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ДРИ\Сметный\НМЦ\2. Ведучи\VL4, VL5 Стройка\VL 4 VL5 cтройка ( без дефляторов, без непредвиденных, без командировочных)\"/>
    </mc:Choice>
  </mc:AlternateContent>
  <bookViews>
    <workbookView xWindow="14505" yWindow="-15" windowWidth="14310" windowHeight="6270" tabRatio="771" activeTab="1"/>
  </bookViews>
  <sheets>
    <sheet name="ПЗ" sheetId="81" r:id="rId1"/>
    <sheet name="НМЦ" sheetId="80" r:id="rId2"/>
    <sheet name="Протокол НМЦК" sheetId="79" r:id="rId3"/>
    <sheet name="Проект сметы контракта" sheetId="78" r:id="rId4"/>
    <sheet name="ВОР" sheetId="77" r:id="rId5"/>
    <sheet name="НМЦК" sheetId="74" r:id="rId6"/>
    <sheet name="Затраты подрядчика" sheetId="73" r:id="rId7"/>
    <sheet name="ССР в рублях" sheetId="10" r:id="rId8"/>
    <sheet name="ССР 2020" sheetId="9" r:id="rId9"/>
    <sheet name="01-01-01 ГРО" sheetId="11" r:id="rId10"/>
    <sheet name="01-03-01 СТУ" sheetId="12" r:id="rId11"/>
    <sheet name="01-02-01 ПТ" sheetId="13" r:id="rId12"/>
    <sheet name="ОС 02-01" sheetId="14" r:id="rId13"/>
    <sheet name="02-01-01 КР" sheetId="15" r:id="rId14"/>
    <sheet name="02-01-02 АР" sheetId="16" r:id="rId15"/>
    <sheet name="02-01-03 СОТ" sheetId="17" r:id="rId16"/>
    <sheet name="02-01-04 СОТС" sheetId="18" r:id="rId17"/>
    <sheet name="02-01-05 СКУД" sheetId="19" r:id="rId18"/>
    <sheet name="02-01-06 СКС" sheetId="20" r:id="rId19"/>
    <sheet name="02-01-07 СТС" sheetId="21" r:id="rId20"/>
    <sheet name="02-01-08 СЧ" sheetId="22" r:id="rId21"/>
    <sheet name="02-01-09 ППС" sheetId="23" r:id="rId22"/>
    <sheet name="02-01-10 СОДС" sheetId="24" r:id="rId23"/>
    <sheet name="02-01-11 АУПС" sheetId="25" r:id="rId24"/>
    <sheet name="02-01-12 СГС" sheetId="26" r:id="rId25"/>
    <sheet name="02-01-13 СОУЭ" sheetId="27" r:id="rId26"/>
    <sheet name="ОС 02-02" sheetId="28" r:id="rId27"/>
    <sheet name="02-02-01 КР" sheetId="29" r:id="rId28"/>
    <sheet name="02-02-02 АР" sheetId="30" r:id="rId29"/>
    <sheet name="02-02-03 СОТ" sheetId="31" r:id="rId30"/>
    <sheet name="02-02-04 СКУД" sheetId="32" r:id="rId31"/>
    <sheet name="02-02-05 СОТС" sheetId="33" r:id="rId32"/>
    <sheet name="02-02-06 ОВ" sheetId="34" r:id="rId33"/>
    <sheet name="02-02-07 СКС" sheetId="35" r:id="rId34"/>
    <sheet name="02-02-08 СТС" sheetId="36" r:id="rId35"/>
    <sheet name="02-02-09 СЧ" sheetId="37" r:id="rId36"/>
    <sheet name="02-02-10 АУПС" sheetId="38" r:id="rId37"/>
    <sheet name="02-02-11 СГС" sheetId="39" r:id="rId38"/>
    <sheet name="02-02-12 СОУЭ" sheetId="40" r:id="rId39"/>
    <sheet name="02-02-13 АУПП" sheetId="41" r:id="rId40"/>
    <sheet name="ОС 02-03" sheetId="42" r:id="rId41"/>
    <sheet name="02-03-01 КР" sheetId="43" r:id="rId42"/>
    <sheet name="02-03-02 СОТС" sheetId="44" r:id="rId43"/>
    <sheet name="02-03-03 ТХ" sheetId="45" r:id="rId44"/>
    <sheet name="02-04-01 ИЗ" sheetId="46" r:id="rId45"/>
    <sheet name="ОС 04-01" sheetId="47" r:id="rId46"/>
    <sheet name="04-01-01 КР" sheetId="48" r:id="rId47"/>
    <sheet name="04-01-02 ЭС" sheetId="49" r:id="rId48"/>
    <sheet name="04-01-03 СОТС" sheetId="50" r:id="rId49"/>
    <sheet name="04-01-04 АУПС" sheetId="51" r:id="rId50"/>
    <sheet name="04-01-05 СОУЭ" sheetId="52" r:id="rId51"/>
    <sheet name="ОС 04-02" sheetId="53" r:id="rId52"/>
    <sheet name="04-02-01 АУПС" sheetId="54" r:id="rId53"/>
    <sheet name="04-02-02 СОУЭ" sheetId="55" r:id="rId54"/>
    <sheet name="04-02-03 СОТС" sheetId="56" r:id="rId55"/>
    <sheet name="04-03-01 ЭС 0,4кВ" sheetId="57" r:id="rId56"/>
    <sheet name="05-01-01 НСС" sheetId="58" r:id="rId57"/>
    <sheet name="ОС 09-01" sheetId="59" r:id="rId58"/>
    <sheet name="09-01-01 ПНР ЭО КД" sheetId="60" r:id="rId59"/>
    <sheet name="09-01-02 ПНР КТП" sheetId="61" r:id="rId60"/>
    <sheet name="09-01-03 ПНР КЛ10кВ" sheetId="62" r:id="rId61"/>
    <sheet name="09-01-04 ПНР КД" sheetId="63" r:id="rId62"/>
    <sheet name="09-02 НТС" sheetId="64" r:id="rId63"/>
    <sheet name="09-03 ГТМ" sheetId="65" r:id="rId64"/>
    <sheet name="СР-3 " sheetId="66" r:id="rId65"/>
    <sheet name="СР-5" sheetId="67" r:id="rId66"/>
    <sheet name="12-01-01 ПД" sheetId="68" r:id="rId67"/>
    <sheet name="12-01-02 РД" sheetId="69" r:id="rId68"/>
    <sheet name="СР-9" sheetId="70" r:id="rId69"/>
    <sheet name="СР-8" sheetId="71" r:id="rId70"/>
    <sheet name="расчет маш-часа перевозки № 1" sheetId="72" r:id="rId71"/>
  </sheets>
  <externalReferences>
    <externalReference r:id="rId72"/>
    <externalReference r:id="rId73"/>
    <externalReference r:id="rId74"/>
  </externalReferences>
  <definedNames>
    <definedName name="dck" localSheetId="4">[1]топография!#REF!</definedName>
    <definedName name="dck" localSheetId="6">[1]топография!#REF!</definedName>
    <definedName name="dck" localSheetId="3">[1]топография!#REF!</definedName>
    <definedName name="dck">[1]топография!#REF!</definedName>
    <definedName name="Itog" localSheetId="4">#REF!</definedName>
    <definedName name="Itog" localSheetId="6">#REF!</definedName>
    <definedName name="Itog" localSheetId="3">#REF!</definedName>
    <definedName name="Itog">#REF!</definedName>
    <definedName name="Print_Area" localSheetId="11">'01-02-01 ПТ'!A:N</definedName>
    <definedName name="Print_Area" localSheetId="13">'02-01-01 КР'!A:N</definedName>
    <definedName name="Print_Area" localSheetId="14">'02-01-02 АР'!A:N</definedName>
    <definedName name="Print_Area" localSheetId="15">'02-01-03 СОТ'!A:N</definedName>
    <definedName name="Print_Area" localSheetId="16">'02-01-04 СОТС'!A:N</definedName>
    <definedName name="Print_Area" localSheetId="17">'02-01-05 СКУД'!A:N</definedName>
    <definedName name="Print_Area" localSheetId="18">'02-01-06 СКС'!A:N</definedName>
    <definedName name="Print_Area" localSheetId="19">'02-01-07 СТС'!A:N</definedName>
    <definedName name="Print_Area" localSheetId="20">'02-01-08 СЧ'!A:N</definedName>
    <definedName name="Print_Area" localSheetId="21">'02-01-09 ППС'!A:N</definedName>
    <definedName name="Print_Area" localSheetId="22">'02-01-10 СОДС'!A:N</definedName>
    <definedName name="Print_Area" localSheetId="23">'02-01-11 АУПС'!A:N</definedName>
    <definedName name="Print_Area" localSheetId="24">'02-01-12 СГС'!A:N</definedName>
    <definedName name="Print_Area" localSheetId="25">'02-01-13 СОУЭ'!A:N</definedName>
    <definedName name="Print_Area" localSheetId="27">'02-02-01 КР'!A:N</definedName>
    <definedName name="Print_Area" localSheetId="28">'02-02-02 АР'!A:N</definedName>
    <definedName name="Print_Area" localSheetId="29">'02-02-03 СОТ'!A:N</definedName>
    <definedName name="Print_Area" localSheetId="30">'02-02-04 СКУД'!A:N</definedName>
    <definedName name="Print_Area" localSheetId="31">'02-02-05 СОТС'!A:N</definedName>
    <definedName name="Print_Area" localSheetId="32">'02-02-06 ОВ'!A:N</definedName>
    <definedName name="Print_Area" localSheetId="33">'02-02-07 СКС'!A:N</definedName>
    <definedName name="Print_Area" localSheetId="34">'02-02-08 СТС'!A:N</definedName>
    <definedName name="Print_Area" localSheetId="35">'02-02-09 СЧ'!A:N</definedName>
    <definedName name="Print_Area" localSheetId="36">'02-02-10 АУПС'!A:N</definedName>
    <definedName name="Print_Area" localSheetId="37">'02-02-11 СГС'!A:N</definedName>
    <definedName name="Print_Area" localSheetId="38">'02-02-12 СОУЭ'!A:N</definedName>
    <definedName name="Print_Area" localSheetId="39">'02-02-13 АУПП'!A:N</definedName>
    <definedName name="Print_Area" localSheetId="41">'02-03-01 КР'!A:N</definedName>
    <definedName name="Print_Area" localSheetId="42">'02-03-02 СОТС'!A:N</definedName>
    <definedName name="Print_Area" localSheetId="43">'02-03-03 ТХ'!A:N</definedName>
    <definedName name="Print_Area" localSheetId="44">'02-04-01 ИЗ'!A:N</definedName>
    <definedName name="Print_Area" localSheetId="46">'04-01-01 КР'!A:N</definedName>
    <definedName name="Print_Area" localSheetId="47">'04-01-02 ЭС'!A:N</definedName>
    <definedName name="Print_Area" localSheetId="48">'04-01-03 СОТС'!A:N</definedName>
    <definedName name="Print_Area" localSheetId="49">'04-01-04 АУПС'!A:N</definedName>
    <definedName name="Print_Area" localSheetId="50">'04-01-05 СОУЭ'!A:N</definedName>
    <definedName name="Print_Area" localSheetId="52">'04-02-01 АУПС'!A:N</definedName>
    <definedName name="Print_Area" localSheetId="53">'04-02-02 СОУЭ'!A:N</definedName>
    <definedName name="Print_Area" localSheetId="54">'04-02-03 СОТС'!A:N</definedName>
    <definedName name="Print_Area" localSheetId="55">'04-03-01 ЭС 0,4кВ'!A:N</definedName>
    <definedName name="Print_Area" localSheetId="56">'05-01-01 НСС'!A:N</definedName>
    <definedName name="Print_Area" localSheetId="58">'09-01-01 ПНР ЭО КД'!A:N</definedName>
    <definedName name="Print_Area" localSheetId="59">'09-01-02 ПНР КТП'!A:N</definedName>
    <definedName name="Print_Area" localSheetId="60">'09-01-03 ПНР КЛ10кВ'!A:N</definedName>
    <definedName name="Print_Area" localSheetId="61">'09-01-04 ПНР КД'!A:N</definedName>
    <definedName name="Print_Titles" localSheetId="11">'01-02-01 ПТ'!30:30</definedName>
    <definedName name="Print_Titles" localSheetId="13">'02-01-01 КР'!30:30</definedName>
    <definedName name="Print_Titles" localSheetId="14">'02-01-02 АР'!30:30</definedName>
    <definedName name="Print_Titles" localSheetId="15">'02-01-03 СОТ'!30:30</definedName>
    <definedName name="Print_Titles" localSheetId="16">'02-01-04 СОТС'!30:30</definedName>
    <definedName name="Print_Titles" localSheetId="17">'02-01-05 СКУД'!30:30</definedName>
    <definedName name="Print_Titles" localSheetId="18">'02-01-06 СКС'!30:30</definedName>
    <definedName name="Print_Titles" localSheetId="19">'02-01-07 СТС'!30:30</definedName>
    <definedName name="Print_Titles" localSheetId="20">'02-01-08 СЧ'!30:30</definedName>
    <definedName name="Print_Titles" localSheetId="21">'02-01-09 ППС'!30:30</definedName>
    <definedName name="Print_Titles" localSheetId="22">'02-01-10 СОДС'!30:30</definedName>
    <definedName name="Print_Titles" localSheetId="23">'02-01-11 АУПС'!30:30</definedName>
    <definedName name="Print_Titles" localSheetId="24">'02-01-12 СГС'!30:30</definedName>
    <definedName name="Print_Titles" localSheetId="25">'02-01-13 СОУЭ'!30:30</definedName>
    <definedName name="Print_Titles" localSheetId="27">'02-02-01 КР'!30:30</definedName>
    <definedName name="Print_Titles" localSheetId="28">'02-02-02 АР'!30:30</definedName>
    <definedName name="Print_Titles" localSheetId="29">'02-02-03 СОТ'!30:30</definedName>
    <definedName name="Print_Titles" localSheetId="30">'02-02-04 СКУД'!30:30</definedName>
    <definedName name="Print_Titles" localSheetId="31">'02-02-05 СОТС'!30:30</definedName>
    <definedName name="Print_Titles" localSheetId="32">'02-02-06 ОВ'!30:30</definedName>
    <definedName name="Print_Titles" localSheetId="33">'02-02-07 СКС'!30:30</definedName>
    <definedName name="Print_Titles" localSheetId="34">'02-02-08 СТС'!30:30</definedName>
    <definedName name="Print_Titles" localSheetId="35">'02-02-09 СЧ'!30:30</definedName>
    <definedName name="Print_Titles" localSheetId="36">'02-02-10 АУПС'!30:30</definedName>
    <definedName name="Print_Titles" localSheetId="37">'02-02-11 СГС'!30:30</definedName>
    <definedName name="Print_Titles" localSheetId="38">'02-02-12 СОУЭ'!30:30</definedName>
    <definedName name="Print_Titles" localSheetId="39">'02-02-13 АУПП'!30:30</definedName>
    <definedName name="Print_Titles" localSheetId="41">'02-03-01 КР'!30:30</definedName>
    <definedName name="Print_Titles" localSheetId="42">'02-03-02 СОТС'!30:30</definedName>
    <definedName name="Print_Titles" localSheetId="43">'02-03-03 ТХ'!30:30</definedName>
    <definedName name="Print_Titles" localSheetId="44">'02-04-01 ИЗ'!30:30</definedName>
    <definedName name="Print_Titles" localSheetId="46">'04-01-01 КР'!30:30</definedName>
    <definedName name="Print_Titles" localSheetId="47">'04-01-02 ЭС'!30:30</definedName>
    <definedName name="Print_Titles" localSheetId="48">'04-01-03 СОТС'!30:30</definedName>
    <definedName name="Print_Titles" localSheetId="49">'04-01-04 АУПС'!30:30</definedName>
    <definedName name="Print_Titles" localSheetId="50">'04-01-05 СОУЭ'!30:30</definedName>
    <definedName name="Print_Titles" localSheetId="52">'04-02-01 АУПС'!30:30</definedName>
    <definedName name="Print_Titles" localSheetId="53">'04-02-02 СОУЭ'!30:30</definedName>
    <definedName name="Print_Titles" localSheetId="54">'04-02-03 СОТС'!30:30</definedName>
    <definedName name="Print_Titles" localSheetId="55">'04-03-01 ЭС 0,4кВ'!30:30</definedName>
    <definedName name="Print_Titles" localSheetId="56">'05-01-01 НСС'!30:30</definedName>
    <definedName name="Print_Titles" localSheetId="58">'09-01-01 ПНР ЭО КД'!30:30</definedName>
    <definedName name="Print_Titles" localSheetId="59">'09-01-02 ПНР КТП'!30:30</definedName>
    <definedName name="Print_Titles" localSheetId="60">'09-01-03 ПНР КЛ10кВ'!30:30</definedName>
    <definedName name="Print_Titles" localSheetId="61">'09-01-04 ПНР КД'!30:30</definedName>
    <definedName name="Print_Titles" localSheetId="12">'ОС 02-01'!$24:$24</definedName>
    <definedName name="Print_Titles" localSheetId="26">'ОС 02-02'!$24:$24</definedName>
    <definedName name="Print_Titles" localSheetId="40">'ОС 02-03'!$24:$24</definedName>
    <definedName name="Print_Titles" localSheetId="45">'ОС 04-01'!$24:$24</definedName>
    <definedName name="Print_Titles" localSheetId="51">'ОС 04-02'!$24:$24</definedName>
    <definedName name="Print_Titles" localSheetId="57">'ОС 09-01'!$24:$24</definedName>
    <definedName name="SM_STO" localSheetId="4">#REF!</definedName>
    <definedName name="SM_STO" localSheetId="6">#REF!</definedName>
    <definedName name="SM_STO" localSheetId="3">#REF!</definedName>
    <definedName name="SM_STO">#REF!</definedName>
    <definedName name="SM_STO1" localSheetId="4">#REF!</definedName>
    <definedName name="SM_STO1" localSheetId="6">#REF!</definedName>
    <definedName name="SM_STO1" localSheetId="3">#REF!</definedName>
    <definedName name="SM_STO1">#REF!</definedName>
    <definedName name="SM_STO2" localSheetId="4">#REF!</definedName>
    <definedName name="SM_STO2" localSheetId="6">#REF!</definedName>
    <definedName name="SM_STO2" localSheetId="3">#REF!</definedName>
    <definedName name="SM_STO2">#REF!</definedName>
    <definedName name="SM_STO3" localSheetId="4">#REF!</definedName>
    <definedName name="SM_STO3" localSheetId="6">#REF!</definedName>
    <definedName name="SM_STO3" localSheetId="3">#REF!</definedName>
    <definedName name="SM_STO3">#REF!</definedName>
    <definedName name="SUM_" localSheetId="4">#REF!</definedName>
    <definedName name="SUM_" localSheetId="6">#REF!</definedName>
    <definedName name="SUM_" localSheetId="3">#REF!</definedName>
    <definedName name="SUM_">#REF!</definedName>
    <definedName name="SUM_1" localSheetId="4">#REF!</definedName>
    <definedName name="SUM_1" localSheetId="6">#REF!</definedName>
    <definedName name="SUM_1" localSheetId="3">#REF!</definedName>
    <definedName name="SUM_1">#REF!</definedName>
    <definedName name="SUM_3" localSheetId="4">#REF!</definedName>
    <definedName name="SUM_3" localSheetId="6">#REF!</definedName>
    <definedName name="SUM_3" localSheetId="3">#REF!</definedName>
    <definedName name="SUM_3">#REF!</definedName>
    <definedName name="ZAK1" localSheetId="4">#REF!</definedName>
    <definedName name="ZAK1" localSheetId="6">#REF!</definedName>
    <definedName name="ZAK1" localSheetId="3">#REF!</definedName>
    <definedName name="ZAK1">#REF!</definedName>
    <definedName name="ZAK2" localSheetId="4">#REF!</definedName>
    <definedName name="ZAK2" localSheetId="6">#REF!</definedName>
    <definedName name="ZAK2" localSheetId="3">#REF!</definedName>
    <definedName name="ZAK2">#REF!</definedName>
    <definedName name="а36" localSheetId="4">#REF!</definedName>
    <definedName name="а36" localSheetId="6">#REF!</definedName>
    <definedName name="а36" localSheetId="3">#REF!</definedName>
    <definedName name="а36">#REF!</definedName>
    <definedName name="аа" localSheetId="4">[1]топография!#REF!</definedName>
    <definedName name="аа" localSheetId="6">[1]топография!#REF!</definedName>
    <definedName name="аа" localSheetId="3">[1]топография!#REF!</definedName>
    <definedName name="аа">[1]топография!#REF!</definedName>
    <definedName name="ГС_Итог.БИМ.ВетикальныеСтроки2020" localSheetId="4">#REF!</definedName>
    <definedName name="ГС_Итог.БИМ.ВетикальныеСтроки2020" localSheetId="6">#REF!</definedName>
    <definedName name="ГС_Итог.БИМ.ВетикальныеСтроки2020" localSheetId="1">#REF!</definedName>
    <definedName name="ГС_Итог.БИМ.ВетикальныеСтроки2020" localSheetId="5">#REF!</definedName>
    <definedName name="ГС_Итог.БИМ.ВетикальныеСтроки2020" localSheetId="0">#REF!</definedName>
    <definedName name="ГС_Итог.БИМ.ВетикальныеСтроки2020" localSheetId="3">#REF!</definedName>
    <definedName name="ГС_Итог.БИМ.ВетикальныеСтроки2020" localSheetId="2">#REF!</definedName>
    <definedName name="ГС_Итог.БИМ.ВетикальныеСтроки2020" localSheetId="70">#REF!</definedName>
    <definedName name="ГС_Итог.БИМ.ВетикальныеСтроки2020">#REF!</definedName>
    <definedName name="ГС_Коэффициенты2020" localSheetId="4">#REF!:#REF!</definedName>
    <definedName name="ГС_Коэффициенты2020" localSheetId="6">#REF!:#REF!</definedName>
    <definedName name="ГС_Коэффициенты2020" localSheetId="1">#REF!:#REF!</definedName>
    <definedName name="ГС_Коэффициенты2020" localSheetId="5">#REF!:#REF!</definedName>
    <definedName name="ГС_Коэффициенты2020" localSheetId="0">#REF!:#REF!</definedName>
    <definedName name="ГС_Коэффициенты2020" localSheetId="3">#REF!:#REF!</definedName>
    <definedName name="ГС_Коэффициенты2020" localSheetId="2">#REF!:#REF!</definedName>
    <definedName name="ГС_Коэффициенты2020" localSheetId="70">#REF!:#REF!</definedName>
    <definedName name="ГС_Коэффициенты2020">#REF!:#REF!</definedName>
    <definedName name="ГС_Разделы" localSheetId="4">#REF!:#REF!</definedName>
    <definedName name="ГС_Разделы" localSheetId="6">#REF!:#REF!</definedName>
    <definedName name="ГС_Разделы" localSheetId="1">#REF!:#REF!</definedName>
    <definedName name="ГС_Разделы" localSheetId="5">#REF!:#REF!</definedName>
    <definedName name="ГС_Разделы" localSheetId="0">#REF!:#REF!</definedName>
    <definedName name="ГС_Разделы" localSheetId="3">#REF!:#REF!</definedName>
    <definedName name="ГС_Разделы" localSheetId="2">#REF!:#REF!</definedName>
    <definedName name="ГС_Разделы" localSheetId="70">#REF!:#REF!</definedName>
    <definedName name="ГС_Разделы">#REF!:#REF!</definedName>
    <definedName name="ГС_Строки\ТипСтроки_Позиция" localSheetId="4">#REF!:#REF!</definedName>
    <definedName name="ГС_Строки\ТипСтроки_Позиция" localSheetId="6">#REF!:#REF!</definedName>
    <definedName name="ГС_Строки\ТипСтроки_Позиция" localSheetId="1">#REF!:#REF!</definedName>
    <definedName name="ГС_Строки\ТипСтроки_Позиция" localSheetId="5">#REF!:#REF!</definedName>
    <definedName name="ГС_Строки\ТипСтроки_Позиция" localSheetId="0">#REF!:#REF!</definedName>
    <definedName name="ГС_Строки\ТипСтроки_Позиция" localSheetId="3">#REF!:#REF!</definedName>
    <definedName name="ГС_Строки\ТипСтроки_Позиция" localSheetId="2">#REF!:#REF!</definedName>
    <definedName name="ГС_Строки\ТипСтроки_Позиция" localSheetId="70">#REF!:#REF!</definedName>
    <definedName name="ГС_Строки\ТипСтроки_Позиция">#REF!:#REF!</definedName>
    <definedName name="ДСК" localSheetId="4">[2]топография!#REF!</definedName>
    <definedName name="ДСК" localSheetId="6">[2]топография!#REF!</definedName>
    <definedName name="ДСК" localSheetId="3">[2]топография!#REF!</definedName>
    <definedName name="ДСК">[2]топография!#REF!</definedName>
    <definedName name="_xlnm.Print_Titles" localSheetId="10">'01-03-01 СТУ'!$8:$9</definedName>
    <definedName name="_xlnm.Print_Titles" localSheetId="62">'09-02 НТС'!$8:$9</definedName>
    <definedName name="_xlnm.Print_Titles" localSheetId="63">'09-03 ГТМ'!$8:$9</definedName>
    <definedName name="_xlnm.Print_Titles" localSheetId="12">'ОС 02-01'!$24:$24</definedName>
    <definedName name="_xlnm.Print_Titles" localSheetId="26">'ОС 02-02'!$24:$24</definedName>
    <definedName name="_xlnm.Print_Titles" localSheetId="40">'ОС 02-03'!$24:$24</definedName>
    <definedName name="_xlnm.Print_Titles" localSheetId="45">'ОС 04-01'!$24:$24</definedName>
    <definedName name="_xlnm.Print_Titles" localSheetId="51">'ОС 04-02'!$24:$24</definedName>
    <definedName name="_xlnm.Print_Titles" localSheetId="57">'ОС 09-01'!$24:$24</definedName>
    <definedName name="_xlnm.Print_Area" localSheetId="9">'01-01-01 ГРО'!$A$1:$N$26</definedName>
    <definedName name="_xlnm.Print_Area" localSheetId="10">'01-03-01 СТУ'!$A$1:$R$20</definedName>
    <definedName name="_xlnm.Print_Area" localSheetId="62">'09-02 НТС'!$A$1:$R$22</definedName>
    <definedName name="_xlnm.Print_Area" localSheetId="63">'09-03 ГТМ'!$A$1:$L$39</definedName>
    <definedName name="_xlnm.Print_Area" localSheetId="4">ВОР!$A$1:$E$74</definedName>
    <definedName name="_xlnm.Print_Area" localSheetId="6">'Затраты подрядчика'!$A$1:$N$140</definedName>
    <definedName name="_xlnm.Print_Area" localSheetId="1">НМЦ!$A$1:$E$17</definedName>
    <definedName name="_xlnm.Print_Area" localSheetId="5">НМЦК!$A$1:$L$78</definedName>
    <definedName name="_xlnm.Print_Area" localSheetId="12">'ОС 02-01'!$A$1:$H$46</definedName>
    <definedName name="_xlnm.Print_Area" localSheetId="26">'ОС 02-02'!$A$1:$H$46</definedName>
    <definedName name="_xlnm.Print_Area" localSheetId="45">'ОС 04-01'!$A$1:$H$38</definedName>
    <definedName name="_xlnm.Print_Area" localSheetId="51">'ОС 04-02'!$A$1:$H$36</definedName>
    <definedName name="_xlnm.Print_Area" localSheetId="57">'ОС 09-01'!$A$1:$H$37</definedName>
    <definedName name="_xlnm.Print_Area" localSheetId="3">'Проект сметы контракта'!$A$1:$I$72</definedName>
    <definedName name="_xlnm.Print_Area" localSheetId="64">'СР-3 '!$A$1:$E$19</definedName>
    <definedName name="_xlnm.Print_Area" localSheetId="8">'ССР 2020'!$A$1:$H$91</definedName>
    <definedName name="_xlnm.Print_Area" localSheetId="7">'ССР в рублях'!$A$1:$H$132</definedName>
    <definedName name="пробная" localSheetId="4">#REF!</definedName>
    <definedName name="пробная" localSheetId="6">#REF!</definedName>
    <definedName name="пробная" localSheetId="3">#REF!</definedName>
    <definedName name="пробная">#REF!</definedName>
  </definedNames>
  <calcPr calcId="162913" fullPrecision="0"/>
</workbook>
</file>

<file path=xl/calcChain.xml><?xml version="1.0" encoding="utf-8"?>
<calcChain xmlns="http://schemas.openxmlformats.org/spreadsheetml/2006/main">
  <c r="L73" i="74" l="1"/>
  <c r="F73" i="74"/>
  <c r="F69" i="74"/>
  <c r="AG462" i="45" l="1"/>
  <c r="B3" i="81" l="1"/>
  <c r="B3" i="80"/>
  <c r="C15" i="80"/>
  <c r="C4" i="79"/>
  <c r="I9" i="78"/>
  <c r="H9" i="78" s="1"/>
  <c r="I42" i="78"/>
  <c r="H42" i="78" s="1"/>
  <c r="I55" i="78"/>
  <c r="H55" i="78" s="1"/>
  <c r="I56" i="78"/>
  <c r="H56" i="78" s="1"/>
  <c r="I57" i="78"/>
  <c r="H57" i="78" s="1"/>
  <c r="I58" i="78"/>
  <c r="H58" i="78" s="1"/>
  <c r="I59" i="78"/>
  <c r="H59" i="78" s="1"/>
  <c r="I60" i="78"/>
  <c r="H60" i="78" s="1"/>
  <c r="I61" i="78"/>
  <c r="H61" i="78" s="1"/>
  <c r="I62" i="78"/>
  <c r="H62" i="78" s="1"/>
  <c r="I63" i="78"/>
  <c r="H63" i="78" s="1"/>
  <c r="I64" i="78"/>
  <c r="H64" i="78" s="1"/>
  <c r="I65" i="78"/>
  <c r="H65" i="78" s="1"/>
  <c r="I66" i="78"/>
  <c r="H66" i="78" s="1"/>
  <c r="I67" i="78"/>
  <c r="H67" i="78" s="1"/>
  <c r="I68" i="78"/>
  <c r="H68" i="78" s="1"/>
  <c r="I8" i="78"/>
  <c r="H8" i="78" s="1"/>
  <c r="B3" i="78"/>
  <c r="B3" i="77"/>
  <c r="D15" i="80" l="1"/>
  <c r="E15" i="80" s="1"/>
  <c r="F72" i="74" l="1"/>
  <c r="F71" i="74"/>
  <c r="F70" i="74"/>
  <c r="F68" i="74"/>
  <c r="F61" i="74"/>
  <c r="F62" i="74"/>
  <c r="F63" i="74"/>
  <c r="F64" i="74"/>
  <c r="F65" i="74"/>
  <c r="F66" i="74"/>
  <c r="F67" i="74"/>
  <c r="H67" i="74" s="1"/>
  <c r="F60" i="74"/>
  <c r="F59" i="74"/>
  <c r="F58" i="74"/>
  <c r="F57" i="74"/>
  <c r="F55" i="74"/>
  <c r="F56" i="74"/>
  <c r="F54" i="74"/>
  <c r="F53" i="74"/>
  <c r="F49" i="74"/>
  <c r="F50" i="74"/>
  <c r="F51" i="74"/>
  <c r="F52" i="74"/>
  <c r="F48" i="74"/>
  <c r="F47" i="74"/>
  <c r="F46" i="74"/>
  <c r="F44" i="74"/>
  <c r="F45" i="74"/>
  <c r="F43" i="74"/>
  <c r="F42" i="74"/>
  <c r="H40" i="74"/>
  <c r="F30" i="74"/>
  <c r="F31" i="74"/>
  <c r="F32" i="74"/>
  <c r="F33" i="74"/>
  <c r="F34" i="74"/>
  <c r="F35" i="74"/>
  <c r="F36" i="74"/>
  <c r="F37" i="74"/>
  <c r="F38" i="74"/>
  <c r="F39" i="74"/>
  <c r="F40" i="74"/>
  <c r="F41" i="74"/>
  <c r="F29" i="74"/>
  <c r="F28" i="74"/>
  <c r="F16" i="74"/>
  <c r="F17" i="74"/>
  <c r="F18" i="74"/>
  <c r="F19" i="74"/>
  <c r="F20" i="74"/>
  <c r="F21" i="74"/>
  <c r="F22" i="74"/>
  <c r="F23" i="74"/>
  <c r="F24" i="74"/>
  <c r="F25" i="74"/>
  <c r="F26" i="74"/>
  <c r="F27" i="74"/>
  <c r="F15" i="74"/>
  <c r="F14" i="74"/>
  <c r="F13" i="74"/>
  <c r="F12" i="74"/>
  <c r="F74" i="74" s="1"/>
  <c r="B3" i="74"/>
  <c r="G114" i="73"/>
  <c r="G113" i="73"/>
  <c r="G112" i="73"/>
  <c r="G111" i="73"/>
  <c r="G110" i="73"/>
  <c r="H110" i="73" s="1"/>
  <c r="G109" i="73"/>
  <c r="G106" i="73"/>
  <c r="G102" i="73"/>
  <c r="G96" i="73"/>
  <c r="H96" i="73" s="1"/>
  <c r="F61" i="73"/>
  <c r="G26" i="73"/>
  <c r="G95" i="73"/>
  <c r="G94" i="73"/>
  <c r="G93" i="73"/>
  <c r="G92" i="73"/>
  <c r="G91" i="73"/>
  <c r="G90" i="73"/>
  <c r="L90" i="73" s="1"/>
  <c r="M90" i="73" s="1"/>
  <c r="G89" i="73"/>
  <c r="G88" i="73"/>
  <c r="H88" i="73" s="1"/>
  <c r="L95" i="73"/>
  <c r="M95" i="73" s="1"/>
  <c r="H93" i="73"/>
  <c r="L89" i="73"/>
  <c r="M89" i="73" s="1"/>
  <c r="H91" i="73"/>
  <c r="L79" i="73"/>
  <c r="K28" i="73"/>
  <c r="J28" i="73"/>
  <c r="H114" i="73"/>
  <c r="H112" i="73"/>
  <c r="L111" i="73"/>
  <c r="M111" i="73" s="1"/>
  <c r="H109" i="73"/>
  <c r="H102" i="73"/>
  <c r="G101" i="73"/>
  <c r="H101" i="73" s="1"/>
  <c r="G100" i="73"/>
  <c r="H100" i="73" s="1"/>
  <c r="G99" i="73"/>
  <c r="L99" i="73" s="1"/>
  <c r="M99" i="73" s="1"/>
  <c r="G98" i="73"/>
  <c r="H98" i="73" s="1"/>
  <c r="G97" i="73"/>
  <c r="H97" i="73" s="1"/>
  <c r="L94" i="73"/>
  <c r="M94" i="73" s="1"/>
  <c r="H92" i="73"/>
  <c r="G84" i="73"/>
  <c r="F84" i="73"/>
  <c r="G79" i="73"/>
  <c r="F78" i="73"/>
  <c r="F79" i="73" s="1"/>
  <c r="E78" i="73"/>
  <c r="E79" i="73" s="1"/>
  <c r="D78" i="73"/>
  <c r="D79" i="73" s="1"/>
  <c r="G76" i="73"/>
  <c r="F75" i="73"/>
  <c r="K75" i="73" s="1"/>
  <c r="E75" i="73"/>
  <c r="J75" i="73" s="1"/>
  <c r="D75" i="73"/>
  <c r="I75" i="73" s="1"/>
  <c r="F74" i="73"/>
  <c r="K74" i="73" s="1"/>
  <c r="E74" i="73"/>
  <c r="J74" i="73" s="1"/>
  <c r="F73" i="73"/>
  <c r="K73" i="73" s="1"/>
  <c r="E73" i="73"/>
  <c r="F72" i="73"/>
  <c r="E72" i="73"/>
  <c r="J72" i="73" s="1"/>
  <c r="F70" i="73"/>
  <c r="K70" i="73" s="1"/>
  <c r="E70" i="73"/>
  <c r="F69" i="73"/>
  <c r="K69" i="73" s="1"/>
  <c r="E69" i="73"/>
  <c r="J69" i="73" s="1"/>
  <c r="F68" i="73"/>
  <c r="K68" i="73" s="1"/>
  <c r="E68" i="73"/>
  <c r="F67" i="73"/>
  <c r="K67" i="73" s="1"/>
  <c r="E67" i="73"/>
  <c r="J67" i="73" s="1"/>
  <c r="D67" i="73"/>
  <c r="I67" i="73" s="1"/>
  <c r="E66" i="73"/>
  <c r="J66" i="73" s="1"/>
  <c r="D66" i="73"/>
  <c r="G63" i="73"/>
  <c r="D62" i="73"/>
  <c r="H62" i="73" s="1"/>
  <c r="K61" i="73"/>
  <c r="E61" i="73"/>
  <c r="J61" i="73" s="1"/>
  <c r="D61" i="73"/>
  <c r="I61" i="73" s="1"/>
  <c r="F60" i="73"/>
  <c r="K60" i="73" s="1"/>
  <c r="E60" i="73"/>
  <c r="J60" i="73" s="1"/>
  <c r="E59" i="73"/>
  <c r="D59" i="73"/>
  <c r="F57" i="73"/>
  <c r="K57" i="73" s="1"/>
  <c r="E57" i="73"/>
  <c r="F56" i="73"/>
  <c r="E56" i="73"/>
  <c r="J56" i="73" s="1"/>
  <c r="F55" i="73"/>
  <c r="K55" i="73" s="1"/>
  <c r="E55" i="73"/>
  <c r="F54" i="73"/>
  <c r="K54" i="73" s="1"/>
  <c r="E54" i="73"/>
  <c r="F53" i="73"/>
  <c r="K53" i="73" s="1"/>
  <c r="E53" i="73"/>
  <c r="F52" i="73"/>
  <c r="K52" i="73" s="1"/>
  <c r="E52" i="73"/>
  <c r="F51" i="73"/>
  <c r="K51" i="73" s="1"/>
  <c r="E51" i="73"/>
  <c r="D50" i="73"/>
  <c r="H50" i="73" s="1"/>
  <c r="F49" i="73"/>
  <c r="E49" i="73"/>
  <c r="J49" i="73" s="1"/>
  <c r="F48" i="73"/>
  <c r="K48" i="73" s="1"/>
  <c r="E48" i="73"/>
  <c r="F47" i="73"/>
  <c r="K47" i="73" s="1"/>
  <c r="E47" i="73"/>
  <c r="F46" i="73"/>
  <c r="K46" i="73" s="1"/>
  <c r="E46" i="73"/>
  <c r="J46" i="73" s="1"/>
  <c r="D46" i="73"/>
  <c r="D45" i="73"/>
  <c r="H45" i="73" s="1"/>
  <c r="F43" i="73"/>
  <c r="K43" i="73" s="1"/>
  <c r="E43" i="73"/>
  <c r="F42" i="73"/>
  <c r="K42" i="73" s="1"/>
  <c r="E42" i="73"/>
  <c r="F41" i="73"/>
  <c r="K41" i="73" s="1"/>
  <c r="E41" i="73"/>
  <c r="F40" i="73"/>
  <c r="K40" i="73" s="1"/>
  <c r="E40" i="73"/>
  <c r="J40" i="73" s="1"/>
  <c r="F39" i="73"/>
  <c r="K39" i="73" s="1"/>
  <c r="E39" i="73"/>
  <c r="J39" i="73" s="1"/>
  <c r="F38" i="73"/>
  <c r="K38" i="73" s="1"/>
  <c r="E38" i="73"/>
  <c r="F37" i="73"/>
  <c r="K37" i="73" s="1"/>
  <c r="E37" i="73"/>
  <c r="F36" i="73"/>
  <c r="E36" i="73"/>
  <c r="J36" i="73" s="1"/>
  <c r="F35" i="73"/>
  <c r="K35" i="73" s="1"/>
  <c r="E35" i="73"/>
  <c r="J35" i="73" s="1"/>
  <c r="F34" i="73"/>
  <c r="K34" i="73" s="1"/>
  <c r="E34" i="73"/>
  <c r="J34" i="73" s="1"/>
  <c r="F33" i="73"/>
  <c r="K33" i="73" s="1"/>
  <c r="E33" i="73"/>
  <c r="F32" i="73"/>
  <c r="K32" i="73" s="1"/>
  <c r="E32" i="73"/>
  <c r="J32" i="73" s="1"/>
  <c r="D32" i="73"/>
  <c r="I32" i="73" s="1"/>
  <c r="D31" i="73"/>
  <c r="H31" i="73" s="1"/>
  <c r="F28" i="73"/>
  <c r="E28" i="73"/>
  <c r="D27" i="73"/>
  <c r="H27" i="73" s="1"/>
  <c r="H26" i="73"/>
  <c r="G25" i="73"/>
  <c r="L25" i="73" s="1"/>
  <c r="M25" i="73" s="1"/>
  <c r="G110" i="10"/>
  <c r="E17" i="72"/>
  <c r="E18" i="72" s="1"/>
  <c r="E19" i="72" s="1"/>
  <c r="D15" i="71" s="1"/>
  <c r="D17" i="71" s="1"/>
  <c r="D18" i="71" s="1"/>
  <c r="D19" i="71" s="1"/>
  <c r="E16" i="72"/>
  <c r="E13" i="72"/>
  <c r="E10" i="72"/>
  <c r="E8" i="72"/>
  <c r="D16" i="71"/>
  <c r="D13" i="71"/>
  <c r="D12" i="71"/>
  <c r="D11" i="71"/>
  <c r="H41" i="74" l="1"/>
  <c r="J41" i="74" s="1"/>
  <c r="K41" i="74" s="1"/>
  <c r="H66" i="74"/>
  <c r="J66" i="74" s="1"/>
  <c r="K66" i="74" s="1"/>
  <c r="G62" i="78" s="1"/>
  <c r="F62" i="78" s="1"/>
  <c r="H72" i="74"/>
  <c r="H68" i="74"/>
  <c r="J68" i="74" s="1"/>
  <c r="K68" i="74" s="1"/>
  <c r="G64" i="78" s="1"/>
  <c r="F64" i="78" s="1"/>
  <c r="J40" i="74"/>
  <c r="K40" i="74" s="1"/>
  <c r="J67" i="74"/>
  <c r="K67" i="74" s="1"/>
  <c r="G63" i="78" s="1"/>
  <c r="F63" i="78" s="1"/>
  <c r="H16" i="74"/>
  <c r="J16" i="74" s="1"/>
  <c r="K16" i="74" s="1"/>
  <c r="H13" i="74"/>
  <c r="J13" i="74" s="1"/>
  <c r="K13" i="74" s="1"/>
  <c r="G9" i="78" s="1"/>
  <c r="F9" i="78" s="1"/>
  <c r="H53" i="74"/>
  <c r="J53" i="74" s="1"/>
  <c r="K53" i="74" s="1"/>
  <c r="H51" i="74"/>
  <c r="J51" i="74" s="1"/>
  <c r="K51" i="74" s="1"/>
  <c r="H29" i="74"/>
  <c r="J29" i="74" s="1"/>
  <c r="K29" i="74" s="1"/>
  <c r="H44" i="74"/>
  <c r="J44" i="74" s="1"/>
  <c r="K44" i="74" s="1"/>
  <c r="H23" i="74"/>
  <c r="H58" i="74"/>
  <c r="J58" i="74" s="1"/>
  <c r="K58" i="74" s="1"/>
  <c r="H15" i="74"/>
  <c r="J15" i="74" s="1"/>
  <c r="K15" i="74" s="1"/>
  <c r="H18" i="74"/>
  <c r="H34" i="74"/>
  <c r="J34" i="74" s="1"/>
  <c r="K34" i="74" s="1"/>
  <c r="H43" i="74"/>
  <c r="J43" i="74" s="1"/>
  <c r="K43" i="74" s="1"/>
  <c r="H46" i="74"/>
  <c r="J46" i="74" s="1"/>
  <c r="K46" i="74" s="1"/>
  <c r="G42" i="78" s="1"/>
  <c r="F42" i="78" s="1"/>
  <c r="H65" i="74"/>
  <c r="J65" i="74" s="1"/>
  <c r="H69" i="74"/>
  <c r="J69" i="74" s="1"/>
  <c r="K69" i="74" s="1"/>
  <c r="G65" i="78" s="1"/>
  <c r="F65" i="78" s="1"/>
  <c r="H52" i="74"/>
  <c r="J52" i="74" s="1"/>
  <c r="K52" i="74" s="1"/>
  <c r="H27" i="74"/>
  <c r="J27" i="74" s="1"/>
  <c r="K27" i="74" s="1"/>
  <c r="H31" i="74"/>
  <c r="J31" i="74" s="1"/>
  <c r="K31" i="74" s="1"/>
  <c r="H62" i="74"/>
  <c r="J62" i="74" s="1"/>
  <c r="K62" i="74" s="1"/>
  <c r="G58" i="78" s="1"/>
  <c r="F58" i="78" s="1"/>
  <c r="H20" i="74"/>
  <c r="J20" i="74" s="1"/>
  <c r="K20" i="74" s="1"/>
  <c r="H37" i="74"/>
  <c r="J37" i="74" s="1"/>
  <c r="H22" i="74"/>
  <c r="J22" i="74" s="1"/>
  <c r="K22" i="74" s="1"/>
  <c r="H25" i="74"/>
  <c r="J25" i="74" s="1"/>
  <c r="K25" i="74" s="1"/>
  <c r="H39" i="74"/>
  <c r="J39" i="74" s="1"/>
  <c r="K39" i="74" s="1"/>
  <c r="H35" i="74"/>
  <c r="J35" i="74" s="1"/>
  <c r="K35" i="74" s="1"/>
  <c r="H55" i="74"/>
  <c r="J55" i="74" s="1"/>
  <c r="K55" i="74" s="1"/>
  <c r="H14" i="74"/>
  <c r="H38" i="74"/>
  <c r="H47" i="74"/>
  <c r="J47" i="74" s="1"/>
  <c r="K47" i="74" s="1"/>
  <c r="H50" i="74"/>
  <c r="J50" i="74" s="1"/>
  <c r="K50" i="74" s="1"/>
  <c r="H12" i="74"/>
  <c r="H19" i="74"/>
  <c r="J19" i="74" s="1"/>
  <c r="K19" i="74" s="1"/>
  <c r="H24" i="74"/>
  <c r="J24" i="74" s="1"/>
  <c r="K24" i="74" s="1"/>
  <c r="H28" i="74"/>
  <c r="H36" i="74"/>
  <c r="H45" i="74"/>
  <c r="J45" i="74" s="1"/>
  <c r="K45" i="74" s="1"/>
  <c r="H61" i="74"/>
  <c r="J61" i="74" s="1"/>
  <c r="K61" i="74" s="1"/>
  <c r="G57" i="78" s="1"/>
  <c r="F57" i="78" s="1"/>
  <c r="H71" i="74"/>
  <c r="J71" i="74" s="1"/>
  <c r="K71" i="74" s="1"/>
  <c r="G67" i="78" s="1"/>
  <c r="F67" i="78" s="1"/>
  <c r="H60" i="74"/>
  <c r="J60" i="74" s="1"/>
  <c r="K60" i="74" s="1"/>
  <c r="G56" i="78" s="1"/>
  <c r="F56" i="78" s="1"/>
  <c r="H70" i="74"/>
  <c r="J70" i="74" s="1"/>
  <c r="K70" i="74" s="1"/>
  <c r="G66" i="78" s="1"/>
  <c r="F66" i="78" s="1"/>
  <c r="H21" i="74"/>
  <c r="H30" i="74"/>
  <c r="J30" i="74" s="1"/>
  <c r="H54" i="74"/>
  <c r="J54" i="74" s="1"/>
  <c r="K54" i="74" s="1"/>
  <c r="H17" i="74"/>
  <c r="J17" i="74" s="1"/>
  <c r="H57" i="74"/>
  <c r="J57" i="74" s="1"/>
  <c r="K57" i="74" s="1"/>
  <c r="H64" i="74"/>
  <c r="J64" i="74" s="1"/>
  <c r="K64" i="74" s="1"/>
  <c r="G60" i="78" s="1"/>
  <c r="F60" i="78" s="1"/>
  <c r="H26" i="74"/>
  <c r="H33" i="74"/>
  <c r="H42" i="74"/>
  <c r="H49" i="74"/>
  <c r="H56" i="74"/>
  <c r="H59" i="74"/>
  <c r="H63" i="74"/>
  <c r="H73" i="74"/>
  <c r="H32" i="74"/>
  <c r="H48" i="74"/>
  <c r="G87" i="73"/>
  <c r="L93" i="73"/>
  <c r="M93" i="73" s="1"/>
  <c r="H95" i="73"/>
  <c r="H89" i="73"/>
  <c r="H90" i="73"/>
  <c r="H41" i="73"/>
  <c r="L109" i="73"/>
  <c r="M109" i="73" s="1"/>
  <c r="H99" i="73"/>
  <c r="L101" i="73"/>
  <c r="M101" i="73" s="1"/>
  <c r="L100" i="73"/>
  <c r="M100" i="73" s="1"/>
  <c r="H33" i="73"/>
  <c r="H37" i="73"/>
  <c r="E58" i="73"/>
  <c r="D65" i="73"/>
  <c r="D76" i="73" s="1"/>
  <c r="H70" i="73"/>
  <c r="H38" i="73"/>
  <c r="H42" i="73"/>
  <c r="H47" i="73"/>
  <c r="M35" i="73"/>
  <c r="H53" i="73"/>
  <c r="H57" i="73"/>
  <c r="H35" i="73"/>
  <c r="H43" i="73"/>
  <c r="H56" i="73"/>
  <c r="M60" i="73"/>
  <c r="L110" i="73"/>
  <c r="M110" i="73" s="1"/>
  <c r="M34" i="73"/>
  <c r="J57" i="73"/>
  <c r="M57" i="73" s="1"/>
  <c r="L97" i="73"/>
  <c r="M97" i="73" s="1"/>
  <c r="H36" i="73"/>
  <c r="H46" i="73"/>
  <c r="H49" i="73"/>
  <c r="H54" i="73"/>
  <c r="K58" i="73"/>
  <c r="H68" i="73"/>
  <c r="H73" i="73"/>
  <c r="L98" i="73"/>
  <c r="M98" i="73" s="1"/>
  <c r="J42" i="73"/>
  <c r="M42" i="73" s="1"/>
  <c r="L88" i="73"/>
  <c r="I45" i="73"/>
  <c r="M45" i="73" s="1"/>
  <c r="F71" i="73"/>
  <c r="D58" i="73"/>
  <c r="H51" i="73"/>
  <c r="H55" i="73"/>
  <c r="H59" i="73"/>
  <c r="J43" i="73"/>
  <c r="M43" i="73" s="1"/>
  <c r="K49" i="73"/>
  <c r="M49" i="73" s="1"/>
  <c r="J41" i="73"/>
  <c r="M41" i="73" s="1"/>
  <c r="J33" i="73"/>
  <c r="M33" i="73" s="1"/>
  <c r="I46" i="73"/>
  <c r="H94" i="73"/>
  <c r="J54" i="73"/>
  <c r="M54" i="73" s="1"/>
  <c r="I50" i="73"/>
  <c r="M50" i="73" s="1"/>
  <c r="J70" i="73"/>
  <c r="M70" i="73" s="1"/>
  <c r="J73" i="73"/>
  <c r="M73" i="73" s="1"/>
  <c r="I78" i="73"/>
  <c r="I79" i="73" s="1"/>
  <c r="D30" i="73"/>
  <c r="F44" i="73"/>
  <c r="H52" i="73"/>
  <c r="K36" i="73"/>
  <c r="M36" i="73" s="1"/>
  <c r="J53" i="73"/>
  <c r="M53" i="73" s="1"/>
  <c r="I59" i="73"/>
  <c r="I58" i="73" s="1"/>
  <c r="K72" i="73"/>
  <c r="M72" i="73" s="1"/>
  <c r="J78" i="73"/>
  <c r="J79" i="73" s="1"/>
  <c r="L112" i="73"/>
  <c r="M112" i="73" s="1"/>
  <c r="M75" i="73"/>
  <c r="H48" i="73"/>
  <c r="I31" i="73"/>
  <c r="M31" i="73" s="1"/>
  <c r="J38" i="73"/>
  <c r="M38" i="73" s="1"/>
  <c r="J48" i="73"/>
  <c r="M48" i="73" s="1"/>
  <c r="J52" i="73"/>
  <c r="M52" i="73" s="1"/>
  <c r="J68" i="73"/>
  <c r="K78" i="73"/>
  <c r="K79" i="73" s="1"/>
  <c r="L92" i="73"/>
  <c r="M92" i="73" s="1"/>
  <c r="L102" i="73"/>
  <c r="M102" i="73" s="1"/>
  <c r="L26" i="73"/>
  <c r="M26" i="73" s="1"/>
  <c r="J55" i="73"/>
  <c r="M55" i="73" s="1"/>
  <c r="H75" i="73"/>
  <c r="K56" i="73"/>
  <c r="M56" i="73" s="1"/>
  <c r="J37" i="73"/>
  <c r="M37" i="73" s="1"/>
  <c r="J47" i="73"/>
  <c r="M47" i="73" s="1"/>
  <c r="J59" i="73"/>
  <c r="J58" i="73" s="1"/>
  <c r="I62" i="73"/>
  <c r="M62" i="73" s="1"/>
  <c r="L91" i="73"/>
  <c r="M91" i="73" s="1"/>
  <c r="L114" i="73"/>
  <c r="M114" i="73" s="1"/>
  <c r="E71" i="73"/>
  <c r="I27" i="73"/>
  <c r="J51" i="73"/>
  <c r="M51" i="73" s="1"/>
  <c r="I66" i="73"/>
  <c r="M66" i="73" s="1"/>
  <c r="L96" i="73"/>
  <c r="M96" i="73" s="1"/>
  <c r="M32" i="73"/>
  <c r="K65" i="73"/>
  <c r="M74" i="73"/>
  <c r="M69" i="73"/>
  <c r="M67" i="73"/>
  <c r="M61" i="73"/>
  <c r="M40" i="73"/>
  <c r="M39" i="73"/>
  <c r="H40" i="73"/>
  <c r="F58" i="73"/>
  <c r="E65" i="73"/>
  <c r="F65" i="73"/>
  <c r="H61" i="73"/>
  <c r="H66" i="73"/>
  <c r="H74" i="73"/>
  <c r="F30" i="73"/>
  <c r="H39" i="73"/>
  <c r="H67" i="73"/>
  <c r="E30" i="73"/>
  <c r="G28" i="73"/>
  <c r="G81" i="73" s="1"/>
  <c r="G85" i="73" s="1"/>
  <c r="H60" i="73"/>
  <c r="H69" i="73"/>
  <c r="H79" i="73"/>
  <c r="D28" i="73"/>
  <c r="D44" i="73"/>
  <c r="H72" i="73"/>
  <c r="E44" i="73"/>
  <c r="H25" i="73"/>
  <c r="H78" i="73"/>
  <c r="H111" i="73"/>
  <c r="H125" i="73" s="1"/>
  <c r="H34" i="73"/>
  <c r="H32" i="73"/>
  <c r="G108" i="10"/>
  <c r="C17" i="70"/>
  <c r="C11" i="70"/>
  <c r="C16" i="70" s="1"/>
  <c r="C18" i="70" s="1"/>
  <c r="C19" i="70" s="1"/>
  <c r="L45" i="74" l="1"/>
  <c r="I41" i="78" s="1"/>
  <c r="H41" i="78" s="1"/>
  <c r="G41" i="78"/>
  <c r="F41" i="78" s="1"/>
  <c r="L44" i="74"/>
  <c r="I40" i="78" s="1"/>
  <c r="H40" i="78" s="1"/>
  <c r="G40" i="78"/>
  <c r="F40" i="78" s="1"/>
  <c r="L40" i="74"/>
  <c r="I36" i="78" s="1"/>
  <c r="H36" i="78" s="1"/>
  <c r="G36" i="78"/>
  <c r="F36" i="78" s="1"/>
  <c r="L16" i="74"/>
  <c r="I12" i="78" s="1"/>
  <c r="H12" i="78" s="1"/>
  <c r="G12" i="78"/>
  <c r="F12" i="78" s="1"/>
  <c r="L54" i="74"/>
  <c r="I50" i="78" s="1"/>
  <c r="H50" i="78" s="1"/>
  <c r="G50" i="78"/>
  <c r="F50" i="78" s="1"/>
  <c r="L20" i="74"/>
  <c r="I16" i="78" s="1"/>
  <c r="H16" i="78" s="1"/>
  <c r="G16" i="78"/>
  <c r="F16" i="78" s="1"/>
  <c r="L43" i="74"/>
  <c r="I39" i="78" s="1"/>
  <c r="H39" i="78" s="1"/>
  <c r="G39" i="78"/>
  <c r="F39" i="78" s="1"/>
  <c r="L29" i="74"/>
  <c r="I25" i="78" s="1"/>
  <c r="H25" i="78" s="1"/>
  <c r="G25" i="78"/>
  <c r="F25" i="78" s="1"/>
  <c r="L57" i="74"/>
  <c r="I53" i="78" s="1"/>
  <c r="H53" i="78" s="1"/>
  <c r="G53" i="78"/>
  <c r="F53" i="78" s="1"/>
  <c r="L55" i="74"/>
  <c r="I51" i="78" s="1"/>
  <c r="H51" i="78" s="1"/>
  <c r="G51" i="78"/>
  <c r="F51" i="78" s="1"/>
  <c r="L51" i="74"/>
  <c r="I47" i="78" s="1"/>
  <c r="H47" i="78" s="1"/>
  <c r="G47" i="78"/>
  <c r="F47" i="78" s="1"/>
  <c r="L24" i="74"/>
  <c r="I20" i="78" s="1"/>
  <c r="H20" i="78" s="1"/>
  <c r="G20" i="78"/>
  <c r="F20" i="78" s="1"/>
  <c r="L35" i="74"/>
  <c r="I31" i="78" s="1"/>
  <c r="H31" i="78" s="1"/>
  <c r="G31" i="78"/>
  <c r="F31" i="78" s="1"/>
  <c r="L31" i="74"/>
  <c r="I27" i="78" s="1"/>
  <c r="H27" i="78" s="1"/>
  <c r="G27" i="78"/>
  <c r="F27" i="78" s="1"/>
  <c r="L34" i="74"/>
  <c r="I30" i="78" s="1"/>
  <c r="H30" i="78" s="1"/>
  <c r="G30" i="78"/>
  <c r="F30" i="78" s="1"/>
  <c r="L53" i="74"/>
  <c r="I49" i="78" s="1"/>
  <c r="H49" i="78" s="1"/>
  <c r="G49" i="78"/>
  <c r="F49" i="78" s="1"/>
  <c r="L19" i="74"/>
  <c r="I15" i="78" s="1"/>
  <c r="H15" i="78" s="1"/>
  <c r="G15" i="78"/>
  <c r="F15" i="78" s="1"/>
  <c r="L39" i="74"/>
  <c r="I35" i="78" s="1"/>
  <c r="H35" i="78" s="1"/>
  <c r="G35" i="78"/>
  <c r="F35" i="78" s="1"/>
  <c r="L27" i="74"/>
  <c r="I23" i="78" s="1"/>
  <c r="H23" i="78" s="1"/>
  <c r="G23" i="78"/>
  <c r="F23" i="78" s="1"/>
  <c r="L41" i="74"/>
  <c r="I37" i="78" s="1"/>
  <c r="H37" i="78" s="1"/>
  <c r="G37" i="78"/>
  <c r="F37" i="78" s="1"/>
  <c r="L47" i="74"/>
  <c r="I43" i="78" s="1"/>
  <c r="H43" i="78" s="1"/>
  <c r="G43" i="78"/>
  <c r="F43" i="78" s="1"/>
  <c r="J12" i="74"/>
  <c r="K12" i="74" s="1"/>
  <c r="G8" i="78" s="1"/>
  <c r="H74" i="74"/>
  <c r="H75" i="74" s="1"/>
  <c r="H76" i="74" s="1"/>
  <c r="L25" i="74"/>
  <c r="I21" i="78" s="1"/>
  <c r="H21" i="78" s="1"/>
  <c r="G21" i="78"/>
  <c r="F21" i="78" s="1"/>
  <c r="L52" i="74"/>
  <c r="I48" i="78" s="1"/>
  <c r="H48" i="78" s="1"/>
  <c r="G48" i="78"/>
  <c r="F48" i="78" s="1"/>
  <c r="L15" i="74"/>
  <c r="I11" i="78" s="1"/>
  <c r="H11" i="78" s="1"/>
  <c r="G11" i="78"/>
  <c r="F11" i="78" s="1"/>
  <c r="L50" i="74"/>
  <c r="I46" i="78" s="1"/>
  <c r="H46" i="78" s="1"/>
  <c r="G46" i="78"/>
  <c r="F46" i="78" s="1"/>
  <c r="L22" i="74"/>
  <c r="I18" i="78" s="1"/>
  <c r="H18" i="78" s="1"/>
  <c r="G18" i="78"/>
  <c r="F18" i="78" s="1"/>
  <c r="L58" i="74"/>
  <c r="I54" i="78" s="1"/>
  <c r="H54" i="78" s="1"/>
  <c r="G54" i="78"/>
  <c r="F54" i="78" s="1"/>
  <c r="J72" i="74"/>
  <c r="K72" i="74" s="1"/>
  <c r="G68" i="78" s="1"/>
  <c r="F68" i="78" s="1"/>
  <c r="J18" i="74"/>
  <c r="K18" i="74" s="1"/>
  <c r="J38" i="74"/>
  <c r="K38" i="74" s="1"/>
  <c r="J23" i="74"/>
  <c r="K23" i="74" s="1"/>
  <c r="K65" i="74"/>
  <c r="G61" i="78" s="1"/>
  <c r="F61" i="78" s="1"/>
  <c r="K37" i="74"/>
  <c r="K17" i="74"/>
  <c r="J21" i="74"/>
  <c r="K21" i="74" s="1"/>
  <c r="J36" i="74"/>
  <c r="K36" i="74" s="1"/>
  <c r="J14" i="74"/>
  <c r="K14" i="74" s="1"/>
  <c r="J28" i="74"/>
  <c r="K28" i="74" s="1"/>
  <c r="K30" i="74"/>
  <c r="J63" i="74"/>
  <c r="K63" i="74" s="1"/>
  <c r="G59" i="78" s="1"/>
  <c r="F59" i="78" s="1"/>
  <c r="J59" i="74"/>
  <c r="J33" i="74"/>
  <c r="K33" i="74" s="1"/>
  <c r="J49" i="74"/>
  <c r="K49" i="74" s="1"/>
  <c r="J26" i="74"/>
  <c r="K26" i="74" s="1"/>
  <c r="J42" i="74"/>
  <c r="K42" i="74" s="1"/>
  <c r="J32" i="74"/>
  <c r="K32" i="74" s="1"/>
  <c r="F75" i="74"/>
  <c r="F76" i="74" s="1"/>
  <c r="J73" i="74"/>
  <c r="K73" i="74" s="1"/>
  <c r="J48" i="74"/>
  <c r="K48" i="74" s="1"/>
  <c r="J56" i="74"/>
  <c r="K56" i="74" s="1"/>
  <c r="L87" i="73"/>
  <c r="J71" i="73"/>
  <c r="F76" i="73"/>
  <c r="H71" i="73"/>
  <c r="E76" i="73"/>
  <c r="M79" i="73"/>
  <c r="M88" i="73"/>
  <c r="I44" i="73"/>
  <c r="K44" i="73"/>
  <c r="K71" i="73"/>
  <c r="K76" i="73" s="1"/>
  <c r="M46" i="73"/>
  <c r="H58" i="73"/>
  <c r="K30" i="73"/>
  <c r="J65" i="73"/>
  <c r="I30" i="73"/>
  <c r="J30" i="73"/>
  <c r="L28" i="73"/>
  <c r="L81" i="73" s="1"/>
  <c r="L85" i="73" s="1"/>
  <c r="M68" i="73"/>
  <c r="M58" i="73"/>
  <c r="H30" i="73"/>
  <c r="J44" i="73"/>
  <c r="I28" i="73"/>
  <c r="M27" i="73"/>
  <c r="I65" i="73"/>
  <c r="H65" i="73"/>
  <c r="M59" i="73"/>
  <c r="M78" i="73"/>
  <c r="E63" i="73"/>
  <c r="E81" i="73" s="1"/>
  <c r="E83" i="73" s="1"/>
  <c r="F63" i="73"/>
  <c r="H44" i="73"/>
  <c r="H28" i="73"/>
  <c r="D63" i="73"/>
  <c r="H87" i="73"/>
  <c r="G103" i="73"/>
  <c r="C13" i="70"/>
  <c r="C15" i="70" s="1"/>
  <c r="C21" i="70" s="1"/>
  <c r="G69" i="78" l="1"/>
  <c r="F69" i="78" s="1"/>
  <c r="C18" i="80"/>
  <c r="D18" i="80" s="1"/>
  <c r="E18" i="80" s="1"/>
  <c r="L21" i="74"/>
  <c r="I17" i="78" s="1"/>
  <c r="H17" i="78" s="1"/>
  <c r="G17" i="78"/>
  <c r="F17" i="78" s="1"/>
  <c r="L17" i="74"/>
  <c r="I13" i="78" s="1"/>
  <c r="H13" i="78" s="1"/>
  <c r="G13" i="78"/>
  <c r="F13" i="78" s="1"/>
  <c r="L56" i="74"/>
  <c r="I52" i="78" s="1"/>
  <c r="H52" i="78" s="1"/>
  <c r="G52" i="78"/>
  <c r="F52" i="78" s="1"/>
  <c r="L33" i="74"/>
  <c r="I29" i="78" s="1"/>
  <c r="H29" i="78" s="1"/>
  <c r="G29" i="78"/>
  <c r="F29" i="78" s="1"/>
  <c r="F8" i="78"/>
  <c r="L37" i="74"/>
  <c r="I33" i="78" s="1"/>
  <c r="H33" i="78" s="1"/>
  <c r="G33" i="78"/>
  <c r="F33" i="78" s="1"/>
  <c r="L49" i="74"/>
  <c r="I45" i="78" s="1"/>
  <c r="H45" i="78" s="1"/>
  <c r="G45" i="78"/>
  <c r="F45" i="78" s="1"/>
  <c r="L48" i="74"/>
  <c r="I44" i="78" s="1"/>
  <c r="H44" i="78" s="1"/>
  <c r="G44" i="78"/>
  <c r="F44" i="78" s="1"/>
  <c r="L30" i="74"/>
  <c r="I26" i="78" s="1"/>
  <c r="H26" i="78" s="1"/>
  <c r="G26" i="78"/>
  <c r="F26" i="78" s="1"/>
  <c r="L23" i="74"/>
  <c r="I19" i="78" s="1"/>
  <c r="H19" i="78" s="1"/>
  <c r="G19" i="78"/>
  <c r="F19" i="78" s="1"/>
  <c r="L32" i="74"/>
  <c r="I28" i="78" s="1"/>
  <c r="H28" i="78" s="1"/>
  <c r="G28" i="78"/>
  <c r="F28" i="78" s="1"/>
  <c r="L28" i="74"/>
  <c r="I24" i="78" s="1"/>
  <c r="H24" i="78" s="1"/>
  <c r="G24" i="78"/>
  <c r="F24" i="78" s="1"/>
  <c r="L38" i="74"/>
  <c r="I34" i="78" s="1"/>
  <c r="H34" i="78" s="1"/>
  <c r="G34" i="78"/>
  <c r="F34" i="78" s="1"/>
  <c r="L42" i="74"/>
  <c r="I38" i="78" s="1"/>
  <c r="H38" i="78" s="1"/>
  <c r="G38" i="78"/>
  <c r="F38" i="78" s="1"/>
  <c r="L14" i="74"/>
  <c r="I10" i="78" s="1"/>
  <c r="G10" i="78"/>
  <c r="F10" i="78" s="1"/>
  <c r="L18" i="74"/>
  <c r="I14" i="78" s="1"/>
  <c r="H14" i="78" s="1"/>
  <c r="G14" i="78"/>
  <c r="F14" i="78" s="1"/>
  <c r="L26" i="74"/>
  <c r="I22" i="78" s="1"/>
  <c r="H22" i="78" s="1"/>
  <c r="G22" i="78"/>
  <c r="F22" i="78" s="1"/>
  <c r="L36" i="74"/>
  <c r="I32" i="78" s="1"/>
  <c r="H32" i="78" s="1"/>
  <c r="G32" i="78"/>
  <c r="F32" i="78" s="1"/>
  <c r="J74" i="74"/>
  <c r="J75" i="74" s="1"/>
  <c r="J76" i="74" s="1"/>
  <c r="K59" i="74"/>
  <c r="K63" i="73"/>
  <c r="K81" i="73" s="1"/>
  <c r="K85" i="73" s="1"/>
  <c r="K104" i="73" s="1"/>
  <c r="K116" i="73" s="1"/>
  <c r="K118" i="73" s="1"/>
  <c r="K119" i="73" s="1"/>
  <c r="K120" i="73" s="1"/>
  <c r="K122" i="73" s="1"/>
  <c r="H76" i="73"/>
  <c r="M71" i="73"/>
  <c r="J63" i="73"/>
  <c r="M44" i="73"/>
  <c r="F81" i="73"/>
  <c r="F85" i="73" s="1"/>
  <c r="F104" i="73" s="1"/>
  <c r="F116" i="73" s="1"/>
  <c r="F118" i="73" s="1"/>
  <c r="F119" i="73" s="1"/>
  <c r="F120" i="73" s="1"/>
  <c r="F122" i="73" s="1"/>
  <c r="F123" i="73" s="1"/>
  <c r="F124" i="73" s="1"/>
  <c r="F128" i="73" s="1"/>
  <c r="J76" i="73"/>
  <c r="I63" i="73"/>
  <c r="M30" i="73"/>
  <c r="M28" i="73"/>
  <c r="M65" i="73"/>
  <c r="I76" i="73"/>
  <c r="L103" i="73"/>
  <c r="M87" i="73"/>
  <c r="E84" i="73"/>
  <c r="E85" i="73" s="1"/>
  <c r="E104" i="73" s="1"/>
  <c r="E116" i="73" s="1"/>
  <c r="E118" i="73" s="1"/>
  <c r="E119" i="73" s="1"/>
  <c r="E120" i="73" s="1"/>
  <c r="E127" i="73"/>
  <c r="H63" i="73"/>
  <c r="H103" i="73"/>
  <c r="G104" i="73"/>
  <c r="D81" i="73"/>
  <c r="G107" i="10"/>
  <c r="E408" i="69"/>
  <c r="E410" i="69" s="1"/>
  <c r="H10" i="78" l="1"/>
  <c r="K74" i="74"/>
  <c r="G55" i="78"/>
  <c r="F55" i="78" s="1"/>
  <c r="M63" i="73"/>
  <c r="M76" i="73"/>
  <c r="J81" i="73"/>
  <c r="J85" i="73" s="1"/>
  <c r="J104" i="73" s="1"/>
  <c r="J116" i="73" s="1"/>
  <c r="J118" i="73" s="1"/>
  <c r="J119" i="73" s="1"/>
  <c r="J120" i="73" s="1"/>
  <c r="J122" i="73" s="1"/>
  <c r="J123" i="73" s="1"/>
  <c r="J124" i="73" s="1"/>
  <c r="I81" i="73"/>
  <c r="M81" i="73" s="1"/>
  <c r="L104" i="73"/>
  <c r="M103" i="73"/>
  <c r="K123" i="73"/>
  <c r="K124" i="73" s="1"/>
  <c r="E122" i="73"/>
  <c r="E123" i="73" s="1"/>
  <c r="E124" i="73" s="1"/>
  <c r="E128" i="73" s="1"/>
  <c r="D83" i="73"/>
  <c r="H81" i="73"/>
  <c r="E409" i="69"/>
  <c r="G106" i="10"/>
  <c r="E413" i="68"/>
  <c r="E415" i="68" s="1"/>
  <c r="G70" i="78" l="1"/>
  <c r="G71" i="78" s="1"/>
  <c r="G72" i="78" s="1"/>
  <c r="K75" i="74"/>
  <c r="K76" i="74" s="1"/>
  <c r="G6" i="79" s="1"/>
  <c r="C14" i="80"/>
  <c r="L74" i="74"/>
  <c r="I69" i="78"/>
  <c r="I85" i="73"/>
  <c r="M85" i="73" s="1"/>
  <c r="D127" i="73"/>
  <c r="H127" i="73" s="1"/>
  <c r="D84" i="73"/>
  <c r="H83" i="73"/>
  <c r="E414" i="68"/>
  <c r="G105" i="10"/>
  <c r="G98" i="10"/>
  <c r="G30" i="67"/>
  <c r="G31" i="67" s="1"/>
  <c r="G23" i="67"/>
  <c r="G24" i="67" s="1"/>
  <c r="G17" i="67"/>
  <c r="G18" i="67" s="1"/>
  <c r="G33" i="67" s="1"/>
  <c r="G34" i="67" s="1"/>
  <c r="G35" i="67" s="1"/>
  <c r="G36" i="67" s="1"/>
  <c r="H69" i="78" l="1"/>
  <c r="I70" i="78"/>
  <c r="I71" i="78" s="1"/>
  <c r="I72" i="78" s="1"/>
  <c r="L75" i="74"/>
  <c r="L76" i="74" s="1"/>
  <c r="C17" i="80"/>
  <c r="C16" i="80"/>
  <c r="D14" i="80"/>
  <c r="D16" i="80" s="1"/>
  <c r="I104" i="73"/>
  <c r="I116" i="73" s="1"/>
  <c r="I118" i="73" s="1"/>
  <c r="H84" i="73"/>
  <c r="D85" i="73"/>
  <c r="G97" i="10"/>
  <c r="G96" i="10"/>
  <c r="G95" i="10"/>
  <c r="G94" i="10"/>
  <c r="E8" i="66"/>
  <c r="E12" i="66" s="1"/>
  <c r="E13" i="66" s="1"/>
  <c r="E14" i="66" s="1"/>
  <c r="G93" i="10"/>
  <c r="K28" i="65"/>
  <c r="K26" i="65"/>
  <c r="K25" i="65"/>
  <c r="K24" i="65"/>
  <c r="D19" i="65"/>
  <c r="K19" i="65" s="1"/>
  <c r="L19" i="65" s="1"/>
  <c r="L13" i="65"/>
  <c r="K13" i="65"/>
  <c r="L12" i="65"/>
  <c r="K12" i="65"/>
  <c r="L11" i="65"/>
  <c r="L14" i="65" s="1"/>
  <c r="K11" i="65"/>
  <c r="E14" i="80" l="1"/>
  <c r="E16" i="80" s="1"/>
  <c r="B14" i="81" s="1"/>
  <c r="D17" i="80"/>
  <c r="E17" i="80" s="1"/>
  <c r="M104" i="73"/>
  <c r="H85" i="73"/>
  <c r="D104" i="73"/>
  <c r="F15" i="65"/>
  <c r="I119" i="73" l="1"/>
  <c r="D116" i="73"/>
  <c r="L106" i="73"/>
  <c r="H104" i="73"/>
  <c r="L113" i="73" s="1"/>
  <c r="M113" i="73" s="1"/>
  <c r="L15" i="65"/>
  <c r="F16" i="65" s="1"/>
  <c r="L16" i="65" s="1"/>
  <c r="L17" i="65" s="1"/>
  <c r="L107" i="73" l="1"/>
  <c r="M106" i="73"/>
  <c r="I120" i="73"/>
  <c r="G107" i="73"/>
  <c r="H106" i="73"/>
  <c r="H113" i="73"/>
  <c r="G115" i="73"/>
  <c r="D118" i="73"/>
  <c r="L20" i="65"/>
  <c r="F24" i="65"/>
  <c r="L21" i="65"/>
  <c r="H115" i="73" l="1"/>
  <c r="L115" i="73"/>
  <c r="M115" i="73" s="1"/>
  <c r="M107" i="73"/>
  <c r="I122" i="73"/>
  <c r="D119" i="73"/>
  <c r="H107" i="73"/>
  <c r="G116" i="73"/>
  <c r="L24" i="65"/>
  <c r="L22" i="65"/>
  <c r="L116" i="73" l="1"/>
  <c r="L118" i="73" s="1"/>
  <c r="I123" i="73"/>
  <c r="G118" i="73"/>
  <c r="H116" i="73"/>
  <c r="D120" i="73"/>
  <c r="F28" i="65"/>
  <c r="L28" i="65" s="1"/>
  <c r="F26" i="65"/>
  <c r="L26" i="65" s="1"/>
  <c r="F25" i="65"/>
  <c r="L25" i="65" s="1"/>
  <c r="L27" i="65" s="1"/>
  <c r="L29" i="65" s="1"/>
  <c r="L30" i="65" s="1"/>
  <c r="L31" i="65" s="1"/>
  <c r="M116" i="73" l="1"/>
  <c r="L119" i="73"/>
  <c r="M118" i="73"/>
  <c r="I124" i="73"/>
  <c r="G119" i="73"/>
  <c r="H118" i="73"/>
  <c r="D122" i="73"/>
  <c r="G92" i="10"/>
  <c r="F17" i="64"/>
  <c r="J12" i="64"/>
  <c r="J11" i="64"/>
  <c r="J10" i="64"/>
  <c r="L120" i="73" l="1"/>
  <c r="M119" i="73"/>
  <c r="D123" i="73"/>
  <c r="G120" i="73"/>
  <c r="H119" i="73"/>
  <c r="G91" i="10"/>
  <c r="H91" i="10" s="1"/>
  <c r="G90" i="10"/>
  <c r="H90" i="10" s="1"/>
  <c r="G89" i="10"/>
  <c r="H89" i="10" s="1"/>
  <c r="G88" i="10"/>
  <c r="L22" i="63"/>
  <c r="L22" i="62"/>
  <c r="L22" i="61"/>
  <c r="L22" i="60"/>
  <c r="G30" i="59"/>
  <c r="H29" i="59"/>
  <c r="H28" i="59"/>
  <c r="H27" i="59"/>
  <c r="H26" i="59"/>
  <c r="H30" i="59" s="1"/>
  <c r="F12" i="59" s="1"/>
  <c r="L122" i="73" l="1"/>
  <c r="M120" i="73"/>
  <c r="D124" i="73"/>
  <c r="D128" i="73" s="1"/>
  <c r="G122" i="73"/>
  <c r="H120" i="73"/>
  <c r="G87" i="10"/>
  <c r="H88" i="10"/>
  <c r="L123" i="73" l="1"/>
  <c r="M122" i="73"/>
  <c r="G123" i="73"/>
  <c r="H122" i="73"/>
  <c r="F78" i="10"/>
  <c r="E78" i="10"/>
  <c r="D78" i="10"/>
  <c r="L22" i="58"/>
  <c r="L124" i="73" l="1"/>
  <c r="M124" i="73" s="1"/>
  <c r="M123" i="73"/>
  <c r="G124" i="73"/>
  <c r="H123" i="73"/>
  <c r="F75" i="10"/>
  <c r="E75" i="10"/>
  <c r="D75" i="10"/>
  <c r="L22" i="57"/>
  <c r="H124" i="73" l="1"/>
  <c r="G128" i="73"/>
  <c r="H128" i="73" s="1"/>
  <c r="F74" i="10"/>
  <c r="E74" i="10"/>
  <c r="F73" i="10"/>
  <c r="H73" i="10" s="1"/>
  <c r="E73" i="10"/>
  <c r="F72" i="10"/>
  <c r="E72" i="10"/>
  <c r="L22" i="56"/>
  <c r="L22" i="55"/>
  <c r="L22" i="54"/>
  <c r="F29" i="53"/>
  <c r="E29" i="53"/>
  <c r="H28" i="53"/>
  <c r="H27" i="53"/>
  <c r="H26" i="53"/>
  <c r="H29" i="53" s="1"/>
  <c r="F12" i="53" s="1"/>
  <c r="H74" i="10" l="1"/>
  <c r="E71" i="10"/>
  <c r="F71" i="10"/>
  <c r="H72" i="10"/>
  <c r="F70" i="10" l="1"/>
  <c r="E70" i="10"/>
  <c r="H70" i="10" s="1"/>
  <c r="F69" i="10"/>
  <c r="E69" i="10"/>
  <c r="F68" i="10"/>
  <c r="E68" i="10"/>
  <c r="F67" i="10"/>
  <c r="E67" i="10"/>
  <c r="D67" i="10"/>
  <c r="E66" i="10"/>
  <c r="D66" i="10"/>
  <c r="L22" i="52"/>
  <c r="L22" i="51"/>
  <c r="L22" i="50"/>
  <c r="L22" i="49"/>
  <c r="L22" i="48"/>
  <c r="F31" i="47"/>
  <c r="E31" i="47"/>
  <c r="D31" i="47"/>
  <c r="H30" i="47"/>
  <c r="H29" i="47"/>
  <c r="H28" i="47"/>
  <c r="H27" i="47"/>
  <c r="H26" i="47"/>
  <c r="H31" i="47" s="1"/>
  <c r="F12" i="47" s="1"/>
  <c r="H66" i="10" l="1"/>
  <c r="D65" i="10"/>
  <c r="H69" i="10"/>
  <c r="E65" i="10"/>
  <c r="F65" i="10"/>
  <c r="H68" i="10"/>
  <c r="H67" i="10"/>
  <c r="D62" i="10" l="1"/>
  <c r="L22" i="46"/>
  <c r="F61" i="10" l="1"/>
  <c r="E61" i="10"/>
  <c r="D61" i="10"/>
  <c r="F60" i="10"/>
  <c r="E60" i="10"/>
  <c r="E59" i="10"/>
  <c r="D59" i="10"/>
  <c r="L22" i="45"/>
  <c r="L22" i="44"/>
  <c r="L22" i="43"/>
  <c r="F29" i="42"/>
  <c r="E29" i="42"/>
  <c r="D29" i="42"/>
  <c r="H28" i="42"/>
  <c r="H27" i="42"/>
  <c r="H26" i="42"/>
  <c r="H29" i="42" s="1"/>
  <c r="F12" i="42" s="1"/>
  <c r="D58" i="10" l="1"/>
  <c r="F58" i="10"/>
  <c r="H61" i="10"/>
  <c r="H60" i="10"/>
  <c r="E58" i="10"/>
  <c r="H59" i="10"/>
  <c r="F57" i="10" l="1"/>
  <c r="E57" i="10"/>
  <c r="F56" i="10"/>
  <c r="E56" i="10"/>
  <c r="F55" i="10"/>
  <c r="E55" i="10"/>
  <c r="F54" i="10"/>
  <c r="E54" i="10"/>
  <c r="F53" i="10"/>
  <c r="E53" i="10"/>
  <c r="F52" i="10"/>
  <c r="E52" i="10"/>
  <c r="F51" i="10"/>
  <c r="E51" i="10"/>
  <c r="D50" i="10"/>
  <c r="H50" i="10" s="1"/>
  <c r="F49" i="10"/>
  <c r="E49" i="10"/>
  <c r="F48" i="10"/>
  <c r="E48" i="10"/>
  <c r="F47" i="10"/>
  <c r="E47" i="10"/>
  <c r="F46" i="10"/>
  <c r="E46" i="10"/>
  <c r="D46" i="10"/>
  <c r="D45" i="10"/>
  <c r="H45" i="10" s="1"/>
  <c r="L22" i="41"/>
  <c r="L22" i="40"/>
  <c r="L22" i="39"/>
  <c r="L22" i="38"/>
  <c r="L22" i="37"/>
  <c r="L22" i="36"/>
  <c r="L22" i="35"/>
  <c r="L22" i="34"/>
  <c r="L22" i="33"/>
  <c r="L22" i="32"/>
  <c r="L22" i="31"/>
  <c r="L22" i="30"/>
  <c r="L22" i="29"/>
  <c r="F39" i="28"/>
  <c r="E39" i="28"/>
  <c r="D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39" i="28" s="1"/>
  <c r="F12" i="28" s="1"/>
  <c r="H52" i="10" l="1"/>
  <c r="H57" i="10"/>
  <c r="H56" i="10"/>
  <c r="H55" i="10"/>
  <c r="H54" i="10"/>
  <c r="H53" i="10"/>
  <c r="H51" i="10"/>
  <c r="D44" i="10"/>
  <c r="H49" i="10"/>
  <c r="H48" i="10"/>
  <c r="F44" i="10"/>
  <c r="H47" i="10"/>
  <c r="E44" i="10"/>
  <c r="H46" i="10"/>
  <c r="F43" i="10" l="1"/>
  <c r="E43" i="10"/>
  <c r="F42" i="10"/>
  <c r="E42" i="10"/>
  <c r="F41" i="10"/>
  <c r="E41" i="10"/>
  <c r="F40" i="10"/>
  <c r="E40" i="10"/>
  <c r="F39" i="10"/>
  <c r="E39" i="10"/>
  <c r="F38" i="10"/>
  <c r="E38" i="10"/>
  <c r="H38" i="10" s="1"/>
  <c r="F37" i="10"/>
  <c r="E37" i="10"/>
  <c r="F36" i="10"/>
  <c r="E36" i="10"/>
  <c r="F35" i="10"/>
  <c r="E35" i="10"/>
  <c r="F34" i="10"/>
  <c r="E34" i="10"/>
  <c r="H34" i="10" s="1"/>
  <c r="F33" i="10"/>
  <c r="E33" i="10"/>
  <c r="F32" i="10"/>
  <c r="E32" i="10"/>
  <c r="D32" i="10"/>
  <c r="D31" i="10"/>
  <c r="H31" i="10" s="1"/>
  <c r="L22" i="27"/>
  <c r="L22" i="26"/>
  <c r="L22" i="25"/>
  <c r="L22" i="24"/>
  <c r="L22" i="23"/>
  <c r="L22" i="22"/>
  <c r="L22" i="21"/>
  <c r="L22" i="20"/>
  <c r="L22" i="19"/>
  <c r="L22" i="18"/>
  <c r="L22" i="17"/>
  <c r="L22" i="16"/>
  <c r="L22" i="15"/>
  <c r="F39" i="14"/>
  <c r="E39" i="14"/>
  <c r="D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39" i="14" s="1"/>
  <c r="F12" i="14" s="1"/>
  <c r="H41" i="10" l="1"/>
  <c r="F30" i="10"/>
  <c r="H40" i="10"/>
  <c r="E30" i="10"/>
  <c r="H36" i="10"/>
  <c r="D30" i="10"/>
  <c r="H43" i="10"/>
  <c r="H42" i="10"/>
  <c r="H39" i="10"/>
  <c r="H37" i="10"/>
  <c r="H35" i="10"/>
  <c r="H33" i="10"/>
  <c r="H32" i="10"/>
  <c r="D27" i="10" l="1"/>
  <c r="L22" i="13"/>
  <c r="G26" i="10" l="1"/>
  <c r="F16" i="12"/>
  <c r="F17" i="12" s="1"/>
  <c r="J12" i="12"/>
  <c r="J11" i="12"/>
  <c r="J10" i="12"/>
  <c r="G25" i="10" l="1"/>
  <c r="N11" i="11"/>
  <c r="M13" i="11" s="1"/>
  <c r="L11" i="11"/>
  <c r="N10" i="11"/>
  <c r="L10" i="11"/>
  <c r="M8" i="11"/>
  <c r="L8" i="11"/>
  <c r="L7" i="11"/>
  <c r="M7" i="11" s="1"/>
  <c r="M12" i="11" s="1"/>
  <c r="G15" i="11" l="1"/>
  <c r="M15" i="11" s="1"/>
  <c r="G16" i="11"/>
  <c r="M16" i="11" s="1"/>
  <c r="G18" i="11" s="1"/>
  <c r="M18" i="11" s="1"/>
  <c r="G14" i="11"/>
  <c r="M14" i="11" s="1"/>
  <c r="G17" i="11" l="1"/>
  <c r="M17" i="11" s="1"/>
  <c r="M19" i="11" s="1"/>
  <c r="M20" i="11" s="1"/>
  <c r="M21" i="11" s="1"/>
  <c r="H110" i="10" l="1"/>
  <c r="H108" i="10"/>
  <c r="H107" i="10"/>
  <c r="H106" i="10"/>
  <c r="H105" i="10"/>
  <c r="G99" i="10"/>
  <c r="H99" i="10" s="1"/>
  <c r="H98" i="10"/>
  <c r="H97" i="10"/>
  <c r="H96" i="10"/>
  <c r="H95" i="10"/>
  <c r="H94" i="10"/>
  <c r="H93" i="10"/>
  <c r="H92" i="10"/>
  <c r="H87" i="10"/>
  <c r="G84" i="10"/>
  <c r="F84" i="10"/>
  <c r="G79" i="10"/>
  <c r="F79" i="10"/>
  <c r="E79" i="10"/>
  <c r="D79" i="10"/>
  <c r="H78" i="10"/>
  <c r="G76" i="10"/>
  <c r="F76" i="10"/>
  <c r="E76" i="10"/>
  <c r="D76" i="10"/>
  <c r="H75" i="10"/>
  <c r="H71" i="10"/>
  <c r="H65" i="10"/>
  <c r="G63" i="10"/>
  <c r="F63" i="10"/>
  <c r="E63" i="10"/>
  <c r="D63" i="10"/>
  <c r="H62" i="10"/>
  <c r="H58" i="10"/>
  <c r="H44" i="10"/>
  <c r="H30" i="10"/>
  <c r="G28" i="10"/>
  <c r="F28" i="10"/>
  <c r="E28" i="10"/>
  <c r="D28" i="10"/>
  <c r="H27" i="10"/>
  <c r="H26" i="10"/>
  <c r="H25" i="10"/>
  <c r="H69" i="9"/>
  <c r="H67" i="9"/>
  <c r="H66" i="9"/>
  <c r="H65" i="9"/>
  <c r="H64" i="9"/>
  <c r="G64" i="9"/>
  <c r="H51" i="9"/>
  <c r="H52" i="9"/>
  <c r="H53" i="9"/>
  <c r="H54" i="9"/>
  <c r="H55" i="9"/>
  <c r="H56" i="9"/>
  <c r="H57" i="9"/>
  <c r="H50" i="9"/>
  <c r="H41" i="9"/>
  <c r="H37" i="9"/>
  <c r="H38" i="9"/>
  <c r="H36" i="9"/>
  <c r="H31" i="9"/>
  <c r="H32" i="9"/>
  <c r="H33" i="9"/>
  <c r="H30" i="9"/>
  <c r="H27" i="9"/>
  <c r="H26" i="9"/>
  <c r="H25" i="9"/>
  <c r="H121" i="10" l="1"/>
  <c r="H79" i="10"/>
  <c r="F81" i="10"/>
  <c r="F85" i="10" s="1"/>
  <c r="F100" i="10" s="1"/>
  <c r="F112" i="10" s="1"/>
  <c r="F114" i="10" s="1"/>
  <c r="F115" i="10" s="1"/>
  <c r="F116" i="10" s="1"/>
  <c r="G81" i="10"/>
  <c r="G85" i="10" s="1"/>
  <c r="G100" i="10" s="1"/>
  <c r="D81" i="10"/>
  <c r="D83" i="10" s="1"/>
  <c r="H76" i="10"/>
  <c r="E81" i="10"/>
  <c r="H28" i="10"/>
  <c r="H63" i="10"/>
  <c r="G58" i="9"/>
  <c r="H58" i="9" s="1"/>
  <c r="F47" i="9"/>
  <c r="G47" i="9"/>
  <c r="E42" i="9"/>
  <c r="F42" i="9"/>
  <c r="G42" i="9"/>
  <c r="D42" i="9"/>
  <c r="E39" i="9"/>
  <c r="F39" i="9"/>
  <c r="G39" i="9"/>
  <c r="D39" i="9"/>
  <c r="E34" i="9"/>
  <c r="F34" i="9"/>
  <c r="G34" i="9"/>
  <c r="D34" i="9"/>
  <c r="E28" i="9"/>
  <c r="F28" i="9"/>
  <c r="G28" i="9"/>
  <c r="D28" i="9"/>
  <c r="H81" i="10" l="1"/>
  <c r="E83" i="10"/>
  <c r="E84" i="10" s="1"/>
  <c r="E85" i="10" s="1"/>
  <c r="E100" i="10" s="1"/>
  <c r="E112" i="10" s="1"/>
  <c r="E114" i="10" s="1"/>
  <c r="E115" i="10" s="1"/>
  <c r="E116" i="10" s="1"/>
  <c r="F118" i="10"/>
  <c r="F119" i="10" s="1"/>
  <c r="F120" i="10" s="1"/>
  <c r="D84" i="10"/>
  <c r="H34" i="9"/>
  <c r="H42" i="9"/>
  <c r="H28" i="9"/>
  <c r="H39" i="9"/>
  <c r="H80" i="9"/>
  <c r="G44" i="9"/>
  <c r="G48" i="9" s="1"/>
  <c r="G59" i="9" s="1"/>
  <c r="F44" i="9"/>
  <c r="F48" i="9" s="1"/>
  <c r="F59" i="9" s="1"/>
  <c r="F71" i="9" s="1"/>
  <c r="E44" i="9"/>
  <c r="E46" i="9" s="1"/>
  <c r="E47" i="9" s="1"/>
  <c r="E48" i="9" s="1"/>
  <c r="E59" i="9" s="1"/>
  <c r="E71" i="9" s="1"/>
  <c r="E73" i="9" s="1"/>
  <c r="D44" i="9"/>
  <c r="H44" i="9" s="1"/>
  <c r="H83" i="10" l="1"/>
  <c r="E118" i="10"/>
  <c r="E119" i="10" s="1"/>
  <c r="E120" i="10" s="1"/>
  <c r="H84" i="10"/>
  <c r="D85" i="10"/>
  <c r="F73" i="9"/>
  <c r="F74" i="9" s="1"/>
  <c r="F75" i="9" s="1"/>
  <c r="F77" i="9" s="1"/>
  <c r="F78" i="9" s="1"/>
  <c r="F79" i="9" s="1"/>
  <c r="E74" i="9"/>
  <c r="E75" i="9" s="1"/>
  <c r="E77" i="9" s="1"/>
  <c r="E78" i="9" s="1"/>
  <c r="D46" i="9"/>
  <c r="H46" i="9" s="1"/>
  <c r="D100" i="10" l="1"/>
  <c r="H85" i="10"/>
  <c r="D47" i="9"/>
  <c r="E79" i="9"/>
  <c r="G102" i="10" l="1"/>
  <c r="H100" i="10"/>
  <c r="G109" i="10" s="1"/>
  <c r="D112" i="10"/>
  <c r="D48" i="9"/>
  <c r="H47" i="9"/>
  <c r="G111" i="10" l="1"/>
  <c r="H111" i="10" s="1"/>
  <c r="H109" i="10"/>
  <c r="D114" i="10"/>
  <c r="G103" i="10"/>
  <c r="H102" i="10"/>
  <c r="D59" i="9"/>
  <c r="H48" i="9"/>
  <c r="D115" i="10" l="1"/>
  <c r="H103" i="10"/>
  <c r="G112" i="10"/>
  <c r="H59" i="9"/>
  <c r="G68" i="9" s="1"/>
  <c r="H68" i="9" s="1"/>
  <c r="D71" i="9"/>
  <c r="G61" i="9"/>
  <c r="G114" i="10" l="1"/>
  <c r="H112" i="10"/>
  <c r="D116" i="10"/>
  <c r="G70" i="9"/>
  <c r="H70" i="9" s="1"/>
  <c r="H61" i="9"/>
  <c r="G62" i="9"/>
  <c r="H62" i="9" s="1"/>
  <c r="D73" i="9"/>
  <c r="D118" i="10" l="1"/>
  <c r="G115" i="10"/>
  <c r="H114" i="10"/>
  <c r="G71" i="9"/>
  <c r="D74" i="9"/>
  <c r="G116" i="10" l="1"/>
  <c r="H115" i="10"/>
  <c r="D119" i="10"/>
  <c r="D75" i="9"/>
  <c r="G73" i="9"/>
  <c r="H71" i="9"/>
  <c r="D120" i="10" l="1"/>
  <c r="G118" i="10"/>
  <c r="H116" i="10"/>
  <c r="H73" i="9"/>
  <c r="G74" i="9"/>
  <c r="D77" i="9"/>
  <c r="G119" i="10" l="1"/>
  <c r="H118" i="10"/>
  <c r="G75" i="9"/>
  <c r="H74" i="9"/>
  <c r="D78" i="9"/>
  <c r="H119" i="10" l="1"/>
  <c r="G120" i="10"/>
  <c r="H120" i="10" s="1"/>
  <c r="D79" i="9"/>
  <c r="G77" i="9"/>
  <c r="H75" i="9"/>
  <c r="G78" i="9" l="1"/>
  <c r="H77" i="9"/>
  <c r="G79" i="9" l="1"/>
  <c r="H79" i="9" s="1"/>
  <c r="H78" i="9"/>
</calcChain>
</file>

<file path=xl/comments1.xml><?xml version="1.0" encoding="utf-8"?>
<comments xmlns="http://schemas.openxmlformats.org/spreadsheetml/2006/main">
  <authors>
    <author>Алексей</author>
    <author>Сергей</author>
    <author>nsavkin</author>
    <author>TPokrovskaya</author>
    <author>Alex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C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D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C13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
</t>
        </r>
      </text>
    </comment>
    <comment ref="B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19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D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E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F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G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H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350 значение&gt;</t>
        </r>
      </text>
    </comment>
    <comment ref="F13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C136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F136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C13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текст&gt;</t>
        </r>
      </text>
    </comment>
    <comment ref="F13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значение&gt;</t>
        </r>
      </text>
    </comment>
  </commentList>
</comments>
</file>

<file path=xl/comments10.xml><?xml version="1.0" encoding="utf-8"?>
<comments xmlns="http://schemas.openxmlformats.org/spreadsheetml/2006/main">
  <authors>
    <author>Алексей</author>
    <author>Сергей</author>
    <author>Alex Sosedko</author>
    <author>Alex</author>
  </authors>
  <commentList>
    <comment ref="A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240 значение&gt;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Титул::&lt;Описание локальной сметы&gt;</t>
        </r>
      </text>
    </comment>
    <comment ref="F1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стомости&gt;</t>
        </r>
      </text>
    </comment>
    <comment ref="G1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стомости&gt;</t>
        </r>
      </text>
    </comment>
    <comment ref="A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ПИР::&lt;Номер позиции по смете&gt;</t>
        </r>
      </text>
    </comment>
    <comment ref="B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ПИР::&lt;Наименование (текстовая часть) расценки&gt;&lt;Наименование коэффициента к итогам&gt;</t>
        </r>
      </text>
    </comment>
    <comment ref="C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ПИР::&lt;Ед. измерения по расценке&gt;&lt;Ед. измерения коэффициента к итогам&gt;</t>
        </r>
      </text>
    </comment>
    <comment ref="D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ПИР::&lt;Количество всего (физ. объем) по позиции&gt;</t>
        </r>
      </text>
    </comment>
    <comment ref="E12" authorId="2" shapeId="0">
      <text>
        <r>
          <rPr>
            <sz val="8"/>
            <color indexed="81"/>
            <rFont val="Tahoma"/>
            <family val="2"/>
            <charset val="204"/>
          </rPr>
          <t xml:space="preserve"> ПИР::&lt;Обоснование (код) позиции&gt;&lt;Обоснование коэффициентов&gt; &lt;Наименование коэффициентов&gt;&lt;Обоснование коэффициента к итогам&gt;</t>
        </r>
      </text>
    </comment>
    <comment ref="F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ПИР::&lt;Расчет стомости&gt;&lt;Значение коэффициента к итогам со ссылкой на позиции&gt;</t>
        </r>
      </text>
    </comment>
    <comment ref="G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ПИР::&lt;Стоимость&gt;&lt;Стоимость КОС&gt;&lt;Надбавка от коэффициента к итогам&gt;</t>
        </r>
      </text>
    </comment>
    <comment ref="A38" authorId="1" shapeId="0">
      <text>
        <r>
          <rPr>
            <sz val="8"/>
            <color indexed="81"/>
            <rFont val="Tahoma"/>
            <family val="2"/>
            <charset val="204"/>
          </rPr>
          <t xml:space="preserve"> Итоги::&lt;Текстовая часть (итоги)&gt;</t>
        </r>
      </text>
    </comment>
    <comment ref="G38" authorId="1" shapeId="0">
      <text>
        <r>
          <rPr>
            <sz val="8"/>
            <color indexed="81"/>
            <rFont val="Tahoma"/>
            <family val="2"/>
            <charset val="204"/>
          </rPr>
          <t xml:space="preserve"> Итоги::=&lt;Прямые затраты (итоги)&gt;/1000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 &lt;подпись 390 значение&gt;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Хвост::___________________________ &lt;подпись 300 значение&gt;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Хвост::___________________________ &lt;подпись 310 значение&gt;</t>
        </r>
      </text>
    </comment>
  </commentList>
</comments>
</file>

<file path=xl/comments11.xml><?xml version="1.0" encoding="utf-8"?>
<comments xmlns="http://schemas.openxmlformats.org/spreadsheetml/2006/main">
  <authors>
    <author>Сергей</author>
    <author>Alex</author>
    <author>Алексей</author>
    <author>Alex Sosedko</author>
  </authors>
  <commentList>
    <comment ref="A2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локальной сметы&gt;   &lt;Регистрационный номер локальной сметы&gt;</t>
        </r>
      </text>
    </comment>
    <comment ref="A5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стройки&gt;, &lt;Наименование объекта&gt;, &lt;Наименование локальной сметы&gt;, &lt;Наименование очереди&gt;</t>
        </r>
      </text>
    </comment>
    <comment ref="B9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Титул::&lt;подпись 240 значение&gt;</t>
        </r>
      </text>
    </comment>
    <comment ref="B11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A13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Титул::&lt;Итого по расчету&gt; &lt;Единица измерения стомости&gt;</t>
        </r>
      </text>
    </comment>
    <comment ref="D15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стомости&gt;</t>
        </r>
      </text>
    </comment>
    <comment ref="E15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стомости&gt;</t>
        </r>
      </text>
    </comment>
    <comment ref="A16" authorId="0" shapeId="0">
      <text>
        <r>
          <rPr>
            <sz val="8"/>
            <color indexed="81"/>
            <rFont val="Tahoma"/>
            <family val="2"/>
            <charset val="204"/>
          </rPr>
          <t xml:space="preserve"> ПИР::&lt;Номер позиции по смете&gt;</t>
        </r>
      </text>
    </comment>
    <comment ref="B16" authorId="0" shapeId="0">
      <text>
        <r>
          <rPr>
            <sz val="8"/>
            <color indexed="81"/>
            <rFont val="Tahoma"/>
            <family val="2"/>
            <charset val="204"/>
          </rPr>
          <t xml:space="preserve"> ПИР::&lt;Наименование (текстовая часть) расценки&gt;, &lt;Расчет физ. объема&gt;(&lt;Ед. измерения по расценке&gt;)&lt;Пустой идентификатор&gt;</t>
        </r>
      </text>
    </comment>
    <comment ref="C16" authorId="3" shapeId="0">
      <text>
        <r>
          <rPr>
            <sz val="8"/>
            <color indexed="81"/>
            <rFont val="Tahoma"/>
            <family val="2"/>
            <charset val="204"/>
          </rPr>
          <t xml:space="preserve"> ПИР::&lt;Номера частей&gt;
(&lt;Обоснование (код) позиции&gt;)&lt;Пустой идентификатор&gt;&lt;Наименование коэффициентов&gt;</t>
        </r>
      </text>
    </comment>
    <comment ref="D16" authorId="0" shapeId="0">
      <text>
        <r>
          <rPr>
            <sz val="8"/>
            <color indexed="81"/>
            <rFont val="Tahoma"/>
            <family val="2"/>
            <charset val="204"/>
          </rPr>
          <t xml:space="preserve"> ПИР::&lt;Расчет стомости&gt;
&lt;Расчет стомости - формула&gt;&lt;Обоснование коэффициентов&gt;</t>
        </r>
      </text>
    </comment>
    <comment ref="E16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ПИР::&lt;Стоимость&gt;&lt;Стоимость КОС&gt;</t>
        </r>
      </text>
    </comment>
    <comment ref="A417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 &lt;подпись 360 значение&gt;</t>
        </r>
      </text>
    </comment>
    <comment ref="A418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 &lt;подпись 390 значение&gt;</t>
        </r>
      </text>
    </comment>
    <comment ref="A419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Хвост::___________________________ &lt;подпись 300 значение&gt;</t>
        </r>
      </text>
    </comment>
    <comment ref="A420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Хвост::___________________________ &lt;подпись 310 значение&gt;</t>
        </r>
      </text>
    </comment>
    <comment ref="A422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Хвост::&lt;Описание локальной сметы&gt;</t>
        </r>
      </text>
    </comment>
  </commentList>
</comments>
</file>

<file path=xl/comments12.xml><?xml version="1.0" encoding="utf-8"?>
<comments xmlns="http://schemas.openxmlformats.org/spreadsheetml/2006/main">
  <authors>
    <author>Сергей</author>
    <author>Alex</author>
    <author>Алексей</author>
    <author>Alex Sosedko</author>
  </authors>
  <commentList>
    <comment ref="A2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локальной сметы&gt;   &lt;Регистрационный номер локальной сметы&gt;</t>
        </r>
      </text>
    </comment>
    <comment ref="A5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стройки&gt;, &lt;Наименование объекта&gt;, &lt;Наименование локальной сметы&gt;, &lt;Наименование очереди&gt;</t>
        </r>
      </text>
    </comment>
    <comment ref="B9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Титул::&lt;подпись 240 значение&gt;</t>
        </r>
      </text>
    </comment>
    <comment ref="B11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A13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Титул::&lt;Итого по расчету&gt; &lt;Единица измерения стомости&gt;</t>
        </r>
      </text>
    </comment>
    <comment ref="D15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стомости&gt;</t>
        </r>
      </text>
    </comment>
    <comment ref="E15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стомости&gt;</t>
        </r>
      </text>
    </comment>
    <comment ref="A16" authorId="0" shapeId="0">
      <text>
        <r>
          <rPr>
            <sz val="8"/>
            <color indexed="81"/>
            <rFont val="Tahoma"/>
            <family val="2"/>
            <charset val="204"/>
          </rPr>
          <t xml:space="preserve"> ПИР::&lt;Номер позиции по смете&gt;</t>
        </r>
      </text>
    </comment>
    <comment ref="B16" authorId="0" shapeId="0">
      <text>
        <r>
          <rPr>
            <sz val="8"/>
            <color indexed="81"/>
            <rFont val="Tahoma"/>
            <family val="2"/>
            <charset val="204"/>
          </rPr>
          <t xml:space="preserve"> ПИР::&lt;Наименование (текстовая часть) расценки&gt;, &lt;Расчет физ. объема&gt;(&lt;Ед. измерения по расценке&gt;)&lt;Пустой идентификатор&gt;</t>
        </r>
      </text>
    </comment>
    <comment ref="C16" authorId="3" shapeId="0">
      <text>
        <r>
          <rPr>
            <sz val="8"/>
            <color indexed="81"/>
            <rFont val="Tahoma"/>
            <family val="2"/>
            <charset val="204"/>
          </rPr>
          <t xml:space="preserve"> ПИР::&lt;Номера частей&gt;
(&lt;Обоснование (код) позиции&gt;)&lt;Пустой идентификатор&gt;&lt;Наименование коэффициентов&gt;</t>
        </r>
      </text>
    </comment>
    <comment ref="D16" authorId="0" shapeId="0">
      <text>
        <r>
          <rPr>
            <sz val="8"/>
            <color indexed="81"/>
            <rFont val="Tahoma"/>
            <family val="2"/>
            <charset val="204"/>
          </rPr>
          <t xml:space="preserve"> ПИР::&lt;Расчет стомости&gt;
&lt;Расчет стомости - формула&gt;&lt;Обоснование коэффициентов&gt;</t>
        </r>
      </text>
    </comment>
    <comment ref="E16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ПИР::&lt;Стоимость&gt;&lt;Стоимость КОС&gt;</t>
        </r>
      </text>
    </comment>
    <comment ref="A412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 &lt;подпись 360 значение&gt;</t>
        </r>
      </text>
    </comment>
    <comment ref="A413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 &lt;подпись 390 значение&gt;</t>
        </r>
      </text>
    </comment>
    <comment ref="A414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Хвост::___________________________ &lt;подпись 300 значение&gt;</t>
        </r>
      </text>
    </comment>
    <comment ref="A415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Хвост::___________________________ &lt;подпись 310 значение&gt;</t>
        </r>
      </text>
    </comment>
    <comment ref="A417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Хвост::&lt;Описание локальной сметы&gt;</t>
        </r>
      </text>
    </comment>
  </commentList>
</comments>
</file>

<file path=xl/comments2.xml><?xml version="1.0" encoding="utf-8"?>
<comments xmlns="http://schemas.openxmlformats.org/spreadsheetml/2006/main">
  <authors>
    <author>Алексей</author>
    <author>Сергей</author>
    <author>nsavkin</author>
    <author>TPokrovskaya</author>
    <author>Alex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C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D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C13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
</t>
        </r>
      </text>
    </comment>
    <comment ref="B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19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D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E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F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G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H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  <comment ref="F12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350 значение&gt;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C12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F12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C13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текст&gt;</t>
        </r>
      </text>
    </comment>
    <comment ref="F13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значение&gt;</t>
        </r>
      </text>
    </comment>
  </commentList>
</comments>
</file>

<file path=xl/comments3.xml><?xml version="1.0" encoding="utf-8"?>
<comments xmlns="http://schemas.openxmlformats.org/spreadsheetml/2006/main">
  <authors>
    <author>Алексей</author>
    <author>Сергей</author>
    <author>nsavkin</author>
    <author>TPokrovskaya</author>
    <author>Alex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C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D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C13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
</t>
        </r>
      </text>
    </comment>
    <comment ref="B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19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D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E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F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G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H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  <comment ref="F8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350 значение&gt;</t>
        </r>
      </text>
    </comment>
    <comment ref="F85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C8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F8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C8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текст&gt;</t>
        </r>
      </text>
    </comment>
    <comment ref="F8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значение&gt;</t>
        </r>
      </text>
    </comment>
  </commentList>
</comments>
</file>

<file path=xl/comments4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</authors>
  <commentList>
    <comment ref="B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B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D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C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F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G1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F1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F1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B18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20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B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E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F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H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</commentList>
</comments>
</file>

<file path=xl/comments5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B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B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D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C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F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G1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F1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F1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B18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20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B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E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F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H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F4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C49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F49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C51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F51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C53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F53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6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</authors>
  <commentList>
    <comment ref="B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B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D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C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F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G1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F1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F1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B18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20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B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E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F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H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</commentList>
</comments>
</file>

<file path=xl/comments7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</authors>
  <commentList>
    <comment ref="B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B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D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C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F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G1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F1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F1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B18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20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B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E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F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H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</commentList>
</comments>
</file>

<file path=xl/comments8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</authors>
  <commentList>
    <comment ref="B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B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D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C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F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G1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F1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F1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B18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20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B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E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F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H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</commentList>
</comments>
</file>

<file path=xl/comments9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</authors>
  <commentList>
    <comment ref="B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B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D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C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F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G1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F1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F1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B18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20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B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E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F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H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</commentList>
</comments>
</file>

<file path=xl/sharedStrings.xml><?xml version="1.0" encoding="utf-8"?>
<sst xmlns="http://schemas.openxmlformats.org/spreadsheetml/2006/main" count="97086" uniqueCount="4734">
  <si>
    <t xml:space="preserve">Заказчик </t>
  </si>
  <si>
    <t>(наименование организации)</t>
  </si>
  <si>
    <t>(ссылка на документ об утверждении)</t>
  </si>
  <si>
    <t>(наименование стройки)</t>
  </si>
  <si>
    <t>№ пп</t>
  </si>
  <si>
    <t>монтажных работ</t>
  </si>
  <si>
    <t xml:space="preserve">Руководитель проектной организации </t>
  </si>
  <si>
    <t>[подпись (инициалы, фамилия)]</t>
  </si>
  <si>
    <t>Главный инженер проекта</t>
  </si>
  <si>
    <t>Начальник</t>
  </si>
  <si>
    <t>Заказчик</t>
  </si>
  <si>
    <t>[должность, подпись (инициалы, фамилия)]</t>
  </si>
  <si>
    <t>Утверждено приказом № 421 от 4 августа 2020 г. Минстроя РФ</t>
  </si>
  <si>
    <t>Приложение № 6</t>
  </si>
  <si>
    <t>"Утвержден" «     »______________________20__ г.</t>
  </si>
  <si>
    <t>Обоснование</t>
  </si>
  <si>
    <t>Наименование глав, объектов капитального строительства, работ и затрат</t>
  </si>
  <si>
    <t xml:space="preserve">строительных
(ремонтно- строительных, ремонтно- реставрационных) работ
</t>
  </si>
  <si>
    <t>оборудования</t>
  </si>
  <si>
    <t>прочих затрат</t>
  </si>
  <si>
    <t>всего</t>
  </si>
  <si>
    <t>(наименование)</t>
  </si>
  <si>
    <t>Акционерное общество "Курорты Северного Кавказа"</t>
  </si>
  <si>
    <t>Всесезонный туристско-рекреационный комплекс "Ведучи", Чеченская Республика. Пассажирская подвесная канатная дорога VL5</t>
  </si>
  <si>
    <t>Сметная стоимость, тыс. руб.</t>
  </si>
  <si>
    <t>Глава 1. Подготовка территории строительства</t>
  </si>
  <si>
    <t>ЛСР 01-01-01</t>
  </si>
  <si>
    <t>01-03-01</t>
  </si>
  <si>
    <t>Затраты, связанные с получением (разработкой) исходных данных и специальных технических условий</t>
  </si>
  <si>
    <t>01-02-01</t>
  </si>
  <si>
    <t>Планировка территории</t>
  </si>
  <si>
    <t/>
  </si>
  <si>
    <t>Итого по Главе 1. "Подготовка территории строительства"</t>
  </si>
  <si>
    <t>Глава 2. Основные объекты строительства</t>
  </si>
  <si>
    <t>02-01</t>
  </si>
  <si>
    <t>Нижняя станция канатной дороги</t>
  </si>
  <si>
    <t>02-02</t>
  </si>
  <si>
    <t>Верхняя станция канатной дороги</t>
  </si>
  <si>
    <t>02-03</t>
  </si>
  <si>
    <t>Канатная дорога</t>
  </si>
  <si>
    <t>02-04-01</t>
  </si>
  <si>
    <t>Инженерная защита территории. Защита от лавинной опасности</t>
  </si>
  <si>
    <t>Итого по Главе 2. "Основные объекты строительства"</t>
  </si>
  <si>
    <t>Глава 4. Объекты энергетического хозяйства</t>
  </si>
  <si>
    <t>04-01</t>
  </si>
  <si>
    <t>Трансформаторная подстанция КТП-14</t>
  </si>
  <si>
    <t>04-02</t>
  </si>
  <si>
    <t>Трансформаторная подстанция КТП-9</t>
  </si>
  <si>
    <t>04-03-01</t>
  </si>
  <si>
    <t>Сети электроснабжения 0,4кВ</t>
  </si>
  <si>
    <t>Итого по Главе 4. "Объекты энергетического хозяйства"</t>
  </si>
  <si>
    <t>Глава 5. Объекты транспортного хозяйства и связи</t>
  </si>
  <si>
    <t>05-01-01</t>
  </si>
  <si>
    <t>Наружные сети связи</t>
  </si>
  <si>
    <t>Итого по Главе 5. "Объекты транспортного хозяйства и связи"</t>
  </si>
  <si>
    <t>Глава 7. Благоустройство и озеленение территории</t>
  </si>
  <si>
    <t>Итого по Главам 1-7</t>
  </si>
  <si>
    <t>Глава 8. Временные здания и сооружения</t>
  </si>
  <si>
    <t>Приказ от 19.06.2020 № 332/пр прил.1 п.55</t>
  </si>
  <si>
    <t>Временные здания и сооружения - Объекты жилищного, социально-культурного, коммунально-бытового назначения в сельской местности - 3,1%</t>
  </si>
  <si>
    <t>Итого по Главе 8. "Временные здания и сооружения"</t>
  </si>
  <si>
    <t>Итого по Главам 1-8</t>
  </si>
  <si>
    <t>Глава 9. Прочие работы и затраты</t>
  </si>
  <si>
    <t>09-01</t>
  </si>
  <si>
    <t>Пусконаладочные работы</t>
  </si>
  <si>
    <t>09-02</t>
  </si>
  <si>
    <t>Затраты на научно-техническое сопровождение проектирования объектов</t>
  </si>
  <si>
    <t>09-03</t>
  </si>
  <si>
    <t>Геотехнический мониторинг</t>
  </si>
  <si>
    <t>СР-3</t>
  </si>
  <si>
    <t>Расходы на командировки рабочих и пусконаладочного персонала, привлекаемых для строительства</t>
  </si>
  <si>
    <t>РС-19-533.220000.2.4-ООС</t>
  </si>
  <si>
    <t>Затраты по размещению, утилизации отходов строительного производства. Пасажирская подвесная канатная дорога VL5</t>
  </si>
  <si>
    <t>Плата за негативное воздействие на окружающую среду: выбросы загрязняющих веществ в атмосферный воздух. Пасажирская подвесная канатная дорога VL5</t>
  </si>
  <si>
    <t>СР-5</t>
  </si>
  <si>
    <t>Затраты на подготовку технических планов сооружений</t>
  </si>
  <si>
    <t>Итого по Главе 9. "Прочие работы и затраты"</t>
  </si>
  <si>
    <t>Итого по Главам 1-9</t>
  </si>
  <si>
    <t>Глава 10. Содержание службы заказчика. Строительный контроль</t>
  </si>
  <si>
    <t>Постановление Правительства РФ № 468 _x000D_
от 21 июня 2010 г.</t>
  </si>
  <si>
    <t>Итого по Главе 10. "Содержание службы заказчика. Строительный контроль"</t>
  </si>
  <si>
    <t>Глава 12.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</t>
  </si>
  <si>
    <t>Письмо АО "КСК" от 14.04.2020 №60-20-0976</t>
  </si>
  <si>
    <t>ЛСР 12-01-01</t>
  </si>
  <si>
    <t>Проектная документация. Пасажирская подвесная канатная дорога VL5</t>
  </si>
  <si>
    <t>ЛСР 12-01-02</t>
  </si>
  <si>
    <t>Рабочая документация.  Пасажирская подвесная канатная дорога VL5</t>
  </si>
  <si>
    <t>СР-9</t>
  </si>
  <si>
    <t>Экспертиза проектной документации и результатов инженерных изысканий. Пасажирская подвесная канатная дорога VL5</t>
  </si>
  <si>
    <t>Методика определения сметной стоимости строительства, реконструкции, капитального ремонта, сноса объектов капитального строительства, работ по сохранению объектов культурного наследия (памятников истории и культуры) народов Российской Федерации на территории Российской Федерации , утвержденная приказом Минстроя РФ от 04.08.2020 № 421/пр, п.173</t>
  </si>
  <si>
    <t>Авторский надзор-0,2% от Глав 1-9 графы 8</t>
  </si>
  <si>
    <t>СР-8</t>
  </si>
  <si>
    <t>Итого по Главе 12. "Публичный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работы"</t>
  </si>
  <si>
    <t>Итого по Главам 1-12</t>
  </si>
  <si>
    <t>Непредвиденные затраты</t>
  </si>
  <si>
    <t>Приказ от 4.08.2020 № 421/пр п.179</t>
  </si>
  <si>
    <t>Непредвиденные затраты для объектов капитального строительства производственного назначения, линейных объектов - 3%</t>
  </si>
  <si>
    <t>Итого "Непредвиденные затраты"</t>
  </si>
  <si>
    <t>Итого с учетом "Непредвиденные затраты"</t>
  </si>
  <si>
    <t>Налоги и обязательные платежи</t>
  </si>
  <si>
    <t>Итого по сводному расчету</t>
  </si>
  <si>
    <t>СВОДНЫЙ СМЕТНЫЙ РАСЧЕТ СТОИМОСТИ СТРОИТЕЛЬСТВА № ССРСС-ССРСС VL5</t>
  </si>
  <si>
    <t>Создание геодезической разбивочной основы и вынос в натуру линейного объекта</t>
  </si>
  <si>
    <t>Затраты на проведение строительного контроля_x000D_
 (1,72% от глав 1-9 граф 4,5,6)</t>
  </si>
  <si>
    <t>Инженерные изыскания (справочно) 1402901,44/1,02/1000</t>
  </si>
  <si>
    <t>№ 303-ФЗ от 3.08.2018</t>
  </si>
  <si>
    <t>Итого "Налоги и обязательные платежи"</t>
  </si>
  <si>
    <t>Составлен(а) в текущем уровне цен  на 4 кв. 2020г.</t>
  </si>
  <si>
    <t>Производственный экологический мониторинг. Пассажирская подвесная канатная дорога VL5 (25253,15/1,2)</t>
  </si>
  <si>
    <t xml:space="preserve">в т.ч. ПИР без НДС: </t>
  </si>
  <si>
    <t>НДС - 20% (без пп. 2, 14)</t>
  </si>
  <si>
    <t>Затраты на на проезд специалистов, осуществляющих авторский надзор</t>
  </si>
  <si>
    <t>Сводный сметный расчет сметной стоимостью   427174,82 тыс. руб.</t>
  </si>
  <si>
    <t>Сметная стоимость, руб.</t>
  </si>
  <si>
    <t>Смета № 01-01-01
Создание геодезической разбивочной основы и вынос в натуру лнейного объекта</t>
  </si>
  <si>
    <t>Наименование объекта (проекта):  Всесезонный туристско-рекреационный комплекс "Ведучи", Чеченская республика.  Пассажирская подвесная канатная дорога VL5</t>
  </si>
  <si>
    <t>Сметный расчет составлен по Справочнику базовых цен на инженерные изыскания для строительства "Инженерно-геодезические изыскания при строительстве и эксплуатации зданий и сооружений", 2006 г. (СБЦИИС-2006)</t>
  </si>
  <si>
    <t>№ п/п</t>
  </si>
  <si>
    <t>Наименование работ и затрат</t>
  </si>
  <si>
    <t>Ед. измерен.</t>
  </si>
  <si>
    <t>Кол-во</t>
  </si>
  <si>
    <t>Обоснование стоимости</t>
  </si>
  <si>
    <t>Расчёт стоимости</t>
  </si>
  <si>
    <t>Стоимость, руб.</t>
  </si>
  <si>
    <r>
      <t xml:space="preserve">Закрепление трасс железных и автомобильных дорог, магистральных трубопроводов, каналов и коллекторов. Категория сложности III
Коэффициенты:                                                                                       </t>
    </r>
    <r>
      <rPr>
        <b/>
        <sz val="8"/>
        <color rgb="FF000000"/>
        <rFont val="Times New Roman"/>
        <family val="1"/>
        <charset val="204"/>
      </rPr>
      <t>полевые</t>
    </r>
    <r>
      <rPr>
        <sz val="8"/>
        <color rgb="FF000000"/>
        <rFont val="Times New Roman"/>
        <family val="1"/>
        <charset val="204"/>
      </rPr>
      <t xml:space="preserve">                                                                                                               - проведение работ в горной местности                                                                                                                                                                    -коэффициент за протяжённость менее 5 км                         
</t>
    </r>
  </si>
  <si>
    <t>1 км</t>
  </si>
  <si>
    <t xml:space="preserve">СБЦИИС, 2006 г.
Табл. 16, §4 .     ОУ, п 8,                 табл 1 §3, к=1,2       Табл. 16, прим 1, к=1,2
</t>
  </si>
  <si>
    <r>
      <t xml:space="preserve">Изготовление и установка центров.      Рабочие пункты: металлические трубки, (штыри), дюбель-гвоздь и др
Категория грунтов II      Коэффициенты:
</t>
    </r>
    <r>
      <rPr>
        <b/>
        <sz val="8"/>
        <color rgb="FF000000"/>
        <rFont val="Times New Roman"/>
        <family val="1"/>
        <charset val="204"/>
      </rPr>
      <t xml:space="preserve">полевые  </t>
    </r>
    <r>
      <rPr>
        <sz val="8"/>
        <color rgb="FF000000"/>
        <rFont val="Times New Roman"/>
        <family val="1"/>
        <charset val="204"/>
      </rPr>
      <t xml:space="preserve">                                                                                                                 - проведение работ в горной местности</t>
    </r>
  </si>
  <si>
    <t>1 знак</t>
  </si>
  <si>
    <t>СБЦИИС, 2006 г.
Табл. 10, §6                    табл 1 §3, к=1,20</t>
  </si>
  <si>
    <r>
      <t xml:space="preserve">Нивелирование III класса. Категория сложности III
Коэффициенты
</t>
    </r>
    <r>
      <rPr>
        <b/>
        <sz val="8"/>
        <color rgb="FF000000"/>
        <rFont val="Times New Roman"/>
        <family val="1"/>
        <charset val="204"/>
      </rPr>
      <t xml:space="preserve">полевые </t>
    </r>
    <r>
      <rPr>
        <sz val="8"/>
        <color rgb="FF000000"/>
        <rFont val="Times New Roman"/>
        <family val="1"/>
        <charset val="204"/>
      </rPr>
      <t xml:space="preserve">                                                                                                             - проведение работ в горной местности                                                                                                                                                                                          
</t>
    </r>
    <r>
      <rPr>
        <b/>
        <sz val="8"/>
        <color rgb="FF000000"/>
        <rFont val="Times New Roman"/>
        <family val="1"/>
        <charset val="204"/>
      </rPr>
      <t xml:space="preserve">                         </t>
    </r>
  </si>
  <si>
    <t>1 штатив двойного хода</t>
  </si>
  <si>
    <t xml:space="preserve">СБЦИИС, 2006 г.
Табл. 9, §6                     табл 1 §3, к=1,20       
            </t>
  </si>
  <si>
    <t xml:space="preserve">полевые </t>
  </si>
  <si>
    <t xml:space="preserve">камеральные </t>
  </si>
  <si>
    <t>Итого полевых работ</t>
  </si>
  <si>
    <t>Итого камеральных работ</t>
  </si>
  <si>
    <t>Составление программы (предписания) по геодезическим работам</t>
  </si>
  <si>
    <t>1 программа</t>
  </si>
  <si>
    <t>СБЦИИС, 2006 г.
Табл. 67, §1</t>
  </si>
  <si>
    <t>Составление технического отчета (пояснительной записки) по геодезическим работам</t>
  </si>
  <si>
    <t xml:space="preserve">1 отчет </t>
  </si>
  <si>
    <t>СБЦИИС, 2006 г.
Табл. 68, §1</t>
  </si>
  <si>
    <t>Внутренний транспорт.
Расстояние от базы до участка изысканий до 5 км</t>
  </si>
  <si>
    <t>%</t>
  </si>
  <si>
    <t xml:space="preserve">Табл. 4, §2
</t>
  </si>
  <si>
    <t>Внешний транспорт.
Расстояние проезда и перевозки в одном направлении 100 - 300 км.
Продолжительность полевых работ, а также выполняемых в экспедиционных условиях камеральных работ, до 1 мес.</t>
  </si>
  <si>
    <t>Табл. 5, §2
19,6%</t>
  </si>
  <si>
    <t>Организация и ликвидация работ</t>
  </si>
  <si>
    <t>Общие указания
п. 13, k = 0,06</t>
  </si>
  <si>
    <t>Итого по состоянию на 1 января 2001 года</t>
  </si>
  <si>
    <t>Итого в базовых ценах 2000г.</t>
  </si>
  <si>
    <t>/1,266</t>
  </si>
  <si>
    <t>Итого в ценах 2020г.</t>
  </si>
  <si>
    <t>*1,266*4,55</t>
  </si>
  <si>
    <t>Составил: ___________________________ Пивень В.В.</t>
  </si>
  <si>
    <t>(должность, подпись, расшифровка)</t>
  </si>
  <si>
    <t>Проверил: ___________________________ Нагулевич В.А.</t>
  </si>
  <si>
    <t>Расчет №01-03-01</t>
  </si>
  <si>
    <t>(наименование объекта строительства)</t>
  </si>
  <si>
    <t>Код строительного ресурса</t>
  </si>
  <si>
    <t>Наименование строительного ресурса, затрат</t>
  </si>
  <si>
    <t>Полное наименование строительного ресурса, затрат в обосновывающем документе</t>
  </si>
  <si>
    <t>Ед. изм.</t>
  </si>
  <si>
    <t>Ед. изм. Строительного ресурса, затрат в обосновывающем документе</t>
  </si>
  <si>
    <t>Текущая отпускная цена за ед. изм. В обосновывающем документк с НДС в руб.</t>
  </si>
  <si>
    <t>Текущая отпускная цена за ед. изм. Без НДС в руб. в соответствии с графой 5</t>
  </si>
  <si>
    <t>Стоимость перевозки без НДС в руб. за ед. изм.</t>
  </si>
  <si>
    <t>Сметная цена без НДС в руб. за ед.изм.</t>
  </si>
  <si>
    <t>Год</t>
  </si>
  <si>
    <t>Квартал</t>
  </si>
  <si>
    <t>Наименование производителя/поставщика</t>
  </si>
  <si>
    <t>КПП организации</t>
  </si>
  <si>
    <t>ИНН организации</t>
  </si>
  <si>
    <t>Гиперссылка на веб-сайт производителя/поставщика</t>
  </si>
  <si>
    <t>Населенный пункт расположения склада производителя/поставщика</t>
  </si>
  <si>
    <t>Статус организации (производитель (1)/Поставщик (2)</t>
  </si>
  <si>
    <t xml:space="preserve">Специальные технические условия (СТУ) </t>
  </si>
  <si>
    <t>шт</t>
  </si>
  <si>
    <t>ООО "АЛЬФАПРОЕКТ"</t>
  </si>
  <si>
    <t>www.alfproject</t>
  </si>
  <si>
    <t>г.Москва</t>
  </si>
  <si>
    <t>ООО "ПОМощник"</t>
  </si>
  <si>
    <t>ООО "Научно-производственное объединение СтройГражданПроект"</t>
  </si>
  <si>
    <t xml:space="preserve">На основании конъюнктурного анализа принята наименьшая стоимость  </t>
  </si>
  <si>
    <t>Всего затрат на научно-техническое сопровождение проектирования объекта в текущем уровне цен</t>
  </si>
  <si>
    <t>руб.</t>
  </si>
  <si>
    <t>Всего затрат на научно-техническое сопровождение проектирования объекта в  уровне цен на 01.01.2000</t>
  </si>
  <si>
    <t>/11,91</t>
  </si>
  <si>
    <t>Приложение № 2</t>
  </si>
  <si>
    <t xml:space="preserve">Наименование редакции сметных нормативов  </t>
  </si>
  <si>
    <t>Наименование программного продукта</t>
  </si>
  <si>
    <t>ПК "ГРАНД-Смета 2021"</t>
  </si>
  <si>
    <t>Подготовительные работы</t>
  </si>
  <si>
    <t>(наименование объекта капитального строительства)</t>
  </si>
  <si>
    <t>ЛОКАЛЬНЫЙ СМЕТНЫЙ РАСЧЕТ (СМЕТА) № 01-02-01</t>
  </si>
  <si>
    <t>(наименование конструктивного решения)</t>
  </si>
  <si>
    <t xml:space="preserve">Составлен </t>
  </si>
  <si>
    <t>базисно-индексным</t>
  </si>
  <si>
    <t>методом</t>
  </si>
  <si>
    <t>Основание</t>
  </si>
  <si>
    <t>РС-19-533.220100.2.4-ППО</t>
  </si>
  <si>
    <t>(проектная и (или) иная техническая документация)</t>
  </si>
  <si>
    <t xml:space="preserve">Составлен(а) в текущем (базисном) уровне цен </t>
  </si>
  <si>
    <t xml:space="preserve">Сметная стоимость </t>
  </si>
  <si>
    <t>(318,88)</t>
  </si>
  <si>
    <t>тыс.руб.</t>
  </si>
  <si>
    <t>в том числе:</t>
  </si>
  <si>
    <t>строительных работ</t>
  </si>
  <si>
    <t>Средства на оплату труда рабочих</t>
  </si>
  <si>
    <t>(8,50)</t>
  </si>
  <si>
    <t>(0)</t>
  </si>
  <si>
    <t>Нормативные затраты труда рабочих</t>
  </si>
  <si>
    <t>чел.час.</t>
  </si>
  <si>
    <t>Нормативные затраты труда машинистов</t>
  </si>
  <si>
    <t xml:space="preserve">Расчетный измеритель конструктивного решения  </t>
  </si>
  <si>
    <t>Единица измерения</t>
  </si>
  <si>
    <t>Количество</t>
  </si>
  <si>
    <t>Сметная стоимость в базисном уровне цен (в текущем уровне цен (гр. 8) для ресурсов, отсутствующих в СНБ), руб.</t>
  </si>
  <si>
    <t>Индексы</t>
  </si>
  <si>
    <t>Сметная стоимость в текущем уровне цен, руб.</t>
  </si>
  <si>
    <t>на единицу</t>
  </si>
  <si>
    <t>коэффициенты</t>
  </si>
  <si>
    <t>всего с учетом коэффициентов</t>
  </si>
  <si>
    <t>Раздел 1. Снятие ПРС (РС-19-533.220000.2.4-ПОС.ВОР)</t>
  </si>
  <si>
    <t>1</t>
  </si>
  <si>
    <t>ФЕР01-01-032-01</t>
  </si>
  <si>
    <t>Разработка грунта с перемещением до 10 м бульдозерами мощностью: 132 кВт (180 л.с.), группа грунтов 1 (Срезка растительног грунта)</t>
  </si>
  <si>
    <t>1000 м3</t>
  </si>
  <si>
    <t>0,329</t>
  </si>
  <si>
    <t>Объем=329 / 1000</t>
  </si>
  <si>
    <t>Приказ от 04.09.2019 № 519/пр прил.2 табл.1 п.8.1</t>
  </si>
  <si>
    <t>Производство работ осуществляется в горной местности: на высоте свыше 1500 до 2500 м над уровнем моря ОЗП=1,25; ЭМ=1,25 к расх.; ЗПМ=1,25; ТЗ=1,25; ТЗМ=1,25</t>
  </si>
  <si>
    <t>Приказ от 04.09.2019 № 519/пр прил.2 табл.1 п.9</t>
  </si>
  <si>
    <t>Производство работ осуществляется на склонах гор с сохранением природного ландшафта ОЗП=1,2; ЭМ=1,2 к расх.; ЗПМ=1,2; ТЗ=1,2; ТЗМ=1,2</t>
  </si>
  <si>
    <t>2</t>
  </si>
  <si>
    <t>ЭМ</t>
  </si>
  <si>
    <t>1,5</t>
  </si>
  <si>
    <t>3</t>
  </si>
  <si>
    <t>в т.ч. ОТм</t>
  </si>
  <si>
    <t>ЗТм</t>
  </si>
  <si>
    <t>чел.-ч</t>
  </si>
  <si>
    <t>2,95</t>
  </si>
  <si>
    <t>1,455825</t>
  </si>
  <si>
    <t>Итого по расценке</t>
  </si>
  <si>
    <t>ФОТ</t>
  </si>
  <si>
    <t>МДС81-33.2004 Прил.4 п.1.1 и Письмо №ВБ-338/02 от 08.02.08</t>
  </si>
  <si>
    <t>НР Земляные работы, выполняемые механизированным способом</t>
  </si>
  <si>
    <t>95</t>
  </si>
  <si>
    <t>Письмо №АП-5536/06 от 18.11.04 Прил.1 п.1.1</t>
  </si>
  <si>
    <t>СП Земляные работы, выполняемые механизированным способом</t>
  </si>
  <si>
    <t>50</t>
  </si>
  <si>
    <t>Всего по позиции</t>
  </si>
  <si>
    <t>ФЕР01-01-012-13</t>
  </si>
  <si>
    <t>Разработка грунта с погрузкой на автомобили-самосвалы экскаваторами с ковшом вместимостью: 1,25 (1,25-1,5) м3, группа грунтов 1</t>
  </si>
  <si>
    <t>ОТ</t>
  </si>
  <si>
    <t>4</t>
  </si>
  <si>
    <t>М</t>
  </si>
  <si>
    <t>ЗТ</t>
  </si>
  <si>
    <t>4,27</t>
  </si>
  <si>
    <t>2,107245</t>
  </si>
  <si>
    <t>20,72</t>
  </si>
  <si>
    <t>10,22532</t>
  </si>
  <si>
    <t>ФССЦпг-03-21-01-001</t>
  </si>
  <si>
    <t>Перевозка грузов автомобилями-самосвалами грузоподъемностью 10 т работающих вне карьера на расстояние: I класс груза до 1 км  (Вывоз растительного грунта на площадку временного складирования)</t>
  </si>
  <si>
    <t>1 т груза</t>
  </si>
  <si>
    <t>460,6</t>
  </si>
  <si>
    <t>Объем=329*1,4</t>
  </si>
  <si>
    <t>Итоги по разделу 1 Снятие ПРС (РС-19-533.220000.2.4-ПОС.ВОР) :</t>
  </si>
  <si>
    <t xml:space="preserve">     Строительные работы</t>
  </si>
  <si>
    <t xml:space="preserve">          В том числе:</t>
  </si>
  <si>
    <t xml:space="preserve">               оплата труда</t>
  </si>
  <si>
    <t xml:space="preserve">               эксплуатация машин и механизмов</t>
  </si>
  <si>
    <t xml:space="preserve">               материалы</t>
  </si>
  <si>
    <t xml:space="preserve">               накладные расходы</t>
  </si>
  <si>
    <t xml:space="preserve">               сметная прибыль</t>
  </si>
  <si>
    <t xml:space="preserve">     Итого ФОТ (справочно)</t>
  </si>
  <si>
    <t xml:space="preserve">     Итого накладные расходы (справочно)</t>
  </si>
  <si>
    <t xml:space="preserve">     Итого сметная прибыль (справочно)</t>
  </si>
  <si>
    <t xml:space="preserve">  Итого по разделу 1 Снятие ПРС (РС-19-533.220000.2.4-ПОС.ВОР)</t>
  </si>
  <si>
    <t>Раздел 2. Снятие ПРС</t>
  </si>
  <si>
    <t>0,0628</t>
  </si>
  <si>
    <t>Объем=62,8 / 1000</t>
  </si>
  <si>
    <t>0,402234</t>
  </si>
  <si>
    <t>1,951824</t>
  </si>
  <si>
    <t>5</t>
  </si>
  <si>
    <t>ФССЦпг-03-21-01-003</t>
  </si>
  <si>
    <t>Перевозка грузов автомобилями-самосвалами грузоподъемностью 10 т работающих вне карьера на расстояние: I класс груза до 3 км  (Вывоз растительного грунта на площадку временного складирования)</t>
  </si>
  <si>
    <t>87,92</t>
  </si>
  <si>
    <t>Объем=62,8*1,4</t>
  </si>
  <si>
    <t>Итоги по разделу 2 Снятие ПРС :</t>
  </si>
  <si>
    <t xml:space="preserve">  Итого по разделу 2 Снятие ПРС</t>
  </si>
  <si>
    <t>Раздел 3. Планировочные работы</t>
  </si>
  <si>
    <t>Нижняя станция канатной дороги VL-5</t>
  </si>
  <si>
    <t>Выемка</t>
  </si>
  <si>
    <t>6</t>
  </si>
  <si>
    <t>ФЕР01-01-012-16
ТЧ ФЕР 01 Приложение 1.1 п.14</t>
  </si>
  <si>
    <t>Разработка грунта с погрузкой на автомобили-самосвалы экскаваторами с ковшом вместимостью: 1,25 (1,25-1,5) м3, группа грунтов 4</t>
  </si>
  <si>
    <t>0,08</t>
  </si>
  <si>
    <t>Объем=80 / 1000</t>
  </si>
  <si>
    <t>8,95</t>
  </si>
  <si>
    <t>1,074</t>
  </si>
  <si>
    <t>43,4</t>
  </si>
  <si>
    <t>5,208</t>
  </si>
  <si>
    <t>7</t>
  </si>
  <si>
    <t>Перевозка грузов автомобилями-самосвалами грузоподъемностью 10 т работающих вне карьера на расстояние: I класс груза до 1 км</t>
  </si>
  <si>
    <t>144</t>
  </si>
  <si>
    <t>Объем=80*1,8</t>
  </si>
  <si>
    <t>Насыпь</t>
  </si>
  <si>
    <t>8</t>
  </si>
  <si>
    <t>ФЕР01-01-012-16</t>
  </si>
  <si>
    <t>0,007</t>
  </si>
  <si>
    <t>Объем=7 / 1000</t>
  </si>
  <si>
    <t>0,093975</t>
  </si>
  <si>
    <t>0,4557</t>
  </si>
  <si>
    <t>9</t>
  </si>
  <si>
    <t>12,6</t>
  </si>
  <si>
    <t>Объем=7*1,8</t>
  </si>
  <si>
    <t>10</t>
  </si>
  <si>
    <t>ФЕР01-01-033-03</t>
  </si>
  <si>
    <t>Засыпка траншей и котлованов с перемещением грунта до 5 м бульдозерами мощностью: 59 кВт (80 л.с.), группа грунтов 3</t>
  </si>
  <si>
    <t>9,42</t>
  </si>
  <si>
    <t>0,09891</t>
  </si>
  <si>
    <t>11</t>
  </si>
  <si>
    <t>ФЕР01-02-003-01</t>
  </si>
  <si>
    <t>Уплотнение грунта вибрационными катками 2,2 т на первый проход по одному следу при толщине слоя: 25 см</t>
  </si>
  <si>
    <t>13,5</t>
  </si>
  <si>
    <t>0,14175</t>
  </si>
  <si>
    <t>12</t>
  </si>
  <si>
    <t>ФЕР01-02-003-07</t>
  </si>
  <si>
    <t>На каждый последующий проход по одному следу добавлять: к расценке 01-02-003-01</t>
  </si>
  <si>
    <t>до 6 проходок</t>
  </si>
  <si>
    <t>К=5 ПЗ=5 (ОЗП=5; ЭМ=5 к расх.; ЗПМ=5; МАТ=5 к расх.; ТЗ=5; ТЗМ=5)</t>
  </si>
  <si>
    <t>7,5</t>
  </si>
  <si>
    <t>0,105</t>
  </si>
  <si>
    <t>Верхняя станция канатной дороги VL-5</t>
  </si>
  <si>
    <t>13</t>
  </si>
  <si>
    <t>0,069</t>
  </si>
  <si>
    <t>Объем=69 / 1000</t>
  </si>
  <si>
    <t>0,926325</t>
  </si>
  <si>
    <t>4,4919</t>
  </si>
  <si>
    <t>14</t>
  </si>
  <si>
    <t>124,2</t>
  </si>
  <si>
    <t>Объем=69*1,8</t>
  </si>
  <si>
    <t>15</t>
  </si>
  <si>
    <t>0,97497</t>
  </si>
  <si>
    <t>16</t>
  </si>
  <si>
    <t>1,39725</t>
  </si>
  <si>
    <t>17</t>
  </si>
  <si>
    <t>1,035</t>
  </si>
  <si>
    <t>Срезка на ПК 2+78,30 - ПК 3+10,40</t>
  </si>
  <si>
    <t>18</t>
  </si>
  <si>
    <t>1,389</t>
  </si>
  <si>
    <t>Объем=1389 / 1000</t>
  </si>
  <si>
    <t>18,647325</t>
  </si>
  <si>
    <t>90,4239</t>
  </si>
  <si>
    <t>19</t>
  </si>
  <si>
    <t>2500,2</t>
  </si>
  <si>
    <t>Объем=1389*1,8</t>
  </si>
  <si>
    <t>20</t>
  </si>
  <si>
    <t>0,005</t>
  </si>
  <si>
    <t>Объем=5 / 1000</t>
  </si>
  <si>
    <t>0,067125</t>
  </si>
  <si>
    <t>0,3255</t>
  </si>
  <si>
    <t>21</t>
  </si>
  <si>
    <t>Объем=5*1,8</t>
  </si>
  <si>
    <t>22</t>
  </si>
  <si>
    <t>0,07065</t>
  </si>
  <si>
    <t>23</t>
  </si>
  <si>
    <t>0,10125</t>
  </si>
  <si>
    <t>24</t>
  </si>
  <si>
    <t>0,075</t>
  </si>
  <si>
    <t>Итоги по разделу 3 Планировочные работы :</t>
  </si>
  <si>
    <t xml:space="preserve">  Итого по разделу 3 Планировочные работы</t>
  </si>
  <si>
    <t>Раздел 4. Устройство площадок с щебеночным покрытием</t>
  </si>
  <si>
    <t>25</t>
  </si>
  <si>
    <t>1,083</t>
  </si>
  <si>
    <t>Объем=1083 / 1000</t>
  </si>
  <si>
    <t>14,539275</t>
  </si>
  <si>
    <t>70,5033</t>
  </si>
  <si>
    <t>26</t>
  </si>
  <si>
    <t>1949,4</t>
  </si>
  <si>
    <t>Объем=1083*1,8</t>
  </si>
  <si>
    <t>27</t>
  </si>
  <si>
    <t>ФЕР27-04-001-02</t>
  </si>
  <si>
    <t>Устройство подстилающих и выравнивающих слоев оснований: из песчано-гравийной смеси, дресвы</t>
  </si>
  <si>
    <t>100 м3</t>
  </si>
  <si>
    <t>4,92</t>
  </si>
  <si>
    <t>Объем=492 / 100</t>
  </si>
  <si>
    <t>14,4</t>
  </si>
  <si>
    <t>106,272</t>
  </si>
  <si>
    <t>14,81</t>
  </si>
  <si>
    <t>109,2978</t>
  </si>
  <si>
    <t>МДС81-33.2004 Прил.4 п.21</t>
  </si>
  <si>
    <t>НР Автомобильные дороги</t>
  </si>
  <si>
    <t>142</t>
  </si>
  <si>
    <t>Письмо №АП-5536/06 от 18.11.04 Прил.1 п.21</t>
  </si>
  <si>
    <t>СП Автомобильные дороги</t>
  </si>
  <si>
    <t>28</t>
  </si>
  <si>
    <t>ФССЦ-02.2.04.03-0013</t>
  </si>
  <si>
    <t>Смесь песчано-гравийная обогащенная с содержанием гравия 35-50%</t>
  </si>
  <si>
    <t>м3</t>
  </si>
  <si>
    <t>600,24</t>
  </si>
  <si>
    <t>Объем=492*1,22</t>
  </si>
  <si>
    <t>29</t>
  </si>
  <si>
    <t>ФЕР27-04-001-04</t>
  </si>
  <si>
    <t>Устройство подстилающих и выравнивающих слоев оснований: из щебня</t>
  </si>
  <si>
    <t>2,46</t>
  </si>
  <si>
    <t>Объем=246 / 100</t>
  </si>
  <si>
    <t>21,6</t>
  </si>
  <si>
    <t>79,704</t>
  </si>
  <si>
    <t>20,6</t>
  </si>
  <si>
    <t>76,014</t>
  </si>
  <si>
    <t>30</t>
  </si>
  <si>
    <t>ФССЦ-02.2.05.04-1772</t>
  </si>
  <si>
    <t>Щебень М 600, фракция 20-40 мм, группа 2</t>
  </si>
  <si>
    <t>309,96</t>
  </si>
  <si>
    <t>Объем=246*1,26</t>
  </si>
  <si>
    <t>31</t>
  </si>
  <si>
    <t>2,3</t>
  </si>
  <si>
    <t>Объем=230 / 100</t>
  </si>
  <si>
    <t>49,68</t>
  </si>
  <si>
    <t>51,0945</t>
  </si>
  <si>
    <t>32</t>
  </si>
  <si>
    <t>280,6</t>
  </si>
  <si>
    <t>Объем=230*1,22</t>
  </si>
  <si>
    <t>33</t>
  </si>
  <si>
    <t>1,15</t>
  </si>
  <si>
    <t>Объем=115 / 100</t>
  </si>
  <si>
    <t>37,26</t>
  </si>
  <si>
    <t>35,535</t>
  </si>
  <si>
    <t>34</t>
  </si>
  <si>
    <t>144,9</t>
  </si>
  <si>
    <t>Объем=115*1,26</t>
  </si>
  <si>
    <t>Итоги по разделу 4 Устройство площадок с щебеночным покрытием :</t>
  </si>
  <si>
    <t xml:space="preserve">  Итого по разделу 4 Устройство площадок с щебеночным покрытием</t>
  </si>
  <si>
    <t>Раздел 5. Вытесненный грунт</t>
  </si>
  <si>
    <t>Вытесненный грунт при устройстве отмостки</t>
  </si>
  <si>
    <t>35</t>
  </si>
  <si>
    <t>0,043</t>
  </si>
  <si>
    <t>Объем=43 / 1000</t>
  </si>
  <si>
    <t>0,577275</t>
  </si>
  <si>
    <t>2,7993</t>
  </si>
  <si>
    <t>36</t>
  </si>
  <si>
    <t>77,4</t>
  </si>
  <si>
    <t>Объем=43*1,8</t>
  </si>
  <si>
    <t>Вытесненный грунт при устройстве водоотводных нагорных канвок</t>
  </si>
  <si>
    <t>37</t>
  </si>
  <si>
    <t>0,016</t>
  </si>
  <si>
    <t>Объем=16 / 1000</t>
  </si>
  <si>
    <t>0,2148</t>
  </si>
  <si>
    <t>1,0416</t>
  </si>
  <si>
    <t>38</t>
  </si>
  <si>
    <t>28,8</t>
  </si>
  <si>
    <t>Объем=16*1,8</t>
  </si>
  <si>
    <t>Итоги по разделу 5 Вытесненный грунт :</t>
  </si>
  <si>
    <t xml:space="preserve">  Итого по разделу 5 Вытесненный грунт</t>
  </si>
  <si>
    <t>Раздел 6. Дополнительные затраты по перевозке материалов на расстояние сверх 30км, учтенных в СНБ</t>
  </si>
  <si>
    <t>Перевозка строительных грузов (ПГС,ЩЕБЕНЬ)  бортовыми автомобилями грузоподъемностью 10 т на расстояние 115 км (г. Грозный - с.Ведучи), за исключением 30 км, учтенных в СНБ (итого: 85км) I класс груза</t>
  </si>
  <si>
    <t>39</t>
  </si>
  <si>
    <t>ФССЦпг-03-21-01-085</t>
  </si>
  <si>
    <t>Перевозка грузов автомобилями-самосвалами грузоподъемностью 10 т работающих вне карьера на расстояние: I класс груза до 85 км</t>
  </si>
  <si>
    <t>2137,12</t>
  </si>
  <si>
    <t>Объем=(600,24+309,96+280,6+144,9)*1,6</t>
  </si>
  <si>
    <t>Итоги по разделу 6 Дополнительные затраты по перевозке материалов на расстояние сверх 30км, учтенных в СНБ :</t>
  </si>
  <si>
    <t xml:space="preserve">  Итого по разделу 6 Дополнительные затраты по перевозке материалов на расстояние сверх 30км, учтенных в СНБ</t>
  </si>
  <si>
    <t>Итоги по смете:</t>
  </si>
  <si>
    <t xml:space="preserve">  ВСЕГО по смете</t>
  </si>
  <si>
    <t>Составил:</t>
  </si>
  <si>
    <t>Проверил:</t>
  </si>
  <si>
    <t>Приложение № 5</t>
  </si>
  <si>
    <t>ОБЪЕКТНЫЙ СМЕТНЫЙ РАСЧЕТ (СМЕТА) № ОС-02-01</t>
  </si>
  <si>
    <t xml:space="preserve">Основание </t>
  </si>
  <si>
    <t>Сметная стоимость</t>
  </si>
  <si>
    <t xml:space="preserve">Расчетный измеритель </t>
  </si>
  <si>
    <t xml:space="preserve">объекта капитального строительства  </t>
  </si>
  <si>
    <t>Показатель единичной стоимости на расчетный измеритель</t>
  </si>
  <si>
    <t>Составлен(а) в базисном (текущем) уровне цен  4 кв. 2020г.</t>
  </si>
  <si>
    <t>Наименование локальных сметных расчетов (смет), затрат</t>
  </si>
  <si>
    <t xml:space="preserve">Строительных
(ремонтно- строительных, ремонтно- реставрационных) работ
</t>
  </si>
  <si>
    <t>Локальные сметы (расчеты)</t>
  </si>
  <si>
    <t>02-01-01</t>
  </si>
  <si>
    <t>Конструктивные и объемно-планировочные решения</t>
  </si>
  <si>
    <t>02-01-02</t>
  </si>
  <si>
    <t>Архитектурные решения</t>
  </si>
  <si>
    <t>02-01-03</t>
  </si>
  <si>
    <t>Система охранного телевидения</t>
  </si>
  <si>
    <t>02-01-04</t>
  </si>
  <si>
    <t>Система охранно-тревожной сигнализации</t>
  </si>
  <si>
    <t>02-01-05</t>
  </si>
  <si>
    <t>Система контроля и управления доступом</t>
  </si>
  <si>
    <t>02-01-06</t>
  </si>
  <si>
    <t>Структурированная кабельная сеть</t>
  </si>
  <si>
    <t>02-01-07</t>
  </si>
  <si>
    <t>Система телефонной связи</t>
  </si>
  <si>
    <t>02-01-08</t>
  </si>
  <si>
    <t>Система часофикации</t>
  </si>
  <si>
    <t>02-01-09</t>
  </si>
  <si>
    <t>Платежно-пропускная система</t>
  </si>
  <si>
    <t>02-01-10</t>
  </si>
  <si>
    <t>Система оповещения диспетчерской связи</t>
  </si>
  <si>
    <t>02-01-11</t>
  </si>
  <si>
    <t>Автоматическая установка пожарной сигнализации</t>
  </si>
  <si>
    <t>02-01-12</t>
  </si>
  <si>
    <t>Система громкоговорящей связи</t>
  </si>
  <si>
    <t>02-01-13</t>
  </si>
  <si>
    <t>Система оповещения и управления эвакуацией</t>
  </si>
  <si>
    <t>Итого по объектной смете</t>
  </si>
  <si>
    <t>Изменения в федеральные единичные расценки и отдельные составляющие к ним, включенные в федеральный реестр сметных нормативов  приказом Минстроя России от 26 декабря № 2019 г. № 876/пр (в ред. приказа от 30.03.2019 № 172/пр,  от 01.06.2020 294/пр)</t>
  </si>
  <si>
    <t>ЛОКАЛЬНЫЙ СМЕТНЫЙ РАСЧЕТ (СМЕТА) № 02-01-01</t>
  </si>
  <si>
    <t xml:space="preserve">РС-19-533.220000.2.4-ИЛО-КР.ВР </t>
  </si>
  <si>
    <t>(21,03)</t>
  </si>
  <si>
    <t>(1,20)</t>
  </si>
  <si>
    <t>Раздел 1. Операторская нижней станции</t>
  </si>
  <si>
    <t>ФЕР01-01-022-04</t>
  </si>
  <si>
    <t>Разработка грунта с погрузкой на автомобили-самосвалы в траншеях экскаватором «обратная лопата» с ковшом вместимостью 1 (1-1,2) м3, группа грунтов: 4</t>
  </si>
  <si>
    <t>0,014</t>
  </si>
  <si>
    <t>Объем=14 / 1000</t>
  </si>
  <si>
    <t>Приказ от 04.08.2020 № 421/пр прил.10 табл.1 п.8.1</t>
  </si>
  <si>
    <t>Производство работ осуществляется в горной местности: на высоте от 1500 до 2500 м над уровнем моря. ОЗП=1,25; ЭМ=1,25 к расх.; ЗПМ=1,25; ТЗ=1,25; ТЗМ=1,25</t>
  </si>
  <si>
    <t>1,25</t>
  </si>
  <si>
    <t>0,5775</t>
  </si>
  <si>
    <t>25,2</t>
  </si>
  <si>
    <t>Объем=14*1,8</t>
  </si>
  <si>
    <t>Устройство фундамента</t>
  </si>
  <si>
    <t>ФЕР08-01-002-03</t>
  </si>
  <si>
    <t>Устройство основания под фундаменты: гравийного (песчано-гравийная подготовка)</t>
  </si>
  <si>
    <t>2,4</t>
  </si>
  <si>
    <t>0,85</t>
  </si>
  <si>
    <t>2,55</t>
  </si>
  <si>
    <t>0,07</t>
  </si>
  <si>
    <t>0,21</t>
  </si>
  <si>
    <t>МДС81-33.2004 Прил.4 п.8</t>
  </si>
  <si>
    <t>НР Конструкции из кирпича и блоков</t>
  </si>
  <si>
    <t>122</t>
  </si>
  <si>
    <t>Письмо №АП-5536/06 от 18.11.04 Прил.1 п.8</t>
  </si>
  <si>
    <t>СП Конструкции из кирпича и блоков</t>
  </si>
  <si>
    <t>80</t>
  </si>
  <si>
    <t>ФССЦ-02.2.04.03-0003</t>
  </si>
  <si>
    <t>Смесь песчано-гравийная природная</t>
  </si>
  <si>
    <t>2,76</t>
  </si>
  <si>
    <t>ФЕР06-01-001-22</t>
  </si>
  <si>
    <t>Устройство ленточных фундаментов: железобетонных при ширине по верху до 1000 мм</t>
  </si>
  <si>
    <t>0,065</t>
  </si>
  <si>
    <t>Объем=6,5 / 100</t>
  </si>
  <si>
    <t>360</t>
  </si>
  <si>
    <t>29,25</t>
  </si>
  <si>
    <t>30,37</t>
  </si>
  <si>
    <t>2,4675625</t>
  </si>
  <si>
    <t>МДС81-33.2004 Прил.4 п.6.1 и Письмо №ВБ-338/02 от 08.02.08</t>
  </si>
  <si>
    <t>НР Бетонные и железобетонные монолитные конструкции в промышленном строительстве</t>
  </si>
  <si>
    <t>105</t>
  </si>
  <si>
    <t>Письмо №АП-5536/06 от 18.11.04 Прил.1 п.6.1</t>
  </si>
  <si>
    <t>СП Бетонные и железобетонные монолитные конструкции в промышленном строительстве</t>
  </si>
  <si>
    <t>65</t>
  </si>
  <si>
    <t>ФССЦ-04.1.02.05-0011</t>
  </si>
  <si>
    <t>Смеси бетонные тяжелого бетона (БСТ), класс В30 (М400)</t>
  </si>
  <si>
    <t>6,5975</t>
  </si>
  <si>
    <t>ТЧ Прил.15, табл.2</t>
  </si>
  <si>
    <t>Надбавка за марку бетона W6 F150</t>
  </si>
  <si>
    <t>6,5</t>
  </si>
  <si>
    <t>Цена=708,8*0,015</t>
  </si>
  <si>
    <t>ФССЦ-08.4.03.03-0004</t>
  </si>
  <si>
    <t>Горячекатанная арматурная сталь класса А500 С, диаметром: 12 мм</t>
  </si>
  <si>
    <t>т</t>
  </si>
  <si>
    <t>0,393</t>
  </si>
  <si>
    <t>Объем=393/1000</t>
  </si>
  <si>
    <t>ФЕР08-01-003-07</t>
  </si>
  <si>
    <t>Гидроизоляция боковая обмазочная битумная в 2 слоя по выровненной поверхности бутовой кладки, кирпичу, бетону</t>
  </si>
  <si>
    <t>100 м2</t>
  </si>
  <si>
    <t>0,55</t>
  </si>
  <si>
    <t>Объем=55 / 100</t>
  </si>
  <si>
    <t>21,2</t>
  </si>
  <si>
    <t>14,575</t>
  </si>
  <si>
    <t>0,2</t>
  </si>
  <si>
    <t>0,1375</t>
  </si>
  <si>
    <t>ФССЦ-01.2.03.03-0007</t>
  </si>
  <si>
    <t>Мастика битумная</t>
  </si>
  <si>
    <t>0,132</t>
  </si>
  <si>
    <t>ФЕР06-03-004-10</t>
  </si>
  <si>
    <t>Установка закладных деталей весом: до 20 кг</t>
  </si>
  <si>
    <t>0,0568</t>
  </si>
  <si>
    <t>Объем=56,8/1000</t>
  </si>
  <si>
    <t>58</t>
  </si>
  <si>
    <t>4,118</t>
  </si>
  <si>
    <t>0,33</t>
  </si>
  <si>
    <t>0,02343</t>
  </si>
  <si>
    <t>ФССЦ-08.4.01.02-0013</t>
  </si>
  <si>
    <t>Детали закладные и накладные, изготовленные с применением сварки, гнутья, сверления (пробивки) отверстий (при наличии одной из этих операций или всего перечня в любых сочетаниях), поставляемые отдельно</t>
  </si>
  <si>
    <t>Отмостка</t>
  </si>
  <si>
    <t>ФЕР08-01-002-02</t>
  </si>
  <si>
    <t>Устройство основания под фундаменты: щебеночного</t>
  </si>
  <si>
    <t>4,25</t>
  </si>
  <si>
    <t>0,35</t>
  </si>
  <si>
    <t>4,6</t>
  </si>
  <si>
    <t>ФЕР08-01-002-01</t>
  </si>
  <si>
    <t>Устройство основания под фундаменты: песчаного</t>
  </si>
  <si>
    <t>3,1</t>
  </si>
  <si>
    <t>0,78</t>
  </si>
  <si>
    <t>3,0225</t>
  </si>
  <si>
    <t>0,27125</t>
  </si>
  <si>
    <t>ФССЦ-02.3.01.02-0016</t>
  </si>
  <si>
    <t>Песок природный для строительных: работ средний с крупностью зерен размером свыше 5 мм-до 5% по массе</t>
  </si>
  <si>
    <t>3,41</t>
  </si>
  <si>
    <t>ФЕР11-01-002-09</t>
  </si>
  <si>
    <t>Устройство подстилающих слоев: бетонных</t>
  </si>
  <si>
    <t>2,6</t>
  </si>
  <si>
    <t>3,66</t>
  </si>
  <si>
    <t>11,895</t>
  </si>
  <si>
    <t>МДС81-33.2004 Прил.4 п.11</t>
  </si>
  <si>
    <t>НР Полы</t>
  </si>
  <si>
    <t>123</t>
  </si>
  <si>
    <t>Письмо №АП-5536/06 от 18.11.04 Прил.1 п.11</t>
  </si>
  <si>
    <t>СП Полы</t>
  </si>
  <si>
    <t>75</t>
  </si>
  <si>
    <t>ФССЦ-04.1.02.05-0006</t>
  </si>
  <si>
    <t>Смеси бетонные тяжелого бетона (БСТ), класс В15 (М200)</t>
  </si>
  <si>
    <t>2,652</t>
  </si>
  <si>
    <t>Надбавка за марку бетона W6 F75</t>
  </si>
  <si>
    <t>Цена=515,43*0,045</t>
  </si>
  <si>
    <t>ФЕР06-03-004-12</t>
  </si>
  <si>
    <t>Армирование подстилающих слоев и набетонок (вес 1,75кг/м2)</t>
  </si>
  <si>
    <t>0,036</t>
  </si>
  <si>
    <t>Объем=1,75*20,5/1000</t>
  </si>
  <si>
    <t>11,6</t>
  </si>
  <si>
    <t>0,522</t>
  </si>
  <si>
    <t>0,01575</t>
  </si>
  <si>
    <t>ФССЦ-08.4.02.03-0021</t>
  </si>
  <si>
    <t>Каркасы и сетки арматурные плоские, собранные и сваренные (связанные) в арматурные изделия, класс ВР-I, диаметр 4 мм</t>
  </si>
  <si>
    <t>0,65</t>
  </si>
  <si>
    <t>0,63375</t>
  </si>
  <si>
    <t>0,056875</t>
  </si>
  <si>
    <t>ФССЦ-02.1.02.02-0002</t>
  </si>
  <si>
    <t>Смесь грунтоцементная с содержанием песчаного, супесчаного грунта до 95%</t>
  </si>
  <si>
    <t>0,715</t>
  </si>
  <si>
    <t>ФЕР27-07-005-02</t>
  </si>
  <si>
    <t>Устройство покрытий из тротуарной плитки, количество плитки при укладке на 1 м2: 55 шт.</t>
  </si>
  <si>
    <t>10 м2</t>
  </si>
  <si>
    <t>1,92</t>
  </si>
  <si>
    <t>Объем=19,2 / 10</t>
  </si>
  <si>
    <t>11,8</t>
  </si>
  <si>
    <t>28,32</t>
  </si>
  <si>
    <t>0,09</t>
  </si>
  <si>
    <t>0,216</t>
  </si>
  <si>
    <t>ФССЦ-05.2.02.19-0030</t>
  </si>
  <si>
    <t>Плитка вибропрессованная "FARBSTEIN": прямоугольник, размер 115х57х60 мм, серая</t>
  </si>
  <si>
    <t>м2</t>
  </si>
  <si>
    <t>19,584</t>
  </si>
  <si>
    <t>ФЕР27-02-010-01</t>
  </si>
  <si>
    <t>Установка бортовых камней бетонных: при цементобетонных покрытиях</t>
  </si>
  <si>
    <t>100 м</t>
  </si>
  <si>
    <t>Объем=33 / 100</t>
  </si>
  <si>
    <t>69,8</t>
  </si>
  <si>
    <t>28,7925</t>
  </si>
  <si>
    <t>0,268125</t>
  </si>
  <si>
    <t>ФССЦ-05.2.03.03-0031</t>
  </si>
  <si>
    <t>Камни бортовые БР 100.20.8, бетон В22,5 (М300), объем 0,016 м3</t>
  </si>
  <si>
    <t>Итоги по разделу 1 Операторская нижней станции :</t>
  </si>
  <si>
    <t xml:space="preserve">          Строительные работы</t>
  </si>
  <si>
    <t xml:space="preserve">               В том числе:</t>
  </si>
  <si>
    <t xml:space="preserve">                    оплата труда</t>
  </si>
  <si>
    <t xml:space="preserve">                    эксплуатация машин и механизмов</t>
  </si>
  <si>
    <t xml:space="preserve">                    материалы</t>
  </si>
  <si>
    <t xml:space="preserve">                    накладные расходы</t>
  </si>
  <si>
    <t xml:space="preserve">                    сметная прибыль</t>
  </si>
  <si>
    <t xml:space="preserve">          Транспортные расходы (перевозка), относимые на стоимость строительных работ</t>
  </si>
  <si>
    <t xml:space="preserve">  Итого по разделу 1 Операторская нижней станции</t>
  </si>
  <si>
    <t>Раздел 2. Дополнительные затраты по перевозке материалов на расстояние сверх 30км, учтенных в СНБ</t>
  </si>
  <si>
    <t>Калькуляция Р1, Р3</t>
  </si>
  <si>
    <t>Перевозка строительных грузов (металлоконструкции и прочих материалов) бортовыми автомобилями грузоподъемностью 5 т на расстояние 115 км (г. Грозный - с.Ведучи), за исключением 30 км, учтенных в СНБ, I класс груза (металлоконструкции)</t>
  </si>
  <si>
    <t>тн</t>
  </si>
  <si>
    <t>0,486</t>
  </si>
  <si>
    <t>Объем=0,057+0,036+0,393</t>
  </si>
  <si>
    <t>Калькуляция Р2</t>
  </si>
  <si>
    <t>Перевозка строительных грузов (кирпич, панели, ж.б.изделия) бортовыми автомобилями грузоподъемностью до 15 т на расстояние 115 км (г. Грозный - с.Ведучи), за исключением 30 км, учтенных в СНБ, I класс груза (бортовые камни)</t>
  </si>
  <si>
    <t>1,278</t>
  </si>
  <si>
    <t>Калькуляция Р4</t>
  </si>
  <si>
    <t>Перевозка строительных грузов (прочих материалов) бортовыми автомобилями грузоподъемностью 5 т на расстояние 115 км (г. Грозный - с.Ведучи), за исключением 30 км, учтенных в СНБ, II класс груза (битумная мастика)</t>
  </si>
  <si>
    <t>0,138</t>
  </si>
  <si>
    <t>Калькуляция Р7</t>
  </si>
  <si>
    <t>Перевозка строительных грузов (ПГС,ЩЕБЕНЬ,ПЕСОК)  СВЕРХ УЧТЕННОГО НОРМАМИ СНБ-2001   (перевозка 115км-30км=85км) I класс груза на 1 тн</t>
  </si>
  <si>
    <t>11,761</t>
  </si>
  <si>
    <t>Объем=0,5+1,73+4,416+5,115</t>
  </si>
  <si>
    <t>Итоги по разделу 2 Дополнительные затраты по перевозке материалов на расстояние сверх 30км, учтенных в СНБ :</t>
  </si>
  <si>
    <t xml:space="preserve">  Итого по разделу 2 Дополнительные затраты по перевозке материалов на расстояние сверх 30км, учтенных в СНБ</t>
  </si>
  <si>
    <t>ЛОКАЛЬНЫЙ СМЕТНЫЙ РАСЧЕТ (СМЕТА) № 02-01-02</t>
  </si>
  <si>
    <t xml:space="preserve">РС-19-533.220102.2.4-ИЛО-АР.ВР </t>
  </si>
  <si>
    <t>(663,14)</t>
  </si>
  <si>
    <t>(31,34)</t>
  </si>
  <si>
    <t>(2,93)</t>
  </si>
  <si>
    <t>(8,18)</t>
  </si>
  <si>
    <t>(623,62)</t>
  </si>
  <si>
    <t xml:space="preserve">Раздел 1. </t>
  </si>
  <si>
    <t>ФЕРм37-01-001-08</t>
  </si>
  <si>
    <t>Монтаж сосудов и аппаратов без механизмов на открытой площадке, масса сосудов и аппаратов: 3 т</t>
  </si>
  <si>
    <t>74</t>
  </si>
  <si>
    <t>92,5</t>
  </si>
  <si>
    <t>5,3</t>
  </si>
  <si>
    <t>6,625</t>
  </si>
  <si>
    <t>МДС81-33.2004 Прил.4 п.28.1</t>
  </si>
  <si>
    <t>НР Монтаж оборудования</t>
  </si>
  <si>
    <t>Письмо №АП-5536/06 Прил.1 п.28.1</t>
  </si>
  <si>
    <t>СП Монтаж оборудования</t>
  </si>
  <si>
    <t>60</t>
  </si>
  <si>
    <t>ТЦ_101_77_7718573829_15.03.2021_01</t>
  </si>
  <si>
    <t>Блок-контейнер 3т</t>
  </si>
  <si>
    <t>1,012</t>
  </si>
  <si>
    <t>Цена=1429166,67/4,51</t>
  </si>
  <si>
    <t>Приказ от 04.08.2020 № 421/пр п.92в</t>
  </si>
  <si>
    <t>Заготовительно-складские расходы ПЗ=1,012 (ОЗП=1,012; ЭМ=1,012; МАТ=1,012)</t>
  </si>
  <si>
    <t>Монтаж сосудов и аппаратов без механизмов на открытой площадке, масса сосудов и аппаратов: 3 т (2,5т)</t>
  </si>
  <si>
    <t>Приказ от 04.09.2019 № 519/пр п.5.8 Табл.1</t>
  </si>
  <si>
    <t>Коэффициент изменения массы оборудования: 0,81-0,90 ПЗ=0,95 (ОЗП=0,95; ЭМ=0,95 к расх.; ЗПМ=0,95; МАТ=0,95 к расх.; ТЗ=0,95; ТЗМ=0,95)</t>
  </si>
  <si>
    <t>1,1875</t>
  </si>
  <si>
    <t>0,95</t>
  </si>
  <si>
    <t>87,875</t>
  </si>
  <si>
    <t>6,29375</t>
  </si>
  <si>
    <t>Блок-контейнер 2,5т</t>
  </si>
  <si>
    <t>Цена=1350000/4,51</t>
  </si>
  <si>
    <t>ФЕР12-01-023-01</t>
  </si>
  <si>
    <t>Устройство кровли из металлочерепицы по готовым прогонам: простая кровля</t>
  </si>
  <si>
    <t>0,359</t>
  </si>
  <si>
    <t>Объем=(13+17,5+2,7*2) / 100</t>
  </si>
  <si>
    <t>13,37634</t>
  </si>
  <si>
    <t>1,14</t>
  </si>
  <si>
    <t>0,40926</t>
  </si>
  <si>
    <t>МДС81-33.2004 Прил.4 п.12</t>
  </si>
  <si>
    <t>НР Кровли</t>
  </si>
  <si>
    <t>120</t>
  </si>
  <si>
    <t>Письмо №АП-5536/06 от 18.11.04 Прил.1 п.12</t>
  </si>
  <si>
    <t>СП Кровли</t>
  </si>
  <si>
    <t>ФССЦ-12.1.03.02-0022</t>
  </si>
  <si>
    <t>Металлочерепица ROOF EXPERT, полиэстер</t>
  </si>
  <si>
    <t>43,798</t>
  </si>
  <si>
    <t>ФЕР12-01-009-02</t>
  </si>
  <si>
    <t>Устройство желобов: подвесных</t>
  </si>
  <si>
    <t>0,06</t>
  </si>
  <si>
    <t>Объем=6 / 100</t>
  </si>
  <si>
    <t>27,8</t>
  </si>
  <si>
    <t>1,668</t>
  </si>
  <si>
    <t>0,25</t>
  </si>
  <si>
    <t>0,015</t>
  </si>
  <si>
    <t>ФЕР12-01-035-03</t>
  </si>
  <si>
    <t>Устройство металлической водосточной системы: прямых звеньев труб</t>
  </si>
  <si>
    <t>м</t>
  </si>
  <si>
    <t>3,5</t>
  </si>
  <si>
    <t>0,12</t>
  </si>
  <si>
    <t>0,42</t>
  </si>
  <si>
    <t>ФССЦ-12.1.01.05-0067</t>
  </si>
  <si>
    <t>Труба металлическая для водосточных систем, покрытие полиэстер, диаметр 150 мм, длина 1000 мм_диам.90</t>
  </si>
  <si>
    <t>ФССЦ-12.1.01.04-0011</t>
  </si>
  <si>
    <t>Воронка водоприемная из ПВХ для водосточных систем, диаметр желоба 150, диаметр трубы 100 мм</t>
  </si>
  <si>
    <t>ФЕР15-01-062-02</t>
  </si>
  <si>
    <t>Наружная облицовка поверхности стен в горизонтальном исполнении по металлическому каркасу (с его устройством): металлосайдингом без пароизоляционного слоя</t>
  </si>
  <si>
    <t>0,67</t>
  </si>
  <si>
    <t>Объем=67 / 100</t>
  </si>
  <si>
    <t>106,19</t>
  </si>
  <si>
    <t>71,1473</t>
  </si>
  <si>
    <t>0,64</t>
  </si>
  <si>
    <t>0,4288</t>
  </si>
  <si>
    <t>МДС81-33.2004 Прил.4 п.15</t>
  </si>
  <si>
    <t>НР Отделочные работы</t>
  </si>
  <si>
    <t>Письмо №АП-5536/06 от 18.11.04 Прил.1 п.15</t>
  </si>
  <si>
    <t>СП Отделочные работы</t>
  </si>
  <si>
    <t>55</t>
  </si>
  <si>
    <t>ФССЦ-08.1.02.23-0001</t>
  </si>
  <si>
    <t>Покрытия зданий с повышенными архитектурными требованиями сайдинг стальной с полимерным покрытием</t>
  </si>
  <si>
    <t>79,06</t>
  </si>
  <si>
    <t>ФЕР12-01-010-01</t>
  </si>
  <si>
    <t>Устройство мелких покрытий (брандмауэры, парапеты, свесы и т.п.) из листовой оцинкованной стали</t>
  </si>
  <si>
    <t>0,11</t>
  </si>
  <si>
    <t>Объем=11 / 100</t>
  </si>
  <si>
    <t>97,2</t>
  </si>
  <si>
    <t>10,692</t>
  </si>
  <si>
    <t>0,27</t>
  </si>
  <si>
    <t>0,0297</t>
  </si>
  <si>
    <t>ФССЦ-08.3.05.05-0051</t>
  </si>
  <si>
    <t>Сталь листовая оцинкованная, толщина 0,5 мм</t>
  </si>
  <si>
    <t>-0,0627</t>
  </si>
  <si>
    <t>ФЕР15-01-016-02</t>
  </si>
  <si>
    <t>Наружная облицовка по бетонной поверхности керамическими отдельными плитками: на цементном растворе стен</t>
  </si>
  <si>
    <t>Объем=8 / 100</t>
  </si>
  <si>
    <t>270</t>
  </si>
  <si>
    <t>1,32</t>
  </si>
  <si>
    <t>0,1056</t>
  </si>
  <si>
    <t>ТЦ_13.2.01.01_77_7718573829_15.03.2021_01</t>
  </si>
  <si>
    <t>Натуральный камень "Вороново крыло" толщ. 20мм</t>
  </si>
  <si>
    <t>1,02</t>
  </si>
  <si>
    <t>Цена=504,7/7.3</t>
  </si>
  <si>
    <t>Приказ от 04.08.2020 № 421/пр п.92а</t>
  </si>
  <si>
    <t>Заготовительно-складские расходы ПЗ=1,02 (ОЗП=1,02; ЭМ=1,02; МАТ=1,02)</t>
  </si>
  <si>
    <t>ФЕР09-03-029-01</t>
  </si>
  <si>
    <t>Монтаж лестниц прямолинейных и криволинейных, пожарных с ограждением</t>
  </si>
  <si>
    <t>0,02419</t>
  </si>
  <si>
    <t>Объем=4,1*5,9/1000</t>
  </si>
  <si>
    <t>28,9</t>
  </si>
  <si>
    <t>0,699091</t>
  </si>
  <si>
    <t>5,83</t>
  </si>
  <si>
    <t>0,1410277</t>
  </si>
  <si>
    <t>МДС81-33.2004 Прил.4 п.9</t>
  </si>
  <si>
    <t>НР Строительные металлические конструкции</t>
  </si>
  <si>
    <t>90</t>
  </si>
  <si>
    <t>Письмо №АП-5536/06 от 18.11.04 Прил.1 п.9</t>
  </si>
  <si>
    <t>СП Строительные металлические конструкции</t>
  </si>
  <si>
    <t>85</t>
  </si>
  <si>
    <t>ФССЦ-07.2.05.01-0032</t>
  </si>
  <si>
    <t>Ограждения лестничных проемов, лестничные марши, пожарные лестницы</t>
  </si>
  <si>
    <t>Итоги по разделу 1  :</t>
  </si>
  <si>
    <t xml:space="preserve">     Монтажные работы</t>
  </si>
  <si>
    <t xml:space="preserve">     Оборудование</t>
  </si>
  <si>
    <t xml:space="preserve">  Итого по разделу 1 </t>
  </si>
  <si>
    <t>0,387</t>
  </si>
  <si>
    <t>ЛОКАЛЬНЫЙ СМЕТНЫЙ РАСЧЕТ (СМЕТА) № 02-01-03</t>
  </si>
  <si>
    <t>РС-19-533.220000.2.4-ИЛО-КСБ</t>
  </si>
  <si>
    <t>(85,26)</t>
  </si>
  <si>
    <t>(0,76)</t>
  </si>
  <si>
    <t>(3,99)</t>
  </si>
  <si>
    <t>(81,27)</t>
  </si>
  <si>
    <t>Раздел 1. Нижняя станция канатной дороги</t>
  </si>
  <si>
    <t>Оборудование</t>
  </si>
  <si>
    <t>ФЕРм10-10-001-01</t>
  </si>
  <si>
    <t>Камеры видеонаблюдения: фиксированные</t>
  </si>
  <si>
    <t>Приказ от 4.08.2020 № 421/пр Прил.10, Табл.1, п.8.1</t>
  </si>
  <si>
    <t>2,67</t>
  </si>
  <si>
    <t>16,6875</t>
  </si>
  <si>
    <t>ТЦ_61.3.01.01_77_7718573829_15.03.2021_01</t>
  </si>
  <si>
    <t>IP уличная буллет видеокамера с ИК-подсветкой в комплекте с монтажной коробкой DS-2CD2622FWD-IS</t>
  </si>
  <si>
    <t>Цена=12216,66/4,51</t>
  </si>
  <si>
    <t>ФЕРм10-03-013-05</t>
  </si>
  <si>
    <t>Коммутатор служебной связи</t>
  </si>
  <si>
    <t>6,2</t>
  </si>
  <si>
    <t>7,75</t>
  </si>
  <si>
    <t>0,3125</t>
  </si>
  <si>
    <t>ТЦ_61.1.03.03_77_7718573829_15.03.2021_01</t>
  </si>
  <si>
    <t>Коммутатор DS-3E0318P-E/М(В)</t>
  </si>
  <si>
    <t>Цена=10595,27/4,51</t>
  </si>
  <si>
    <t>ФЕРм10-04-030-02</t>
  </si>
  <si>
    <t>Дополнительная установка на пультах и панелях: реле</t>
  </si>
  <si>
    <t>0,5</t>
  </si>
  <si>
    <t>МДС81-33.2004 Прил.4 п.28.2</t>
  </si>
  <si>
    <t>НР Монтаж радиотелевизионного и электронного оборудования</t>
  </si>
  <si>
    <t>92</t>
  </si>
  <si>
    <t>Письмо №АП-5536/06 Прил.1 п.28.2</t>
  </si>
  <si>
    <t>СП Монтаж радиотелевизионного и электронного оборудования</t>
  </si>
  <si>
    <t>ТЦ_61.1.00.00_77_7718573829_15.03.2021_01</t>
  </si>
  <si>
    <t>Двухволоконный модуль, SFP 1000BaseLX, разъем LC, SNR-SFP-LX-20-DDM</t>
  </si>
  <si>
    <t>Цена=1008,54/4,51</t>
  </si>
  <si>
    <t>ФЕРм11-04-008-01</t>
  </si>
  <si>
    <t>Съемные и выдвижные блоки (модули, ячейки, ТЭЗ), масса: до 5 кг</t>
  </si>
  <si>
    <t>1,03</t>
  </si>
  <si>
    <t>1,2875</t>
  </si>
  <si>
    <t>0,01</t>
  </si>
  <si>
    <t>0,0125</t>
  </si>
  <si>
    <t>ТЦ_61.2.07.11_77_7718573829_15.03.2021_01</t>
  </si>
  <si>
    <t>Устройство грозозащиты SP-IP16/1000PR</t>
  </si>
  <si>
    <t>Цена=32403,54/4,51</t>
  </si>
  <si>
    <t>ФЕРм10-02-016-06</t>
  </si>
  <si>
    <t>Отдельно устанавливаемый: преобразователь или блок питания</t>
  </si>
  <si>
    <t>9,3</t>
  </si>
  <si>
    <t>11,625</t>
  </si>
  <si>
    <t>0,4</t>
  </si>
  <si>
    <t>ТЦ_62.4.02.01_77_7718573829_15.03.2021_01</t>
  </si>
  <si>
    <t>ИБП APC Smart-UPS SRT 3000 ВА стоечного исполнения 208/230 В, розетки IEC SRT3000RMXLW-IEC</t>
  </si>
  <si>
    <t>Цена=208142,4/4,51</t>
  </si>
  <si>
    <t>ФЕРм10-03-001-04</t>
  </si>
  <si>
    <t>Плата дополнительная, устанавливаемая на готовом месте стойки</t>
  </si>
  <si>
    <t>2,1</t>
  </si>
  <si>
    <t>2,625</t>
  </si>
  <si>
    <t>0,1</t>
  </si>
  <si>
    <t>Плата сетевого управления ИБП с функцией мониторинга параметров среды UPS  AP9631</t>
  </si>
  <si>
    <t>Цена=39358,88/4,51</t>
  </si>
  <si>
    <t>ФССЦ-61.3.05.03-0014</t>
  </si>
  <si>
    <t>Патч-панель коммутационная 19" 1U 24xRJ-45, категория 5е (Essential) на 24 порта для крепление в стойку 19"</t>
  </si>
  <si>
    <t>ТЦ_61.3.05.03_77_7718573829_15.03.2021_01</t>
  </si>
  <si>
    <t>Органайзер кабельный 19’’ 1U 25B-1U-12BL</t>
  </si>
  <si>
    <t>Цена=2545,82/7.3</t>
  </si>
  <si>
    <t>ФЕРм11-03-001-01</t>
  </si>
  <si>
    <t>Приборы, устанавливаемые на металлоконструкциях, щитах и пультах, масса: до 5 кг</t>
  </si>
  <si>
    <t>0,52</t>
  </si>
  <si>
    <t>ФССЦ-20.4.03.07-0001</t>
  </si>
  <si>
    <t>Блок электрических розеток 19" в пластиковом корпусе на 8 гнезд высотой 1U с фильтром</t>
  </si>
  <si>
    <t>ТЦ_21.2.00.00_77_7718573829_15.03.2021_01</t>
  </si>
  <si>
    <t>Шнур для блока питания Rem Rem-10, IEC 60320 C13, вилка IEC 60320 C14, 1.8 м, 10А R-10-Cord-C13-C14-1.8</t>
  </si>
  <si>
    <t>Цена=233,47/7.3</t>
  </si>
  <si>
    <t>Монтажные работы</t>
  </si>
  <si>
    <t>ФЕРм08-02-390-01</t>
  </si>
  <si>
    <t>Короба пластмассовые: шириной до 40 мм</t>
  </si>
  <si>
    <t>0,14</t>
  </si>
  <si>
    <t>Объем=(2+12) / 100</t>
  </si>
  <si>
    <t>16,29</t>
  </si>
  <si>
    <t>2,85075</t>
  </si>
  <si>
    <t>0,00175</t>
  </si>
  <si>
    <t>МДС81-33.2004 Прил.4 п.45.2</t>
  </si>
  <si>
    <t>НР Электромонтажные работы на других объектах</t>
  </si>
  <si>
    <t>Письмо №АП-5536/06 Прил.1 п.45.2</t>
  </si>
  <si>
    <t>СП Электромонтажные работы на других объектах</t>
  </si>
  <si>
    <t>ФССЦ-20.2.05.04-0021</t>
  </si>
  <si>
    <t>Кабель-канал (короб) 40х16 мм_ТМС 40х17</t>
  </si>
  <si>
    <t>ФССЦ-20.2.05.09-0093</t>
  </si>
  <si>
    <t>Угол Т-образный для кабель-канала 40х16 мм_тройник 40х17</t>
  </si>
  <si>
    <t>100 шт</t>
  </si>
  <si>
    <t>Объем=1 / 100</t>
  </si>
  <si>
    <t>ФССЦ-20.2.05.04-0025</t>
  </si>
  <si>
    <t>Кабель-канал (короб) 25х16 мм_ТМС 25х17</t>
  </si>
  <si>
    <t>ФССЦ-20.2.05.09-0092</t>
  </si>
  <si>
    <t>Угол Т-образный для кабель-канала 25х16 мм_ GM 25х17</t>
  </si>
  <si>
    <t>ФЕРм08-02-409-09</t>
  </si>
  <si>
    <t>Труба гофрированная ПВХ для защиты проводов и кабелей по установленным конструкциям, по стенам, колоннам, потолкам, основанию пола</t>
  </si>
  <si>
    <t>0,3</t>
  </si>
  <si>
    <t>Объем=30 / 100</t>
  </si>
  <si>
    <t>15,2</t>
  </si>
  <si>
    <t>5,7</t>
  </si>
  <si>
    <t>ФССЦ-24.3.01.02-0021</t>
  </si>
  <si>
    <t>Трубы из самозатухающего ПВХ гибкие гофрированные, легкие, с зондом, номинальный внутренний диаметр 16 мм</t>
  </si>
  <si>
    <t>30,6</t>
  </si>
  <si>
    <t>Объем=30*1,02</t>
  </si>
  <si>
    <t>ТЦ_20.2.05.02_77_7718573829_15.03.2021_01</t>
  </si>
  <si>
    <t>Держатель оцинкованный односторонний, д.16мм (ДКС арт. 53341)</t>
  </si>
  <si>
    <t>Цена=5,95/7,3</t>
  </si>
  <si>
    <t>ФЕРм08-02-399-01</t>
  </si>
  <si>
    <t>Провод в коробах, сечением: до 6 мм2</t>
  </si>
  <si>
    <t>0,6</t>
  </si>
  <si>
    <t>Объем=(90-30) / 100</t>
  </si>
  <si>
    <t>2,82</t>
  </si>
  <si>
    <t>2,115</t>
  </si>
  <si>
    <t>0,02</t>
  </si>
  <si>
    <t>ФЕРм08-02-412-01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</si>
  <si>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2,5 мм2</t>
  </si>
  <si>
    <t>4,49</t>
  </si>
  <si>
    <t>1,68375</t>
  </si>
  <si>
    <t>0,0075</t>
  </si>
  <si>
    <t>ТЦ_21.1.04.01_77_7718573829_15.03.2021_01</t>
  </si>
  <si>
    <t>Кабель КВПнг(А)-LS 5е 4х2х0,52</t>
  </si>
  <si>
    <t>91,8</t>
  </si>
  <si>
    <t>Объем=90*1,02</t>
  </si>
  <si>
    <t>Цена=46,81/8,13</t>
  </si>
  <si>
    <t>ФЕРм11-04-028-01</t>
  </si>
  <si>
    <t>Включение в аппаратуру разъемов штепсельных, количество контактов в разъеме: до 14 шт.</t>
  </si>
  <si>
    <t>Объем=7*2+1*2</t>
  </si>
  <si>
    <t>0,22</t>
  </si>
  <si>
    <t>4,4</t>
  </si>
  <si>
    <t>Патч-корд UTP 5e кат. 0,5 м  LSZH 21D-U5-0EBU</t>
  </si>
  <si>
    <t>Цена=142,76/7.3</t>
  </si>
  <si>
    <t>Шнур оптический FOP(s)-9-SC-FC-1m</t>
  </si>
  <si>
    <t>Цена=131,4/7.3</t>
  </si>
  <si>
    <t>ФССЦ-22.1.02.04-0003</t>
  </si>
  <si>
    <t>Коннектор (джек) RJ-45 8P-8C CAT6 (со вставкой) REXANT</t>
  </si>
  <si>
    <t>0,05</t>
  </si>
  <si>
    <t>Объем=5 / 100</t>
  </si>
  <si>
    <t>ФЕРм08-02-155-01</t>
  </si>
  <si>
    <t>Герметизация проходов при вводе кабелей во взрывоопасные помещения уплотнительной массой</t>
  </si>
  <si>
    <t>0,38</t>
  </si>
  <si>
    <t>14,25</t>
  </si>
  <si>
    <t xml:space="preserve">          Оборудование</t>
  </si>
  <si>
    <t xml:space="preserve">          Инженерное оборудование</t>
  </si>
  <si>
    <t>ЛОКАЛЬНЫЙ СМЕТНЫЙ РАСЧЕТ (СМЕТА) № 02-01-04</t>
  </si>
  <si>
    <t>(9,41)</t>
  </si>
  <si>
    <t>(0,66)</t>
  </si>
  <si>
    <t>(2,71)</t>
  </si>
  <si>
    <t>(6,70)</t>
  </si>
  <si>
    <t>ФЕРм10-08-003-05</t>
  </si>
  <si>
    <t>Устройство оптико-(фото)электрическое,: прибор оптико-электрический в одноблочном исполнении</t>
  </si>
  <si>
    <t>5,76</t>
  </si>
  <si>
    <t>ФССЦ-61.2.01.07-0003</t>
  </si>
  <si>
    <t>Извещатель охранный адресный объемный оптико-электронный, марка "С2000-ИК" исп. 03</t>
  </si>
  <si>
    <t>10 шт</t>
  </si>
  <si>
    <t>Объем=2 / 10</t>
  </si>
  <si>
    <t>ФЕРм08-01-081-01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</si>
  <si>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концов: до 2</t>
  </si>
  <si>
    <t>2,575</t>
  </si>
  <si>
    <t>0,15</t>
  </si>
  <si>
    <t>ФССЦ-61.2.04.03-0001</t>
  </si>
  <si>
    <t>Кнопка тревожная адресная, марка "С2000-КТ"</t>
  </si>
  <si>
    <t>ФЕРм10-08-002-05</t>
  </si>
  <si>
    <t>Извещатель ОС автоматический: ударно-контактный, бесконтактный электромагнитный или пьезоэлектрический, устанавливаемый на стекле</t>
  </si>
  <si>
    <t>0,84</t>
  </si>
  <si>
    <t>3,15</t>
  </si>
  <si>
    <t>ФССЦ-61.2.01.01-0001</t>
  </si>
  <si>
    <t>Извещатель охранный адресный акустический, марка "С2000-СТ"</t>
  </si>
  <si>
    <t>Объем=3 / 10</t>
  </si>
  <si>
    <t>ФЕРм10-08-002-04</t>
  </si>
  <si>
    <t>Извещатель ОС автоматический: контактный, магнитоконтактный на открывание окон, дверей</t>
  </si>
  <si>
    <t>ФССЦ-61.2.01.06-0002</t>
  </si>
  <si>
    <t>Извещатель охранный адресный магнитоконтактный, марка "С2000-СМК Эстет"</t>
  </si>
  <si>
    <t>ФЕРм10-08-003-03</t>
  </si>
  <si>
    <t>Устройство ультразвуковое,: блок питания и контроля</t>
  </si>
  <si>
    <t>3,6</t>
  </si>
  <si>
    <t>4,5</t>
  </si>
  <si>
    <t>ФССЦ-61.2.07.04-0002</t>
  </si>
  <si>
    <t>Контроллер двухпроводной линии связи, марка "С2000-КДЛ"</t>
  </si>
  <si>
    <t>ФЕРм10-04-066-06</t>
  </si>
  <si>
    <t>Табло сигнальное студийное или коридорное</t>
  </si>
  <si>
    <t>ТЦ_61.2.07.02_77_7718573829_15.03.2021_01</t>
  </si>
  <si>
    <t>Блок индикации С2000-БКИ</t>
  </si>
  <si>
    <t>Цена=4068,6/4,51</t>
  </si>
  <si>
    <t>ФЕРм10-08-001-13</t>
  </si>
  <si>
    <t>Устройства промежуточные на количество лучей: 1</t>
  </si>
  <si>
    <t>1,2</t>
  </si>
  <si>
    <t>ФССЦ-61.2.06.01-0011</t>
  </si>
  <si>
    <t>Прибор приемно-контрольный охранно-пожарный, марка: "C2000-Ethernet"</t>
  </si>
  <si>
    <t>ФССЦ-62.4.01.01-0006</t>
  </si>
  <si>
    <t>Батарея аккумуляторная, тип АКБ-17, 12В/ емкость 17 А/ч</t>
  </si>
  <si>
    <t>ФЕРм08-03-573-04</t>
  </si>
  <si>
    <t>Шкаф (пульт) управления навесной, высота, ширина и глубина: до 600х600х350 мм</t>
  </si>
  <si>
    <t>2,06</t>
  </si>
  <si>
    <t>0,31</t>
  </si>
  <si>
    <t>0,3875</t>
  </si>
  <si>
    <t>ТЦ_61.1.04.08_77_7718573829_15.03.2021_01</t>
  </si>
  <si>
    <t>Шкаф ШПС-24</t>
  </si>
  <si>
    <t>Цена=14695,53/4,51</t>
  </si>
  <si>
    <t>ТЦ_61.2.07.05_77_7718573829_15.03.2021_01</t>
  </si>
  <si>
    <t>Модуль преобразователя МП 24/5В</t>
  </si>
  <si>
    <t>Цена=351,49/4,51</t>
  </si>
  <si>
    <t>Объем=20 / 100</t>
  </si>
  <si>
    <t>4,0725</t>
  </si>
  <si>
    <t>0,0025</t>
  </si>
  <si>
    <t>ФССЦ-20.2.05.04-0023</t>
  </si>
  <si>
    <t>Кабель-канал (короб) 16х16 мм_ТМС 15х17</t>
  </si>
  <si>
    <t>ФССЦ-20.2.05.09-0031</t>
  </si>
  <si>
    <t>Угол внутренний изменяемый для кабель-канала 16х16 мм_АIM 15х17</t>
  </si>
  <si>
    <t>ФССЦ-20.2.05.09-0091</t>
  </si>
  <si>
    <t>Угол Т-образный для кабель-канала 16х16 мм_тройник IM 15х17</t>
  </si>
  <si>
    <t>ФЕРм08-02-390-02</t>
  </si>
  <si>
    <t>Короба пластмассовые: шириной до 63 мм</t>
  </si>
  <si>
    <t>Объем=2 / 100</t>
  </si>
  <si>
    <t>18,39</t>
  </si>
  <si>
    <t>0,45975</t>
  </si>
  <si>
    <t>0,00025</t>
  </si>
  <si>
    <t>ТЦ_20.2.05.04_77_7718573829_15.03.2021_01</t>
  </si>
  <si>
    <t>Миниканал с перегородкой ТМС50/2х20</t>
  </si>
  <si>
    <t>Цена=99,24/7.3</t>
  </si>
  <si>
    <t>0,75</t>
  </si>
  <si>
    <t>Объем=(40+20+15) / 100</t>
  </si>
  <si>
    <t>2,64375</t>
  </si>
  <si>
    <t>0,01875</t>
  </si>
  <si>
    <t>ФССЦ-21.1.08.01-0091</t>
  </si>
  <si>
    <t>Кабель пожарной сигнализации КПСВВнг-LS 1х2х0,5</t>
  </si>
  <si>
    <t>1000 м</t>
  </si>
  <si>
    <t>0,0408</t>
  </si>
  <si>
    <t>Объем=(40*1,02) / 1000</t>
  </si>
  <si>
    <t>ФССЦ-21.1.08.01-0095</t>
  </si>
  <si>
    <t>Кабель пожарной сигнализации КПСВВнг-LS 2х2х0,75</t>
  </si>
  <si>
    <t>0,0204</t>
  </si>
  <si>
    <t>Объем=(20*1,02) / 1000</t>
  </si>
  <si>
    <t>15,3</t>
  </si>
  <si>
    <t>Объем=15*1,02</t>
  </si>
  <si>
    <t>Цена=46,81/7,3</t>
  </si>
  <si>
    <t>ФССЦ-25.2.01.01-0018</t>
  </si>
  <si>
    <t>Бирки маркировочные пластмассовые У134</t>
  </si>
  <si>
    <t>Объем=10 / 100</t>
  </si>
  <si>
    <t>ФЕРм10-01-051-15</t>
  </si>
  <si>
    <t>Разделка и включение концов кабеля и провода пистолетом, емкость кабеля: 5х2</t>
  </si>
  <si>
    <t>10 концов кабеля</t>
  </si>
  <si>
    <t>Объем=10 / 10</t>
  </si>
  <si>
    <t>5,1</t>
  </si>
  <si>
    <t>6,375</t>
  </si>
  <si>
    <t>ЛОКАЛЬНЫЙ СМЕТНЫЙ РАСЧЕТ (СМЕТА) № 02-01-05</t>
  </si>
  <si>
    <t>(6,6)</t>
  </si>
  <si>
    <t>(0,48)</t>
  </si>
  <si>
    <t>(2,86)</t>
  </si>
  <si>
    <t>(3,74)</t>
  </si>
  <si>
    <t>ФЕРм10-10-006-01</t>
  </si>
  <si>
    <t>Система управления доступом с автоматическим запирающим устройством</t>
  </si>
  <si>
    <t>2,28</t>
  </si>
  <si>
    <t>ФССЦ-61.2.07.04-0004</t>
  </si>
  <si>
    <t>Контроллер доступа, марка "С2000-2" исп. 01</t>
  </si>
  <si>
    <t>ТЦ_61.2.07.07_77_7718573829_15.03.2021_01</t>
  </si>
  <si>
    <t>Вандалозащищенный RFID-считыватель карт стандарта Mifare ST-PR140MF</t>
  </si>
  <si>
    <t>Цена=2819,63/4,51</t>
  </si>
  <si>
    <t>Объем=2+2</t>
  </si>
  <si>
    <t>5,15</t>
  </si>
  <si>
    <t>ФССЦ-01.7.04.04-0021</t>
  </si>
  <si>
    <t>Замок электромагнитный универсальный сдвиговый AL-400S_ML-194K</t>
  </si>
  <si>
    <t>ФССЦ-61.2.04.03-0004</t>
  </si>
  <si>
    <t>Кнопка тревожной сигнализации Астра-322 (кнопка "Выход" ST-EX010SM)</t>
  </si>
  <si>
    <t>ФССЦ-61.2.01.05-0018</t>
  </si>
  <si>
    <t>Извещатель охранный точечный магнитоконтактный для скрытой установки, диаметр контакта 23,5х35,2 мм_ИО 102-6</t>
  </si>
  <si>
    <t>ТЦ_61.2.07.00_77_7718573829_15.03.2021_01</t>
  </si>
  <si>
    <t>Устройство разблокировки двери с восстанавливаемой вставкой ST-ER115</t>
  </si>
  <si>
    <t>Цена=596,51/4,51</t>
  </si>
  <si>
    <t>ФССЦ-62.4.02.02-0034</t>
  </si>
  <si>
    <t>Источник резервного питания, марка: "РИП 12 RS"_РИП-12 исп.50</t>
  </si>
  <si>
    <t>Объем=60 / 100</t>
  </si>
  <si>
    <t>12,2175</t>
  </si>
  <si>
    <t>ФССЦ-20.2.05.09-0061</t>
  </si>
  <si>
    <t>Угол плоский для кабель-канала 16х16 мм_АРМ 15х17</t>
  </si>
  <si>
    <t>0,7</t>
  </si>
  <si>
    <t>Объем=(20+20+20+10) / 100</t>
  </si>
  <si>
    <t>2,4675</t>
  </si>
  <si>
    <t>0,0175</t>
  </si>
  <si>
    <t>ФССЦ-21.1.08.01-0154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</si>
  <si>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ПВХ, не распространяющий горение, с низким дымо- и газовыделением, с экраном из алюмолавсановой ленты, марки КПСЭнг- FRLS 2х2х0,75</t>
  </si>
  <si>
    <t>ФССЦ-21.1.08.01-0142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</si>
  <si>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безгалогенной полимерной композиции, не распространяющий горение, с низким дымо- и газовыделением, марки КПСнг(А)-FRHF 1х2х0,75</t>
  </si>
  <si>
    <t>0,0102</t>
  </si>
  <si>
    <t>Объем=(10*1,02) / 1000</t>
  </si>
  <si>
    <t>ТЦ_21.1.08.01_77_7718573829_15.03.2021_01</t>
  </si>
  <si>
    <t>Кабель  КСВВнг(А)-LS 8х0,5</t>
  </si>
  <si>
    <t>20,4</t>
  </si>
  <si>
    <t>Объем=20*1,02</t>
  </si>
  <si>
    <t>Цена=16,75/7.3</t>
  </si>
  <si>
    <t>Кабель  КСВВнг(А)-LS 2х1,13</t>
  </si>
  <si>
    <t>Цена=50,16/7.3</t>
  </si>
  <si>
    <t>ЛОКАЛЬНЫЙ СМЕТНЫЙ РАСЧЕТ (СМЕТА) № 02-01-07</t>
  </si>
  <si>
    <t>РС-19-533.220102.2.4-ИЛО-СС</t>
  </si>
  <si>
    <t>(140,72)</t>
  </si>
  <si>
    <t>(0,84)</t>
  </si>
  <si>
    <t>(7,02)</t>
  </si>
  <si>
    <t>(133,7)</t>
  </si>
  <si>
    <t>Раздел 1. Структурированная кабельная сеть. Система передачи данных</t>
  </si>
  <si>
    <t>ФЕРм11-04-008-02</t>
  </si>
  <si>
    <t>Съемные и выдвижные блоки (модули, ячейки, ТЭЗ), масса: до 10 кг</t>
  </si>
  <si>
    <t>ТЦ_61.1.03.03_77_7718573829_15.03.2021_02</t>
  </si>
  <si>
    <t>Коммутатор Cisco WS-C2960RX-24PS-L</t>
  </si>
  <si>
    <t>Цена=183744,28/4,51</t>
  </si>
  <si>
    <t>0,025</t>
  </si>
  <si>
    <t>Оптический модуль GLC-LH-SMD=</t>
  </si>
  <si>
    <t>Цена=53335,98/4.51</t>
  </si>
  <si>
    <t>ФЕРм10-03-001-01</t>
  </si>
  <si>
    <t>Стойка, полустойка, каркас стойки или шкаф, масса: до 100 кг</t>
  </si>
  <si>
    <t>8,2</t>
  </si>
  <si>
    <t>10,25</t>
  </si>
  <si>
    <t>0,4125</t>
  </si>
  <si>
    <t>Шкаф телекоммуникационный напольный Eurolan S3000 60F-22-68-31BL</t>
  </si>
  <si>
    <t>Цена=38202,7/4,51</t>
  </si>
  <si>
    <t>ТЦ_20.2.08.09_77_7718573829_15.03.2021_02</t>
  </si>
  <si>
    <t>Набор заземления 60A-14-13GR</t>
  </si>
  <si>
    <t>Цена=877,22/7,3</t>
  </si>
  <si>
    <t>ФССЦ-64.1.01.03-1000</t>
  </si>
  <si>
    <t>Панели вентиляционные для телекоммуникационных шкафов на 2 вентилятора_"Вентиляторный модуль Eurolan Racknet, 19", 1U, 60х425х170 (ВхШхГ), для серии F30, S3000 шкафов Racknet" 60A-90-10-30GY</t>
  </si>
  <si>
    <t>Патч-панель коммутационная 19" 1U 24xRJ-45, категория 5е (Essential) на 24 порта для крепление в стойку 19"_Коммутационная патч-панель 19", 1U, 24xRJ45, кат. 5е 27B-U5-24BL</t>
  </si>
  <si>
    <t>ТЦ_20.4.03.07_77_7718573829_15.03.2021_01</t>
  </si>
  <si>
    <t>Блок распределения питания неуправляемый PDU 1U, 230B, 10A, (7) Schuko. C14. выключатель. 60A-61-02-07BL</t>
  </si>
  <si>
    <t>Цена=3125,11/7,3</t>
  </si>
  <si>
    <t>ТЦ_20.5.01.00_77_7718573829_15.03.2021_01</t>
  </si>
  <si>
    <t>Щеточный ввод универсальный 60A-35-10-30BL</t>
  </si>
  <si>
    <t>Цена=2703,44/7,3</t>
  </si>
  <si>
    <t>ТЦ_20.3.03.00_77_7718573829_15.03.2021_01</t>
  </si>
  <si>
    <t>Панель освещения на магнитах, универсальная цвет черный RAL 9005 60A-05-15BL</t>
  </si>
  <si>
    <t>Цена=5752,78/7,3</t>
  </si>
  <si>
    <t>ФЕРм10-04-066-07</t>
  </si>
  <si>
    <t>Розетка микрофонная</t>
  </si>
  <si>
    <t>ТЦ_20.4.00.00_77_7718573829_15.03.2021_01</t>
  </si>
  <si>
    <t>Каркас Brava, 2 модуля</t>
  </si>
  <si>
    <t>Цена=39,18/7,3</t>
  </si>
  <si>
    <t>Компьютерная розетка RJ-45 кат.5Е</t>
  </si>
  <si>
    <t>Цена=458,54/7,3</t>
  </si>
  <si>
    <t>Объем=50 / 100</t>
  </si>
  <si>
    <t>10,18125</t>
  </si>
  <si>
    <t>0,00625</t>
  </si>
  <si>
    <t>ФССЦ-20.2.05.04-0024</t>
  </si>
  <si>
    <t>Кабель-канал (короб) 20х10 мм_Короб для прокладки кабеля ТМС22х10</t>
  </si>
  <si>
    <t>ФЕРм08-02-390-03</t>
  </si>
  <si>
    <t>Короба пластмассовые: шириной до 120 мм</t>
  </si>
  <si>
    <t>20,33</t>
  </si>
  <si>
    <t>1,52475</t>
  </si>
  <si>
    <t>0,00075</t>
  </si>
  <si>
    <t>ФССЦ-20.2.05.05-0001</t>
  </si>
  <si>
    <t>Кабель-канал 130х60 мм_Кабельный короб 110х50мм с фронтальной крышкой</t>
  </si>
  <si>
    <t>Объем=100 / 100</t>
  </si>
  <si>
    <t>3,525</t>
  </si>
  <si>
    <t>ФССЦ-21.1.04.01-0009</t>
  </si>
  <si>
    <t>Кабель парной скрутки категории 5е для цифровых систем связи КВПП-5е 4х2х0,5_КВПнг(А)-LS-5е 4х2х0,52</t>
  </si>
  <si>
    <t>0,102</t>
  </si>
  <si>
    <t>Объем=(100*1,02) / 1000</t>
  </si>
  <si>
    <t>ФССЦ-25.2.01.01-0015</t>
  </si>
  <si>
    <t>Бирки маркировочные_У153</t>
  </si>
  <si>
    <t>Объем=24 / 10</t>
  </si>
  <si>
    <t>0,24</t>
  </si>
  <si>
    <t>Объем=24 / 100</t>
  </si>
  <si>
    <t>52</t>
  </si>
  <si>
    <t>Объем=24*2+2*2</t>
  </si>
  <si>
    <t>14,3</t>
  </si>
  <si>
    <t>Коммутационный шнур дуплексный, SM, FC-LC, 1 м 41F-S2-FC-LC-01</t>
  </si>
  <si>
    <t>Цена=1740,7/7,3</t>
  </si>
  <si>
    <t>Герметизация проходов при вводе кабелей во взрывоопасные помещения уплотнительной массой_заделка отверстий пеной</t>
  </si>
  <si>
    <t>(1,98)</t>
  </si>
  <si>
    <t>(0,03)</t>
  </si>
  <si>
    <t>(0,23)</t>
  </si>
  <si>
    <t>(1,75)</t>
  </si>
  <si>
    <t>Раздел 1. Система телефонной связи</t>
  </si>
  <si>
    <t>ФЕРм10-02-030-01</t>
  </si>
  <si>
    <t>Аппарат телефонный системы ЦБ или АТС: настольный</t>
  </si>
  <si>
    <t>0,72</t>
  </si>
  <si>
    <t>1,8</t>
  </si>
  <si>
    <t>ФССЦ-61.1.02.01-0012</t>
  </si>
  <si>
    <t>Телефон Avaya марки IP PHONE 1616-I BLK на 16 логических линий</t>
  </si>
  <si>
    <t>Объем=2*2</t>
  </si>
  <si>
    <t>1,1</t>
  </si>
  <si>
    <t>Кабель патч-корд  RJ45 для подключения IP телефонов 700383326</t>
  </si>
  <si>
    <t>Цена=506,42/7,3</t>
  </si>
  <si>
    <t>ЛОКАЛЬНЫЙ СМЕТНЫЙ РАСЧЕТ (СМЕТА) № 02-01-08</t>
  </si>
  <si>
    <t>(79,80)</t>
  </si>
  <si>
    <t>(0,13)</t>
  </si>
  <si>
    <t>(1,08)</t>
  </si>
  <si>
    <t>(78,72)</t>
  </si>
  <si>
    <t>Раздел 1. Система часофикации</t>
  </si>
  <si>
    <t>ФЕРм10-08-017-01</t>
  </si>
  <si>
    <t>Электрочасы вторичные уличные односторонние: на стене</t>
  </si>
  <si>
    <t>ТЦ_61.1.04.09_61_6167107048_17.12.2020_01</t>
  </si>
  <si>
    <t>Вторичные часы цифровые уличные (ЧЧ:ММ), H=320 мм, красный свет, односторонние, NTP, черный корпус,  ИК-пульт, датчик температуры, 1410x410x90 мм, –25…+60 °C, IP65 DE.320.4.R.N.N.BLACK.NTP.IR.TP</t>
  </si>
  <si>
    <t>Цена=350825,63/4,51</t>
  </si>
  <si>
    <t>0,705</t>
  </si>
  <si>
    <t>1,275</t>
  </si>
  <si>
    <t>ЛОКАЛЬНЫЙ СМЕТНЫЙ РАСЧЕТ (СМЕТА) № 02-01-09</t>
  </si>
  <si>
    <t>(1105,51)</t>
  </si>
  <si>
    <t>(0,36)</t>
  </si>
  <si>
    <t>(1,78)</t>
  </si>
  <si>
    <t>(1103,73)</t>
  </si>
  <si>
    <t>Раздел 1. Платежно-пропускная система</t>
  </si>
  <si>
    <t>ФЕРм10-10-005-02</t>
  </si>
  <si>
    <t>Турникет роторный: полуростовой</t>
  </si>
  <si>
    <t>3,32</t>
  </si>
  <si>
    <t>12,45</t>
  </si>
  <si>
    <t>ТЦ_61.2.07.09_77_7729318468_02.02.2021_01</t>
  </si>
  <si>
    <t>Точка доступа на горнолыжный курорт, ЯЛИН.425723.005 на базе турникетов  Gotschlich. Пропускная способность - 40 чел/минуту, Напряжение питания 220 В,  считыватель, контроллер, блок питания в комплекте.</t>
  </si>
  <si>
    <t>Цена=1041165,42/4,51</t>
  </si>
  <si>
    <t>4,15</t>
  </si>
  <si>
    <t>Точка доступа на горнолыжный курорт для МГН,ЯЛИН. 425 723.003, на базе  турникетов Gotschlich. Пропускная способность - 40 чел/минуту, Напряжение  питания 220 В, считыватель, контроллер, блок питания в комплекте</t>
  </si>
  <si>
    <t>Цена=1114847,19/4,51</t>
  </si>
  <si>
    <t>ФЕРм11-06-001-01</t>
  </si>
  <si>
    <t>Щиты и пульты, масса: до 50 кг</t>
  </si>
  <si>
    <t>6,4375</t>
  </si>
  <si>
    <t>0,0875</t>
  </si>
  <si>
    <t>ТЦ_61.2.07.11_77_7729318468_02.02.2021_01</t>
  </si>
  <si>
    <t>Шкаф технологический турникетный большой ЯЛИН. 565 121.003 (Шкаф технологический в сборе (корпус однодвер 600х600х350mm листовая сталь, IP66 (большой) , Автомат 16А 2 шт, Автомат 6А 8 шт. Блоки питания (24V 6,5А ) 4 шт., Блоки питания (12V ).)</t>
  </si>
  <si>
    <t>Цена=57265,63/4,51</t>
  </si>
  <si>
    <t>ТЦ_61.3.05.00_77_7729318468_02.02.2021_01</t>
  </si>
  <si>
    <t>Программное обеспечение ISD Управляющий компьютер: Управляющий компьютер ПО ISD 2.1</t>
  </si>
  <si>
    <t>Цена=175200/4,51</t>
  </si>
  <si>
    <t>Программное обеспечение ISD Управляющий компьютер: Устройство прохода ПО ISD 2.2</t>
  </si>
  <si>
    <t>Цена=112000/4,51</t>
  </si>
  <si>
    <t>9,5</t>
  </si>
  <si>
    <t>ФССЦ-20.2.12.03-0001</t>
  </si>
  <si>
    <t>Трубы гибкие гофрированные двустенные "DKC" диаметром: 50 мм</t>
  </si>
  <si>
    <t>51</t>
  </si>
  <si>
    <t>Объем=50*1,02</t>
  </si>
  <si>
    <t>2,80625</t>
  </si>
  <si>
    <t>ФЕРм08-02-412-09</t>
  </si>
  <si>
    <t>Затягивание провода в проложенные трубы и металлические рукава каждого последующего одножильного или многожильного в общей оплетке, суммарное сечение: до 6 мм2</t>
  </si>
  <si>
    <t>1,83</t>
  </si>
  <si>
    <t>1,14375</t>
  </si>
  <si>
    <t>Кабель парной скрутки категории 5е для цифровых систем связи КВПП-5е 4х2х0,5_КВПЭфКГнг(А)-LS-5е 4х2х0,52</t>
  </si>
  <si>
    <t>Нижняя стнция канатной дороги</t>
  </si>
  <si>
    <t>ЛОКАЛЬНЫЙ СМЕТНЫЙ РАСЧЕТ (СМЕТА) № 02-01-10</t>
  </si>
  <si>
    <t>(32,88)</t>
  </si>
  <si>
    <t>(0,39)</t>
  </si>
  <si>
    <t>(1,14)</t>
  </si>
  <si>
    <t>(31,74)</t>
  </si>
  <si>
    <t>Раздел 1. Система оповещения диспетчерской связи</t>
  </si>
  <si>
    <t>ФЕРм10-02-015-01</t>
  </si>
  <si>
    <t>Станция, пульт и установка оперативной телефонной связи с усилительным устройством, емкость 10 номеров</t>
  </si>
  <si>
    <t>номер</t>
  </si>
  <si>
    <t>12,75</t>
  </si>
  <si>
    <t>Базовый блок для пульта связи, 1 слот DXE-01</t>
  </si>
  <si>
    <t>Цена=17012,17/4,51</t>
  </si>
  <si>
    <t>ФЕРм10-01-001-10</t>
  </si>
  <si>
    <t>Плата разного назначения с подготовкой места установки</t>
  </si>
  <si>
    <t>5,2</t>
  </si>
  <si>
    <t>ТЦ_61.3.04.01_77_7718573829_15.03.2021_01</t>
  </si>
  <si>
    <t>Плата расширения на 8 портов аналоговых абонентов SLB7-08</t>
  </si>
  <si>
    <t>Цена=52463,91/4,51</t>
  </si>
  <si>
    <t>ФЕРм10-03-031-03</t>
  </si>
  <si>
    <t>Электронная АТС типа Миником DX-500 с количеством: до 100 настройка станции</t>
  </si>
  <si>
    <t>100 номеров</t>
  </si>
  <si>
    <t>247</t>
  </si>
  <si>
    <t>6,175</t>
  </si>
  <si>
    <t>ТЦ_61.1.02.01_77_7718573829_15.03.2021_01</t>
  </si>
  <si>
    <t>Телефон-трубка без номеронабирателя GC-5003T1</t>
  </si>
  <si>
    <t>Цена=1245,44/4,51</t>
  </si>
  <si>
    <t>Объем=4*2</t>
  </si>
  <si>
    <t>2,2</t>
  </si>
  <si>
    <t>ЛОКАЛЬНЫЙ СМЕТНЫЙ РАСЧЕТ (СМЕТА) № 02-01-11</t>
  </si>
  <si>
    <t>РС-19-533.220000.2.4-МПБ2</t>
  </si>
  <si>
    <t>(20,03)</t>
  </si>
  <si>
    <t>(0,83)</t>
  </si>
  <si>
    <t>(3,39)</t>
  </si>
  <si>
    <t>(16,64)</t>
  </si>
  <si>
    <t>Раздел 1. Автоматическая установка пожарной сигнализации</t>
  </si>
  <si>
    <t>ФЕРм10-08-001-09</t>
  </si>
  <si>
    <t>Приборы приемно-контрольные объектовые на: 2 луча</t>
  </si>
  <si>
    <t>Батарея аккумуляторная, тип АКБ-17, 12В/ емкость 17 А/ч_DTM 1217</t>
  </si>
  <si>
    <t>ФЕРм11-05-001-01</t>
  </si>
  <si>
    <t>Механизм исполнительный, масса: до 20 кг</t>
  </si>
  <si>
    <t>0,275</t>
  </si>
  <si>
    <t>ТЦ_61.2.03.00_77_7718573829_15.03.2021_01</t>
  </si>
  <si>
    <t>Модуль пожаротушения тонкораспыленной водой Буран-15ТРВ4</t>
  </si>
  <si>
    <t>Цена=37573,37/4,51</t>
  </si>
  <si>
    <t>ФССЦ-62.4.02.02-0047</t>
  </si>
  <si>
    <t>Источник резервного питания, марка: "РИП 24" исп. 06_РИП-24 исп. 56</t>
  </si>
  <si>
    <t>ФССЦ-62.4.01.01-0007</t>
  </si>
  <si>
    <t>Батарея аккумуляторная необслуживаемая, номинальным напряжением 12 В, емкость 26 А/ч_ DTM 1226</t>
  </si>
  <si>
    <t>ФЕРм10-08-002-02</t>
  </si>
  <si>
    <t>Извещатель ПС автоматический: дымовой, фотоэлектрический, радиоизотопный, световой в нормальном исполнении</t>
  </si>
  <si>
    <t>1,68</t>
  </si>
  <si>
    <t>16,8</t>
  </si>
  <si>
    <t>ФССЦ-61.2.02.01-1004</t>
  </si>
  <si>
    <t>Извещатели пожарные дымовые ДИП-34А (ИП 212-34А) оптико-электронные адресно-аналоговые в комплекте с базой (розеткой)_ДИП-34А-03</t>
  </si>
  <si>
    <t>ФССЦ-61.2.02.03-1000</t>
  </si>
  <si>
    <t>Извещатели пожарные ручные ИПР 513-3А электроконтактные адресные для линии связи от контроллера С2000-КДЛ_ИПР 513-3АМ исп.01</t>
  </si>
  <si>
    <t>1,3</t>
  </si>
  <si>
    <t>ТЦ_61.1.04.03_77_7718573829_15.03.2021_01</t>
  </si>
  <si>
    <t>Преобразователь волокно-оптический RS-FX-SM40</t>
  </si>
  <si>
    <t>Цена=5914,37/4,51</t>
  </si>
  <si>
    <t>Блок сигнально-пусковой адресный  С2000-СП4/220</t>
  </si>
  <si>
    <t>Цена=1991,09/4,51</t>
  </si>
  <si>
    <t>ФЕРм10-08-001-12</t>
  </si>
  <si>
    <t>Устройства промежуточные на количество лучей: 5</t>
  </si>
  <si>
    <t>ФССЦ-61.2.07.02-0080</t>
  </si>
  <si>
    <t>Блок сигнально-пусковой (релейный блок), тип С2000-СП2</t>
  </si>
  <si>
    <t>ФССЦ-20.2.05.04-0041</t>
  </si>
  <si>
    <t>Кабель-канал пластиковый 2100х40х20 мм_Короб для прокладки кабеля  TMC50/2x20</t>
  </si>
  <si>
    <t>ФССЦ-20.2.05.07-0001</t>
  </si>
  <si>
    <t>Перегородка разделительная для короба, высота 40 мм</t>
  </si>
  <si>
    <t>Кабель-канал (короб) 16х16 мм_Мини-канал ТМС 15х17</t>
  </si>
  <si>
    <t>Угол внутренний изменяемый для кабель-канала 16х16 мм_AIM 15х17</t>
  </si>
  <si>
    <t>Угол Т-образный для кабель-канала 16х16 мм_Тройник IM 15х17</t>
  </si>
  <si>
    <t>Объем=(45+20) / 100</t>
  </si>
  <si>
    <t>2,29125</t>
  </si>
  <si>
    <t>0,01625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</si>
  <si>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безгалогенной полимерной композиции, не распространяющий горение, с низким дымо- и газовыделением, марки КПСнг(А)-FRHF 1х2х0,75_КПСнг(А)-FRLS 1х2х0,75</t>
  </si>
  <si>
    <t>0,0459</t>
  </si>
  <si>
    <t>Объем=(45*1,02) / 1000</t>
  </si>
  <si>
    <t>ФССЦ-21.1.08.01-0135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</si>
  <si>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безгалогенной полимерной композиции, не распространяющий горение, с низким дымо- и газовыделением, с экраном из алюмолавсановой ленты, марки КПСЭнг(А)-FRHF 2х2х0,75_КПСЭнг(А)-FRLS 2х2х0,75</t>
  </si>
  <si>
    <t>ФССЦ-22.1.02.01-0052</t>
  </si>
  <si>
    <t>Штекер металлический под F-гайку с F-разъемом под кабель 0,55-0,50 мм_Разъем питания, штекер ТР-002А</t>
  </si>
  <si>
    <t>100 компл</t>
  </si>
  <si>
    <t>ЛОКАЛЬНЫЙ СМЕТНЫЙ РАСЧЕТ (СМЕТА) № 02-01-12</t>
  </si>
  <si>
    <t>(97,58)</t>
  </si>
  <si>
    <t>(0,68)</t>
  </si>
  <si>
    <t>(2,05)</t>
  </si>
  <si>
    <t>(95,53)</t>
  </si>
  <si>
    <t>Раздел 1. Система громкоговорящей связи</t>
  </si>
  <si>
    <t>Цифровой преобразователь, 2 аудиоканала, 1 упр. выход RFA-102</t>
  </si>
  <si>
    <t>Цена=46423,85/4,51</t>
  </si>
  <si>
    <t>ФЕРм08-03-605-01</t>
  </si>
  <si>
    <t>Вентилятор</t>
  </si>
  <si>
    <t>0,99</t>
  </si>
  <si>
    <t>1,2375</t>
  </si>
  <si>
    <t>0,125</t>
  </si>
  <si>
    <t>ТЦ_61.2.00.00_77_7718573829_15.03.2021_01</t>
  </si>
  <si>
    <t>Автоматический вентилятор PF-6302</t>
  </si>
  <si>
    <t>Цена=9948,94/4,51</t>
  </si>
  <si>
    <t>ТЦ_61.2.04.00_77_7718573829_15.03.2021_01</t>
  </si>
  <si>
    <t>Предварительный усилитель-микшер PP-6213</t>
  </si>
  <si>
    <t>Цена=39115,97/4,51</t>
  </si>
  <si>
    <t>ТЦ_61.2.04.10_77_7718573829_15.03.2021_01</t>
  </si>
  <si>
    <t>Блок автоматического оповещения и контроля трансляционных линий, 5 зон SC-05EM</t>
  </si>
  <si>
    <t>Цена=40547,67/4,51</t>
  </si>
  <si>
    <t>ФЕРм11-01-001-01</t>
  </si>
  <si>
    <t>Конструкции для установки приборов, масса: до 1 кг</t>
  </si>
  <si>
    <t>0,0625</t>
  </si>
  <si>
    <t>Кронштейн 19" для SC-05EM</t>
  </si>
  <si>
    <t>Цена=7989,37/4,51</t>
  </si>
  <si>
    <t>Цифровой трансляционный усилитель мощности 1х300 Вт DPA-300S</t>
  </si>
  <si>
    <t>Цена=63713,23/4,51</t>
  </si>
  <si>
    <t>ФЕРм11-04-008-03</t>
  </si>
  <si>
    <t>Съемные и выдвижные блоки (модули, ячейки, ТЭЗ), масса: до 20 кг</t>
  </si>
  <si>
    <t>3,09</t>
  </si>
  <si>
    <t>3,8625</t>
  </si>
  <si>
    <t>Блок контроля и распределения питания PD-6359</t>
  </si>
  <si>
    <t>Цена=54354,82/4,51</t>
  </si>
  <si>
    <t>ТЦ_62.4.01.00_77_7718573829_15.03.2021_01</t>
  </si>
  <si>
    <t>Зарядное устройство РВ-6207</t>
  </si>
  <si>
    <t>Цена=23284,01/4,51</t>
  </si>
  <si>
    <t>ТЦ_62.1.02.12_77_7718573829_15.03.2021_01</t>
  </si>
  <si>
    <t>Шкаф алюминиевый аппаратный на 23 установочных места, разборный PR-231 NA</t>
  </si>
  <si>
    <t>Цена=38257,63/4,51</t>
  </si>
  <si>
    <t>ФЕРм11-04-002-01</t>
  </si>
  <si>
    <t>Аппарат настольный, масса: до 0,015 т</t>
  </si>
  <si>
    <t>0,16</t>
  </si>
  <si>
    <t>ТЦ_62.1.02.00_77_7718573829_15.03.2021_01</t>
  </si>
  <si>
    <t>Микрофонная панель RM-05А</t>
  </si>
  <si>
    <t>Цена=9433,94/4,51</t>
  </si>
  <si>
    <t>ТЦ_21.2.02.00_77_7718573829_15.03.2021_01</t>
  </si>
  <si>
    <t>Корд микрофонный, 1 м, XLR3 гнездо - XLR3 штекер AT-KM-093-1</t>
  </si>
  <si>
    <t>Цена=599,12/4,51</t>
  </si>
  <si>
    <t>ФЕРм11-04-008-04</t>
  </si>
  <si>
    <t>Съемные и выдвижные блоки (модули, ячейки, ТЭЗ), масса: до 30 кг</t>
  </si>
  <si>
    <t>7,725</t>
  </si>
  <si>
    <t>0,03</t>
  </si>
  <si>
    <t>ТЦ_62.4.01.01_77_7718573829_15.03.2021_01</t>
  </si>
  <si>
    <t>Батарея аккумуляторная HR 12-65</t>
  </si>
  <si>
    <t>Цена=15086,93/4,51</t>
  </si>
  <si>
    <t>Распределитель программный РО-6106</t>
  </si>
  <si>
    <t>Цена=32483,63/4,51</t>
  </si>
  <si>
    <t>ФЕРм10-04-101-08</t>
  </si>
  <si>
    <t>Громкоговоритель или звуковая колонка: на столбе или на крыше, мощность до 10 Вт</t>
  </si>
  <si>
    <t>Объем=2+6</t>
  </si>
  <si>
    <t>40</t>
  </si>
  <si>
    <t>ТЦ_61.3.02.00_77_7718573829_15.03.2021_01</t>
  </si>
  <si>
    <t>Громкоговоритель CS-810</t>
  </si>
  <si>
    <t>Цена=4726,96/4,51</t>
  </si>
  <si>
    <t>ФССЦ-61.3.02.03-0001</t>
  </si>
  <si>
    <t>Громкоговоритель: рупорный 20 Вт (алюминий) HS-20</t>
  </si>
  <si>
    <t>Объем=1*2</t>
  </si>
  <si>
    <t>ЛОКАЛЬНЫЙ СМЕТНЫЙ РАСЧЕТ (СМЕТА) № 02-01-13</t>
  </si>
  <si>
    <t>(1,4)</t>
  </si>
  <si>
    <t>(0,1)</t>
  </si>
  <si>
    <t>(0,53)</t>
  </si>
  <si>
    <t>(0,87)</t>
  </si>
  <si>
    <t>Раздел 1. Система оповещения и управления эвакуацией</t>
  </si>
  <si>
    <t>ФЕРм10-04-101-07</t>
  </si>
  <si>
    <t>Громкоговоритель или звуковая колонка: в помещении</t>
  </si>
  <si>
    <t>ФССЦ-61.3.02.01-0001</t>
  </si>
  <si>
    <t>Громкоговоритель: настенный 3 Вт с аттенюатором SWS-03А</t>
  </si>
  <si>
    <t>ФЕРм08-03-593-10</t>
  </si>
  <si>
    <t>Световые настенные указатели</t>
  </si>
  <si>
    <t>78,56</t>
  </si>
  <si>
    <t>1,964</t>
  </si>
  <si>
    <t>ФССЦ-61.2.04.07-0008</t>
  </si>
  <si>
    <t>Оповещатель световой МОЛНИЯ-12(24)</t>
  </si>
  <si>
    <t>КА том 4 п.63 "Сатро-Паладин", г.Москва</t>
  </si>
  <si>
    <t>Модуль подключения нагрузки МПН</t>
  </si>
  <si>
    <t>Цена=39/7,3</t>
  </si>
  <si>
    <t>Кабель-канал пластиковый 2100х40х20 мм_Короб для прокладки кабеля  TMC50/1x20</t>
  </si>
  <si>
    <t>2,03625</t>
  </si>
  <si>
    <t>0,00125</t>
  </si>
  <si>
    <t>Кабель-канал (короб) 20х10 мм_ТМС22х10</t>
  </si>
  <si>
    <t>Объем=(5+10+10) / 100</t>
  </si>
  <si>
    <t>0,88125</t>
  </si>
  <si>
    <t>ФССЦ-21.1.08.01-0313</t>
  </si>
  <si>
    <t>Кабель пожарной сигнализации КПСЭнг(A)-FRLS 1х2х1,5</t>
  </si>
  <si>
    <t>КА том 4 п.12 "ЭЛМАРТС, г.С-Петербург</t>
  </si>
  <si>
    <t>Кабель СПЕЦЛАН UTP-5нг(D)-FRLS 4х2х0,52</t>
  </si>
  <si>
    <t>Объем=5*1,02</t>
  </si>
  <si>
    <t>Цена=97,48/7,3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</si>
  <si>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</si>
  <si>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</si>
  <si>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</si>
  <si>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</si>
  <si>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</si>
  <si>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</si>
  <si>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</si>
  <si>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</si>
  <si>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</si>
  <si>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</si>
  <si>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</si>
  <si>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</si>
  <si>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</si>
  <si>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ОБЪЕКТНЫЙ СМЕТНЫЙ РАСЧЕТ (СМЕТА) № ОС-02-02</t>
  </si>
  <si>
    <t>тыс. руб.</t>
  </si>
  <si>
    <t>02-02-01</t>
  </si>
  <si>
    <t>Конструктивные решения</t>
  </si>
  <si>
    <t>02-02-02</t>
  </si>
  <si>
    <t>02-02-03</t>
  </si>
  <si>
    <t>02-02-04</t>
  </si>
  <si>
    <t>02-02-05</t>
  </si>
  <si>
    <t>02-02-06</t>
  </si>
  <si>
    <t>Отопление, вентиляция и кондиционированаие</t>
  </si>
  <si>
    <t>02-02-07</t>
  </si>
  <si>
    <t>02-02-08</t>
  </si>
  <si>
    <t>02-02-09</t>
  </si>
  <si>
    <t>02-02-10</t>
  </si>
  <si>
    <t>02-02-11</t>
  </si>
  <si>
    <t>02-02-12</t>
  </si>
  <si>
    <t>02-02-13</t>
  </si>
  <si>
    <t>Автоматическая установка порошкового пожаротушения</t>
  </si>
  <si>
    <t xml:space="preserve">                        [подпись (инициалы, фамилия)]</t>
  </si>
  <si>
    <t>ЛОКАЛЬНЫЙ СМЕТНЫЙ РАСЧЕТ (СМЕТА) № 02-02-01</t>
  </si>
  <si>
    <t>(31,99)</t>
  </si>
  <si>
    <t>(1,71)</t>
  </si>
  <si>
    <t>Раздел 1. Операторская верхней станции</t>
  </si>
  <si>
    <t>0,021</t>
  </si>
  <si>
    <t>Объем=21 / 1000</t>
  </si>
  <si>
    <t>0,86625</t>
  </si>
  <si>
    <t>37,8</t>
  </si>
  <si>
    <t>Объем=21*1,8</t>
  </si>
  <si>
    <t>Устройство основания под фундаменты: гравийного</t>
  </si>
  <si>
    <t>0,124</t>
  </si>
  <si>
    <t>Объем=12,4 / 100</t>
  </si>
  <si>
    <t>55,8</t>
  </si>
  <si>
    <t>4,70735</t>
  </si>
  <si>
    <t>12,586</t>
  </si>
  <si>
    <t>12,4</t>
  </si>
  <si>
    <t>0,663</t>
  </si>
  <si>
    <t>Объем=663/1000</t>
  </si>
  <si>
    <t>0,68</t>
  </si>
  <si>
    <t>Объем=68 / 100</t>
  </si>
  <si>
    <t>18,02</t>
  </si>
  <si>
    <t>0,17</t>
  </si>
  <si>
    <t>0,1632</t>
  </si>
  <si>
    <t>0,0852</t>
  </si>
  <si>
    <t>Объем=85,2/1000</t>
  </si>
  <si>
    <t>6,177</t>
  </si>
  <si>
    <t>0,035145</t>
  </si>
  <si>
    <t>5,3125</t>
  </si>
  <si>
    <t>0,4375</t>
  </si>
  <si>
    <t>5,75</t>
  </si>
  <si>
    <t>3,9</t>
  </si>
  <si>
    <t>3,3</t>
  </si>
  <si>
    <t>15,0975</t>
  </si>
  <si>
    <t>3,366</t>
  </si>
  <si>
    <t>Армирование подстилающих слоев и набетонок</t>
  </si>
  <si>
    <t>0,046</t>
  </si>
  <si>
    <t>0,667</t>
  </si>
  <si>
    <t>0,020125</t>
  </si>
  <si>
    <t>0,8</t>
  </si>
  <si>
    <t>0,88</t>
  </si>
  <si>
    <t>2,445</t>
  </si>
  <si>
    <t>Объем=24,45 / 10</t>
  </si>
  <si>
    <t>36,06375</t>
  </si>
  <si>
    <t>0,2750625</t>
  </si>
  <si>
    <t>24,939</t>
  </si>
  <si>
    <t>Объем=40 / 100</t>
  </si>
  <si>
    <t>34,9</t>
  </si>
  <si>
    <t>0,325</t>
  </si>
  <si>
    <t>Итоги по разделу 1 Операторская верхней станции :</t>
  </si>
  <si>
    <t xml:space="preserve">  Итого по разделу 1 Операторская верхней станции</t>
  </si>
  <si>
    <t>0,794</t>
  </si>
  <si>
    <t>Объем=0,085+0,046+0,663</t>
  </si>
  <si>
    <t>1,549</t>
  </si>
  <si>
    <t>0,172</t>
  </si>
  <si>
    <t>16,714</t>
  </si>
  <si>
    <t>Объем=2,13+7,36+6,6+0,624</t>
  </si>
  <si>
    <t>ЛОКАЛЬНЫЙ СМЕТНЫЙ РАСЧЕТ (СМЕТА) № 02-02-02</t>
  </si>
  <si>
    <t>(1306,59)</t>
  </si>
  <si>
    <t>(53,28)</t>
  </si>
  <si>
    <t>(5,45)</t>
  </si>
  <si>
    <t>(16,36)</t>
  </si>
  <si>
    <t>(1236,95)</t>
  </si>
  <si>
    <t>Объем=1+1</t>
  </si>
  <si>
    <t>185</t>
  </si>
  <si>
    <t>13,25</t>
  </si>
  <si>
    <t>Блок-контейнер 2,9т</t>
  </si>
  <si>
    <t>Цена=1383333,33/4,51</t>
  </si>
  <si>
    <t>175,75</t>
  </si>
  <si>
    <t>12,5875</t>
  </si>
  <si>
    <t>Объем=(17+2,7+17,2+3,7+13*2+2,7*2) / 100</t>
  </si>
  <si>
    <t>26,8272</t>
  </si>
  <si>
    <t>0,8208</t>
  </si>
  <si>
    <t>87,84</t>
  </si>
  <si>
    <t>Объем=12 / 100</t>
  </si>
  <si>
    <t>3,336</t>
  </si>
  <si>
    <t>1,05</t>
  </si>
  <si>
    <t>Объем=105 / 100</t>
  </si>
  <si>
    <t>111,4995</t>
  </si>
  <si>
    <t>0,672</t>
  </si>
  <si>
    <t>123,9</t>
  </si>
  <si>
    <t>19,44</t>
  </si>
  <si>
    <t>0,054</t>
  </si>
  <si>
    <t>-0,114</t>
  </si>
  <si>
    <t>0,122</t>
  </si>
  <si>
    <t>Объем=12,2 / 100</t>
  </si>
  <si>
    <t>32,94</t>
  </si>
  <si>
    <t>0,16104</t>
  </si>
  <si>
    <t>12,2</t>
  </si>
  <si>
    <t>0,04387</t>
  </si>
  <si>
    <t>Объем=4,1*10,7/1000</t>
  </si>
  <si>
    <t>1,267843</t>
  </si>
  <si>
    <t>0,2557621</t>
  </si>
  <si>
    <t>0,688</t>
  </si>
  <si>
    <t>ЛОКАЛЬНЫЙ СМЕТНЫЙ РАСЧЕТ (СМЕТА) № 02-02-03</t>
  </si>
  <si>
    <t>(424,23)</t>
  </si>
  <si>
    <t>(1,00)</t>
  </si>
  <si>
    <t>(6,16)</t>
  </si>
  <si>
    <t>(418,07)</t>
  </si>
  <si>
    <t>Раздел 1. Верхняя станция канатной дороги</t>
  </si>
  <si>
    <t>ФЕРм10-10-001-02</t>
  </si>
  <si>
    <t>Камеры видеонаблюдения: на кронштейне</t>
  </si>
  <si>
    <t>3,11</t>
  </si>
  <si>
    <t>19,4375</t>
  </si>
  <si>
    <t>15,5</t>
  </si>
  <si>
    <t>0,625</t>
  </si>
  <si>
    <t>ТЦ_61.1.03.03_77_7718573829_15.12.2020_01</t>
  </si>
  <si>
    <t>Коммутатор 2+snr-s2990G-24FX</t>
  </si>
  <si>
    <t>Цена=44248,8/4,51</t>
  </si>
  <si>
    <t>2,5</t>
  </si>
  <si>
    <t>ТЦ_61.3.05.04_77_7718573829_15.12.2020_01</t>
  </si>
  <si>
    <t>Сервер системы видеонаблюдения на 64 канала DS-8664NI-I8</t>
  </si>
  <si>
    <t>Цена=76777,92/4,51</t>
  </si>
  <si>
    <t>ТЦ_61.3.05.00_77_7718573829_15.12.2020_01</t>
  </si>
  <si>
    <t>Системный блок: объем оперативной памяти - 16 Гб, объем накопителя - 1 Тб, объем видеопамяти - 4096 Мб, количество одновременно работающих выходов видеокарты 3,   сетевая карта 10/100/1000 Мбит/сек, процессор - Core i7, операционная система - Windows 10, клавиатура, мышь, колонки</t>
  </si>
  <si>
    <t>Цена=98708,33/4,51</t>
  </si>
  <si>
    <t>ТЦ_61.3.05.01_77_7718573829_15.12.2020_01</t>
  </si>
  <si>
    <t>Жесткий диск 6 Тб ST6000VX001</t>
  </si>
  <si>
    <t>Цена=13319,62/4,51</t>
  </si>
  <si>
    <t>ФССЦ-61.3.05.02-0001</t>
  </si>
  <si>
    <t>Монитор LCD с диагональю экрана 22 дюйма HP LP2275w_HP EliteDisplay E271i27</t>
  </si>
  <si>
    <t>Программный комплекс Интелект</t>
  </si>
  <si>
    <t>ТЦ_61.3.01.02_77_7718573829_15.12.2020_01</t>
  </si>
  <si>
    <t>Программный комплекс Интелект  Ядро системы</t>
  </si>
  <si>
    <t>Цена=18333/4,51</t>
  </si>
  <si>
    <t>Заготовительно-складские расходы для оборудования - 1,2% ПЗ=1,012 (ОЗП=1,012; ЭМ=1,012; МАТ=1,012)</t>
  </si>
  <si>
    <t>Программный комплекс Интелект  Сервер метаданных VMDA</t>
  </si>
  <si>
    <t>Цена=61672,73/4,51</t>
  </si>
  <si>
    <t>Программный комплекс Интелект  Подключение 1 камеры Hikvision</t>
  </si>
  <si>
    <t>Цена=2643,18/4,51</t>
  </si>
  <si>
    <t>Программный комплекс Интелект  Трекинг (1 канал)</t>
  </si>
  <si>
    <t>Цена=7725/4,51</t>
  </si>
  <si>
    <t>АРМ СОТ в пом.103 сервис-центра</t>
  </si>
  <si>
    <t>ТЦ_61.3.05.06_77_7718573829_15.03.2021_01</t>
  </si>
  <si>
    <t>ЖК панель ТН-65РВ2Е</t>
  </si>
  <si>
    <t>Цена=116553,72/4,51</t>
  </si>
  <si>
    <t>ТЦ_20.0.00.00_77_7718573829_15.03.2021_01</t>
  </si>
  <si>
    <t>Настенный кронштейн Kromax Atlantis-120</t>
  </si>
  <si>
    <t>Цена=6480,42/7.3</t>
  </si>
  <si>
    <t>41</t>
  </si>
  <si>
    <t>42</t>
  </si>
  <si>
    <t>Рамка 86х86 Eurolan 12B-1X-03WT</t>
  </si>
  <si>
    <t>Цена=493,1/7.3</t>
  </si>
  <si>
    <t>43</t>
  </si>
  <si>
    <t>Коробка для рамок 86х86 Eurolan  16H-FR-40WT-1</t>
  </si>
  <si>
    <t>Цена=223,17/7.3</t>
  </si>
  <si>
    <t>44</t>
  </si>
  <si>
    <t>45</t>
  </si>
  <si>
    <t>Кабель HDMI APC-014-075</t>
  </si>
  <si>
    <t>Цена=365,65/7.3</t>
  </si>
  <si>
    <t>46</t>
  </si>
  <si>
    <t>47</t>
  </si>
  <si>
    <t>48</t>
  </si>
  <si>
    <t>49</t>
  </si>
  <si>
    <t>0,19</t>
  </si>
  <si>
    <t>Объем=(9+10) / 100</t>
  </si>
  <si>
    <t>3,868875</t>
  </si>
  <si>
    <t>0,002375</t>
  </si>
  <si>
    <t>ФССЦ-20.2.05.04-0027</t>
  </si>
  <si>
    <t>Угол Т-образный для кабель-канала 40х16 мм_IM 40х17</t>
  </si>
  <si>
    <t>Объем=3 / 100</t>
  </si>
  <si>
    <t>53</t>
  </si>
  <si>
    <t>54</t>
  </si>
  <si>
    <t>ФССЦ-20.2.05.10-0011</t>
  </si>
  <si>
    <t>Соединение на стык для короба 16х16 мм_GM 15х17</t>
  </si>
  <si>
    <t>56</t>
  </si>
  <si>
    <t>57</t>
  </si>
  <si>
    <t>59</t>
  </si>
  <si>
    <t>Объем=(110-30) / 100</t>
  </si>
  <si>
    <t>КА том 4 п.91 ООО "ТД Электротехмонтаж" г. Санкт-Петербург</t>
  </si>
  <si>
    <t>112,2</t>
  </si>
  <si>
    <t>Объем=110*1,02</t>
  </si>
  <si>
    <t>Цена=45,44/7,3*1,02</t>
  </si>
  <si>
    <t>61</t>
  </si>
  <si>
    <t>Объем=14*2+7*2</t>
  </si>
  <si>
    <t>11,55</t>
  </si>
  <si>
    <t>62</t>
  </si>
  <si>
    <t>63</t>
  </si>
  <si>
    <t>64</t>
  </si>
  <si>
    <t>ЛОКАЛЬНЫЙ СМЕТНЫЙ РАСЧЕТ (СМЕТА) № 02-02-04</t>
  </si>
  <si>
    <t>(7,07)</t>
  </si>
  <si>
    <t>(0,55)</t>
  </si>
  <si>
    <t>(3,33)</t>
  </si>
  <si>
    <t>Раздел 1. Монтажные работы</t>
  </si>
  <si>
    <t>Кнопка тревожной сигнализации Астра-322_кнопка "Выход" ST-EX010SM</t>
  </si>
  <si>
    <t>0,9</t>
  </si>
  <si>
    <t>Объем=90 / 100</t>
  </si>
  <si>
    <t>18,32625</t>
  </si>
  <si>
    <t>0,01125</t>
  </si>
  <si>
    <t>Объем=(30*3+20) / 100</t>
  </si>
  <si>
    <t>3,8775</t>
  </si>
  <si>
    <t>0,0275</t>
  </si>
  <si>
    <t>0,0306</t>
  </si>
  <si>
    <t>Объем=(30*1,02) / 1000</t>
  </si>
  <si>
    <t>ЛОКАЛЬНЫЙ СМЕТНЫЙ РАСЧЕТ (СМЕТА) № 02-02-05</t>
  </si>
  <si>
    <t>(13,48)</t>
  </si>
  <si>
    <t>(0,97)</t>
  </si>
  <si>
    <t>(3,62)</t>
  </si>
  <si>
    <t>(9,86)</t>
  </si>
  <si>
    <t>Раздел 1. Система охранно-тревожной сигнализации</t>
  </si>
  <si>
    <t>Производство работ осуществляется в горной местности: на высоте от 1500 до 2500 м над уровнем моря. ОЗП=1,25; ЭМ=1,25; ЗПМ=1,25; ТЗ=1,25; ТЗМ=1,25</t>
  </si>
  <si>
    <t>Объем=4 / 10</t>
  </si>
  <si>
    <t>4,2</t>
  </si>
  <si>
    <t>5,25</t>
  </si>
  <si>
    <t>Объем=5 / 10</t>
  </si>
  <si>
    <t>ФССЦ-61.2.04.10-0004</t>
  </si>
  <si>
    <t>Пульт контроля и управления охранно-пожарный с двухстрочным ЖК индикатором_С2000М</t>
  </si>
  <si>
    <t>Источник резервного питания, марка: "РИП 24" исп. 06_РИП-24 исп.56</t>
  </si>
  <si>
    <t>Батарея аккумуляторная необслуживаемая, номинальным напряжением 12 В, емкость 26 А/ч</t>
  </si>
  <si>
    <t>Объем=42 / 100</t>
  </si>
  <si>
    <t>8,55225</t>
  </si>
  <si>
    <t>0,00525</t>
  </si>
  <si>
    <t>Объем=(70+20+15) / 100</t>
  </si>
  <si>
    <t>3,70125</t>
  </si>
  <si>
    <t>0,02625</t>
  </si>
  <si>
    <t>0,0714</t>
  </si>
  <si>
    <t>Объем=(70*1,02) / 1000</t>
  </si>
  <si>
    <t>ЛОКАЛЬНЫЙ СМЕТНЫЙ РАСЧЕТ (СМЕТА) № 02-02-06</t>
  </si>
  <si>
    <t>РС-19-533.220102.2.4-ИЛО-ОВ-ВР</t>
  </si>
  <si>
    <t>(1,06)</t>
  </si>
  <si>
    <t>(0,08)</t>
  </si>
  <si>
    <t>Раздел 1. Вентиляция</t>
  </si>
  <si>
    <t>ФЕР16-02-005-05</t>
  </si>
  <si>
    <t>Прокладка трубопроводов отопления и водоснабжения из стальных электросварных труб диаметром: 100 мм</t>
  </si>
  <si>
    <t>72,5</t>
  </si>
  <si>
    <t>2,71875</t>
  </si>
  <si>
    <t>1,77</t>
  </si>
  <si>
    <t>0,066375</t>
  </si>
  <si>
    <t>МДС81-33.2004 Прил.4 п.16</t>
  </si>
  <si>
    <t>НР Сантехнические работы - внутренние (трубопроводы, водопровод, канализация, отопление, газоснабжение, вентиляция и кондиционирование воздуха)</t>
  </si>
  <si>
    <t>128</t>
  </si>
  <si>
    <t>Письмо №АП-5536/06 от 18.11.04 Прил.1 п.16</t>
  </si>
  <si>
    <t>СП Сантехнические работы - внутренние (трубопроводы, водопровод, канализация, отопление, газоснабжение, вентиляция и кондиционирование воздуха)</t>
  </si>
  <si>
    <t>83</t>
  </si>
  <si>
    <t>ФССЦ-23.7.01.04-0005</t>
  </si>
  <si>
    <t>Трубопроводы из стальных электросварных труб с гильзами для отопления и водоснабжения, наружный диаметр 108 мм, толщина стенки 4 мм</t>
  </si>
  <si>
    <t>ФЕР26-01-003-01</t>
  </si>
  <si>
    <t>Изоляция трубопроводов цилиндрами и полуцилиндрами из минеральной ваты на синтетическом связующем</t>
  </si>
  <si>
    <t>0,1243</t>
  </si>
  <si>
    <t>Объем=(3,14*(0,1+0,12)*0,12)*1,5</t>
  </si>
  <si>
    <t>18,45</t>
  </si>
  <si>
    <t>2,8666688</t>
  </si>
  <si>
    <t>0,37</t>
  </si>
  <si>
    <t>0,0574888</t>
  </si>
  <si>
    <t>МДС81-33.2004 Прил.4 п.20</t>
  </si>
  <si>
    <t>НР Теплоизоляционные работы</t>
  </si>
  <si>
    <t>100</t>
  </si>
  <si>
    <t>Письмо №АП-5536/06 от 18.11.04 Прил.1 п.20</t>
  </si>
  <si>
    <t>СП Теплоизоляционные работы</t>
  </si>
  <si>
    <t>70</t>
  </si>
  <si>
    <t>ТЦ_12.2.08.03_77_7705674361_30.03.2021_01. КА п.60</t>
  </si>
  <si>
    <t>Цилиндры Экоролл КВ-120-120-114</t>
  </si>
  <si>
    <t>Цена=1638,56/7,3</t>
  </si>
  <si>
    <t>ФЕР26-01-049-02</t>
  </si>
  <si>
    <t>Покрытие поверхности изоляции трубопроводов: сталью оцинкованной</t>
  </si>
  <si>
    <t>Объем=1,6 / 100</t>
  </si>
  <si>
    <t>148,52</t>
  </si>
  <si>
    <t>2,9704</t>
  </si>
  <si>
    <t>1,08</t>
  </si>
  <si>
    <t>0,0216</t>
  </si>
  <si>
    <t>ФССЦ-08.3.05.05-0053</t>
  </si>
  <si>
    <t>Сталь листовая оцинкованная, толщина 0,7 мм</t>
  </si>
  <si>
    <t>0,011</t>
  </si>
  <si>
    <t>Объем=1,952*5,66/1000</t>
  </si>
  <si>
    <t>Итоги по разделу 1 Вентиляция :</t>
  </si>
  <si>
    <t xml:space="preserve">  Итого по разделу 1 Вентиляция</t>
  </si>
  <si>
    <t>Раздел 2. Дополнительные затраты по перевозке материалов на расстояние 115 км (г. Грозный - с.Ведучи) сверх 30км, учтенных в СНБ (Итого 85км)</t>
  </si>
  <si>
    <t>Труба стальная, Сталь листовая</t>
  </si>
  <si>
    <t>ФССЦпг-03-02-01-085</t>
  </si>
  <si>
    <t>Перевозка грузов автомобилями бортовыми грузоподъемностью до 5 т на расстояние: I класс груза до 85 км_Перевозка строительных грузов (металлоконструкции и прочих материалов)</t>
  </si>
  <si>
    <t>0,042</t>
  </si>
  <si>
    <t>Итоги по разделу 2 Дополнительные затраты по перевозке материалов на расстояние 115 км (г. Грозный - с.Ведучи) сверх 30км, учтенных в СНБ (Итого 85км) :</t>
  </si>
  <si>
    <t xml:space="preserve">  Итого по разделу 2 Дополнительные затраты по перевозке материалов на расстояние 115 км (г. Грозный - с.Ведучи) сверх 30км, учтенных в СНБ (Итого 85км)</t>
  </si>
  <si>
    <t>ЛОКАЛЬНЫЙ СМЕТНЫЙ РАСЧЕТ (СМЕТА) № 02-02-07</t>
  </si>
  <si>
    <t>(144,62)</t>
  </si>
  <si>
    <t>(137,6)</t>
  </si>
  <si>
    <t>Раздел 1. Структурированная кабельная сеть. Система передачи данных. Верхняя станция канатной дороги</t>
  </si>
  <si>
    <t>ТЦ_61.1.03.00_77_7718573829_15.03.2021_01</t>
  </si>
  <si>
    <t>Техническая поддержка SMARTNET CON-SNT-WSCR4PSL</t>
  </si>
  <si>
    <t>Цена=17376,1/4,51</t>
  </si>
  <si>
    <t>ТЦ_20.2.00.00_77_7718573829_15.03.2021_01</t>
  </si>
  <si>
    <t>ЛОКАЛЬНЫЙ СМЕТНЫЙ РАСЧЕТ (СМЕТА) № 02-02-08</t>
  </si>
  <si>
    <t>ЛОКАЛЬНЫЙ СМЕТНЫЙ РАСЧЕТ (СМЕТА) № 02-02-09</t>
  </si>
  <si>
    <t>(79,81)</t>
  </si>
  <si>
    <t>ЛОКАЛЬНЫЙ СМЕТНЫЙ РАСЧЕТ (СМЕТА) № 02-02-10</t>
  </si>
  <si>
    <t>(58,72)</t>
  </si>
  <si>
    <t>(4,57)</t>
  </si>
  <si>
    <t>(54,15)</t>
  </si>
  <si>
    <t>Раздел 1. Модульная установка тонкораспыленной воды</t>
  </si>
  <si>
    <t>0,225</t>
  </si>
  <si>
    <t>ФССЦ-61.2.07.02-0028</t>
  </si>
  <si>
    <t>Блок индикации и управления пожаротушением, марка "С2000-ПТ"</t>
  </si>
  <si>
    <t>ТЦ_61.3.05.00_77_7718573829_15.03.2021_01</t>
  </si>
  <si>
    <t>Администратор базы данных "Орион ПРО", Заполнение информацией базы данных системы "Орион Про"</t>
  </si>
  <si>
    <t>Цена=4753,45/4,51</t>
  </si>
  <si>
    <t>Оперативная задача "Орион ПРО" исп.127 (одно ядро и один монитор) и ключ защиты. Обеспечивает работу с 127 устройствами</t>
  </si>
  <si>
    <t>Цена=57175,3/4,51</t>
  </si>
  <si>
    <t>Сервер "Орион ПРО", модуль системы "Орион ПРО" с ключом защиты</t>
  </si>
  <si>
    <t>Цена=9485,48/4,51</t>
  </si>
  <si>
    <t>Монитор "Орион Про"</t>
  </si>
  <si>
    <t>Компьютер HP ProDesk 600 G3 SFF/ Core i7/ 8GB/ 1TB/ DVD-RW/ Win10Pro  1HK36EA#ACB</t>
  </si>
  <si>
    <t>Цена=21630/4,51</t>
  </si>
  <si>
    <t>Монитор HP Pavilion 23xi 23" C3Z94AA</t>
  </si>
  <si>
    <t>Цена=14446,61/4,51</t>
  </si>
  <si>
    <t>Источник бесперебойного питания 1500VA SMT1500I</t>
  </si>
  <si>
    <t>Цена=50166,08/4,51</t>
  </si>
  <si>
    <t>Объем=(90+20+10) / 100</t>
  </si>
  <si>
    <t>4,23</t>
  </si>
  <si>
    <t>0,0918</t>
  </si>
  <si>
    <t>Объем=(90*1,02) / 1000</t>
  </si>
  <si>
    <t>10,2</t>
  </si>
  <si>
    <t>Объем=10*1,02</t>
  </si>
  <si>
    <t>Объем=(10+2) / 10</t>
  </si>
  <si>
    <t>7,65</t>
  </si>
  <si>
    <t>Объем=2*2+2*2</t>
  </si>
  <si>
    <t>ЛОКАЛЬНЫЙ СМЕТНЫЙ РАСЧЕТ (СМЕТА) № 02-02-11</t>
  </si>
  <si>
    <t>(97,4)</t>
  </si>
  <si>
    <t>(0,62)</t>
  </si>
  <si>
    <t>(1,87)</t>
  </si>
  <si>
    <t>ЛОКАЛЬНЫЙ СМЕТНЫЙ РАСЧЕТ (СМЕТА) № 02-02-12</t>
  </si>
  <si>
    <t>(2,88)</t>
  </si>
  <si>
    <t>(1,74)</t>
  </si>
  <si>
    <t>0,04</t>
  </si>
  <si>
    <t>Объем=4 / 100</t>
  </si>
  <si>
    <t>3,928</t>
  </si>
  <si>
    <t>Цена=40,34/7,3</t>
  </si>
  <si>
    <t>1,149375</t>
  </si>
  <si>
    <t>0,000625</t>
  </si>
  <si>
    <t>8,145</t>
  </si>
  <si>
    <t>ФССЦ-20.2.05.09-0032</t>
  </si>
  <si>
    <t>Угол внутренний изменяемый для кабель-канала 25x16 мм_AIM 22х10</t>
  </si>
  <si>
    <t>0,45</t>
  </si>
  <si>
    <t>Объем=(5+20+20) / 100</t>
  </si>
  <si>
    <t>1,58625</t>
  </si>
  <si>
    <t>ЛОКАЛЬНЫЙ СМЕТНЫЙ РАСЧЕТ (СМЕТА) № 02-02-13</t>
  </si>
  <si>
    <t>(8,59)</t>
  </si>
  <si>
    <t>(0,6)</t>
  </si>
  <si>
    <t>(4,97)</t>
  </si>
  <si>
    <t>Раздел 1. Автоматическая установка порошкового пожаротушения</t>
  </si>
  <si>
    <t>ФЕРм10-08-001-02</t>
  </si>
  <si>
    <t>Приборы ПС приемно-контрольные, пусковые, концентратор: блок базовый на 20 лучей</t>
  </si>
  <si>
    <t>11,7</t>
  </si>
  <si>
    <t>14,625</t>
  </si>
  <si>
    <t>ФССЦ-61.2.06.01-0007</t>
  </si>
  <si>
    <t>Блок приемно-контрольный и управления автоматическими средствами пожаротушения_С2000-АСПТ</t>
  </si>
  <si>
    <t>Батарея аккумуляторная, тип АКБ-17, 12В/ емкость 17 А/ч_ DTM 1217</t>
  </si>
  <si>
    <t>ФССЦ-62.4.01.01-0003</t>
  </si>
  <si>
    <t>Батарея аккумуляторная необслуживаемая, номинальным напряжением 12 В, емкость 4,7 А/ч_ DTM 12045</t>
  </si>
  <si>
    <t>ТЦ_61.2.03.02_77_7718573829_15.03.2021_01</t>
  </si>
  <si>
    <t>Модуль порошкового пожаротушения  МПП-8У (Буран-8У)</t>
  </si>
  <si>
    <t>Цена=4703,67/4,51</t>
  </si>
  <si>
    <t>Считыватель брелоков  Считыватель-2</t>
  </si>
  <si>
    <t>Цена=372,52/4,51</t>
  </si>
  <si>
    <t>Объем=(1+1+1) / 100</t>
  </si>
  <si>
    <t>2,946</t>
  </si>
  <si>
    <t>ТЦ_61.2.04.07_77_7718573829_15.03.2021_01</t>
  </si>
  <si>
    <t>Оповещатель охранно-пожарный световой (табло)  ЛЮКС-24 СН "Порошок не входи"</t>
  </si>
  <si>
    <t>Цена=375,09/4,51</t>
  </si>
  <si>
    <t>Оповещатель охранно-пожарный световой (табло)  ЛЮКС-24 СН "Автоматика отключена"</t>
  </si>
  <si>
    <t>ТЦ_61.2.04.08_77_7718573829_15.03.2021_01</t>
  </si>
  <si>
    <t>Оповещатель охранно-пожарный комбинированный свето-звуковой (табло)  ЛЮКС-24-К СН "Порошок уходи"</t>
  </si>
  <si>
    <t>Устройство шлейфовое контрольное УШК-02</t>
  </si>
  <si>
    <t>Цена=165,83/4,51</t>
  </si>
  <si>
    <t>ФЕРм10-08-002-06</t>
  </si>
  <si>
    <t>Конструкция для установки извещателя</t>
  </si>
  <si>
    <t>0,875</t>
  </si>
  <si>
    <t>ФССЦ-61.2.01.05-0032</t>
  </si>
  <si>
    <t>Извещатель охранный контактный: ИО 102-20/Б2М</t>
  </si>
  <si>
    <t>ФЕРм10-08-002-01</t>
  </si>
  <si>
    <t>Извещатель ПС автоматический: тепловой электро-контактный, магнитоконтактный в нормальном исполнении</t>
  </si>
  <si>
    <t>ТЦ_61.2.02.02_77_7718573829_15.03.2021_01</t>
  </si>
  <si>
    <t>Извещатель пожарный тепловой максимальный ИП 105-1-D "Сауна"</t>
  </si>
  <si>
    <t>Цена=346,26/4,51</t>
  </si>
  <si>
    <t>Объем=(60+20+10) / 100</t>
  </si>
  <si>
    <t>3,1725</t>
  </si>
  <si>
    <t>0,0225</t>
  </si>
  <si>
    <t>ФССЦ-21.1.08.01-0132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</si>
  <si>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безгалогенной полимерной композиции, не распространяющий горение, с низким дымо- и газовыделением, с экраном из алюмолавсановой ленты, марки КПСЭнг(А)-FRHF 1х2х0,75_ КПСЭнг(A)-FRLS 1х2х0,75</t>
  </si>
  <si>
    <t>0,0612</t>
  </si>
  <si>
    <t>Объем=(60*1,02) / 1000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</si>
  <si>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безгалогенной полимерной композиции, не распространяющий горение, с низким дымо- и газовыделением, с экраном из алюмолавсановой ленты, марки КПСЭнг(А)-FRHF 2х2х0,75_ КПСЭнг(A)-FRLS 2х2х0,75</t>
  </si>
  <si>
    <t>ФССЦ-21.1.08.01-0145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</si>
  <si>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безгалогенной полимерной композиции, не распространяющий горение, с низким дымо- и газовыделением, марки КПСнг(А)-FRHF 2х2х0,75_ КПСнг(A)-FRLS 2х2х0,75</t>
  </si>
  <si>
    <t>Объем=300 / 100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</si>
  <si>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</si>
  <si>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</si>
  <si>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</si>
  <si>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</si>
  <si>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</si>
  <si>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</si>
  <si>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</si>
  <si>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</si>
  <si>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</si>
  <si>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</si>
  <si>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</si>
  <si>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</si>
  <si>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</si>
  <si>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ОБЪЕКТНЫЙ СМЕТНЫЙ РАСЧЕТ (СМЕТА) № ОС-02-03</t>
  </si>
  <si>
    <t>Составлен(а) в базисном (текущем) уровне цен 4кв. 2021г.</t>
  </si>
  <si>
    <t>02-03-01</t>
  </si>
  <si>
    <t>02-03-02</t>
  </si>
  <si>
    <t>02-03-03</t>
  </si>
  <si>
    <t>Технологические решения</t>
  </si>
  <si>
    <t>ЛОКАЛЬНЫЙ СМЕТНЫЙ РАСЧЕТ (СМЕТА) № 02-03-01</t>
  </si>
  <si>
    <t xml:space="preserve">РС-19-533.220101.2.4-ТКР-КР.ВР </t>
  </si>
  <si>
    <t>(1533,6)</t>
  </si>
  <si>
    <t>(1533,14)</t>
  </si>
  <si>
    <t>(71,84)</t>
  </si>
  <si>
    <t>(0,46)</t>
  </si>
  <si>
    <t>Фундамент под опору №1</t>
  </si>
  <si>
    <t>ФЕР01-01-021-04</t>
  </si>
  <si>
    <t>Разработка грунта в котлованах объемом от 3000 до 7000 м3 с погрузкой на автомобили-самосвалы экскаватором с ковшом вместимостью 1,0 м3, группа грунтов: 4</t>
  </si>
  <si>
    <t>0,0283</t>
  </si>
  <si>
    <t>Объем=(185-156,7) / 1000</t>
  </si>
  <si>
    <t>1,308875</t>
  </si>
  <si>
    <t>50,94</t>
  </si>
  <si>
    <t>Объем=28,3*1,8</t>
  </si>
  <si>
    <t>ФЕР01-01-007-04</t>
  </si>
  <si>
    <t>Разработка грунта в отвал в котлованах объемом до 1000 м3 экскаваторами с ковшом вместимостью 0,5 (0,5-0,63) м3, группа грунтов: 4</t>
  </si>
  <si>
    <t>0,1567</t>
  </si>
  <si>
    <t>Объем=156,7 / 1000</t>
  </si>
  <si>
    <t>8,814375</t>
  </si>
  <si>
    <t>ФЕР01-01-032-04</t>
  </si>
  <si>
    <t>Разработка грунта с перемещением до 10 м бульдозерами мощностью: 132 кВт (180 л.с.), группа грунтов 4</t>
  </si>
  <si>
    <t>12,8</t>
  </si>
  <si>
    <t>2,5072</t>
  </si>
  <si>
    <t>ФЕР01-01-032-12</t>
  </si>
  <si>
    <t>При перемещении грунта на каждые последующие 10 м добавлять: к расценке 01-01-032-04 (перемещение до 20м)</t>
  </si>
  <si>
    <t>156,7</t>
  </si>
  <si>
    <t>6,42</t>
  </si>
  <si>
    <t>1257,5175</t>
  </si>
  <si>
    <t>ФЕР01-01-035-03</t>
  </si>
  <si>
    <t>Засыпка траншей и котлованов с перемещением грунта до 5 м бульдозерами мощностью: 132 кВт (180 л.с.), группа грунтов 3 (с перемещением до 20м)</t>
  </si>
  <si>
    <t>2,32</t>
  </si>
  <si>
    <t>0,45443</t>
  </si>
  <si>
    <t>ФЕР01-01-035-09</t>
  </si>
  <si>
    <t>При перемещении грунта на каждые последующие 5 м добавлять: к расценке 01-01-035-03</t>
  </si>
  <si>
    <t xml:space="preserve"> ПЗ=3 (ОЗП=3; ЭМ=3 к расх.; ЗПМ=3; МАТ=3 к расх.; ТЗ=3; ТЗМ=3)</t>
  </si>
  <si>
    <t>3,75</t>
  </si>
  <si>
    <t>0,6170063</t>
  </si>
  <si>
    <t>ФЕР01-02-005-02</t>
  </si>
  <si>
    <t>Уплотнение грунта пневматическими трамбовками, группа грунтов: 3-4</t>
  </si>
  <si>
    <t>1,567</t>
  </si>
  <si>
    <t>Объем=156,7 / 100</t>
  </si>
  <si>
    <t>14,96</t>
  </si>
  <si>
    <t>29,3029</t>
  </si>
  <si>
    <t>3,13</t>
  </si>
  <si>
    <t>6,1308875</t>
  </si>
  <si>
    <t>ФЕР06-01-001-01</t>
  </si>
  <si>
    <t>Устройство бетонной подготовки</t>
  </si>
  <si>
    <t>0,028</t>
  </si>
  <si>
    <t>Объем=2,8 / 100</t>
  </si>
  <si>
    <t>135</t>
  </si>
  <si>
    <t>4,725</t>
  </si>
  <si>
    <t>18,12</t>
  </si>
  <si>
    <t>0,6342</t>
  </si>
  <si>
    <t>ФССЦ-04.1.02.05-0040</t>
  </si>
  <si>
    <t>Смеси бетонные тяжелого бетона (БСТ), крупность заполнителя 20 мм, класс В7,5 (М100)</t>
  </si>
  <si>
    <t>2,856</t>
  </si>
  <si>
    <t>ФЕР06-01-001-10</t>
  </si>
  <si>
    <t>Устройство железобетонных фундаментов общего назначения с подколонниками при высоте подколонника: от 2 до 4 м, периметром до 5 м</t>
  </si>
  <si>
    <t>0,255</t>
  </si>
  <si>
    <t>Объем=25,5 / 100</t>
  </si>
  <si>
    <t>337</t>
  </si>
  <si>
    <t>107,41875</t>
  </si>
  <si>
    <t>28,39</t>
  </si>
  <si>
    <t>9,0493125</t>
  </si>
  <si>
    <t>25,8825</t>
  </si>
  <si>
    <t>25,5</t>
  </si>
  <si>
    <t>ФССЦ-08.4.03.03-0009</t>
  </si>
  <si>
    <t>Горячекатанная арматурная сталь класса А500 С, диаметром: 25 мм</t>
  </si>
  <si>
    <t>0,39501</t>
  </si>
  <si>
    <t>Объем=395,01/1000</t>
  </si>
  <si>
    <t>ФССЦ-08.4.03.03-0005</t>
  </si>
  <si>
    <t>Горячекатанная арматурная сталь класса А500 С, диаметром: 14 мм</t>
  </si>
  <si>
    <t>0,604</t>
  </si>
  <si>
    <t>Объем=604/1000</t>
  </si>
  <si>
    <t>ФССЦ-08.4.03.03-0003</t>
  </si>
  <si>
    <t>Горячекатанная арматурная сталь класса А500 С, диаметром: 10 мм</t>
  </si>
  <si>
    <t>0,347</t>
  </si>
  <si>
    <t>Объем=347/1000</t>
  </si>
  <si>
    <t>ФЕР08-01-005-01</t>
  </si>
  <si>
    <t>Устройство боковой обмазочной изоляции стен, фундаментов ручным способом из сухих смесей: толщиной слоя 2 мм</t>
  </si>
  <si>
    <t>0,96</t>
  </si>
  <si>
    <t>Объем=96 / 100</t>
  </si>
  <si>
    <t>10,92</t>
  </si>
  <si>
    <t>13,104</t>
  </si>
  <si>
    <t>0,324</t>
  </si>
  <si>
    <t>ФССЦ-04.3.02.09-0802</t>
  </si>
  <si>
    <t>Смесь сухая: гидроизоляционная проникающая "Кальматрон" (ТУ 5745-001-47517383-00)</t>
  </si>
  <si>
    <t>кг</t>
  </si>
  <si>
    <t>302,4</t>
  </si>
  <si>
    <t>ФЕРм08-02-472-02</t>
  </si>
  <si>
    <t>Заземлитель горизонтальный из стали: полосовой сечением 160 мм2</t>
  </si>
  <si>
    <t>0,027</t>
  </si>
  <si>
    <t>Объем=2,7 / 100</t>
  </si>
  <si>
    <t>0,0135</t>
  </si>
  <si>
    <t>ФССЦ-08.3.07.01-0052</t>
  </si>
  <si>
    <t>Прокат полосовой, горячекатаный, марка стали Ст3сп, размер 50х5 мм</t>
  </si>
  <si>
    <t>0,0053</t>
  </si>
  <si>
    <t>Объем=5,3/1000</t>
  </si>
  <si>
    <t>ФЕР06-03-004-09</t>
  </si>
  <si>
    <t>Установка закладных деталей весом: до 4 кг</t>
  </si>
  <si>
    <t>0,002</t>
  </si>
  <si>
    <t>Объем=1,16*2/1000</t>
  </si>
  <si>
    <t>198</t>
  </si>
  <si>
    <t>0,495</t>
  </si>
  <si>
    <t>0,000825</t>
  </si>
  <si>
    <t>ФССЦ-20.2.12.03-0005</t>
  </si>
  <si>
    <t>Трубы гибкие гофрированные двустенные из ПВХ, диаметр 110 мм</t>
  </si>
  <si>
    <t>Фундамент под опору №2</t>
  </si>
  <si>
    <t>0,0425</t>
  </si>
  <si>
    <t>Объем=(360-317,5) / 1000</t>
  </si>
  <si>
    <t>1,965625</t>
  </si>
  <si>
    <t>76,5</t>
  </si>
  <si>
    <t>Объем=42,5*1,8</t>
  </si>
  <si>
    <t>0,3175</t>
  </si>
  <si>
    <t>Объем=317,5 / 1000</t>
  </si>
  <si>
    <t>17,859375</t>
  </si>
  <si>
    <t>5,08</t>
  </si>
  <si>
    <t>2,5479375</t>
  </si>
  <si>
    <t>0,92075</t>
  </si>
  <si>
    <t>1,2501563</t>
  </si>
  <si>
    <t>3,175</t>
  </si>
  <si>
    <t>Объем=317,5 / 100</t>
  </si>
  <si>
    <t>59,3725</t>
  </si>
  <si>
    <t>12,4221875</t>
  </si>
  <si>
    <t>0,035</t>
  </si>
  <si>
    <t>Объем=3,5 / 100</t>
  </si>
  <si>
    <t>5,90625</t>
  </si>
  <si>
    <t>0,79275</t>
  </si>
  <si>
    <t>3,57</t>
  </si>
  <si>
    <t>0,39</t>
  </si>
  <si>
    <t>Объем=39 / 100</t>
  </si>
  <si>
    <t>164,2875</t>
  </si>
  <si>
    <t>13,840125</t>
  </si>
  <si>
    <t>39,585</t>
  </si>
  <si>
    <t>0,5852</t>
  </si>
  <si>
    <t>Объем=585,2/1000</t>
  </si>
  <si>
    <t>0,77119</t>
  </si>
  <si>
    <t>Объем=771,19/1000</t>
  </si>
  <si>
    <t>0,432</t>
  </si>
  <si>
    <t>Объем=432/1000</t>
  </si>
  <si>
    <t>1,4</t>
  </si>
  <si>
    <t>Объем=140 / 100</t>
  </si>
  <si>
    <t>19,11</t>
  </si>
  <si>
    <t>0,4725</t>
  </si>
  <si>
    <t>441</t>
  </si>
  <si>
    <t>0,038</t>
  </si>
  <si>
    <t>Объем=3,8 / 100</t>
  </si>
  <si>
    <t>0,684</t>
  </si>
  <si>
    <t>0,019</t>
  </si>
  <si>
    <t>0,00746</t>
  </si>
  <si>
    <t>Объем=7,46/1000</t>
  </si>
  <si>
    <t>Фундамент под опору №3</t>
  </si>
  <si>
    <t>0,0815</t>
  </si>
  <si>
    <t>Объем=(880-798,5) / 1000</t>
  </si>
  <si>
    <t>3,769375</t>
  </si>
  <si>
    <t>146,7</t>
  </si>
  <si>
    <t>Объем=81,5*1,8</t>
  </si>
  <si>
    <t>0,7985</t>
  </si>
  <si>
    <t>Объем=798,5 / 1000</t>
  </si>
  <si>
    <t>44,915625</t>
  </si>
  <si>
    <t>12,776</t>
  </si>
  <si>
    <t>6,4079625</t>
  </si>
  <si>
    <t>2,31565</t>
  </si>
  <si>
    <t>3,1440938</t>
  </si>
  <si>
    <t>7,985</t>
  </si>
  <si>
    <t>Объем=798,5 / 100</t>
  </si>
  <si>
    <t>149,3195</t>
  </si>
  <si>
    <t>31,2413125</t>
  </si>
  <si>
    <t>0,055</t>
  </si>
  <si>
    <t>Объем=5,5 / 100</t>
  </si>
  <si>
    <t>9,28125</t>
  </si>
  <si>
    <t>1,24575</t>
  </si>
  <si>
    <t>5,61</t>
  </si>
  <si>
    <t>0,76</t>
  </si>
  <si>
    <t>Объем=76 / 100</t>
  </si>
  <si>
    <t>320,15</t>
  </si>
  <si>
    <t>26,9705</t>
  </si>
  <si>
    <t>77,14</t>
  </si>
  <si>
    <t>76</t>
  </si>
  <si>
    <t>0,76515</t>
  </si>
  <si>
    <t>Объем=765,15/1000</t>
  </si>
  <si>
    <t>1,20075</t>
  </si>
  <si>
    <t>Объем=1200,75/1000</t>
  </si>
  <si>
    <t>0,15522</t>
  </si>
  <si>
    <t>Объем=155,22/1000</t>
  </si>
  <si>
    <t>0,403</t>
  </si>
  <si>
    <t>Объем=403/1000</t>
  </si>
  <si>
    <t>Объем=220 / 100</t>
  </si>
  <si>
    <t>30,03</t>
  </si>
  <si>
    <t>0,7425</t>
  </si>
  <si>
    <t>0,047</t>
  </si>
  <si>
    <t>Объем=4,7 / 100</t>
  </si>
  <si>
    <t>0,846</t>
  </si>
  <si>
    <t>0,0235</t>
  </si>
  <si>
    <t>0,00922</t>
  </si>
  <si>
    <t>Объем=9,22/1000</t>
  </si>
  <si>
    <t>66</t>
  </si>
  <si>
    <t>0,003</t>
  </si>
  <si>
    <t>Объем=1,16*2,5/1000</t>
  </si>
  <si>
    <t>0,0012375</t>
  </si>
  <si>
    <t>67</t>
  </si>
  <si>
    <t>Фундамент под опору №4</t>
  </si>
  <si>
    <t>68</t>
  </si>
  <si>
    <t>0,1034</t>
  </si>
  <si>
    <t>Объем=(1066-962,6) / 1000</t>
  </si>
  <si>
    <t>4,78225</t>
  </si>
  <si>
    <t>69</t>
  </si>
  <si>
    <t>186,12</t>
  </si>
  <si>
    <t>Объем=103,4*1,8</t>
  </si>
  <si>
    <t>0,9626</t>
  </si>
  <si>
    <t>Объем=962,6 / 1000</t>
  </si>
  <si>
    <t>54,14625</t>
  </si>
  <si>
    <t>71</t>
  </si>
  <si>
    <t>15,4016</t>
  </si>
  <si>
    <t>72</t>
  </si>
  <si>
    <t>7,724865</t>
  </si>
  <si>
    <t>73</t>
  </si>
  <si>
    <t>2,79154</t>
  </si>
  <si>
    <t>3,7902375</t>
  </si>
  <si>
    <t>9,626</t>
  </si>
  <si>
    <t>Объем=962,6 / 100</t>
  </si>
  <si>
    <t>180,0062</t>
  </si>
  <si>
    <t>37,661725</t>
  </si>
  <si>
    <t>0,064</t>
  </si>
  <si>
    <t>Объем=6,4 / 100</t>
  </si>
  <si>
    <t>10,8</t>
  </si>
  <si>
    <t>1,4496</t>
  </si>
  <si>
    <t>77</t>
  </si>
  <si>
    <t>6,528</t>
  </si>
  <si>
    <t>78</t>
  </si>
  <si>
    <t>0,97</t>
  </si>
  <si>
    <t>Объем=97 / 100</t>
  </si>
  <si>
    <t>408,6125</t>
  </si>
  <si>
    <t>34,422875</t>
  </si>
  <si>
    <t>79</t>
  </si>
  <si>
    <t>98,455</t>
  </si>
  <si>
    <t>97</t>
  </si>
  <si>
    <t>81</t>
  </si>
  <si>
    <t>0,8624</t>
  </si>
  <si>
    <t>Объем=862,4/1000</t>
  </si>
  <si>
    <t>82</t>
  </si>
  <si>
    <t>1,66749</t>
  </si>
  <si>
    <t>Объем=1667,49/1000</t>
  </si>
  <si>
    <t>0,624</t>
  </si>
  <si>
    <t>Объем=624/1000</t>
  </si>
  <si>
    <t>84</t>
  </si>
  <si>
    <t>2,58</t>
  </si>
  <si>
    <t>Объем=258 / 100</t>
  </si>
  <si>
    <t>35,217</t>
  </si>
  <si>
    <t>0,87075</t>
  </si>
  <si>
    <t>812,7</t>
  </si>
  <si>
    <t>86</t>
  </si>
  <si>
    <t>87</t>
  </si>
  <si>
    <t>0,00981</t>
  </si>
  <si>
    <t>Объем=9,81/1000</t>
  </si>
  <si>
    <t>88</t>
  </si>
  <si>
    <t>Объем=1,16*2,7/1000</t>
  </si>
  <si>
    <t>89</t>
  </si>
  <si>
    <t>2,7</t>
  </si>
  <si>
    <t>Фундамент под опору №5</t>
  </si>
  <si>
    <t>0,0586</t>
  </si>
  <si>
    <t>Объем=(404-345,4) / 1000</t>
  </si>
  <si>
    <t>2,71025</t>
  </si>
  <si>
    <t>91</t>
  </si>
  <si>
    <t>105,48</t>
  </si>
  <si>
    <t>Объем=58,6*1,8</t>
  </si>
  <si>
    <t>0,3454</t>
  </si>
  <si>
    <t>Объем=345,4 / 1000</t>
  </si>
  <si>
    <t>19,42875</t>
  </si>
  <si>
    <t>93</t>
  </si>
  <si>
    <t>5,5264</t>
  </si>
  <si>
    <t>94</t>
  </si>
  <si>
    <t>2,771835</t>
  </si>
  <si>
    <t>1,00166</t>
  </si>
  <si>
    <t>96</t>
  </si>
  <si>
    <t>1,3600125</t>
  </si>
  <si>
    <t>3,454</t>
  </si>
  <si>
    <t>Объем=345,4 / 100</t>
  </si>
  <si>
    <t>64,5898</t>
  </si>
  <si>
    <t>13,513775</t>
  </si>
  <si>
    <t>98</t>
  </si>
  <si>
    <t>Объем=4,6 / 100</t>
  </si>
  <si>
    <t>7,7625</t>
  </si>
  <si>
    <t>1,0419</t>
  </si>
  <si>
    <t>99</t>
  </si>
  <si>
    <t>4,692</t>
  </si>
  <si>
    <t>0,54</t>
  </si>
  <si>
    <t>Объем=54 / 100</t>
  </si>
  <si>
    <t>227,475</t>
  </si>
  <si>
    <t>19,16325</t>
  </si>
  <si>
    <t>101</t>
  </si>
  <si>
    <t>54,81</t>
  </si>
  <si>
    <t>102</t>
  </si>
  <si>
    <t>103</t>
  </si>
  <si>
    <t>0,54863</t>
  </si>
  <si>
    <t>Объем=548,63/1000</t>
  </si>
  <si>
    <t>104</t>
  </si>
  <si>
    <t>1,03646</t>
  </si>
  <si>
    <t>Объем=1036,46/1000</t>
  </si>
  <si>
    <t>0,509</t>
  </si>
  <si>
    <t>Объем=509/1000</t>
  </si>
  <si>
    <t>106</t>
  </si>
  <si>
    <t>1,69</t>
  </si>
  <si>
    <t>Объем=169 / 100</t>
  </si>
  <si>
    <t>23,0685</t>
  </si>
  <si>
    <t>0,570375</t>
  </si>
  <si>
    <t>107</t>
  </si>
  <si>
    <t>532,35</t>
  </si>
  <si>
    <t>108</t>
  </si>
  <si>
    <t>0,033</t>
  </si>
  <si>
    <t>Объем=3,3 / 100</t>
  </si>
  <si>
    <t>0,594</t>
  </si>
  <si>
    <t>0,0165</t>
  </si>
  <si>
    <t>109</t>
  </si>
  <si>
    <t>0,00647</t>
  </si>
  <si>
    <t>Объем=6,47/1000</t>
  </si>
  <si>
    <t>110</t>
  </si>
  <si>
    <t>Объем=1,16*2,3/1000</t>
  </si>
  <si>
    <t>111</t>
  </si>
  <si>
    <t>Фундамент под опору №6</t>
  </si>
  <si>
    <t>112</t>
  </si>
  <si>
    <t>0,1482</t>
  </si>
  <si>
    <t>Объем=(599-450,8) / 1000</t>
  </si>
  <si>
    <t>6,85425</t>
  </si>
  <si>
    <t>113</t>
  </si>
  <si>
    <t>266,76</t>
  </si>
  <si>
    <t>Объем=148,2*1,8</t>
  </si>
  <si>
    <t>114</t>
  </si>
  <si>
    <t>0,4508</t>
  </si>
  <si>
    <t>Объем=450,8 / 1000</t>
  </si>
  <si>
    <t>25,3575</t>
  </si>
  <si>
    <t>115</t>
  </si>
  <si>
    <t>7,2128</t>
  </si>
  <si>
    <t>116</t>
  </si>
  <si>
    <t>3,61767</t>
  </si>
  <si>
    <t>117</t>
  </si>
  <si>
    <t>1,30732</t>
  </si>
  <si>
    <t>118</t>
  </si>
  <si>
    <t>1,775025</t>
  </si>
  <si>
    <t>119</t>
  </si>
  <si>
    <t>4,508</t>
  </si>
  <si>
    <t>Объем=450,8 / 100</t>
  </si>
  <si>
    <t>84,2996</t>
  </si>
  <si>
    <t>17,63755</t>
  </si>
  <si>
    <t>121</t>
  </si>
  <si>
    <t>0,91</t>
  </si>
  <si>
    <t>Объем=91 / 100</t>
  </si>
  <si>
    <t>383,3375</t>
  </si>
  <si>
    <t>32,293625</t>
  </si>
  <si>
    <t>92,365</t>
  </si>
  <si>
    <t>124</t>
  </si>
  <si>
    <t>125</t>
  </si>
  <si>
    <t>0,61138</t>
  </si>
  <si>
    <t>Объем=611,38/1000</t>
  </si>
  <si>
    <t>126</t>
  </si>
  <si>
    <t>1,45105</t>
  </si>
  <si>
    <t>Объем=1451,05/1000</t>
  </si>
  <si>
    <t>127</t>
  </si>
  <si>
    <t>0,11069</t>
  </si>
  <si>
    <t>Объем=110,69/1000</t>
  </si>
  <si>
    <t>0,544</t>
  </si>
  <si>
    <t>Объем=544/1000</t>
  </si>
  <si>
    <t>129</t>
  </si>
  <si>
    <t>2,34</t>
  </si>
  <si>
    <t>Объем=234 / 100</t>
  </si>
  <si>
    <t>31,941</t>
  </si>
  <si>
    <t>0,78975</t>
  </si>
  <si>
    <t>130</t>
  </si>
  <si>
    <t>737,1</t>
  </si>
  <si>
    <t>131</t>
  </si>
  <si>
    <t>Объем=3,6 / 100</t>
  </si>
  <si>
    <t>0,648</t>
  </si>
  <si>
    <t>0,018</t>
  </si>
  <si>
    <t>132</t>
  </si>
  <si>
    <t>0,00706</t>
  </si>
  <si>
    <t>Объем=7,06/1000</t>
  </si>
  <si>
    <t>133</t>
  </si>
  <si>
    <t>134</t>
  </si>
  <si>
    <t>Фундамент под опору №7</t>
  </si>
  <si>
    <t>0,084</t>
  </si>
  <si>
    <t>Объем=(646-562) / 1000</t>
  </si>
  <si>
    <t>3,885</t>
  </si>
  <si>
    <t>136</t>
  </si>
  <si>
    <t>151,2</t>
  </si>
  <si>
    <t>Объем=84*1,8</t>
  </si>
  <si>
    <t>137</t>
  </si>
  <si>
    <t>0,562</t>
  </si>
  <si>
    <t>Объем=562 / 1000</t>
  </si>
  <si>
    <t>31,6125</t>
  </si>
  <si>
    <t>138</t>
  </si>
  <si>
    <t>8,992</t>
  </si>
  <si>
    <t>139</t>
  </si>
  <si>
    <t>4,51005</t>
  </si>
  <si>
    <t>140</t>
  </si>
  <si>
    <t>1,6298</t>
  </si>
  <si>
    <t>141</t>
  </si>
  <si>
    <t>2,212875</t>
  </si>
  <si>
    <t>5,62</t>
  </si>
  <si>
    <t>Объем=562 / 100</t>
  </si>
  <si>
    <t>105,094</t>
  </si>
  <si>
    <t>21,98825</t>
  </si>
  <si>
    <t>143</t>
  </si>
  <si>
    <t>10,125</t>
  </si>
  <si>
    <t>1,359</t>
  </si>
  <si>
    <t>6,12</t>
  </si>
  <si>
    <t>145</t>
  </si>
  <si>
    <t>Объем=78 / 100</t>
  </si>
  <si>
    <t>328,575</t>
  </si>
  <si>
    <t>27,68025</t>
  </si>
  <si>
    <t>146</t>
  </si>
  <si>
    <t>79,17</t>
  </si>
  <si>
    <t>147</t>
  </si>
  <si>
    <t>148</t>
  </si>
  <si>
    <t>0,65912</t>
  </si>
  <si>
    <t>Объем=659,12/1000</t>
  </si>
  <si>
    <t>149</t>
  </si>
  <si>
    <t>1,323</t>
  </si>
  <si>
    <t>Объем=1323/1000</t>
  </si>
  <si>
    <t>150</t>
  </si>
  <si>
    <t>0,12452</t>
  </si>
  <si>
    <t>Объем=124,52/1000</t>
  </si>
  <si>
    <t>151</t>
  </si>
  <si>
    <t>0,565</t>
  </si>
  <si>
    <t>Объем=565/1000</t>
  </si>
  <si>
    <t>152</t>
  </si>
  <si>
    <t>153</t>
  </si>
  <si>
    <t>693</t>
  </si>
  <si>
    <t>154</t>
  </si>
  <si>
    <t>155</t>
  </si>
  <si>
    <t>156</t>
  </si>
  <si>
    <t>157</t>
  </si>
  <si>
    <t>Фундамент под опору №8,9</t>
  </si>
  <si>
    <t>158</t>
  </si>
  <si>
    <t>0,1453</t>
  </si>
  <si>
    <t>Объем=(700-554,7) / 1000</t>
  </si>
  <si>
    <t>6,720125</t>
  </si>
  <si>
    <t>159</t>
  </si>
  <si>
    <t>261,54</t>
  </si>
  <si>
    <t>Объем=145,3*1,8</t>
  </si>
  <si>
    <t>160</t>
  </si>
  <si>
    <t>0,5547</t>
  </si>
  <si>
    <t>Объем=554,7 / 1000</t>
  </si>
  <si>
    <t>31,201875</t>
  </si>
  <si>
    <t>161</t>
  </si>
  <si>
    <t>8,8752</t>
  </si>
  <si>
    <t>162</t>
  </si>
  <si>
    <t>4,4514675</t>
  </si>
  <si>
    <t>163</t>
  </si>
  <si>
    <t>1,60863</t>
  </si>
  <si>
    <t>164</t>
  </si>
  <si>
    <t>2,1841313</t>
  </si>
  <si>
    <t>165</t>
  </si>
  <si>
    <t>5,547</t>
  </si>
  <si>
    <t>Объем=554,7 / 100</t>
  </si>
  <si>
    <t>103,7289</t>
  </si>
  <si>
    <t>21,7026375</t>
  </si>
  <si>
    <t>166</t>
  </si>
  <si>
    <t>Объем=6,9 / 100</t>
  </si>
  <si>
    <t>11,64375</t>
  </si>
  <si>
    <t>1,56285</t>
  </si>
  <si>
    <t>167</t>
  </si>
  <si>
    <t>7,038</t>
  </si>
  <si>
    <t>168</t>
  </si>
  <si>
    <t>1,384</t>
  </si>
  <si>
    <t>Объем=138,4 / 100</t>
  </si>
  <si>
    <t>583,01</t>
  </si>
  <si>
    <t>49,1147</t>
  </si>
  <si>
    <t>169</t>
  </si>
  <si>
    <t>140,476</t>
  </si>
  <si>
    <t>170</t>
  </si>
  <si>
    <t>138,4</t>
  </si>
  <si>
    <t>171</t>
  </si>
  <si>
    <t>ФССЦ-08.4.03.03-0010</t>
  </si>
  <si>
    <t>Горячекатанная арматурная сталь класса А500 С, диаметром: 28 мм</t>
  </si>
  <si>
    <t>1,97644</t>
  </si>
  <si>
    <t>Объем=1976,44/1000</t>
  </si>
  <si>
    <t>172</t>
  </si>
  <si>
    <t>ФССЦ-08.4.03.03-0006</t>
  </si>
  <si>
    <t>Горячекатанная арматурная сталь класса А500 С, диаметром: 16 мм</t>
  </si>
  <si>
    <t>1,25937</t>
  </si>
  <si>
    <t>Объем=1259,37/1000</t>
  </si>
  <si>
    <t>173</t>
  </si>
  <si>
    <t>1,53754</t>
  </si>
  <si>
    <t>Объем=1537,54/1000</t>
  </si>
  <si>
    <t>174</t>
  </si>
  <si>
    <t>0,65832</t>
  </si>
  <si>
    <t>Объем=658,32/1000</t>
  </si>
  <si>
    <t>175</t>
  </si>
  <si>
    <t>1,557</t>
  </si>
  <si>
    <t>Объем=1557/1000</t>
  </si>
  <si>
    <t>176</t>
  </si>
  <si>
    <t>6,68</t>
  </si>
  <si>
    <t>Объем=668 / 100</t>
  </si>
  <si>
    <t>91,182</t>
  </si>
  <si>
    <t>2,2545</t>
  </si>
  <si>
    <t>177</t>
  </si>
  <si>
    <t>2104,2</t>
  </si>
  <si>
    <t>178</t>
  </si>
  <si>
    <t>0,057</t>
  </si>
  <si>
    <t>Объем=5,7 / 100</t>
  </si>
  <si>
    <t>1,026</t>
  </si>
  <si>
    <t>0,0285</t>
  </si>
  <si>
    <t>179</t>
  </si>
  <si>
    <t>0,0111</t>
  </si>
  <si>
    <t>Объем=11,1/1000</t>
  </si>
  <si>
    <t>180</t>
  </si>
  <si>
    <t>0,006</t>
  </si>
  <si>
    <t>Объем=1,16*2,7*2/1000</t>
  </si>
  <si>
    <t>1,485</t>
  </si>
  <si>
    <t>0,002475</t>
  </si>
  <si>
    <t>181</t>
  </si>
  <si>
    <t>5,4</t>
  </si>
  <si>
    <t>Объем=2,7*2</t>
  </si>
  <si>
    <t>Раздел 2. Фундамент технологический Фт-1</t>
  </si>
  <si>
    <t>182</t>
  </si>
  <si>
    <t>0,072</t>
  </si>
  <si>
    <t>Объем=7,2 / 100</t>
  </si>
  <si>
    <t>30,33</t>
  </si>
  <si>
    <t>2,5551</t>
  </si>
  <si>
    <t>183</t>
  </si>
  <si>
    <t>7,308</t>
  </si>
  <si>
    <t>184</t>
  </si>
  <si>
    <t>7,2</t>
  </si>
  <si>
    <t>ФССЦ-08.4.03.02-0009</t>
  </si>
  <si>
    <t>Горячекатаная арматурная сталь гладкая класса А-I, диаметром: 32-40 мм</t>
  </si>
  <si>
    <t>0,08142</t>
  </si>
  <si>
    <t>Объем=81,42/1000</t>
  </si>
  <si>
    <t>186</t>
  </si>
  <si>
    <t>0,081</t>
  </si>
  <si>
    <t>Объем=81/1000</t>
  </si>
  <si>
    <t>187</t>
  </si>
  <si>
    <t>0,15444</t>
  </si>
  <si>
    <t>Объем=154,44/1000</t>
  </si>
  <si>
    <t>188</t>
  </si>
  <si>
    <t>12,285</t>
  </si>
  <si>
    <t>0,30375</t>
  </si>
  <si>
    <t>189</t>
  </si>
  <si>
    <t>283,5</t>
  </si>
  <si>
    <t>Итоги по разделу 2 Фундамент технологический Фт-1 :</t>
  </si>
  <si>
    <t xml:space="preserve">  Итого по разделу 2 Фундамент технологический Фт-1</t>
  </si>
  <si>
    <t>Раздел 3. Фундамент технологический Фт-2</t>
  </si>
  <si>
    <t>190</t>
  </si>
  <si>
    <t>0,088</t>
  </si>
  <si>
    <t>Объем=8,8 / 100</t>
  </si>
  <si>
    <t>37,07</t>
  </si>
  <si>
    <t>3,1229</t>
  </si>
  <si>
    <t>191</t>
  </si>
  <si>
    <t>8,932</t>
  </si>
  <si>
    <t>192</t>
  </si>
  <si>
    <t>8,8</t>
  </si>
  <si>
    <t>193</t>
  </si>
  <si>
    <t>0,05428</t>
  </si>
  <si>
    <t>Объем=54,28/1000</t>
  </si>
  <si>
    <t>194</t>
  </si>
  <si>
    <t>Объем=54/1000</t>
  </si>
  <si>
    <t>195</t>
  </si>
  <si>
    <t>0,12196</t>
  </si>
  <si>
    <t>Объем=121,96/1000</t>
  </si>
  <si>
    <t>196</t>
  </si>
  <si>
    <t>Объем=80 / 100</t>
  </si>
  <si>
    <t>197</t>
  </si>
  <si>
    <t>252</t>
  </si>
  <si>
    <t>Итоги по разделу 3 Фундамент технологический Фт-2 :</t>
  </si>
  <si>
    <t xml:space="preserve">  Итого по разделу 3 Фундамент технологический Фт-2</t>
  </si>
  <si>
    <t>Раздел 4. Фундамент технологический Фт-3</t>
  </si>
  <si>
    <t>0,008</t>
  </si>
  <si>
    <t>Объем=0,8 / 100</t>
  </si>
  <si>
    <t>1,35</t>
  </si>
  <si>
    <t>0,1812</t>
  </si>
  <si>
    <t>199</t>
  </si>
  <si>
    <t>0,816</t>
  </si>
  <si>
    <t>200</t>
  </si>
  <si>
    <t>11,795</t>
  </si>
  <si>
    <t>0,99365</t>
  </si>
  <si>
    <t>201</t>
  </si>
  <si>
    <t>2,842</t>
  </si>
  <si>
    <t>202</t>
  </si>
  <si>
    <t>2,8</t>
  </si>
  <si>
    <t>203</t>
  </si>
  <si>
    <t>0,05616</t>
  </si>
  <si>
    <t>Объем=56,16/1000</t>
  </si>
  <si>
    <t>204</t>
  </si>
  <si>
    <t>Объем=62,5/1000</t>
  </si>
  <si>
    <t>205</t>
  </si>
  <si>
    <t>4,5045</t>
  </si>
  <si>
    <t>0,111375</t>
  </si>
  <si>
    <t>206</t>
  </si>
  <si>
    <t>103,95</t>
  </si>
  <si>
    <t>Итоги по разделу 4 Фундамент технологический Фт-3 :</t>
  </si>
  <si>
    <t xml:space="preserve">  Итого по разделу 4 Фундамент технологический Фт-3</t>
  </si>
  <si>
    <t>Раздел 5. Фундамент технологический Фт-4</t>
  </si>
  <si>
    <t>207</t>
  </si>
  <si>
    <t>Объем=0,6 / 100</t>
  </si>
  <si>
    <t>1,0125</t>
  </si>
  <si>
    <t>0,1359</t>
  </si>
  <si>
    <t>208</t>
  </si>
  <si>
    <t>0,612</t>
  </si>
  <si>
    <t>209</t>
  </si>
  <si>
    <t>6,74</t>
  </si>
  <si>
    <t>0,5678</t>
  </si>
  <si>
    <t>210</t>
  </si>
  <si>
    <t>1,624</t>
  </si>
  <si>
    <t>211</t>
  </si>
  <si>
    <t>1,6</t>
  </si>
  <si>
    <t>212</t>
  </si>
  <si>
    <t>0,02206</t>
  </si>
  <si>
    <t>Объем=22,06/1000</t>
  </si>
  <si>
    <t>213</t>
  </si>
  <si>
    <t>0,03208</t>
  </si>
  <si>
    <t>Объем=32,08/1000</t>
  </si>
  <si>
    <t>214</t>
  </si>
  <si>
    <t>0,23</t>
  </si>
  <si>
    <t>Объем=23 / 100</t>
  </si>
  <si>
    <t>3,1395</t>
  </si>
  <si>
    <t>0,077625</t>
  </si>
  <si>
    <t>215</t>
  </si>
  <si>
    <t>72,45</t>
  </si>
  <si>
    <t>Итоги по разделу 5 Фундамент технологический Фт-4 :</t>
  </si>
  <si>
    <t xml:space="preserve">  Итого по разделу 5 Фундамент технологический Фт-4</t>
  </si>
  <si>
    <t>Раздел 6. Приводная станция</t>
  </si>
  <si>
    <t>216</t>
  </si>
  <si>
    <t>0,183</t>
  </si>
  <si>
    <t>Объем=(480+87,5-384,5) / 1000</t>
  </si>
  <si>
    <t>8,46375</t>
  </si>
  <si>
    <t>217</t>
  </si>
  <si>
    <t>329,4</t>
  </si>
  <si>
    <t>Объем=183*1,8</t>
  </si>
  <si>
    <t>218</t>
  </si>
  <si>
    <t>0,3845</t>
  </si>
  <si>
    <t>Объем=384,5 / 1000</t>
  </si>
  <si>
    <t>21,628125</t>
  </si>
  <si>
    <t>219</t>
  </si>
  <si>
    <t>6,152</t>
  </si>
  <si>
    <t>220</t>
  </si>
  <si>
    <t>3,0856125</t>
  </si>
  <si>
    <t>221</t>
  </si>
  <si>
    <t>1,11505</t>
  </si>
  <si>
    <t>222</t>
  </si>
  <si>
    <t>1,5139688</t>
  </si>
  <si>
    <t>223</t>
  </si>
  <si>
    <t>3,845</t>
  </si>
  <si>
    <t>Объем=384,5 / 100</t>
  </si>
  <si>
    <t>71,9015</t>
  </si>
  <si>
    <t>15,0435625</t>
  </si>
  <si>
    <t>224</t>
  </si>
  <si>
    <t>225</t>
  </si>
  <si>
    <t>226</t>
  </si>
  <si>
    <t>1,27</t>
  </si>
  <si>
    <t>Объем=127 / 100</t>
  </si>
  <si>
    <t>534,9875</t>
  </si>
  <si>
    <t>45,069125</t>
  </si>
  <si>
    <t>227</t>
  </si>
  <si>
    <t>128,905</t>
  </si>
  <si>
    <t>228</t>
  </si>
  <si>
    <t>229</t>
  </si>
  <si>
    <t>4,28614</t>
  </si>
  <si>
    <t>Объем=4286,14/1000</t>
  </si>
  <si>
    <t>230</t>
  </si>
  <si>
    <t>0,87472</t>
  </si>
  <si>
    <t>Объем=874,72/1000</t>
  </si>
  <si>
    <t>231</t>
  </si>
  <si>
    <t>1,61335</t>
  </si>
  <si>
    <t>Объем=1613,35/1000</t>
  </si>
  <si>
    <t>232</t>
  </si>
  <si>
    <t>233</t>
  </si>
  <si>
    <t>1,753</t>
  </si>
  <si>
    <t>Объем=1753/1000</t>
  </si>
  <si>
    <t>234</t>
  </si>
  <si>
    <t>3,61</t>
  </si>
  <si>
    <t>Объем=361 / 100</t>
  </si>
  <si>
    <t>49,2765</t>
  </si>
  <si>
    <t>1,218375</t>
  </si>
  <si>
    <t>235</t>
  </si>
  <si>
    <t>1137,15</t>
  </si>
  <si>
    <t>Итоги по разделу 6 Приводная станция :</t>
  </si>
  <si>
    <t xml:space="preserve">  Итого по разделу 6 Приводная станция</t>
  </si>
  <si>
    <t>Раздел 7. Обводная станция</t>
  </si>
  <si>
    <t>236</t>
  </si>
  <si>
    <t>0,1368</t>
  </si>
  <si>
    <t>Объем=(197+65,3-125,5) / 1000</t>
  </si>
  <si>
    <t>6,327</t>
  </si>
  <si>
    <t>237</t>
  </si>
  <si>
    <t>246,24</t>
  </si>
  <si>
    <t>Объем=136,8*1,8</t>
  </si>
  <si>
    <t>238</t>
  </si>
  <si>
    <t>0,1255</t>
  </si>
  <si>
    <t>Объем=125,5 / 1000</t>
  </si>
  <si>
    <t>7,059375</t>
  </si>
  <si>
    <t>239</t>
  </si>
  <si>
    <t>2,008</t>
  </si>
  <si>
    <t>240</t>
  </si>
  <si>
    <t>1,0071375</t>
  </si>
  <si>
    <t>241</t>
  </si>
  <si>
    <t>0,36395</t>
  </si>
  <si>
    <t>242</t>
  </si>
  <si>
    <t>0,4941563</t>
  </si>
  <si>
    <t>243</t>
  </si>
  <si>
    <t>1,255</t>
  </si>
  <si>
    <t>Объем=125,5 / 100</t>
  </si>
  <si>
    <t>23,4685</t>
  </si>
  <si>
    <t>4,9101875</t>
  </si>
  <si>
    <t>244</t>
  </si>
  <si>
    <t>0,062</t>
  </si>
  <si>
    <t>Объем=6,2 / 100</t>
  </si>
  <si>
    <t>10,4625</t>
  </si>
  <si>
    <t>1,4043</t>
  </si>
  <si>
    <t>245</t>
  </si>
  <si>
    <t>6,324</t>
  </si>
  <si>
    <t>246</t>
  </si>
  <si>
    <t>404,4</t>
  </si>
  <si>
    <t>34,068</t>
  </si>
  <si>
    <t>97,44</t>
  </si>
  <si>
    <t>248</t>
  </si>
  <si>
    <t>249</t>
  </si>
  <si>
    <t>0,97373</t>
  </si>
  <si>
    <t>Объем=973,73/1000</t>
  </si>
  <si>
    <t>250</t>
  </si>
  <si>
    <t>1,98946</t>
  </si>
  <si>
    <t>Объем=1989,46/1000</t>
  </si>
  <si>
    <t>251</t>
  </si>
  <si>
    <t>0,887</t>
  </si>
  <si>
    <t>Объем=887/1000</t>
  </si>
  <si>
    <t>Объем=210 / 100</t>
  </si>
  <si>
    <t>28,665</t>
  </si>
  <si>
    <t>0,70875</t>
  </si>
  <si>
    <t>253</t>
  </si>
  <si>
    <t>661,5</t>
  </si>
  <si>
    <t>Итоги по разделу 7 Обводная станция :</t>
  </si>
  <si>
    <t xml:space="preserve">  Итого по разделу 7 Обводная станция</t>
  </si>
  <si>
    <t>Раздел 8. Конвейер посадочный</t>
  </si>
  <si>
    <t>254</t>
  </si>
  <si>
    <t>0,0655</t>
  </si>
  <si>
    <t>Объем=(191-125,5) / 1000</t>
  </si>
  <si>
    <t>3,029375</t>
  </si>
  <si>
    <t>255</t>
  </si>
  <si>
    <t>117,9</t>
  </si>
  <si>
    <t>Объем=65,5*1,8</t>
  </si>
  <si>
    <t>256</t>
  </si>
  <si>
    <t>257</t>
  </si>
  <si>
    <t>258</t>
  </si>
  <si>
    <t>259</t>
  </si>
  <si>
    <t>260</t>
  </si>
  <si>
    <t>261</t>
  </si>
  <si>
    <t>262</t>
  </si>
  <si>
    <t>0,131</t>
  </si>
  <si>
    <t>Объем=13,1 / 100</t>
  </si>
  <si>
    <t>55,18375</t>
  </si>
  <si>
    <t>4,6488625</t>
  </si>
  <si>
    <t>263</t>
  </si>
  <si>
    <t>13,2965</t>
  </si>
  <si>
    <t>264</t>
  </si>
  <si>
    <t>13,1</t>
  </si>
  <si>
    <t>265</t>
  </si>
  <si>
    <t>0,1328</t>
  </si>
  <si>
    <t>Объем=132,8/1000</t>
  </si>
  <si>
    <t>266</t>
  </si>
  <si>
    <t>0,0905</t>
  </si>
  <si>
    <t>Объем=90,5/1000</t>
  </si>
  <si>
    <t>267</t>
  </si>
  <si>
    <t>ФССЦ-08.4.03.03-0002</t>
  </si>
  <si>
    <t>Горячекатанная арматурная сталь класса А500 С, диаметром: 8 мм</t>
  </si>
  <si>
    <t>0,2828</t>
  </si>
  <si>
    <t>Объем=282,8/1000</t>
  </si>
  <si>
    <t>268</t>
  </si>
  <si>
    <t>ФССЦ-08.4.03.03-0001</t>
  </si>
  <si>
    <t>Горячекатанная арматурная сталь класса А500 С, диаметром: 6 мм</t>
  </si>
  <si>
    <t>0,1433</t>
  </si>
  <si>
    <t>Объем=143,3/1000</t>
  </si>
  <si>
    <t>269</t>
  </si>
  <si>
    <t>0,98</t>
  </si>
  <si>
    <t>Объем=98 / 100</t>
  </si>
  <si>
    <t>13,377</t>
  </si>
  <si>
    <t>0,33075</t>
  </si>
  <si>
    <t>308,7</t>
  </si>
  <si>
    <t>Итоги по разделу 8 Конвейер посадочный :</t>
  </si>
  <si>
    <t xml:space="preserve">  Итого по разделу 8 Конвейер посадочный</t>
  </si>
  <si>
    <t>Раздел 9. Дополнительные затраты по перевозке материалов на расстояние сверх 30км, учтенных в СНБ</t>
  </si>
  <si>
    <t>271</t>
  </si>
  <si>
    <t>47,813</t>
  </si>
  <si>
    <t>272</t>
  </si>
  <si>
    <t>Итоги по разделу 9 Дополнительные затраты по перевозке материалов на расстояние сверх 30км, учтенных в СНБ :</t>
  </si>
  <si>
    <t xml:space="preserve">  Итого по разделу 9 Дополнительные затраты по перевозке материалов на расстояние сверх 30км, учтенных в СНБ</t>
  </si>
  <si>
    <t>ЛОКАЛЬНЫЙ СМЕТНЫЙ РАСЧЕТ (СМЕТА) № 02-03-02</t>
  </si>
  <si>
    <t>(273,87)</t>
  </si>
  <si>
    <t>(5,29)</t>
  </si>
  <si>
    <t>(36,95)</t>
  </si>
  <si>
    <t>(236,92)</t>
  </si>
  <si>
    <t>Раздел 1. Система охраны опор канатной дороги</t>
  </si>
  <si>
    <t>45,0625</t>
  </si>
  <si>
    <t>0,6125</t>
  </si>
  <si>
    <t>Термошкаф серии ТНВМ55 ТНВМ55-100.60.25-142</t>
  </si>
  <si>
    <t>Цена=36989,88/4,51</t>
  </si>
  <si>
    <t>ФССЦ-61.2.01.08-0012</t>
  </si>
  <si>
    <t>Извещатель охранный объемный радиоволновый АГАТ-СПБУ</t>
  </si>
  <si>
    <t>7,35</t>
  </si>
  <si>
    <t>ТЦ_61.2.01.06_77_7718573829_15.03.2021_01</t>
  </si>
  <si>
    <t>Извещатель SC555</t>
  </si>
  <si>
    <t>Цена=515/4,51</t>
  </si>
  <si>
    <t>49,875</t>
  </si>
  <si>
    <t>ФССЦ-61.2.06.02-0001</t>
  </si>
  <si>
    <t>Прибор приемно-контрольный охранной сигнализации, тип Сигнал-20_Сигнал-10</t>
  </si>
  <si>
    <t>10,5</t>
  </si>
  <si>
    <t>ФЕРм08-03-596-01</t>
  </si>
  <si>
    <t>Прожектор, отдельно устанавливаемый на стальной конструкции: на земле, с лампой мощностью 500 Вт</t>
  </si>
  <si>
    <t>Объем=14 / 100</t>
  </si>
  <si>
    <t>150,4</t>
  </si>
  <si>
    <t>26,32</t>
  </si>
  <si>
    <t>3,62</t>
  </si>
  <si>
    <t>0,6335</t>
  </si>
  <si>
    <t>ТЦ_20.3.03.07_77_7718573829_15.03.2021_01</t>
  </si>
  <si>
    <t>Светильник AtomSvet ® Plant 03-25-31, 150-265В AC, 31Вт, 3000лм, IP67, –60 до +60 °С AtomSvet ® Plant 03-25-31</t>
  </si>
  <si>
    <t>Цена=6780,83/7.3</t>
  </si>
  <si>
    <t>70,0875</t>
  </si>
  <si>
    <t>Неуправляемый коммутатор  SNR-S1908G-2S</t>
  </si>
  <si>
    <t>Цена=5576,59/4,51</t>
  </si>
  <si>
    <t>8,75</t>
  </si>
  <si>
    <t>Объем=7*2</t>
  </si>
  <si>
    <t>9,1</t>
  </si>
  <si>
    <t>ФССЦ-62.4.02.04-0004</t>
  </si>
  <si>
    <t>Блок питания DR-60-12 220В/12В, 60 Вт_SDR-75-24, SDR-75-12</t>
  </si>
  <si>
    <t>4,55</t>
  </si>
  <si>
    <t>Преобразователь напряжения RSD-100B-12</t>
  </si>
  <si>
    <t>Цена=3939,75/4,51</t>
  </si>
  <si>
    <t>ФЕРм10-01-039-06</t>
  </si>
  <si>
    <t>Реле, ключ, кнопка и др. с подготовкой места установки</t>
  </si>
  <si>
    <t>17,5</t>
  </si>
  <si>
    <t>ТЦ_62.1.04.12_77_7718573829_15.03.2021_01</t>
  </si>
  <si>
    <t>Фотореле AZ-BU</t>
  </si>
  <si>
    <t>Цена=1633,54/4,51</t>
  </si>
  <si>
    <t>9,0125</t>
  </si>
  <si>
    <t>ФЕРм08-02-411-01</t>
  </si>
  <si>
    <t>Рукав металлический наружным диаметром: до 48 мм</t>
  </si>
  <si>
    <t>Объем=330 / 100</t>
  </si>
  <si>
    <t>27,76</t>
  </si>
  <si>
    <t>114,51</t>
  </si>
  <si>
    <t>0,36</t>
  </si>
  <si>
    <t>ФССЦ-08.1.02.13-0007</t>
  </si>
  <si>
    <t>Рукава металлические из стальной оцинкованной ленты, негерметичные, простого профиля, РЗ-ЦХ, диаметр условный 20 мм</t>
  </si>
  <si>
    <t>339,9</t>
  </si>
  <si>
    <t>Объем=330*1,03</t>
  </si>
  <si>
    <t>18,52125</t>
  </si>
  <si>
    <t>0,0825</t>
  </si>
  <si>
    <t>6,29</t>
  </si>
  <si>
    <t>Объем=(385+14+210+350-330) / 100</t>
  </si>
  <si>
    <t>14,388375</t>
  </si>
  <si>
    <t>0,15725</t>
  </si>
  <si>
    <t>ФССЦ-21.1.04.01-1024</t>
  </si>
  <si>
    <t>Кабель витая пара F/UTP 4х2х0,52, категория 5e</t>
  </si>
  <si>
    <t>0,3927</t>
  </si>
  <si>
    <t>Объем=(385*1,02) / 1000</t>
  </si>
  <si>
    <t>0,01428</t>
  </si>
  <si>
    <t>Объем=(14*1,02) / 1000</t>
  </si>
  <si>
    <t>ФССЦ-21.1.08.01-0094</t>
  </si>
  <si>
    <t>Кабель пожарной сигнализации КПСВВнг-LS 2х2х0,5</t>
  </si>
  <si>
    <t>0,2142</t>
  </si>
  <si>
    <t>Объем=(210*1,02) / 1000</t>
  </si>
  <si>
    <t>ФССЦ-21.1.06.09-0151</t>
  </si>
  <si>
    <t>Кабель силовой с медными жилами ВВГнг(A)-LS 3х1,5-660</t>
  </si>
  <si>
    <t>0,357</t>
  </si>
  <si>
    <t>Объем=(350*1,02) / 1000</t>
  </si>
  <si>
    <t>Объем=100 / 10</t>
  </si>
  <si>
    <t>63,75</t>
  </si>
  <si>
    <t>Канатная дорога VL5</t>
  </si>
  <si>
    <t>ЛОКАЛЬНЫЙ СМЕТНЫЙ РАСЧЕТ (СМЕТА) № 02-03-03</t>
  </si>
  <si>
    <t>РС-19-533.220101.2.4-ТКР-ТХ</t>
  </si>
  <si>
    <t>(57458,91)</t>
  </si>
  <si>
    <t>(229,59)</t>
  </si>
  <si>
    <t>(145,01)</t>
  </si>
  <si>
    <t>(362,15)</t>
  </si>
  <si>
    <t>(56867,17)</t>
  </si>
  <si>
    <t>Раздел 1. Станция обводная</t>
  </si>
  <si>
    <t>ФЕРм03-04-006-04</t>
  </si>
  <si>
    <t>Станция двухканатной подвесной грузовой дороги: конечная обводная</t>
  </si>
  <si>
    <t>15,471</t>
  </si>
  <si>
    <t>Объем=(11414+3391+45+51+537+33)/1000</t>
  </si>
  <si>
    <t>ОП п.1.3.21, Прил.3.3</t>
  </si>
  <si>
    <t>Высота объекта над уровнем моря: 1500-2000 м ОЗП=1,12; ЭМ=1,12 к расх.; ЗПМ=1,12; ТЗ=1,12; ТЗМ=1,12</t>
  </si>
  <si>
    <t>1,12</t>
  </si>
  <si>
    <t>96,7</t>
  </si>
  <si>
    <t>1675,571184</t>
  </si>
  <si>
    <t>14,79</t>
  </si>
  <si>
    <t>256,2740208</t>
  </si>
  <si>
    <t>ФЕРм03-04-022-06</t>
  </si>
  <si>
    <t>Шкив обводный кресельной канатной дороги, диаметр: свыше 2000 до 3600 мм (Обводной шкив типа UNIFIX 49000-ASSY массой 4,755т)</t>
  </si>
  <si>
    <t>Коэффициент изменения массы оборудования: 1,21-1,30 ПЗ=1,15 (ОЗП=1,15; ЭМ=1,15 к расх.; ЗПМ=1,15; МАТ=1,15 к расх.; ТЗ=1,15; ТЗМ=1,15)</t>
  </si>
  <si>
    <t>1,288</t>
  </si>
  <si>
    <t>69,2</t>
  </si>
  <si>
    <t>89,1296</t>
  </si>
  <si>
    <t>21,25</t>
  </si>
  <si>
    <t>27,37</t>
  </si>
  <si>
    <t>Итоги по разделу 1 Станция обводная :</t>
  </si>
  <si>
    <t xml:space="preserve">  Итого по разделу 1 Станция обводная</t>
  </si>
  <si>
    <t>Раздел 2. Станция приводная натяжная</t>
  </si>
  <si>
    <t>10,064</t>
  </si>
  <si>
    <t>Объем=10064/1000</t>
  </si>
  <si>
    <t>Высота объекта над уровнем моря: 2000-2500 м ОЗП=1,21; ЭМ=1,21 к расх.; ЗПМ=1,21; ТЗ=1,21; ТЗМ=1,21</t>
  </si>
  <si>
    <t>1,21</t>
  </si>
  <si>
    <t>1177,558448</t>
  </si>
  <si>
    <t>180,1043376</t>
  </si>
  <si>
    <t>ФЕРм03-04-022-01</t>
  </si>
  <si>
    <t>Привод кресельной канатной дороги</t>
  </si>
  <si>
    <t>13,8805</t>
  </si>
  <si>
    <t>Объем=(7016+2482+1819+566,4+566,4+600+830,7)/1000</t>
  </si>
  <si>
    <t>25,4</t>
  </si>
  <si>
    <t>426,603287</t>
  </si>
  <si>
    <t>6,03</t>
  </si>
  <si>
    <t>101,2762922</t>
  </si>
  <si>
    <t>Шкив обводный кресельной канатной дороги, диаметр: свыше 2000 до 3600 мм (Приводной шкив массой 7,845т)</t>
  </si>
  <si>
    <t>Коэффициент изменения массы оборудования: 1,91-2,00 ПЗ=1,5 (ОЗП=1,5; ЭМ=1,5 к расх.; ЗПМ=1,5; МАТ=1,5 к расх.; ТЗ=1,5; ТЗМ=1,5)</t>
  </si>
  <si>
    <t>1,815</t>
  </si>
  <si>
    <t>125,598</t>
  </si>
  <si>
    <t>38,56875</t>
  </si>
  <si>
    <t>ФЕРм03-04-022-10</t>
  </si>
  <si>
    <t>Устройство натяжное кресельной канатной дороги: напольное</t>
  </si>
  <si>
    <t>1,5566</t>
  </si>
  <si>
    <t>Объем=(555,6+29+972)/1000</t>
  </si>
  <si>
    <t>31,6425648</t>
  </si>
  <si>
    <t>4,44</t>
  </si>
  <si>
    <t>8,3626778</t>
  </si>
  <si>
    <t>Итоги по разделу 2 Станция приводная натяжная :</t>
  </si>
  <si>
    <t xml:space="preserve">  Итого по разделу 2 Станция приводная натяжная</t>
  </si>
  <si>
    <t>Раздел 3. Основное оборудование линейных сооружений</t>
  </si>
  <si>
    <t>ФЕР09-06-010-01</t>
  </si>
  <si>
    <t>Монтаж опор канатных дорог: свободно стоящих высотой до 25 м</t>
  </si>
  <si>
    <t>65,464</t>
  </si>
  <si>
    <t>Объем=((1300+1358+683+974+975)+(1389+1358+683+1063+1063)+(1487+1416+920+683+463+535)+(1392+1265+1225+920+683+719+715)+(1428+743+920+683+654+719)+(1479+1355+1279+771+683+486+486)+(1879+1416+920+683+654+719)+(1424+1742+1742+1223+1223+1757+1635+920+683+719+719)+(1496+1612+1612+1635+1573+920+683+205+715))/1000</t>
  </si>
  <si>
    <t>Прил.9.3 п.4</t>
  </si>
  <si>
    <t>Монтаж металлических конструкций опор и станций канатных дорог на местности с уклоном более 4% до 30% ОЗП=1,4; ТЗ=1,4</t>
  </si>
  <si>
    <t>1,75</t>
  </si>
  <si>
    <t>35,63</t>
  </si>
  <si>
    <t>4081,84406</t>
  </si>
  <si>
    <t>8,39</t>
  </si>
  <si>
    <t>686,5537</t>
  </si>
  <si>
    <t>Опора 1 (высота 5,34м, уклон 6 градусов, высота над уровнем моря 1903,20)</t>
  </si>
  <si>
    <t>ФЕРм03-04-022-04</t>
  </si>
  <si>
    <t>Балансир кресельной канатной дороги: восьмироликовый (Роликовый балансир 10С420 (50001668-03) весом 1,329т)</t>
  </si>
  <si>
    <t>компл</t>
  </si>
  <si>
    <t>Коэффициент изменения массы оборудования: 1,81-1,90 ПЗ=1,45 (ОЗП=1,45; ЭМ=1,45 к расх.; ЗПМ=1,45; МАТ=1,45 к расх.; ТЗ=1,45; ТЗМ=1,45)</t>
  </si>
  <si>
    <t>1,45</t>
  </si>
  <si>
    <t>30,7</t>
  </si>
  <si>
    <t>99,7136</t>
  </si>
  <si>
    <t>5,01</t>
  </si>
  <si>
    <t>16,27248</t>
  </si>
  <si>
    <t>Опора 2 (высота 5,82м, уклон 19 градусов, высота над уровнем моря 1904,99)</t>
  </si>
  <si>
    <t>Балансир кресельной канатной дороги: восьмироликовый (Роликовый балансир 12С420 (50001669-03) весом 2,389т)</t>
  </si>
  <si>
    <t>ОП п.1.3.19, Прил.3.1</t>
  </si>
  <si>
    <t>При уклоне местности более 15 до 30 градусов: оборудование опор и станций ОЗП=1,3; ЭМ=1,3 к расх.; ЗПМ=1,3; ТЗ=1,3; ТЗМ=1,3</t>
  </si>
  <si>
    <t>2,184</t>
  </si>
  <si>
    <t>134,0976</t>
  </si>
  <si>
    <t>21,88368</t>
  </si>
  <si>
    <t>Опора 3 (высота 14,0м, уклон 24 градусов, высота над уровнем моря 1955,65)</t>
  </si>
  <si>
    <t>Балансир кресельной канатной дороги: восьмироликовый (Роликовый балансир 6S460 (50001952-01)  весом 0,818т)</t>
  </si>
  <si>
    <t>Коэффициент изменения массы оборудования: 1,11-1,20 ПЗ=1,11 (ОЗП=1,11; ЭМ=1,11 к расх.; ЗПМ=1,11; МАТ=1,11 к расх.; ТЗ=1,11; ТЗМ=1,11)</t>
  </si>
  <si>
    <t>1,61616</t>
  </si>
  <si>
    <t>1,11</t>
  </si>
  <si>
    <t>49,616112</t>
  </si>
  <si>
    <t>8,0969616</t>
  </si>
  <si>
    <t>Балансир кресельной канатной дороги: четырехроликовый(Роликовый балансир 4S460 (50001956-01)  весом 0,527т)</t>
  </si>
  <si>
    <t>Коэффициент изменения массы оборудования: 0,71-0,80 ПЗ=0,9 (ОЗП=0,9; ЭМ=0,9 к расх.; ЗПМ=0,9; МАТ=0,9 к расх.; ТЗ=0,9; ТЗМ=0,9)</t>
  </si>
  <si>
    <t>1,3104</t>
  </si>
  <si>
    <t>40,22928</t>
  </si>
  <si>
    <t>6,565104</t>
  </si>
  <si>
    <t>Опора 4 (восата 14,8м, уклон 24 градусов, высота над уровнем моря 2023,64)</t>
  </si>
  <si>
    <t>Балансир кресельной канатной дороги: восьмироликовый (Роликовый балансир 10S460 (50001954-01) весом 2,150т)</t>
  </si>
  <si>
    <t>2,3595</t>
  </si>
  <si>
    <t>72,43665</t>
  </si>
  <si>
    <t>11,821095</t>
  </si>
  <si>
    <t>Балансир кресельной канатной дороги: восьмироликовый (Роликовый балансир 8S460 (50001953-01) весом 1,090т)</t>
  </si>
  <si>
    <t>Коэффициент изменения массы оборудования: 1,31-1,40 ПЗ=1,2 (ОЗП=1,2; ЭМ=1,2 к расх.; ЗПМ=1,2; МАТ=1,2 к расх.; ТЗ=1,2; ТЗМ=1,2)</t>
  </si>
  <si>
    <t>1,8876</t>
  </si>
  <si>
    <t>57,94932</t>
  </si>
  <si>
    <t>9,456876</t>
  </si>
  <si>
    <t>Опора 5 (высота 10,8м, уклон 17 градусов, высота над уровнем моря 2044,23)</t>
  </si>
  <si>
    <t>1,74603</t>
  </si>
  <si>
    <t>53,603121</t>
  </si>
  <si>
    <t>8,7476103</t>
  </si>
  <si>
    <t>Опора 6 (высота 15,9м, уклон 19 градусов, высота над уровнем моря 2074,74)</t>
  </si>
  <si>
    <t>Балансир кресельной канатной дороги: восьмироликовый (Роликовый балансир 4S460/4С420 (50005673-03) весом 1,008т)</t>
  </si>
  <si>
    <t>115,89864</t>
  </si>
  <si>
    <t>18,913752</t>
  </si>
  <si>
    <t>Опора 7 (высота 14,45м, уклон 22 градусов, высота над уровнем моря 2131,54)</t>
  </si>
  <si>
    <t>Опора 8 (высота 22,05м, уклон 11 градусов, высота над уровнем моря 2157,18)</t>
  </si>
  <si>
    <t>ОП п.1.3.24, Прил.3.4</t>
  </si>
  <si>
    <t>Оборудование головок опор высотой, м:  свыше 20 до 30 ОЗП=1,15; ЭМ=1,15 к расх.; ЗПМ=1,15; ТЗ=1,15; ТЗМ=1,15</t>
  </si>
  <si>
    <t>1,6698</t>
  </si>
  <si>
    <t>102,52572</t>
  </si>
  <si>
    <t>16,731396</t>
  </si>
  <si>
    <t>Опора 9 (высота 19,4м, уклон 3 градусов, высота над уровнем моря 2160,93)</t>
  </si>
  <si>
    <t>111,441</t>
  </si>
  <si>
    <t>18,1863</t>
  </si>
  <si>
    <t>Итоги по разделу 3 Основное оборудование линейных сооружений :</t>
  </si>
  <si>
    <t xml:space="preserve">  Итого по разделу 3 Основное оборудование линейных сооружений</t>
  </si>
  <si>
    <t>Раздел 4. Канат</t>
  </si>
  <si>
    <t>ФЕРм03-04-020-01</t>
  </si>
  <si>
    <t>Канат несущий пассажирской подвесной канатной дороги, диаметр: от 30,5 до 45 мм</t>
  </si>
  <si>
    <t>8,642</t>
  </si>
  <si>
    <t>Объем=1450*5,96/1000</t>
  </si>
  <si>
    <t>При уклоне местности более 15 до 30 градусов: канаты несущие, сетевые, тяговые, тягово-несущие, предохранительные сети ОЗП=1,7; ЭМ=1,7 к расх.; ЗПМ=1,7; ТЗ=1,7; ТЗМ=1,7</t>
  </si>
  <si>
    <t>1,904</t>
  </si>
  <si>
    <t>57,2</t>
  </si>
  <si>
    <t>941,1898496</t>
  </si>
  <si>
    <t>16,09</t>
  </si>
  <si>
    <t>264,7507811</t>
  </si>
  <si>
    <t>Итоги по разделу 4 Канат :</t>
  </si>
  <si>
    <t xml:space="preserve">  Итого по разделу 4 Канат</t>
  </si>
  <si>
    <t>Раздел 5. Подвижной состав</t>
  </si>
  <si>
    <t>ФЕРм03-04-007-01</t>
  </si>
  <si>
    <t>Вагонетка двухканатной подвесной грузовой дороги типа: 2000, 2000Р, 2000У (Кресло четырехместное типа UNIGRIP D40 (массой 0,2037т)</t>
  </si>
  <si>
    <t>Коэффициент изменения массы оборудования: 0,30-0,40 ПЗ=0,7 (ОЗП=0,7; ЭМ=0,7 к расх.; ЗПМ=0,7; МАТ=0,7 к расх.; ТЗ=0,7; ТЗМ=0,7)</t>
  </si>
  <si>
    <t>0,784</t>
  </si>
  <si>
    <t>3281,04</t>
  </si>
  <si>
    <t>64,16256</t>
  </si>
  <si>
    <t>Итоги по разделу 5 Подвижной состав :</t>
  </si>
  <si>
    <t xml:space="preserve">  Итого по разделу 5 Подвижной состав</t>
  </si>
  <si>
    <t>Раздел 6. Оборудование</t>
  </si>
  <si>
    <t>ТЦ_101_01.12.2020_01</t>
  </si>
  <si>
    <t>Пассажирская подвесная канатная дорога VL5</t>
  </si>
  <si>
    <t>Цена=253429758,33/4,51</t>
  </si>
  <si>
    <t>Итоги по разделу 6 Оборудование :</t>
  </si>
  <si>
    <t xml:space="preserve">  Итого по разделу 6 Оборудование</t>
  </si>
  <si>
    <t>6.1</t>
  </si>
  <si>
    <t>6.2</t>
  </si>
  <si>
    <t>6.3</t>
  </si>
  <si>
    <t>ЛОКАЛЬНЫЙ СМЕТНЫЙ РАСЧЕТ (СМЕТА) № 02-04-01</t>
  </si>
  <si>
    <t>Устройство снегоудерживающих барьеров</t>
  </si>
  <si>
    <t xml:space="preserve">РС-19-533.220401.2.4-ИЗ.ВР </t>
  </si>
  <si>
    <t>(1661,89)</t>
  </si>
  <si>
    <t>(30,02)</t>
  </si>
  <si>
    <t>Раздел 1. Устройство снегоудерживающих барьеров</t>
  </si>
  <si>
    <t>Объем=2,5 / 100</t>
  </si>
  <si>
    <t>Производство работ осуществляется в горной местности: на высоте свыше 1500 до 2500 м над уровнем моря ОЗП=1,25; ЭМ=1,25; ЗПМ=1,25; ТЗ=1,25; ТЗМ=1,25</t>
  </si>
  <si>
    <t>Приказ от 04.08.2020 № 421/пр прил.10 табл.1 п.9</t>
  </si>
  <si>
    <t>5,0625</t>
  </si>
  <si>
    <t>0,6795</t>
  </si>
  <si>
    <t>ФЕР01-02-098-01</t>
  </si>
  <si>
    <t>Устройство тросово-сетчатого ограждения, тип склона: пологий</t>
  </si>
  <si>
    <t>Объем=92*2,5</t>
  </si>
  <si>
    <t>1,48</t>
  </si>
  <si>
    <t>510,6</t>
  </si>
  <si>
    <t>МДС81-33.2004 Прил.4 п.1.4</t>
  </si>
  <si>
    <t>НР Земляные работы, выполняемые по другим видам работ (подготовительным, сопутствующим, укрепительным)</t>
  </si>
  <si>
    <t>Письмо №АП-5536/06 от 18.11.04 Прил.1 п.1.4</t>
  </si>
  <si>
    <t>СП Земляные работы, выполняемые по другим видам работ (подготовительным, сопутствующим, укрепительным)</t>
  </si>
  <si>
    <t>ТЦ_102_77_7722187777_17.11.2020_02</t>
  </si>
  <si>
    <t>Снегоудерживающий барьер ОМ-СУБ-2,5-2,5/12</t>
  </si>
  <si>
    <t>Цена=38998/7.3</t>
  </si>
  <si>
    <t>ФЕР05-03-007-01</t>
  </si>
  <si>
    <t>Устройство крепления стен котлована грунтовыми стержневыми инъекционными анкерами (АИ) с расчетной несущей способностью анкера по тяге до 42 тс при бурении скважин в грунтах группы: 1</t>
  </si>
  <si>
    <t>м анкера</t>
  </si>
  <si>
    <t>613,5</t>
  </si>
  <si>
    <t>Объем=252+241,5+120</t>
  </si>
  <si>
    <t>1,59</t>
  </si>
  <si>
    <t>1463,1975</t>
  </si>
  <si>
    <t>837,4275</t>
  </si>
  <si>
    <t>МДС81-33.2004 Прил.4 п.5.3</t>
  </si>
  <si>
    <t>НР Закрепление грунтов</t>
  </si>
  <si>
    <t>Письмо №АП-5536/06 от 18.11.04 Прил.1 п.5.3</t>
  </si>
  <si>
    <t>СП Закрепление грунтов</t>
  </si>
  <si>
    <t>ФССЦ-03.2.01.01-0003</t>
  </si>
  <si>
    <t>Портландцемент общестроительного назначения бездобавочный М500 Д0 (ЦЕМ I 42,5Н)</t>
  </si>
  <si>
    <t>48,08</t>
  </si>
  <si>
    <t>Объем=(7560+12600+7245+12075+2600+6000)/1000</t>
  </si>
  <si>
    <t>буроинъекционные грунтовые анкера 40/18 (9,0м-28шт.) -252мп (РС-19-533.220000.2.4-ИЗ)</t>
  </si>
  <si>
    <t>ТЦ_01.4.01.00_78_6226518221_12.11.2020_01</t>
  </si>
  <si>
    <t>Штанга трубчатая винтовая 40/18, РО2=501кН, левая резьба, оцинк., 1,5 м, 6.74кг/м (ШЦО 040-018)</t>
  </si>
  <si>
    <t>Объем=1*28</t>
  </si>
  <si>
    <t>Цена=3250,83/7,30</t>
  </si>
  <si>
    <t>Штанга трубчатая винтовая 40/18, РО2=501кН, левая резьба, необр., 1,5 м, 6.66кг/м (ШСО 040-018)</t>
  </si>
  <si>
    <t>Объем=5*28</t>
  </si>
  <si>
    <t>Цена=2351,67/7,30</t>
  </si>
  <si>
    <t>Муфта стальная обычная 57х140мм для ТВШ 40/18; 40/14, 1.41 кг/шт (МСО 040-057)</t>
  </si>
  <si>
    <t>Цена=1117,5/7,30</t>
  </si>
  <si>
    <t>Центратор стальной обычный О 88, 0,45 кг/шт. (ЦСО 040-088)</t>
  </si>
  <si>
    <t>Объем=2*28</t>
  </si>
  <si>
    <t>Цена=330,83/7,30</t>
  </si>
  <si>
    <t>Коронка твёрдосплавная бородавчатая 0 90 мм, 2.4 кг/шт (КТБ 040-090)</t>
  </si>
  <si>
    <t>Цена=4219,17/7,30</t>
  </si>
  <si>
    <t>буроинъекционные грунтовые анкера 40/18 (10,5м-23шт.) -241,5мп (РС-19-533.220000.2.4-ИЗ)</t>
  </si>
  <si>
    <t>Объем=1*23</t>
  </si>
  <si>
    <t>Объем=6*23</t>
  </si>
  <si>
    <t>Объем=3*23</t>
  </si>
  <si>
    <t>буроинъекционные грунтовые анкера 40/18 (12,0м-10шт.) -120мп (РС-19-533.220000.2.4-ИЗ)</t>
  </si>
  <si>
    <t>Объем=1*10</t>
  </si>
  <si>
    <t>Объем=3*10</t>
  </si>
  <si>
    <t>ОБЪЕКТНЫЙ СМЕТНЫЙ РАСЧЕТ (СМЕТА) № ОС-04-01</t>
  </si>
  <si>
    <t>04-01-01</t>
  </si>
  <si>
    <t>04-01-02</t>
  </si>
  <si>
    <t>Электроснабжение</t>
  </si>
  <si>
    <t>04-01-03</t>
  </si>
  <si>
    <t>04-01-04</t>
  </si>
  <si>
    <t>04-01-05</t>
  </si>
  <si>
    <t>ЛОКАЛЬНЫЙ СМЕТНЫЙ РАСЧЕТ (СМЕТА) № 04-01-01</t>
  </si>
  <si>
    <t>(20,24)</t>
  </si>
  <si>
    <t>(20,17)</t>
  </si>
  <si>
    <t>(1,61)</t>
  </si>
  <si>
    <t>(0,07)</t>
  </si>
  <si>
    <t>Раздел 1. Земляные работы</t>
  </si>
  <si>
    <t>0,0249</t>
  </si>
  <si>
    <t>Объем=24,9 / 1000</t>
  </si>
  <si>
    <t>1,027125</t>
  </si>
  <si>
    <t>44,82</t>
  </si>
  <si>
    <t>Объем=24,9*1,8</t>
  </si>
  <si>
    <t>ФЕР01-01-009-04</t>
  </si>
  <si>
    <t>Разработка грунта в траншеях экскаватором «обратная лопата» с ковшом вместимостью 1 (1-1,2) м3, группа грунтов: 4</t>
  </si>
  <si>
    <t>0,1261</t>
  </si>
  <si>
    <t>Объем=126,1 / 1000</t>
  </si>
  <si>
    <t>3,940625</t>
  </si>
  <si>
    <t>ФЕР01-02-057-04</t>
  </si>
  <si>
    <t>Разработка грунта вручную в траншеях глубиной до 2 м без креплений с откосами, группа грунтов: 4 (доработка грунта)</t>
  </si>
  <si>
    <t>Прил.1.12 п.3.187</t>
  </si>
  <si>
    <t>Доработка вручную, зачистка дна и стенок с выкидкой грунта в котлованах и траншеях, разработанных механизированным способом ОЗП=1,2; ТЗ=1,2</t>
  </si>
  <si>
    <t>356</t>
  </si>
  <si>
    <t>14,418</t>
  </si>
  <si>
    <t>МДС81-33.2004 Прил.4 п.1.2</t>
  </si>
  <si>
    <t>НР Земляные работы, выполняемые ручным способом</t>
  </si>
  <si>
    <t>Письмо №АП-5536/06 от 18.11.04 Прил.1 п.1.2</t>
  </si>
  <si>
    <t>СП Земляные работы, выполняемые ручным способом</t>
  </si>
  <si>
    <t>Засыпка траншей и котлованов с перемещением грунта до 5 м бульдозерами мощностью: 132 кВт (180 л.с.), группа грунтов 3</t>
  </si>
  <si>
    <t>0,1205</t>
  </si>
  <si>
    <t>Объем=120,5 / 1000</t>
  </si>
  <si>
    <t>0,34945</t>
  </si>
  <si>
    <t>1,205</t>
  </si>
  <si>
    <t>Объем=120,5 / 100</t>
  </si>
  <si>
    <t>22,5335</t>
  </si>
  <si>
    <t>4,7145625</t>
  </si>
  <si>
    <t>8,3</t>
  </si>
  <si>
    <t>8,0925</t>
  </si>
  <si>
    <t>0,72625</t>
  </si>
  <si>
    <t>9,13</t>
  </si>
  <si>
    <t>Итоги по разделу 1 Земляные работы :</t>
  </si>
  <si>
    <t xml:space="preserve">  Итого по разделу 1 Земляные работы</t>
  </si>
  <si>
    <t>Раздел 2. Устройство железобетонного фундамента</t>
  </si>
  <si>
    <t>Объем=1,8 / 100</t>
  </si>
  <si>
    <t>3,0375</t>
  </si>
  <si>
    <t>0,4077</t>
  </si>
  <si>
    <t>1,836</t>
  </si>
  <si>
    <t>ФЕР06-01-001-16</t>
  </si>
  <si>
    <t>Устройство фундаментных плит железобетонных: плоских</t>
  </si>
  <si>
    <t>12,30625</t>
  </si>
  <si>
    <t>28,56</t>
  </si>
  <si>
    <t>1,9635</t>
  </si>
  <si>
    <t>ФССЦ-04.1.02.05-0009</t>
  </si>
  <si>
    <t>Смеси бетонные тяжелого бетона (БСТ), класс В25 (М350)</t>
  </si>
  <si>
    <t>5,5825</t>
  </si>
  <si>
    <t>0,0066</t>
  </si>
  <si>
    <t>Объем=6,6/1000</t>
  </si>
  <si>
    <t>0,3108</t>
  </si>
  <si>
    <t>Объем=310,8/1000</t>
  </si>
  <si>
    <t>Итоги по разделу 2 Устройство железобетонного фундамента :</t>
  </si>
  <si>
    <t xml:space="preserve">  Итого по разделу 2 Устройство железобетонного фундамента</t>
  </si>
  <si>
    <t>Раздел 3. Отмостка</t>
  </si>
  <si>
    <t>3,51</t>
  </si>
  <si>
    <t>0,315</t>
  </si>
  <si>
    <t>3,96</t>
  </si>
  <si>
    <t>8,4</t>
  </si>
  <si>
    <t>8,925</t>
  </si>
  <si>
    <t>0,735</t>
  </si>
  <si>
    <t>ФССЦ-02.2.05.04-1617</t>
  </si>
  <si>
    <t>Щебень М 800, фракция 5(3)-20 мм, группа 2</t>
  </si>
  <si>
    <t>9,66</t>
  </si>
  <si>
    <t>23,3325</t>
  </si>
  <si>
    <t>5,202</t>
  </si>
  <si>
    <t>ФЕР07-01-037-01</t>
  </si>
  <si>
    <t>Заполнение вертикальных швов стеновых панелей: цементным раствором</t>
  </si>
  <si>
    <t>0,18</t>
  </si>
  <si>
    <t>Объем=18 / 100</t>
  </si>
  <si>
    <t>23,7</t>
  </si>
  <si>
    <t>5,3325</t>
  </si>
  <si>
    <t>МДС81-33.2004 Прил.4 п.7.1</t>
  </si>
  <si>
    <t>НР Бетонные и железобетонные сборные конструкции в промышленном строительстве</t>
  </si>
  <si>
    <t>Письмо №АП-5536/06 от 18.11.04 Прил.1 п.7.1</t>
  </si>
  <si>
    <t>СП Бетонные и железобетонные сборные конструкции в промышленном строительстве</t>
  </si>
  <si>
    <t>Итоги по разделу 3 Отмостка :</t>
  </si>
  <si>
    <t xml:space="preserve">  Итого по разделу 3 Отмостка</t>
  </si>
  <si>
    <t>Раздел 4. Гидроизоляция</t>
  </si>
  <si>
    <t>ФЕР08-01-003-09</t>
  </si>
  <si>
    <t>Огрунтовка поверхности полимерной мастикой на основе бутилкаучука</t>
  </si>
  <si>
    <t>Объем=(36,6+5,4) / 100</t>
  </si>
  <si>
    <t>1,87425</t>
  </si>
  <si>
    <t>0,0105</t>
  </si>
  <si>
    <t>ФССЦ-01.2.03.05-0011</t>
  </si>
  <si>
    <t>Праймер битумный ТЕХНОНИКОЛЬ №01 (расход 0,3л/м2)</t>
  </si>
  <si>
    <t>л</t>
  </si>
  <si>
    <t>Объем=42*0,3</t>
  </si>
  <si>
    <t>ФЕР08-01-003-10</t>
  </si>
  <si>
    <t>Гидроизоляция боковая обмазочная полимерной мастикой на основе бутилкаучука в один слой (в 2 слоя)</t>
  </si>
  <si>
    <t>Объем=((36,6+5,4)*2) / 100</t>
  </si>
  <si>
    <t>3,36</t>
  </si>
  <si>
    <t>3,528</t>
  </si>
  <si>
    <t>0,0525</t>
  </si>
  <si>
    <t>ФССЦ-01.2.03.03-0103</t>
  </si>
  <si>
    <t>Мастика гидроизоляционная холодная ТЕХНОНИКОЛЬ №24 (МГТН) (расход 1кг/м2)</t>
  </si>
  <si>
    <t>Объем=84*1</t>
  </si>
  <si>
    <t>ФЕР07-05-039-01</t>
  </si>
  <si>
    <t>Устройство герметизации горизонтальных и вертикальных стыков стеновых панелей прокладками на клее в один ряд</t>
  </si>
  <si>
    <t>0,107</t>
  </si>
  <si>
    <t>Объем=10,7 / 100</t>
  </si>
  <si>
    <t>6,33</t>
  </si>
  <si>
    <t>0,8466375</t>
  </si>
  <si>
    <t>0,0120375</t>
  </si>
  <si>
    <t>МДС81-33.2004 Прил.4 п.7.2</t>
  </si>
  <si>
    <t>НР Бетонные и железобетонные сборные конструкции в жилищно-гражданском строительстве</t>
  </si>
  <si>
    <t>Письмо №АП-5536/06 от 18.11.04 Прил.1 п.7.2</t>
  </si>
  <si>
    <t>СП Бетонные и железобетонные сборные конструкции в жилищно-гражданском строительстве</t>
  </si>
  <si>
    <t>Итоги по разделу 4 Гидроизоляция :</t>
  </si>
  <si>
    <t xml:space="preserve">  Итого по разделу 4 Гидроизоляция</t>
  </si>
  <si>
    <t>Раздел 5. Трубы</t>
  </si>
  <si>
    <t>ФЕР34-02-001-03</t>
  </si>
  <si>
    <t>Устройство трубопроводов из хризотилцементных труб с соединением: полиэтиленовыми муфтами до 2 отверстий</t>
  </si>
  <si>
    <t>канал.км</t>
  </si>
  <si>
    <t>Объем=8/1000</t>
  </si>
  <si>
    <t>1,44</t>
  </si>
  <si>
    <t>НР Прокладка и монтаж сетей связи</t>
  </si>
  <si>
    <t>Письмо №АП-5536/06 от 18.11.04 Прил.1 п.28.1</t>
  </si>
  <si>
    <t>СП Прокладка и монтаж сетей связи</t>
  </si>
  <si>
    <t>ФССЦ-24.2.05.01-0002</t>
  </si>
  <si>
    <t>Трубы хризотилцементные безнапорные, номинальный диаметр 150 мм</t>
  </si>
  <si>
    <t>7,92</t>
  </si>
  <si>
    <t>Объем=20*2/1000</t>
  </si>
  <si>
    <t>ФЕРм08-02-407-13</t>
  </si>
  <si>
    <t>Труба стальная по установленным конструкциям, в опалубке фундаментов и перекрытиях, диаметр: до 50 мм</t>
  </si>
  <si>
    <t>Объем=(4*0,35) / 100</t>
  </si>
  <si>
    <t>41,68</t>
  </si>
  <si>
    <t>0,7294</t>
  </si>
  <si>
    <t>1,46</t>
  </si>
  <si>
    <t>0,02555</t>
  </si>
  <si>
    <t>ФССЦ-23.5.02.02-0033</t>
  </si>
  <si>
    <t>Трубы стальные электросварные прямошовные со снятой фаской из стали марок БСт2кп-БСт4кп и БСт2пс-БСт4пс, наружный диаметр 57 мм, толщина стенки 3 мм</t>
  </si>
  <si>
    <t>1,442</t>
  </si>
  <si>
    <t>Объем=1,4*1,03</t>
  </si>
  <si>
    <t>Итоги по разделу 5 Трубы :</t>
  </si>
  <si>
    <t xml:space="preserve">  Итого по разделу 5 Трубы</t>
  </si>
  <si>
    <t>0,317</t>
  </si>
  <si>
    <t>Объем=(6,6+310,8)/1000</t>
  </si>
  <si>
    <t>Перевозка строительных грузов (прочих материалов) бортовыми автомобилями грузоподъемностью 5 т на расстояние 115 км (г. Грозный - с.Ведучи), за исключением 30 км, учтенных в СНБ, II класс груза (мастика)</t>
  </si>
  <si>
    <t>35,091</t>
  </si>
  <si>
    <t>Объем=(3,96+9,13)*1,5+9,66*1,6</t>
  </si>
  <si>
    <t>ЛОКАЛЬНЫЙ СМЕТНЫЙ РАСЧЕТ (СМЕТА) № 04-01-02</t>
  </si>
  <si>
    <t xml:space="preserve">РС-19-533.220202.2.4-ИЛО-ЭС.ВР </t>
  </si>
  <si>
    <t>(1464,96)</t>
  </si>
  <si>
    <t>(1,52)</t>
  </si>
  <si>
    <t>(17,22)</t>
  </si>
  <si>
    <t>(105,67)</t>
  </si>
  <si>
    <t>(1357,77)</t>
  </si>
  <si>
    <t>Раздел 1. Кабельная линия</t>
  </si>
  <si>
    <t>0,21875</t>
  </si>
  <si>
    <t>Объем=5,25 / 1000</t>
  </si>
  <si>
    <t>0,2165625</t>
  </si>
  <si>
    <t>9,45</t>
  </si>
  <si>
    <t>Объем=5,25*1,8</t>
  </si>
  <si>
    <t>0,0203</t>
  </si>
  <si>
    <t>ФЕРм08-02-142-01</t>
  </si>
  <si>
    <t>Устройство постели при одном кабеле в траншее</t>
  </si>
  <si>
    <t>3,3125</t>
  </si>
  <si>
    <t>2,4375</t>
  </si>
  <si>
    <t>ФЕРм08-02-141-02</t>
  </si>
  <si>
    <t>Кабель до 35 кВ в готовых траншеях без покрытий, масса 1 м: до 2 кг</t>
  </si>
  <si>
    <t>Объем=159 / 100</t>
  </si>
  <si>
    <t>10,96</t>
  </si>
  <si>
    <t>21,783</t>
  </si>
  <si>
    <t>1,78875</t>
  </si>
  <si>
    <t>ТЦ_21.1.06.08_77_7718573829_15.03.2021_01</t>
  </si>
  <si>
    <t>Кабель АПвКаП2г-10 сеч. 1х240/50мм2</t>
  </si>
  <si>
    <t>162,18</t>
  </si>
  <si>
    <t>Объем=159*1,02</t>
  </si>
  <si>
    <t>Цена=412,21/7,3</t>
  </si>
  <si>
    <t>ФЕРм08-02-143-03</t>
  </si>
  <si>
    <t>Покрытие кабеля, проложенного в траншее: плитами одного кабеля</t>
  </si>
  <si>
    <t>5,74</t>
  </si>
  <si>
    <t>3,5875</t>
  </si>
  <si>
    <t>3,84</t>
  </si>
  <si>
    <t>ТЦ_01.7.00.00_77_7718573829_15.03.2021_01</t>
  </si>
  <si>
    <t>Плита пзк 240х480</t>
  </si>
  <si>
    <t>Объем=50/0,24</t>
  </si>
  <si>
    <t>Цена=48,75/7,3</t>
  </si>
  <si>
    <t>ФЕРм08-02-147-02</t>
  </si>
  <si>
    <t>Кабель до 35 кВ по установленным конструкциям и лоткам с креплением на поворотах и в конце трассы, масса 1 м кабеля: до 2 кг</t>
  </si>
  <si>
    <t>12,32</t>
  </si>
  <si>
    <t>9,24</t>
  </si>
  <si>
    <t>61,2</t>
  </si>
  <si>
    <t>Объем=60*1,02</t>
  </si>
  <si>
    <t>ФЕРм08-02-163-03</t>
  </si>
  <si>
    <t>Заделка концевая с термоусаживающимися полиэтиленовыми перчатками для 3-5-жильного кабеля с бумажной изоляцией напряжением до 1 кВ, сечение одной жилы: до 240 мм2</t>
  </si>
  <si>
    <t>Объем=4+2</t>
  </si>
  <si>
    <t>ТЦ_20.2.09.04_77_7718573829_15.03.2021_01</t>
  </si>
  <si>
    <t>Муфта polt 12d/1x1-l12b</t>
  </si>
  <si>
    <t>Цена=6691,57/7,3</t>
  </si>
  <si>
    <t>Муфта polj-12/1x120-240-AW</t>
  </si>
  <si>
    <t>Цена=8281,31/7,3</t>
  </si>
  <si>
    <t>Муфта Smoe 62822</t>
  </si>
  <si>
    <t>Цена=10968,64/7,3</t>
  </si>
  <si>
    <t>Итоги по разделу 1 Кабельная линия :</t>
  </si>
  <si>
    <t xml:space="preserve">  Итого по разделу 1 Кабельная линия</t>
  </si>
  <si>
    <t>Раздел 2. Монтажные работы КТП</t>
  </si>
  <si>
    <t>ФЕРм08-01-025-05</t>
  </si>
  <si>
    <t>Подстанция блочная напряжением 35 кВ по схеме: одна рабочая, секционированная выключателем, система шин, мощность трансформаторов до 6300 кВ·А</t>
  </si>
  <si>
    <t>1193</t>
  </si>
  <si>
    <t>1491,25</t>
  </si>
  <si>
    <t>97,54</t>
  </si>
  <si>
    <t>121,925</t>
  </si>
  <si>
    <t>ФЕРм08-01-001-03</t>
  </si>
  <si>
    <t>Трансформатор трехфазный: 35 кВ мощностью 630 кВ·А</t>
  </si>
  <si>
    <t>26,8</t>
  </si>
  <si>
    <t>33,5</t>
  </si>
  <si>
    <t>ФЕРм08-01-067-08</t>
  </si>
  <si>
    <t>Установка (шкаф) комплектная конденсаторная на установленных конструкциях, масса: до 500 кг</t>
  </si>
  <si>
    <t>шкаф</t>
  </si>
  <si>
    <t>3,86</t>
  </si>
  <si>
    <t>4,825</t>
  </si>
  <si>
    <t>1,825</t>
  </si>
  <si>
    <t>ТЦ_103_77_7107535210_15.12.2020_01</t>
  </si>
  <si>
    <t>КТП 630/0,4кВ</t>
  </si>
  <si>
    <t>Цена=6050925,00/4,51</t>
  </si>
  <si>
    <t>9,18</t>
  </si>
  <si>
    <t>Объем=9*1,02</t>
  </si>
  <si>
    <t>ФЕРм08-02-412-08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</si>
  <si>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240 мм2</t>
  </si>
  <si>
    <t>31,44</t>
  </si>
  <si>
    <t>2,358</t>
  </si>
  <si>
    <t>0,048</t>
  </si>
  <si>
    <t>Объем=6*1,02</t>
  </si>
  <si>
    <t>ФССЦ-21.1.06.09-0169</t>
  </si>
  <si>
    <t>Кабель силовой с медными жилами ВВГнг-LS 4х70-660</t>
  </si>
  <si>
    <t>0,32</t>
  </si>
  <si>
    <t>Объем=32 / 100</t>
  </si>
  <si>
    <t>8,48</t>
  </si>
  <si>
    <t>ФССЦ-01.2.03.03-0066</t>
  </si>
  <si>
    <t>Мастика битумно-резиновая: МБР-90Х изолирующая, холодная (ГОСТ 15836-79)</t>
  </si>
  <si>
    <t>0,0768</t>
  </si>
  <si>
    <t>ФЕРм08-02-163-02</t>
  </si>
  <si>
    <t>Заделка концевая с термоусаживающимися полиэтиленовыми перчатками для 3-5-жильного кабеля с бумажной изоляцией напряжением до 1 кВ, сечение одной жилы: до 120 мм2</t>
  </si>
  <si>
    <t>1,38</t>
  </si>
  <si>
    <t>3,45</t>
  </si>
  <si>
    <t>Муфта epkt-0047-l12</t>
  </si>
  <si>
    <t>Цена=4451,66/7,3</t>
  </si>
  <si>
    <t>ФССЦ-08.3.08.02-0024</t>
  </si>
  <si>
    <t>Уголок горячекатаный, размер 63х63 мм</t>
  </si>
  <si>
    <t>0,2002</t>
  </si>
  <si>
    <t>Объем=5,72*3,5*10/1000</t>
  </si>
  <si>
    <t>ФССЦ-08.3.07.01-0043</t>
  </si>
  <si>
    <t>Сталь полосовая: 40х5 мм, марка Ст3сп</t>
  </si>
  <si>
    <t>0,034</t>
  </si>
  <si>
    <t>Объем=1,3*26/1000</t>
  </si>
  <si>
    <t>ФССЦ-08.3.07.01-0042</t>
  </si>
  <si>
    <t>Сталь полосовая: 40х4 мм, кипящая</t>
  </si>
  <si>
    <t>Объем=1,2*35/1000</t>
  </si>
  <si>
    <t>ФССЦ-21.2.02.01-0032</t>
  </si>
  <si>
    <t>Провод антенный МГ, сечение 95 мм2</t>
  </si>
  <si>
    <t>Объем=0,61*4/1000</t>
  </si>
  <si>
    <t>ФССЦ-21.2.03.05-0074</t>
  </si>
  <si>
    <t>Провод силовой установочный с медными жилами ПуГВ 1х25-450</t>
  </si>
  <si>
    <t>ФЕРм08-02-471-01</t>
  </si>
  <si>
    <t>Заземлитель вертикальный из угловой стали размером: 50х50х5 мм</t>
  </si>
  <si>
    <t>Объем=8 / 10</t>
  </si>
  <si>
    <t>9,27</t>
  </si>
  <si>
    <t>0,34</t>
  </si>
  <si>
    <t>ТЦ_20.1.02.00_77_7725763637_31.03.2021_01</t>
  </si>
  <si>
    <t>Стержень заземления СЗН-58-11-15</t>
  </si>
  <si>
    <t>Цена=1030/7,3</t>
  </si>
  <si>
    <t>Герметизация проходов при вводе кабелей во взрывоопасные помещения уплотнительной массой_монтаж проходки Айсберг-500</t>
  </si>
  <si>
    <t>ТЦ_102_77_7725763637_31.03.2021_01</t>
  </si>
  <si>
    <t>Проходка Айсберг-500</t>
  </si>
  <si>
    <t>Цена=21458,33/7,3</t>
  </si>
  <si>
    <t>Итоги по разделу 2 Монтажные работы КТП :</t>
  </si>
  <si>
    <t xml:space="preserve">  Итого по разделу 2 Монтажные работы КТП</t>
  </si>
  <si>
    <t>Раздел 3. Дополнительные затраты по перевозке материалов на расстояние сверх 30км, учтенных в СНБ</t>
  </si>
  <si>
    <t>1,98</t>
  </si>
  <si>
    <t>Итоги по разделу 3 Дополнительные затраты по перевозке материалов на расстояние сверх 30км, учтенных в СНБ :</t>
  </si>
  <si>
    <t xml:space="preserve">  Итого по разделу 3 Дополнительные затраты по перевозке материалов на расстояние сверх 30км, учтенных в СНБ</t>
  </si>
  <si>
    <t>ЛОКАЛЬНЫЙ СМЕТНЫЙ РАСЧЕТ (СМЕТА) № 04-01-03</t>
  </si>
  <si>
    <t>(3,06)</t>
  </si>
  <si>
    <t>(0,45)</t>
  </si>
  <si>
    <t>(2,13)</t>
  </si>
  <si>
    <t>(0,93)</t>
  </si>
  <si>
    <t>Раздел 1. КТП-14</t>
  </si>
  <si>
    <t>Объем=1 / 10</t>
  </si>
  <si>
    <t>Объем=70 / 100</t>
  </si>
  <si>
    <t>13,3</t>
  </si>
  <si>
    <t>71,4</t>
  </si>
  <si>
    <t>Объем=70*1,02</t>
  </si>
  <si>
    <t>3,92875</t>
  </si>
  <si>
    <t>КТП-14</t>
  </si>
  <si>
    <t>ЛОКАЛЬНЫЙ СМЕТНЫЙ РАСЧЕТ (СМЕТА) № 04-01-04</t>
  </si>
  <si>
    <t>(5,08)</t>
  </si>
  <si>
    <t>(4,47)</t>
  </si>
  <si>
    <t>(0,61)</t>
  </si>
  <si>
    <t>ФССЦ-24.3.01.02-0003</t>
  </si>
  <si>
    <t>Трубы из самозатухающего ПВХ гибкие гофрированные, легкие, без протяжки, номинальный внутренний диаметр 16 мм</t>
  </si>
  <si>
    <t>ТЦ_21.1.00.00_77_7718573829_15.03.2021_01</t>
  </si>
  <si>
    <t>Кабель КУНРС ВКВнг(А)-FRLS 2х0,75</t>
  </si>
  <si>
    <t>Цена=264,37/7,3</t>
  </si>
  <si>
    <t>ЛОКАЛЬНЫЙ СМЕТНЫЙ РАСЧЕТ (СМЕТА) № 04-01-05</t>
  </si>
  <si>
    <t>(2,66)</t>
  </si>
  <si>
    <t>(0,15)</t>
  </si>
  <si>
    <t>(2,58)</t>
  </si>
  <si>
    <t>ФССЦ-61.2.04.11-0006</t>
  </si>
  <si>
    <t>Сирена сигнальная, марка "Иволга-2"</t>
  </si>
  <si>
    <t>8.1</t>
  </si>
  <si>
    <t>8.2</t>
  </si>
  <si>
    <t>8.3</t>
  </si>
  <si>
    <t>8.4</t>
  </si>
  <si>
    <t>8.5</t>
  </si>
  <si>
    <t>ОБЪЕКТНЫЙ СМЕТНЫЙ РАСЧЕТ (СМЕТА) № ОС-04-02</t>
  </si>
  <si>
    <t>Составлен(а) в базисном (текущем) уровне цен  4кв. 2020г.</t>
  </si>
  <si>
    <t>04-02-01</t>
  </si>
  <si>
    <t>04-02-02</t>
  </si>
  <si>
    <t>04-02-03</t>
  </si>
  <si>
    <t>КТП-9</t>
  </si>
  <si>
    <t>ЛОКАЛЬНЫЙ СМЕТНЫЙ РАСЧЕТ (СМЕТА) № 04-02-01</t>
  </si>
  <si>
    <t>(2,16)</t>
  </si>
  <si>
    <t>(0,3)</t>
  </si>
  <si>
    <t>(1,55)</t>
  </si>
  <si>
    <t>ЛОКАЛЬНЫЙ СМЕТНЫЙ РАСЧЕТ (СМЕТА) № 04-02-02</t>
  </si>
  <si>
    <t>(0,47)</t>
  </si>
  <si>
    <t>Объем=15 / 100</t>
  </si>
  <si>
    <t>2,85</t>
  </si>
  <si>
    <t>0,841875</t>
  </si>
  <si>
    <t>0,00375</t>
  </si>
  <si>
    <t>0,0153</t>
  </si>
  <si>
    <t>Объем=(15*1,02) / 1000</t>
  </si>
  <si>
    <t>ЛОКАЛЬНЫЙ СМЕТНЫЙ РАСЧЕТ (СМЕТА) № 04-02-03</t>
  </si>
  <si>
    <t>(2,54)</t>
  </si>
  <si>
    <t>(1,60)</t>
  </si>
  <si>
    <t>(0,94)</t>
  </si>
  <si>
    <t>Раздел 1. КТП-9</t>
  </si>
  <si>
    <t>9.1</t>
  </si>
  <si>
    <t>9.2</t>
  </si>
  <si>
    <t>9.3</t>
  </si>
  <si>
    <t>ЛОКАЛЬНЫЙ СМЕТНЫЙ РАСЧЕТ (СМЕТА) № 04-03-01</t>
  </si>
  <si>
    <t>Наружное электроснабжение</t>
  </si>
  <si>
    <t xml:space="preserve">РС-19-533.220101.2.4-ТКР-ЭС.ВР </t>
  </si>
  <si>
    <t>(91,66)</t>
  </si>
  <si>
    <t>(3,86)</t>
  </si>
  <si>
    <t>(5,90)</t>
  </si>
  <si>
    <t>(57,6)</t>
  </si>
  <si>
    <t>(30,2)</t>
  </si>
  <si>
    <t>ФЕР01-02-057-02</t>
  </si>
  <si>
    <t>Разработка грунта вручную в траншеях глубиной до 2 м без креплений с откосами, группа грунтов: 2</t>
  </si>
  <si>
    <t>0,3555</t>
  </si>
  <si>
    <t>Объем=(6,75+28,8) / 100</t>
  </si>
  <si>
    <t>68,43375</t>
  </si>
  <si>
    <t>ФЕР01-02-061-01</t>
  </si>
  <si>
    <t>Засыпка вручную траншей, пазух котлованов и ям, группа грунтов: 1</t>
  </si>
  <si>
    <t>0,237</t>
  </si>
  <si>
    <t>Объем=(4,5+19,2) / 100</t>
  </si>
  <si>
    <t>88,5</t>
  </si>
  <si>
    <t>26,218125</t>
  </si>
  <si>
    <t>ФЕР01-01-022-13</t>
  </si>
  <si>
    <t>Разработка грунта с погрузкой на автомобили-самосвалы в траншеях экскаватором «обратная лопата» с ковшом вместимостью 0,5 (0,5-0,63) м3, группа грунтов: 1</t>
  </si>
  <si>
    <t>0,01185</t>
  </si>
  <si>
    <t>Объем=(2,25+9,6) / 1000</t>
  </si>
  <si>
    <t>0,3777188</t>
  </si>
  <si>
    <t>21,33</t>
  </si>
  <si>
    <t>Объем=11,85*1,8</t>
  </si>
  <si>
    <t>Объем=(25+40) / 100</t>
  </si>
  <si>
    <t>4,30625</t>
  </si>
  <si>
    <t>3,16875</t>
  </si>
  <si>
    <t>11,85</t>
  </si>
  <si>
    <t>Объем=45 / 100</t>
  </si>
  <si>
    <t>6,165</t>
  </si>
  <si>
    <t>0,50625</t>
  </si>
  <si>
    <t>Кабель ПвКШп сеч. 4х70мм2</t>
  </si>
  <si>
    <t>45,9</t>
  </si>
  <si>
    <t>Объем=45*1,02</t>
  </si>
  <si>
    <t>Цена=283,25/5,44</t>
  </si>
  <si>
    <t>ФЕРм08-02-141-01</t>
  </si>
  <si>
    <t>Кабель до 35 кВ в готовых траншеях без покрытий, масса 1 м: до 1 кг</t>
  </si>
  <si>
    <t>Объем=37 / 100</t>
  </si>
  <si>
    <t>5,069</t>
  </si>
  <si>
    <t>0,62</t>
  </si>
  <si>
    <t>0,28675</t>
  </si>
  <si>
    <t>Кабель ПвКШп сеч. 4х10мм2</t>
  </si>
  <si>
    <t>37,74</t>
  </si>
  <si>
    <t>Объем=37*1,02</t>
  </si>
  <si>
    <t>Цена=141/5,44</t>
  </si>
  <si>
    <t>ФЕРм08-02-143-05</t>
  </si>
  <si>
    <t>Покрытие кабеля, проложенного в траншее: лентой сигнальной</t>
  </si>
  <si>
    <t>Объем=65 / 100</t>
  </si>
  <si>
    <t>0,48</t>
  </si>
  <si>
    <t>ФССЦ-01.7.06.08-0012</t>
  </si>
  <si>
    <t>Лента сигнальная полиэтиленовая ЛСЭ-300, длина 100 м, ширина 300 мм</t>
  </si>
  <si>
    <t>ФЕР34-02-003-01</t>
  </si>
  <si>
    <t>Устройство трубопроводов из полиэтиленовых труб: до 2 отверстий</t>
  </si>
  <si>
    <t>Объем=10/1000</t>
  </si>
  <si>
    <t>1,6625</t>
  </si>
  <si>
    <t>ФЕРм08-02-148-03</t>
  </si>
  <si>
    <t>Кабель до 35 кВ в проложенных трубах, блоках и коробах, масса 1 м кабеля: до 3 кг</t>
  </si>
  <si>
    <t>18,56</t>
  </si>
  <si>
    <t>ФЕРм08-02-141-03</t>
  </si>
  <si>
    <t>Кабель до 35 кВ в готовых траншеях без покрытий, масса 1 м: до 3 кг</t>
  </si>
  <si>
    <t>11,36</t>
  </si>
  <si>
    <t>1,42</t>
  </si>
  <si>
    <t>1,88</t>
  </si>
  <si>
    <t>0,235</t>
  </si>
  <si>
    <t>Кабель ПвКШп сеч. 1х240мм2</t>
  </si>
  <si>
    <t>Цена=1524,72/5,44</t>
  </si>
  <si>
    <t>Объем=295 / 100</t>
  </si>
  <si>
    <t>53,1</t>
  </si>
  <si>
    <t>1,475</t>
  </si>
  <si>
    <t>0,372</t>
  </si>
  <si>
    <t>Объем=1,26*295/1000</t>
  </si>
  <si>
    <t>ФЕРм08-02-471-02</t>
  </si>
  <si>
    <t>Заземлитель вертикальный из угловой стали размером: 63х63х6 мм</t>
  </si>
  <si>
    <t>10,3</t>
  </si>
  <si>
    <t>30,9</t>
  </si>
  <si>
    <t>1,62</t>
  </si>
  <si>
    <t>0,412</t>
  </si>
  <si>
    <t>Объем=5,72*3*24/1000</t>
  </si>
  <si>
    <t>11,5875</t>
  </si>
  <si>
    <t>0,425</t>
  </si>
  <si>
    <t>ФССЦ-08.3.08.02-0022</t>
  </si>
  <si>
    <t>Уголок горячекатаный, размер 50х50 мм</t>
  </si>
  <si>
    <t>0,113</t>
  </si>
  <si>
    <t>Объем=3,77*3*10/1000</t>
  </si>
  <si>
    <t>Раздел 2. Освещение</t>
  </si>
  <si>
    <t>1,55</t>
  </si>
  <si>
    <t>ТЦ_62.1.02.10_77_7718573829_15.03.2021_01</t>
  </si>
  <si>
    <t>Вводно-распределительное устройство ВРУ-1</t>
  </si>
  <si>
    <t>Цена=32250/4,51</t>
  </si>
  <si>
    <t>Вводно-распределительное устройство ВРУ-2</t>
  </si>
  <si>
    <t>Цена=32583,33/4,51</t>
  </si>
  <si>
    <t>Вводно-распределительное устройство ВРУ-3</t>
  </si>
  <si>
    <t>Вводно-распределительное устройство ВРУ-4</t>
  </si>
  <si>
    <t>Цена=37500/4,51</t>
  </si>
  <si>
    <t>ФЕРм08-03-593-06</t>
  </si>
  <si>
    <t>Светильник потолочный или настенный с креплением винтами или болтами для помещений: с нормальными условиями среды, одноламповый</t>
  </si>
  <si>
    <t>Объем=(5+5) / 100</t>
  </si>
  <si>
    <t>70,64</t>
  </si>
  <si>
    <t>8,83</t>
  </si>
  <si>
    <t>Светильник светодиодный spo-6-36к-м(а)</t>
  </si>
  <si>
    <t>Цена=1765,63/5,44</t>
  </si>
  <si>
    <t>Светильник светодиодный spo-6-36к-м</t>
  </si>
  <si>
    <t>Цена=522,21/5,44</t>
  </si>
  <si>
    <t>ФССЦ-20.3.02.12-0008</t>
  </si>
  <si>
    <t>Лампы энергосберегающие 13W/3U E27</t>
  </si>
  <si>
    <t>ФЕРм08-03-593-05</t>
  </si>
  <si>
    <t>Светильник потолочный или настенный с креплением винтами или болтами для помещений: с тяжелыми условиями среды, уплотненный</t>
  </si>
  <si>
    <t>74,73</t>
  </si>
  <si>
    <t>9,34125</t>
  </si>
  <si>
    <t>0,1275</t>
  </si>
  <si>
    <t>ФССЦ-20.3.03.04-0076</t>
  </si>
  <si>
    <t>Светильник, типа НПП 03-100-002</t>
  </si>
  <si>
    <t>5,892</t>
  </si>
  <si>
    <t>ФССЦ-20.3.03.04-0011</t>
  </si>
  <si>
    <t>Светильник аварийного освещения "ВЫХОД" под лампу КЛ с рассеивателем из поликарбоната, типа ЛБО 29-9-831 (БС-831)</t>
  </si>
  <si>
    <t>ФЕРм08-03-596-03</t>
  </si>
  <si>
    <t>Прожектор, отдельно устанавливаемый на стальной конструкции: на крыше здания, с лампой мощностью 500 Вт</t>
  </si>
  <si>
    <t>286,4</t>
  </si>
  <si>
    <t>14,32</t>
  </si>
  <si>
    <t>96,42</t>
  </si>
  <si>
    <t>4,821</t>
  </si>
  <si>
    <t>ТЦ_20.3.04.04_77_7718573829_15.03.2021_01</t>
  </si>
  <si>
    <t>Прожектор UMS 400s</t>
  </si>
  <si>
    <t>Цена=16338,58/5,44</t>
  </si>
  <si>
    <t>ФССЦ-20.3.02.04-0011</t>
  </si>
  <si>
    <t>Лампы разрядные металлогалогенные высокого давления ДРИ-400-6, трубчатые, цоколь E40</t>
  </si>
  <si>
    <t>ФЕРм08-03-591-01</t>
  </si>
  <si>
    <t>Выключатель: одноклавишный неутопленного типа при открытой проводке</t>
  </si>
  <si>
    <t>Объем=17 / 100</t>
  </si>
  <si>
    <t>31,6</t>
  </si>
  <si>
    <t>6,715</t>
  </si>
  <si>
    <t>0,010625</t>
  </si>
  <si>
    <t>ФССЦ-20.4.01.01-0042</t>
  </si>
  <si>
    <t>Выключатель одноклавишный для открытой проводки серии "Прима", марка: А16-046 с подсветкой, цвет белый</t>
  </si>
  <si>
    <t>1,7</t>
  </si>
  <si>
    <t>Объем=17 / 10</t>
  </si>
  <si>
    <t>ФЕРм08-03-591-08</t>
  </si>
  <si>
    <t>Розетка штепсельная: неутопленного типа при открытой проводке</t>
  </si>
  <si>
    <t>34,56</t>
  </si>
  <si>
    <t>6,048</t>
  </si>
  <si>
    <t>0,00875</t>
  </si>
  <si>
    <t>ФССЦ-20.4.03.05-0009</t>
  </si>
  <si>
    <t>Розетка штепсельная для открытой проводки с заземляющими контактами и защитными шторками серии "Москвичка", марка РА 10/16-508, белая</t>
  </si>
  <si>
    <t>ФЕРм08-02-401-01</t>
  </si>
  <si>
    <t>Кабель трех-пятижильный сечением жилы до 16 мм2 с креплением накладными скобами, полосками с установкой ответвительных коробок</t>
  </si>
  <si>
    <t>6,7</t>
  </si>
  <si>
    <t>Объем=(15+15+60+390+190) / 100</t>
  </si>
  <si>
    <t>41,28</t>
  </si>
  <si>
    <t>345,72</t>
  </si>
  <si>
    <t>3,35</t>
  </si>
  <si>
    <t>0,1938</t>
  </si>
  <si>
    <t>Объем=(190*1,02) / 1000</t>
  </si>
  <si>
    <t>ФССЦ-21.1.06.09-0152</t>
  </si>
  <si>
    <t>Кабель силовой с медными жилами ВВГнг(A)-LS 3х2,5-660</t>
  </si>
  <si>
    <t>0,3978</t>
  </si>
  <si>
    <t>Объем=(390*1,02) / 1000</t>
  </si>
  <si>
    <t>ФССЦ-21.1.06.09-0177</t>
  </si>
  <si>
    <t>Кабель силовой с медными жилами ВВГнг(A)-LS 5х4-660</t>
  </si>
  <si>
    <t>ФССЦ-21.1.06.09-0176</t>
  </si>
  <si>
    <t>Кабель силовой с медными жилами ВВГнг(A)-LS 5х2,5-660</t>
  </si>
  <si>
    <t>ФССЦ-21.1.06.09-0183</t>
  </si>
  <si>
    <t>Кабель силовой с медными жилами ВВГнг-LS 5х50-660</t>
  </si>
  <si>
    <t>Итоги по разделу 2 Освещение :</t>
  </si>
  <si>
    <t xml:space="preserve">  Итого по разделу 2 Освещение</t>
  </si>
  <si>
    <t>0,897</t>
  </si>
  <si>
    <t>17,775</t>
  </si>
  <si>
    <t>Объем=11,85*1,5</t>
  </si>
  <si>
    <t>ЛОКАЛЬНЫЙ СМЕТНЫЙ РАСЧЕТ (СМЕТА) № 05-01-01</t>
  </si>
  <si>
    <t>РС-19-533.220301.2.4-ИЛО-СС</t>
  </si>
  <si>
    <t>(111,89)</t>
  </si>
  <si>
    <t>(39,45)</t>
  </si>
  <si>
    <t>8,05</t>
  </si>
  <si>
    <t>(66,98)</t>
  </si>
  <si>
    <t>(5,46)</t>
  </si>
  <si>
    <t>ФЕР01-01-022-02</t>
  </si>
  <si>
    <t>Разработка грунта с погрузкой на автомобили-самосвалы в траншеях экскаватором «обратная лопата» с ковшом вместимостью 1 (1-1,2) м3, группа грунтов: 2</t>
  </si>
  <si>
    <t>Объем=180 / 1000</t>
  </si>
  <si>
    <t>4,275</t>
  </si>
  <si>
    <t>351</t>
  </si>
  <si>
    <t>Объем=180*1,95</t>
  </si>
  <si>
    <t>ФЕР01-01-009-02</t>
  </si>
  <si>
    <t>Разработка грунта в траншеях экскаватором «обратная лопата» с ковшом вместимостью 1 (1-1,2) м3, группа грунтов: 2</t>
  </si>
  <si>
    <t>Объем=(1080-180) / 1000</t>
  </si>
  <si>
    <t>16,875</t>
  </si>
  <si>
    <t>0,2646</t>
  </si>
  <si>
    <t>Объем=26,46 / 100</t>
  </si>
  <si>
    <t>61,1226</t>
  </si>
  <si>
    <t>Объем=1800 / 100</t>
  </si>
  <si>
    <t>119,25</t>
  </si>
  <si>
    <t>87,75</t>
  </si>
  <si>
    <t>ФЕР01-01-035-01</t>
  </si>
  <si>
    <t>Засыпка траншей и котлованов с перемещением грунта до 5 м бульдозерами мощностью: 132 кВт (180 л.с.), группа грунтов 1</t>
  </si>
  <si>
    <t>0,92646</t>
  </si>
  <si>
    <t>Объем=(900+26,46) / 1000</t>
  </si>
  <si>
    <t>2,084535</t>
  </si>
  <si>
    <t>ФЕР01-02-005-01</t>
  </si>
  <si>
    <t>Уплотнение грунта пневматическими трамбовками, группа грунтов: 1-2</t>
  </si>
  <si>
    <t>9,2646</t>
  </si>
  <si>
    <t>Объем=(900+26,46) / 100</t>
  </si>
  <si>
    <t>12,53</t>
  </si>
  <si>
    <t>145,1067975</t>
  </si>
  <si>
    <t>2,62</t>
  </si>
  <si>
    <t>30,341565</t>
  </si>
  <si>
    <t>Раздел 2. Наружные сети связи</t>
  </si>
  <si>
    <t>ФЕРм10-06-060-01</t>
  </si>
  <si>
    <t>Монтаж оптического кросса с учетом измерений на волоконно-оптическом кабеле с числом волокон: 4</t>
  </si>
  <si>
    <t>1,86</t>
  </si>
  <si>
    <t>Оптический кросс БОН-Н-8.55</t>
  </si>
  <si>
    <t>Цена=2592,17/4,51</t>
  </si>
  <si>
    <t>ФЕРм10-06-060-04</t>
  </si>
  <si>
    <t>Монтаж оптического кросса с учетом измерений на волоконно-оптическом кабеле с числом волокон: 16</t>
  </si>
  <si>
    <t>9,025</t>
  </si>
  <si>
    <t>Оптический кросс, 16 портов КРС-16-FC</t>
  </si>
  <si>
    <t>Цена=2677,43/4,51</t>
  </si>
  <si>
    <t>ФЕРм10-06-060-06</t>
  </si>
  <si>
    <t>Монтаж оптического кросса с учетом измерений на волоконно-оптическом кабеле с числом волокон: 32</t>
  </si>
  <si>
    <t>5,91</t>
  </si>
  <si>
    <t>7,3875</t>
  </si>
  <si>
    <t>Оптический кросс, 32 порта КРС-32-FC</t>
  </si>
  <si>
    <t>Цена=6020,23/4,51</t>
  </si>
  <si>
    <t>Объем=(500*4) / 100</t>
  </si>
  <si>
    <t>ФССЦ-01.7.06.08-0008</t>
  </si>
  <si>
    <t>Лента сигнальная "Оптика" ЛСО 70</t>
  </si>
  <si>
    <t>Объем=500*4/100</t>
  </si>
  <si>
    <t>ФЕРм10-06-058-05</t>
  </si>
  <si>
    <t>Монтаж прямых муфт для волоконно-оптических кабелей в колодце, емкость оптических волокон: 24</t>
  </si>
  <si>
    <t>7,05</t>
  </si>
  <si>
    <t>61,6875</t>
  </si>
  <si>
    <t>ТЦ_20.2.09.00_77_7718573829_15.03.2021_01</t>
  </si>
  <si>
    <t>Муфта оптическая МТОК-А1/216-1КТ3645-К-78</t>
  </si>
  <si>
    <t>Цена=11843,03/7,3</t>
  </si>
  <si>
    <t>ФССЦ-24.3.03.01-0218</t>
  </si>
  <si>
    <t>Трубка термоусаживаемая</t>
  </si>
  <si>
    <t>ФЕРм08-02-407-01</t>
  </si>
  <si>
    <t>Труба стальная по установленным конструкциям, по стенам с креплением скобами, диаметр: до 25 мм</t>
  </si>
  <si>
    <t>24,64</t>
  </si>
  <si>
    <t>ФССЦ-23.3.06.02-0003</t>
  </si>
  <si>
    <t>Трубы стальные сварные оцинкованные водогазопроводные с резьбой, обыкновенные, номинальный диаметр 25 мм, толщина стенки 3,2 мм</t>
  </si>
  <si>
    <t>41,2</t>
  </si>
  <si>
    <t>Объем=40*1,03</t>
  </si>
  <si>
    <t>ФССЦ-01.7.15.10-0051</t>
  </si>
  <si>
    <t>Скобы 25 мм</t>
  </si>
  <si>
    <t>ФЕРм08-02-472-07</t>
  </si>
  <si>
    <t>Проводник заземляющий открыто по строительным основаниям: из полосовой стали сечением 160 мм2</t>
  </si>
  <si>
    <t>18,5</t>
  </si>
  <si>
    <t>0,69375</t>
  </si>
  <si>
    <t>0,46</t>
  </si>
  <si>
    <t>0,01725</t>
  </si>
  <si>
    <t>ФССЦ-08.3.07.01-0050</t>
  </si>
  <si>
    <t>Сталь полосовая: 50х3 мм, марка Ст3сп</t>
  </si>
  <si>
    <t>0,004</t>
  </si>
  <si>
    <t>Объем=1,178*3/1000</t>
  </si>
  <si>
    <t>Объем=250/1000</t>
  </si>
  <si>
    <t>41,5625</t>
  </si>
  <si>
    <t>ФЕРм10-06-048-06</t>
  </si>
  <si>
    <t>Прокладка волоконно-оптических кабелей в канализации: в трубопроводе по свободному каналу</t>
  </si>
  <si>
    <t>100 м кабеля</t>
  </si>
  <si>
    <t>Объем=(270+80*3) / 100</t>
  </si>
  <si>
    <t>2,02</t>
  </si>
  <si>
    <t>12,8775</t>
  </si>
  <si>
    <t>ФЕРм10-06-048-05</t>
  </si>
  <si>
    <t>Прокладка волоконно-оптических кабелей в траншее</t>
  </si>
  <si>
    <t>км кабеля</t>
  </si>
  <si>
    <t>1,56</t>
  </si>
  <si>
    <t>Объем=(770+670+120)/1000</t>
  </si>
  <si>
    <t>37,05</t>
  </si>
  <si>
    <t>15,6</t>
  </si>
  <si>
    <t>ФССЦ-21.1.01.01-0018</t>
  </si>
  <si>
    <t>Кабель оптический ОККТМ-10-01-0,22-4-(2,7)_Волоконно-Оптический Кабель ИКБ2-М6П-А4/2</t>
  </si>
  <si>
    <t>0,2754</t>
  </si>
  <si>
    <t>Объем=270*1,02/1000</t>
  </si>
  <si>
    <t>ФССЦ-21.1.01.01-0022</t>
  </si>
  <si>
    <t>Кабель оптический ОККТМ-10-01-0,22-16-(2,7)_Волоконно-Оптический Кабель ИКБ2-М6П-А4/16</t>
  </si>
  <si>
    <t>0,867</t>
  </si>
  <si>
    <t>Объем=850*1,02/1000</t>
  </si>
  <si>
    <t>ФССЦ-21.1.01.01-0023</t>
  </si>
  <si>
    <t>Кабель оптический ОККТМ-10-01-0,22-24-(2,7)_Волоконно-Оптический Кабель ИКБ2-М6П-А4/24</t>
  </si>
  <si>
    <t>0,765</t>
  </si>
  <si>
    <t>Объем=750*1,02/1000</t>
  </si>
  <si>
    <t>ФССЦ-21.1.01.01-0046</t>
  </si>
  <si>
    <t>Кабель оптический ОКПМ-10-02-0,22-32-(9,0)_Волоконно-Оптический Кабель ИКБ2-М6П-А4/32</t>
  </si>
  <si>
    <t>0,204</t>
  </si>
  <si>
    <t>Объем=200*1,02/1000</t>
  </si>
  <si>
    <t>ФЕРм10-06-059-01</t>
  </si>
  <si>
    <t>Измерение на смонтированном участке волоконно-оптического кабеля в одном направлении с числом волокон: 4</t>
  </si>
  <si>
    <t>измерение</t>
  </si>
  <si>
    <t>0,63</t>
  </si>
  <si>
    <t>3,9375</t>
  </si>
  <si>
    <t>ФЕРм10-06-059-04</t>
  </si>
  <si>
    <t>Измерение на смонтированном участке волоконно-оптического кабеля в одном направлении с числом волокон: 16</t>
  </si>
  <si>
    <t>1,87</t>
  </si>
  <si>
    <t>4,675</t>
  </si>
  <si>
    <t>ФЕРм10-06-059-05</t>
  </si>
  <si>
    <t>Измерение на смонтированном участке волоконно-оптического кабеля в одном направлении с числом волокон: 24</t>
  </si>
  <si>
    <t>2,98</t>
  </si>
  <si>
    <t>11,175</t>
  </si>
  <si>
    <t>ФЕРм10-06-059-06</t>
  </si>
  <si>
    <t>Измерение на смонтированном участке волоконно-оптического кабеля в одном направлении с числом волокон: 32</t>
  </si>
  <si>
    <t>4,22</t>
  </si>
  <si>
    <t>5,275</t>
  </si>
  <si>
    <t>Итоги по разделу 2 Наружные сети связи :</t>
  </si>
  <si>
    <t xml:space="preserve">  Итого по разделу 2 Наружные сети связи</t>
  </si>
  <si>
    <t>Объем=180*1,5</t>
  </si>
  <si>
    <t>ОБЪЕКТНЫЙ СМЕТНЫЙ РАСЧЕТ (СМЕТА) № ОС-09-01</t>
  </si>
  <si>
    <t>09-01-01</t>
  </si>
  <si>
    <t>Пусконаладочные работы электрооборудования канатной дороги</t>
  </si>
  <si>
    <t>09-01-02</t>
  </si>
  <si>
    <t>Трансформаторная подстанция КТП-14. Пусконаладочные работы</t>
  </si>
  <si>
    <t>09-01-03</t>
  </si>
  <si>
    <t>КЛ 10 кВ. Пусконаладочные работы</t>
  </si>
  <si>
    <t>09-01-04</t>
  </si>
  <si>
    <t>Пусконаладочные работы канатной дороги VL5</t>
  </si>
  <si>
    <t>Всесезонный туристско-рекреационный комплекс "Ведучи", Чеченская Республика.Пассажирская подвесная канатная дорога VL5</t>
  </si>
  <si>
    <t>ЛОКАЛЬНЫЙ СМЕТНЫЙ РАСЧЕТ (СМЕТА) № 09-01-01</t>
  </si>
  <si>
    <t>(61,4)</t>
  </si>
  <si>
    <t>(29,95)</t>
  </si>
  <si>
    <t>Раздел 1. Пусконаладочные работы</t>
  </si>
  <si>
    <t>ФЕРп01-03-002-06</t>
  </si>
  <si>
    <t>Выключатель трехполюсный напряжением до 1 кВ с: электромагнитным, тепловым или комбинированным расцепителем, номинальный ток до 600 А</t>
  </si>
  <si>
    <t>Приказ от 04.09.2019 № 519/пр п.7.4</t>
  </si>
  <si>
    <t>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</t>
  </si>
  <si>
    <t xml:space="preserve"> ОЗП=0,8; ТЗ=0,8</t>
  </si>
  <si>
    <t>80,64</t>
  </si>
  <si>
    <t>МДС81-33.2004 Прил.4 п.48</t>
  </si>
  <si>
    <t>НР Пусконаладочные работы: 'вхолостую' - 80%, 'под нагрузкой' - 20%</t>
  </si>
  <si>
    <t>Письмо №АП-5536/06 Прил.1 п.48</t>
  </si>
  <si>
    <t>СП Пусконаладочные работы: 'вхолостую' - 80%, 'под нагрузкой' - 20%</t>
  </si>
  <si>
    <t>ФЕРп01-09-001-02</t>
  </si>
  <si>
    <t>Датчик контактный механический с числом цепей управления: до 5</t>
  </si>
  <si>
    <t>5,68</t>
  </si>
  <si>
    <t>45,44</t>
  </si>
  <si>
    <t>ФЕРп01-11-011-01</t>
  </si>
  <si>
    <t>Проверка наличия цепи между заземлителями и заземленными элементами</t>
  </si>
  <si>
    <t>100 измерений</t>
  </si>
  <si>
    <t>Объем=150 / 100</t>
  </si>
  <si>
    <t>12,96</t>
  </si>
  <si>
    <t>15,552</t>
  </si>
  <si>
    <t>ФЕРп01-08-001-01</t>
  </si>
  <si>
    <t>Преобразователь диодный, ток: до 10 А</t>
  </si>
  <si>
    <t>3,24</t>
  </si>
  <si>
    <t>20,736</t>
  </si>
  <si>
    <t>ФЕРп01-09-002-01</t>
  </si>
  <si>
    <t>Датчик бесконтактный с числом "вход-выход": до 3</t>
  </si>
  <si>
    <t>6,48</t>
  </si>
  <si>
    <t>25,92</t>
  </si>
  <si>
    <t>ФЕРп01-10-002-01</t>
  </si>
  <si>
    <t>Схема образования участка сигнализации (центральной, технологической, местной, аварийной, предупредительной и др.)</t>
  </si>
  <si>
    <t>участок</t>
  </si>
  <si>
    <t>23,49</t>
  </si>
  <si>
    <t>93,96</t>
  </si>
  <si>
    <t>ФЕРп01-11-022-01</t>
  </si>
  <si>
    <t>Измерение активного, индуктивного сопротивлений и емкости электрических машин и аппаратов</t>
  </si>
  <si>
    <t>3,2</t>
  </si>
  <si>
    <t>ФЕРп01-11-023-01</t>
  </si>
  <si>
    <t>Снятие характеристик коммутационных аппаратов: временных</t>
  </si>
  <si>
    <t>9,072</t>
  </si>
  <si>
    <t>ФЕРп01-13-001-02</t>
  </si>
  <si>
    <t>Присоединение с количеством взаимосвязанных устройств: до 5 шт.</t>
  </si>
  <si>
    <t>присоединение</t>
  </si>
  <si>
    <t>40,5</t>
  </si>
  <si>
    <t>356,4</t>
  </si>
  <si>
    <t>ФЕРп01-13-010-02</t>
  </si>
  <si>
    <t>Агрегат, включающий в себя механизмы, связанные между собой блокировочными связями, смонтированные: предприятием-изготовителем, в количестве до 5 шт.</t>
  </si>
  <si>
    <t>52,65</t>
  </si>
  <si>
    <t>294,84</t>
  </si>
  <si>
    <t>ФЕРп01-13-030-01</t>
  </si>
  <si>
    <t>Технологический комплекс, включающий в себя управляемые участки в количестве: до 5 шт.</t>
  </si>
  <si>
    <t>70,48</t>
  </si>
  <si>
    <t>451,072</t>
  </si>
  <si>
    <t>ФЕРп01-07-001-01</t>
  </si>
  <si>
    <t>Электродвигатель асинхронный: с короткозамкнутым ротором, напряжением до 1 кВ</t>
  </si>
  <si>
    <t>2,43</t>
  </si>
  <si>
    <t>7,776</t>
  </si>
  <si>
    <t>ФЕРп01-07-001-02</t>
  </si>
  <si>
    <t>Электродвигатель асинхронный: с короткозамкнутым ротором, напряжением свыше 1 кВ, мощностью до 300 кВт</t>
  </si>
  <si>
    <t>4,86</t>
  </si>
  <si>
    <t>3,888</t>
  </si>
  <si>
    <t>ФЕРп01-10-001-01</t>
  </si>
  <si>
    <t>Сбор и реализация сигналов информации устройств защиты, автоматики электрических и технологических режимов</t>
  </si>
  <si>
    <t>сигнал</t>
  </si>
  <si>
    <t>5,6</t>
  </si>
  <si>
    <t>ФЕРп01-09-002-06</t>
  </si>
  <si>
    <t>Элемент "усиление-преобразование" с числом "вход-выход": до 10 без органов настройки</t>
  </si>
  <si>
    <t>2,44</t>
  </si>
  <si>
    <t>13,664</t>
  </si>
  <si>
    <t>ФЕРп01-09-002-04</t>
  </si>
  <si>
    <t>Элемент "усиление-преобразование" с числом "вход-выход": до 5 с числом органов настройки до 3</t>
  </si>
  <si>
    <t>ФЕРп01-10-010-01</t>
  </si>
  <si>
    <t>Схема контроля изоляции электрической сети: с помощью электроизмерительных приборов</t>
  </si>
  <si>
    <t>схема</t>
  </si>
  <si>
    <t>ФЕРп01-09-001-01</t>
  </si>
  <si>
    <t>Датчик контактный механический с числом цепей управления: до 2</t>
  </si>
  <si>
    <t>5,184</t>
  </si>
  <si>
    <t>ФЕРп01-11-013-01</t>
  </si>
  <si>
    <t>Замер полного сопротивления цепи "фаза-нуль"</t>
  </si>
  <si>
    <t>22,4</t>
  </si>
  <si>
    <t>ФЕРп01-11-010-03</t>
  </si>
  <si>
    <t>Измерение сопротивления растеканию тока: контура с диагональю до 200 м</t>
  </si>
  <si>
    <t>36,288</t>
  </si>
  <si>
    <t>ФЕРп01-11-012-01</t>
  </si>
  <si>
    <t>Определение удельного сопротивления грунта</t>
  </si>
  <si>
    <t>ФЕРп01-11-027-01</t>
  </si>
  <si>
    <t>Измерение токов утечки: или пробивного напряжения разрядника</t>
  </si>
  <si>
    <t>ФЕРп01-02-017-01</t>
  </si>
  <si>
    <t>Трансформатор тока измерительный выносной напряжением: до 1 кВ</t>
  </si>
  <si>
    <t>9,36</t>
  </si>
  <si>
    <t>ФЕРп01-11-028-01</t>
  </si>
  <si>
    <t>Измерение сопротивления изоляции (на линию) мегаомметром кабельных и других линий напряжением до 1 кВ, предназначенных для передачи электроэнергии к распределительным устройствам, щитам, шкафам, коммутационным аппаратам и электропотребителям</t>
  </si>
  <si>
    <t>2,816</t>
  </si>
  <si>
    <t>ФЕРп01-11-026-01</t>
  </si>
  <si>
    <t>Снятие, обработка и анализ: осциллограмм</t>
  </si>
  <si>
    <t>6,4</t>
  </si>
  <si>
    <t>20,48</t>
  </si>
  <si>
    <t>ФЕРп01-11-028-02</t>
  </si>
  <si>
    <t>Измерение сопротивления изоляции мегаомметром обмоток машин и аппаратов</t>
  </si>
  <si>
    <t>0,768</t>
  </si>
  <si>
    <t>ФЕРп01-13-020-02</t>
  </si>
  <si>
    <t>Технологический комплекс, включающий в себя агрегаты, связанные между собой блокировочными связями, в количестве: до 5 шт.</t>
  </si>
  <si>
    <t>94,77</t>
  </si>
  <si>
    <t>379,08</t>
  </si>
  <si>
    <t>56,384</t>
  </si>
  <si>
    <t>ФЕРп01-08-021-03</t>
  </si>
  <si>
    <t>Тиристорный преобразователь реверсивный напряжением до 1 кВ, ток: до 1000 А</t>
  </si>
  <si>
    <t>135,27</t>
  </si>
  <si>
    <t>108,216</t>
  </si>
  <si>
    <t>ФЕРп01-11-030-02</t>
  </si>
  <si>
    <t>Измерение емкости конденсатора статического напряжением: до 1 кВ, трехфазного</t>
  </si>
  <si>
    <t>10,368</t>
  </si>
  <si>
    <t xml:space="preserve">     Прочие затраты</t>
  </si>
  <si>
    <t xml:space="preserve">          Пусконаладочные работы</t>
  </si>
  <si>
    <t>ЛОКАЛЬНЫЙ СМЕТНЫЙ РАСЧЕТ (СМЕТА) № 09-01-02</t>
  </si>
  <si>
    <t>РС-19-533.170202.2.4-ИЛО-ЭС.ВР</t>
  </si>
  <si>
    <t>(2,7)</t>
  </si>
  <si>
    <t>(1,32)</t>
  </si>
  <si>
    <t>Раздел 1. Пусконаладочные работы КТП</t>
  </si>
  <si>
    <t>ФЕРп01-12-010-01</t>
  </si>
  <si>
    <t>Испытание: обмотки трансформатора силового</t>
  </si>
  <si>
    <t>испытание</t>
  </si>
  <si>
    <t>5,832</t>
  </si>
  <si>
    <t>ФЕРп01-02-005-04</t>
  </si>
  <si>
    <t>Трансформатор силовой сухой: трехфазный напряжением до 11 кВ</t>
  </si>
  <si>
    <t>22,5</t>
  </si>
  <si>
    <t>3,12</t>
  </si>
  <si>
    <t>ФЕРп01-12-010-02</t>
  </si>
  <si>
    <t>Испытание: первичной обмотки трансформатора измерительного</t>
  </si>
  <si>
    <t>ФЕРп01-12-010-03</t>
  </si>
  <si>
    <t>Испытание: вторичной обмотки трансформатора измерительного</t>
  </si>
  <si>
    <t>ФЕРп01-03-008-01</t>
  </si>
  <si>
    <t>Выключатель: нагрузки напряжением до 11 кВ</t>
  </si>
  <si>
    <t>8,1</t>
  </si>
  <si>
    <t>ФЕРп01-03-008-05</t>
  </si>
  <si>
    <t>Выключатель: автоматический с электромагнитным дутьем или вакуумный и элегазовый напряжением до 11 кВ</t>
  </si>
  <si>
    <t>17,28</t>
  </si>
  <si>
    <t>ФЕРп01-03-002-07</t>
  </si>
  <si>
    <t>Выключатель трехполюсный напряжением до 1 кВ с: электромагнитным, тепловым или комбинированным расцепителем, номинальный ток до 1000 А</t>
  </si>
  <si>
    <t>ФЕРп01-12-021-01</t>
  </si>
  <si>
    <t>Испытание аппарата коммутационного напряжением: до 1 кВ (силовых цепей)</t>
  </si>
  <si>
    <t>ФЕРп01-11-024-02</t>
  </si>
  <si>
    <t>Фазировка электрической линии или трансформатора с сетью напряжением: свыше 1 кВ</t>
  </si>
  <si>
    <t>ФЕРп01-12-027-01</t>
  </si>
  <si>
    <t>Испытание кабеля силового длиной до 500 м напряжением: до 10 кВ</t>
  </si>
  <si>
    <t>11,664</t>
  </si>
  <si>
    <t>2,592</t>
  </si>
  <si>
    <t>ЛОКАЛЬНЫЙ СМЕТНЫЙ РАСЧЕТ (СМЕТА) № 09-01-03</t>
  </si>
  <si>
    <t>(1,81)</t>
  </si>
  <si>
    <t>(0,88)</t>
  </si>
  <si>
    <t>Раздел 1. Пусконаладочные работы КЛ</t>
  </si>
  <si>
    <t>23,328</t>
  </si>
  <si>
    <t>Объем=6+6</t>
  </si>
  <si>
    <t>3,072</t>
  </si>
  <si>
    <t>0,62208</t>
  </si>
  <si>
    <t>ФЕРп01-11-002-01</t>
  </si>
  <si>
    <t>Определение активного сопротивления или рабочей электрической емкости жилы кабеля на напряжение: до 35 кВ</t>
  </si>
  <si>
    <t>ЛОКАЛЬНЫЙ СМЕТНЫЙ РАСЧЕТ (СМЕТА) № 09-01-04</t>
  </si>
  <si>
    <t>(301,42)</t>
  </si>
  <si>
    <t>(147,04)</t>
  </si>
  <si>
    <t>Раздел 1. Пусконаладочные работы канатной дороги VL5</t>
  </si>
  <si>
    <t>ФЕРп04-03-017-03</t>
  </si>
  <si>
    <t>Подвесная пассажирская кольцевая одноканатная дорога,: подготовительные работы</t>
  </si>
  <si>
    <t>ОП п.1.412 а</t>
  </si>
  <si>
    <t>Производство работ в горной местности: на высоте от 1500 до 2500 м над уровнем моря. ОЗП=1,23; ТЗ=1,23</t>
  </si>
  <si>
    <t>ОП п.1.412 б</t>
  </si>
  <si>
    <t>При уклоне местности до 30% (15 град.) ОЗП=1,2; ТЗ=1,2</t>
  </si>
  <si>
    <t>0,94464</t>
  </si>
  <si>
    <t>105,79968</t>
  </si>
  <si>
    <t>НР Пусконаладочные работы: 'вхолостую' - 55%, 'под нагрузкой' - 45%</t>
  </si>
  <si>
    <t>СП Пусконаладочные работы: 'вхолостую' - 55%, 'под нагрузкой' - 45%</t>
  </si>
  <si>
    <t>ФЕРп04-03-017-04</t>
  </si>
  <si>
    <t>Подвесная пассажирская кольцевая одноканатная дорога,: заключительные работы</t>
  </si>
  <si>
    <t>120,91392</t>
  </si>
  <si>
    <t>ФЕРп04-03-019-01</t>
  </si>
  <si>
    <t>Канат несуще-тяговый подвесной кольцевой одноканатной пассажирской дороги</t>
  </si>
  <si>
    <t>317</t>
  </si>
  <si>
    <t>299,45088</t>
  </si>
  <si>
    <t>ФЕРп04-03-019-02</t>
  </si>
  <si>
    <t>На последующие 500 м несуще-тягового каната добавлять к расценке 04-03-019-02</t>
  </si>
  <si>
    <t>500 м</t>
  </si>
  <si>
    <t>89,7408</t>
  </si>
  <si>
    <t>ФЕРп04-03-020-02</t>
  </si>
  <si>
    <t>Привод стационарный (передвижной) кольцевой одноканатной подвесной пассажирской дороги</t>
  </si>
  <si>
    <t>376</t>
  </si>
  <si>
    <t>355,18464</t>
  </si>
  <si>
    <t>ФЕРп04-03-021-02</t>
  </si>
  <si>
    <t>Станция приводная и обводная кольцевой одноканатной подвесной пассажирской дороги</t>
  </si>
  <si>
    <t>792</t>
  </si>
  <si>
    <t>748,15488</t>
  </si>
  <si>
    <t>ОП п.1.4.6</t>
  </si>
  <si>
    <t>При одновременном выполнении пусконаладочных работ на нескольких однотипных единицах оборудования (кран, конвейер, канатная дорога) ОЗП=0,7; ТЗ=0,7</t>
  </si>
  <si>
    <t>0,661248</t>
  </si>
  <si>
    <t>523,708416</t>
  </si>
  <si>
    <t>ФЕРп04-03-022-03</t>
  </si>
  <si>
    <t>Опора линейная с количеством роликов в балансире: более 4 шт. кольцевой одноканатной подвесной пассажирской дороги</t>
  </si>
  <si>
    <t>1224,25344</t>
  </si>
  <si>
    <t>ФЕРп04-03-023-02</t>
  </si>
  <si>
    <t>Кресло (кабина) кольцевой одноканатной подвесной пассажирской дороги</t>
  </si>
  <si>
    <t>75,5712</t>
  </si>
  <si>
    <t>4919,68512</t>
  </si>
  <si>
    <t>ФЕРп04-03-024-03</t>
  </si>
  <si>
    <t>Комплексное опробование кольцевой одноканатной подвесной пассажирской дороги длиной до 500 м</t>
  </si>
  <si>
    <t>960</t>
  </si>
  <si>
    <t>906,8544</t>
  </si>
  <si>
    <t>ФЕРп04-03-024-04</t>
  </si>
  <si>
    <t>На каждые последующие 300 м добавлять к расценке 04-03-024-03</t>
  </si>
  <si>
    <t>300 м</t>
  </si>
  <si>
    <t>480</t>
  </si>
  <si>
    <t>453,4272</t>
  </si>
  <si>
    <t>13.1</t>
  </si>
  <si>
    <t>13.2</t>
  </si>
  <si>
    <t>13.3</t>
  </si>
  <si>
    <t>13.4</t>
  </si>
  <si>
    <t>Расчет №09-02</t>
  </si>
  <si>
    <t>Научно-техническое сопровождение проектировнания проектирования объекта (НТС)</t>
  </si>
  <si>
    <t>Научно-техническое сопровождение проектировнания  объекта (НТС)</t>
  </si>
  <si>
    <t>Смета №09-03</t>
  </si>
  <si>
    <t>Геотехнический мониторинг (геодезические работы)</t>
  </si>
  <si>
    <t xml:space="preserve"> на объекте: Всесезонный туристско-рекреационный комплекс «Ведучи», Чеченская Республика. Пассажирская подвесная канатная дорога VL5</t>
  </si>
  <si>
    <r>
      <t xml:space="preserve">Наименование изыскательской организации:  </t>
    </r>
    <r>
      <rPr>
        <b/>
        <sz val="10"/>
        <rFont val="Times New Roman Cyr"/>
        <charset val="204"/>
      </rPr>
      <t xml:space="preserve"> ООО "Национальные канатные дороги"</t>
    </r>
  </si>
  <si>
    <r>
      <t xml:space="preserve">Наименование организации заказчика:  </t>
    </r>
    <r>
      <rPr>
        <b/>
        <sz val="10"/>
        <rFont val="Times New Roman Cyr"/>
        <charset val="204"/>
      </rPr>
      <t xml:space="preserve">АО «Курорты Северного Кавказа»  </t>
    </r>
  </si>
  <si>
    <t>(Смета составлена по Справочнику  базовых цен на инженерно-геодезические изыскания при строительстве и эксплуатации зданий и сооружений, Москва, 2001г.)</t>
  </si>
  <si>
    <t>№№ п/п</t>
  </si>
  <si>
    <t>Характеристика предприятия, здания, сооружения или виды работ</t>
  </si>
  <si>
    <t xml:space="preserve">Расчет стоимости                                                </t>
  </si>
  <si>
    <t xml:space="preserve">Стоимость работ в руб. </t>
  </si>
  <si>
    <t>цена за ед</t>
  </si>
  <si>
    <t>коэфф.</t>
  </si>
  <si>
    <t>коэф.</t>
  </si>
  <si>
    <t>кол-во</t>
  </si>
  <si>
    <t xml:space="preserve">1. Полевые работы. </t>
  </si>
  <si>
    <t>Установка опорных геодезических знаков на склонах в виде  трубчатых грунтовых реперов (без защитного колодца и наружного ограждения), глубина закладки – 2,0 м, категория грунтов - II</t>
  </si>
  <si>
    <t>СБЦ-2006,Табл. 7, п.3       К1-Гл.1, п.4  (местность II категории)</t>
  </si>
  <si>
    <t>Установка контрольных геодезических знаков – стенных марок, категория грунтов - II</t>
  </si>
  <si>
    <t>СБЦ-2006,Табл. 7, п.6 К1-Гл.1, п.4  (местность II категории)</t>
  </si>
  <si>
    <t>Наблюдения за подвижками точек наблюдения (марок) – определение текущих координат и высот точек, категория сложности - III (44 марки* 4 циклов)</t>
  </si>
  <si>
    <t>1 точка</t>
  </si>
  <si>
    <t>СБЦ-2006,Табл.9, п.18</t>
  </si>
  <si>
    <t>ИТОГО полевых работ:</t>
  </si>
  <si>
    <t>Выполнение изысканий в горных и высокогорных районах с абсолютными высотами от 1550 до 2180  м</t>
  </si>
  <si>
    <t xml:space="preserve">СБЦ-2006,О.У., п.8а </t>
  </si>
  <si>
    <t>Выполнение изысканий в неблагоприятный период</t>
  </si>
  <si>
    <t xml:space="preserve">СБЦ-2006,О.У., п.8г </t>
  </si>
  <si>
    <t>ИТОГО по позиции 1:</t>
  </si>
  <si>
    <t>2. Камеральные работы</t>
  </si>
  <si>
    <t>Наблюдения за подвижками точек наблюдения (марок) – определение текущих координат и высот точек, категория сложности III</t>
  </si>
  <si>
    <t>Составление программы изысканий, при стоимости полевых и камеральных работ свыше 1000 тыс. руб</t>
  </si>
  <si>
    <t>СБЦ-2006,Табл.67, п.5</t>
  </si>
  <si>
    <t>20000+1,2%</t>
  </si>
  <si>
    <t xml:space="preserve">Составление отчета при стоимости полевых и камеральных работ свыше 1000 тыс. руб </t>
  </si>
  <si>
    <t>1 отчет</t>
  </si>
  <si>
    <t>СБЦ-2006,Табл.68, п.5</t>
  </si>
  <si>
    <t>26000+1,3%</t>
  </si>
  <si>
    <t>ИТОГО по позиции 2:</t>
  </si>
  <si>
    <t>3. Прочие расходы</t>
  </si>
  <si>
    <t>Расходы по внутреннему транспорту  при расст. от базы от 5 до 10 км</t>
  </si>
  <si>
    <t>% от обьема</t>
  </si>
  <si>
    <t xml:space="preserve"> СБЦ-2006,О.У.п.9,
Табл. 4, п. 2</t>
  </si>
  <si>
    <t xml:space="preserve">Расходы по внешнему транспорту свыше 100до 300 км (6 месяцев) </t>
  </si>
  <si>
    <t>СБЦ-2006,О.У.п.10,
Табл. 5, п. 3</t>
  </si>
  <si>
    <t>Расходы по организации и ликвидации</t>
  </si>
  <si>
    <t xml:space="preserve">  СБЦ-2006,О.У., п. 13</t>
  </si>
  <si>
    <t>ИТОГО по позиции 3:</t>
  </si>
  <si>
    <t>Выдача промежуточных материалов (промежуточные отчеты по циклам)</t>
  </si>
  <si>
    <t xml:space="preserve">СБЦ-2006,ОУ п.15 </t>
  </si>
  <si>
    <t>ИТОГО в ценах 2001 года:</t>
  </si>
  <si>
    <t xml:space="preserve">ИТОГО в базовых ценах 2000г. c  коэф.  по письмам Госстроя России №АШ-3412/10-ЛС/08 от 07.10.1999г. И №АШ-9/10 от 04.01.2001г. </t>
  </si>
  <si>
    <t>ИТОГО в  ценах цен на IV квартал 2020 г.  c  коэф.  по письму Минстроя РФ от 02.11.20 N 44016-ИФ/09</t>
  </si>
  <si>
    <t>Составил:________________</t>
  </si>
  <si>
    <t xml:space="preserve">Всесезонный туристско-рекреационный комплекс "Ведучи", Чеченская республика. Пассажирская подвесная канатная дорога VL5. </t>
  </si>
  <si>
    <t>РАСЧЕТ № СР-3</t>
  </si>
  <si>
    <t xml:space="preserve">Расходы на командировки рабочих и пусконаладочного персонала, привлекаемых для строительства </t>
  </si>
  <si>
    <t>№№</t>
  </si>
  <si>
    <t>Наименование затрат</t>
  </si>
  <si>
    <t>Ед изм.</t>
  </si>
  <si>
    <t>Работы ведутся в 2 смены/сутки.  Продолжительность смены</t>
  </si>
  <si>
    <t>час/см</t>
  </si>
  <si>
    <t>Срок выполнения работ  согласно ПОС - 6 месяцев, 183 календарных дней</t>
  </si>
  <si>
    <t>дни</t>
  </si>
  <si>
    <t>Кол-во рабочих, необходимых для выполнения строительно-монтажных работ согласно ПОС</t>
  </si>
  <si>
    <t>чел</t>
  </si>
  <si>
    <t xml:space="preserve">Затраты, связанные с проживанием   на 1чел. в 1день </t>
  </si>
  <si>
    <t>Постановление Правительства РФ от 02.10.2002 N 729 
(12 руб.)</t>
  </si>
  <si>
    <t xml:space="preserve">Суточные расходы  на 1чел. в 1день </t>
  </si>
  <si>
    <t>Постановление Правительства РФ от 02.10.2002 N 729 
(100 руб.)</t>
  </si>
  <si>
    <t>Всего затрат, связанных с выплатой суточных и проживанием в текущем уровне цен</t>
  </si>
  <si>
    <t>Всего затрат на командировки рабочих и пусконаладочного персонала в  уровне цен на 01.01.2000</t>
  </si>
  <si>
    <t>Всего затрат на командировки рабочих и пусконаладочного персонала в  уровне цен на 4 кв. 2020г.</t>
  </si>
  <si>
    <t>*11,91</t>
  </si>
  <si>
    <t>Форма 2п</t>
  </si>
  <si>
    <t>РАСЧЕТ № СР-5</t>
  </si>
  <si>
    <t>Подготовка технического плана инженерного сооружения</t>
  </si>
  <si>
    <t>Наименование объекта изысканий:  Всесезонный туристско-рекреационный комплекс "Ведучи", Чеченская республика.  Пассажирская подвесная канатная дорога VL5</t>
  </si>
  <si>
    <t>Заказчик: АО "Курорты Северного Кавказа"</t>
  </si>
  <si>
    <t>Подрядчик: ООО "Национальные канатные дороги"</t>
  </si>
  <si>
    <t>Сметный расчет составлен по Справочнику базовых цен на инженерные изыскания для строительства. Инженерно-геодезические изыскания (Цены приведены в базисном уровне  на 01.01.2001 г.). Дата введения 01.01.2004 г.</t>
  </si>
  <si>
    <t>Расчет стоимости, руб.</t>
  </si>
  <si>
    <t>Стоимость, 
руб.</t>
  </si>
  <si>
    <t>Раздел 1. Полевые работы</t>
  </si>
  <si>
    <t>Создание инженерно-топографического плана на застроенной территории, масштаб съемки 1:1000, высота сечения рельефа 0,5 м: 2 категории сложности - полевые работы</t>
  </si>
  <si>
    <t>га</t>
  </si>
  <si>
    <t>СБЦ102-9-11-2-1</t>
  </si>
  <si>
    <t>(2258*1,085)*1,2</t>
  </si>
  <si>
    <t>К2=1,2 ОУ п.8.а Горный и высокогорный с абсолютными высотами поверхности участка над уровнем моря, м: от 2000 до 3000 м.</t>
  </si>
  <si>
    <t xml:space="preserve"> </t>
  </si>
  <si>
    <t>Итого по разделу 1 Полевые работы</t>
  </si>
  <si>
    <t xml:space="preserve">   Итого Поз. 2</t>
  </si>
  <si>
    <t xml:space="preserve">   Итого по разделу 1 Полевые работы</t>
  </si>
  <si>
    <t>Раздел 2. Камеральные работы</t>
  </si>
  <si>
    <t>Создание инженерно-топографического плана на застроенной территории, масштаб съемки 1:1000, высота сечения рельефа 0,5 м: 2 категории сложности - камеральные работы</t>
  </si>
  <si>
    <t>СБЦ102-9-11-2-2</t>
  </si>
  <si>
    <t>(734*1,085)*1,75</t>
  </si>
  <si>
    <t>К2=1,75 ОУ п.15.е Выполнение картографических работ с составлением планов (продольных профилей) в двух видах: на магнитном и бумажном носителях</t>
  </si>
  <si>
    <t>Итого по разделу 2 Камеральные работы</t>
  </si>
  <si>
    <t xml:space="preserve">   Итого Поз. 4</t>
  </si>
  <si>
    <t xml:space="preserve">   Итого по разделу 2 Камеральные работы</t>
  </si>
  <si>
    <t>Раздел 3. Внешний и внутренний транспорт</t>
  </si>
  <si>
    <t>Расходы по внутреннему транспорту, расстояние от базы изыскательской организации, экспедиции, партии или отряда до участка изысканий до 5 км: при сметной стоимости полевых изыскательских работ до 75 тыс. руб. - 8,75 %</t>
  </si>
  <si>
    <t>руб</t>
  </si>
  <si>
    <t>0,0875*2940</t>
  </si>
  <si>
    <t>Расходы по внешнему транспорту в обоих направлениях, при расстоянии проезда и перевозки в одном направлении св. 100 до 300 км, % сметной стоимости полевых работ, а также выполняемых в экспедиционных условиях камеральных работ, продолжительностью до 1 мес. - 19,6 %</t>
  </si>
  <si>
    <t>0,196*3200</t>
  </si>
  <si>
    <t>Расходы на организацию и ликвидацию полевых работ- 6%</t>
  </si>
  <si>
    <t>0,06*3200</t>
  </si>
  <si>
    <t>Итого по разделу 3 Внешний и внутренний транспорт</t>
  </si>
  <si>
    <t xml:space="preserve">   Итого Поз. 5-7</t>
  </si>
  <si>
    <t xml:space="preserve">   Итого по разделу 3 Внешний и внутренний транспорт</t>
  </si>
  <si>
    <t>ВСЕГО по смете</t>
  </si>
  <si>
    <t xml:space="preserve">   Итого Поз. 2, 4-7</t>
  </si>
  <si>
    <t xml:space="preserve">   ВСЕГО по смете</t>
  </si>
  <si>
    <t xml:space="preserve">Всего по смете в уровне цен на 01.01.2000 г. </t>
  </si>
  <si>
    <t xml:space="preserve">Индекс на 01.01.2000 г. к ценам на 01.01.1991 г. по письму Госстроя России №АШ-3412/10-ЛС/08 от 07.10.1999г. = 8,98
Индекс на 1 квартал 2001 г. г. к ценам на 01.01.1991 г. по письму Госстроя России №АШ-9/10 от 04.01.2001г. = 11,37
</t>
  </si>
  <si>
    <t>И=11,37/8,98= 1,266</t>
  </si>
  <si>
    <t xml:space="preserve">Всего с учетом "ВСЕГО по смете в уровне цен на IV квартал 2020 г. </t>
  </si>
  <si>
    <t>Индекс на IV квартал 2020 г.   к ценам на 01.01.2001 по письму Минстроя РФ от 02.11.20 N 44016-ИФ/09</t>
  </si>
  <si>
    <t xml:space="preserve">Начальник отдела ____________________ </t>
  </si>
  <si>
    <t>Составил ___________________________ В.В. Пивень</t>
  </si>
  <si>
    <t>Проверил ___________________________ В.А. Нагулевич</t>
  </si>
  <si>
    <t xml:space="preserve">СМЕТА № 12-01-01   </t>
  </si>
  <si>
    <t>на проектные (изыскательские)  работы</t>
  </si>
  <si>
    <t>проектные работы стадии "Проектная документация", Всесезонный туристско-рекреационный комплекс "Ведучи", Чеченская Республика. Пасажирская подвесная канатная дорога VL5</t>
  </si>
  <si>
    <t>Наименование предприятия, здания, сооружения, стадии проектирования, этапа, вида проектных</t>
  </si>
  <si>
    <t>Наименование проектной (изыскательской) организации:</t>
  </si>
  <si>
    <t>ООО "Национальные канатные дороги"</t>
  </si>
  <si>
    <t>Наименование организации заказчика:</t>
  </si>
  <si>
    <t>АО "Курорты Северного Кавказа"</t>
  </si>
  <si>
    <t>Составлена в уровне цен на 01.01.2001 с пересчетом по итогу сметы в уровень цен IV квартала 2020 г.</t>
  </si>
  <si>
    <t>Характеристика предприятия,
здания, сооружения или вид работ</t>
  </si>
  <si>
    <t>Номер частей, глав, таблиц, параграфов и пунктов указаний к разделу справочника базовых цен на проектные и изыскательские работы для строителей</t>
  </si>
  <si>
    <t>Расчет стоимости: (a+bx)*Kj или (стоимость строительно-монтажных работ)*проц./ 100 или количество * цена, руб.</t>
  </si>
  <si>
    <t>Стоимость работ,
руб.</t>
  </si>
  <si>
    <t xml:space="preserve">Стальные опоры радиорелейной и сотовых линий связи высотой от 12 до 125 м (Станция НСКД), 6(1 м по высоте опоры) </t>
  </si>
  <si>
    <t xml:space="preserve">СБЦП "Объекты связи (2010)" табл.18 п.2
(СБЦП02-18-2) </t>
  </si>
  <si>
    <t>(32070+424*6)*0,6*0,8*0,4056
(A+B*X)*К1*К4*Котн</t>
  </si>
  <si>
    <t>6 738,93</t>
  </si>
  <si>
    <t>Коэффициент относительной стоимости с учетом сейсмичности 9 баллов для разделов КР=12%*1,3=15,6%;</t>
  </si>
  <si>
    <t>К2= ;</t>
  </si>
  <si>
    <t>Стадийность проектирования;</t>
  </si>
  <si>
    <t>К1=0,6 ;</t>
  </si>
  <si>
    <t>Привязка типовой или повторно применяемой проектной документации с внесением изменений в подземную и надземную часть здания (до 0,8);</t>
  </si>
  <si>
    <t>К4=0,8 п.3.2 МУ 2010;</t>
  </si>
  <si>
    <t>Смета на строительство при исключении разделов (АР,электроснабжение,водоснабжение,водоотведение,отопление,вентиляция, кондиционирование,связь, газоснабжение, ТХ, мероприятия по обеспечению доступа инвалидов)=8%:92%*34%=2,96%;</t>
  </si>
  <si>
    <t>К5= ;</t>
  </si>
  <si>
    <t>Пояснительная записка;</t>
  </si>
  <si>
    <t xml:space="preserve"> 2%;</t>
  </si>
  <si>
    <t>Схема планировочной организации земельного участка;</t>
  </si>
  <si>
    <t>Конструктивные и объемно-планировочные решения;</t>
  </si>
  <si>
    <t xml:space="preserve"> 15,6%;</t>
  </si>
  <si>
    <t xml:space="preserve">2 591,90 </t>
  </si>
  <si>
    <t>Проект организация строительства;</t>
  </si>
  <si>
    <t xml:space="preserve"> 3%;</t>
  </si>
  <si>
    <t>Охрана окружающей среды (ООС);</t>
  </si>
  <si>
    <t xml:space="preserve"> 9%;</t>
  </si>
  <si>
    <t xml:space="preserve">1 495,32 </t>
  </si>
  <si>
    <t>Мероприятия по обеспечению пожарной безопасности;</t>
  </si>
  <si>
    <t xml:space="preserve"> 6%;</t>
  </si>
  <si>
    <t>Смета на строительство;</t>
  </si>
  <si>
    <t xml:space="preserve"> 2,96%;</t>
  </si>
  <si>
    <t>Итого "Коэфф. относительной стоимости"</t>
  </si>
  <si>
    <t>Котн=40,56%</t>
  </si>
  <si>
    <t xml:space="preserve">Платформы низкие пассажирские или грузовые площадью: до 1500 м2 (Площадка для посадки и высадки), 6,7(10 м2) </t>
  </si>
  <si>
    <t xml:space="preserve">СБЦП "Железные дороги (2014)" табл.7 п.5-1
(СБЦП09-7-5-1) </t>
  </si>
  <si>
    <t>((48500+30*(0.4*150+0.6*0.5*150))*0,7)*1,156*0,4
((A+B*(0.4*X1+0.6*0.5*X1))*Кпониж)*К3*Ки1</t>
  </si>
  <si>
    <t>16 718,07</t>
  </si>
  <si>
    <t>Сейсмичность 9 баллов  К= 1,3 для 52% разделов (АР=9%, КР=12%,  ТХ-31%). К=(0,52*1,3+0,48)=1,156;</t>
  </si>
  <si>
    <t>К3=1,156 МУ п.3.7;</t>
  </si>
  <si>
    <t>Стадийность проектирования</t>
  </si>
  <si>
    <t xml:space="preserve">Ки1=0,4 </t>
  </si>
  <si>
    <t xml:space="preserve">Центральное помещение управления производством, помещение управления цехом, операторная, контроллерная площадью от 36 до 1000 м2 (Операторская S=15,62 м2), 15,62(м2) </t>
  </si>
  <si>
    <t xml:space="preserve">СБЦП "Объекты нефтеперерабатывающей и нефтехимической промышленности (2015)" табл.8 п.1.35
(СБЦП13-8-1.35) </t>
  </si>
  <si>
    <t>((455800+580*(0.4*36+0.6*0.5*36))*0,7)*1,246*0,5*0,8*1,06*0,4
((A+B*(0.4*X1+0.6*0.5*X1))*Кпониж)*К3*К2*К4*К5*Ки1</t>
  </si>
  <si>
    <t>69 586,34</t>
  </si>
  <si>
    <t>Сейсмичность 9 баллов  К= 1,3 для 81,8% разделов (АР и КР=13,8%, Электросн.-5,4%, Сети связи-0,9%, ТХ-61,7%). К=(0,818*1,3+0,182)=1,246;</t>
  </si>
  <si>
    <t>К3=1,246 МУ п.3.7;</t>
  </si>
  <si>
    <t>Привязка типового проекта с внесением изменений;</t>
  </si>
  <si>
    <t>К2=0,5 МУ п.3.2;</t>
  </si>
  <si>
    <t>Отсутствие взрывопожароопасной среды;</t>
  </si>
  <si>
    <t>К4=0,8 Разъяснение АО "ЦИП" в письме от 15.12.2016 № 398-03/4;</t>
  </si>
  <si>
    <t>Проект организации строительства - 6% (ценообразующий к-т);</t>
  </si>
  <si>
    <t>К5=1,06 п.2.1 ОП;</t>
  </si>
  <si>
    <t>Ки1=0,4 ;</t>
  </si>
  <si>
    <t>Архитектурные решения. Конструктивные и объемно-планировочные решения;</t>
  </si>
  <si>
    <t xml:space="preserve"> 13,8%;</t>
  </si>
  <si>
    <t xml:space="preserve">9 602,91 </t>
  </si>
  <si>
    <t>Инженерное оборудование. Технологические решения: Система электроснабжения;</t>
  </si>
  <si>
    <t xml:space="preserve"> 5,4%;</t>
  </si>
  <si>
    <t xml:space="preserve">3 757,66 </t>
  </si>
  <si>
    <t>Инженерное оборудование. Технологические решения: Система водоснабжения. Система водоотведения;</t>
  </si>
  <si>
    <t xml:space="preserve"> 2,6%;</t>
  </si>
  <si>
    <t xml:space="preserve">1 809,24 </t>
  </si>
  <si>
    <t>Инженерное оборудование. Технологические решения: Отопление, вентиляция, тепловые сети;</t>
  </si>
  <si>
    <t xml:space="preserve"> 3,3%;</t>
  </si>
  <si>
    <t xml:space="preserve">2 296,35 </t>
  </si>
  <si>
    <t>Инженерное оборудование. Технологические решения: Сети связи;</t>
  </si>
  <si>
    <t xml:space="preserve"> 0,9%;</t>
  </si>
  <si>
    <t>Инженерное оборудование. Технологические решения: Технологические решения;</t>
  </si>
  <si>
    <t xml:space="preserve"> 61,7%;</t>
  </si>
  <si>
    <t xml:space="preserve">42 934,77 </t>
  </si>
  <si>
    <t xml:space="preserve"> 1,8%;</t>
  </si>
  <si>
    <t xml:space="preserve">1 252,55 </t>
  </si>
  <si>
    <t>Мероприятия по энергоэффективности;</t>
  </si>
  <si>
    <t xml:space="preserve"> 2,5%;</t>
  </si>
  <si>
    <t xml:space="preserve">1 739,66 </t>
  </si>
  <si>
    <t xml:space="preserve"> 8%;</t>
  </si>
  <si>
    <t xml:space="preserve">5 566,91 </t>
  </si>
  <si>
    <t>Котн=100%</t>
  </si>
  <si>
    <t xml:space="preserve">Система передачи данных (СПД) выделенной связи в составе: служба передачи данных (ПД), служба сопряжения ЭВМ с каналами ПД, служба технического обслуживания (ТО) мощностью от 1 до 100 каналов, 10(1 канал) </t>
  </si>
  <si>
    <t xml:space="preserve">СБЦП "Объекты связи (2010)" табл.2 п.2
(СБЦП02-2-2) </t>
  </si>
  <si>
    <t>(25980+4623*10)*1,006*0,42
(A+B*X)*К2*К1</t>
  </si>
  <si>
    <t>30 510,17</t>
  </si>
  <si>
    <t>Сейсмичность 9 баллов (п. 3.7 МУ) для раздела связь- 2%) К=(0,02*1,3+0,98)=1,006;</t>
  </si>
  <si>
    <t>К2=1,006 ;</t>
  </si>
  <si>
    <t xml:space="preserve">К1=0,42 </t>
  </si>
  <si>
    <t xml:space="preserve">Установка промышленного телевизионного оборудования в готовом здании с числом камер от 2 до 12.Система охранного телевидения. Видеонаблюдение наружное., 4(1 камера) </t>
  </si>
  <si>
    <t xml:space="preserve">СБЦП "Объекты связи (2010)" табл.20 п.7
(СБЦП02-20-7) </t>
  </si>
  <si>
    <t>(36610+4570*4)*1,1*1,006*0,5
(A+B*X)*К2*К4*К1</t>
  </si>
  <si>
    <t>30 370,64</t>
  </si>
  <si>
    <t>Проектирование наружных установок промышленного телевизионного оборудования на территории объекта;</t>
  </si>
  <si>
    <t>К2=1,1 ТЧ п.2.45;</t>
  </si>
  <si>
    <t>Сейсмичность 9 баллов (п. 3.7 МУ) для раздела связь- 2% К=(0,02*1,3+0,98)=1,006;</t>
  </si>
  <si>
    <t>К4=1,006 ;</t>
  </si>
  <si>
    <t xml:space="preserve">К1=0,5 </t>
  </si>
  <si>
    <t xml:space="preserve">Установка промышленного телевизионного оборудования в готовом здании с числом камер от 2 до 12. (СКУД), 2(1 камера) </t>
  </si>
  <si>
    <t>(36610+4570*2)*1,006*0,5
(A+B*X)*К4*К2</t>
  </si>
  <si>
    <t>23 012,25</t>
  </si>
  <si>
    <t xml:space="preserve">К2=0,5 </t>
  </si>
  <si>
    <t xml:space="preserve">Установка промышленного телевизионного оборудования в готовом здании с числом камер от 2 до 12. (СКУД турникетов), 4(1 камера) </t>
  </si>
  <si>
    <t>(36610+4570*4)*1,006*0,5
(A+B*X)*К4*К2</t>
  </si>
  <si>
    <t>27 609,67</t>
  </si>
  <si>
    <t xml:space="preserve">Установка контроля напряжения аккумуляторных батарей (УКНБ), 1(1 установка) </t>
  </si>
  <si>
    <t xml:space="preserve">СБЦП "Объекты связи (2010)" табл.9 п.27
(СБЦП02-9-27) </t>
  </si>
  <si>
    <t>(8940*1)*1,048*0,38
(A*X)*К4*К1</t>
  </si>
  <si>
    <t>3 560,27</t>
  </si>
  <si>
    <t>Сейсмичность 9 баллов (п. 3.7 МУ) для раздела электрика- 16% К=(0,16*1,3+0,84)=1,048;</t>
  </si>
  <si>
    <t>К4=1,048 ;</t>
  </si>
  <si>
    <t xml:space="preserve">К1=0,38 </t>
  </si>
  <si>
    <t>Раздел 2. Верхняя станция канатной дороги</t>
  </si>
  <si>
    <t xml:space="preserve">Стальные опоры радиорелейной и сотовых линий связи высотой от 12 до 125 м (Станция ВСКД), 6(1 м по высоте опоры) </t>
  </si>
  <si>
    <t>(32070+424*6)*0,6*0,8*0,4056
(A+B*X)*К1*К5*Котн</t>
  </si>
  <si>
    <t>К5=0,8 п.3.2 МУ 2010;</t>
  </si>
  <si>
    <t>К4= ;</t>
  </si>
  <si>
    <t xml:space="preserve">Центральное помещение управления производством, помещение управления цехом, операторная, контроллерная площадью от 36 до 1000 м2 (Операторская S=32,36 м2), 32,36(м2) </t>
  </si>
  <si>
    <t>(455800+580*(0.4*36+0.6*32,36))*0,8*1,06*0,5*1,246*0,4
(A+B*(0.4*X1+0.6*X))*К4*К5*К3*К2*Ки1</t>
  </si>
  <si>
    <t>100 465,10</t>
  </si>
  <si>
    <t>К3=0,5 МУ п.3.2;</t>
  </si>
  <si>
    <t>К2=1,246 МУ п.3.7;</t>
  </si>
  <si>
    <t xml:space="preserve">13 864,18 </t>
  </si>
  <si>
    <t xml:space="preserve">5 425,12 </t>
  </si>
  <si>
    <t xml:space="preserve">2 612,09 </t>
  </si>
  <si>
    <t xml:space="preserve">3 315,35 </t>
  </si>
  <si>
    <t xml:space="preserve">61 986,97 </t>
  </si>
  <si>
    <t xml:space="preserve">1 808,37 </t>
  </si>
  <si>
    <t xml:space="preserve">2 511,63 </t>
  </si>
  <si>
    <t xml:space="preserve">8 037,21 </t>
  </si>
  <si>
    <t>(25980+4623*10)*1,006*0,42
(A+B*X)*К2*К3</t>
  </si>
  <si>
    <t xml:space="preserve">К3=0,42 </t>
  </si>
  <si>
    <t xml:space="preserve">Установка промышленного телевизионного оборудования в готовом здании с числом камер от 2 до 12.Система охранного телевидения. Видеонаблюдение наружное., 5(1 камера) </t>
  </si>
  <si>
    <t>(36610+4570*5)*1,1*1,006*0,5
(A+B*X)*К2*К4*К3</t>
  </si>
  <si>
    <t>32 899,22</t>
  </si>
  <si>
    <t xml:space="preserve">К3=0,5 </t>
  </si>
  <si>
    <t xml:space="preserve">Интегрирующий комплекс приема, обработки и хранения видеоинформации, 1(1 комплекс) </t>
  </si>
  <si>
    <t xml:space="preserve">СБЦП "Объекты связи (2010)" табл.20 п.10
(СБЦП02-20-10) </t>
  </si>
  <si>
    <t>(85450*1)*1,006*0,5
(A*X)*К4*К3</t>
  </si>
  <si>
    <t>42 981,35</t>
  </si>
  <si>
    <t xml:space="preserve">Установка промышленного телевизионного оборудования в готовом здании с числом камер от 2 до 12. (СКУД), 4(1 камера) </t>
  </si>
  <si>
    <t>(36610+4570*4)*1,006*0,5
(A+B*X)*К4*К3</t>
  </si>
  <si>
    <t xml:space="preserve">Структурированная кабельная сеть с числом узлов:свыше 25 до 50, 50(1 узел) </t>
  </si>
  <si>
    <t xml:space="preserve">СБЦП "Объекты связи (2010)" табл.24 п.10
(СБЦП02-24-10) </t>
  </si>
  <si>
    <t>(34200+790*50)*1,006*0,5
(A+B*X)*К4*К3</t>
  </si>
  <si>
    <t>37 071,10</t>
  </si>
  <si>
    <t>(8940*1)*1,048*0,38
(A*X)*К4*К2</t>
  </si>
  <si>
    <t xml:space="preserve">К2=0,38 </t>
  </si>
  <si>
    <t xml:space="preserve">Автоматические установки пожаротушения газовые, модульные и импульсного действия (порошковые, аэрозольные и др.), с электрическим пуском, при количестве на объекте защищаемых помещений (направлений): до 2, 1(объект) </t>
  </si>
  <si>
    <t xml:space="preserve">СБЦ "Системы противопожарной и охранной защиты (1999)" табл.2 п.1-1
(СБЦ1-2-1-1) </t>
  </si>
  <si>
    <t>(2560*1)*1,231*7,71*0,4
(A*X)*К2*К3*Ки1</t>
  </si>
  <si>
    <t>9 718,79</t>
  </si>
  <si>
    <t>Сейсмичность 9 баллов (п. 3.7 МУ) для раздело: Технологическая часть - 38% автоматика и сигнализация - 39% К=(0,77*1,3+0,23)=1,231;</t>
  </si>
  <si>
    <t>К2=1,231 ;</t>
  </si>
  <si>
    <t>Индекс на 01.01. 2001 г. г. к ценам на 01.01.1995 г. = 7,71;</t>
  </si>
  <si>
    <t>К3=7,71  Письмо Госстроя России №АШ-9/10 от 04.01.2001г.;</t>
  </si>
  <si>
    <t>Принципиальные технические решения, технико-экономический анализ;</t>
  </si>
  <si>
    <t xml:space="preserve"> 20%;</t>
  </si>
  <si>
    <t xml:space="preserve">1 943,76 </t>
  </si>
  <si>
    <t>Технологическая часть;</t>
  </si>
  <si>
    <t xml:space="preserve"> 38%;</t>
  </si>
  <si>
    <t xml:space="preserve">3 693,14 </t>
  </si>
  <si>
    <t>Автоматика и сигнализация;</t>
  </si>
  <si>
    <t xml:space="preserve"> 39%;</t>
  </si>
  <si>
    <t xml:space="preserve">3 790,33 </t>
  </si>
  <si>
    <t>Сметная документация;</t>
  </si>
  <si>
    <t>Раздел 3. Опоры КД</t>
  </si>
  <si>
    <t xml:space="preserve">Стальные опоры радиовещательной и связной радиостанции высотой от 12 до 250 м (Опора ТО1), 5,34(1 м по высоте опоры) </t>
  </si>
  <si>
    <t xml:space="preserve">СБЦП "Объекты связи (2010)" табл.18 п.1
(СБЦП02-18-1) </t>
  </si>
  <si>
    <t>((58040+398*(0.4*12+0.6*0.5*12))*0,7)*0,6*0,8*0,4056
((A+B*(0.4*X1+0.6*0.5*X1))*Кпониж)*К4*К6*Котн</t>
  </si>
  <si>
    <t>8 365,40</t>
  </si>
  <si>
    <t>К3= ;</t>
  </si>
  <si>
    <t>К4=0,6 ;</t>
  </si>
  <si>
    <t>К6=0,8 п.3.2 МУ 2010;</t>
  </si>
  <si>
    <t>К1= ;</t>
  </si>
  <si>
    <t xml:space="preserve">3 217,46 </t>
  </si>
  <si>
    <t xml:space="preserve">1 856,23 </t>
  </si>
  <si>
    <t xml:space="preserve">1 237,49 </t>
  </si>
  <si>
    <t xml:space="preserve">Стальные опоры радиовещательной и связной радиостанции высотой от 12 до 250 м (Опора ТО2), 5,82(1 м по высоте опоры) </t>
  </si>
  <si>
    <t xml:space="preserve">Стальные опоры радиовещательной и связной радиостанции высотой от 12 до 250 м (Опора ТО3), 14(1 м по высоте опоры) </t>
  </si>
  <si>
    <t>(58040+398*14)*0,6*0,8*0,4056
(A+B*X)*К4*К6*Котн</t>
  </si>
  <si>
    <t>12 384,49</t>
  </si>
  <si>
    <t xml:space="preserve">4 763,27 </t>
  </si>
  <si>
    <t xml:space="preserve">2 748,04 </t>
  </si>
  <si>
    <t xml:space="preserve">1 832,03 </t>
  </si>
  <si>
    <t xml:space="preserve">Стальные опоры радиовещательной и связной радиостанции высотой от 12 до 250 м (Опора ТО4), 14,8(1 м по высоте опоры) </t>
  </si>
  <si>
    <t>(58040+398*14,8)*0,6*0,8*0,4056
(A+B*X)*К4*К6*Котн</t>
  </si>
  <si>
    <t>12 446,48</t>
  </si>
  <si>
    <t xml:space="preserve">4 787,11 </t>
  </si>
  <si>
    <t xml:space="preserve">2 761,79 </t>
  </si>
  <si>
    <t xml:space="preserve">1 841,20 </t>
  </si>
  <si>
    <t xml:space="preserve">Стальные опоры радиовещательной и связной радиостанции высотой от 12 до 250 м (Опора ТО5), 10,8(1 м по высоте опоры) </t>
  </si>
  <si>
    <t>(58040+398*(0.4*12+0.6*10,8))*0,6*0,8*0,4056
(A+B*(0.4*X1+0.6*X))*К4*К6*Котн</t>
  </si>
  <si>
    <t>12 173,73</t>
  </si>
  <si>
    <t xml:space="preserve">4 682,20 </t>
  </si>
  <si>
    <t xml:space="preserve">2 701,27 </t>
  </si>
  <si>
    <t xml:space="preserve">1 800,85 </t>
  </si>
  <si>
    <t xml:space="preserve">Стальные опоры радиовещательной и связной радиостанции высотой от 12 до 250 м (Опора ТО6), 15,9(1 м по высоте опоры) </t>
  </si>
  <si>
    <t>(58040+398*15,9)*0,6*0,8*0,4056
(A+B*X)*К4*К6*Котн</t>
  </si>
  <si>
    <t>12 531,72</t>
  </si>
  <si>
    <t xml:space="preserve">4 819,89 </t>
  </si>
  <si>
    <t xml:space="preserve">2 780,71 </t>
  </si>
  <si>
    <t xml:space="preserve">1 853,80 </t>
  </si>
  <si>
    <t xml:space="preserve">Стальные опоры радиовещательной и связной радиостанции высотой от 12 до 250 м (Опора ТО7), 14,45(1 м по высоте опоры) </t>
  </si>
  <si>
    <t>(58040+398*14,45)*0,6*0,8*0,4056
(A+B*X)*К4*К6*Котн</t>
  </si>
  <si>
    <t>12 419,36</t>
  </si>
  <si>
    <t xml:space="preserve">4 776,68 </t>
  </si>
  <si>
    <t xml:space="preserve">2 755,78 </t>
  </si>
  <si>
    <t xml:space="preserve">1 837,18 </t>
  </si>
  <si>
    <t xml:space="preserve">Стальные опоры радиовещательной и связной радиостанции высотой от 12 до 250 м (Опора ТО8), 22,05(1 м по высоте опоры) </t>
  </si>
  <si>
    <t>(58040+398*22,05)*0,6*0,8*0,4056
(A+B*X)*К4*К6*Котн</t>
  </si>
  <si>
    <t>13 008,25</t>
  </si>
  <si>
    <t xml:space="preserve">5 003,17 </t>
  </si>
  <si>
    <t xml:space="preserve">2 886,45 </t>
  </si>
  <si>
    <t xml:space="preserve">1 924,30 </t>
  </si>
  <si>
    <t xml:space="preserve">Стальные опоры радиовещательной и связной радиостанции высотой от 12 до 250 м (Опора ТО9), 19,4(1 м по высоте опоры) </t>
  </si>
  <si>
    <t>(58040+398*19,4)*0,6*0,8*0,4056
(A+B*X)*К4*К6*Котн</t>
  </si>
  <si>
    <t>12 802,92</t>
  </si>
  <si>
    <t xml:space="preserve">4 924,20 </t>
  </si>
  <si>
    <t xml:space="preserve">2 840,88 </t>
  </si>
  <si>
    <t xml:space="preserve">1 893,92 </t>
  </si>
  <si>
    <t xml:space="preserve">Установка промышленного телевизионного оборудования в готовом здании с числом камер от 2 до 12.Система охранного телевидения. Видеонаблюдение наружное., 16(1 камера) </t>
  </si>
  <si>
    <t>(36610+4570*16)*1,1*1,006*0,5
(A+B*X)*К2*К4*К3</t>
  </si>
  <si>
    <t>60 713,61</t>
  </si>
  <si>
    <t xml:space="preserve">Освещение памятников, архитектурных сооружений малых форм (в том числе рекламных и информационных щитов) Охранное освещение опор, 1(объект) </t>
  </si>
  <si>
    <t xml:space="preserve">СБЦП "Коммунальные инженерные сети и сооружения (2012)" табл.3 п.3
(СБЦП07-3-3) </t>
  </si>
  <si>
    <t>(19082*1)*1,021*0,4
(A*X)*К4*Ки1</t>
  </si>
  <si>
    <t>7 793,09</t>
  </si>
  <si>
    <t>Сейсмичность 9 баллов (п. 3.7 МУ) для раздела электроснабжение- 7% К=(0,07*1,3+0,93)=1,021;</t>
  </si>
  <si>
    <t>К4=1,021 ;</t>
  </si>
  <si>
    <t xml:space="preserve">Освещение памятников, архитектурных сооружений малых форм (в том числе рекламных и информационных щитов) Охранное освещение опор, 8(объект) </t>
  </si>
  <si>
    <t>(19082*8)*1,021*0,2*0,4
(A*X)*К4*К1*Ки1</t>
  </si>
  <si>
    <t>12 468,94</t>
  </si>
  <si>
    <t>Коэффициент 0,2 на каждую последующую опору;</t>
  </si>
  <si>
    <t>К1=0,2 МУ п. 3.2;</t>
  </si>
  <si>
    <t xml:space="preserve">Установки периметральной охранной сигнализации при протяженности: 0.6-0.8 км, 1(объект) </t>
  </si>
  <si>
    <t xml:space="preserve">СБЦ "Системы противопожарной и охранной защиты (1999)" табл.6 п.4
(СБЦ1-6-4) </t>
  </si>
  <si>
    <t>(2000*1)*1,201*1,6*7,71*0,4
(A*X)*К4*К1*К3*Ки1</t>
  </si>
  <si>
    <t>11 852,43</t>
  </si>
  <si>
    <t>Сейсмичность 9 баллов (п. 3.7 МУ) для раздела автоматика и сигнализация - 67% К=(0,67*1,3+0,33)=1,201;</t>
  </si>
  <si>
    <t>К4=1,201 ;</t>
  </si>
  <si>
    <t>Горный рельеф;</t>
  </si>
  <si>
    <t>К1=1,6 Примеч. 2 к табл.6;</t>
  </si>
  <si>
    <t xml:space="preserve"> 30%;</t>
  </si>
  <si>
    <t xml:space="preserve">3 555,73 </t>
  </si>
  <si>
    <t xml:space="preserve"> 67%;</t>
  </si>
  <si>
    <t xml:space="preserve">7 941,13 </t>
  </si>
  <si>
    <t>Раздел 4. Фундамент ФТ-1</t>
  </si>
  <si>
    <t xml:space="preserve">Свод, перекрытие, опора, фундамент или другой несущий элемент при размере основного параметра: до 2 м ( Размер фундамента 1,8х 1,8 м), 1(элемент конструкции) </t>
  </si>
  <si>
    <t xml:space="preserve">СБЦ "Промышленные печи, сушила, дымовые и вентиляционные трубы, конструкции тепловой изоляции и антикоррозионной защиты (2004)" табл.42 п.4
(СБЦ62-42-4) </t>
  </si>
  <si>
    <t>(4650*1)*1,06*1,3*1,3*0,4
(A*X)*К1*К2*К3*Ки1</t>
  </si>
  <si>
    <t>3 332,00</t>
  </si>
  <si>
    <t>Сметная часть - 6% (ценообразующий к-т);</t>
  </si>
  <si>
    <t>К1=1,06 п.1.5 ОП;</t>
  </si>
  <si>
    <t>Армированные конструкции (ценообразующий к-т);</t>
  </si>
  <si>
    <t>К2=1,3 Примечание 1 к табл 42;</t>
  </si>
  <si>
    <t>Сейсмичность 9 баллов К=1.3;</t>
  </si>
  <si>
    <t>К3=1,3 МУ п.3.7;</t>
  </si>
  <si>
    <t xml:space="preserve">Свод, перекрытие, опора, фундамент или другой несущий элемент при размере основного параметра: до 2 м ( Размер фундамента 1,8х 1,8 м), 5(элемент конструкции) </t>
  </si>
  <si>
    <t>(4650*5)*1,06*1,3*1,3*0,2*0,4
(A*X)*К1*К2*К3*К4*Ки1</t>
  </si>
  <si>
    <t>Привязка типового решения;</t>
  </si>
  <si>
    <t>К4=0,2 МУ п.3.2;</t>
  </si>
  <si>
    <t>Раздел 5. Фундамент ФТ-2</t>
  </si>
  <si>
    <t xml:space="preserve">Свод, перекрытие, опора, фундамент или другой несущий элемент при размере основного параметра: свыше 2 до 5 м (Размер фундамента 2,1х2,1 м), 1(элемент конструкции) </t>
  </si>
  <si>
    <t xml:space="preserve">СБЦ "Промышленные печи, сушила, дымовые и вентиляционные трубы, конструкции тепловой изоляции и антикоррозионной защиты (2004)" табл.42 п.5
(СБЦ62-42-5) </t>
  </si>
  <si>
    <t>(8910*1)*1,06*1,3*1,3*0,4
(A*X)*К1*К2*К3*Ки1</t>
  </si>
  <si>
    <t>6 384,55</t>
  </si>
  <si>
    <t xml:space="preserve">Свод, перекрытие, опора, фундамент или другой несущий элемент при размере основного параметра: свыше 2 до 5 м (Размер фундамента 2,1х2,1 м), 3(элемент конструкции) </t>
  </si>
  <si>
    <t>(8910*3)*1,06*1,3*1,3*0,2*0,4
(A*X)*К1*К2*К3*К4*Ки1</t>
  </si>
  <si>
    <t>3 830,73</t>
  </si>
  <si>
    <t>Раздел 6. Фундамент ФТ-3</t>
  </si>
  <si>
    <t>(4650*1)*1,06*1,3*1,3*0,2*0,4
(A*X)*К1*К2*К3*К4*Ки1</t>
  </si>
  <si>
    <t>Раздел 7. Фундамент ФТ-4</t>
  </si>
  <si>
    <t xml:space="preserve">Свод, перекрытие, опора, фундамент или другой несущий элемент при размере основного параметра: до 2 м ( Размер фундамента 1,5х 1,5 м), 1(элемент конструкции) </t>
  </si>
  <si>
    <t>Раздел 8. Сети электроснабжения</t>
  </si>
  <si>
    <t xml:space="preserve">Кабельные линии напряжением до 35 кВ с интервалами протяженности: до 100 м (Кабельные линии напряжением 0,4 кВ питания НСКД), 1(объект) </t>
  </si>
  <si>
    <t xml:space="preserve">СБЦП "Коммунальные инженерные сети и сооружения (2012)" табл.17 п.1
(СБЦП07-17-1) </t>
  </si>
  <si>
    <t>(11960*1)*1,191*0,4
(A*X)*К1*Ки1</t>
  </si>
  <si>
    <t>5 697,74</t>
  </si>
  <si>
    <t>Сейсмичность 9 баллов для  63,5% разделов (ТХ- 24,5%, КР=27,5%, искусств. соор.=1,5%, электроснаб.=10%); К= (0,635*1,3+0,365)=1,191;</t>
  </si>
  <si>
    <t>К1=1,191 МУ п. 3.7;</t>
  </si>
  <si>
    <t>Проект полосы отвода;</t>
  </si>
  <si>
    <t>Здания и сооружения, входящие в инфраструктуру объекта;</t>
  </si>
  <si>
    <t>Проект организации строительства;</t>
  </si>
  <si>
    <t>Проект организации работ по сносу (демонтажу);</t>
  </si>
  <si>
    <t xml:space="preserve"> 1%;</t>
  </si>
  <si>
    <t>Мероприятия по охране окружающей среды;</t>
  </si>
  <si>
    <t xml:space="preserve"> 5%;</t>
  </si>
  <si>
    <t>Раздел «Технологические конструктивные решения линейного объекта. Искусственные сооружения (инженерное обустройство, сети)» - Технологические решения;</t>
  </si>
  <si>
    <t xml:space="preserve"> 24,5%;</t>
  </si>
  <si>
    <t xml:space="preserve">1 395,95 </t>
  </si>
  <si>
    <t>Раздел «Технологические конструктивные решения линейного объекта. Искусственные сооружения (инженерное обустройство, сети)» - Конструктивные решения;</t>
  </si>
  <si>
    <t xml:space="preserve"> 27,5%;</t>
  </si>
  <si>
    <t xml:space="preserve">1 566,88 </t>
  </si>
  <si>
    <t>Раздел «Технологические конструктивные решения линейного объекта. Искусственные сооружения (инженерное обустройство, сети)» - Искусственные сооружения;</t>
  </si>
  <si>
    <t xml:space="preserve"> 1,5%;</t>
  </si>
  <si>
    <t>Раздел «Технологические конструктивные решения линейного объекта. Искусственные сооружения (инженерное обустройство, сети)» - Обустройство;</t>
  </si>
  <si>
    <t>Раздел «Технологические конструктивные решения линейного объекта. Искусственные сооружения (инженерное обустройство, сети)» - Электроснабжение;</t>
  </si>
  <si>
    <t xml:space="preserve"> 10%;</t>
  </si>
  <si>
    <t>Раздел «Технологические конструктивные решения линейного объекта. Искусственные сооружения (инженерное обустройство, сети)» - Водоснабжение и водоотведение;</t>
  </si>
  <si>
    <t>Раздел «Технологические конструктивные решения линейного объекта. Искусственные сооружения (инженерное обустройство, сети)» - Связь, сигнализация, АСУ;</t>
  </si>
  <si>
    <t xml:space="preserve">Кабельные линии напряжением до 35 кВ с интервалами протяженности: до 100 м (Кабельные линии напряжением 0,4 кВ питания ВСКД), 2(объект) </t>
  </si>
  <si>
    <t>(11960*2)*1,191*0,4
(A*X)*К1*Ки1</t>
  </si>
  <si>
    <t>11 395,49</t>
  </si>
  <si>
    <t xml:space="preserve">1 025,59 </t>
  </si>
  <si>
    <t xml:space="preserve">2 791,90 </t>
  </si>
  <si>
    <t xml:space="preserve">3 133,76 </t>
  </si>
  <si>
    <t xml:space="preserve">1 139,55 </t>
  </si>
  <si>
    <t xml:space="preserve">Трансформаторные подстанции напряжением 6-20/0,4 кВ: закрытая двухтрансформаторная с распределительным устройством высокого напряжения, мощностью до 2х630 кВ•А и количеством ячеек до 6 (КТП-14), 1(1 подстанция) </t>
  </si>
  <si>
    <t xml:space="preserve">СБЦП "Коммунальные инженерные сети и сооружения (2012)" табл.37 п.4
(СБЦП07-37-4) </t>
  </si>
  <si>
    <t>(68380*1)*1,111*0,5
(A*X)*К2*К1</t>
  </si>
  <si>
    <t>37 985,09</t>
  </si>
  <si>
    <t>Сейсмичность 9 баллов для  37% разделов (Электроснабж=7%, ТХ-30%); К= (0,37*1,3+0,63)=1,111;</t>
  </si>
  <si>
    <t>К2=1,111 МУ п. 3.7;</t>
  </si>
  <si>
    <t>К1=0,5 ;</t>
  </si>
  <si>
    <t>Архитектурные решения;</t>
  </si>
  <si>
    <t xml:space="preserve">1 899,25 </t>
  </si>
  <si>
    <t xml:space="preserve"> 11%;</t>
  </si>
  <si>
    <t xml:space="preserve">4 178,36 </t>
  </si>
  <si>
    <t>Раздел "Инженерное оборудование, сети, инженерно-технические мероприятия, технологические решения": Система электроснабжения;</t>
  </si>
  <si>
    <t xml:space="preserve"> 7%;</t>
  </si>
  <si>
    <t xml:space="preserve">2 658,96 </t>
  </si>
  <si>
    <t>Раздел «Технологические конструктивные решения линейного объекта. Искусственные сооружения (инженерное обустройство, сети)» - Система водоснабжения;</t>
  </si>
  <si>
    <t>Раздел «Технологические конструктивные решения линейного объекта. Искусственные сооружения (инженерное обустройство, сети)» - Система водоотведения;</t>
  </si>
  <si>
    <t>Раздел "Инженерное оборудование, сети, инженерно-технические мероприятия, технологические решения": Отопление, вентиляция и кондиционирование воздуха;</t>
  </si>
  <si>
    <t xml:space="preserve">2 279,11 </t>
  </si>
  <si>
    <t>Раздел "Инженерное оборудование, сети, инженерно-технические мероприятия, технологические решения": Сети связи;</t>
  </si>
  <si>
    <t>Раздел "Инженерное оборудование, сети, инженерно-технические мероприятия, технологические решения": Система газоснабжения;</t>
  </si>
  <si>
    <t>Раздел "Инженерное оборудование, сети, инженерно-технические мероприятия, технологические решения": Технологические решения;</t>
  </si>
  <si>
    <t xml:space="preserve">11 395,53 </t>
  </si>
  <si>
    <t xml:space="preserve">3 038,81 </t>
  </si>
  <si>
    <t>Мероприятия по обеспечению доступа инвалидов;</t>
  </si>
  <si>
    <t>Мероприятия по обеспечению соблюдения требований энергетической эффективности и требований оснащенности зданий, строений и сооружений приборами учета используемых энергетических ресурсов;</t>
  </si>
  <si>
    <t>Раздел 9. Сети связи</t>
  </si>
  <si>
    <t xml:space="preserve">Прокладка бронированного кабеля связи в земле, протяженностью:свыше 500 до 1000 м, 690(м) </t>
  </si>
  <si>
    <t xml:space="preserve">СБЦП "Коммунальные инженерные сети и сооружения (2012)" табл.1 п.44
(СБЦП07-1-44) </t>
  </si>
  <si>
    <t>(21000+62*690)*1,191*0,4
(A+B*X)*К2*Ки1</t>
  </si>
  <si>
    <t>30 384,79</t>
  </si>
  <si>
    <t>К2=1,191 МУ п. 3.7;</t>
  </si>
  <si>
    <t xml:space="preserve">1 823,09 </t>
  </si>
  <si>
    <t xml:space="preserve">2 734,63 </t>
  </si>
  <si>
    <t xml:space="preserve">1 519,24 </t>
  </si>
  <si>
    <t xml:space="preserve">7 444,27 </t>
  </si>
  <si>
    <t xml:space="preserve">8 355,82 </t>
  </si>
  <si>
    <t xml:space="preserve">3 038,48 </t>
  </si>
  <si>
    <t>Раздел 10. Инжзащита</t>
  </si>
  <si>
    <t xml:space="preserve">Удерживающие сооружения на оползнеопасных и оползневых склонах и откосах при площади вертикального сечения сползающего массива недостаточно устойчивых или неустойчивых грунтов:до 0,3 тыс.м2, 0,23(тыс.м2) </t>
  </si>
  <si>
    <t xml:space="preserve">СБЦП "Заглубленные сооружения и конструкции, водопонижение, противооползневые сооружения и мероприятия (2015)" табл.1 п.28
(СБЦП15-1-28) </t>
  </si>
  <si>
    <t>(149910+356820*(0.4*0,3+0.6*0,23))*1,021*0,3
(A+B*(0.4*X1+0.6*X))*К2*К1</t>
  </si>
  <si>
    <t>74 115,28</t>
  </si>
  <si>
    <t>Относительная стоимость с учетом сейсмичности 9 баллов К=1,3 (МУ 2009 п. 3.7)  для разделов: (Конструктивные решения-7%) Итого общий коэффициент относительной стоимости К=(0,07*1,3+0,93)=1,021;</t>
  </si>
  <si>
    <t>К2=1,021 ;</t>
  </si>
  <si>
    <t>К1=0,3 ;</t>
  </si>
  <si>
    <t xml:space="preserve">1 482,31 </t>
  </si>
  <si>
    <t xml:space="preserve"> 4%;</t>
  </si>
  <si>
    <t xml:space="preserve">2 964,61 </t>
  </si>
  <si>
    <t xml:space="preserve">5 188,07 </t>
  </si>
  <si>
    <t>Инженерное оборудование, сети инженерно-технические мероприятия, технологические решения: Технологические решения;</t>
  </si>
  <si>
    <t xml:space="preserve"> 49%;</t>
  </si>
  <si>
    <t xml:space="preserve">36 316,49 </t>
  </si>
  <si>
    <t>Инженерное оборудование, сети инженерно-технические мероприятия, технологические решения: Электроснабжение, автоматика, связь, сигнализация;</t>
  </si>
  <si>
    <t xml:space="preserve"> 12%;</t>
  </si>
  <si>
    <t xml:space="preserve">8 893,83 </t>
  </si>
  <si>
    <t>Проект организация строительства (ПОС);</t>
  </si>
  <si>
    <t xml:space="preserve">5 929,22 </t>
  </si>
  <si>
    <t xml:space="preserve">3 705,76 </t>
  </si>
  <si>
    <t>Раздел 11. ГО и ЧС</t>
  </si>
  <si>
    <t xml:space="preserve">Сб итм 01 - разработка раздела "ИТМ ГОЧС" проекта строительства условного объекта, 1(объект) </t>
  </si>
  <si>
    <t xml:space="preserve">
(СБЦ59-ТЧ-п.2) </t>
  </si>
  <si>
    <t>(30500*1)*1,06*1,6
(A*X)*К1*К2</t>
  </si>
  <si>
    <t>51 728,00</t>
  </si>
  <si>
    <t>Коэффициент, учитывающий суммарное количество источников возможных ЧС (природных и техногенных) - 4 (Кис) гл.1, таб.1;</t>
  </si>
  <si>
    <t>К1=1,06 ;</t>
  </si>
  <si>
    <t>Коэффициентдля потенциально опасных объектов, гидротехнических сооружений, объектов воздушного, морского и речного транспорта коэффициент сложности (Ксл) устанавливается в пределах Прим. к табл.2 (Ценообразующий);</t>
  </si>
  <si>
    <t>К2=1,6 ;</t>
  </si>
  <si>
    <t>Стадийность проектирования К=1</t>
  </si>
  <si>
    <t xml:space="preserve">К3= </t>
  </si>
  <si>
    <t xml:space="preserve">   Итого Поз. 1-44</t>
  </si>
  <si>
    <t xml:space="preserve">   Итого в уровне цен на 01.01.2001 г.</t>
  </si>
  <si>
    <t>Индекс на 01.01.2000 г. к ценам на 01.01.1995 г. по письму Госстроя России №АШ-3412/10-ЛС/08 от 07.10.1999г. = 6,46; Индекс на 1 квартал 2001 г. г. к ценам на 01.01.1995 г. по письму Госстроя России №АШ-9/10 от 04.01.2001г. = 7,71</t>
  </si>
  <si>
    <t>К= 7,71/6,46=1,19</t>
  </si>
  <si>
    <t>Всего с учетом "ВСЕГО по смете в уровне цен на IV квартал 2020 г.</t>
  </si>
  <si>
    <t>К=4,47</t>
  </si>
  <si>
    <t>Главный инженер проекта ______________ Н.В.Сермавбрин</t>
  </si>
  <si>
    <t>Составил ___________________________  Т.А. Лосева</t>
  </si>
  <si>
    <t xml:space="preserve">СМЕТА № 12-01-02   </t>
  </si>
  <si>
    <t>проектные работы стадии "Рабочая документация", Всесезонный туристско-рекреационный комплекс "Ведучи", Чеченская Республика. Пасажирская подвесная канатная дорога VL5</t>
  </si>
  <si>
    <t>(32070+424*6)*0,4*0,8*0,3523
(A+B*X)*К1*К5*Котн</t>
  </si>
  <si>
    <t>3 902,24</t>
  </si>
  <si>
    <t>Коэффициент относительной стоимости с учетом сейсмичности 9 баллов для разделов КР=16%*1,3=20,8%;</t>
  </si>
  <si>
    <t>К1=0,4 ;</t>
  </si>
  <si>
    <t>Смета на строительство при исключении разделов (АР,электроснабжение,водоснабжение,водоотведение,отопление,вентиляция, кондиционирование,связь, газоснабжение, ТХ, мероприятия по обеспечению доступа инвалидов)=8%:92%*28%=2,43%;</t>
  </si>
  <si>
    <t xml:space="preserve"> 20,8%;</t>
  </si>
  <si>
    <t xml:space="preserve">2 303,91 </t>
  </si>
  <si>
    <t xml:space="preserve">1 107,65 </t>
  </si>
  <si>
    <t xml:space="preserve"> 2,43%;</t>
  </si>
  <si>
    <t>Котн=35,23%</t>
  </si>
  <si>
    <t>((48500+30*(0.4*150+0.6*0.5*150))*0,7)*1,183*0,6
((A+B*(0.4*X1+0.6*0.5*X1))*Кпониж)*К3*Ки1</t>
  </si>
  <si>
    <t>25 662,82</t>
  </si>
  <si>
    <t>Сейсмичность 9 баллов  К= 1,3 для 61% разделов (АР=7%, КР=12%,  ТХ-42%). К=(0,61*1,3+0,39)=1,183;</t>
  </si>
  <si>
    <t>К3=1,183 МУ п.3.7;</t>
  </si>
  <si>
    <t xml:space="preserve">Ки1=0,6 </t>
  </si>
  <si>
    <t>((455800+580*(0.4*36+0.6*0.5*36))*0,7)*1,25*0,5*0,8*1,06*0,6
((A+B*(0.4*X1+0.6*0.5*X1))*Кпониж)*К1*К2*К4*К5*Ки1</t>
  </si>
  <si>
    <t>104 714,60</t>
  </si>
  <si>
    <t>Сейсмичность 9 баллов  К= 1,3 для 83,3% разделов (АР и КР=17,5%, Электросн.-7,8%, Сети связи-0,9%, ТХ-57,1%).  К=(0,833*1,3+0,167)=1,25;</t>
  </si>
  <si>
    <t>К1=1,25 МУ п.3.7;</t>
  </si>
  <si>
    <t>Ки1=0,6 ;</t>
  </si>
  <si>
    <t xml:space="preserve"> 17,5%;</t>
  </si>
  <si>
    <t xml:space="preserve">18 325,06 </t>
  </si>
  <si>
    <t xml:space="preserve"> 7,8%;</t>
  </si>
  <si>
    <t xml:space="preserve">8 167,74 </t>
  </si>
  <si>
    <t xml:space="preserve"> 3,6%;</t>
  </si>
  <si>
    <t xml:space="preserve">3 769,73 </t>
  </si>
  <si>
    <t xml:space="preserve"> 5,1%;</t>
  </si>
  <si>
    <t xml:space="preserve">5 340,44 </t>
  </si>
  <si>
    <t xml:space="preserve"> 57,1%;</t>
  </si>
  <si>
    <t xml:space="preserve">59 792,04 </t>
  </si>
  <si>
    <t xml:space="preserve">8 377,17 </t>
  </si>
  <si>
    <t>(25980+4623*10)*1,006*0,58
(A+B*X)*К2*К3</t>
  </si>
  <si>
    <t>42 133,09</t>
  </si>
  <si>
    <t xml:space="preserve">К3=0,58 </t>
  </si>
  <si>
    <t>(36610+4570*4)*1,1*1,006*0,5
(A+B*X)*К2*К4*К3</t>
  </si>
  <si>
    <t>(36610+4570*2)*1,006*0,5
(A+B*X)*К4*К3</t>
  </si>
  <si>
    <t>(8940*1)*1,051*0,62
(A*X)*К4*К2</t>
  </si>
  <si>
    <t>5 825,48</t>
  </si>
  <si>
    <t>Сейсмичность 9 баллов (п. 3.7 МУ) для раздела электрика- 17% К=(0,17*1,3+0,83)=1,051;</t>
  </si>
  <si>
    <t>К4=1,051 ;</t>
  </si>
  <si>
    <t xml:space="preserve">К2=0,62 </t>
  </si>
  <si>
    <t xml:space="preserve">Центральное помещение управления производством, помещение управления цехом, операторная, контроллерная площадью от 36 до 1000 м2 (Операторская S=32.36 м2), 32,36(м2) </t>
  </si>
  <si>
    <t>(455800+580*(0.4*36+0.6*32,36))*0,5*0,8*1,06*1,25*0,6
(A+B*(0.4*X1+0.6*X))*К2*К4*К5*К6*Ки1</t>
  </si>
  <si>
    <t>151 181,42</t>
  </si>
  <si>
    <t>К6=1,25 МУ п.3.7;</t>
  </si>
  <si>
    <t xml:space="preserve">26 456,75 </t>
  </si>
  <si>
    <t xml:space="preserve">11 792,15 </t>
  </si>
  <si>
    <t xml:space="preserve">5 442,53 </t>
  </si>
  <si>
    <t xml:space="preserve">7 710,25 </t>
  </si>
  <si>
    <t xml:space="preserve">1 360,63 </t>
  </si>
  <si>
    <t xml:space="preserve">86 324,59 </t>
  </si>
  <si>
    <t xml:space="preserve">12 094,51 </t>
  </si>
  <si>
    <t>(2560*1)*1,249*7,71*0,6
(A*X)*К2*К3*Ки1</t>
  </si>
  <si>
    <t>14 791,36</t>
  </si>
  <si>
    <t>Сейсмичность 9 баллов (п. 3.7 МУ) для разделов: Технологические решения-41%, автоматика и сигнализация - 42% К=(0,83*1,3+0,17)=1,249;</t>
  </si>
  <si>
    <t>К2=1,249 ;</t>
  </si>
  <si>
    <t xml:space="preserve">1 479,14 </t>
  </si>
  <si>
    <t xml:space="preserve"> 41%;</t>
  </si>
  <si>
    <t xml:space="preserve">6 064,46 </t>
  </si>
  <si>
    <t xml:space="preserve"> 42%;</t>
  </si>
  <si>
    <t xml:space="preserve">6 212,37 </t>
  </si>
  <si>
    <t xml:space="preserve">1 035,40 </t>
  </si>
  <si>
    <t>((58040+398*(0.4*12+0.6*0.5*12))*0,7)*0,4*0,8*0,3523
((A+B*(0.4*X1+0.6*0.5*X1))*Кпониж)*К5*К7*Котн</t>
  </si>
  <si>
    <t>4 844,07</t>
  </si>
  <si>
    <t>К5=0,4 ;</t>
  </si>
  <si>
    <t>К7=0,8 п.3.2 МУ 2010;</t>
  </si>
  <si>
    <t xml:space="preserve">2 859,97 </t>
  </si>
  <si>
    <t xml:space="preserve">1 374,98 </t>
  </si>
  <si>
    <t>(58040+398*14)*0,4*0,8*0,3523
(A+B*X)*К5*К7*Котн</t>
  </si>
  <si>
    <t>7 171,36</t>
  </si>
  <si>
    <t xml:space="preserve">4 234,01 </t>
  </si>
  <si>
    <t xml:space="preserve">2 035,58 </t>
  </si>
  <si>
    <t>(58040+398*14,8)*0,4*0,8*0,3523
(A+B*X)*К5*К7*Котн</t>
  </si>
  <si>
    <t>7 207,26</t>
  </si>
  <si>
    <t xml:space="preserve">4 255,21 </t>
  </si>
  <si>
    <t xml:space="preserve">2 045,77 </t>
  </si>
  <si>
    <t>(58040+398*(0.4*12+0.6*10,8))*0,4*0,8*0,3523
(A+B*(0.4*X1+0.6*X))*К5*К7*Котн</t>
  </si>
  <si>
    <t>7 049,32</t>
  </si>
  <si>
    <t xml:space="preserve">4 161,96 </t>
  </si>
  <si>
    <t xml:space="preserve">2 000,94 </t>
  </si>
  <si>
    <t>(58040+398*15,9)*0,4*0,8*0,3523
(A+B*X)*К5*К7*Котн</t>
  </si>
  <si>
    <t>7 256,61</t>
  </si>
  <si>
    <t xml:space="preserve">4 284,35 </t>
  </si>
  <si>
    <t xml:space="preserve">2 059,78 </t>
  </si>
  <si>
    <t>(58040+398*14,45)*0,4*0,8*0,3523
(A+B*X)*К5*К7*Котн</t>
  </si>
  <si>
    <t>7 191,55</t>
  </si>
  <si>
    <t xml:space="preserve">4 245,93 </t>
  </si>
  <si>
    <t xml:space="preserve">2 041,31 </t>
  </si>
  <si>
    <t>(58040+398*22,05)*0,4*0,8*0,3523
(A+B*X)*К5*К7*Котн</t>
  </si>
  <si>
    <t>7 532,56</t>
  </si>
  <si>
    <t xml:space="preserve">4 447,27 </t>
  </si>
  <si>
    <t xml:space="preserve">2 138,11 </t>
  </si>
  <si>
    <t>(58040+398*19,4)*0,4*0,8*0,3523
(A+B*X)*К5*К7*Котн</t>
  </si>
  <si>
    <t>7 413,65</t>
  </si>
  <si>
    <t xml:space="preserve">4 377,06 </t>
  </si>
  <si>
    <t xml:space="preserve">2 104,36 </t>
  </si>
  <si>
    <t>(19082*1)*1,027*0,6
(A*X)*К4*Ки1</t>
  </si>
  <si>
    <t>11 758,33</t>
  </si>
  <si>
    <t>Сейсмичность 9 баллов (п. 3.7 МУ) для раздела электроснабжение- 9% К=(0,09*1,3+0,91)=1,027;</t>
  </si>
  <si>
    <t>К4=1,027 ;</t>
  </si>
  <si>
    <t>(19082*8)*1,027*0,2*0,6
(A*X)*К4*К2*Ки1</t>
  </si>
  <si>
    <t>18 813,33</t>
  </si>
  <si>
    <t>К2=0,2 МУ п. 3.2;</t>
  </si>
  <si>
    <t>(2000*1)*1,219*1,6*7,71*0,6
(A*X)*К4*К2*К3*Ки1</t>
  </si>
  <si>
    <t>18 045,10</t>
  </si>
  <si>
    <t>Сейсмичность 9 баллов (п. 3.7 МУ) для раздела автоматика и сигнализация - 73% К=(0,73*1,3+0,27)=1,219;</t>
  </si>
  <si>
    <t>К4=1,219 ;</t>
  </si>
  <si>
    <t>К2=1,6 Примеч. 2 к табл.6;</t>
  </si>
  <si>
    <t xml:space="preserve">3 609,02 </t>
  </si>
  <si>
    <t xml:space="preserve"> 73%;</t>
  </si>
  <si>
    <t xml:space="preserve">13 172,92 </t>
  </si>
  <si>
    <t xml:space="preserve">1 263,16 </t>
  </si>
  <si>
    <t>(4650*1)*1,06*1,03*1,3*0,6
(A*X)*К1*К2*К3*Ки1</t>
  </si>
  <si>
    <t>3 959,96</t>
  </si>
  <si>
    <t>К2=1,03 Примечание 1 к табл 42;</t>
  </si>
  <si>
    <t>(4650*5)*1,06*1,03*1,3*0,2*0,6
(A*X)*К1*К2*К3*К4*Ки1</t>
  </si>
  <si>
    <t xml:space="preserve">Свод, перекрытие, опора, фундамент или другой несущий элемент при размере основного параметра: свыше 2 до 5 м (Размер фундамента 2,1х 2,1 м), 1(элемент конструкции) </t>
  </si>
  <si>
    <t>(8910*1)*1,06*1,03*1,3*0,6
(A*X)*К1*К2*К3*Ки1</t>
  </si>
  <si>
    <t>7 587,79</t>
  </si>
  <si>
    <t xml:space="preserve">Свод, перекрытие, опора, фундамент или другой несущий элемент при размере основного параметра: свыше 2 до 5 м(Размер фундамента 2,1х 2,1 м), 3(элемент конструкции) </t>
  </si>
  <si>
    <t>(8910*3)*1,06*1,03*1,3*0,2*0,6
(A*X)*К1*К2*К3*К4*Ки1</t>
  </si>
  <si>
    <t>4 552,68</t>
  </si>
  <si>
    <t>(4650*1)*1,06*1,03*1,3*0,2*0,6
(A*X)*К1*К2*К3*К4*Ки1</t>
  </si>
  <si>
    <t>(11960*1)*1,2*0,6
(A*X)*К1*Ки1</t>
  </si>
  <si>
    <t>8 611,20</t>
  </si>
  <si>
    <t>Сейсмичность 9 баллов для  66,5% разделов (ТХ- 24,5%, КР=23,5%, искусств. соор.=1,5%, электроснаб.=17%); К= (0,665*1,3+0,335)=1,2;</t>
  </si>
  <si>
    <t>К1=1,2 МУ п. 3.7;</t>
  </si>
  <si>
    <t xml:space="preserve">2 109,74 </t>
  </si>
  <si>
    <t xml:space="preserve"> 23,5%;</t>
  </si>
  <si>
    <t xml:space="preserve">2 023,63 </t>
  </si>
  <si>
    <t xml:space="preserve"> 17%;</t>
  </si>
  <si>
    <t xml:space="preserve">1 463,90 </t>
  </si>
  <si>
    <t xml:space="preserve"> 5,5%;</t>
  </si>
  <si>
    <t>(11960*2)*1,2*0,6
(A*X)*К1*Ки1</t>
  </si>
  <si>
    <t>17 222,40</t>
  </si>
  <si>
    <t xml:space="preserve">1 377,79 </t>
  </si>
  <si>
    <t xml:space="preserve">1 722,24 </t>
  </si>
  <si>
    <t xml:space="preserve">4 219,49 </t>
  </si>
  <si>
    <t xml:space="preserve">4 047,26 </t>
  </si>
  <si>
    <t xml:space="preserve">2 927,81 </t>
  </si>
  <si>
    <t xml:space="preserve">Трансформаторные подстанции напряжением 6-20/0,4 кВ: закрытая двухтрансформаторная с распределительным устройством высокого напряжения, мощностью до 2х630 кВ•А и количеством ячеек до 6 (КТП 14), 1(1 подстанция) </t>
  </si>
  <si>
    <t>(68380*1)*1,117*0,5
(A*X)*К2*К1</t>
  </si>
  <si>
    <t>38 190,23</t>
  </si>
  <si>
    <t>Сейсмичность 9 баллов для  39% разделов (Электроснабж=9%, ТХ-30%); К= (0,39*1,3+0,61)=1,117;</t>
  </si>
  <si>
    <t>К2=1,117 МУ п. 3.7;</t>
  </si>
  <si>
    <t xml:space="preserve">2 291,41 </t>
  </si>
  <si>
    <t xml:space="preserve"> 15%;</t>
  </si>
  <si>
    <t xml:space="preserve">5 728,53 </t>
  </si>
  <si>
    <t xml:space="preserve">3 437,12 </t>
  </si>
  <si>
    <t xml:space="preserve">1 145,71 </t>
  </si>
  <si>
    <t xml:space="preserve">2 673,32 </t>
  </si>
  <si>
    <t xml:space="preserve">11 457,07 </t>
  </si>
  <si>
    <t xml:space="preserve">1 909,51 </t>
  </si>
  <si>
    <t>(21000+62*690)*1,2*0,6
(A+B*X)*К2*Ки1</t>
  </si>
  <si>
    <t>45 921,60</t>
  </si>
  <si>
    <t>К2=1,2 МУ п. 3.7;</t>
  </si>
  <si>
    <t xml:space="preserve">3 673,73 </t>
  </si>
  <si>
    <t xml:space="preserve">2 296,08 </t>
  </si>
  <si>
    <t xml:space="preserve">4 592,16 </t>
  </si>
  <si>
    <t xml:space="preserve">11 250,79 </t>
  </si>
  <si>
    <t xml:space="preserve">10 791,58 </t>
  </si>
  <si>
    <t xml:space="preserve">1 148,04 </t>
  </si>
  <si>
    <t xml:space="preserve">7 806,67 </t>
  </si>
  <si>
    <t xml:space="preserve">2 525,69 </t>
  </si>
  <si>
    <t xml:space="preserve">Удерживающие сооружения на оползнеопасных и оползневых склонах и откосах при площади вертикального сечения сползающего массива недостаточно устойчивых или неустойчивых грунтов:до 0,3 тыс.м2 (Лавинозащита), 0,23(тыс.м2) </t>
  </si>
  <si>
    <t>(149910+356820*(0.4*0,3+0.6*0,23))*1,021*0,7
(A+B*(0.4*X1+0.6*X))*К2*К1</t>
  </si>
  <si>
    <t>172 935,64</t>
  </si>
  <si>
    <t>К1=0,7 ;</t>
  </si>
  <si>
    <t xml:space="preserve">10 376,14 </t>
  </si>
  <si>
    <t xml:space="preserve">12 105,49 </t>
  </si>
  <si>
    <t xml:space="preserve"> 66%;</t>
  </si>
  <si>
    <t xml:space="preserve">114 137,52 </t>
  </si>
  <si>
    <t xml:space="preserve">20 752,28 </t>
  </si>
  <si>
    <t xml:space="preserve">3 458,71 </t>
  </si>
  <si>
    <t xml:space="preserve">   Итого Поз. 1-43</t>
  </si>
  <si>
    <t>Расчет № СР-9</t>
  </si>
  <si>
    <t>затрат на экспертизу результатов инженерных изысканий, проектной документации и проверку достоверности определения сметной стоимости строительства</t>
  </si>
  <si>
    <t>Наименование объекта</t>
  </si>
  <si>
    <t>Всесезонный туристско-рекреационный комплекс "Ведучи", Чеченская Республика. Пасажирская подвесная канатная дорога VL5</t>
  </si>
  <si>
    <t>Стадия проектирования</t>
  </si>
  <si>
    <t>проектная документация</t>
  </si>
  <si>
    <t>Вид проектных или изыскательских работ</t>
  </si>
  <si>
    <t>Экспертиза проектно-изыскательских работ</t>
  </si>
  <si>
    <t>Наименование проектной (изыскательской) организации</t>
  </si>
  <si>
    <t>ООО "НКД"</t>
  </si>
  <si>
    <t>Наименование организации заказчика</t>
  </si>
  <si>
    <t>Виды работ, затрат</t>
  </si>
  <si>
    <t>Стоимость ,  руб. без НДС</t>
  </si>
  <si>
    <t>Примечание</t>
  </si>
  <si>
    <t>Стоимость инженерных изысканий (Сиз) в уровне цен 01.01.2001 г. (справочно)</t>
  </si>
  <si>
    <t>Сводная смета на ПИР</t>
  </si>
  <si>
    <t>Стоимость разработки проектной документации в уровне цен 01.01.2001 г. (Спд)</t>
  </si>
  <si>
    <t>Итого суммарная стоимость Сиз и Спд  в уровне цен на 01.01.2001 г.</t>
  </si>
  <si>
    <t xml:space="preserve">более 1,0 млн. </t>
  </si>
  <si>
    <t xml:space="preserve">% от суммы Сиз и Спд </t>
  </si>
  <si>
    <t>Постановление Правительства РФ от 05.03.2007 № 145</t>
  </si>
  <si>
    <t>Итого затраты на проведение экспертизы в ценах на 01.01.2001 г.</t>
  </si>
  <si>
    <t>Стоимость инженерных изысканий (Сиз) в уровне цен 01.01.2000 г.(Справочно)</t>
  </si>
  <si>
    <t>К=1,266</t>
  </si>
  <si>
    <t>Стоимость разработки проектной документации в уровне цен 01.01.2000 г. (Спд)</t>
  </si>
  <si>
    <t>К=1,19</t>
  </si>
  <si>
    <t>Итого суммарная стоимость Сиз и Спд в уровне цен на 01.01.2000 г.</t>
  </si>
  <si>
    <t>Итого затраты на проведение экспертизы в ценах на 01.01.2000 г.</t>
  </si>
  <si>
    <t>Коэффициент, отражающий инфляционные процессы по сравнению с 1 января 2001 г.</t>
  </si>
  <si>
    <t xml:space="preserve">определен как произведение публикуемых Федеральной службой государственной статистики индексов потребительских цен для каждого года, следующего за 2000 годом, до года, предшествующего тому, в котором определяется размер платы за проведение государственной экспертизы (включительно)
</t>
  </si>
  <si>
    <t>Итого затраты на проведение экспертизы в ценах 2020 г.</t>
  </si>
  <si>
    <t>Составил: ___________________________В.В. Пивень</t>
  </si>
  <si>
    <t>Проверил: ___________________________В.А. Нагулевич</t>
  </si>
  <si>
    <t>Расчет СР-8</t>
  </si>
  <si>
    <t>затрат на проезд специалистов, осуществляющих авторский надзор</t>
  </si>
  <si>
    <t>Объект - Всесезонный туристско-рекреационный комплекс "Ведучи", Чеченская Республика.  Пассажирская подвесная канатная дорога VL5</t>
  </si>
  <si>
    <t>Расчет выполнен в соответствии с рекомендацией п. 174 Методики определения сметной стоимости строительства, реконструкции, капитального ремонта, сноса объектов капитального строительства, работ по сохранению объектов культурного наследия (памятников истории и культуры) народов Российской Федерации на территории Российской Федерации , утвержденная приказом Минстроя РФ от 04.08.2020 № 421/пр</t>
  </si>
  <si>
    <t>№ п.п</t>
  </si>
  <si>
    <t>Ед. изм</t>
  </si>
  <si>
    <t>Количество/сумма</t>
  </si>
  <si>
    <t>Исходные данные для расчета</t>
  </si>
  <si>
    <t>Срок выполнения работ  согласно ПОС</t>
  </si>
  <si>
    <t>мес</t>
  </si>
  <si>
    <t>Периодичность авторского надзора за строительством объектов</t>
  </si>
  <si>
    <t>проверок/месяц</t>
  </si>
  <si>
    <t xml:space="preserve">СП 246.1325800.2016
</t>
  </si>
  <si>
    <t>Кол-во специалистов, осуществляющих авторский надзор</t>
  </si>
  <si>
    <t>Затраты, связанные с перелетом по маршруту г. Москва - г. Грозный</t>
  </si>
  <si>
    <t>Стоимость авиабилета</t>
  </si>
  <si>
    <t xml:space="preserve">Прайс-лист на 12.03.2021                     </t>
  </si>
  <si>
    <t>Количество перелетов с учетом обратного пути</t>
  </si>
  <si>
    <t>перелет</t>
  </si>
  <si>
    <t>6 перелетов (туда/обратно)</t>
  </si>
  <si>
    <t>Итого затраты на перелет</t>
  </si>
  <si>
    <t>Затраты, связанные с проездом по маршруту  г. Грозный - ВТРК Ведучи</t>
  </si>
  <si>
    <t>Стоимость проезда туда и обратно (12 шт.)</t>
  </si>
  <si>
    <t>расчет маш-часа перевозки № 1</t>
  </si>
  <si>
    <t>Количество проездов с учетом обратного пути</t>
  </si>
  <si>
    <t>проезд</t>
  </si>
  <si>
    <t>Итого затраты на проезд</t>
  </si>
  <si>
    <t>Всего в уровне цен IV квартала 2020 г.</t>
  </si>
  <si>
    <t>Всего в уровне цен на 01.01.2000 г. (по письму Минстроя РФ от 12.11.20 N 45484-ИФ/09 для объектов непроизводственного назначения И=11,91)</t>
  </si>
  <si>
    <t>Всесезонный туристско-рекреационный комплекс "Ведучи", Чеченская Республика.  Пассажирская подвесная канатная дорога VL5</t>
  </si>
  <si>
    <t>Расчет стоимости проезда авторского надзора автомоибльным транспортом</t>
  </si>
  <si>
    <t>Затраты на перевозку работников к месту командирования и обратно</t>
  </si>
  <si>
    <t>Количество проезда</t>
  </si>
  <si>
    <t>туда и обратно</t>
  </si>
  <si>
    <t>шт.</t>
  </si>
  <si>
    <t>Необходимое количество в 1 месяц</t>
  </si>
  <si>
    <t>27/30=1</t>
  </si>
  <si>
    <t>ед.</t>
  </si>
  <si>
    <t xml:space="preserve">Итого рейсов </t>
  </si>
  <si>
    <t>1 авт*2 (туда и обратно)*6 мес</t>
  </si>
  <si>
    <t>Расстояние перевозки из г. Грозный до объекта</t>
  </si>
  <si>
    <t>км</t>
  </si>
  <si>
    <t>Скорость передвижения в горах - 30 км/час, по равнинной местности - 60 км/час .</t>
  </si>
  <si>
    <t>(50% пути со скоростью 60 км /час, 50 % пути со скоростью 30 км/час) (0,5*60+0,5*30)=45</t>
  </si>
  <si>
    <t>км\час</t>
  </si>
  <si>
    <t>Время в пути за 1 рейс</t>
  </si>
  <si>
    <t>(115 / 45)</t>
  </si>
  <si>
    <t>час.</t>
  </si>
  <si>
    <t>Стоимость маш-часа работы (прим.)</t>
  </si>
  <si>
    <t>(ФСЭМ-91.13.03-011)</t>
  </si>
  <si>
    <t>руб/маш-час</t>
  </si>
  <si>
    <t>в том числе заработная плата водителя</t>
  </si>
  <si>
    <t>руб/маш/час</t>
  </si>
  <si>
    <t>Накладные расходы - 112 % от ФОТ и сметная прибыль - 50 % от ФОТ</t>
  </si>
  <si>
    <t>(МДС-81-33.2004, приложение 3; МДС 81-25.2001 п. п.2)</t>
  </si>
  <si>
    <t>Итого стоимость 1 маш\часа работы автомобиля</t>
  </si>
  <si>
    <t>Всего затрат, связанных с перевозкой работников в ценах на 01.01.2000г.</t>
  </si>
  <si>
    <t>Всего затрат, связанных с перевозкой работников в текущих ценах</t>
  </si>
  <si>
    <t>письмо Минстроя РФ от 12.11.20 N 45484-ИФ/09 для объектов непроизводственного назначения К= 11,91</t>
  </si>
  <si>
    <t>Сметная стоимость, руб. (с учетом временных зданий и сооружений, удорожания работ в зимнее время, возврата от разборки временных зданий и сооружений)</t>
  </si>
  <si>
    <t>Примечания</t>
  </si>
  <si>
    <t>Возврат от разборки временных зданий и сооружений 15% от ВЗиС</t>
  </si>
  <si>
    <t>Итого с учетом возврата от разборки ВЗиС</t>
  </si>
  <si>
    <t>13.5</t>
  </si>
  <si>
    <t>13.6</t>
  </si>
  <si>
    <t>13.7</t>
  </si>
  <si>
    <t>13.8</t>
  </si>
  <si>
    <t>Пусконаладочные работы электрооборудования канатной дороги
"вхолостую" 80%</t>
  </si>
  <si>
    <t>Пусконаладочные работы электрооборудования канатной дороги
"под нагрузкой" 20%</t>
  </si>
  <si>
    <t>Трансформаторная подстанция КТП-14. Пусконаладочные работы
"вхолостую" 80%</t>
  </si>
  <si>
    <t>Трансформаторная подстанция КТП-14. Пусконаладочные работы
"под нагрузкой" 20%</t>
  </si>
  <si>
    <t>КЛ 10 кВ. Пусконаладочные работы
"под нагрузкой" 20%</t>
  </si>
  <si>
    <t>Пусконаладочные работы канатной дороги VL5
"под нагрузкой" 45%</t>
  </si>
  <si>
    <t>Пусконаладочные работы канатной дороги VL5
"вхолостую" 55%</t>
  </si>
  <si>
    <t>КЛ 10 кВ. Пусконаладочные работы
"вхолостую" 80%</t>
  </si>
  <si>
    <t>затраты Заказчика</t>
  </si>
  <si>
    <r>
      <t>исключено оборудование поставки Заказчика (учтены только заготовительно-складские расходы в размере 1,2%*</t>
    </r>
    <r>
      <rPr>
        <sz val="10"/>
        <color rgb="FFFF0000"/>
        <rFont val="Arial Cyr"/>
        <charset val="204"/>
      </rPr>
      <t>70%</t>
    </r>
    <r>
      <rPr>
        <sz val="10"/>
        <color rgb="FF0070C0"/>
        <rFont val="Arial Cyr"/>
        <charset val="204"/>
      </rPr>
      <t xml:space="preserve"> от стоимости оборудования)</t>
    </r>
  </si>
  <si>
    <t>Расчет начальной (максимальной) цены контракта при осуществлении закупки на выполнение подрядных работ по строительству</t>
  </si>
  <si>
    <t>объект:</t>
  </si>
  <si>
    <t>по адресу:</t>
  </si>
  <si>
    <t>с. Ведучи, Итум-Калинский район, Чеченская Республика, Российская Федерация</t>
  </si>
  <si>
    <t>Основания для расчета:</t>
  </si>
  <si>
    <t>2. Заключение Федерального автономного учреждения "Главное управление государственной экспертизы" (ФАУ "ГЛАВГОСЭКСПЕРТИЗА РОССИИ") от 30.03.2020 № в ЕГРЗ 07-1-1-3-009540-2020.</t>
  </si>
  <si>
    <t>рублей</t>
  </si>
  <si>
    <t>Номера сметных расчетов (смет) и позиций в сметных расчетах (сметах), относящиеся к соответствующим конструктивным решениям (элементам), комплексам (видам) работ</t>
  </si>
  <si>
    <t>Наименование конструктивных решений (элементов), комплексов (видов) работ</t>
  </si>
  <si>
    <t>Количество (объем работ)</t>
  </si>
  <si>
    <t>Стоимость работ в ценах утверждения сметной документации- 4 квартал 2020 г.</t>
  </si>
  <si>
    <t xml:space="preserve">Индекс фактической инфляции* </t>
  </si>
  <si>
    <t>Стоимость работ в ценах на дату формирования начальной (максимальной) цены контракта - апрель 2020 г.</t>
  </si>
  <si>
    <t>Индекс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</si>
  <si>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</si>
  <si>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 и с учетом  авансирования в размере 30%</t>
  </si>
  <si>
    <t>В том числе Оборудование</t>
  </si>
  <si>
    <t>комплекс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</si>
  <si>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</si>
  <si>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</si>
  <si>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</si>
  <si>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</si>
  <si>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</si>
  <si>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</si>
  <si>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</si>
  <si>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</si>
  <si>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</si>
  <si>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</si>
  <si>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</si>
  <si>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</si>
  <si>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</si>
  <si>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11.1</t>
  </si>
  <si>
    <t>11.2</t>
  </si>
  <si>
    <t>11.3</t>
  </si>
  <si>
    <t>Стоимость без учета НДС</t>
  </si>
  <si>
    <t>НДС-20%</t>
  </si>
  <si>
    <t>Стоимость с учетом НДС</t>
  </si>
  <si>
    <t>3. Утвержденный сводный сметный расчет стоимости строительства "Всесезонный туристско-рекреационный комплекс "Ведучи", Чеченская Республика. Пассажирская подвесная канатная дорога VL5"</t>
  </si>
  <si>
    <t>7.1</t>
  </si>
  <si>
    <t>7.2</t>
  </si>
  <si>
    <t>7.3</t>
  </si>
  <si>
    <t>7.4</t>
  </si>
  <si>
    <t>7.5</t>
  </si>
  <si>
    <t>11.4</t>
  </si>
  <si>
    <t>11.5</t>
  </si>
  <si>
    <t>11.6</t>
  </si>
  <si>
    <t>11.7</t>
  </si>
  <si>
    <t>11.8</t>
  </si>
  <si>
    <t>Авторский надзор</t>
  </si>
  <si>
    <t>Ведомость объемов конструктивных решений (элементов) и комплексов (видов) работ</t>
  </si>
  <si>
    <t>Производственный экологический мониторинг. Пассажирская подвесная канатная дорога VL5</t>
  </si>
  <si>
    <t>Цена, руб.</t>
  </si>
  <si>
    <t>в том числе Оборудование</t>
  </si>
  <si>
    <t>На единицу измерения</t>
  </si>
  <si>
    <t>Всего</t>
  </si>
  <si>
    <t>ПРОЕКТ СМЕТЫ КОНТРАКТА</t>
  </si>
  <si>
    <t>Протокол</t>
  </si>
  <si>
    <t>начальной (максимальной) цены контракта</t>
  </si>
  <si>
    <t>Объект закупки</t>
  </si>
  <si>
    <t xml:space="preserve">Начальная (максимальная ) цена контракта составляет </t>
  </si>
  <si>
    <t>Начальная (максимальная ) цена контракта включает в себя расходы:</t>
  </si>
  <si>
    <t>-затраты на Создание геодезической разбивочной основы и вынос в натуру линейного объекта;</t>
  </si>
  <si>
    <t>- затраты на оплату труда рабочих-строителей;</t>
  </si>
  <si>
    <t>-затраты на приобретение материалов, изделий и конструкций;</t>
  </si>
  <si>
    <t>-затраты на эксплуатацию машин и механизмов;</t>
  </si>
  <si>
    <t>-накладные расходы;</t>
  </si>
  <si>
    <t>-сметную прибыль;</t>
  </si>
  <si>
    <t>-затраты на строительство временных зданий и сооружений;</t>
  </si>
  <si>
    <t>-возврат от разборки временных зданий и сооружений в размере 15% от суммы затрат на их возведение;</t>
  </si>
  <si>
    <t>-Затраты по размещению, утилизации отходов строительного производства;</t>
  </si>
  <si>
    <t>-Плата за негативное воздействие на окружающую среду: выбросы загрязняющих веществ в атмосферный воздух;</t>
  </si>
  <si>
    <t>-Производственный экологический мониторинг;</t>
  </si>
  <si>
    <t>-шеф-монтаж оборудования ППКД EL3;</t>
  </si>
  <si>
    <t>-пусконаладочные работы "вхолостую";</t>
  </si>
  <si>
    <t>- затраты на авторский надзор;</t>
  </si>
  <si>
    <t>-пусконаладочные работы "под нагрузкой";</t>
  </si>
  <si>
    <t>- налог на добавленную стоимость в размере 20%.</t>
  </si>
  <si>
    <t>Приложение:</t>
  </si>
  <si>
    <t>Расчет начальной (максимальной) цены контракта.</t>
  </si>
  <si>
    <t xml:space="preserve">Заказчик: </t>
  </si>
  <si>
    <t>(должность, подпись, инициалы, фамилия)</t>
  </si>
  <si>
    <t>-геотехнический мониторинг;</t>
  </si>
  <si>
    <t>НАЧАЛЬНАЯ МАКСИМАЛЬНАЯ ЦЕНА ДОГОВОРА</t>
  </si>
  <si>
    <r>
      <t>1. Приказ об утверждении проектной документации, включая сводный сметный расчет стоимости строительства от</t>
    </r>
    <r>
      <rPr>
        <sz val="12"/>
        <color rgb="FFFF0000"/>
        <rFont val="Times New Roman"/>
        <family val="1"/>
        <charset val="204"/>
      </rPr>
      <t xml:space="preserve"> __.__.2020 № Пр-20-___.</t>
    </r>
  </si>
  <si>
    <t>3. Утвержденный сводный сметный расчет стоимости строительства "Всесезонный туристско-рекреационный комплекс «Эльбрус», 
Кабардино-Балкарская Республика. Пассажирская подвесная канатная дорога EL3"</t>
  </si>
  <si>
    <t>Виды (наименования) работ</t>
  </si>
  <si>
    <t>Итого, руб.</t>
  </si>
  <si>
    <t>НДС 20%</t>
  </si>
  <si>
    <t>Всего с учетом НДС, руб.</t>
  </si>
  <si>
    <t>ПОЯСНИТЕЛЬНАЯ ЗАПИСКА</t>
  </si>
  <si>
    <t>К РАСЧЕТУ НАЧАЛЬНОЙ МАКСИМАЛЬНОЙ ЦЕНЫ ДОГОВОРА</t>
  </si>
  <si>
    <t>по объекту:</t>
  </si>
  <si>
    <t xml:space="preserve">Начальная максимальная цена договора ( далее - НМЦД) определена в соответствии с требованием Федерального Закона  от 05.04.2013 г. № 44 "О контрактной системе в сфере закупок товаров, работ, услуг для обеспечения государственных и муниципальных нужд", письма Минстроя России от 23.03.2015 N 7830-ЛС/03. </t>
  </si>
  <si>
    <t>Расчет стоимости строительства выполнен проектно- сметным методом.</t>
  </si>
  <si>
    <t>Описание метода расчета стоимости строительства</t>
  </si>
  <si>
    <t>Индексы пересчета в текущие цены  на  4 квартал 2020 г. приняты согласно Письмам Минстроя РФ от 04.12.2020 №49587-ИФ/09, от 12.11.2020 №45484-ИФ/09.</t>
  </si>
  <si>
    <t>Налог на добавленную стоимость - 20 %</t>
  </si>
  <si>
    <t>Итоговая начальная максимальная цена  работ  составляет:</t>
  </si>
  <si>
    <t>рублей с учетом НДС</t>
  </si>
  <si>
    <t>2. Заключение Федерального автономного учреждения "Главное управление государственной экспертизы" (ФАУ "ГЛАВГОСЭКСПЕРТИЗА РОССИИ")от 02.04.2021 № 20-1-1-3-016182-2021</t>
  </si>
  <si>
    <t>Для расчета цены строительства  использован сводный сметный расчет, получивший положительное заключение федерального автономного учреждения «Главное управление государственной экспертизы» (ФАУ "ГЛАВГОСЭКСПЕРТИЗА РОССИИ") от 02.04.2021 № 20-1-1-3-016182-2021.</t>
  </si>
  <si>
    <t>1. Приказ об утверждении проектной документации, включая сводный сметный расчет стоимости строительства от ………………………….</t>
  </si>
  <si>
    <t>-стоимость оборудования поставки Подрядчика;</t>
  </si>
  <si>
    <t>-заготовительно-складские расходы по оборудованию поставки Подрядчика;</t>
  </si>
  <si>
    <t>-складские расходы по оборудованию поставки Заказчика;</t>
  </si>
  <si>
    <t>в том числе непредвиденные затраты</t>
  </si>
  <si>
    <t>(восемьдесят шесть миллионов пятьсот восемьдесят пять тысяч четыреста сорок четыре) рубля, 90 копеек</t>
  </si>
  <si>
    <t>Строительство (строительно-монтажные работы, оборудование поставки подрядчика, пусконаладочные работы, геотехнический мониторинг,затраты по размещению, утилизации отходов строительного производства, плата за негативное воздействие на окружающую среду: выбросы загрязняющих веществ в атмосферный воздух,производственный экологический мониторинг)</t>
  </si>
  <si>
    <t>Цена работ учитывает все затраты Подрядчика, включая стоимость приобретения материалов и оборудования поставки Подрядчика, стоимость строительно-монтажных и пусконаладочных работ, накладных расходов, сметной прибыли, затраты на строительство временных зданий и сооружений, возврат от разборки временных зданий и сооружений, затраты на удорожание работ в зимнее время,геотехнический мониторинг,затраты по размещению, утилизации отходов строительного производства, плата за негативное воздействие на окружающую среду: выбросы загрязняющих веществ в атмосферный воздух,производственный экологический мониторинг , налог на добавленную стоимость в размере 20%.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</si>
</sst>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_-;\-* #,##0.00_-;_-* &quot;-&quot;??_-;_-@_-"/>
    <numFmt numFmtId="164" formatCode="0.000"/>
    <numFmt numFmtId="165" formatCode="_-* #,##0.00_р_._-;\-* #,##0.00_р_._-;_-* &quot;-&quot;??_р_._-;_-@_-"/>
    <numFmt numFmtId="166" formatCode="_-* #,##0_р_._-;\-* #,##0_р_._-;_-* &quot;-&quot;_р_._-;_-@_-"/>
    <numFmt numFmtId="167" formatCode="_-* #,##0.000_р_._-;\-* #,##0.000_р_._-;_-* &quot;-&quot;_р_._-;_-@_-"/>
    <numFmt numFmtId="168" formatCode="000000"/>
    <numFmt numFmtId="169" formatCode="#,##0.00;[Red]\-\ #,##0.00"/>
    <numFmt numFmtId="170" formatCode="#,##0.0"/>
    <numFmt numFmtId="171" formatCode="_-* #,##0.00\ _₽_-;\-* #,##0.00\ _₽_-;_-* &quot;-&quot;??\ _₽_-;_-@_-"/>
    <numFmt numFmtId="172" formatCode="_-* #,##0\ _₽_-;\-* #,##0\ _₽_-;_-* &quot;-&quot;??\ _₽_-;_-@_-"/>
    <numFmt numFmtId="173" formatCode="#,##0.000"/>
    <numFmt numFmtId="174" formatCode="_-* #,##0.0000\ _₽_-;\-* #,##0.0000\ _₽_-;_-* &quot;-&quot;??\ _₽_-;_-@_-"/>
  </numFmts>
  <fonts count="10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8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i/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name val="Arial Cyr"/>
      <charset val="204"/>
    </font>
    <font>
      <i/>
      <sz val="10"/>
      <name val="Arial Cyr"/>
      <charset val="204"/>
    </font>
    <font>
      <b/>
      <sz val="10"/>
      <color rgb="FFFF0000"/>
      <name val="Arial Cyr"/>
      <charset val="204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rgb="FF000000"/>
      <name val="Arial"/>
      <family val="2"/>
      <charset val="204"/>
    </font>
    <font>
      <b/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8"/>
      <color rgb="FF000000"/>
      <name val="Times New Roman"/>
      <family val="1"/>
      <charset val="204"/>
    </font>
    <font>
      <sz val="9"/>
      <color rgb="FF000000"/>
      <name val="Arial"/>
      <family val="2"/>
      <charset val="204"/>
    </font>
    <font>
      <sz val="6"/>
      <color rgb="FF000000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rgb="FF000000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8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i/>
      <sz val="8"/>
      <color rgb="FF000000"/>
      <name val="Arial"/>
      <family val="2"/>
      <charset val="204"/>
    </font>
    <font>
      <b/>
      <sz val="10"/>
      <name val="Arial Cyr"/>
      <charset val="204"/>
    </font>
    <font>
      <sz val="10"/>
      <name val="Arial"/>
      <family val="2"/>
      <charset val="204"/>
    </font>
    <font>
      <sz val="10"/>
      <color rgb="FF0070C0"/>
      <name val="Times New Roman"/>
      <family val="1"/>
      <charset val="204"/>
    </font>
    <font>
      <sz val="10"/>
      <color rgb="FF0070C0"/>
      <name val="Arial Cyr"/>
      <charset val="204"/>
    </font>
    <font>
      <b/>
      <sz val="10"/>
      <color rgb="FF0070C0"/>
      <name val="Arial Cyr"/>
      <charset val="204"/>
    </font>
    <font>
      <sz val="12"/>
      <name val="Arial"/>
      <family val="2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1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b/>
      <sz val="10"/>
      <name val="Arial Cyr"/>
      <family val="2"/>
      <charset val="204"/>
    </font>
    <font>
      <sz val="10"/>
      <color rgb="FFFF0000"/>
      <name val="Times New Roman"/>
      <family val="1"/>
      <charset val="204"/>
    </font>
    <font>
      <sz val="10"/>
      <name val="Times New Roman Cyr"/>
      <charset val="204"/>
    </font>
    <font>
      <b/>
      <sz val="10"/>
      <name val="Times New Roman Cyr"/>
      <family val="1"/>
      <charset val="204"/>
    </font>
    <font>
      <sz val="12"/>
      <name val="Times New Roman Cyr"/>
      <charset val="204"/>
    </font>
    <font>
      <b/>
      <i/>
      <sz val="10"/>
      <name val="Times New Roman Cyr"/>
      <family val="1"/>
      <charset val="204"/>
    </font>
    <font>
      <b/>
      <sz val="12"/>
      <color rgb="FFFF0000"/>
      <name val="Times New Roman Cyr"/>
      <family val="1"/>
      <charset val="204"/>
    </font>
    <font>
      <sz val="12"/>
      <color rgb="FFFF0000"/>
      <name val="Times New Roman Cyr"/>
      <family val="1"/>
      <charset val="204"/>
    </font>
    <font>
      <b/>
      <sz val="12"/>
      <name val="Arial Cyr"/>
      <charset val="204"/>
    </font>
    <font>
      <b/>
      <sz val="12"/>
      <color rgb="FFFF0000"/>
      <name val="Arial Cyr"/>
      <charset val="204"/>
    </font>
    <font>
      <sz val="8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i/>
      <sz val="9"/>
      <name val="Arial Cyr"/>
      <charset val="204"/>
    </font>
    <font>
      <i/>
      <sz val="9"/>
      <name val="Arial"/>
      <family val="2"/>
      <charset val="204"/>
    </font>
    <font>
      <i/>
      <sz val="9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i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0"/>
      <color theme="1"/>
      <name val="Arial"/>
      <family val="2"/>
      <charset val="204"/>
    </font>
    <font>
      <b/>
      <sz val="12"/>
      <name val="Times New Roman"/>
      <family val="1"/>
      <charset val="204"/>
    </font>
    <font>
      <sz val="8"/>
      <name val="Arial"/>
      <family val="2"/>
      <charset val="204"/>
    </font>
    <font>
      <sz val="11"/>
      <color rgb="FFFF0000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0"/>
      <color rgb="FFFF0000"/>
      <name val="Arial Cyr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1"/>
      <name val="Calibri"/>
      <family val="2"/>
      <charset val="204"/>
    </font>
    <font>
      <sz val="11"/>
      <color rgb="FFFF0000"/>
      <name val="Calibri"/>
      <family val="2"/>
      <scheme val="minor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u/>
      <sz val="11"/>
      <name val="Calibri"/>
      <family val="2"/>
      <charset val="204"/>
    </font>
    <font>
      <i/>
      <sz val="11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2">
    <xf numFmtId="0" fontId="0" fillId="0" borderId="0"/>
    <xf numFmtId="0" fontId="3" fillId="0" borderId="1">
      <alignment horizontal="center"/>
    </xf>
    <xf numFmtId="0" fontId="2" fillId="0" borderId="0">
      <alignment vertical="top"/>
    </xf>
    <xf numFmtId="0" fontId="3" fillId="0" borderId="1">
      <alignment horizontal="center"/>
    </xf>
    <xf numFmtId="0" fontId="3" fillId="0" borderId="0">
      <alignment vertical="top"/>
    </xf>
    <xf numFmtId="0" fontId="2" fillId="0" borderId="0"/>
    <xf numFmtId="0" fontId="3" fillId="0" borderId="0">
      <alignment horizontal="right" vertical="top" wrapText="1"/>
    </xf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1">
      <alignment horizontal="center" wrapText="1"/>
    </xf>
    <xf numFmtId="0" fontId="2" fillId="0" borderId="0">
      <alignment vertical="top"/>
    </xf>
    <xf numFmtId="0" fontId="2" fillId="0" borderId="0"/>
    <xf numFmtId="0" fontId="2" fillId="0" borderId="0"/>
    <xf numFmtId="0" fontId="3" fillId="0" borderId="0"/>
    <xf numFmtId="0" fontId="3" fillId="0" borderId="1">
      <alignment horizontal="center" wrapText="1"/>
    </xf>
    <xf numFmtId="0" fontId="3" fillId="0" borderId="1">
      <alignment horizontal="center"/>
    </xf>
    <xf numFmtId="0" fontId="4" fillId="0" borderId="0"/>
    <xf numFmtId="0" fontId="3" fillId="0" borderId="1">
      <alignment horizontal="center" wrapText="1"/>
    </xf>
    <xf numFmtId="0" fontId="2" fillId="0" borderId="0"/>
    <xf numFmtId="0" fontId="3" fillId="0" borderId="0">
      <alignment horizontal="center"/>
    </xf>
    <xf numFmtId="0" fontId="3" fillId="0" borderId="0">
      <alignment horizontal="left" vertical="top"/>
    </xf>
    <xf numFmtId="0" fontId="4" fillId="0" borderId="0"/>
    <xf numFmtId="0" fontId="3" fillId="0" borderId="0"/>
    <xf numFmtId="43" fontId="2" fillId="0" borderId="0" applyFont="0" applyFill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1" fillId="0" borderId="0">
      <alignment horizontal="center" vertical="top"/>
    </xf>
    <xf numFmtId="0" fontId="1" fillId="0" borderId="0"/>
    <xf numFmtId="0" fontId="24" fillId="0" borderId="0">
      <alignment horizontal="left" vertical="top"/>
    </xf>
    <xf numFmtId="0" fontId="26" fillId="0" borderId="0">
      <alignment horizontal="center" vertical="center"/>
    </xf>
    <xf numFmtId="0" fontId="26" fillId="0" borderId="0">
      <alignment horizontal="center" vertical="center"/>
    </xf>
    <xf numFmtId="0" fontId="24" fillId="0" borderId="0">
      <alignment horizontal="center" vertical="center"/>
    </xf>
    <xf numFmtId="0" fontId="24" fillId="0" borderId="0">
      <alignment horizontal="center" vertical="center"/>
    </xf>
    <xf numFmtId="0" fontId="24" fillId="0" borderId="0">
      <alignment horizontal="center" vertical="center"/>
    </xf>
    <xf numFmtId="0" fontId="24" fillId="0" borderId="0">
      <alignment horizontal="center" vertical="center"/>
    </xf>
    <xf numFmtId="0" fontId="24" fillId="0" borderId="0">
      <alignment horizontal="left" vertical="center"/>
    </xf>
    <xf numFmtId="0" fontId="24" fillId="0" borderId="0">
      <alignment horizontal="center" vertical="center"/>
    </xf>
    <xf numFmtId="0" fontId="24" fillId="0" borderId="0">
      <alignment horizontal="center"/>
    </xf>
    <xf numFmtId="0" fontId="1" fillId="0" borderId="0"/>
    <xf numFmtId="0" fontId="43" fillId="0" borderId="0" applyNumberFormat="0" applyFill="0" applyBorder="0" applyAlignment="0" applyProtection="0"/>
    <xf numFmtId="0" fontId="44" fillId="0" borderId="0"/>
    <xf numFmtId="0" fontId="46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71" fillId="9" borderId="0">
      <alignment horizontal="left" vertical="center"/>
    </xf>
    <xf numFmtId="0" fontId="71" fillId="9" borderId="0">
      <alignment horizontal="center" vertical="center"/>
    </xf>
    <xf numFmtId="0" fontId="1" fillId="0" borderId="0"/>
    <xf numFmtId="0" fontId="2" fillId="0" borderId="0"/>
    <xf numFmtId="0" fontId="51" fillId="0" borderId="1" applyBorder="0" applyAlignment="0">
      <alignment horizontal="center" wrapText="1"/>
    </xf>
    <xf numFmtId="0" fontId="84" fillId="0" borderId="0"/>
    <xf numFmtId="0" fontId="86" fillId="0" borderId="0">
      <alignment horizontal="left" vertical="top"/>
    </xf>
    <xf numFmtId="0" fontId="1" fillId="0" borderId="0"/>
    <xf numFmtId="0" fontId="87" fillId="0" borderId="0">
      <alignment horizontal="left" vertical="top"/>
    </xf>
    <xf numFmtId="0" fontId="87" fillId="0" borderId="0">
      <alignment horizontal="left" vertical="center"/>
    </xf>
    <xf numFmtId="0" fontId="86" fillId="0" borderId="0">
      <alignment horizontal="left" vertical="center"/>
    </xf>
    <xf numFmtId="0" fontId="87" fillId="0" borderId="1">
      <alignment horizontal="center" vertical="center"/>
    </xf>
    <xf numFmtId="0" fontId="87" fillId="0" borderId="1">
      <alignment horizontal="left" vertical="center"/>
    </xf>
    <xf numFmtId="0" fontId="87" fillId="0" borderId="3">
      <alignment horizontal="left" vertical="top"/>
    </xf>
    <xf numFmtId="0" fontId="84" fillId="0" borderId="0"/>
    <xf numFmtId="0" fontId="44" fillId="0" borderId="0"/>
    <xf numFmtId="0" fontId="51" fillId="0" borderId="0"/>
    <xf numFmtId="0" fontId="1" fillId="0" borderId="0"/>
    <xf numFmtId="0" fontId="44" fillId="0" borderId="0"/>
    <xf numFmtId="0" fontId="44" fillId="0" borderId="0"/>
    <xf numFmtId="171" fontId="2" fillId="0" borderId="0" applyFont="0" applyFill="0" applyBorder="0" applyAlignment="0" applyProtection="0"/>
    <xf numFmtId="0" fontId="99" fillId="0" borderId="0"/>
  </cellStyleXfs>
  <cellXfs count="1025">
    <xf numFmtId="0" fontId="0" fillId="0" borderId="0" xfId="0"/>
    <xf numFmtId="0" fontId="0" fillId="0" borderId="0" xfId="0" applyFill="1"/>
    <xf numFmtId="0" fontId="17" fillId="0" borderId="0" xfId="0" applyFont="1"/>
    <xf numFmtId="4" fontId="3" fillId="0" borderId="1" xfId="0" applyNumberFormat="1" applyFont="1" applyFill="1" applyBorder="1" applyAlignment="1">
      <alignment horizontal="right" vertical="top" wrapText="1"/>
    </xf>
    <xf numFmtId="0" fontId="10" fillId="0" borderId="0" xfId="0" applyFont="1" applyFill="1" applyAlignment="1">
      <alignment horizontal="right"/>
    </xf>
    <xf numFmtId="0" fontId="3" fillId="0" borderId="0" xfId="0" applyFont="1" applyFill="1" applyAlignment="1">
      <alignment horizontal="center" vertical="top"/>
    </xf>
    <xf numFmtId="49" fontId="3" fillId="0" borderId="0" xfId="0" applyNumberFormat="1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left"/>
    </xf>
    <xf numFmtId="0" fontId="0" fillId="0" borderId="0" xfId="0" applyFill="1" applyBorder="1" applyAlignment="1">
      <alignment horizontal="left" vertical="top"/>
    </xf>
    <xf numFmtId="0" fontId="6" fillId="0" borderId="0" xfId="0" applyFont="1" applyFill="1" applyAlignment="1">
      <alignment horizontal="center" vertical="center"/>
    </xf>
    <xf numFmtId="0" fontId="5" fillId="0" borderId="0" xfId="11" applyFont="1" applyFill="1"/>
    <xf numFmtId="0" fontId="5" fillId="0" borderId="0" xfId="0" applyFont="1" applyFill="1" applyAlignment="1">
      <alignment horizontal="left" vertical="top"/>
    </xf>
    <xf numFmtId="0" fontId="5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right" vertical="top"/>
    </xf>
    <xf numFmtId="0" fontId="5" fillId="0" borderId="0" xfId="23" applyFont="1" applyFill="1" applyAlignment="1">
      <alignment horizontal="center" vertical="center"/>
    </xf>
    <xf numFmtId="49" fontId="3" fillId="0" borderId="0" xfId="23" applyNumberFormat="1" applyFill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7" xfId="22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4" fontId="6" fillId="0" borderId="1" xfId="0" applyNumberFormat="1" applyFont="1" applyFill="1" applyBorder="1" applyAlignment="1">
      <alignment horizontal="right" vertical="top" wrapText="1"/>
    </xf>
    <xf numFmtId="0" fontId="3" fillId="0" borderId="0" xfId="0" applyFont="1" applyFill="1" applyAlignment="1">
      <alignment horizontal="center" vertical="top" wrapText="1"/>
    </xf>
    <xf numFmtId="49" fontId="3" fillId="0" borderId="0" xfId="0" applyNumberFormat="1" applyFont="1" applyFill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3" fillId="0" borderId="0" xfId="0" applyFont="1" applyFill="1" applyAlignment="1">
      <alignment horizontal="right" vertical="top" wrapText="1"/>
    </xf>
    <xf numFmtId="4" fontId="6" fillId="0" borderId="0" xfId="0" applyNumberFormat="1" applyFont="1" applyFill="1" applyAlignment="1">
      <alignment horizontal="right" vertical="top" wrapText="1"/>
    </xf>
    <xf numFmtId="0" fontId="3" fillId="0" borderId="0" xfId="24" applyFill="1">
      <alignment horizontal="left" vertical="top"/>
    </xf>
    <xf numFmtId="0" fontId="0" fillId="0" borderId="2" xfId="0" applyFill="1" applyBorder="1"/>
    <xf numFmtId="0" fontId="3" fillId="0" borderId="2" xfId="24" applyFill="1" applyBorder="1" applyAlignment="1">
      <alignment horizontal="left" vertical="top"/>
    </xf>
    <xf numFmtId="0" fontId="3" fillId="0" borderId="2" xfId="24" applyFill="1" applyBorder="1" applyAlignment="1">
      <alignment horizontal="right" vertical="top"/>
    </xf>
    <xf numFmtId="0" fontId="13" fillId="0" borderId="3" xfId="0" applyFont="1" applyFill="1" applyBorder="1" applyAlignment="1"/>
    <xf numFmtId="0" fontId="3" fillId="0" borderId="2" xfId="24" applyFill="1" applyBorder="1">
      <alignment horizontal="left" vertical="top"/>
    </xf>
    <xf numFmtId="4" fontId="0" fillId="0" borderId="0" xfId="0" applyNumberFormat="1" applyFill="1"/>
    <xf numFmtId="0" fontId="13" fillId="0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top" wrapText="1"/>
    </xf>
    <xf numFmtId="4" fontId="0" fillId="0" borderId="0" xfId="0" applyNumberFormat="1"/>
    <xf numFmtId="0" fontId="13" fillId="0" borderId="3" xfId="0" applyFont="1" applyFill="1" applyBorder="1" applyAlignment="1">
      <alignment horizontal="center"/>
    </xf>
    <xf numFmtId="0" fontId="0" fillId="0" borderId="0" xfId="0" applyFill="1" applyBorder="1"/>
    <xf numFmtId="0" fontId="1" fillId="0" borderId="0" xfId="31" applyFill="1" applyBorder="1" applyAlignment="1">
      <alignment horizontal="center" vertical="center" wrapText="1"/>
    </xf>
    <xf numFmtId="0" fontId="1" fillId="5" borderId="0" xfId="31" applyFill="1" applyAlignment="1">
      <alignment horizontal="center" vertical="center" wrapText="1"/>
    </xf>
    <xf numFmtId="0" fontId="23" fillId="5" borderId="0" xfId="31" applyFont="1" applyFill="1" applyAlignment="1">
      <alignment horizontal="center" vertical="center" wrapText="1"/>
    </xf>
    <xf numFmtId="0" fontId="25" fillId="5" borderId="7" xfId="33" quotePrefix="1" applyFont="1" applyFill="1" applyBorder="1" applyAlignment="1">
      <alignment horizontal="center" vertical="center" wrapText="1"/>
    </xf>
    <xf numFmtId="0" fontId="25" fillId="5" borderId="11" xfId="34" quotePrefix="1" applyFont="1" applyFill="1" applyBorder="1" applyAlignment="1">
      <alignment horizontal="center" vertical="center" wrapText="1"/>
    </xf>
    <xf numFmtId="0" fontId="27" fillId="5" borderId="1" xfId="35" quotePrefix="1" applyNumberFormat="1" applyFont="1" applyFill="1" applyBorder="1" applyAlignment="1">
      <alignment horizontal="center" vertical="center" wrapText="1"/>
    </xf>
    <xf numFmtId="0" fontId="27" fillId="5" borderId="6" xfId="36" quotePrefix="1" applyNumberFormat="1" applyFont="1" applyFill="1" applyBorder="1" applyAlignment="1">
      <alignment horizontal="center" vertical="center" wrapText="1"/>
    </xf>
    <xf numFmtId="0" fontId="29" fillId="0" borderId="0" xfId="31" applyFont="1" applyFill="1" applyBorder="1" applyAlignment="1">
      <alignment horizontal="center" vertical="center" wrapText="1"/>
    </xf>
    <xf numFmtId="0" fontId="30" fillId="0" borderId="0" xfId="31" applyFont="1" applyFill="1" applyBorder="1" applyAlignment="1">
      <alignment horizontal="left" vertical="center" wrapText="1"/>
    </xf>
    <xf numFmtId="0" fontId="30" fillId="5" borderId="0" xfId="31" applyFont="1" applyFill="1" applyAlignment="1">
      <alignment horizontal="left" vertical="center" wrapText="1"/>
    </xf>
    <xf numFmtId="0" fontId="25" fillId="5" borderId="9" xfId="38" quotePrefix="1" applyNumberFormat="1" applyFont="1" applyFill="1" applyBorder="1" applyAlignment="1">
      <alignment horizontal="center" vertical="center" wrapText="1"/>
    </xf>
    <xf numFmtId="164" fontId="25" fillId="5" borderId="12" xfId="40" quotePrefix="1" applyNumberFormat="1" applyFont="1" applyFill="1" applyBorder="1" applyAlignment="1">
      <alignment horizontal="center" vertical="center" wrapText="1"/>
    </xf>
    <xf numFmtId="0" fontId="25" fillId="5" borderId="12" xfId="40" quotePrefix="1" applyFont="1" applyFill="1" applyBorder="1" applyAlignment="1">
      <alignment horizontal="center" vertical="center" wrapText="1"/>
    </xf>
    <xf numFmtId="2" fontId="25" fillId="5" borderId="1" xfId="41" quotePrefix="1" applyNumberFormat="1" applyFont="1" applyFill="1" applyBorder="1" applyAlignment="1">
      <alignment horizontal="center" vertical="center" wrapText="1"/>
    </xf>
    <xf numFmtId="2" fontId="25" fillId="5" borderId="6" xfId="41" quotePrefix="1" applyNumberFormat="1" applyFont="1" applyFill="1" applyBorder="1" applyAlignment="1">
      <alignment horizontal="center" vertical="center" wrapText="1"/>
    </xf>
    <xf numFmtId="164" fontId="23" fillId="5" borderId="6" xfId="31" applyNumberFormat="1" applyFont="1" applyFill="1" applyBorder="1" applyAlignment="1">
      <alignment horizontal="center" vertical="center" wrapText="1"/>
    </xf>
    <xf numFmtId="3" fontId="1" fillId="0" borderId="0" xfId="31" applyNumberFormat="1" applyFill="1" applyBorder="1" applyAlignment="1">
      <alignment horizontal="center" vertical="center" wrapText="1"/>
    </xf>
    <xf numFmtId="0" fontId="1" fillId="0" borderId="0" xfId="31" applyFill="1" applyBorder="1" applyAlignment="1">
      <alignment horizontal="left" vertical="center" wrapText="1"/>
    </xf>
    <xf numFmtId="0" fontId="1" fillId="5" borderId="0" xfId="31" applyFill="1" applyAlignment="1">
      <alignment horizontal="left" vertical="center" wrapText="1"/>
    </xf>
    <xf numFmtId="0" fontId="25" fillId="5" borderId="9" xfId="38" quotePrefix="1" applyFont="1" applyFill="1" applyBorder="1" applyAlignment="1">
      <alignment horizontal="center" vertical="center" wrapText="1"/>
    </xf>
    <xf numFmtId="1" fontId="25" fillId="5" borderId="12" xfId="40" quotePrefix="1" applyNumberFormat="1" applyFont="1" applyFill="1" applyBorder="1" applyAlignment="1">
      <alignment horizontal="center" vertical="center" wrapText="1"/>
    </xf>
    <xf numFmtId="2" fontId="25" fillId="5" borderId="1" xfId="41" applyNumberFormat="1" applyFont="1" applyFill="1" applyBorder="1" applyAlignment="1">
      <alignment horizontal="center" vertical="center" wrapText="1"/>
    </xf>
    <xf numFmtId="2" fontId="25" fillId="5" borderId="6" xfId="41" applyNumberFormat="1" applyFont="1" applyFill="1" applyBorder="1" applyAlignment="1">
      <alignment horizontal="center" vertical="center" wrapText="1"/>
    </xf>
    <xf numFmtId="0" fontId="25" fillId="5" borderId="6" xfId="41" applyFont="1" applyFill="1" applyBorder="1" applyAlignment="1">
      <alignment horizontal="center" vertical="center" wrapText="1"/>
    </xf>
    <xf numFmtId="1" fontId="23" fillId="5" borderId="6" xfId="31" applyNumberFormat="1" applyFont="1" applyFill="1" applyBorder="1" applyAlignment="1">
      <alignment horizontal="center" vertical="center" wrapText="1"/>
    </xf>
    <xf numFmtId="1" fontId="1" fillId="0" borderId="0" xfId="31" applyNumberFormat="1" applyFill="1" applyBorder="1" applyAlignment="1">
      <alignment horizontal="center" vertical="center" wrapText="1"/>
    </xf>
    <xf numFmtId="0" fontId="25" fillId="5" borderId="4" xfId="41" quotePrefix="1" applyFont="1" applyFill="1" applyBorder="1" applyAlignment="1">
      <alignment horizontal="center" vertical="center" wrapText="1"/>
    </xf>
    <xf numFmtId="0" fontId="25" fillId="5" borderId="5" xfId="41" quotePrefix="1" applyFont="1" applyFill="1" applyBorder="1" applyAlignment="1">
      <alignment horizontal="center" vertical="center" wrapText="1"/>
    </xf>
    <xf numFmtId="0" fontId="23" fillId="5" borderId="6" xfId="31" applyFont="1" applyFill="1" applyBorder="1" applyAlignment="1">
      <alignment horizontal="center" vertical="center" wrapText="1"/>
    </xf>
    <xf numFmtId="0" fontId="25" fillId="5" borderId="6" xfId="41" quotePrefix="1" applyFont="1" applyFill="1" applyBorder="1" applyAlignment="1">
      <alignment horizontal="center" vertical="center" wrapText="1"/>
    </xf>
    <xf numFmtId="0" fontId="32" fillId="5" borderId="1" xfId="41" applyFont="1" applyFill="1" applyBorder="1" applyAlignment="1">
      <alignment horizontal="center" vertical="center" wrapText="1"/>
    </xf>
    <xf numFmtId="2" fontId="10" fillId="5" borderId="1" xfId="31" applyNumberFormat="1" applyFont="1" applyFill="1" applyBorder="1" applyAlignment="1">
      <alignment horizontal="center" vertical="center" wrapText="1"/>
    </xf>
    <xf numFmtId="3" fontId="1" fillId="0" borderId="0" xfId="31" applyNumberFormat="1" applyFill="1" applyBorder="1" applyAlignment="1">
      <alignment horizontal="left" vertical="center" wrapText="1"/>
    </xf>
    <xf numFmtId="1" fontId="1" fillId="0" borderId="0" xfId="31" applyNumberFormat="1" applyFill="1" applyBorder="1" applyAlignment="1">
      <alignment horizontal="left" vertical="center" wrapText="1"/>
    </xf>
    <xf numFmtId="2" fontId="25" fillId="5" borderId="12" xfId="40" quotePrefix="1" applyNumberFormat="1" applyFont="1" applyFill="1" applyBorder="1" applyAlignment="1">
      <alignment horizontal="center" vertical="center" wrapText="1"/>
    </xf>
    <xf numFmtId="0" fontId="10" fillId="5" borderId="12" xfId="40" quotePrefix="1" applyFont="1" applyFill="1" applyBorder="1" applyAlignment="1">
      <alignment horizontal="center" vertical="center" wrapText="1"/>
    </xf>
    <xf numFmtId="0" fontId="23" fillId="5" borderId="5" xfId="31" applyFont="1" applyFill="1" applyBorder="1" applyAlignment="1">
      <alignment wrapText="1"/>
    </xf>
    <xf numFmtId="0" fontId="23" fillId="5" borderId="0" xfId="31" applyFont="1" applyFill="1" applyAlignment="1">
      <alignment vertical="center" wrapText="1"/>
    </xf>
    <xf numFmtId="0" fontId="36" fillId="0" borderId="0" xfId="31" applyFont="1" applyFill="1" applyAlignment="1">
      <alignment vertical="top"/>
    </xf>
    <xf numFmtId="0" fontId="36" fillId="0" borderId="0" xfId="31" applyFont="1" applyAlignment="1">
      <alignment vertical="top"/>
    </xf>
    <xf numFmtId="0" fontId="36" fillId="0" borderId="0" xfId="31" applyFont="1"/>
    <xf numFmtId="0" fontId="1" fillId="0" borderId="0" xfId="31"/>
    <xf numFmtId="0" fontId="38" fillId="0" borderId="1" xfId="31" applyFont="1" applyFill="1" applyBorder="1" applyAlignment="1">
      <alignment horizontal="center" vertical="center" textRotation="90" wrapText="1"/>
    </xf>
    <xf numFmtId="0" fontId="3" fillId="0" borderId="1" xfId="31" applyFont="1" applyFill="1" applyBorder="1" applyAlignment="1">
      <alignment horizontal="center" vertical="center" textRotation="90" wrapText="1"/>
    </xf>
    <xf numFmtId="4" fontId="38" fillId="0" borderId="1" xfId="31" applyNumberFormat="1" applyFont="1" applyFill="1" applyBorder="1" applyAlignment="1">
      <alignment horizontal="center" vertical="center" textRotation="90" wrapText="1"/>
    </xf>
    <xf numFmtId="0" fontId="38" fillId="0" borderId="0" xfId="31" applyFont="1" applyFill="1" applyAlignment="1">
      <alignment horizontal="center" vertical="center" textRotation="90" wrapText="1"/>
    </xf>
    <xf numFmtId="0" fontId="38" fillId="0" borderId="0" xfId="31" applyFont="1" applyAlignment="1">
      <alignment horizontal="center" vertical="center" textRotation="90" wrapText="1"/>
    </xf>
    <xf numFmtId="0" fontId="39" fillId="0" borderId="0" xfId="31" applyFont="1" applyAlignment="1">
      <alignment horizontal="center" vertical="center" textRotation="90" wrapText="1"/>
    </xf>
    <xf numFmtId="0" fontId="40" fillId="0" borderId="0" xfId="31" applyFont="1" applyAlignment="1">
      <alignment horizontal="center" vertical="center" textRotation="90" wrapText="1"/>
    </xf>
    <xf numFmtId="1" fontId="36" fillId="0" borderId="7" xfId="31" applyNumberFormat="1" applyFont="1" applyFill="1" applyBorder="1" applyAlignment="1">
      <alignment horizontal="center" vertical="top" wrapText="1"/>
    </xf>
    <xf numFmtId="1" fontId="41" fillId="0" borderId="7" xfId="31" applyNumberFormat="1" applyFont="1" applyFill="1" applyBorder="1" applyAlignment="1">
      <alignment horizontal="center" vertical="top" wrapText="1"/>
    </xf>
    <xf numFmtId="1" fontId="36" fillId="0" borderId="0" xfId="31" applyNumberFormat="1" applyFont="1" applyFill="1" applyAlignment="1">
      <alignment vertical="top"/>
    </xf>
    <xf numFmtId="1" fontId="36" fillId="0" borderId="0" xfId="31" applyNumberFormat="1" applyFont="1" applyAlignment="1">
      <alignment vertical="top"/>
    </xf>
    <xf numFmtId="1" fontId="36" fillId="0" borderId="0" xfId="31" applyNumberFormat="1" applyFont="1"/>
    <xf numFmtId="1" fontId="1" fillId="0" borderId="0" xfId="31" applyNumberFormat="1"/>
    <xf numFmtId="0" fontId="3" fillId="0" borderId="17" xfId="31" applyFont="1" applyFill="1" applyBorder="1" applyAlignment="1">
      <alignment vertical="top" wrapText="1"/>
    </xf>
    <xf numFmtId="0" fontId="3" fillId="0" borderId="17" xfId="31" applyFont="1" applyFill="1" applyBorder="1" applyAlignment="1">
      <alignment horizontal="center" vertical="top" wrapText="1"/>
    </xf>
    <xf numFmtId="4" fontId="3" fillId="0" borderId="17" xfId="31" applyNumberFormat="1" applyFont="1" applyFill="1" applyBorder="1" applyAlignment="1">
      <alignment horizontal="right" vertical="top" wrapText="1"/>
    </xf>
    <xf numFmtId="2" fontId="3" fillId="0" borderId="17" xfId="31" applyNumberFormat="1" applyFont="1" applyFill="1" applyBorder="1" applyAlignment="1">
      <alignment horizontal="right" vertical="top" wrapText="1"/>
    </xf>
    <xf numFmtId="0" fontId="3" fillId="0" borderId="17" xfId="31" applyFont="1" applyFill="1" applyBorder="1" applyAlignment="1">
      <alignment horizontal="right" vertical="top" wrapText="1"/>
    </xf>
    <xf numFmtId="0" fontId="42" fillId="0" borderId="17" xfId="31" applyFont="1" applyFill="1" applyBorder="1" applyAlignment="1">
      <alignment horizontal="right" vertical="top"/>
    </xf>
    <xf numFmtId="0" fontId="43" fillId="0" borderId="17" xfId="43" applyFill="1" applyBorder="1" applyAlignment="1">
      <alignment vertical="top" wrapText="1"/>
    </xf>
    <xf numFmtId="0" fontId="3" fillId="0" borderId="18" xfId="31" applyFont="1" applyFill="1" applyBorder="1" applyAlignment="1">
      <alignment vertical="top" wrapText="1"/>
    </xf>
    <xf numFmtId="0" fontId="36" fillId="0" borderId="0" xfId="31" applyFont="1" applyFill="1"/>
    <xf numFmtId="0" fontId="3" fillId="0" borderId="1" xfId="31" applyFont="1" applyFill="1" applyBorder="1" applyAlignment="1">
      <alignment vertical="top" wrapText="1"/>
    </xf>
    <xf numFmtId="0" fontId="3" fillId="0" borderId="1" xfId="31" applyFont="1" applyFill="1" applyBorder="1" applyAlignment="1">
      <alignment horizontal="center" vertical="top" wrapText="1"/>
    </xf>
    <xf numFmtId="4" fontId="3" fillId="0" borderId="1" xfId="31" applyNumberFormat="1" applyFont="1" applyFill="1" applyBorder="1" applyAlignment="1">
      <alignment horizontal="right" vertical="top" wrapText="1"/>
    </xf>
    <xf numFmtId="2" fontId="3" fillId="0" borderId="9" xfId="31" applyNumberFormat="1" applyFont="1" applyFill="1" applyBorder="1" applyAlignment="1">
      <alignment horizontal="right" vertical="top" wrapText="1"/>
    </xf>
    <xf numFmtId="0" fontId="3" fillId="0" borderId="9" xfId="31" applyFont="1" applyFill="1" applyBorder="1" applyAlignment="1">
      <alignment horizontal="right" vertical="top" wrapText="1"/>
    </xf>
    <xf numFmtId="0" fontId="3" fillId="0" borderId="9" xfId="31" applyFont="1" applyFill="1" applyBorder="1" applyAlignment="1">
      <alignment vertical="top" wrapText="1"/>
    </xf>
    <xf numFmtId="0" fontId="42" fillId="0" borderId="9" xfId="31" applyFont="1" applyFill="1" applyBorder="1" applyAlignment="1">
      <alignment horizontal="right" vertical="top"/>
    </xf>
    <xf numFmtId="0" fontId="43" fillId="0" borderId="9" xfId="43" applyFill="1" applyBorder="1" applyAlignment="1">
      <alignment vertical="top" wrapText="1"/>
    </xf>
    <xf numFmtId="0" fontId="3" fillId="0" borderId="20" xfId="31" applyFont="1" applyFill="1" applyBorder="1" applyAlignment="1">
      <alignment vertical="top" wrapText="1"/>
    </xf>
    <xf numFmtId="0" fontId="3" fillId="0" borderId="22" xfId="31" applyFont="1" applyFill="1" applyBorder="1" applyAlignment="1">
      <alignment vertical="top" wrapText="1"/>
    </xf>
    <xf numFmtId="0" fontId="3" fillId="0" borderId="22" xfId="31" applyFont="1" applyFill="1" applyBorder="1" applyAlignment="1">
      <alignment horizontal="center" vertical="top" wrapText="1"/>
    </xf>
    <xf numFmtId="4" fontId="3" fillId="0" borderId="22" xfId="31" applyNumberFormat="1" applyFont="1" applyFill="1" applyBorder="1" applyAlignment="1">
      <alignment horizontal="right" vertical="top" wrapText="1"/>
    </xf>
    <xf numFmtId="0" fontId="3" fillId="0" borderId="22" xfId="31" applyFont="1" applyFill="1" applyBorder="1" applyAlignment="1">
      <alignment horizontal="right" vertical="top" wrapText="1"/>
    </xf>
    <xf numFmtId="0" fontId="43" fillId="0" borderId="22" xfId="43" applyFill="1" applyBorder="1" applyAlignment="1">
      <alignment vertical="top" wrapText="1"/>
    </xf>
    <xf numFmtId="0" fontId="3" fillId="0" borderId="23" xfId="31" applyFont="1" applyFill="1" applyBorder="1" applyAlignment="1">
      <alignment vertical="top" wrapText="1"/>
    </xf>
    <xf numFmtId="0" fontId="36" fillId="0" borderId="0" xfId="31" applyFont="1" applyFill="1" applyAlignment="1">
      <alignment vertical="top" wrapText="1"/>
    </xf>
    <xf numFmtId="4" fontId="36" fillId="0" borderId="0" xfId="31" applyNumberFormat="1" applyFont="1" applyFill="1" applyAlignment="1">
      <alignment vertical="top" wrapText="1"/>
    </xf>
    <xf numFmtId="0" fontId="14" fillId="6" borderId="1" xfId="44" applyFont="1" applyFill="1" applyBorder="1" applyAlignment="1">
      <alignment vertical="center" wrapText="1"/>
    </xf>
    <xf numFmtId="0" fontId="14" fillId="6" borderId="1" xfId="44" applyFont="1" applyFill="1" applyBorder="1" applyAlignment="1">
      <alignment horizontal="center" vertical="center" wrapText="1"/>
    </xf>
    <xf numFmtId="0" fontId="45" fillId="6" borderId="1" xfId="44" applyFont="1" applyFill="1" applyBorder="1" applyAlignment="1">
      <alignment vertical="center" wrapText="1"/>
    </xf>
    <xf numFmtId="0" fontId="45" fillId="6" borderId="1" xfId="44" applyFont="1" applyFill="1" applyBorder="1" applyAlignment="1">
      <alignment horizontal="center" vertical="center" wrapText="1"/>
    </xf>
    <xf numFmtId="0" fontId="41" fillId="0" borderId="0" xfId="31" applyFont="1" applyFill="1" applyAlignment="1">
      <alignment vertical="top" wrapText="1"/>
    </xf>
    <xf numFmtId="0" fontId="47" fillId="0" borderId="0" xfId="45" applyNumberFormat="1" applyFont="1" applyFill="1" applyBorder="1" applyAlignment="1" applyProtection="1"/>
    <xf numFmtId="0" fontId="47" fillId="0" borderId="0" xfId="45" applyNumberFormat="1" applyFont="1" applyFill="1" applyBorder="1" applyAlignment="1" applyProtection="1">
      <alignment horizontal="right"/>
    </xf>
    <xf numFmtId="0" fontId="48" fillId="0" borderId="0" xfId="45" applyNumberFormat="1" applyFont="1" applyFill="1" applyBorder="1" applyAlignment="1" applyProtection="1">
      <alignment horizontal="center"/>
    </xf>
    <xf numFmtId="0" fontId="47" fillId="0" borderId="0" xfId="45" applyNumberFormat="1" applyFont="1" applyFill="1" applyBorder="1" applyAlignment="1" applyProtection="1">
      <alignment horizontal="left" vertical="top"/>
    </xf>
    <xf numFmtId="0" fontId="47" fillId="0" borderId="0" xfId="45" applyNumberFormat="1" applyFont="1" applyFill="1" applyBorder="1" applyAlignment="1" applyProtection="1">
      <alignment vertical="top"/>
    </xf>
    <xf numFmtId="0" fontId="47" fillId="0" borderId="0" xfId="45" applyNumberFormat="1" applyFont="1" applyFill="1" applyBorder="1" applyAlignment="1" applyProtection="1">
      <alignment wrapText="1"/>
    </xf>
    <xf numFmtId="0" fontId="47" fillId="0" borderId="0" xfId="45" applyNumberFormat="1" applyFont="1" applyFill="1" applyBorder="1" applyAlignment="1" applyProtection="1">
      <alignment horizontal="left"/>
    </xf>
    <xf numFmtId="0" fontId="47" fillId="0" borderId="2" xfId="45" applyNumberFormat="1" applyFont="1" applyFill="1" applyBorder="1" applyAlignment="1" applyProtection="1"/>
    <xf numFmtId="0" fontId="47" fillId="0" borderId="2" xfId="45" applyNumberFormat="1" applyFont="1" applyFill="1" applyBorder="1" applyAlignment="1" applyProtection="1">
      <alignment vertical="top"/>
    </xf>
    <xf numFmtId="0" fontId="47" fillId="0" borderId="2" xfId="45" applyNumberFormat="1" applyFont="1" applyFill="1" applyBorder="1" applyAlignment="1" applyProtection="1">
      <alignment horizontal="center"/>
    </xf>
    <xf numFmtId="0" fontId="49" fillId="0" borderId="0" xfId="45" applyNumberFormat="1" applyFont="1" applyFill="1" applyBorder="1" applyAlignment="1" applyProtection="1"/>
    <xf numFmtId="3" fontId="47" fillId="0" borderId="0" xfId="45" applyNumberFormat="1" applyFont="1" applyFill="1" applyBorder="1" applyAlignment="1" applyProtection="1">
      <alignment horizontal="right" vertical="top"/>
    </xf>
    <xf numFmtId="0" fontId="49" fillId="0" borderId="0" xfId="45" applyNumberFormat="1" applyFont="1" applyFill="1" applyBorder="1" applyAlignment="1" applyProtection="1">
      <alignment horizontal="center"/>
    </xf>
    <xf numFmtId="0" fontId="48" fillId="0" borderId="0" xfId="45" applyNumberFormat="1" applyFont="1" applyFill="1" applyBorder="1" applyAlignment="1" applyProtection="1">
      <alignment horizontal="left"/>
    </xf>
    <xf numFmtId="0" fontId="47" fillId="0" borderId="0" xfId="45" applyNumberFormat="1" applyFont="1" applyFill="1" applyBorder="1" applyAlignment="1" applyProtection="1">
      <alignment horizontal="center"/>
    </xf>
    <xf numFmtId="2" fontId="47" fillId="0" borderId="2" xfId="45" applyNumberFormat="1" applyFont="1" applyFill="1" applyBorder="1" applyAlignment="1" applyProtection="1"/>
    <xf numFmtId="49" fontId="47" fillId="0" borderId="2" xfId="45" applyNumberFormat="1" applyFont="1" applyFill="1" applyBorder="1" applyAlignment="1" applyProtection="1">
      <alignment horizontal="right"/>
    </xf>
    <xf numFmtId="0" fontId="47" fillId="0" borderId="0" xfId="45" applyNumberFormat="1" applyFont="1" applyFill="1" applyBorder="1" applyAlignment="1" applyProtection="1">
      <alignment vertical="center" wrapText="1"/>
    </xf>
    <xf numFmtId="2" fontId="47" fillId="0" borderId="0" xfId="45" applyNumberFormat="1" applyFont="1" applyFill="1" applyBorder="1" applyAlignment="1" applyProtection="1"/>
    <xf numFmtId="49" fontId="47" fillId="0" borderId="0" xfId="45" applyNumberFormat="1" applyFont="1" applyFill="1" applyBorder="1" applyAlignment="1" applyProtection="1">
      <alignment horizontal="right"/>
    </xf>
    <xf numFmtId="49" fontId="47" fillId="0" borderId="5" xfId="45" applyNumberFormat="1" applyFont="1" applyFill="1" applyBorder="1" applyAlignment="1" applyProtection="1">
      <alignment horizontal="right"/>
    </xf>
    <xf numFmtId="2" fontId="47" fillId="0" borderId="5" xfId="45" applyNumberFormat="1" applyFont="1" applyFill="1" applyBorder="1" applyAlignment="1" applyProtection="1">
      <alignment horizontal="right"/>
    </xf>
    <xf numFmtId="0" fontId="47" fillId="0" borderId="0" xfId="45" applyNumberFormat="1" applyFont="1" applyFill="1" applyBorder="1" applyAlignment="1" applyProtection="1">
      <alignment vertical="center"/>
    </xf>
    <xf numFmtId="0" fontId="47" fillId="0" borderId="1" xfId="45" applyNumberFormat="1" applyFont="1" applyFill="1" applyBorder="1" applyAlignment="1" applyProtection="1">
      <alignment horizontal="center" vertical="center" wrapText="1"/>
    </xf>
    <xf numFmtId="0" fontId="47" fillId="0" borderId="1" xfId="45" applyNumberFormat="1" applyFont="1" applyFill="1" applyBorder="1" applyAlignment="1" applyProtection="1">
      <alignment horizontal="center" vertical="center"/>
    </xf>
    <xf numFmtId="0" fontId="47" fillId="0" borderId="13" xfId="45" applyNumberFormat="1" applyFont="1" applyFill="1" applyBorder="1" applyAlignment="1" applyProtection="1">
      <alignment horizontal="center" vertical="top" wrapText="1"/>
    </xf>
    <xf numFmtId="0" fontId="47" fillId="0" borderId="3" xfId="45" applyNumberFormat="1" applyFont="1" applyFill="1" applyBorder="1" applyAlignment="1" applyProtection="1">
      <alignment horizontal="left" vertical="top" wrapText="1"/>
    </xf>
    <xf numFmtId="0" fontId="47" fillId="0" borderId="3" xfId="45" applyNumberFormat="1" applyFont="1" applyFill="1" applyBorder="1" applyAlignment="1" applyProtection="1">
      <alignment horizontal="center" vertical="top" wrapText="1"/>
    </xf>
    <xf numFmtId="4" fontId="47" fillId="0" borderId="3" xfId="45" applyNumberFormat="1" applyFont="1" applyFill="1" applyBorder="1" applyAlignment="1" applyProtection="1">
      <alignment horizontal="right" vertical="top" wrapText="1"/>
    </xf>
    <xf numFmtId="2" fontId="47" fillId="0" borderId="3" xfId="45" applyNumberFormat="1" applyFont="1" applyFill="1" applyBorder="1" applyAlignment="1" applyProtection="1">
      <alignment horizontal="center" vertical="top" wrapText="1"/>
    </xf>
    <xf numFmtId="3" fontId="47" fillId="0" borderId="11" xfId="45" applyNumberFormat="1" applyFont="1" applyFill="1" applyBorder="1" applyAlignment="1" applyProtection="1">
      <alignment horizontal="right" vertical="top" wrapText="1"/>
    </xf>
    <xf numFmtId="0" fontId="47" fillId="0" borderId="10" xfId="45" applyNumberFormat="1" applyFont="1" applyFill="1" applyBorder="1" applyAlignment="1" applyProtection="1">
      <alignment horizontal="center" vertical="top" wrapText="1"/>
    </xf>
    <xf numFmtId="0" fontId="47" fillId="0" borderId="0" xfId="45" applyNumberFormat="1" applyFont="1" applyFill="1" applyBorder="1" applyAlignment="1" applyProtection="1">
      <alignment horizontal="left" vertical="top" wrapText="1"/>
    </xf>
    <xf numFmtId="0" fontId="47" fillId="0" borderId="10" xfId="45" applyNumberFormat="1" applyFont="1" applyFill="1" applyBorder="1" applyAlignment="1" applyProtection="1">
      <alignment vertical="center" wrapText="1"/>
    </xf>
    <xf numFmtId="0" fontId="47" fillId="0" borderId="0" xfId="45" applyNumberFormat="1" applyFont="1" applyFill="1" applyBorder="1" applyAlignment="1" applyProtection="1">
      <alignment horizontal="right" vertical="top" wrapText="1"/>
    </xf>
    <xf numFmtId="0" fontId="47" fillId="0" borderId="10" xfId="45" applyNumberFormat="1" applyFont="1" applyFill="1" applyBorder="1" applyAlignment="1" applyProtection="1">
      <alignment horizontal="center" vertical="center" wrapText="1"/>
    </xf>
    <xf numFmtId="0" fontId="47" fillId="0" borderId="0" xfId="45" applyNumberFormat="1" applyFont="1" applyFill="1" applyBorder="1" applyAlignment="1" applyProtection="1">
      <alignment horizontal="center" vertical="top" wrapText="1"/>
    </xf>
    <xf numFmtId="4" fontId="47" fillId="0" borderId="0" xfId="45" applyNumberFormat="1" applyFont="1" applyFill="1" applyBorder="1" applyAlignment="1" applyProtection="1">
      <alignment horizontal="right" vertical="top" wrapText="1"/>
    </xf>
    <xf numFmtId="2" fontId="47" fillId="0" borderId="0" xfId="45" applyNumberFormat="1" applyFont="1" applyFill="1" applyBorder="1" applyAlignment="1" applyProtection="1">
      <alignment horizontal="center" vertical="top" wrapText="1"/>
    </xf>
    <xf numFmtId="3" fontId="47" fillId="0" borderId="14" xfId="45" applyNumberFormat="1" applyFont="1" applyFill="1" applyBorder="1" applyAlignment="1" applyProtection="1">
      <alignment horizontal="right" vertical="top" wrapText="1"/>
    </xf>
    <xf numFmtId="0" fontId="48" fillId="0" borderId="10" xfId="45" applyNumberFormat="1" applyFont="1" applyFill="1" applyBorder="1" applyAlignment="1" applyProtection="1">
      <alignment horizontal="center" vertical="top" wrapText="1"/>
    </xf>
    <xf numFmtId="0" fontId="48" fillId="0" borderId="0" xfId="45" applyNumberFormat="1" applyFont="1" applyFill="1" applyBorder="1" applyAlignment="1" applyProtection="1">
      <alignment horizontal="left" vertical="top" wrapText="1"/>
    </xf>
    <xf numFmtId="0" fontId="48" fillId="0" borderId="3" xfId="45" applyNumberFormat="1" applyFont="1" applyFill="1" applyBorder="1" applyAlignment="1" applyProtection="1">
      <alignment horizontal="center" vertical="top" wrapText="1"/>
    </xf>
    <xf numFmtId="4" fontId="48" fillId="0" borderId="3" xfId="45" applyNumberFormat="1" applyFont="1" applyFill="1" applyBorder="1" applyAlignment="1" applyProtection="1">
      <alignment horizontal="right" vertical="top" wrapText="1"/>
    </xf>
    <xf numFmtId="3" fontId="48" fillId="0" borderId="11" xfId="45" applyNumberFormat="1" applyFont="1" applyFill="1" applyBorder="1" applyAlignment="1" applyProtection="1">
      <alignment horizontal="right" vertical="top" wrapText="1"/>
    </xf>
    <xf numFmtId="0" fontId="48" fillId="0" borderId="0" xfId="45" applyNumberFormat="1" applyFont="1" applyFill="1" applyBorder="1" applyAlignment="1" applyProtection="1">
      <alignment horizontal="center" vertical="top" wrapText="1"/>
    </xf>
    <xf numFmtId="0" fontId="48" fillId="0" borderId="0" xfId="45" applyNumberFormat="1" applyFont="1" applyFill="1" applyBorder="1" applyAlignment="1" applyProtection="1">
      <alignment horizontal="right" vertical="top" wrapText="1"/>
    </xf>
    <xf numFmtId="0" fontId="47" fillId="0" borderId="13" xfId="45" applyNumberFormat="1" applyFont="1" applyFill="1" applyBorder="1" applyAlignment="1" applyProtection="1"/>
    <xf numFmtId="0" fontId="48" fillId="0" borderId="3" xfId="45" applyNumberFormat="1" applyFont="1" applyFill="1" applyBorder="1" applyAlignment="1" applyProtection="1">
      <alignment horizontal="right" vertical="top" wrapText="1"/>
    </xf>
    <xf numFmtId="4" fontId="48" fillId="0" borderId="3" xfId="45" applyNumberFormat="1" applyFont="1" applyFill="1" applyBorder="1" applyAlignment="1" applyProtection="1">
      <alignment horizontal="right" vertical="top"/>
    </xf>
    <xf numFmtId="2" fontId="48" fillId="0" borderId="3" xfId="45" applyNumberFormat="1" applyFont="1" applyFill="1" applyBorder="1" applyAlignment="1" applyProtection="1">
      <alignment horizontal="center" vertical="top"/>
    </xf>
    <xf numFmtId="3" fontId="48" fillId="0" borderId="11" xfId="45" applyNumberFormat="1" applyFont="1" applyFill="1" applyBorder="1" applyAlignment="1" applyProtection="1">
      <alignment horizontal="right" vertical="top"/>
    </xf>
    <xf numFmtId="0" fontId="47" fillId="0" borderId="10" xfId="45" applyNumberFormat="1" applyFont="1" applyFill="1" applyBorder="1" applyAlignment="1" applyProtection="1"/>
    <xf numFmtId="4" fontId="47" fillId="0" borderId="0" xfId="45" applyNumberFormat="1" applyFont="1" applyFill="1" applyBorder="1" applyAlignment="1" applyProtection="1">
      <alignment horizontal="right" vertical="top"/>
    </xf>
    <xf numFmtId="2" fontId="47" fillId="0" borderId="0" xfId="45" applyNumberFormat="1" applyFont="1" applyFill="1" applyBorder="1" applyAlignment="1" applyProtection="1">
      <alignment horizontal="center" vertical="top"/>
    </xf>
    <xf numFmtId="3" fontId="47" fillId="0" borderId="14" xfId="45" applyNumberFormat="1" applyFont="1" applyFill="1" applyBorder="1" applyAlignment="1" applyProtection="1">
      <alignment horizontal="right" vertical="top"/>
    </xf>
    <xf numFmtId="4" fontId="48" fillId="0" borderId="0" xfId="45" applyNumberFormat="1" applyFont="1" applyFill="1" applyBorder="1" applyAlignment="1" applyProtection="1">
      <alignment horizontal="right" vertical="top"/>
    </xf>
    <xf numFmtId="2" fontId="48" fillId="0" borderId="0" xfId="45" applyNumberFormat="1" applyFont="1" applyFill="1" applyBorder="1" applyAlignment="1" applyProtection="1">
      <alignment horizontal="center" vertical="top"/>
    </xf>
    <xf numFmtId="3" fontId="48" fillId="0" borderId="14" xfId="45" applyNumberFormat="1" applyFont="1" applyFill="1" applyBorder="1" applyAlignment="1" applyProtection="1">
      <alignment horizontal="right" vertical="top"/>
    </xf>
    <xf numFmtId="4" fontId="47" fillId="0" borderId="0" xfId="45" applyNumberFormat="1" applyFont="1" applyFill="1" applyBorder="1" applyAlignment="1" applyProtection="1">
      <alignment vertical="top"/>
    </xf>
    <xf numFmtId="2" fontId="47" fillId="0" borderId="0" xfId="45" applyNumberFormat="1" applyFont="1" applyFill="1" applyBorder="1" applyAlignment="1" applyProtection="1">
      <alignment vertical="top"/>
    </xf>
    <xf numFmtId="3" fontId="47" fillId="0" borderId="0" xfId="45" applyNumberFormat="1" applyFont="1" applyFill="1" applyBorder="1" applyAlignment="1" applyProtection="1">
      <alignment vertical="top"/>
    </xf>
    <xf numFmtId="4" fontId="48" fillId="0" borderId="14" xfId="45" applyNumberFormat="1" applyFont="1" applyFill="1" applyBorder="1" applyAlignment="1" applyProtection="1">
      <alignment horizontal="right" vertical="top"/>
    </xf>
    <xf numFmtId="3" fontId="48" fillId="0" borderId="0" xfId="45" applyNumberFormat="1" applyFont="1" applyFill="1" applyBorder="1" applyAlignment="1" applyProtection="1">
      <alignment horizontal="right" vertical="top"/>
    </xf>
    <xf numFmtId="0" fontId="47" fillId="0" borderId="3" xfId="45" applyNumberFormat="1" applyFont="1" applyFill="1" applyBorder="1" applyAlignment="1" applyProtection="1"/>
    <xf numFmtId="0" fontId="47" fillId="0" borderId="0" xfId="45" applyNumberFormat="1" applyFont="1" applyFill="1" applyBorder="1" applyAlignment="1" applyProtection="1">
      <alignment horizontal="right" vertical="top"/>
    </xf>
    <xf numFmtId="0" fontId="2" fillId="0" borderId="0" xfId="46" applyFill="1"/>
    <xf numFmtId="0" fontId="10" fillId="0" borderId="0" xfId="46" applyFont="1" applyFill="1" applyAlignment="1">
      <alignment horizontal="right"/>
    </xf>
    <xf numFmtId="0" fontId="2" fillId="0" borderId="0" xfId="46"/>
    <xf numFmtId="0" fontId="3" fillId="0" borderId="0" xfId="46" applyFont="1" applyFill="1"/>
    <xf numFmtId="49" fontId="3" fillId="0" borderId="0" xfId="46" applyNumberFormat="1" applyFont="1" applyFill="1" applyAlignment="1">
      <alignment horizontal="left" vertical="top"/>
    </xf>
    <xf numFmtId="0" fontId="3" fillId="0" borderId="0" xfId="46" applyFont="1" applyFill="1" applyAlignment="1">
      <alignment horizontal="left" vertical="top"/>
    </xf>
    <xf numFmtId="0" fontId="3" fillId="0" borderId="0" xfId="46" applyFont="1" applyFill="1" applyAlignment="1">
      <alignment horizontal="center" vertical="center"/>
    </xf>
    <xf numFmtId="0" fontId="3" fillId="0" borderId="0" xfId="46" applyFont="1" applyFill="1" applyBorder="1" applyAlignment="1">
      <alignment horizontal="center" vertical="center"/>
    </xf>
    <xf numFmtId="0" fontId="7" fillId="0" borderId="0" xfId="46" applyFont="1" applyFill="1" applyAlignment="1">
      <alignment horizontal="center" vertical="center"/>
    </xf>
    <xf numFmtId="49" fontId="3" fillId="0" borderId="0" xfId="23" applyNumberFormat="1" applyFill="1" applyBorder="1" applyAlignment="1">
      <alignment wrapText="1"/>
    </xf>
    <xf numFmtId="49" fontId="5" fillId="0" borderId="0" xfId="46" applyNumberFormat="1" applyFont="1" applyFill="1" applyAlignment="1">
      <alignment horizontal="left" vertical="top"/>
    </xf>
    <xf numFmtId="0" fontId="50" fillId="0" borderId="2" xfId="46" applyFont="1" applyFill="1" applyBorder="1"/>
    <xf numFmtId="0" fontId="5" fillId="0" borderId="2" xfId="46" applyFont="1" applyFill="1" applyBorder="1" applyAlignment="1">
      <alignment horizontal="center" vertical="center"/>
    </xf>
    <xf numFmtId="0" fontId="5" fillId="0" borderId="2" xfId="11" applyNumberFormat="1" applyFont="1" applyFill="1" applyBorder="1" applyAlignment="1">
      <alignment horizontal="right"/>
    </xf>
    <xf numFmtId="49" fontId="5" fillId="0" borderId="0" xfId="23" applyNumberFormat="1" applyFont="1" applyFill="1" applyBorder="1" applyAlignment="1">
      <alignment horizontal="left"/>
    </xf>
    <xf numFmtId="0" fontId="3" fillId="0" borderId="0" xfId="46" applyFont="1" applyFill="1" applyAlignment="1">
      <alignment horizontal="right" vertical="center"/>
    </xf>
    <xf numFmtId="49" fontId="3" fillId="0" borderId="0" xfId="23" applyNumberFormat="1" applyFill="1" applyBorder="1" applyAlignment="1">
      <alignment horizontal="left"/>
    </xf>
    <xf numFmtId="0" fontId="3" fillId="0" borderId="0" xfId="23" applyFill="1" applyAlignment="1">
      <alignment horizontal="left"/>
    </xf>
    <xf numFmtId="0" fontId="3" fillId="0" borderId="2" xfId="46" applyFont="1" applyFill="1" applyBorder="1" applyAlignment="1">
      <alignment horizontal="right" vertical="center"/>
    </xf>
    <xf numFmtId="0" fontId="3" fillId="0" borderId="2" xfId="46" applyFont="1" applyFill="1" applyBorder="1" applyAlignment="1">
      <alignment horizontal="center" vertical="center"/>
    </xf>
    <xf numFmtId="0" fontId="3" fillId="0" borderId="2" xfId="23" applyFill="1" applyBorder="1" applyAlignment="1">
      <alignment horizontal="right"/>
    </xf>
    <xf numFmtId="49" fontId="3" fillId="0" borderId="0" xfId="23" applyNumberFormat="1" applyFill="1" applyBorder="1" applyAlignment="1">
      <alignment vertical="center"/>
    </xf>
    <xf numFmtId="0" fontId="3" fillId="0" borderId="7" xfId="16" applyFont="1" applyFill="1" applyBorder="1" applyAlignment="1">
      <alignment horizontal="center" wrapText="1"/>
    </xf>
    <xf numFmtId="49" fontId="3" fillId="0" borderId="1" xfId="46" applyNumberFormat="1" applyFont="1" applyFill="1" applyBorder="1" applyAlignment="1">
      <alignment horizontal="center" vertical="top" wrapText="1"/>
    </xf>
    <xf numFmtId="49" fontId="3" fillId="0" borderId="1" xfId="46" applyNumberFormat="1" applyFont="1" applyFill="1" applyBorder="1" applyAlignment="1">
      <alignment horizontal="left" vertical="top" wrapText="1"/>
    </xf>
    <xf numFmtId="0" fontId="3" fillId="0" borderId="1" xfId="46" applyFont="1" applyFill="1" applyBorder="1" applyAlignment="1">
      <alignment horizontal="left" vertical="top" wrapText="1"/>
    </xf>
    <xf numFmtId="4" fontId="3" fillId="0" borderId="1" xfId="46" applyNumberFormat="1" applyFont="1" applyFill="1" applyBorder="1" applyAlignment="1">
      <alignment horizontal="right" vertical="top" wrapText="1"/>
    </xf>
    <xf numFmtId="49" fontId="5" fillId="0" borderId="1" xfId="46" applyNumberFormat="1" applyFont="1" applyFill="1" applyBorder="1" applyAlignment="1">
      <alignment horizontal="center" vertical="top" wrapText="1"/>
    </xf>
    <xf numFmtId="49" fontId="5" fillId="0" borderId="1" xfId="46" applyNumberFormat="1" applyFont="1" applyFill="1" applyBorder="1" applyAlignment="1">
      <alignment horizontal="left" vertical="top" wrapText="1"/>
    </xf>
    <xf numFmtId="0" fontId="5" fillId="0" borderId="1" xfId="46" applyFont="1" applyFill="1" applyBorder="1" applyAlignment="1">
      <alignment horizontal="left" vertical="top" wrapText="1"/>
    </xf>
    <xf numFmtId="4" fontId="5" fillId="0" borderId="1" xfId="46" applyNumberFormat="1" applyFont="1" applyFill="1" applyBorder="1" applyAlignment="1">
      <alignment horizontal="right" vertical="top" wrapText="1"/>
    </xf>
    <xf numFmtId="0" fontId="50" fillId="0" borderId="0" xfId="46" applyFont="1"/>
    <xf numFmtId="0" fontId="50" fillId="2" borderId="0" xfId="46" applyFont="1" applyFill="1"/>
    <xf numFmtId="49" fontId="3" fillId="0" borderId="0" xfId="46" applyNumberFormat="1" applyFont="1" applyFill="1" applyAlignment="1">
      <alignment horizontal="center" vertical="top" wrapText="1"/>
    </xf>
    <xf numFmtId="49" fontId="3" fillId="0" borderId="0" xfId="46" applyNumberFormat="1" applyFont="1" applyFill="1" applyAlignment="1">
      <alignment horizontal="left" vertical="top" wrapText="1"/>
    </xf>
    <xf numFmtId="0" fontId="3" fillId="0" borderId="0" xfId="46" applyFont="1" applyFill="1" applyAlignment="1">
      <alignment horizontal="left" vertical="top" wrapText="1"/>
    </xf>
    <xf numFmtId="0" fontId="3" fillId="0" borderId="0" xfId="46" applyFont="1" applyFill="1" applyAlignment="1">
      <alignment horizontal="right" vertical="top" wrapText="1"/>
    </xf>
    <xf numFmtId="0" fontId="51" fillId="0" borderId="0" xfId="46" applyFont="1"/>
    <xf numFmtId="49" fontId="47" fillId="2" borderId="2" xfId="45" applyNumberFormat="1" applyFont="1" applyFill="1" applyBorder="1" applyAlignment="1" applyProtection="1">
      <alignment horizontal="right"/>
    </xf>
    <xf numFmtId="49" fontId="47" fillId="2" borderId="5" xfId="45" applyNumberFormat="1" applyFont="1" applyFill="1" applyBorder="1" applyAlignment="1" applyProtection="1">
      <alignment horizontal="right"/>
    </xf>
    <xf numFmtId="2" fontId="47" fillId="2" borderId="2" xfId="45" applyNumberFormat="1" applyFont="1" applyFill="1" applyBorder="1" applyAlignment="1" applyProtection="1"/>
    <xf numFmtId="0" fontId="52" fillId="0" borderId="1" xfId="0" quotePrefix="1" applyFont="1" applyFill="1" applyBorder="1" applyAlignment="1">
      <alignment horizontal="center" vertical="top" wrapText="1"/>
    </xf>
    <xf numFmtId="49" fontId="52" fillId="0" borderId="1" xfId="46" applyNumberFormat="1" applyFont="1" applyFill="1" applyBorder="1" applyAlignment="1">
      <alignment horizontal="left" vertical="top" wrapText="1"/>
    </xf>
    <xf numFmtId="0" fontId="52" fillId="0" borderId="1" xfId="46" applyFont="1" applyFill="1" applyBorder="1" applyAlignment="1">
      <alignment horizontal="left" vertical="top" wrapText="1"/>
    </xf>
    <xf numFmtId="4" fontId="52" fillId="0" borderId="1" xfId="46" applyNumberFormat="1" applyFont="1" applyFill="1" applyBorder="1" applyAlignment="1">
      <alignment horizontal="right" vertical="top" wrapText="1"/>
    </xf>
    <xf numFmtId="4" fontId="52" fillId="0" borderId="1" xfId="0" applyNumberFormat="1" applyFont="1" applyFill="1" applyBorder="1" applyAlignment="1">
      <alignment horizontal="right" vertical="top" wrapText="1"/>
    </xf>
    <xf numFmtId="0" fontId="53" fillId="0" borderId="0" xfId="0" applyFont="1"/>
    <xf numFmtId="0" fontId="54" fillId="0" borderId="0" xfId="0" applyFont="1"/>
    <xf numFmtId="0" fontId="3" fillId="0" borderId="0" xfId="46" applyFont="1"/>
    <xf numFmtId="49" fontId="3" fillId="0" borderId="0" xfId="46" applyNumberFormat="1" applyFont="1" applyAlignment="1">
      <alignment horizontal="left" vertical="top"/>
    </xf>
    <xf numFmtId="0" fontId="3" fillId="0" borderId="0" xfId="46" applyFont="1" applyAlignment="1">
      <alignment horizontal="left" vertical="top"/>
    </xf>
    <xf numFmtId="0" fontId="3" fillId="0" borderId="0" xfId="46" applyFont="1" applyAlignment="1">
      <alignment horizontal="center" vertical="center"/>
    </xf>
    <xf numFmtId="0" fontId="7" fillId="0" borderId="0" xfId="46" applyFont="1" applyAlignment="1">
      <alignment horizontal="center" vertical="center"/>
    </xf>
    <xf numFmtId="0" fontId="5" fillId="0" borderId="0" xfId="23" applyFont="1" applyAlignment="1">
      <alignment horizontal="center" vertical="center"/>
    </xf>
    <xf numFmtId="49" fontId="3" fillId="0" borderId="0" xfId="23" applyNumberFormat="1" applyBorder="1" applyAlignment="1">
      <alignment wrapText="1"/>
    </xf>
    <xf numFmtId="49" fontId="5" fillId="0" borderId="0" xfId="46" applyNumberFormat="1" applyFont="1" applyAlignment="1">
      <alignment horizontal="left" vertical="top"/>
    </xf>
    <xf numFmtId="0" fontId="50" fillId="0" borderId="2" xfId="46" applyFont="1" applyBorder="1"/>
    <xf numFmtId="0" fontId="5" fillId="0" borderId="2" xfId="46" applyFont="1" applyBorder="1" applyAlignment="1">
      <alignment horizontal="center" vertical="center"/>
    </xf>
    <xf numFmtId="4" fontId="5" fillId="0" borderId="2" xfId="11" applyNumberFormat="1" applyFont="1" applyBorder="1" applyAlignment="1">
      <alignment horizontal="right"/>
    </xf>
    <xf numFmtId="49" fontId="5" fillId="0" borderId="0" xfId="23" applyNumberFormat="1" applyFont="1" applyBorder="1" applyAlignment="1">
      <alignment horizontal="left"/>
    </xf>
    <xf numFmtId="0" fontId="3" fillId="0" borderId="0" xfId="46" applyFont="1" applyAlignment="1">
      <alignment horizontal="right" vertical="center"/>
    </xf>
    <xf numFmtId="49" fontId="3" fillId="0" borderId="0" xfId="23" applyNumberFormat="1" applyBorder="1" applyAlignment="1">
      <alignment horizontal="left"/>
    </xf>
    <xf numFmtId="0" fontId="3" fillId="0" borderId="0" xfId="23" applyAlignment="1">
      <alignment horizontal="left"/>
    </xf>
    <xf numFmtId="0" fontId="3" fillId="0" borderId="2" xfId="46" applyFont="1" applyBorder="1" applyAlignment="1">
      <alignment horizontal="right" vertical="center"/>
    </xf>
    <xf numFmtId="0" fontId="3" fillId="0" borderId="2" xfId="46" applyFont="1" applyBorder="1" applyAlignment="1">
      <alignment horizontal="center" vertical="center"/>
    </xf>
    <xf numFmtId="0" fontId="3" fillId="0" borderId="2" xfId="23" applyBorder="1" applyAlignment="1">
      <alignment horizontal="right"/>
    </xf>
    <xf numFmtId="49" fontId="3" fillId="0" borderId="0" xfId="23" applyNumberFormat="1" applyBorder="1" applyAlignment="1">
      <alignment vertical="center"/>
    </xf>
    <xf numFmtId="0" fontId="3" fillId="0" borderId="7" xfId="16" applyFont="1" applyBorder="1" applyAlignment="1">
      <alignment horizontal="center" wrapText="1"/>
    </xf>
    <xf numFmtId="49" fontId="3" fillId="0" borderId="1" xfId="46" applyNumberFormat="1" applyFont="1" applyBorder="1" applyAlignment="1">
      <alignment horizontal="center" vertical="top" wrapText="1"/>
    </xf>
    <xf numFmtId="49" fontId="3" fillId="0" borderId="1" xfId="46" applyNumberFormat="1" applyFont="1" applyBorder="1" applyAlignment="1">
      <alignment horizontal="left" vertical="top" wrapText="1"/>
    </xf>
    <xf numFmtId="0" fontId="3" fillId="0" borderId="1" xfId="46" applyFont="1" applyBorder="1" applyAlignment="1">
      <alignment horizontal="left" vertical="top" wrapText="1"/>
    </xf>
    <xf numFmtId="4" fontId="3" fillId="0" borderId="1" xfId="46" applyNumberFormat="1" applyFont="1" applyBorder="1" applyAlignment="1">
      <alignment horizontal="right" vertical="top" wrapText="1"/>
    </xf>
    <xf numFmtId="49" fontId="5" fillId="0" borderId="1" xfId="46" applyNumberFormat="1" applyFont="1" applyBorder="1" applyAlignment="1">
      <alignment horizontal="center" vertical="top" wrapText="1"/>
    </xf>
    <xf numFmtId="49" fontId="5" fillId="0" borderId="1" xfId="46" applyNumberFormat="1" applyFont="1" applyBorder="1" applyAlignment="1">
      <alignment horizontal="left" vertical="top" wrapText="1"/>
    </xf>
    <xf numFmtId="0" fontId="5" fillId="0" borderId="1" xfId="46" applyFont="1" applyBorder="1" applyAlignment="1">
      <alignment horizontal="left" vertical="top" wrapText="1"/>
    </xf>
    <xf numFmtId="4" fontId="5" fillId="0" borderId="1" xfId="46" applyNumberFormat="1" applyFont="1" applyBorder="1" applyAlignment="1">
      <alignment horizontal="right" vertical="top" wrapText="1"/>
    </xf>
    <xf numFmtId="49" fontId="3" fillId="0" borderId="0" xfId="46" applyNumberFormat="1" applyFont="1" applyAlignment="1">
      <alignment horizontal="center" vertical="top" wrapText="1"/>
    </xf>
    <xf numFmtId="49" fontId="3" fillId="0" borderId="0" xfId="46" applyNumberFormat="1" applyFont="1" applyAlignment="1">
      <alignment horizontal="left" vertical="top" wrapText="1"/>
    </xf>
    <xf numFmtId="0" fontId="3" fillId="0" borderId="0" xfId="46" applyFont="1" applyAlignment="1">
      <alignment horizontal="left" vertical="top" wrapText="1"/>
    </xf>
    <xf numFmtId="0" fontId="3" fillId="0" borderId="0" xfId="46" applyFont="1" applyAlignment="1">
      <alignment horizontal="right" vertical="top" wrapText="1"/>
    </xf>
    <xf numFmtId="0" fontId="3" fillId="0" borderId="0" xfId="24">
      <alignment horizontal="left" vertical="top"/>
    </xf>
    <xf numFmtId="0" fontId="3" fillId="0" borderId="2" xfId="24" applyBorder="1" applyAlignment="1">
      <alignment horizontal="left" vertical="top"/>
    </xf>
    <xf numFmtId="0" fontId="2" fillId="0" borderId="2" xfId="46" applyFill="1" applyBorder="1"/>
    <xf numFmtId="0" fontId="13" fillId="0" borderId="3" xfId="46" applyFont="1" applyBorder="1" applyAlignment="1">
      <alignment horizontal="center"/>
    </xf>
    <xf numFmtId="0" fontId="13" fillId="0" borderId="3" xfId="46" applyFont="1" applyBorder="1" applyAlignment="1"/>
    <xf numFmtId="0" fontId="6" fillId="0" borderId="3" xfId="46" applyFont="1" applyBorder="1" applyAlignment="1"/>
    <xf numFmtId="0" fontId="6" fillId="0" borderId="0" xfId="46" applyFont="1" applyFill="1" applyBorder="1" applyAlignment="1"/>
    <xf numFmtId="0" fontId="55" fillId="0" borderId="2" xfId="24" applyFont="1" applyBorder="1" applyAlignment="1">
      <alignment vertical="top"/>
    </xf>
    <xf numFmtId="0" fontId="55" fillId="0" borderId="0" xfId="46" applyFont="1"/>
    <xf numFmtId="0" fontId="3" fillId="0" borderId="2" xfId="24" applyBorder="1">
      <alignment horizontal="left" vertical="top"/>
    </xf>
    <xf numFmtId="49" fontId="52" fillId="0" borderId="1" xfId="46" applyNumberFormat="1" applyFont="1" applyBorder="1" applyAlignment="1">
      <alignment horizontal="left" vertical="top" wrapText="1"/>
    </xf>
    <xf numFmtId="0" fontId="52" fillId="0" borderId="1" xfId="46" applyFont="1" applyBorder="1" applyAlignment="1">
      <alignment horizontal="left" vertical="top" wrapText="1"/>
    </xf>
    <xf numFmtId="4" fontId="52" fillId="0" borderId="1" xfId="46" applyNumberFormat="1" applyFont="1" applyBorder="1" applyAlignment="1">
      <alignment horizontal="right" vertical="top" wrapText="1"/>
    </xf>
    <xf numFmtId="0" fontId="10" fillId="0" borderId="0" xfId="46" applyFont="1" applyAlignment="1">
      <alignment horizontal="right"/>
    </xf>
    <xf numFmtId="0" fontId="3" fillId="0" borderId="0" xfId="46" applyFont="1" applyBorder="1" applyAlignment="1">
      <alignment horizontal="center" vertical="center"/>
    </xf>
    <xf numFmtId="4" fontId="50" fillId="0" borderId="0" xfId="46" applyNumberFormat="1" applyFont="1"/>
    <xf numFmtId="16" fontId="52" fillId="0" borderId="1" xfId="0" quotePrefix="1" applyNumberFormat="1" applyFont="1" applyFill="1" applyBorder="1" applyAlignment="1">
      <alignment horizontal="center" vertical="top" wrapText="1"/>
    </xf>
    <xf numFmtId="0" fontId="5" fillId="0" borderId="2" xfId="11" applyNumberFormat="1" applyFont="1" applyBorder="1" applyAlignment="1">
      <alignment horizontal="right"/>
    </xf>
    <xf numFmtId="0" fontId="3" fillId="0" borderId="1" xfId="46" applyFont="1" applyBorder="1" applyAlignment="1">
      <alignment horizontal="right" vertical="top" wrapText="1"/>
    </xf>
    <xf numFmtId="0" fontId="5" fillId="0" borderId="1" xfId="46" applyFont="1" applyBorder="1" applyAlignment="1">
      <alignment horizontal="right" vertical="top" wrapText="1"/>
    </xf>
    <xf numFmtId="0" fontId="52" fillId="0" borderId="1" xfId="46" applyFont="1" applyBorder="1" applyAlignment="1">
      <alignment horizontal="right" vertical="top" wrapText="1"/>
    </xf>
    <xf numFmtId="3" fontId="3" fillId="0" borderId="1" xfId="0" applyNumberFormat="1" applyFont="1" applyFill="1" applyBorder="1" applyAlignment="1">
      <alignment horizontal="right" vertical="top" wrapText="1"/>
    </xf>
    <xf numFmtId="0" fontId="36" fillId="0" borderId="7" xfId="31" applyFont="1" applyFill="1" applyBorder="1" applyAlignment="1">
      <alignment horizontal="center" vertical="top" wrapText="1"/>
    </xf>
    <xf numFmtId="0" fontId="41" fillId="0" borderId="7" xfId="31" applyFont="1" applyFill="1" applyBorder="1" applyAlignment="1">
      <alignment horizontal="center" vertical="top" wrapText="1"/>
    </xf>
    <xf numFmtId="4" fontId="36" fillId="0" borderId="7" xfId="31" applyNumberFormat="1" applyFont="1" applyFill="1" applyBorder="1" applyAlignment="1">
      <alignment horizontal="center" vertical="top" wrapText="1"/>
    </xf>
    <xf numFmtId="2" fontId="3" fillId="0" borderId="1" xfId="31" applyNumberFormat="1" applyFont="1" applyFill="1" applyBorder="1" applyAlignment="1">
      <alignment horizontal="right" vertical="top" wrapText="1"/>
    </xf>
    <xf numFmtId="0" fontId="3" fillId="0" borderId="1" xfId="31" applyFont="1" applyFill="1" applyBorder="1" applyAlignment="1">
      <alignment horizontal="right" vertical="top" wrapText="1"/>
    </xf>
    <xf numFmtId="0" fontId="42" fillId="0" borderId="1" xfId="31" applyFont="1" applyFill="1" applyBorder="1" applyAlignment="1">
      <alignment horizontal="right" vertical="top"/>
    </xf>
    <xf numFmtId="0" fontId="43" fillId="0" borderId="1" xfId="43" applyFill="1" applyBorder="1" applyAlignment="1">
      <alignment vertical="top" wrapText="1"/>
    </xf>
    <xf numFmtId="0" fontId="3" fillId="0" borderId="24" xfId="31" applyFont="1" applyFill="1" applyBorder="1" applyAlignment="1">
      <alignment vertical="top" wrapText="1"/>
    </xf>
    <xf numFmtId="2" fontId="3" fillId="0" borderId="22" xfId="31" applyNumberFormat="1" applyFont="1" applyFill="1" applyBorder="1" applyAlignment="1">
      <alignment horizontal="right" vertical="top" wrapText="1"/>
    </xf>
    <xf numFmtId="0" fontId="0" fillId="5" borderId="0" xfId="0" applyFill="1"/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57" fillId="5" borderId="0" xfId="0" applyFont="1" applyFill="1"/>
    <xf numFmtId="0" fontId="59" fillId="5" borderId="0" xfId="46" applyFont="1" applyFill="1" applyAlignment="1">
      <alignment vertical="center"/>
    </xf>
    <xf numFmtId="0" fontId="2" fillId="5" borderId="0" xfId="46" applyFont="1" applyFill="1"/>
    <xf numFmtId="0" fontId="59" fillId="5" borderId="0" xfId="46" applyFont="1" applyFill="1"/>
    <xf numFmtId="0" fontId="59" fillId="5" borderId="0" xfId="0" applyFont="1" applyFill="1" applyBorder="1" applyAlignment="1"/>
    <xf numFmtId="0" fontId="59" fillId="5" borderId="0" xfId="0" applyFont="1" applyFill="1" applyBorder="1" applyAlignment="1">
      <alignment horizontal="center" vertical="center"/>
    </xf>
    <xf numFmtId="0" fontId="59" fillId="5" borderId="0" xfId="0" applyFont="1" applyFill="1" applyBorder="1" applyAlignment="1">
      <alignment horizontal="center"/>
    </xf>
    <xf numFmtId="0" fontId="0" fillId="5" borderId="0" xfId="0" applyFont="1" applyFill="1" applyBorder="1" applyAlignment="1">
      <alignment horizontal="right"/>
    </xf>
    <xf numFmtId="0" fontId="59" fillId="5" borderId="1" xfId="0" applyFont="1" applyFill="1" applyBorder="1" applyAlignment="1">
      <alignment horizontal="center" vertical="center" wrapText="1"/>
    </xf>
    <xf numFmtId="0" fontId="11" fillId="5" borderId="1" xfId="0" applyFont="1" applyFill="1" applyBorder="1"/>
    <xf numFmtId="0" fontId="0" fillId="5" borderId="1" xfId="0" applyFont="1" applyFill="1" applyBorder="1"/>
    <xf numFmtId="0" fontId="0" fillId="5" borderId="1" xfId="0" applyFont="1" applyFill="1" applyBorder="1" applyAlignment="1">
      <alignment horizontal="center" vertical="center"/>
    </xf>
    <xf numFmtId="0" fontId="59" fillId="5" borderId="1" xfId="0" applyFont="1" applyFill="1" applyBorder="1" applyAlignment="1">
      <alignment horizontal="center" vertical="center"/>
    </xf>
    <xf numFmtId="0" fontId="59" fillId="5" borderId="1" xfId="0" applyFont="1" applyFill="1" applyBorder="1" applyAlignment="1">
      <alignment horizontal="right" vertical="center" wrapText="1"/>
    </xf>
    <xf numFmtId="0" fontId="61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62" fillId="5" borderId="1" xfId="0" applyFont="1" applyFill="1" applyBorder="1" applyAlignment="1">
      <alignment horizontal="center" vertical="center"/>
    </xf>
    <xf numFmtId="165" fontId="59" fillId="5" borderId="1" xfId="47" applyFont="1" applyFill="1" applyBorder="1" applyAlignment="1">
      <alignment horizontal="right" vertical="center" wrapText="1"/>
    </xf>
    <xf numFmtId="0" fontId="59" fillId="5" borderId="0" xfId="0" applyFont="1" applyFill="1" applyBorder="1" applyAlignment="1">
      <alignment horizontal="center" vertical="center" wrapText="1"/>
    </xf>
    <xf numFmtId="4" fontId="3" fillId="5" borderId="0" xfId="0" applyNumberFormat="1" applyFont="1" applyFill="1" applyBorder="1" applyAlignment="1">
      <alignment horizontal="center" vertical="center" wrapText="1"/>
    </xf>
    <xf numFmtId="0" fontId="51" fillId="5" borderId="1" xfId="0" applyFont="1" applyFill="1" applyBorder="1" applyAlignment="1">
      <alignment horizontal="center" vertical="center" wrapText="1"/>
    </xf>
    <xf numFmtId="0" fontId="60" fillId="5" borderId="1" xfId="0" applyFont="1" applyFill="1" applyBorder="1" applyAlignment="1">
      <alignment horizontal="left" vertical="center" wrapText="1"/>
    </xf>
    <xf numFmtId="0" fontId="60" fillId="5" borderId="1" xfId="0" applyFont="1" applyFill="1" applyBorder="1" applyAlignment="1">
      <alignment horizontal="center" vertical="center" wrapText="1"/>
    </xf>
    <xf numFmtId="4" fontId="60" fillId="5" borderId="1" xfId="0" applyNumberFormat="1" applyFont="1" applyFill="1" applyBorder="1" applyAlignment="1">
      <alignment horizontal="right" vertical="center" wrapText="1"/>
    </xf>
    <xf numFmtId="0" fontId="3" fillId="5" borderId="1" xfId="46" applyFont="1" applyFill="1" applyBorder="1" applyAlignment="1">
      <alignment horizontal="left" vertical="center" wrapText="1" shrinkToFit="1"/>
    </xf>
    <xf numFmtId="0" fontId="63" fillId="5" borderId="1" xfId="0" applyFont="1" applyFill="1" applyBorder="1" applyAlignment="1">
      <alignment horizontal="center" vertical="center" wrapText="1"/>
    </xf>
    <xf numFmtId="0" fontId="59" fillId="5" borderId="1" xfId="46" applyFont="1" applyFill="1" applyBorder="1" applyAlignment="1">
      <alignment horizontal="center" vertical="center" wrapText="1"/>
    </xf>
    <xf numFmtId="4" fontId="59" fillId="5" borderId="1" xfId="0" applyNumberFormat="1" applyFont="1" applyFill="1" applyBorder="1" applyAlignment="1">
      <alignment horizontal="center" vertical="center" wrapText="1"/>
    </xf>
    <xf numFmtId="9" fontId="59" fillId="5" borderId="1" xfId="0" applyNumberFormat="1" applyFont="1" applyFill="1" applyBorder="1" applyAlignment="1">
      <alignment horizontal="center" vertical="center" wrapText="1"/>
    </xf>
    <xf numFmtId="4" fontId="63" fillId="5" borderId="1" xfId="0" applyNumberFormat="1" applyFont="1" applyFill="1" applyBorder="1" applyAlignment="1">
      <alignment horizontal="right" vertical="center" wrapText="1"/>
    </xf>
    <xf numFmtId="9" fontId="3" fillId="5" borderId="1" xfId="48" applyFont="1" applyFill="1" applyBorder="1" applyAlignment="1">
      <alignment horizontal="center" vertical="center" wrapText="1"/>
    </xf>
    <xf numFmtId="1" fontId="0" fillId="5" borderId="0" xfId="0" applyNumberFormat="1" applyFill="1"/>
    <xf numFmtId="0" fontId="59" fillId="5" borderId="1" xfId="0" applyFont="1" applyFill="1" applyBorder="1" applyAlignment="1">
      <alignment horizontal="left" vertical="center" wrapText="1"/>
    </xf>
    <xf numFmtId="10" fontId="59" fillId="5" borderId="1" xfId="0" applyNumberFormat="1" applyFont="1" applyFill="1" applyBorder="1" applyAlignment="1">
      <alignment horizontal="center" vertical="center" wrapText="1"/>
    </xf>
    <xf numFmtId="0" fontId="59" fillId="5" borderId="1" xfId="0" applyFont="1" applyFill="1" applyBorder="1" applyAlignment="1">
      <alignment horizontal="center" wrapText="1"/>
    </xf>
    <xf numFmtId="4" fontId="3" fillId="5" borderId="1" xfId="0" applyNumberFormat="1" applyFont="1" applyFill="1" applyBorder="1" applyAlignment="1">
      <alignment horizontal="center" vertical="center" wrapText="1"/>
    </xf>
    <xf numFmtId="3" fontId="3" fillId="5" borderId="1" xfId="0" applyNumberFormat="1" applyFont="1" applyFill="1" applyBorder="1" applyAlignment="1">
      <alignment horizontal="center" vertical="center" wrapText="1"/>
    </xf>
    <xf numFmtId="4" fontId="3" fillId="5" borderId="1" xfId="0" applyNumberFormat="1" applyFont="1" applyFill="1" applyBorder="1" applyAlignment="1">
      <alignment horizontal="right" vertical="center" wrapText="1"/>
    </xf>
    <xf numFmtId="0" fontId="6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10" fontId="3" fillId="2" borderId="1" xfId="0" applyNumberFormat="1" applyFont="1" applyFill="1" applyBorder="1" applyAlignment="1">
      <alignment horizontal="center" vertical="center" wrapText="1"/>
    </xf>
    <xf numFmtId="0" fontId="59" fillId="2" borderId="1" xfId="0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" fontId="3" fillId="2" borderId="1" xfId="0" applyNumberFormat="1" applyFont="1" applyFill="1" applyBorder="1" applyAlignment="1">
      <alignment horizontal="right" vertical="center" wrapText="1"/>
    </xf>
    <xf numFmtId="0" fontId="0" fillId="7" borderId="0" xfId="0" applyFill="1"/>
    <xf numFmtId="1" fontId="0" fillId="7" borderId="0" xfId="0" applyNumberFormat="1" applyFill="1"/>
    <xf numFmtId="9" fontId="3" fillId="5" borderId="1" xfId="0" applyNumberFormat="1" applyFont="1" applyFill="1" applyBorder="1" applyAlignment="1">
      <alignment horizontal="center" vertical="center" wrapText="1"/>
    </xf>
    <xf numFmtId="0" fontId="64" fillId="5" borderId="1" xfId="0" applyFont="1" applyFill="1" applyBorder="1" applyAlignment="1">
      <alignment horizontal="left" vertical="center" wrapText="1"/>
    </xf>
    <xf numFmtId="2" fontId="3" fillId="5" borderId="1" xfId="0" applyNumberFormat="1" applyFont="1" applyFill="1" applyBorder="1" applyAlignment="1">
      <alignment horizontal="center"/>
    </xf>
    <xf numFmtId="2" fontId="3" fillId="5" borderId="1" xfId="0" applyNumberFormat="1" applyFont="1" applyFill="1" applyBorder="1" applyAlignment="1">
      <alignment horizontal="center" vertical="center"/>
    </xf>
    <xf numFmtId="4" fontId="5" fillId="5" borderId="1" xfId="0" applyNumberFormat="1" applyFont="1" applyFill="1" applyBorder="1" applyAlignment="1">
      <alignment horizontal="right" vertical="center" wrapText="1"/>
    </xf>
    <xf numFmtId="0" fontId="61" fillId="7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center" vertical="center" wrapText="1"/>
    </xf>
    <xf numFmtId="9" fontId="3" fillId="7" borderId="1" xfId="0" applyNumberFormat="1" applyFont="1" applyFill="1" applyBorder="1" applyAlignment="1">
      <alignment horizontal="center" vertical="center" wrapText="1"/>
    </xf>
    <xf numFmtId="2" fontId="3" fillId="7" borderId="1" xfId="0" applyNumberFormat="1" applyFont="1" applyFill="1" applyBorder="1" applyAlignment="1">
      <alignment horizontal="center" vertical="center"/>
    </xf>
    <xf numFmtId="4" fontId="3" fillId="7" borderId="1" xfId="0" applyNumberFormat="1" applyFont="1" applyFill="1" applyBorder="1" applyAlignment="1">
      <alignment horizontal="center" vertical="center" wrapText="1"/>
    </xf>
    <xf numFmtId="2" fontId="0" fillId="7" borderId="1" xfId="0" applyNumberFormat="1" applyFont="1" applyFill="1" applyBorder="1" applyAlignment="1">
      <alignment horizontal="center" vertical="center"/>
    </xf>
    <xf numFmtId="4" fontId="3" fillId="7" borderId="1" xfId="0" applyNumberFormat="1" applyFont="1" applyFill="1" applyBorder="1" applyAlignment="1">
      <alignment horizontal="right" vertical="center" wrapText="1"/>
    </xf>
    <xf numFmtId="166" fontId="0" fillId="7" borderId="0" xfId="0" applyNumberFormat="1" applyFill="1"/>
    <xf numFmtId="0" fontId="51" fillId="5" borderId="1" xfId="0" applyFont="1" applyFill="1" applyBorder="1" applyAlignment="1">
      <alignment horizontal="center"/>
    </xf>
    <xf numFmtId="0" fontId="64" fillId="5" borderId="1" xfId="0" applyFont="1" applyFill="1" applyBorder="1" applyAlignment="1">
      <alignment horizontal="center" vertical="center" wrapText="1"/>
    </xf>
    <xf numFmtId="0" fontId="59" fillId="5" borderId="1" xfId="0" applyFont="1" applyFill="1" applyBorder="1" applyAlignment="1">
      <alignment horizontal="center"/>
    </xf>
    <xf numFmtId="0" fontId="59" fillId="5" borderId="1" xfId="0" applyFont="1" applyFill="1" applyBorder="1"/>
    <xf numFmtId="166" fontId="64" fillId="5" borderId="1" xfId="49" applyFont="1" applyFill="1" applyBorder="1" applyAlignment="1">
      <alignment horizontal="center" vertical="center"/>
    </xf>
    <xf numFmtId="4" fontId="60" fillId="5" borderId="1" xfId="0" applyNumberFormat="1" applyFont="1" applyFill="1" applyBorder="1" applyAlignment="1">
      <alignment horizontal="right" vertical="center"/>
    </xf>
    <xf numFmtId="0" fontId="51" fillId="8" borderId="1" xfId="0" applyFont="1" applyFill="1" applyBorder="1" applyAlignment="1">
      <alignment horizontal="center"/>
    </xf>
    <xf numFmtId="0" fontId="0" fillId="8" borderId="1" xfId="0" applyFont="1" applyFill="1" applyBorder="1" applyAlignment="1"/>
    <xf numFmtId="0" fontId="0" fillId="8" borderId="1" xfId="0" applyFont="1" applyFill="1" applyBorder="1" applyAlignment="1">
      <alignment horizontal="center" vertical="center"/>
    </xf>
    <xf numFmtId="167" fontId="64" fillId="8" borderId="1" xfId="0" applyNumberFormat="1" applyFont="1" applyFill="1" applyBorder="1" applyAlignment="1">
      <alignment horizontal="center" vertical="center"/>
    </xf>
    <xf numFmtId="4" fontId="60" fillId="8" borderId="1" xfId="0" applyNumberFormat="1" applyFont="1" applyFill="1" applyBorder="1" applyAlignment="1">
      <alignment horizontal="right" vertical="center"/>
    </xf>
    <xf numFmtId="0" fontId="65" fillId="5" borderId="0" xfId="0" applyFont="1" applyFill="1" applyBorder="1" applyAlignment="1"/>
    <xf numFmtId="0" fontId="66" fillId="5" borderId="0" xfId="0" applyFont="1" applyFill="1" applyBorder="1" applyAlignment="1"/>
    <xf numFmtId="0" fontId="66" fillId="5" borderId="0" xfId="0" applyFont="1" applyFill="1" applyBorder="1" applyAlignment="1">
      <alignment horizontal="center" vertical="center"/>
    </xf>
    <xf numFmtId="9" fontId="50" fillId="5" borderId="0" xfId="0" applyNumberFormat="1" applyFont="1" applyFill="1" applyBorder="1" applyAlignment="1">
      <alignment horizontal="center"/>
    </xf>
    <xf numFmtId="9" fontId="50" fillId="5" borderId="0" xfId="0" applyNumberFormat="1" applyFont="1" applyFill="1" applyBorder="1" applyAlignment="1"/>
    <xf numFmtId="9" fontId="17" fillId="5" borderId="0" xfId="0" applyNumberFormat="1" applyFont="1" applyFill="1" applyBorder="1" applyAlignment="1"/>
    <xf numFmtId="9" fontId="17" fillId="5" borderId="0" xfId="0" applyNumberFormat="1" applyFont="1" applyFill="1" applyBorder="1" applyAlignment="1">
      <alignment horizontal="center" vertical="center"/>
    </xf>
    <xf numFmtId="9" fontId="67" fillId="5" borderId="0" xfId="48" applyFont="1" applyFill="1" applyBorder="1" applyAlignment="1">
      <alignment horizontal="center" vertical="center"/>
    </xf>
    <xf numFmtId="4" fontId="68" fillId="5" borderId="0" xfId="0" applyNumberFormat="1" applyFont="1" applyFill="1" applyBorder="1" applyAlignment="1">
      <alignment horizontal="right" vertical="center"/>
    </xf>
    <xf numFmtId="0" fontId="0" fillId="5" borderId="0" xfId="0" applyFill="1" applyAlignment="1"/>
    <xf numFmtId="165" fontId="2" fillId="5" borderId="0" xfId="47" applyFont="1" applyFill="1" applyAlignment="1"/>
    <xf numFmtId="9" fontId="3" fillId="5" borderId="0" xfId="46" applyNumberFormat="1" applyFont="1" applyFill="1" applyBorder="1" applyAlignment="1">
      <alignment horizontal="left"/>
    </xf>
    <xf numFmtId="0" fontId="69" fillId="5" borderId="0" xfId="0" applyFont="1" applyFill="1" applyAlignment="1">
      <alignment horizontal="left" vertical="center"/>
    </xf>
    <xf numFmtId="0" fontId="69" fillId="5" borderId="0" xfId="0" applyFont="1" applyFill="1" applyAlignment="1">
      <alignment horizontal="center" vertical="center"/>
    </xf>
    <xf numFmtId="0" fontId="70" fillId="5" borderId="0" xfId="0" applyFont="1" applyFill="1" applyAlignment="1">
      <alignment horizontal="left" vertical="center"/>
    </xf>
    <xf numFmtId="0" fontId="72" fillId="5" borderId="0" xfId="50" applyFont="1" applyFill="1" applyAlignment="1">
      <alignment horizontal="left" vertical="center"/>
    </xf>
    <xf numFmtId="0" fontId="72" fillId="5" borderId="0" xfId="50" applyFont="1" applyFill="1" applyAlignment="1">
      <alignment vertical="center"/>
    </xf>
    <xf numFmtId="0" fontId="72" fillId="5" borderId="0" xfId="51" applyFont="1" applyFill="1" applyAlignment="1">
      <alignment vertical="center"/>
    </xf>
    <xf numFmtId="0" fontId="44" fillId="0" borderId="0" xfId="44"/>
    <xf numFmtId="0" fontId="74" fillId="0" borderId="0" xfId="44" applyFont="1" applyAlignment="1">
      <alignment vertical="center"/>
    </xf>
    <xf numFmtId="0" fontId="74" fillId="0" borderId="0" xfId="44" applyFont="1" applyAlignment="1">
      <alignment vertical="center" wrapText="1"/>
    </xf>
    <xf numFmtId="0" fontId="45" fillId="8" borderId="1" xfId="44" applyFont="1" applyFill="1" applyBorder="1" applyAlignment="1">
      <alignment horizontal="center" vertical="center" wrapText="1"/>
    </xf>
    <xf numFmtId="0" fontId="74" fillId="0" borderId="1" xfId="44" applyFont="1" applyBorder="1" applyAlignment="1">
      <alignment horizontal="center" vertical="center" wrapText="1"/>
    </xf>
    <xf numFmtId="0" fontId="74" fillId="0" borderId="1" xfId="44" applyFont="1" applyFill="1" applyBorder="1" applyAlignment="1">
      <alignment vertical="center" wrapText="1"/>
    </xf>
    <xf numFmtId="0" fontId="74" fillId="0" borderId="1" xfId="44" applyFont="1" applyBorder="1" applyAlignment="1">
      <alignment vertical="center" wrapText="1"/>
    </xf>
    <xf numFmtId="0" fontId="58" fillId="0" borderId="1" xfId="44" applyFont="1" applyBorder="1" applyAlignment="1">
      <alignment vertical="center" wrapText="1"/>
    </xf>
    <xf numFmtId="3" fontId="58" fillId="0" borderId="1" xfId="44" applyNumberFormat="1" applyFont="1" applyBorder="1" applyAlignment="1">
      <alignment horizontal="center" vertical="center" wrapText="1"/>
    </xf>
    <xf numFmtId="4" fontId="74" fillId="0" borderId="1" xfId="44" applyNumberFormat="1" applyFont="1" applyBorder="1" applyAlignment="1">
      <alignment horizontal="center" vertical="center" wrapText="1"/>
    </xf>
    <xf numFmtId="0" fontId="58" fillId="0" borderId="1" xfId="44" applyFont="1" applyBorder="1" applyAlignment="1">
      <alignment horizontal="center" vertical="center" wrapText="1"/>
    </xf>
    <xf numFmtId="4" fontId="58" fillId="0" borderId="1" xfId="44" applyNumberFormat="1" applyFont="1" applyBorder="1" applyAlignment="1">
      <alignment horizontal="center" vertical="center" wrapText="1"/>
    </xf>
    <xf numFmtId="0" fontId="74" fillId="8" borderId="1" xfId="44" applyFont="1" applyFill="1" applyBorder="1" applyAlignment="1">
      <alignment horizontal="center" vertical="center" wrapText="1"/>
    </xf>
    <xf numFmtId="0" fontId="45" fillId="8" borderId="1" xfId="44" applyFont="1" applyFill="1" applyBorder="1" applyAlignment="1">
      <alignment vertical="center" wrapText="1"/>
    </xf>
    <xf numFmtId="4" fontId="45" fillId="8" borderId="1" xfId="44" applyNumberFormat="1" applyFont="1" applyFill="1" applyBorder="1" applyAlignment="1">
      <alignment horizontal="center" vertical="center" wrapText="1"/>
    </xf>
    <xf numFmtId="0" fontId="74" fillId="8" borderId="1" xfId="44" applyFont="1" applyFill="1" applyBorder="1" applyAlignment="1">
      <alignment horizontal="justify" vertical="center"/>
    </xf>
    <xf numFmtId="0" fontId="74" fillId="0" borderId="0" xfId="44" applyFont="1" applyAlignment="1">
      <alignment horizontal="justify" vertical="center"/>
    </xf>
    <xf numFmtId="0" fontId="75" fillId="0" borderId="0" xfId="44" applyFont="1"/>
    <xf numFmtId="0" fontId="40" fillId="0" borderId="0" xfId="31" applyFont="1"/>
    <xf numFmtId="0" fontId="51" fillId="0" borderId="0" xfId="23" applyFont="1" applyBorder="1" applyAlignment="1">
      <alignment wrapText="1"/>
    </xf>
    <xf numFmtId="0" fontId="2" fillId="0" borderId="0" xfId="31" applyFont="1" applyAlignment="1">
      <alignment horizontal="right"/>
    </xf>
    <xf numFmtId="0" fontId="2" fillId="0" borderId="0" xfId="31" applyFont="1" applyAlignment="1">
      <alignment horizontal="left"/>
    </xf>
    <xf numFmtId="0" fontId="2" fillId="0" borderId="0" xfId="52" applyFont="1" applyAlignment="1">
      <alignment horizontal="left"/>
    </xf>
    <xf numFmtId="0" fontId="51" fillId="0" borderId="0" xfId="23" applyFont="1" applyAlignment="1">
      <alignment wrapText="1"/>
    </xf>
    <xf numFmtId="0" fontId="2" fillId="0" borderId="0" xfId="53"/>
    <xf numFmtId="0" fontId="40" fillId="0" borderId="0" xfId="31" applyFont="1" applyFill="1"/>
    <xf numFmtId="0" fontId="51" fillId="0" borderId="0" xfId="31" applyFont="1"/>
    <xf numFmtId="0" fontId="51" fillId="0" borderId="0" xfId="23" applyFont="1" applyBorder="1">
      <alignment horizontal="center"/>
    </xf>
    <xf numFmtId="0" fontId="51" fillId="0" borderId="0" xfId="23" applyFont="1" applyBorder="1" applyAlignment="1">
      <alignment horizontal="right"/>
    </xf>
    <xf numFmtId="0" fontId="77" fillId="0" borderId="1" xfId="31" applyFont="1" applyBorder="1" applyAlignment="1">
      <alignment horizontal="center" vertical="center" wrapText="1"/>
    </xf>
    <xf numFmtId="0" fontId="77" fillId="0" borderId="4" xfId="31" applyFont="1" applyBorder="1" applyAlignment="1">
      <alignment horizontal="center" vertical="center" wrapText="1"/>
    </xf>
    <xf numFmtId="0" fontId="77" fillId="0" borderId="1" xfId="23" applyFont="1" applyBorder="1" applyAlignment="1">
      <alignment horizontal="center" vertical="center" wrapText="1"/>
    </xf>
    <xf numFmtId="0" fontId="51" fillId="0" borderId="7" xfId="54" applyBorder="1">
      <alignment horizontal="center" wrapText="1"/>
    </xf>
    <xf numFmtId="0" fontId="51" fillId="0" borderId="13" xfId="54" applyBorder="1" applyAlignment="1">
      <alignment horizontal="center" wrapText="1"/>
    </xf>
    <xf numFmtId="49" fontId="2" fillId="0" borderId="7" xfId="31" applyNumberFormat="1" applyFont="1" applyBorder="1" applyAlignment="1">
      <alignment vertical="top" wrapText="1"/>
    </xf>
    <xf numFmtId="0" fontId="51" fillId="0" borderId="7" xfId="24" applyFont="1" applyBorder="1" applyAlignment="1">
      <alignment horizontal="center" vertical="top" wrapText="1"/>
    </xf>
    <xf numFmtId="0" fontId="51" fillId="0" borderId="7" xfId="31" applyFont="1" applyBorder="1" applyAlignment="1">
      <alignment horizontal="center" vertical="top" wrapText="1"/>
    </xf>
    <xf numFmtId="0" fontId="51" fillId="0" borderId="7" xfId="31" applyNumberFormat="1" applyFont="1" applyBorder="1" applyAlignment="1">
      <alignment horizontal="right" vertical="top" wrapText="1"/>
    </xf>
    <xf numFmtId="4" fontId="40" fillId="0" borderId="7" xfId="31" applyNumberFormat="1" applyFont="1" applyBorder="1" applyAlignment="1">
      <alignment horizontal="right" vertical="top"/>
    </xf>
    <xf numFmtId="49" fontId="78" fillId="0" borderId="8" xfId="31" applyNumberFormat="1" applyFont="1" applyBorder="1" applyAlignment="1">
      <alignment vertical="top" wrapText="1"/>
    </xf>
    <xf numFmtId="0" fontId="79" fillId="0" borderId="8" xfId="24" applyFont="1" applyBorder="1" applyAlignment="1">
      <alignment horizontal="center" vertical="top" wrapText="1"/>
    </xf>
    <xf numFmtId="0" fontId="79" fillId="0" borderId="8" xfId="31" applyFont="1" applyBorder="1" applyAlignment="1">
      <alignment horizontal="center" vertical="top" wrapText="1"/>
    </xf>
    <xf numFmtId="0" fontId="79" fillId="0" borderId="8" xfId="31" applyNumberFormat="1" applyFont="1" applyBorder="1" applyAlignment="1">
      <alignment horizontal="right" vertical="top" wrapText="1"/>
    </xf>
    <xf numFmtId="4" fontId="80" fillId="0" borderId="8" xfId="31" applyNumberFormat="1" applyFont="1" applyBorder="1" applyAlignment="1">
      <alignment horizontal="right" vertical="top"/>
    </xf>
    <xf numFmtId="4" fontId="81" fillId="0" borderId="7" xfId="31" applyNumberFormat="1" applyFont="1" applyBorder="1" applyAlignment="1">
      <alignment horizontal="right" vertical="top"/>
    </xf>
    <xf numFmtId="0" fontId="51" fillId="0" borderId="7" xfId="31" applyFont="1" applyBorder="1" applyAlignment="1">
      <alignment horizontal="left" vertical="top" wrapText="1"/>
    </xf>
    <xf numFmtId="49" fontId="2" fillId="0" borderId="1" xfId="31" applyNumberFormat="1" applyFont="1" applyBorder="1" applyAlignment="1">
      <alignment vertical="top" wrapText="1"/>
    </xf>
    <xf numFmtId="4" fontId="81" fillId="0" borderId="1" xfId="31" applyNumberFormat="1" applyFont="1" applyBorder="1" applyAlignment="1">
      <alignment horizontal="right" vertical="top"/>
    </xf>
    <xf numFmtId="0" fontId="50" fillId="8" borderId="1" xfId="52" applyFont="1" applyFill="1" applyBorder="1" applyAlignment="1">
      <alignment vertical="top" wrapText="1"/>
    </xf>
    <xf numFmtId="0" fontId="76" fillId="8" borderId="1" xfId="52" applyFont="1" applyFill="1" applyBorder="1" applyAlignment="1">
      <alignment horizontal="left" vertical="center" wrapText="1"/>
    </xf>
    <xf numFmtId="0" fontId="82" fillId="8" borderId="1" xfId="52" applyFont="1" applyFill="1" applyBorder="1" applyAlignment="1">
      <alignment horizontal="center" vertical="center"/>
    </xf>
    <xf numFmtId="4" fontId="82" fillId="8" borderId="1" xfId="52" applyNumberFormat="1" applyFont="1" applyFill="1" applyBorder="1" applyAlignment="1">
      <alignment horizontal="center" vertical="center"/>
    </xf>
    <xf numFmtId="0" fontId="76" fillId="8" borderId="4" xfId="52" applyFont="1" applyFill="1" applyBorder="1" applyAlignment="1">
      <alignment horizontal="left" vertical="center" wrapText="1"/>
    </xf>
    <xf numFmtId="0" fontId="76" fillId="8" borderId="1" xfId="52" applyFont="1" applyFill="1" applyBorder="1" applyAlignment="1">
      <alignment horizontal="center" vertical="center" wrapText="1"/>
    </xf>
    <xf numFmtId="4" fontId="76" fillId="8" borderId="1" xfId="52" applyNumberFormat="1" applyFont="1" applyFill="1" applyBorder="1" applyAlignment="1">
      <alignment horizontal="center" vertical="center" wrapText="1"/>
    </xf>
    <xf numFmtId="0" fontId="51" fillId="0" borderId="0" xfId="52" applyFont="1" applyAlignment="1">
      <alignment vertical="top"/>
    </xf>
    <xf numFmtId="49" fontId="2" fillId="0" borderId="0" xfId="31" applyNumberFormat="1" applyFont="1" applyAlignment="1">
      <alignment vertical="top" wrapText="1"/>
    </xf>
    <xf numFmtId="0" fontId="51" fillId="0" borderId="0" xfId="31" applyFont="1" applyAlignment="1">
      <alignment horizontal="left" vertical="top" wrapText="1"/>
    </xf>
    <xf numFmtId="0" fontId="51" fillId="0" borderId="0" xfId="24" applyFont="1" applyAlignment="1">
      <alignment horizontal="center" vertical="top" wrapText="1"/>
    </xf>
    <xf numFmtId="0" fontId="51" fillId="0" borderId="0" xfId="31" applyFont="1" applyAlignment="1">
      <alignment horizontal="center" vertical="top" wrapText="1"/>
    </xf>
    <xf numFmtId="0" fontId="51" fillId="0" borderId="0" xfId="31" applyNumberFormat="1" applyFont="1" applyAlignment="1">
      <alignment horizontal="right" vertical="top" wrapText="1"/>
    </xf>
    <xf numFmtId="0" fontId="40" fillId="0" borderId="0" xfId="31" applyNumberFormat="1" applyFont="1" applyAlignment="1">
      <alignment horizontal="right" vertical="top"/>
    </xf>
    <xf numFmtId="0" fontId="51" fillId="0" borderId="0" xfId="6" applyFont="1" applyAlignment="1">
      <alignment horizontal="left" vertical="top" wrapText="1"/>
    </xf>
    <xf numFmtId="0" fontId="51" fillId="0" borderId="0" xfId="31" applyFont="1" applyAlignment="1">
      <alignment vertical="top"/>
    </xf>
    <xf numFmtId="164" fontId="51" fillId="0" borderId="0" xfId="6" applyNumberFormat="1" applyFont="1">
      <alignment horizontal="right" vertical="top" wrapText="1"/>
    </xf>
    <xf numFmtId="0" fontId="51" fillId="0" borderId="0" xfId="31" applyFont="1" applyAlignment="1">
      <alignment horizontal="right" vertical="top" wrapText="1"/>
    </xf>
    <xf numFmtId="0" fontId="40" fillId="0" borderId="0" xfId="31" applyFont="1" applyAlignment="1">
      <alignment horizontal="right" vertical="top"/>
    </xf>
    <xf numFmtId="0" fontId="2" fillId="0" borderId="0" xfId="31" applyFont="1"/>
    <xf numFmtId="0" fontId="77" fillId="0" borderId="0" xfId="24" applyFont="1">
      <alignment horizontal="left" vertical="top"/>
    </xf>
    <xf numFmtId="0" fontId="2" fillId="0" borderId="0" xfId="52" applyFont="1" applyAlignment="1">
      <alignment horizontal="right"/>
    </xf>
    <xf numFmtId="0" fontId="40" fillId="0" borderId="0" xfId="52" applyFont="1"/>
    <xf numFmtId="0" fontId="51" fillId="0" borderId="0" xfId="52" applyFont="1" applyAlignment="1"/>
    <xf numFmtId="0" fontId="51" fillId="0" borderId="0" xfId="52" applyFont="1"/>
    <xf numFmtId="0" fontId="83" fillId="0" borderId="0" xfId="52" applyFont="1" applyAlignment="1">
      <alignment vertical="top"/>
    </xf>
    <xf numFmtId="0" fontId="2" fillId="0" borderId="0" xfId="52" applyFont="1"/>
    <xf numFmtId="0" fontId="40" fillId="0" borderId="0" xfId="52" applyFont="1" applyBorder="1"/>
    <xf numFmtId="0" fontId="51" fillId="0" borderId="0" xfId="52" applyFont="1" applyAlignment="1">
      <alignment horizontal="left" indent="1"/>
    </xf>
    <xf numFmtId="0" fontId="51" fillId="0" borderId="0" xfId="23" applyFont="1" applyBorder="1" applyAlignment="1">
      <alignment horizontal="left" vertical="top" wrapText="1"/>
    </xf>
    <xf numFmtId="0" fontId="51" fillId="0" borderId="0" xfId="23" applyFont="1" applyAlignment="1">
      <alignment horizontal="left"/>
    </xf>
    <xf numFmtId="0" fontId="77" fillId="0" borderId="1" xfId="52" applyFont="1" applyBorder="1" applyAlignment="1">
      <alignment horizontal="center" vertical="center" wrapText="1"/>
    </xf>
    <xf numFmtId="0" fontId="77" fillId="0" borderId="4" xfId="52" applyFont="1" applyBorder="1" applyAlignment="1">
      <alignment horizontal="center" vertical="center" wrapText="1"/>
    </xf>
    <xf numFmtId="0" fontId="2" fillId="0" borderId="1" xfId="52" applyFont="1" applyBorder="1" applyAlignment="1">
      <alignment vertical="top" wrapText="1"/>
    </xf>
    <xf numFmtId="0" fontId="51" fillId="0" borderId="1" xfId="24" applyFont="1" applyBorder="1" applyAlignment="1">
      <alignment horizontal="left" vertical="top" wrapText="1"/>
    </xf>
    <xf numFmtId="0" fontId="51" fillId="0" borderId="1" xfId="52" applyFont="1" applyBorder="1" applyAlignment="1">
      <alignment horizontal="center" vertical="top" wrapText="1"/>
    </xf>
    <xf numFmtId="0" fontId="51" fillId="0" borderId="1" xfId="52" applyNumberFormat="1" applyFont="1" applyBorder="1" applyAlignment="1">
      <alignment horizontal="right" vertical="top" wrapText="1"/>
    </xf>
    <xf numFmtId="0" fontId="78" fillId="0" borderId="1" xfId="52" applyFont="1" applyBorder="1" applyAlignment="1">
      <alignment vertical="top" wrapText="1"/>
    </xf>
    <xf numFmtId="0" fontId="79" fillId="0" borderId="1" xfId="24" applyFont="1" applyBorder="1" applyAlignment="1">
      <alignment horizontal="left" vertical="top" wrapText="1"/>
    </xf>
    <xf numFmtId="0" fontId="79" fillId="0" borderId="1" xfId="52" applyFont="1" applyBorder="1" applyAlignment="1">
      <alignment horizontal="center" vertical="top" wrapText="1"/>
    </xf>
    <xf numFmtId="0" fontId="79" fillId="0" borderId="1" xfId="52" applyNumberFormat="1" applyFont="1" applyBorder="1" applyAlignment="1">
      <alignment horizontal="right" vertical="top" wrapText="1"/>
    </xf>
    <xf numFmtId="0" fontId="76" fillId="0" borderId="1" xfId="52" applyNumberFormat="1" applyFont="1" applyBorder="1" applyAlignment="1">
      <alignment horizontal="right" vertical="top" wrapText="1"/>
    </xf>
    <xf numFmtId="4" fontId="51" fillId="0" borderId="1" xfId="52" applyNumberFormat="1" applyFont="1" applyBorder="1" applyAlignment="1">
      <alignment horizontal="center" vertical="top" wrapText="1"/>
    </xf>
    <xf numFmtId="0" fontId="76" fillId="8" borderId="1" xfId="52" applyFont="1" applyFill="1" applyBorder="1" applyAlignment="1">
      <alignment vertical="top" wrapText="1"/>
    </xf>
    <xf numFmtId="0" fontId="76" fillId="8" borderId="1" xfId="52" applyFont="1" applyFill="1" applyBorder="1" applyAlignment="1">
      <alignment horizontal="center" vertical="center"/>
    </xf>
    <xf numFmtId="4" fontId="76" fillId="8" borderId="1" xfId="52" applyNumberFormat="1" applyFont="1" applyFill="1" applyBorder="1" applyAlignment="1">
      <alignment horizontal="center" vertical="center"/>
    </xf>
    <xf numFmtId="0" fontId="1" fillId="0" borderId="0" xfId="52"/>
    <xf numFmtId="0" fontId="51" fillId="0" borderId="0" xfId="24" applyFont="1">
      <alignment horizontal="left" vertical="top"/>
    </xf>
    <xf numFmtId="4" fontId="51" fillId="0" borderId="1" xfId="52" applyNumberFormat="1" applyFont="1" applyBorder="1" applyAlignment="1">
      <alignment horizontal="right" vertical="top" wrapText="1"/>
    </xf>
    <xf numFmtId="0" fontId="36" fillId="0" borderId="0" xfId="55" applyFont="1"/>
    <xf numFmtId="0" fontId="84" fillId="0" borderId="0" xfId="55"/>
    <xf numFmtId="0" fontId="36" fillId="0" borderId="0" xfId="57" applyFont="1" applyFill="1" applyAlignment="1">
      <alignment horizontal="center"/>
    </xf>
    <xf numFmtId="0" fontId="36" fillId="0" borderId="0" xfId="57" applyFont="1" applyFill="1"/>
    <xf numFmtId="0" fontId="36" fillId="0" borderId="0" xfId="57" applyFont="1" applyFill="1" applyAlignment="1">
      <alignment wrapText="1"/>
    </xf>
    <xf numFmtId="0" fontId="36" fillId="0" borderId="1" xfId="61" quotePrefix="1" applyFont="1" applyFill="1" applyBorder="1" applyAlignment="1">
      <alignment horizontal="center" vertical="center" wrapText="1"/>
    </xf>
    <xf numFmtId="0" fontId="88" fillId="0" borderId="7" xfId="62" quotePrefix="1" applyFont="1" applyBorder="1" applyAlignment="1">
      <alignment horizontal="center" vertical="center" wrapText="1"/>
    </xf>
    <xf numFmtId="0" fontId="88" fillId="0" borderId="7" xfId="62" quotePrefix="1" applyFont="1" applyBorder="1" applyAlignment="1">
      <alignment horizontal="left" vertical="center" wrapText="1"/>
    </xf>
    <xf numFmtId="4" fontId="89" fillId="0" borderId="4" xfId="63" quotePrefix="1" applyNumberFormat="1" applyFont="1" applyBorder="1" applyAlignment="1">
      <alignment horizontal="center" vertical="center" wrapText="1"/>
    </xf>
    <xf numFmtId="0" fontId="88" fillId="0" borderId="1" xfId="62" quotePrefix="1" applyFont="1" applyAlignment="1">
      <alignment horizontal="center" vertical="center" wrapText="1"/>
    </xf>
    <xf numFmtId="0" fontId="88" fillId="0" borderId="0" xfId="55" applyFont="1"/>
    <xf numFmtId="0" fontId="90" fillId="0" borderId="0" xfId="55" applyFont="1"/>
    <xf numFmtId="0" fontId="36" fillId="0" borderId="7" xfId="62" quotePrefix="1" applyFont="1" applyFill="1" applyBorder="1" applyAlignment="1">
      <alignment horizontal="center" vertical="center" wrapText="1"/>
    </xf>
    <xf numFmtId="0" fontId="36" fillId="0" borderId="7" xfId="62" quotePrefix="1" applyFont="1" applyFill="1" applyBorder="1" applyAlignment="1">
      <alignment horizontal="left" vertical="center" wrapText="1"/>
    </xf>
    <xf numFmtId="4" fontId="36" fillId="5" borderId="7" xfId="63" quotePrefix="1" applyNumberFormat="1" applyFont="1" applyFill="1" applyBorder="1" applyAlignment="1">
      <alignment horizontal="center" vertical="center" wrapText="1"/>
    </xf>
    <xf numFmtId="0" fontId="36" fillId="0" borderId="1" xfId="62" quotePrefix="1" applyFont="1" applyFill="1" applyBorder="1" applyAlignment="1">
      <alignment horizontal="left" vertical="center" wrapText="1"/>
    </xf>
    <xf numFmtId="0" fontId="41" fillId="5" borderId="1" xfId="55" applyFont="1" applyFill="1" applyBorder="1" applyAlignment="1">
      <alignment horizontal="center" wrapText="1"/>
    </xf>
    <xf numFmtId="0" fontId="41" fillId="5" borderId="1" xfId="55" applyFont="1" applyFill="1" applyBorder="1" applyAlignment="1">
      <alignment horizontal="left" vertical="center" wrapText="1"/>
    </xf>
    <xf numFmtId="4" fontId="41" fillId="5" borderId="1" xfId="62" quotePrefix="1" applyNumberFormat="1" applyFont="1" applyFill="1" applyBorder="1" applyAlignment="1">
      <alignment horizontal="center" vertical="center" wrapText="1"/>
    </xf>
    <xf numFmtId="0" fontId="41" fillId="5" borderId="1" xfId="55" applyFont="1" applyFill="1" applyBorder="1" applyAlignment="1">
      <alignment horizontal="center" vertical="center" wrapText="1"/>
    </xf>
    <xf numFmtId="0" fontId="91" fillId="0" borderId="1" xfId="55" applyFont="1" applyBorder="1" applyAlignment="1">
      <alignment horizontal="center" wrapText="1"/>
    </xf>
    <xf numFmtId="0" fontId="91" fillId="0" borderId="1" xfId="62" quotePrefix="1" applyFont="1" applyFill="1" applyBorder="1" applyAlignment="1">
      <alignment horizontal="left" vertical="center" wrapText="1"/>
    </xf>
    <xf numFmtId="10" fontId="91" fillId="0" borderId="1" xfId="55" applyNumberFormat="1" applyFont="1" applyBorder="1" applyAlignment="1">
      <alignment horizontal="center" vertical="center"/>
    </xf>
    <xf numFmtId="0" fontId="91" fillId="0" borderId="1" xfId="55" quotePrefix="1" applyFont="1" applyFill="1" applyBorder="1" applyAlignment="1">
      <alignment horizontal="center" vertical="center" wrapText="1"/>
    </xf>
    <xf numFmtId="0" fontId="35" fillId="0" borderId="0" xfId="55" applyFont="1"/>
    <xf numFmtId="0" fontId="82" fillId="0" borderId="0" xfId="55" applyFont="1"/>
    <xf numFmtId="4" fontId="91" fillId="0" borderId="1" xfId="55" applyNumberFormat="1" applyFont="1" applyBorder="1" applyAlignment="1">
      <alignment horizontal="center" vertical="center"/>
    </xf>
    <xf numFmtId="0" fontId="89" fillId="0" borderId="1" xfId="64" applyFont="1" applyBorder="1" applyAlignment="1">
      <alignment horizontal="center" wrapText="1"/>
    </xf>
    <xf numFmtId="4" fontId="89" fillId="0" borderId="1" xfId="64" applyNumberFormat="1" applyFont="1" applyBorder="1" applyAlignment="1">
      <alignment horizontal="center" vertical="center"/>
    </xf>
    <xf numFmtId="0" fontId="89" fillId="0" borderId="1" xfId="64" quotePrefix="1" applyFont="1" applyBorder="1" applyAlignment="1">
      <alignment horizontal="center" vertical="center" wrapText="1"/>
    </xf>
    <xf numFmtId="0" fontId="36" fillId="0" borderId="0" xfId="64" applyFont="1"/>
    <xf numFmtId="0" fontId="84" fillId="0" borderId="0" xfId="64"/>
    <xf numFmtId="0" fontId="41" fillId="0" borderId="1" xfId="64" applyFont="1" applyBorder="1" applyAlignment="1">
      <alignment horizontal="center" wrapText="1"/>
    </xf>
    <xf numFmtId="0" fontId="36" fillId="0" borderId="7" xfId="62" quotePrefix="1" applyFont="1" applyBorder="1" applyAlignment="1">
      <alignment horizontal="left" vertical="center" wrapText="1"/>
    </xf>
    <xf numFmtId="4" fontId="41" fillId="0" borderId="1" xfId="64" applyNumberFormat="1" applyFont="1" applyBorder="1" applyAlignment="1">
      <alignment horizontal="center" vertical="center"/>
    </xf>
    <xf numFmtId="0" fontId="41" fillId="0" borderId="1" xfId="64" quotePrefix="1" applyFont="1" applyBorder="1" applyAlignment="1">
      <alignment horizontal="center" vertical="center" wrapText="1"/>
    </xf>
    <xf numFmtId="0" fontId="41" fillId="5" borderId="1" xfId="64" applyFont="1" applyFill="1" applyBorder="1" applyAlignment="1">
      <alignment horizontal="left" vertical="center" wrapText="1"/>
    </xf>
    <xf numFmtId="0" fontId="91" fillId="6" borderId="1" xfId="64" applyFont="1" applyFill="1" applyBorder="1" applyAlignment="1">
      <alignment horizontal="center" wrapText="1"/>
    </xf>
    <xf numFmtId="0" fontId="91" fillId="6" borderId="1" xfId="62" quotePrefix="1" applyFont="1" applyFill="1" applyAlignment="1">
      <alignment horizontal="left" vertical="center" wrapText="1"/>
    </xf>
    <xf numFmtId="4" fontId="91" fillId="6" borderId="1" xfId="64" applyNumberFormat="1" applyFont="1" applyFill="1" applyBorder="1" applyAlignment="1">
      <alignment horizontal="center" vertical="center"/>
    </xf>
    <xf numFmtId="0" fontId="91" fillId="6" borderId="1" xfId="64" quotePrefix="1" applyFont="1" applyFill="1" applyBorder="1" applyAlignment="1">
      <alignment horizontal="center" vertical="center" wrapText="1"/>
    </xf>
    <xf numFmtId="0" fontId="41" fillId="0" borderId="1" xfId="64" applyFont="1" applyBorder="1" applyAlignment="1">
      <alignment horizontal="center" vertical="center" wrapText="1"/>
    </xf>
    <xf numFmtId="0" fontId="41" fillId="0" borderId="1" xfId="62" quotePrefix="1" applyFont="1" applyAlignment="1">
      <alignment horizontal="left" vertical="center" wrapText="1"/>
    </xf>
    <xf numFmtId="2" fontId="41" fillId="0" borderId="1" xfId="64" applyNumberFormat="1" applyFont="1" applyBorder="1" applyAlignment="1">
      <alignment horizontal="center" vertical="center"/>
    </xf>
    <xf numFmtId="0" fontId="91" fillId="6" borderId="1" xfId="64" applyFont="1" applyFill="1" applyBorder="1" applyAlignment="1">
      <alignment horizontal="center" vertical="center" wrapText="1"/>
    </xf>
    <xf numFmtId="0" fontId="77" fillId="0" borderId="0" xfId="55" applyFont="1" applyAlignment="1">
      <alignment horizontal="center" vertical="top"/>
    </xf>
    <xf numFmtId="168" fontId="77" fillId="0" borderId="0" xfId="55" applyNumberFormat="1" applyFont="1" applyAlignment="1">
      <alignment horizontal="left" vertical="top"/>
    </xf>
    <xf numFmtId="0" fontId="77" fillId="0" borderId="0" xfId="55" applyFont="1" applyAlignment="1">
      <alignment horizontal="left" vertical="top" wrapText="1"/>
    </xf>
    <xf numFmtId="0" fontId="77" fillId="0" borderId="0" xfId="55" applyFont="1" applyAlignment="1">
      <alignment horizontal="center" vertical="top" wrapText="1"/>
    </xf>
    <xf numFmtId="0" fontId="92" fillId="0" borderId="0" xfId="55" applyFont="1" applyAlignment="1">
      <alignment horizontal="right" vertical="top" wrapText="1"/>
    </xf>
    <xf numFmtId="49" fontId="20" fillId="0" borderId="0" xfId="65" applyNumberFormat="1" applyFont="1"/>
    <xf numFmtId="0" fontId="44" fillId="0" borderId="0" xfId="65"/>
    <xf numFmtId="0" fontId="20" fillId="0" borderId="0" xfId="65" applyFont="1"/>
    <xf numFmtId="0" fontId="20" fillId="0" borderId="0" xfId="65" quotePrefix="1" applyFont="1" applyFill="1" applyAlignment="1"/>
    <xf numFmtId="0" fontId="20" fillId="0" borderId="0" xfId="65" quotePrefix="1" applyFont="1"/>
    <xf numFmtId="0" fontId="44" fillId="6" borderId="1" xfId="65" applyFill="1" applyBorder="1" applyAlignment="1">
      <alignment horizontal="left" vertical="center" wrapText="1"/>
    </xf>
    <xf numFmtId="0" fontId="44" fillId="6" borderId="1" xfId="65" applyFill="1" applyBorder="1" applyAlignment="1">
      <alignment horizontal="center" vertical="center" wrapText="1"/>
    </xf>
    <xf numFmtId="0" fontId="44" fillId="5" borderId="1" xfId="65" applyFill="1" applyBorder="1" applyAlignment="1">
      <alignment horizontal="left" vertical="center" wrapText="1"/>
    </xf>
    <xf numFmtId="0" fontId="20" fillId="5" borderId="1" xfId="65" applyFont="1" applyFill="1" applyBorder="1" applyAlignment="1">
      <alignment horizontal="left" vertical="center" wrapText="1"/>
    </xf>
    <xf numFmtId="0" fontId="44" fillId="5" borderId="1" xfId="65" applyFill="1" applyBorder="1" applyAlignment="1">
      <alignment horizontal="left" wrapText="1"/>
    </xf>
    <xf numFmtId="0" fontId="74" fillId="0" borderId="1" xfId="65" applyFont="1" applyBorder="1" applyAlignment="1">
      <alignment horizontal="center" vertical="center" wrapText="1"/>
    </xf>
    <xf numFmtId="0" fontId="58" fillId="0" borderId="1" xfId="65" applyFont="1" applyBorder="1" applyAlignment="1">
      <alignment vertical="center" wrapText="1"/>
    </xf>
    <xf numFmtId="0" fontId="93" fillId="5" borderId="1" xfId="65" applyFont="1" applyFill="1" applyBorder="1" applyAlignment="1">
      <alignment horizontal="center" vertical="center" wrapText="1"/>
    </xf>
    <xf numFmtId="0" fontId="74" fillId="0" borderId="1" xfId="65" applyFont="1" applyBorder="1" applyAlignment="1">
      <alignment vertical="center" wrapText="1"/>
    </xf>
    <xf numFmtId="3" fontId="74" fillId="0" borderId="1" xfId="65" applyNumberFormat="1" applyFont="1" applyBorder="1" applyAlignment="1">
      <alignment horizontal="center" vertical="center" wrapText="1"/>
    </xf>
    <xf numFmtId="0" fontId="45" fillId="0" borderId="1" xfId="65" applyFont="1" applyBorder="1" applyAlignment="1">
      <alignment vertical="center" wrapText="1"/>
    </xf>
    <xf numFmtId="4" fontId="74" fillId="0" borderId="1" xfId="65" applyNumberFormat="1" applyFont="1" applyBorder="1" applyAlignment="1">
      <alignment horizontal="center" vertical="center" wrapText="1"/>
    </xf>
    <xf numFmtId="3" fontId="45" fillId="0" borderId="1" xfId="65" applyNumberFormat="1" applyFont="1" applyBorder="1" applyAlignment="1">
      <alignment horizontal="center" vertical="center" wrapText="1"/>
    </xf>
    <xf numFmtId="0" fontId="45" fillId="0" borderId="8" xfId="65" applyFont="1" applyBorder="1" applyAlignment="1">
      <alignment vertical="center" wrapText="1"/>
    </xf>
    <xf numFmtId="0" fontId="74" fillId="0" borderId="7" xfId="65" applyFont="1" applyBorder="1" applyAlignment="1">
      <alignment horizontal="center" vertical="center" wrapText="1"/>
    </xf>
    <xf numFmtId="3" fontId="74" fillId="0" borderId="7" xfId="65" applyNumberFormat="1" applyFont="1" applyBorder="1" applyAlignment="1">
      <alignment horizontal="center" vertical="center" wrapText="1"/>
    </xf>
    <xf numFmtId="0" fontId="74" fillId="0" borderId="7" xfId="65" applyFont="1" applyBorder="1" applyAlignment="1">
      <alignment vertical="center" wrapText="1"/>
    </xf>
    <xf numFmtId="0" fontId="74" fillId="0" borderId="1" xfId="65" applyFont="1" applyFill="1" applyBorder="1" applyAlignment="1">
      <alignment vertical="center" wrapText="1"/>
    </xf>
    <xf numFmtId="0" fontId="74" fillId="0" borderId="7" xfId="65" applyFont="1" applyFill="1" applyBorder="1" applyAlignment="1">
      <alignment horizontal="center" vertical="center" wrapText="1"/>
    </xf>
    <xf numFmtId="4" fontId="74" fillId="0" borderId="7" xfId="65" applyNumberFormat="1" applyFont="1" applyFill="1" applyBorder="1" applyAlignment="1">
      <alignment horizontal="center" vertical="center" wrapText="1"/>
    </xf>
    <xf numFmtId="0" fontId="58" fillId="0" borderId="1" xfId="66" applyFont="1" applyBorder="1" applyAlignment="1">
      <alignment horizontal="left" vertical="center" wrapText="1"/>
    </xf>
    <xf numFmtId="0" fontId="58" fillId="0" borderId="1" xfId="66" applyFont="1" applyBorder="1" applyAlignment="1">
      <alignment horizontal="center" vertical="center" wrapText="1"/>
    </xf>
    <xf numFmtId="3" fontId="75" fillId="0" borderId="1" xfId="65" applyNumberFormat="1" applyFont="1" applyBorder="1" applyAlignment="1">
      <alignment horizontal="center" vertical="center" wrapText="1"/>
    </xf>
    <xf numFmtId="3" fontId="73" fillId="0" borderId="1" xfId="65" applyNumberFormat="1" applyFont="1" applyBorder="1" applyAlignment="1">
      <alignment horizontal="center" vertical="center" wrapText="1"/>
    </xf>
    <xf numFmtId="0" fontId="58" fillId="0" borderId="7" xfId="66" applyFont="1" applyBorder="1" applyAlignment="1">
      <alignment horizontal="center" vertical="center" wrapText="1"/>
    </xf>
    <xf numFmtId="0" fontId="45" fillId="6" borderId="1" xfId="65" applyFont="1" applyFill="1" applyBorder="1" applyAlignment="1">
      <alignment horizontal="center" vertical="center" wrapText="1"/>
    </xf>
    <xf numFmtId="0" fontId="14" fillId="6" borderId="1" xfId="66" applyFont="1" applyFill="1" applyBorder="1" applyAlignment="1">
      <alignment horizontal="left" vertical="center" wrapText="1"/>
    </xf>
    <xf numFmtId="169" fontId="14" fillId="6" borderId="1" xfId="66" applyNumberFormat="1" applyFont="1" applyFill="1" applyBorder="1" applyAlignment="1">
      <alignment horizontal="center" vertical="center" wrapText="1"/>
    </xf>
    <xf numFmtId="4" fontId="73" fillId="6" borderId="1" xfId="65" applyNumberFormat="1" applyFont="1" applyFill="1" applyBorder="1" applyAlignment="1">
      <alignment horizontal="center" vertical="center" wrapText="1"/>
    </xf>
    <xf numFmtId="0" fontId="44" fillId="6" borderId="1" xfId="65" applyFill="1" applyBorder="1"/>
    <xf numFmtId="4" fontId="20" fillId="6" borderId="1" xfId="65" applyNumberFormat="1" applyFont="1" applyFill="1" applyBorder="1" applyAlignment="1">
      <alignment horizontal="center" vertical="center"/>
    </xf>
    <xf numFmtId="0" fontId="77" fillId="0" borderId="0" xfId="65" applyFont="1" applyAlignment="1">
      <alignment horizontal="center" vertical="top"/>
    </xf>
    <xf numFmtId="168" fontId="77" fillId="0" borderId="0" xfId="65" applyNumberFormat="1" applyFont="1" applyAlignment="1">
      <alignment horizontal="left" vertical="top"/>
    </xf>
    <xf numFmtId="0" fontId="77" fillId="0" borderId="0" xfId="65" applyFont="1" applyAlignment="1">
      <alignment horizontal="left" vertical="top" wrapText="1"/>
    </xf>
    <xf numFmtId="0" fontId="77" fillId="0" borderId="0" xfId="65" applyFont="1" applyAlignment="1">
      <alignment horizontal="center" vertical="top" wrapText="1"/>
    </xf>
    <xf numFmtId="0" fontId="92" fillId="0" borderId="0" xfId="65" applyFont="1" applyAlignment="1">
      <alignment horizontal="right" vertical="top" wrapText="1"/>
    </xf>
    <xf numFmtId="0" fontId="1" fillId="0" borderId="0" xfId="67"/>
    <xf numFmtId="0" fontId="45" fillId="8" borderId="1" xfId="67" applyFont="1" applyFill="1" applyBorder="1" applyAlignment="1">
      <alignment horizontal="center" vertical="center" wrapText="1"/>
    </xf>
    <xf numFmtId="0" fontId="74" fillId="0" borderId="1" xfId="67" applyFont="1" applyBorder="1" applyAlignment="1">
      <alignment horizontal="center" vertical="center" wrapText="1"/>
    </xf>
    <xf numFmtId="0" fontId="75" fillId="0" borderId="7" xfId="68" applyFont="1" applyBorder="1" applyAlignment="1">
      <alignment vertical="center" wrapText="1"/>
    </xf>
    <xf numFmtId="0" fontId="38" fillId="0" borderId="7" xfId="68" applyFont="1" applyBorder="1" applyAlignment="1">
      <alignment horizontal="center" vertical="center" wrapText="1"/>
    </xf>
    <xf numFmtId="0" fontId="75" fillId="0" borderId="7" xfId="68" applyFont="1" applyBorder="1" applyAlignment="1">
      <alignment horizontal="center" vertical="center" wrapText="1"/>
    </xf>
    <xf numFmtId="3" fontId="75" fillId="0" borderId="7" xfId="68" applyNumberFormat="1" applyFont="1" applyBorder="1" applyAlignment="1">
      <alignment horizontal="center" vertical="center" wrapText="1"/>
    </xf>
    <xf numFmtId="0" fontId="58" fillId="0" borderId="7" xfId="66" applyFont="1" applyBorder="1" applyAlignment="1">
      <alignment horizontal="left" vertical="center" wrapText="1"/>
    </xf>
    <xf numFmtId="4" fontId="58" fillId="0" borderId="1" xfId="68" applyNumberFormat="1" applyFont="1" applyBorder="1" applyAlignment="1">
      <alignment horizontal="center" vertical="center" wrapText="1"/>
    </xf>
    <xf numFmtId="4" fontId="75" fillId="0" borderId="1" xfId="68" applyNumberFormat="1" applyFont="1" applyBorder="1" applyAlignment="1">
      <alignment horizontal="center" vertical="center" wrapText="1"/>
    </xf>
    <xf numFmtId="169" fontId="58" fillId="0" borderId="7" xfId="66" applyNumberFormat="1" applyFont="1" applyBorder="1" applyAlignment="1">
      <alignment horizontal="center" vertical="center" wrapText="1"/>
    </xf>
    <xf numFmtId="170" fontId="75" fillId="0" borderId="1" xfId="68" applyNumberFormat="1" applyFont="1" applyBorder="1" applyAlignment="1">
      <alignment horizontal="center" vertical="center" wrapText="1"/>
    </xf>
    <xf numFmtId="4" fontId="38" fillId="0" borderId="1" xfId="68" applyNumberFormat="1" applyFont="1" applyBorder="1" applyAlignment="1">
      <alignment horizontal="center" vertical="center" wrapText="1"/>
    </xf>
    <xf numFmtId="169" fontId="3" fillId="0" borderId="7" xfId="66" applyNumberFormat="1" applyFont="1" applyBorder="1" applyAlignment="1">
      <alignment horizontal="center" vertical="center" wrapText="1"/>
    </xf>
    <xf numFmtId="169" fontId="58" fillId="0" borderId="1" xfId="66" applyNumberFormat="1" applyFont="1" applyBorder="1" applyAlignment="1">
      <alignment horizontal="center" vertical="center" wrapText="1"/>
    </xf>
    <xf numFmtId="10" fontId="58" fillId="0" borderId="7" xfId="66" applyNumberFormat="1" applyFont="1" applyBorder="1" applyAlignment="1">
      <alignment horizontal="center" vertical="center" wrapText="1"/>
    </xf>
    <xf numFmtId="0" fontId="1" fillId="0" borderId="1" xfId="67" applyBorder="1" applyAlignment="1">
      <alignment horizontal="center" vertical="center"/>
    </xf>
    <xf numFmtId="4" fontId="58" fillId="0" borderId="7" xfId="66" applyNumberFormat="1" applyFont="1" applyBorder="1" applyAlignment="1">
      <alignment horizontal="center" vertical="center" wrapText="1"/>
    </xf>
    <xf numFmtId="0" fontId="45" fillId="10" borderId="1" xfId="67" applyFont="1" applyFill="1" applyBorder="1" applyAlignment="1">
      <alignment horizontal="center" vertical="center" wrapText="1"/>
    </xf>
    <xf numFmtId="0" fontId="14" fillId="10" borderId="7" xfId="66" applyFont="1" applyFill="1" applyBorder="1" applyAlignment="1">
      <alignment horizontal="left" vertical="center" wrapText="1"/>
    </xf>
    <xf numFmtId="0" fontId="58" fillId="10" borderId="1" xfId="68" applyFont="1" applyFill="1" applyBorder="1" applyAlignment="1">
      <alignment horizontal="center" vertical="center"/>
    </xf>
    <xf numFmtId="0" fontId="36" fillId="10" borderId="1" xfId="68" applyFont="1" applyFill="1" applyBorder="1" applyAlignment="1">
      <alignment horizontal="center" vertical="center"/>
    </xf>
    <xf numFmtId="4" fontId="73" fillId="10" borderId="1" xfId="68" applyNumberFormat="1" applyFont="1" applyFill="1" applyBorder="1" applyAlignment="1">
      <alignment horizontal="center" vertical="center" wrapText="1"/>
    </xf>
    <xf numFmtId="0" fontId="45" fillId="10" borderId="1" xfId="67" applyFont="1" applyFill="1" applyBorder="1" applyAlignment="1">
      <alignment horizontal="center" vertical="center"/>
    </xf>
    <xf numFmtId="0" fontId="14" fillId="10" borderId="1" xfId="66" applyFont="1" applyFill="1" applyBorder="1" applyAlignment="1">
      <alignment horizontal="left" vertical="center" wrapText="1"/>
    </xf>
    <xf numFmtId="0" fontId="14" fillId="10" borderId="1" xfId="67" applyFont="1" applyFill="1" applyBorder="1" applyAlignment="1">
      <alignment horizontal="center" vertical="center" wrapText="1"/>
    </xf>
    <xf numFmtId="0" fontId="35" fillId="10" borderId="1" xfId="68" applyFont="1" applyFill="1" applyBorder="1" applyAlignment="1">
      <alignment horizontal="center" vertical="center"/>
    </xf>
    <xf numFmtId="4" fontId="94" fillId="10" borderId="1" xfId="67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top" wrapText="1"/>
    </xf>
    <xf numFmtId="4" fontId="6" fillId="0" borderId="1" xfId="0" applyNumberFormat="1" applyFont="1" applyBorder="1" applyAlignment="1">
      <alignment horizontal="right" vertical="top" wrapText="1"/>
    </xf>
    <xf numFmtId="4" fontId="16" fillId="0" borderId="1" xfId="0" applyNumberFormat="1" applyFont="1" applyBorder="1"/>
    <xf numFmtId="0" fontId="0" fillId="0" borderId="1" xfId="0" applyBorder="1"/>
    <xf numFmtId="0" fontId="17" fillId="0" borderId="1" xfId="0" applyFont="1" applyBorder="1"/>
    <xf numFmtId="0" fontId="53" fillId="0" borderId="1" xfId="0" applyFont="1" applyBorder="1"/>
    <xf numFmtId="43" fontId="0" fillId="0" borderId="1" xfId="27" applyFont="1" applyBorder="1"/>
    <xf numFmtId="43" fontId="17" fillId="0" borderId="1" xfId="27" applyFont="1" applyBorder="1"/>
    <xf numFmtId="43" fontId="3" fillId="0" borderId="1" xfId="27" applyFont="1" applyFill="1" applyBorder="1" applyAlignment="1">
      <alignment horizontal="right" vertical="top" wrapText="1"/>
    </xf>
    <xf numFmtId="43" fontId="0" fillId="0" borderId="0" xfId="27" applyFont="1"/>
    <xf numFmtId="43" fontId="53" fillId="0" borderId="1" xfId="27" applyFont="1" applyBorder="1"/>
    <xf numFmtId="43" fontId="54" fillId="0" borderId="1" xfId="27" applyFont="1" applyBorder="1"/>
    <xf numFmtId="171" fontId="17" fillId="0" borderId="0" xfId="0" applyNumberFormat="1" applyFont="1"/>
    <xf numFmtId="171" fontId="95" fillId="0" borderId="0" xfId="0" applyNumberFormat="1" applyFont="1"/>
    <xf numFmtId="43" fontId="3" fillId="0" borderId="5" xfId="27" applyFont="1" applyFill="1" applyBorder="1" applyAlignment="1">
      <alignment horizontal="right" vertical="top" wrapText="1"/>
    </xf>
    <xf numFmtId="43" fontId="52" fillId="0" borderId="5" xfId="27" applyFont="1" applyFill="1" applyBorder="1" applyAlignment="1">
      <alignment horizontal="right" vertical="top" wrapText="1"/>
    </xf>
    <xf numFmtId="43" fontId="52" fillId="0" borderId="4" xfId="27" applyFont="1" applyFill="1" applyBorder="1" applyAlignment="1">
      <alignment horizontal="right" vertical="top" wrapText="1"/>
    </xf>
    <xf numFmtId="43" fontId="3" fillId="0" borderId="4" xfId="27" applyFont="1" applyFill="1" applyBorder="1" applyAlignment="1">
      <alignment horizontal="right" vertical="top" wrapText="1"/>
    </xf>
    <xf numFmtId="43" fontId="0" fillId="0" borderId="4" xfId="27" applyFont="1" applyBorder="1"/>
    <xf numFmtId="0" fontId="0" fillId="0" borderId="1" xfId="0" applyBorder="1" applyAlignment="1">
      <alignment wrapText="1"/>
    </xf>
    <xf numFmtId="0" fontId="18" fillId="3" borderId="1" xfId="28" applyBorder="1" applyAlignment="1">
      <alignment horizontal="center" vertical="top" wrapText="1"/>
    </xf>
    <xf numFmtId="49" fontId="18" fillId="3" borderId="1" xfId="28" applyNumberFormat="1" applyBorder="1" applyAlignment="1">
      <alignment horizontal="left" vertical="top" wrapText="1"/>
    </xf>
    <xf numFmtId="0" fontId="18" fillId="3" borderId="1" xfId="28" applyBorder="1" applyAlignment="1">
      <alignment horizontal="left" vertical="top" wrapText="1"/>
    </xf>
    <xf numFmtId="4" fontId="18" fillId="3" borderId="1" xfId="28" applyNumberFormat="1" applyBorder="1" applyAlignment="1">
      <alignment horizontal="right" vertical="top" wrapText="1"/>
    </xf>
    <xf numFmtId="43" fontId="18" fillId="3" borderId="1" xfId="28" applyNumberFormat="1" applyBorder="1"/>
    <xf numFmtId="43" fontId="18" fillId="3" borderId="1" xfId="28" applyNumberFormat="1" applyBorder="1" applyAlignment="1">
      <alignment horizontal="right" vertical="top" wrapText="1"/>
    </xf>
    <xf numFmtId="4" fontId="19" fillId="4" borderId="1" xfId="29" applyNumberFormat="1" applyBorder="1" applyAlignment="1">
      <alignment horizontal="right" vertical="top" wrapText="1"/>
    </xf>
    <xf numFmtId="0" fontId="53" fillId="0" borderId="1" xfId="0" applyFont="1" applyBorder="1" applyAlignment="1">
      <alignment wrapText="1"/>
    </xf>
    <xf numFmtId="43" fontId="18" fillId="3" borderId="4" xfId="28" applyNumberFormat="1" applyBorder="1" applyAlignment="1">
      <alignment horizontal="right" vertical="top" wrapText="1"/>
    </xf>
    <xf numFmtId="0" fontId="18" fillId="3" borderId="1" xfId="28" applyBorder="1" applyAlignment="1">
      <alignment horizontal="right" vertical="top" wrapText="1"/>
    </xf>
    <xf numFmtId="2" fontId="0" fillId="0" borderId="0" xfId="0" applyNumberFormat="1" applyFill="1" applyBorder="1"/>
    <xf numFmtId="4" fontId="6" fillId="0" borderId="0" xfId="0" applyNumberFormat="1" applyFont="1" applyBorder="1" applyAlignment="1">
      <alignment horizontal="right" vertical="top" wrapText="1"/>
    </xf>
    <xf numFmtId="0" fontId="91" fillId="0" borderId="0" xfId="69" applyFont="1" applyAlignment="1">
      <alignment horizontal="center" vertical="center" wrapText="1"/>
    </xf>
    <xf numFmtId="0" fontId="96" fillId="0" borderId="0" xfId="69" applyFont="1" applyAlignment="1">
      <alignment horizontal="center" vertical="center" wrapText="1"/>
    </xf>
    <xf numFmtId="0" fontId="41" fillId="0" borderId="0" xfId="69" applyFont="1" applyAlignment="1">
      <alignment vertical="center"/>
    </xf>
    <xf numFmtId="0" fontId="41" fillId="0" borderId="0" xfId="69" applyFont="1" applyFill="1"/>
    <xf numFmtId="0" fontId="97" fillId="0" borderId="0" xfId="69" applyFont="1" applyFill="1"/>
    <xf numFmtId="0" fontId="41" fillId="0" borderId="0" xfId="0" applyFont="1"/>
    <xf numFmtId="0" fontId="41" fillId="0" borderId="0" xfId="69" applyFont="1"/>
    <xf numFmtId="0" fontId="36" fillId="0" borderId="0" xfId="69" applyFont="1"/>
    <xf numFmtId="0" fontId="97" fillId="0" borderId="0" xfId="69" applyFont="1"/>
    <xf numFmtId="0" fontId="97" fillId="0" borderId="0" xfId="69" applyFont="1" applyFill="1" applyAlignment="1">
      <alignment vertical="center"/>
    </xf>
    <xf numFmtId="0" fontId="41" fillId="0" borderId="0" xfId="69" applyFont="1" applyFill="1" applyAlignment="1">
      <alignment vertical="center"/>
    </xf>
    <xf numFmtId="0" fontId="95" fillId="0" borderId="0" xfId="0" applyFont="1"/>
    <xf numFmtId="0" fontId="35" fillId="6" borderId="1" xfId="0" applyFont="1" applyFill="1" applyBorder="1" applyAlignment="1">
      <alignment horizontal="center" vertical="center" wrapText="1"/>
    </xf>
    <xf numFmtId="0" fontId="91" fillId="6" borderId="1" xfId="69" applyFont="1" applyFill="1" applyBorder="1" applyAlignment="1">
      <alignment horizontal="center" vertical="center" wrapText="1"/>
    </xf>
    <xf numFmtId="0" fontId="91" fillId="6" borderId="1" xfId="0" applyFont="1" applyFill="1" applyBorder="1" applyAlignment="1">
      <alignment horizontal="center" vertical="center"/>
    </xf>
    <xf numFmtId="4" fontId="41" fillId="0" borderId="1" xfId="0" applyNumberFormat="1" applyFont="1" applyFill="1" applyBorder="1" applyAlignment="1">
      <alignment horizontal="center" vertical="center"/>
    </xf>
    <xf numFmtId="172" fontId="41" fillId="0" borderId="1" xfId="70" applyNumberFormat="1" applyFont="1" applyFill="1" applyBorder="1" applyAlignment="1">
      <alignment horizontal="center" vertical="center"/>
    </xf>
    <xf numFmtId="171" fontId="41" fillId="0" borderId="1" xfId="70" applyFont="1" applyFill="1" applyBorder="1" applyAlignment="1">
      <alignment horizontal="center" vertical="center"/>
    </xf>
    <xf numFmtId="171" fontId="41" fillId="0" borderId="1" xfId="70" applyFont="1" applyFill="1" applyBorder="1" applyAlignment="1">
      <alignment horizontal="right" vertical="center"/>
    </xf>
    <xf numFmtId="3" fontId="41" fillId="0" borderId="1" xfId="0" applyNumberFormat="1" applyFont="1" applyFill="1" applyBorder="1" applyAlignment="1">
      <alignment horizontal="right" vertical="center"/>
    </xf>
    <xf numFmtId="0" fontId="0" fillId="0" borderId="1" xfId="0" applyFont="1" applyFill="1" applyBorder="1"/>
    <xf numFmtId="0" fontId="0" fillId="0" borderId="0" xfId="0" applyFont="1" applyFill="1"/>
    <xf numFmtId="171" fontId="41" fillId="0" borderId="1" xfId="0" applyNumberFormat="1" applyFont="1" applyFill="1" applyBorder="1" applyAlignment="1">
      <alignment horizontal="center" vertical="center"/>
    </xf>
    <xf numFmtId="171" fontId="98" fillId="0" borderId="1" xfId="0" applyNumberFormat="1" applyFont="1" applyFill="1" applyBorder="1" applyAlignment="1">
      <alignment horizontal="center" vertical="center"/>
    </xf>
    <xf numFmtId="172" fontId="98" fillId="0" borderId="1" xfId="70" applyNumberFormat="1" applyFont="1" applyFill="1" applyBorder="1" applyAlignment="1">
      <alignment horizontal="center" vertical="center"/>
    </xf>
    <xf numFmtId="171" fontId="98" fillId="0" borderId="1" xfId="70" applyFont="1" applyFill="1" applyBorder="1" applyAlignment="1">
      <alignment horizontal="center" vertical="center"/>
    </xf>
    <xf numFmtId="171" fontId="98" fillId="0" borderId="1" xfId="70" applyFont="1" applyFill="1" applyBorder="1" applyAlignment="1">
      <alignment horizontal="right" vertical="center"/>
    </xf>
    <xf numFmtId="3" fontId="98" fillId="0" borderId="1" xfId="0" applyNumberFormat="1" applyFont="1" applyFill="1" applyBorder="1" applyAlignment="1">
      <alignment horizontal="right" vertical="center"/>
    </xf>
    <xf numFmtId="0" fontId="53" fillId="0" borderId="0" xfId="0" applyFont="1" applyFill="1"/>
    <xf numFmtId="0" fontId="0" fillId="0" borderId="1" xfId="0" applyFont="1" applyFill="1" applyBorder="1" applyAlignment="1">
      <alignment wrapText="1"/>
    </xf>
    <xf numFmtId="2" fontId="52" fillId="0" borderId="1" xfId="0" quotePrefix="1" applyNumberFormat="1" applyFont="1" applyFill="1" applyBorder="1" applyAlignment="1">
      <alignment horizontal="center" vertical="top" wrapText="1"/>
    </xf>
    <xf numFmtId="0" fontId="53" fillId="0" borderId="1" xfId="0" applyFont="1" applyFill="1" applyBorder="1"/>
    <xf numFmtId="49" fontId="52" fillId="0" borderId="1" xfId="0" quotePrefix="1" applyNumberFormat="1" applyFont="1" applyFill="1" applyBorder="1" applyAlignment="1">
      <alignment horizontal="center" vertical="top" wrapText="1"/>
    </xf>
    <xf numFmtId="171" fontId="53" fillId="0" borderId="1" xfId="70" applyFont="1" applyFill="1" applyBorder="1" applyAlignment="1">
      <alignment horizontal="right"/>
    </xf>
    <xf numFmtId="172" fontId="41" fillId="0" borderId="1" xfId="0" applyNumberFormat="1" applyFont="1" applyFill="1" applyBorder="1" applyAlignment="1">
      <alignment horizontal="center" vertical="center"/>
    </xf>
    <xf numFmtId="4" fontId="98" fillId="0" borderId="1" xfId="0" applyNumberFormat="1" applyFont="1" applyFill="1" applyBorder="1" applyAlignment="1">
      <alignment horizontal="center" vertical="center"/>
    </xf>
    <xf numFmtId="0" fontId="91" fillId="11" borderId="1" xfId="0" applyFont="1" applyFill="1" applyBorder="1" applyAlignment="1">
      <alignment vertical="center"/>
    </xf>
    <xf numFmtId="0" fontId="0" fillId="11" borderId="1" xfId="0" applyFill="1" applyBorder="1"/>
    <xf numFmtId="0" fontId="91" fillId="11" borderId="1" xfId="69" applyFont="1" applyFill="1" applyBorder="1"/>
    <xf numFmtId="0" fontId="95" fillId="11" borderId="1" xfId="0" applyFont="1" applyFill="1" applyBorder="1"/>
    <xf numFmtId="4" fontId="35" fillId="11" borderId="1" xfId="69" applyNumberFormat="1" applyFont="1" applyFill="1" applyBorder="1" applyAlignment="1">
      <alignment horizontal="center" vertical="center"/>
    </xf>
    <xf numFmtId="173" fontId="96" fillId="11" borderId="1" xfId="69" applyNumberFormat="1" applyFont="1" applyFill="1" applyBorder="1" applyAlignment="1">
      <alignment horizontal="center" vertical="center"/>
    </xf>
    <xf numFmtId="0" fontId="91" fillId="11" borderId="1" xfId="0" applyFont="1" applyFill="1" applyBorder="1"/>
    <xf numFmtId="4" fontId="35" fillId="11" borderId="8" xfId="69" applyNumberFormat="1" applyFont="1" applyFill="1" applyBorder="1" applyAlignment="1">
      <alignment horizontal="center" vertical="center"/>
    </xf>
    <xf numFmtId="0" fontId="62" fillId="0" borderId="0" xfId="0" applyFont="1" applyFill="1"/>
    <xf numFmtId="0" fontId="62" fillId="0" borderId="0" xfId="0" applyFont="1"/>
    <xf numFmtId="0" fontId="99" fillId="0" borderId="0" xfId="69" applyFont="1" applyBorder="1"/>
    <xf numFmtId="4" fontId="44" fillId="0" borderId="0" xfId="69" applyNumberFormat="1" applyBorder="1" applyAlignment="1">
      <alignment horizontal="center" vertical="center"/>
    </xf>
    <xf numFmtId="4" fontId="100" fillId="0" borderId="0" xfId="69" applyNumberFormat="1" applyFont="1" applyBorder="1" applyAlignment="1">
      <alignment horizontal="center" vertical="center"/>
    </xf>
    <xf numFmtId="171" fontId="0" fillId="0" borderId="0" xfId="0" applyNumberFormat="1" applyFont="1" applyFill="1"/>
    <xf numFmtId="0" fontId="91" fillId="0" borderId="0" xfId="69" applyFont="1" applyAlignment="1">
      <alignment vertical="center" wrapText="1"/>
    </xf>
    <xf numFmtId="0" fontId="41" fillId="0" borderId="0" xfId="69" applyFont="1" applyFill="1" applyAlignment="1">
      <alignment horizontal="left" vertical="center" wrapText="1"/>
    </xf>
    <xf numFmtId="43" fontId="41" fillId="0" borderId="1" xfId="27" applyFont="1" applyFill="1" applyBorder="1" applyAlignment="1">
      <alignment horizontal="center" vertical="center"/>
    </xf>
    <xf numFmtId="43" fontId="41" fillId="0" borderId="1" xfId="27" applyFont="1" applyFill="1" applyBorder="1" applyAlignment="1">
      <alignment horizontal="right" vertical="center"/>
    </xf>
    <xf numFmtId="43" fontId="98" fillId="0" borderId="1" xfId="27" applyFont="1" applyFill="1" applyBorder="1" applyAlignment="1">
      <alignment horizontal="center" vertical="center"/>
    </xf>
    <xf numFmtId="43" fontId="98" fillId="0" borderId="1" xfId="27" applyFont="1" applyFill="1" applyBorder="1" applyAlignment="1">
      <alignment horizontal="right" vertical="center"/>
    </xf>
    <xf numFmtId="43" fontId="53" fillId="0" borderId="1" xfId="27" applyFont="1" applyFill="1" applyBorder="1"/>
    <xf numFmtId="43" fontId="98" fillId="0" borderId="1" xfId="27" applyFont="1" applyFill="1" applyBorder="1" applyAlignment="1">
      <alignment horizontal="center" vertical="top"/>
    </xf>
    <xf numFmtId="0" fontId="99" fillId="0" borderId="0" xfId="71"/>
    <xf numFmtId="0" fontId="99" fillId="0" borderId="0" xfId="71" applyFont="1"/>
    <xf numFmtId="49" fontId="99" fillId="0" borderId="0" xfId="71" applyNumberFormat="1" applyFont="1"/>
    <xf numFmtId="49" fontId="99" fillId="0" borderId="0" xfId="71" applyNumberFormat="1"/>
    <xf numFmtId="49" fontId="102" fillId="0" borderId="0" xfId="71" applyNumberFormat="1" applyFont="1"/>
    <xf numFmtId="0" fontId="102" fillId="0" borderId="0" xfId="71" applyFont="1"/>
    <xf numFmtId="0" fontId="104" fillId="0" borderId="0" xfId="71" applyFont="1" applyBorder="1" applyAlignment="1"/>
    <xf numFmtId="0" fontId="41" fillId="2" borderId="0" xfId="69" applyFont="1" applyFill="1" applyAlignment="1">
      <alignment vertical="center"/>
    </xf>
    <xf numFmtId="0" fontId="97" fillId="2" borderId="0" xfId="69" applyFont="1" applyFill="1" applyAlignment="1">
      <alignment vertical="center"/>
    </xf>
    <xf numFmtId="0" fontId="36" fillId="6" borderId="1" xfId="0" applyFont="1" applyFill="1" applyBorder="1" applyAlignment="1">
      <alignment horizontal="center" vertical="center" wrapText="1"/>
    </xf>
    <xf numFmtId="0" fontId="41" fillId="6" borderId="1" xfId="0" applyFont="1" applyFill="1" applyBorder="1" applyAlignment="1">
      <alignment horizontal="center" vertical="center"/>
    </xf>
    <xf numFmtId="171" fontId="41" fillId="12" borderId="1" xfId="70" applyFont="1" applyFill="1" applyBorder="1" applyAlignment="1">
      <alignment vertical="center"/>
    </xf>
    <xf numFmtId="0" fontId="50" fillId="12" borderId="0" xfId="0" applyFont="1" applyFill="1"/>
    <xf numFmtId="49" fontId="41" fillId="12" borderId="1" xfId="0" applyNumberFormat="1" applyFont="1" applyFill="1" applyBorder="1" applyAlignment="1">
      <alignment horizontal="center" vertical="center" wrapText="1"/>
    </xf>
    <xf numFmtId="49" fontId="41" fillId="12" borderId="1" xfId="0" applyNumberFormat="1" applyFont="1" applyFill="1" applyBorder="1" applyAlignment="1">
      <alignment horizontal="left" vertical="top" wrapText="1"/>
    </xf>
    <xf numFmtId="172" fontId="41" fillId="12" borderId="1" xfId="70" applyNumberFormat="1" applyFont="1" applyFill="1" applyBorder="1" applyAlignment="1">
      <alignment vertical="center"/>
    </xf>
    <xf numFmtId="0" fontId="0" fillId="12" borderId="0" xfId="0" applyFont="1" applyFill="1"/>
    <xf numFmtId="0" fontId="41" fillId="11" borderId="1" xfId="0" applyFont="1" applyFill="1" applyBorder="1" applyAlignment="1">
      <alignment vertical="center"/>
    </xf>
    <xf numFmtId="0" fontId="41" fillId="11" borderId="1" xfId="69" applyFont="1" applyFill="1" applyBorder="1"/>
    <xf numFmtId="171" fontId="36" fillId="11" borderId="1" xfId="70" applyNumberFormat="1" applyFont="1" applyFill="1" applyBorder="1" applyAlignment="1">
      <alignment vertical="center"/>
    </xf>
    <xf numFmtId="171" fontId="36" fillId="11" borderId="1" xfId="70" applyFont="1" applyFill="1" applyBorder="1" applyAlignment="1">
      <alignment vertical="center"/>
    </xf>
    <xf numFmtId="49" fontId="89" fillId="0" borderId="1" xfId="0" applyNumberFormat="1" applyFont="1" applyFill="1" applyBorder="1" applyAlignment="1">
      <alignment horizontal="center" vertical="center" wrapText="1"/>
    </xf>
    <xf numFmtId="49" fontId="89" fillId="0" borderId="1" xfId="0" applyNumberFormat="1" applyFont="1" applyFill="1" applyBorder="1" applyAlignment="1">
      <alignment horizontal="left" vertical="center" wrapText="1"/>
    </xf>
    <xf numFmtId="171" fontId="89" fillId="0" borderId="1" xfId="70" applyNumberFormat="1" applyFont="1" applyFill="1" applyBorder="1" applyAlignment="1">
      <alignment vertical="center"/>
    </xf>
    <xf numFmtId="171" fontId="89" fillId="0" borderId="1" xfId="70" applyFont="1" applyFill="1" applyBorder="1" applyAlignment="1">
      <alignment vertical="center"/>
    </xf>
    <xf numFmtId="0" fontId="35" fillId="0" borderId="0" xfId="0" quotePrefix="1" applyFont="1" applyBorder="1" applyAlignment="1">
      <alignment horizontal="right" vertical="center" wrapText="1"/>
    </xf>
    <xf numFmtId="0" fontId="36" fillId="0" borderId="0" xfId="0" applyFont="1" applyBorder="1" applyAlignment="1">
      <alignment vertical="center" wrapText="1"/>
    </xf>
    <xf numFmtId="0" fontId="35" fillId="0" borderId="0" xfId="0" applyFont="1" applyBorder="1"/>
    <xf numFmtId="4" fontId="35" fillId="0" borderId="0" xfId="0" applyNumberFormat="1" applyFont="1" applyBorder="1" applyAlignment="1">
      <alignment horizontal="right"/>
    </xf>
    <xf numFmtId="4" fontId="91" fillId="0" borderId="0" xfId="0" applyNumberFormat="1" applyFont="1" applyFill="1" applyBorder="1" applyAlignment="1">
      <alignment horizontal="right"/>
    </xf>
    <xf numFmtId="174" fontId="41" fillId="0" borderId="1" xfId="0" applyNumberFormat="1" applyFont="1" applyFill="1" applyBorder="1" applyAlignment="1">
      <alignment horizontal="center" vertical="center"/>
    </xf>
    <xf numFmtId="174" fontId="98" fillId="0" borderId="1" xfId="0" applyNumberFormat="1" applyFont="1" applyFill="1" applyBorder="1" applyAlignment="1">
      <alignment horizontal="center" vertical="center"/>
    </xf>
    <xf numFmtId="174" fontId="53" fillId="0" borderId="1" xfId="0" applyNumberFormat="1" applyFont="1" applyFill="1" applyBorder="1"/>
    <xf numFmtId="174" fontId="98" fillId="0" borderId="1" xfId="69" applyNumberFormat="1" applyFont="1" applyFill="1" applyBorder="1" applyAlignment="1">
      <alignment horizontal="center" vertical="center"/>
    </xf>
    <xf numFmtId="174" fontId="98" fillId="0" borderId="1" xfId="69" applyNumberFormat="1" applyFont="1" applyFill="1" applyBorder="1" applyAlignment="1">
      <alignment horizontal="center" vertical="top"/>
    </xf>
    <xf numFmtId="4" fontId="101" fillId="0" borderId="0" xfId="71" applyNumberFormat="1" applyFont="1" applyAlignment="1">
      <alignment vertical="center" wrapText="1"/>
    </xf>
    <xf numFmtId="49" fontId="36" fillId="5" borderId="1" xfId="0" applyNumberFormat="1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left" vertical="center" wrapText="1"/>
    </xf>
    <xf numFmtId="171" fontId="41" fillId="5" borderId="1" xfId="70" applyNumberFormat="1" applyFont="1" applyFill="1" applyBorder="1" applyAlignment="1">
      <alignment vertical="center"/>
    </xf>
    <xf numFmtId="171" fontId="41" fillId="5" borderId="1" xfId="70" applyFont="1" applyFill="1" applyBorder="1" applyAlignment="1">
      <alignment vertical="center"/>
    </xf>
    <xf numFmtId="0" fontId="89" fillId="0" borderId="1" xfId="0" applyFont="1" applyFill="1" applyBorder="1"/>
    <xf numFmtId="0" fontId="89" fillId="0" borderId="1" xfId="0" applyFont="1" applyBorder="1"/>
    <xf numFmtId="4" fontId="89" fillId="0" borderId="1" xfId="0" applyNumberFormat="1" applyFont="1" applyBorder="1" applyAlignment="1">
      <alignment horizontal="center"/>
    </xf>
    <xf numFmtId="4" fontId="89" fillId="0" borderId="1" xfId="0" applyNumberFormat="1" applyFont="1" applyBorder="1" applyAlignment="1">
      <alignment horizontal="center" vertical="center"/>
    </xf>
    <xf numFmtId="4" fontId="47" fillId="0" borderId="0" xfId="45" applyNumberFormat="1" applyFont="1" applyFill="1" applyBorder="1" applyAlignment="1" applyProtection="1"/>
    <xf numFmtId="0" fontId="36" fillId="0" borderId="0" xfId="0" applyFont="1" applyBorder="1" applyAlignment="1">
      <alignment horizontal="left" vertical="top" wrapText="1"/>
    </xf>
    <xf numFmtId="0" fontId="35" fillId="0" borderId="0" xfId="0" applyFont="1" applyBorder="1" applyAlignment="1">
      <alignment horizontal="center"/>
    </xf>
    <xf numFmtId="0" fontId="35" fillId="0" borderId="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vertical="center" wrapText="1"/>
    </xf>
    <xf numFmtId="0" fontId="36" fillId="0" borderId="0" xfId="0" applyFont="1" applyBorder="1" applyAlignment="1">
      <alignment vertical="center" wrapText="1"/>
    </xf>
    <xf numFmtId="0" fontId="35" fillId="0" borderId="0" xfId="0" applyFont="1" applyBorder="1" applyAlignment="1">
      <alignment horizontal="center" vertical="center" wrapText="1"/>
    </xf>
    <xf numFmtId="0" fontId="41" fillId="5" borderId="0" xfId="0" applyFont="1" applyFill="1" applyBorder="1" applyAlignment="1">
      <alignment horizontal="left" vertical="top" wrapText="1"/>
    </xf>
    <xf numFmtId="49" fontId="41" fillId="0" borderId="0" xfId="0" applyNumberFormat="1" applyFont="1" applyFill="1" applyBorder="1" applyAlignment="1">
      <alignment horizontal="justify" vertical="center" wrapText="1"/>
    </xf>
    <xf numFmtId="0" fontId="41" fillId="6" borderId="7" xfId="69" applyFont="1" applyFill="1" applyBorder="1" applyAlignment="1">
      <alignment horizontal="center" vertical="center" wrapText="1"/>
    </xf>
    <xf numFmtId="0" fontId="41" fillId="6" borderId="9" xfId="69" applyFont="1" applyFill="1" applyBorder="1" applyAlignment="1">
      <alignment horizontal="center" vertical="center" wrapText="1"/>
    </xf>
    <xf numFmtId="0" fontId="91" fillId="0" borderId="0" xfId="69" applyFont="1" applyAlignment="1">
      <alignment horizontal="center" vertical="center" wrapText="1"/>
    </xf>
    <xf numFmtId="0" fontId="91" fillId="0" borderId="0" xfId="69" quotePrefix="1" applyFont="1" applyAlignment="1">
      <alignment horizontal="left" vertical="center" wrapText="1"/>
    </xf>
    <xf numFmtId="0" fontId="41" fillId="0" borderId="0" xfId="69" applyFont="1" applyFill="1" applyAlignment="1">
      <alignment horizontal="left" vertical="center" wrapText="1"/>
    </xf>
    <xf numFmtId="0" fontId="36" fillId="6" borderId="7" xfId="0" applyFont="1" applyFill="1" applyBorder="1" applyAlignment="1">
      <alignment horizontal="center" vertical="center" wrapText="1"/>
    </xf>
    <xf numFmtId="0" fontId="36" fillId="6" borderId="9" xfId="0" applyFont="1" applyFill="1" applyBorder="1" applyAlignment="1">
      <alignment horizontal="center" vertical="center" wrapText="1"/>
    </xf>
    <xf numFmtId="0" fontId="41" fillId="6" borderId="11" xfId="69" applyFont="1" applyFill="1" applyBorder="1" applyAlignment="1">
      <alignment horizontal="center" vertical="center" wrapText="1"/>
    </xf>
    <xf numFmtId="0" fontId="41" fillId="6" borderId="12" xfId="69" applyFont="1" applyFill="1" applyBorder="1" applyAlignment="1">
      <alignment horizontal="center" vertical="center" wrapText="1"/>
    </xf>
    <xf numFmtId="0" fontId="103" fillId="0" borderId="2" xfId="71" applyFont="1" applyBorder="1" applyAlignment="1">
      <alignment horizontal="center"/>
    </xf>
    <xf numFmtId="0" fontId="101" fillId="0" borderId="0" xfId="71" applyFont="1" applyAlignment="1">
      <alignment horizontal="center"/>
    </xf>
    <xf numFmtId="0" fontId="99" fillId="0" borderId="0" xfId="71" applyFont="1" applyAlignment="1">
      <alignment horizontal="left" vertical="center" wrapText="1"/>
    </xf>
    <xf numFmtId="0" fontId="101" fillId="5" borderId="0" xfId="71" applyFont="1" applyFill="1" applyAlignment="1">
      <alignment horizontal="left" vertical="center" wrapText="1"/>
    </xf>
    <xf numFmtId="0" fontId="91" fillId="0" borderId="0" xfId="69" applyFont="1" applyAlignment="1">
      <alignment horizontal="left" vertical="center" wrapText="1"/>
    </xf>
    <xf numFmtId="0" fontId="91" fillId="6" borderId="1" xfId="69" applyFont="1" applyFill="1" applyBorder="1" applyAlignment="1">
      <alignment horizontal="center" vertical="center" wrapText="1"/>
    </xf>
    <xf numFmtId="0" fontId="35" fillId="6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3" fillId="0" borderId="2" xfId="23" applyFill="1" applyBorder="1" applyAlignment="1">
      <alignment horizontal="left" wrapText="1"/>
    </xf>
    <xf numFmtId="0" fontId="6" fillId="0" borderId="3" xfId="0" applyFont="1" applyFill="1" applyBorder="1" applyAlignment="1">
      <alignment horizontal="center" vertical="center" wrapText="1"/>
    </xf>
    <xf numFmtId="0" fontId="3" fillId="0" borderId="2" xfId="23" applyFill="1" applyBorder="1" applyAlignment="1">
      <alignment horizontal="center" wrapText="1"/>
    </xf>
    <xf numFmtId="0" fontId="14" fillId="0" borderId="1" xfId="0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4" xfId="23" applyNumberFormat="1" applyFill="1" applyBorder="1">
      <alignment horizontal="center"/>
    </xf>
    <xf numFmtId="49" fontId="3" fillId="0" borderId="5" xfId="23" applyNumberFormat="1" applyFill="1" applyBorder="1">
      <alignment horizontal="center"/>
    </xf>
    <xf numFmtId="49" fontId="3" fillId="0" borderId="6" xfId="23" applyNumberFormat="1" applyFill="1" applyBorder="1">
      <alignment horizontal="center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25" fillId="5" borderId="4" xfId="39" quotePrefix="1" applyFont="1" applyFill="1" applyBorder="1" applyAlignment="1">
      <alignment horizontal="center" wrapText="1"/>
    </xf>
    <xf numFmtId="0" fontId="23" fillId="5" borderId="5" xfId="31" applyFont="1" applyFill="1" applyBorder="1" applyAlignment="1">
      <alignment horizontal="center" wrapText="1"/>
    </xf>
    <xf numFmtId="0" fontId="23" fillId="5" borderId="6" xfId="31" applyFont="1" applyFill="1" applyBorder="1" applyAlignment="1">
      <alignment horizontal="center" wrapText="1"/>
    </xf>
    <xf numFmtId="0" fontId="25" fillId="5" borderId="4" xfId="40" quotePrefix="1" applyFont="1" applyFill="1" applyBorder="1" applyAlignment="1">
      <alignment horizontal="center" vertical="center" wrapText="1"/>
    </xf>
    <xf numFmtId="0" fontId="23" fillId="5" borderId="6" xfId="31" applyFont="1" applyFill="1" applyBorder="1" applyAlignment="1">
      <alignment horizontal="center" vertical="center" wrapText="1"/>
    </xf>
    <xf numFmtId="2" fontId="10" fillId="5" borderId="1" xfId="41" quotePrefix="1" applyNumberFormat="1" applyFont="1" applyFill="1" applyBorder="1" applyAlignment="1">
      <alignment horizontal="center" vertical="center" wrapText="1"/>
    </xf>
    <xf numFmtId="2" fontId="10" fillId="5" borderId="1" xfId="31" applyNumberFormat="1" applyFont="1" applyFill="1" applyBorder="1" applyAlignment="1">
      <alignment horizontal="center" vertical="center" wrapText="1"/>
    </xf>
    <xf numFmtId="0" fontId="22" fillId="5" borderId="0" xfId="30" quotePrefix="1" applyFont="1" applyFill="1" applyAlignment="1">
      <alignment horizontal="center" vertical="center" wrapText="1"/>
    </xf>
    <xf numFmtId="0" fontId="25" fillId="5" borderId="0" xfId="32" quotePrefix="1" applyFont="1" applyFill="1" applyAlignment="1">
      <alignment horizontal="center" vertical="center" wrapText="1"/>
    </xf>
    <xf numFmtId="0" fontId="23" fillId="5" borderId="0" xfId="31" applyFont="1" applyFill="1" applyAlignment="1">
      <alignment horizontal="center" vertical="center" wrapText="1"/>
    </xf>
    <xf numFmtId="0" fontId="23" fillId="5" borderId="2" xfId="31" applyFont="1" applyFill="1" applyBorder="1" applyAlignment="1">
      <alignment horizontal="center" vertical="center" wrapText="1"/>
    </xf>
    <xf numFmtId="0" fontId="25" fillId="5" borderId="4" xfId="34" quotePrefix="1" applyFont="1" applyFill="1" applyBorder="1" applyAlignment="1">
      <alignment horizontal="center" vertical="center" wrapText="1"/>
    </xf>
    <xf numFmtId="0" fontId="23" fillId="5" borderId="5" xfId="31" applyFont="1" applyFill="1" applyBorder="1" applyAlignment="1">
      <alignment horizontal="center" vertical="center" wrapText="1"/>
    </xf>
    <xf numFmtId="0" fontId="25" fillId="5" borderId="5" xfId="34" quotePrefix="1" applyFont="1" applyFill="1" applyBorder="1" applyAlignment="1">
      <alignment horizontal="center" vertical="center" wrapText="1"/>
    </xf>
    <xf numFmtId="0" fontId="25" fillId="5" borderId="1" xfId="34" quotePrefix="1" applyFont="1" applyFill="1" applyBorder="1" applyAlignment="1">
      <alignment horizontal="center" vertical="center" wrapText="1"/>
    </xf>
    <xf numFmtId="0" fontId="23" fillId="5" borderId="1" xfId="31" applyFont="1" applyFill="1" applyBorder="1" applyAlignment="1">
      <alignment horizontal="center" vertical="center" wrapText="1"/>
    </xf>
    <xf numFmtId="0" fontId="1" fillId="0" borderId="0" xfId="31" applyFill="1" applyBorder="1" applyAlignment="1">
      <alignment horizontal="center" vertical="center" wrapText="1"/>
    </xf>
    <xf numFmtId="0" fontId="27" fillId="5" borderId="4" xfId="36" quotePrefix="1" applyNumberFormat="1" applyFont="1" applyFill="1" applyBorder="1" applyAlignment="1">
      <alignment horizontal="center" vertical="center" wrapText="1"/>
    </xf>
    <xf numFmtId="0" fontId="28" fillId="5" borderId="5" xfId="31" applyFont="1" applyFill="1" applyBorder="1" applyAlignment="1">
      <alignment horizontal="center" vertical="center" wrapText="1"/>
    </xf>
    <xf numFmtId="0" fontId="28" fillId="5" borderId="6" xfId="31" applyFont="1" applyFill="1" applyBorder="1" applyAlignment="1">
      <alignment horizontal="center" vertical="center" wrapText="1"/>
    </xf>
    <xf numFmtId="0" fontId="27" fillId="5" borderId="4" xfId="37" quotePrefix="1" applyNumberFormat="1" applyFont="1" applyFill="1" applyBorder="1" applyAlignment="1">
      <alignment horizontal="center" vertical="center" wrapText="1"/>
    </xf>
    <xf numFmtId="0" fontId="27" fillId="5" borderId="5" xfId="37" quotePrefix="1" applyFont="1" applyFill="1" applyBorder="1" applyAlignment="1">
      <alignment horizontal="center" vertical="center" wrapText="1"/>
    </xf>
    <xf numFmtId="0" fontId="27" fillId="5" borderId="1" xfId="37" quotePrefix="1" applyNumberFormat="1" applyFont="1" applyFill="1" applyBorder="1" applyAlignment="1">
      <alignment horizontal="center" vertical="center" wrapText="1"/>
    </xf>
    <xf numFmtId="0" fontId="28" fillId="5" borderId="1" xfId="31" applyFont="1" applyFill="1" applyBorder="1" applyAlignment="1">
      <alignment horizontal="center" vertical="center" wrapText="1"/>
    </xf>
    <xf numFmtId="0" fontId="25" fillId="5" borderId="4" xfId="39" quotePrefix="1" applyFont="1" applyFill="1" applyBorder="1" applyAlignment="1">
      <alignment horizontal="left" vertical="center" wrapText="1"/>
    </xf>
    <xf numFmtId="0" fontId="23" fillId="5" borderId="5" xfId="31" applyFont="1" applyFill="1" applyBorder="1" applyAlignment="1">
      <alignment horizontal="left" vertical="center" wrapText="1"/>
    </xf>
    <xf numFmtId="0" fontId="23" fillId="5" borderId="6" xfId="31" applyFont="1" applyFill="1" applyBorder="1" applyAlignment="1">
      <alignment horizontal="left" vertical="center" wrapText="1"/>
    </xf>
    <xf numFmtId="0" fontId="25" fillId="5" borderId="7" xfId="38" quotePrefix="1" applyFont="1" applyFill="1" applyBorder="1" applyAlignment="1">
      <alignment horizontal="center" vertical="center" wrapText="1"/>
    </xf>
    <xf numFmtId="0" fontId="25" fillId="5" borderId="8" xfId="38" quotePrefix="1" applyFont="1" applyFill="1" applyBorder="1" applyAlignment="1">
      <alignment horizontal="center" vertical="center" wrapText="1"/>
    </xf>
    <xf numFmtId="0" fontId="25" fillId="5" borderId="9" xfId="38" quotePrefix="1" applyFont="1" applyFill="1" applyBorder="1" applyAlignment="1">
      <alignment horizontal="center" vertical="center" wrapText="1"/>
    </xf>
    <xf numFmtId="0" fontId="25" fillId="5" borderId="13" xfId="39" quotePrefix="1" applyFont="1" applyFill="1" applyBorder="1" applyAlignment="1">
      <alignment horizontal="center" vertical="center" wrapText="1"/>
    </xf>
    <xf numFmtId="0" fontId="25" fillId="5" borderId="3" xfId="39" quotePrefix="1" applyFont="1" applyFill="1" applyBorder="1" applyAlignment="1">
      <alignment horizontal="center" vertical="center" wrapText="1"/>
    </xf>
    <xf numFmtId="0" fontId="25" fillId="5" borderId="11" xfId="39" quotePrefix="1" applyFont="1" applyFill="1" applyBorder="1" applyAlignment="1">
      <alignment horizontal="center" vertical="center" wrapText="1"/>
    </xf>
    <xf numFmtId="0" fontId="25" fillId="5" borderId="10" xfId="39" quotePrefix="1" applyFont="1" applyFill="1" applyBorder="1" applyAlignment="1">
      <alignment horizontal="center" vertical="center" wrapText="1"/>
    </xf>
    <xf numFmtId="0" fontId="25" fillId="5" borderId="0" xfId="39" quotePrefix="1" applyFont="1" applyFill="1" applyBorder="1" applyAlignment="1">
      <alignment horizontal="center" vertical="center" wrapText="1"/>
    </xf>
    <xf numFmtId="0" fontId="25" fillId="5" borderId="14" xfId="39" quotePrefix="1" applyFont="1" applyFill="1" applyBorder="1" applyAlignment="1">
      <alignment horizontal="center" vertical="center" wrapText="1"/>
    </xf>
    <xf numFmtId="0" fontId="25" fillId="5" borderId="15" xfId="39" quotePrefix="1" applyFont="1" applyFill="1" applyBorder="1" applyAlignment="1">
      <alignment horizontal="center" vertical="center" wrapText="1"/>
    </xf>
    <xf numFmtId="0" fontId="25" fillId="5" borderId="2" xfId="39" quotePrefix="1" applyFont="1" applyFill="1" applyBorder="1" applyAlignment="1">
      <alignment horizontal="center" vertical="center" wrapText="1"/>
    </xf>
    <xf numFmtId="0" fontId="25" fillId="5" borderId="12" xfId="39" quotePrefix="1" applyFont="1" applyFill="1" applyBorder="1" applyAlignment="1">
      <alignment horizontal="center" vertical="center" wrapText="1"/>
    </xf>
    <xf numFmtId="0" fontId="25" fillId="5" borderId="13" xfId="40" quotePrefix="1" applyFont="1" applyFill="1" applyBorder="1" applyAlignment="1">
      <alignment horizontal="center" vertical="center" wrapText="1"/>
    </xf>
    <xf numFmtId="0" fontId="25" fillId="5" borderId="11" xfId="40" quotePrefix="1" applyFont="1" applyFill="1" applyBorder="1" applyAlignment="1">
      <alignment horizontal="center" vertical="center" wrapText="1"/>
    </xf>
    <xf numFmtId="0" fontId="25" fillId="5" borderId="10" xfId="40" quotePrefix="1" applyFont="1" applyFill="1" applyBorder="1" applyAlignment="1">
      <alignment horizontal="center" vertical="center" wrapText="1"/>
    </xf>
    <xf numFmtId="0" fontId="25" fillId="5" borderId="14" xfId="40" quotePrefix="1" applyFont="1" applyFill="1" applyBorder="1" applyAlignment="1">
      <alignment horizontal="center" vertical="center" wrapText="1"/>
    </xf>
    <xf numFmtId="0" fontId="25" fillId="5" borderId="15" xfId="40" quotePrefix="1" applyFont="1" applyFill="1" applyBorder="1" applyAlignment="1">
      <alignment horizontal="center" vertical="center" wrapText="1"/>
    </xf>
    <xf numFmtId="0" fontId="25" fillId="5" borderId="12" xfId="40" quotePrefix="1" applyFont="1" applyFill="1" applyBorder="1" applyAlignment="1">
      <alignment horizontal="center" vertical="center" wrapText="1"/>
    </xf>
    <xf numFmtId="1" fontId="25" fillId="5" borderId="7" xfId="40" quotePrefix="1" applyNumberFormat="1" applyFont="1" applyFill="1" applyBorder="1" applyAlignment="1">
      <alignment horizontal="center" vertical="center" wrapText="1"/>
    </xf>
    <xf numFmtId="1" fontId="25" fillId="5" borderId="8" xfId="40" quotePrefix="1" applyNumberFormat="1" applyFont="1" applyFill="1" applyBorder="1" applyAlignment="1">
      <alignment horizontal="center" vertical="center" wrapText="1"/>
    </xf>
    <xf numFmtId="1" fontId="25" fillId="5" borderId="9" xfId="40" quotePrefix="1" applyNumberFormat="1" applyFont="1" applyFill="1" applyBorder="1" applyAlignment="1">
      <alignment horizontal="center" vertical="center" wrapText="1"/>
    </xf>
    <xf numFmtId="0" fontId="25" fillId="5" borderId="7" xfId="40" quotePrefix="1" applyFont="1" applyFill="1" applyBorder="1" applyAlignment="1">
      <alignment horizontal="center" vertical="center" wrapText="1"/>
    </xf>
    <xf numFmtId="0" fontId="25" fillId="5" borderId="8" xfId="40" quotePrefix="1" applyFont="1" applyFill="1" applyBorder="1" applyAlignment="1">
      <alignment horizontal="center" vertical="center" wrapText="1"/>
    </xf>
    <xf numFmtId="0" fontId="25" fillId="5" borderId="9" xfId="40" quotePrefix="1" applyFont="1" applyFill="1" applyBorder="1" applyAlignment="1">
      <alignment horizontal="center" vertical="center" wrapText="1"/>
    </xf>
    <xf numFmtId="0" fontId="10" fillId="5" borderId="1" xfId="41" applyFont="1" applyFill="1" applyBorder="1" applyAlignment="1">
      <alignment horizontal="center" vertical="center" wrapText="1"/>
    </xf>
    <xf numFmtId="0" fontId="10" fillId="5" borderId="1" xfId="31" applyFont="1" applyFill="1" applyBorder="1" applyAlignment="1">
      <alignment horizontal="center" vertical="center" wrapText="1"/>
    </xf>
    <xf numFmtId="0" fontId="33" fillId="5" borderId="4" xfId="39" quotePrefix="1" applyFont="1" applyFill="1" applyBorder="1" applyAlignment="1">
      <alignment horizontal="right" wrapText="1"/>
    </xf>
    <xf numFmtId="0" fontId="25" fillId="5" borderId="5" xfId="39" quotePrefix="1" applyFont="1" applyFill="1" applyBorder="1" applyAlignment="1">
      <alignment horizontal="right" wrapText="1"/>
    </xf>
    <xf numFmtId="0" fontId="25" fillId="5" borderId="6" xfId="39" quotePrefix="1" applyFont="1" applyFill="1" applyBorder="1" applyAlignment="1">
      <alignment horizontal="right" wrapText="1"/>
    </xf>
    <xf numFmtId="2" fontId="34" fillId="5" borderId="1" xfId="41" quotePrefix="1" applyNumberFormat="1" applyFont="1" applyFill="1" applyBorder="1" applyAlignment="1">
      <alignment horizontal="center" vertical="center" wrapText="1"/>
    </xf>
    <xf numFmtId="2" fontId="34" fillId="5" borderId="1" xfId="31" applyNumberFormat="1" applyFont="1" applyFill="1" applyBorder="1" applyAlignment="1">
      <alignment horizontal="center" vertical="center" wrapText="1"/>
    </xf>
    <xf numFmtId="0" fontId="33" fillId="5" borderId="4" xfId="39" quotePrefix="1" applyFont="1" applyFill="1" applyBorder="1" applyAlignment="1">
      <alignment horizontal="right" vertical="center" wrapText="1"/>
    </xf>
    <xf numFmtId="0" fontId="25" fillId="5" borderId="5" xfId="39" quotePrefix="1" applyFont="1" applyFill="1" applyBorder="1" applyAlignment="1">
      <alignment horizontal="right" vertical="center" wrapText="1"/>
    </xf>
    <xf numFmtId="0" fontId="25" fillId="5" borderId="6" xfId="39" quotePrefix="1" applyFont="1" applyFill="1" applyBorder="1" applyAlignment="1">
      <alignment horizontal="right" vertical="center" wrapText="1"/>
    </xf>
    <xf numFmtId="10" fontId="25" fillId="5" borderId="4" xfId="41" applyNumberFormat="1" applyFont="1" applyFill="1" applyBorder="1" applyAlignment="1">
      <alignment horizontal="center" vertical="center" wrapText="1"/>
    </xf>
    <xf numFmtId="0" fontId="25" fillId="5" borderId="5" xfId="41" applyFont="1" applyFill="1" applyBorder="1" applyAlignment="1">
      <alignment horizontal="center" vertical="center" wrapText="1"/>
    </xf>
    <xf numFmtId="2" fontId="10" fillId="5" borderId="1" xfId="41" applyNumberFormat="1" applyFont="1" applyFill="1" applyBorder="1" applyAlignment="1">
      <alignment horizontal="center" vertical="center" wrapText="1"/>
    </xf>
    <xf numFmtId="0" fontId="10" fillId="5" borderId="4" xfId="39" quotePrefix="1" applyFont="1" applyFill="1" applyBorder="1" applyAlignment="1">
      <alignment horizontal="left" vertical="center" wrapText="1"/>
    </xf>
    <xf numFmtId="0" fontId="10" fillId="5" borderId="5" xfId="42" applyFont="1" applyFill="1" applyBorder="1" applyAlignment="1">
      <alignment horizontal="left" vertical="center" wrapText="1"/>
    </xf>
    <xf numFmtId="0" fontId="10" fillId="5" borderId="6" xfId="42" applyFont="1" applyFill="1" applyBorder="1" applyAlignment="1">
      <alignment horizontal="left" vertical="center" wrapText="1"/>
    </xf>
    <xf numFmtId="9" fontId="25" fillId="5" borderId="4" xfId="41" applyNumberFormat="1" applyFont="1" applyFill="1" applyBorder="1" applyAlignment="1">
      <alignment horizontal="center" vertical="center" wrapText="1"/>
    </xf>
    <xf numFmtId="0" fontId="25" fillId="5" borderId="4" xfId="39" quotePrefix="1" applyFont="1" applyFill="1" applyBorder="1" applyAlignment="1">
      <alignment horizontal="center" vertical="center" wrapText="1"/>
    </xf>
    <xf numFmtId="0" fontId="25" fillId="5" borderId="5" xfId="39" quotePrefix="1" applyFont="1" applyFill="1" applyBorder="1" applyAlignment="1">
      <alignment horizontal="center" vertical="center" wrapText="1"/>
    </xf>
    <xf numFmtId="0" fontId="25" fillId="5" borderId="6" xfId="39" quotePrefix="1" applyFont="1" applyFill="1" applyBorder="1" applyAlignment="1">
      <alignment horizontal="center" vertical="center" wrapText="1"/>
    </xf>
    <xf numFmtId="0" fontId="25" fillId="0" borderId="4" xfId="41" quotePrefix="1" applyFont="1" applyFill="1" applyBorder="1" applyAlignment="1">
      <alignment horizontal="center" vertical="center" wrapText="1"/>
    </xf>
    <xf numFmtId="0" fontId="25" fillId="0" borderId="5" xfId="41" quotePrefix="1" applyFont="1" applyFill="1" applyBorder="1" applyAlignment="1">
      <alignment horizontal="center" vertical="center" wrapText="1"/>
    </xf>
    <xf numFmtId="0" fontId="23" fillId="0" borderId="6" xfId="31" applyFont="1" applyFill="1" applyBorder="1" applyAlignment="1">
      <alignment horizontal="center" vertical="center" wrapText="1"/>
    </xf>
    <xf numFmtId="4" fontId="34" fillId="5" borderId="1" xfId="41" quotePrefix="1" applyNumberFormat="1" applyFont="1" applyFill="1" applyBorder="1" applyAlignment="1">
      <alignment horizontal="center" vertical="center" wrapText="1"/>
    </xf>
    <xf numFmtId="4" fontId="34" fillId="5" borderId="1" xfId="31" applyNumberFormat="1" applyFont="1" applyFill="1" applyBorder="1" applyAlignment="1">
      <alignment horizontal="center" vertical="center" wrapText="1"/>
    </xf>
    <xf numFmtId="0" fontId="23" fillId="5" borderId="0" xfId="31" applyFont="1" applyFill="1" applyAlignment="1">
      <alignment horizontal="center" vertical="top" wrapText="1"/>
    </xf>
    <xf numFmtId="0" fontId="23" fillId="5" borderId="5" xfId="31" applyFont="1" applyFill="1" applyBorder="1" applyAlignment="1">
      <alignment horizontal="left" wrapText="1"/>
    </xf>
    <xf numFmtId="0" fontId="23" fillId="5" borderId="6" xfId="31" applyFont="1" applyFill="1" applyBorder="1" applyAlignment="1">
      <alignment horizontal="left" wrapText="1"/>
    </xf>
    <xf numFmtId="0" fontId="23" fillId="5" borderId="1" xfId="31" applyFont="1" applyFill="1" applyBorder="1" applyAlignment="1">
      <alignment horizontal="center" wrapText="1"/>
    </xf>
    <xf numFmtId="4" fontId="23" fillId="5" borderId="1" xfId="31" applyNumberFormat="1" applyFont="1" applyFill="1" applyBorder="1" applyAlignment="1">
      <alignment horizontal="center" wrapText="1"/>
    </xf>
    <xf numFmtId="0" fontId="23" fillId="5" borderId="3" xfId="31" applyFont="1" applyFill="1" applyBorder="1" applyAlignment="1">
      <alignment horizontal="center" wrapText="1"/>
    </xf>
    <xf numFmtId="0" fontId="25" fillId="5" borderId="0" xfId="32" applyFont="1" applyFill="1" applyAlignment="1">
      <alignment horizontal="center" vertical="top" wrapText="1"/>
    </xf>
    <xf numFmtId="0" fontId="23" fillId="5" borderId="0" xfId="31" applyFont="1" applyFill="1" applyAlignment="1">
      <alignment horizontal="center" wrapText="1"/>
    </xf>
    <xf numFmtId="0" fontId="41" fillId="0" borderId="0" xfId="31" applyFont="1" applyFill="1" applyAlignment="1">
      <alignment horizontal="left" vertical="top" wrapText="1"/>
    </xf>
    <xf numFmtId="4" fontId="14" fillId="6" borderId="1" xfId="44" applyNumberFormat="1" applyFont="1" applyFill="1" applyBorder="1" applyAlignment="1">
      <alignment horizontal="center" vertical="center" wrapText="1"/>
    </xf>
    <xf numFmtId="4" fontId="45" fillId="6" borderId="1" xfId="44" applyNumberFormat="1" applyFont="1" applyFill="1" applyBorder="1" applyAlignment="1">
      <alignment horizontal="center" vertical="center" wrapText="1"/>
    </xf>
    <xf numFmtId="0" fontId="35" fillId="0" borderId="0" xfId="31" applyFont="1" applyFill="1" applyAlignment="1">
      <alignment horizontal="center" vertical="top" wrapText="1"/>
    </xf>
    <xf numFmtId="0" fontId="36" fillId="0" borderId="2" xfId="31" applyFont="1" applyFill="1" applyBorder="1" applyAlignment="1">
      <alignment horizontal="center" vertical="top" wrapText="1"/>
    </xf>
    <xf numFmtId="0" fontId="37" fillId="0" borderId="3" xfId="31" applyFont="1" applyFill="1" applyBorder="1" applyAlignment="1">
      <alignment horizontal="center" vertical="top" wrapText="1"/>
    </xf>
    <xf numFmtId="0" fontId="3" fillId="0" borderId="16" xfId="31" applyFont="1" applyFill="1" applyBorder="1" applyAlignment="1">
      <alignment horizontal="center" vertical="top" wrapText="1"/>
    </xf>
    <xf numFmtId="0" fontId="3" fillId="0" borderId="19" xfId="31" applyFont="1" applyFill="1" applyBorder="1" applyAlignment="1">
      <alignment horizontal="center" vertical="top" wrapText="1"/>
    </xf>
    <xf numFmtId="0" fontId="3" fillId="0" borderId="21" xfId="31" applyFont="1" applyFill="1" applyBorder="1" applyAlignment="1">
      <alignment horizontal="center" vertical="top" wrapText="1"/>
    </xf>
    <xf numFmtId="0" fontId="3" fillId="0" borderId="17" xfId="31" applyFont="1" applyFill="1" applyBorder="1" applyAlignment="1">
      <alignment horizontal="left" vertical="top" wrapText="1"/>
    </xf>
    <xf numFmtId="0" fontId="3" fillId="0" borderId="1" xfId="31" applyFont="1" applyFill="1" applyBorder="1" applyAlignment="1">
      <alignment horizontal="left" vertical="top" wrapText="1"/>
    </xf>
    <xf numFmtId="0" fontId="3" fillId="0" borderId="22" xfId="31" applyFont="1" applyFill="1" applyBorder="1" applyAlignment="1">
      <alignment horizontal="left" vertical="top" wrapText="1"/>
    </xf>
    <xf numFmtId="0" fontId="3" fillId="0" borderId="17" xfId="31" applyFont="1" applyFill="1" applyBorder="1" applyAlignment="1">
      <alignment horizontal="center" vertical="top" wrapText="1"/>
    </xf>
    <xf numFmtId="0" fontId="3" fillId="0" borderId="1" xfId="31" applyFont="1" applyFill="1" applyBorder="1" applyAlignment="1">
      <alignment horizontal="center" vertical="top" wrapText="1"/>
    </xf>
    <xf numFmtId="0" fontId="3" fillId="0" borderId="22" xfId="31" applyFont="1" applyFill="1" applyBorder="1" applyAlignment="1">
      <alignment horizontal="center" vertical="top" wrapText="1"/>
    </xf>
    <xf numFmtId="0" fontId="47" fillId="0" borderId="0" xfId="45" applyNumberFormat="1" applyFont="1" applyFill="1" applyBorder="1" applyAlignment="1" applyProtection="1">
      <alignment horizontal="left" vertical="top" wrapText="1"/>
    </xf>
    <xf numFmtId="0" fontId="24" fillId="0" borderId="2" xfId="45" applyNumberFormat="1" applyFont="1" applyFill="1" applyBorder="1" applyAlignment="1" applyProtection="1">
      <alignment horizontal="center" wrapText="1"/>
    </xf>
    <xf numFmtId="0" fontId="49" fillId="0" borderId="3" xfId="45" applyNumberFormat="1" applyFont="1" applyFill="1" applyBorder="1" applyAlignment="1" applyProtection="1">
      <alignment horizontal="center" vertical="top"/>
    </xf>
    <xf numFmtId="0" fontId="21" fillId="0" borderId="0" xfId="45" applyNumberFormat="1" applyFont="1" applyFill="1" applyBorder="1" applyAlignment="1" applyProtection="1">
      <alignment horizontal="center"/>
    </xf>
    <xf numFmtId="0" fontId="47" fillId="0" borderId="2" xfId="45" applyNumberFormat="1" applyFont="1" applyFill="1" applyBorder="1" applyAlignment="1" applyProtection="1">
      <alignment horizontal="center" wrapText="1"/>
    </xf>
    <xf numFmtId="0" fontId="49" fillId="0" borderId="3" xfId="45" applyNumberFormat="1" applyFont="1" applyFill="1" applyBorder="1" applyAlignment="1" applyProtection="1">
      <alignment horizontal="center"/>
    </xf>
    <xf numFmtId="0" fontId="47" fillId="0" borderId="5" xfId="45" applyNumberFormat="1" applyFont="1" applyFill="1" applyBorder="1" applyAlignment="1" applyProtection="1">
      <alignment horizontal="center"/>
    </xf>
    <xf numFmtId="0" fontId="47" fillId="0" borderId="1" xfId="45" applyNumberFormat="1" applyFont="1" applyFill="1" applyBorder="1" applyAlignment="1" applyProtection="1">
      <alignment horizontal="center" vertical="center" wrapText="1"/>
    </xf>
    <xf numFmtId="0" fontId="47" fillId="0" borderId="14" xfId="45" applyNumberFormat="1" applyFont="1" applyFill="1" applyBorder="1" applyAlignment="1" applyProtection="1">
      <alignment horizontal="left" vertical="top" wrapText="1"/>
    </xf>
    <xf numFmtId="0" fontId="47" fillId="0" borderId="1" xfId="45" applyNumberFormat="1" applyFont="1" applyFill="1" applyBorder="1" applyAlignment="1" applyProtection="1">
      <alignment horizontal="center" vertical="center"/>
    </xf>
    <xf numFmtId="0" fontId="48" fillId="0" borderId="4" xfId="45" applyNumberFormat="1" applyFont="1" applyFill="1" applyBorder="1" applyAlignment="1" applyProtection="1">
      <alignment horizontal="left" vertical="center" wrapText="1"/>
    </xf>
    <xf numFmtId="0" fontId="48" fillId="0" borderId="5" xfId="45" applyNumberFormat="1" applyFont="1" applyFill="1" applyBorder="1" applyAlignment="1" applyProtection="1">
      <alignment horizontal="left" vertical="center" wrapText="1"/>
    </xf>
    <xf numFmtId="0" fontId="48" fillId="0" borderId="6" xfId="45" applyNumberFormat="1" applyFont="1" applyFill="1" applyBorder="1" applyAlignment="1" applyProtection="1">
      <alignment horizontal="left" vertical="center" wrapText="1"/>
    </xf>
    <xf numFmtId="0" fontId="47" fillId="0" borderId="3" xfId="45" applyNumberFormat="1" applyFont="1" applyFill="1" applyBorder="1" applyAlignment="1" applyProtection="1">
      <alignment horizontal="left" vertical="top" wrapText="1"/>
    </xf>
    <xf numFmtId="0" fontId="48" fillId="0" borderId="3" xfId="45" applyNumberFormat="1" applyFont="1" applyFill="1" applyBorder="1" applyAlignment="1" applyProtection="1">
      <alignment horizontal="left" vertical="top" wrapText="1"/>
    </xf>
    <xf numFmtId="0" fontId="48" fillId="0" borderId="0" xfId="45" applyNumberFormat="1" applyFont="1" applyFill="1" applyBorder="1" applyAlignment="1" applyProtection="1">
      <alignment horizontal="left" vertical="top" wrapText="1"/>
    </xf>
    <xf numFmtId="0" fontId="47" fillId="0" borderId="4" xfId="45" applyNumberFormat="1" applyFont="1" applyFill="1" applyBorder="1" applyAlignment="1" applyProtection="1">
      <alignment horizontal="left" vertical="center" wrapText="1"/>
    </xf>
    <xf numFmtId="0" fontId="47" fillId="0" borderId="5" xfId="45" applyNumberFormat="1" applyFont="1" applyFill="1" applyBorder="1" applyAlignment="1" applyProtection="1">
      <alignment horizontal="left" vertical="center" wrapText="1"/>
    </xf>
    <xf numFmtId="0" fontId="47" fillId="0" borderId="6" xfId="45" applyNumberFormat="1" applyFont="1" applyFill="1" applyBorder="1" applyAlignment="1" applyProtection="1">
      <alignment horizontal="left" vertical="center" wrapText="1"/>
    </xf>
    <xf numFmtId="0" fontId="47" fillId="0" borderId="2" xfId="45" applyNumberFormat="1" applyFont="1" applyFill="1" applyBorder="1" applyAlignment="1" applyProtection="1">
      <alignment horizontal="left" vertical="top"/>
    </xf>
    <xf numFmtId="0" fontId="49" fillId="0" borderId="3" xfId="45" applyNumberFormat="1" applyFont="1" applyFill="1" applyBorder="1" applyAlignment="1" applyProtection="1">
      <alignment horizontal="center" vertical="center"/>
    </xf>
    <xf numFmtId="0" fontId="6" fillId="0" borderId="0" xfId="46" applyFont="1" applyFill="1" applyAlignment="1">
      <alignment horizontal="center"/>
    </xf>
    <xf numFmtId="0" fontId="7" fillId="0" borderId="0" xfId="46" applyFont="1" applyFill="1" applyBorder="1" applyAlignment="1">
      <alignment horizontal="center" vertical="center"/>
    </xf>
    <xf numFmtId="49" fontId="3" fillId="0" borderId="2" xfId="23" applyNumberFormat="1" applyFill="1" applyBorder="1" applyAlignment="1">
      <alignment horizontal="left" wrapText="1"/>
    </xf>
    <xf numFmtId="0" fontId="3" fillId="0" borderId="1" xfId="46" applyFont="1" applyFill="1" applyBorder="1" applyAlignment="1">
      <alignment horizontal="center" vertical="center" wrapText="1"/>
    </xf>
    <xf numFmtId="49" fontId="3" fillId="0" borderId="1" xfId="46" applyNumberFormat="1" applyFont="1" applyFill="1" applyBorder="1" applyAlignment="1">
      <alignment horizontal="center" vertical="center" wrapText="1"/>
    </xf>
    <xf numFmtId="49" fontId="3" fillId="0" borderId="4" xfId="23" applyNumberFormat="1" applyFont="1" applyFill="1" applyBorder="1" applyAlignment="1">
      <alignment horizontal="center"/>
    </xf>
    <xf numFmtId="49" fontId="3" fillId="0" borderId="5" xfId="23" applyNumberFormat="1" applyFont="1" applyFill="1" applyBorder="1" applyAlignment="1">
      <alignment horizontal="center"/>
    </xf>
    <xf numFmtId="49" fontId="3" fillId="0" borderId="6" xfId="23" applyNumberFormat="1" applyFont="1" applyFill="1" applyBorder="1" applyAlignment="1">
      <alignment horizontal="center"/>
    </xf>
    <xf numFmtId="49" fontId="14" fillId="0" borderId="1" xfId="46" applyNumberFormat="1" applyFont="1" applyFill="1" applyBorder="1" applyAlignment="1">
      <alignment horizontal="left" vertical="top" wrapText="1"/>
    </xf>
    <xf numFmtId="0" fontId="15" fillId="0" borderId="1" xfId="46" applyFont="1" applyFill="1" applyBorder="1" applyAlignment="1">
      <alignment horizontal="left" vertical="top" wrapText="1"/>
    </xf>
    <xf numFmtId="0" fontId="10" fillId="5" borderId="0" xfId="42" applyFont="1" applyFill="1" applyBorder="1" applyAlignment="1">
      <alignment horizontal="center" wrapText="1"/>
    </xf>
    <xf numFmtId="0" fontId="10" fillId="5" borderId="0" xfId="32" applyFont="1" applyFill="1" applyAlignment="1">
      <alignment horizontal="center" vertical="top" wrapText="1"/>
    </xf>
    <xf numFmtId="0" fontId="10" fillId="5" borderId="0" xfId="42" applyFont="1" applyFill="1" applyAlignment="1">
      <alignment horizontal="center" wrapText="1"/>
    </xf>
    <xf numFmtId="0" fontId="10" fillId="5" borderId="0" xfId="42" applyFont="1" applyFill="1" applyAlignment="1">
      <alignment horizontal="center" vertical="top" wrapText="1"/>
    </xf>
    <xf numFmtId="0" fontId="6" fillId="0" borderId="0" xfId="46" applyFont="1" applyAlignment="1">
      <alignment horizontal="center"/>
    </xf>
    <xf numFmtId="0" fontId="3" fillId="0" borderId="2" xfId="23" applyBorder="1" applyAlignment="1">
      <alignment horizontal="center" wrapText="1"/>
    </xf>
    <xf numFmtId="0" fontId="7" fillId="0" borderId="0" xfId="46" applyFont="1" applyBorder="1" applyAlignment="1">
      <alignment horizontal="center" vertical="center"/>
    </xf>
    <xf numFmtId="49" fontId="3" fillId="0" borderId="2" xfId="23" applyNumberFormat="1" applyBorder="1" applyAlignment="1">
      <alignment horizontal="left" wrapText="1"/>
    </xf>
    <xf numFmtId="0" fontId="3" fillId="0" borderId="1" xfId="46" applyFont="1" applyBorder="1" applyAlignment="1">
      <alignment horizontal="center" vertical="center" wrapText="1"/>
    </xf>
    <xf numFmtId="49" fontId="3" fillId="0" borderId="1" xfId="46" applyNumberFormat="1" applyFont="1" applyBorder="1" applyAlignment="1">
      <alignment horizontal="center" vertical="center" wrapText="1"/>
    </xf>
    <xf numFmtId="49" fontId="3" fillId="0" borderId="4" xfId="23" applyNumberFormat="1" applyFont="1" applyBorder="1" applyAlignment="1">
      <alignment horizontal="center"/>
    </xf>
    <xf numFmtId="49" fontId="3" fillId="0" borderId="5" xfId="23" applyNumberFormat="1" applyFont="1" applyBorder="1" applyAlignment="1">
      <alignment horizontal="center"/>
    </xf>
    <xf numFmtId="49" fontId="3" fillId="0" borderId="6" xfId="23" applyNumberFormat="1" applyFont="1" applyBorder="1" applyAlignment="1">
      <alignment horizontal="center"/>
    </xf>
    <xf numFmtId="0" fontId="13" fillId="0" borderId="3" xfId="46" applyFont="1" applyBorder="1" applyAlignment="1">
      <alignment horizontal="center"/>
    </xf>
    <xf numFmtId="49" fontId="14" fillId="0" borderId="1" xfId="46" applyNumberFormat="1" applyFont="1" applyBorder="1" applyAlignment="1">
      <alignment horizontal="left" vertical="top" wrapText="1"/>
    </xf>
    <xf numFmtId="0" fontId="15" fillId="0" borderId="1" xfId="46" applyFont="1" applyBorder="1" applyAlignment="1">
      <alignment horizontal="left" vertical="top" wrapText="1"/>
    </xf>
    <xf numFmtId="0" fontId="13" fillId="0" borderId="0" xfId="46" applyFont="1" applyBorder="1" applyAlignment="1">
      <alignment horizontal="center"/>
    </xf>
    <xf numFmtId="0" fontId="59" fillId="5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0" fontId="56" fillId="5" borderId="0" xfId="0" applyFont="1" applyFill="1" applyAlignment="1">
      <alignment horizontal="center" vertical="center"/>
    </xf>
    <xf numFmtId="0" fontId="14" fillId="5" borderId="0" xfId="46" applyFont="1" applyFill="1" applyAlignment="1">
      <alignment horizontal="center" vertical="center" wrapText="1"/>
    </xf>
    <xf numFmtId="0" fontId="58" fillId="5" borderId="0" xfId="46" applyFont="1" applyFill="1" applyAlignment="1">
      <alignment horizontal="center" vertical="center" wrapText="1"/>
    </xf>
    <xf numFmtId="0" fontId="59" fillId="5" borderId="0" xfId="46" applyFont="1" applyFill="1" applyAlignment="1">
      <alignment vertical="center"/>
    </xf>
    <xf numFmtId="0" fontId="2" fillId="5" borderId="0" xfId="46" applyFont="1" applyFill="1" applyAlignment="1">
      <alignment vertical="center"/>
    </xf>
    <xf numFmtId="0" fontId="59" fillId="5" borderId="0" xfId="46" applyFont="1" applyFill="1" applyBorder="1" applyAlignment="1">
      <alignment vertical="center"/>
    </xf>
    <xf numFmtId="0" fontId="2" fillId="5" borderId="0" xfId="46" applyFont="1" applyFill="1" applyBorder="1" applyAlignment="1">
      <alignment vertical="center"/>
    </xf>
    <xf numFmtId="0" fontId="72" fillId="5" borderId="0" xfId="51" applyFont="1" applyFill="1" applyAlignment="1">
      <alignment horizontal="left" vertical="center"/>
    </xf>
    <xf numFmtId="0" fontId="5" fillId="8" borderId="4" xfId="46" applyFont="1" applyFill="1" applyBorder="1" applyAlignment="1">
      <alignment horizontal="left" vertical="center" wrapText="1"/>
    </xf>
    <xf numFmtId="0" fontId="5" fillId="8" borderId="5" xfId="46" applyFont="1" applyFill="1" applyBorder="1" applyAlignment="1">
      <alignment horizontal="left" vertical="center" wrapText="1"/>
    </xf>
    <xf numFmtId="0" fontId="5" fillId="8" borderId="6" xfId="46" applyFont="1" applyFill="1" applyBorder="1" applyAlignment="1">
      <alignment horizontal="left" vertical="center" wrapText="1"/>
    </xf>
    <xf numFmtId="0" fontId="72" fillId="5" borderId="0" xfId="50" applyFont="1" applyFill="1" applyAlignment="1">
      <alignment horizontal="left" vertical="center"/>
    </xf>
    <xf numFmtId="0" fontId="75" fillId="5" borderId="0" xfId="44" applyFont="1" applyFill="1" applyAlignment="1">
      <alignment horizontal="center" vertical="top" wrapText="1"/>
    </xf>
    <xf numFmtId="0" fontId="73" fillId="0" borderId="0" xfId="44" applyFont="1" applyAlignment="1">
      <alignment horizontal="center" wrapText="1"/>
    </xf>
    <xf numFmtId="0" fontId="45" fillId="0" borderId="0" xfId="44" applyFont="1" applyAlignment="1">
      <alignment horizontal="center" vertical="center"/>
    </xf>
    <xf numFmtId="0" fontId="45" fillId="0" borderId="0" xfId="44" applyFont="1" applyAlignment="1">
      <alignment horizontal="center" vertical="center" wrapText="1"/>
    </xf>
    <xf numFmtId="0" fontId="75" fillId="5" borderId="0" xfId="44" applyFont="1" applyFill="1" applyBorder="1" applyAlignment="1">
      <alignment horizontal="center" wrapText="1"/>
    </xf>
    <xf numFmtId="0" fontId="42" fillId="5" borderId="0" xfId="32" applyFont="1" applyFill="1" applyAlignment="1">
      <alignment horizontal="center" vertical="top" wrapText="1"/>
    </xf>
    <xf numFmtId="0" fontId="75" fillId="5" borderId="0" xfId="44" applyFont="1" applyFill="1" applyAlignment="1">
      <alignment horizontal="center" wrapText="1"/>
    </xf>
    <xf numFmtId="0" fontId="51" fillId="0" borderId="0" xfId="23" applyFont="1" applyAlignment="1">
      <alignment horizontal="left" vertical="top" wrapText="1"/>
    </xf>
    <xf numFmtId="0" fontId="1" fillId="0" borderId="0" xfId="52"/>
    <xf numFmtId="0" fontId="50" fillId="0" borderId="0" xfId="52" applyFont="1" applyAlignment="1">
      <alignment horizontal="center"/>
    </xf>
    <xf numFmtId="0" fontId="76" fillId="0" borderId="0" xfId="23" applyFont="1" applyAlignment="1">
      <alignment horizontal="center" vertical="top" wrapText="1"/>
    </xf>
    <xf numFmtId="0" fontId="20" fillId="0" borderId="0" xfId="52" applyFont="1" applyAlignment="1">
      <alignment horizontal="center"/>
    </xf>
    <xf numFmtId="0" fontId="51" fillId="0" borderId="0" xfId="23" applyFont="1" applyFill="1" applyAlignment="1">
      <alignment horizontal="left" vertical="top" wrapText="1"/>
    </xf>
    <xf numFmtId="0" fontId="1" fillId="0" borderId="0" xfId="52" applyFill="1"/>
    <xf numFmtId="0" fontId="1" fillId="0" borderId="0" xfId="31" applyAlignment="1"/>
    <xf numFmtId="0" fontId="76" fillId="0" borderId="1" xfId="31" applyFont="1" applyBorder="1" applyAlignment="1">
      <alignment horizontal="left" vertical="top" wrapText="1"/>
    </xf>
    <xf numFmtId="0" fontId="20" fillId="0" borderId="1" xfId="31" applyFont="1" applyBorder="1" applyAlignment="1">
      <alignment vertical="top" wrapText="1"/>
    </xf>
    <xf numFmtId="49" fontId="15" fillId="0" borderId="1" xfId="31" applyNumberFormat="1" applyFont="1" applyBorder="1" applyAlignment="1">
      <alignment horizontal="left" vertical="top" wrapText="1"/>
    </xf>
    <xf numFmtId="0" fontId="20" fillId="0" borderId="1" xfId="31" applyFont="1" applyBorder="1" applyAlignment="1">
      <alignment horizontal="left" vertical="top" wrapText="1"/>
    </xf>
    <xf numFmtId="0" fontId="51" fillId="0" borderId="7" xfId="31" applyFont="1" applyBorder="1" applyAlignment="1">
      <alignment horizontal="left" vertical="top" wrapText="1"/>
    </xf>
    <xf numFmtId="0" fontId="1" fillId="0" borderId="9" xfId="31" applyBorder="1" applyAlignment="1">
      <alignment horizontal="left" vertical="top" wrapText="1"/>
    </xf>
    <xf numFmtId="0" fontId="51" fillId="0" borderId="1" xfId="31" applyFont="1" applyBorder="1" applyAlignment="1">
      <alignment horizontal="left" vertical="top" wrapText="1"/>
    </xf>
    <xf numFmtId="0" fontId="1" fillId="0" borderId="1" xfId="31" applyFont="1" applyBorder="1" applyAlignment="1">
      <alignment vertical="top" wrapText="1"/>
    </xf>
    <xf numFmtId="0" fontId="76" fillId="8" borderId="1" xfId="52" applyFont="1" applyFill="1" applyBorder="1" applyAlignment="1">
      <alignment horizontal="center" vertical="center" wrapText="1"/>
    </xf>
    <xf numFmtId="0" fontId="76" fillId="8" borderId="4" xfId="52" applyFont="1" applyFill="1" applyBorder="1" applyAlignment="1">
      <alignment horizontal="center" vertical="center" wrapText="1"/>
    </xf>
    <xf numFmtId="0" fontId="76" fillId="8" borderId="5" xfId="52" applyFont="1" applyFill="1" applyBorder="1" applyAlignment="1">
      <alignment horizontal="center" vertical="center" wrapText="1"/>
    </xf>
    <xf numFmtId="0" fontId="76" fillId="8" borderId="6" xfId="52" applyFont="1" applyFill="1" applyBorder="1" applyAlignment="1">
      <alignment horizontal="center" vertical="center" wrapText="1"/>
    </xf>
    <xf numFmtId="0" fontId="51" fillId="0" borderId="1" xfId="52" applyFont="1" applyBorder="1" applyAlignment="1">
      <alignment horizontal="left" vertical="top" wrapText="1"/>
    </xf>
    <xf numFmtId="0" fontId="1" fillId="0" borderId="1" xfId="52" applyBorder="1" applyAlignment="1">
      <alignment horizontal="left" vertical="top" wrapText="1"/>
    </xf>
    <xf numFmtId="0" fontId="76" fillId="0" borderId="0" xfId="23" applyFont="1" applyAlignment="1">
      <alignment horizontal="center"/>
    </xf>
    <xf numFmtId="0" fontId="51" fillId="0" borderId="0" xfId="52" applyFont="1" applyAlignment="1">
      <alignment horizontal="center"/>
    </xf>
    <xf numFmtId="0" fontId="76" fillId="0" borderId="2" xfId="23" applyFont="1" applyBorder="1" applyAlignment="1">
      <alignment horizontal="center" vertical="top" wrapText="1"/>
    </xf>
    <xf numFmtId="0" fontId="83" fillId="0" borderId="0" xfId="52" applyFont="1" applyBorder="1" applyAlignment="1">
      <alignment horizontal="center" vertical="top"/>
    </xf>
    <xf numFmtId="0" fontId="51" fillId="0" borderId="2" xfId="23" applyFont="1" applyBorder="1" applyAlignment="1">
      <alignment horizontal="center" vertical="top" wrapText="1"/>
    </xf>
    <xf numFmtId="0" fontId="15" fillId="0" borderId="1" xfId="52" applyFont="1" applyBorder="1" applyAlignment="1">
      <alignment horizontal="left" vertical="top" wrapText="1"/>
    </xf>
    <xf numFmtId="0" fontId="20" fillId="0" borderId="1" xfId="52" applyFont="1" applyBorder="1" applyAlignment="1">
      <alignment horizontal="left" vertical="top" wrapText="1"/>
    </xf>
    <xf numFmtId="0" fontId="76" fillId="0" borderId="1" xfId="52" applyFont="1" applyBorder="1" applyAlignment="1">
      <alignment horizontal="left" vertical="top" wrapText="1"/>
    </xf>
    <xf numFmtId="0" fontId="20" fillId="0" borderId="1" xfId="52" applyFont="1" applyBorder="1" applyAlignment="1">
      <alignment vertical="top" wrapText="1"/>
    </xf>
    <xf numFmtId="0" fontId="1" fillId="0" borderId="1" xfId="52" applyFont="1" applyBorder="1" applyAlignment="1">
      <alignment vertical="top" wrapText="1"/>
    </xf>
    <xf numFmtId="0" fontId="76" fillId="8" borderId="1" xfId="52" applyFont="1" applyFill="1" applyBorder="1" applyAlignment="1">
      <alignment horizontal="left" vertical="top" wrapText="1"/>
    </xf>
    <xf numFmtId="0" fontId="20" fillId="8" borderId="1" xfId="52" applyFont="1" applyFill="1" applyBorder="1" applyAlignment="1">
      <alignment vertical="top" wrapText="1"/>
    </xf>
    <xf numFmtId="0" fontId="36" fillId="0" borderId="0" xfId="56" quotePrefix="1" applyFont="1" applyFill="1" applyAlignment="1">
      <alignment horizontal="left" vertical="center" wrapText="1"/>
    </xf>
    <xf numFmtId="0" fontId="36" fillId="0" borderId="0" xfId="57" applyFont="1" applyFill="1" applyAlignment="1">
      <alignment vertical="center" wrapText="1"/>
    </xf>
    <xf numFmtId="0" fontId="36" fillId="0" borderId="0" xfId="59" quotePrefix="1" applyFont="1" applyFill="1" applyAlignment="1">
      <alignment horizontal="left" vertical="center" wrapText="1"/>
    </xf>
    <xf numFmtId="0" fontId="85" fillId="0" borderId="0" xfId="55" applyFont="1" applyAlignment="1">
      <alignment horizontal="center"/>
    </xf>
    <xf numFmtId="0" fontId="85" fillId="0" borderId="0" xfId="55" applyFont="1" applyAlignment="1">
      <alignment horizontal="center" wrapText="1"/>
    </xf>
    <xf numFmtId="0" fontId="35" fillId="0" borderId="0" xfId="55" applyFont="1" applyAlignment="1">
      <alignment horizontal="center"/>
    </xf>
    <xf numFmtId="0" fontId="36" fillId="0" borderId="0" xfId="58" quotePrefix="1" applyFont="1" applyFill="1" applyAlignment="1">
      <alignment horizontal="left" vertical="center" wrapText="1"/>
    </xf>
    <xf numFmtId="0" fontId="77" fillId="0" borderId="0" xfId="55" applyFont="1" applyAlignment="1">
      <alignment horizontal="center" vertical="top" wrapText="1"/>
    </xf>
    <xf numFmtId="0" fontId="79" fillId="0" borderId="0" xfId="55" applyFont="1" applyAlignment="1">
      <alignment horizontal="center" vertical="top" wrapText="1"/>
    </xf>
    <xf numFmtId="0" fontId="36" fillId="0" borderId="0" xfId="60" quotePrefix="1" applyFont="1" applyFill="1" applyAlignment="1">
      <alignment horizontal="left" vertical="center" wrapText="1"/>
    </xf>
    <xf numFmtId="0" fontId="79" fillId="0" borderId="0" xfId="65" applyFont="1" applyAlignment="1">
      <alignment horizontal="center" vertical="top" wrapText="1"/>
    </xf>
    <xf numFmtId="49" fontId="20" fillId="0" borderId="0" xfId="65" applyNumberFormat="1" applyFont="1" applyAlignment="1">
      <alignment horizontal="center"/>
    </xf>
    <xf numFmtId="0" fontId="20" fillId="0" borderId="0" xfId="65" applyFont="1" applyAlignment="1">
      <alignment horizontal="center"/>
    </xf>
    <xf numFmtId="0" fontId="44" fillId="0" borderId="2" xfId="65" applyBorder="1" applyAlignment="1">
      <alignment horizontal="left" wrapText="1"/>
    </xf>
    <xf numFmtId="0" fontId="77" fillId="0" borderId="0" xfId="65" applyFont="1" applyAlignment="1">
      <alignment horizontal="center" vertical="top" wrapText="1"/>
    </xf>
    <xf numFmtId="0" fontId="73" fillId="0" borderId="0" xfId="67" applyFont="1" applyAlignment="1">
      <alignment horizontal="center" wrapText="1"/>
    </xf>
    <xf numFmtId="0" fontId="45" fillId="0" borderId="0" xfId="67" applyFont="1" applyAlignment="1">
      <alignment horizontal="center" vertical="center"/>
    </xf>
    <xf numFmtId="0" fontId="45" fillId="0" borderId="0" xfId="67" applyFont="1" applyAlignment="1">
      <alignment horizontal="center" vertical="center" wrapText="1"/>
    </xf>
  </cellXfs>
  <cellStyles count="72">
    <cellStyle name="S0" xfId="30"/>
    <cellStyle name="S0 2" xfId="50"/>
    <cellStyle name="S1" xfId="32"/>
    <cellStyle name="S10" xfId="40"/>
    <cellStyle name="S10 5" xfId="62"/>
    <cellStyle name="S11" xfId="41"/>
    <cellStyle name="S12 4" xfId="63"/>
    <cellStyle name="S2" xfId="33"/>
    <cellStyle name="S2 2" xfId="51"/>
    <cellStyle name="S2 6" xfId="59"/>
    <cellStyle name="S3" xfId="34"/>
    <cellStyle name="S5" xfId="35"/>
    <cellStyle name="S5 4" xfId="56"/>
    <cellStyle name="S6" xfId="36"/>
    <cellStyle name="S6 4" xfId="58"/>
    <cellStyle name="S7" xfId="37"/>
    <cellStyle name="S7 3" xfId="60"/>
    <cellStyle name="S8" xfId="38"/>
    <cellStyle name="S8 3" xfId="61"/>
    <cellStyle name="S9" xfId="39"/>
    <cellStyle name="Акт" xfId="1"/>
    <cellStyle name="АктМТСН" xfId="2"/>
    <cellStyle name="ВедРесурсов" xfId="3"/>
    <cellStyle name="ВедРесурсовАкт" xfId="4"/>
    <cellStyle name="Гиперссылка" xfId="43" builtinId="8"/>
    <cellStyle name="Индексы" xfId="5"/>
    <cellStyle name="Итоги" xfId="6"/>
    <cellStyle name="ИтогоАктБазЦ" xfId="7"/>
    <cellStyle name="ИтогоАктБИМ" xfId="8"/>
    <cellStyle name="ИтогоАктРесМет" xfId="9"/>
    <cellStyle name="ИтогоБазЦ" xfId="10"/>
    <cellStyle name="ИтогоБИМ" xfId="11"/>
    <cellStyle name="ИтогоРесМет" xfId="12"/>
    <cellStyle name="ЛокСмета" xfId="13"/>
    <cellStyle name="ЛокСмМТСН" xfId="14"/>
    <cellStyle name="М29" xfId="15"/>
    <cellStyle name="Нейтральный" xfId="29" builtinId="28"/>
    <cellStyle name="ОбСмета" xfId="16"/>
    <cellStyle name="Обычный" xfId="0" builtinId="0"/>
    <cellStyle name="Обычный 14" xfId="52"/>
    <cellStyle name="Обычный 15" xfId="53"/>
    <cellStyle name="Обычный 18" xfId="57"/>
    <cellStyle name="Обычный 2" xfId="31"/>
    <cellStyle name="Обычный 2 2" xfId="46"/>
    <cellStyle name="Обычный 2 3" xfId="66"/>
    <cellStyle name="Обычный 3" xfId="45"/>
    <cellStyle name="Обычный 3 2" xfId="65"/>
    <cellStyle name="Обычный 3 2 3" xfId="68"/>
    <cellStyle name="Обычный 3 3" xfId="69"/>
    <cellStyle name="Обычный 4" xfId="44"/>
    <cellStyle name="Обычный 4 2" xfId="64"/>
    <cellStyle name="Обычный 5" xfId="55"/>
    <cellStyle name="Обычный 5 2" xfId="71"/>
    <cellStyle name="Обычный 8 2" xfId="42"/>
    <cellStyle name="Обычный 9 2" xfId="67"/>
    <cellStyle name="Параметр" xfId="17"/>
    <cellStyle name="ПеременныеСметы" xfId="18"/>
    <cellStyle name="ПИР" xfId="54"/>
    <cellStyle name="Плохой" xfId="28" builtinId="27"/>
    <cellStyle name="Процентный 2" xfId="48"/>
    <cellStyle name="РесСмета" xfId="19"/>
    <cellStyle name="СводВедРес" xfId="20"/>
    <cellStyle name="СводкаСтоимРаб" xfId="21"/>
    <cellStyle name="СводРасч" xfId="22"/>
    <cellStyle name="Титул" xfId="23"/>
    <cellStyle name="Финансовый" xfId="27" builtinId="3"/>
    <cellStyle name="Финансовый [0] 2" xfId="49"/>
    <cellStyle name="Финансовый 2" xfId="47"/>
    <cellStyle name="Финансовый 3" xfId="70"/>
    <cellStyle name="Хвост" xfId="24"/>
    <cellStyle name="Ценник" xfId="25"/>
    <cellStyle name="Экспертиза" xfId="2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&#1086;&#1073;&#1097;&#1072;&#1103;%20&#1087;&#1072;&#1087;&#1082;&#1072;\&#1070;&#1089;&#1091;&#1087;&#1086;&#1074;\&#1057;&#1052;&#1045;&#1058;&#1040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Zarplata_1\&#1044;&#1077;&#1085;&#1080;&#1089;\&#1089;&#1086;&#1093;&#1088;&#1072;&#1085;&#1080;&#1090;&#110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56;&#1048;/&#1057;&#1084;&#1077;&#1090;&#1085;&#1099;&#1081;/&#1053;&#1052;&#1062;/3.%20&#1069;&#1083;&#1100;&#1073;&#1088;&#1091;&#1089;/EL3%20&#1080;%20EL6%20(&#1057;&#1052;&#1056;%20+%20&#1056;&#1044;)/EL3%20EL6/EL3/&#1053;&#1052;&#1062;&#1050;%20&#1057;&#1052;&#1056;%20EL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2"/>
      <sheetName val="СметаСводная снег"/>
      <sheetName val="93-110"/>
      <sheetName val="Лист опроса"/>
      <sheetName val="к.84-к.83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Summary"/>
      <sheetName val="Пример расчета"/>
      <sheetName val="свод 2"/>
      <sheetName val="Табл38-7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ТИТУЛ"/>
      <sheetName val="6.14"/>
      <sheetName val="ОБЩЕСТВА"/>
      <sheetName val="6.3.1"/>
      <sheetName val="6.20"/>
      <sheetName val="6.4.1"/>
      <sheetName val="ПРОГНОЗ_1"/>
      <sheetName val="Смета"/>
      <sheetName val="Лист1"/>
      <sheetName val="6_11_1  сторонние"/>
      <sheetName val="топо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6.14_КР"/>
      <sheetName val="Данные для расчёта сметы"/>
      <sheetName val="Прилож"/>
      <sheetName val="ПДР"/>
      <sheetName val="DATA"/>
      <sheetName val="см8"/>
      <sheetName val="13.1"/>
      <sheetName val="вариант"/>
      <sheetName val="Обновление"/>
      <sheetName val="Цена"/>
      <sheetName val="Product"/>
      <sheetName val="Summary"/>
      <sheetName val="свод 2"/>
      <sheetName val="все"/>
      <sheetName val="Табл38-7"/>
      <sheetName val="Зап-3- СЦБ"/>
      <sheetName val="информация"/>
      <sheetName val="Кредиты"/>
      <sheetName val="Пример расчета"/>
      <sheetName val="СметаСводная Рыб"/>
      <sheetName val="Нормы"/>
      <sheetName val="Текущие цены"/>
      <sheetName val="рабочий"/>
      <sheetName val="окраска"/>
      <sheetName val="отчет эл_эн  2000"/>
      <sheetName val="к.84-к.83"/>
      <sheetName val="Счет-Фактура"/>
      <sheetName val="Коэфф1."/>
      <sheetName val="График"/>
      <sheetName val="ПОДПИСИ"/>
      <sheetName val="РАСЧЕТ"/>
      <sheetName val="КП (2)"/>
      <sheetName val="Бюджет"/>
      <sheetName val="Norm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Данные_для_расчёта_сметы"/>
      <sheetName val="6_14_КР"/>
      <sheetName val="свод_2"/>
      <sheetName val="Зап-3-_СЦБ"/>
      <sheetName val="13_1"/>
      <sheetName val="Пример_расчета"/>
      <sheetName val="СметаСводная_Рыб"/>
      <sheetName val="sapactivexlhiddensheet"/>
      <sheetName val="Текущие_цены"/>
      <sheetName val="отчет_эл_эн__2000"/>
      <sheetName val="к_84-к_83"/>
      <sheetName val="6.3"/>
      <sheetName val="6.7"/>
      <sheetName val="6.3.1.3"/>
      <sheetName val="Лист2"/>
      <sheetName val="свод 3"/>
      <sheetName val="ID"/>
      <sheetName val="СС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мета 1"/>
      <sheetName val="РП"/>
      <sheetName val="данные"/>
      <sheetName val="Баланс"/>
      <sheetName val="Смета2_проект__раб_"/>
      <sheetName val="Смета_1"/>
      <sheetName val="СМЕТА проект"/>
      <sheetName val="Production and Spend"/>
      <sheetName val="OCK1"/>
      <sheetName val="Шкаф"/>
      <sheetName val="Прайс лист"/>
      <sheetName val="1.3"/>
      <sheetName val="ИГ1"/>
      <sheetName val="К.рын"/>
      <sheetName val="Сводная смета"/>
      <sheetName val="Землеотвод"/>
      <sheetName val="шаблон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Разработка проекта"/>
      <sheetName val="КП НовоКов"/>
      <sheetName val="СметаСводная 1 оч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метаСводная павильон"/>
      <sheetName val="93-110"/>
      <sheetName val="Св. смета"/>
      <sheetName val="РБС ИЗМ1"/>
      <sheetName val="СметаСводная снег"/>
      <sheetName val="Лист опроса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таблица руководству"/>
      <sheetName val="Суточная добыча за неделю"/>
      <sheetName val="list"/>
      <sheetName val="Прибыль опл"/>
      <sheetName val="Вспомогательный"/>
      <sheetName val="сохранить"/>
      <sheetName val="5ОборРабМест(HP)"/>
      <sheetName val="№5 СУБ Инж защ"/>
      <sheetName val="HP и оргтехника"/>
      <sheetName val="Calc"/>
      <sheetName val="История"/>
      <sheetName val="Р1"/>
      <sheetName val="Параметры_i"/>
      <sheetName val="Таблица 2"/>
      <sheetName val="свод1"/>
      <sheetName val="Таблица 4 АСУТП"/>
      <sheetName val="Input"/>
      <sheetName val="Calculation"/>
      <sheetName val="ст ГТМ"/>
      <sheetName val="ПДР ООО &quot;Юкос ФБЦ&quot;"/>
      <sheetName val="исходные данные"/>
      <sheetName val="расчетные таблицы"/>
      <sheetName val="Амур ДОН"/>
      <sheetName val="кп ГК"/>
      <sheetName val="Справочные данные"/>
      <sheetName val="Б.Сатка"/>
      <sheetName val="total"/>
      <sheetName val="Комплектация"/>
      <sheetName val="трубы"/>
      <sheetName val="СМР"/>
      <sheetName val="дороги"/>
      <sheetName val="2002(v2)"/>
      <sheetName val="справ."/>
      <sheetName val="справ_"/>
      <sheetName val="2002_v2_"/>
      <sheetName val="СметаСводная"/>
      <sheetName val="оборудован"/>
      <sheetName val="Упр"/>
      <sheetName val="Перечень ИУ"/>
      <sheetName val="РН-ПНГ"/>
      <sheetName val="влад-таблица"/>
      <sheetName val="2002(v1)"/>
      <sheetName val="3.1 ТХ"/>
      <sheetName val="ЗП_ЮНГ"/>
      <sheetName val="НМА"/>
      <sheetName val="оператор"/>
      <sheetName val="исх_данные"/>
      <sheetName val="СметаСводная Колпино"/>
      <sheetName val="Подрядчики"/>
      <sheetName val="Январь"/>
      <sheetName val="Итог"/>
      <sheetName val="мсн"/>
      <sheetName val="мат"/>
      <sheetName val="3.5"/>
      <sheetName val="справка"/>
      <sheetName val="суб.подряд"/>
      <sheetName val="ПСБ - ОЭ"/>
      <sheetName val="суб_подряд"/>
      <sheetName val="ПСБ_-_ОЭ"/>
      <sheetName val="Смета 2"/>
      <sheetName val="D"/>
      <sheetName val="Ачинский НПЗ"/>
      <sheetName val="4"/>
      <sheetName val="ИД"/>
      <sheetName val="См3 СЦБ-зап"/>
      <sheetName val="Хаттон 90.90 Femco"/>
      <sheetName val="ИД1"/>
      <sheetName val="свод общ"/>
      <sheetName val="Смета 5.2. Кусты25,29,31,65"/>
      <sheetName val="смета СИД"/>
      <sheetName val="часы"/>
      <sheetName val="ресурсная вед."/>
      <sheetName val="ИДвалка"/>
      <sheetName val="р.Волхов"/>
      <sheetName val="КП к ГК"/>
      <sheetName val="изыскания 2"/>
      <sheetName val="Калплан Кра"/>
      <sheetName val="Материалы"/>
      <sheetName val="6.11 новый"/>
      <sheetName val="Opex personnel (Term facs)"/>
      <sheetName val="Капитальные затраты"/>
      <sheetName val="накладная"/>
      <sheetName val="Акт"/>
      <sheetName val="1"/>
      <sheetName val="Пояснение "/>
      <sheetName val="3.1"/>
      <sheetName val="Коммерческие расходы"/>
      <sheetName val="RSOILBAL"/>
      <sheetName val="смета 2 проект. работы"/>
      <sheetName val="4сд"/>
      <sheetName val="2сд"/>
      <sheetName val="7сд"/>
      <sheetName val="MAIN_PARAMETERS"/>
      <sheetName val="СС замеч с ответами"/>
      <sheetName val="начало"/>
      <sheetName val="Main"/>
      <sheetName val="УП _2004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Перечень Заказчиков"/>
      <sheetName val="2.2 "/>
      <sheetName val="Хар_"/>
      <sheetName val="С1_"/>
      <sheetName val="СтрЗапасов (2)"/>
      <sheetName val="Lim"/>
      <sheetName val="Справочник"/>
      <sheetName val="PwC Copies from old models --&gt;&gt;"/>
      <sheetName val="Справочники"/>
      <sheetName val="Journals"/>
      <sheetName val="ц_1991"/>
      <sheetName val="rvldmrv"/>
      <sheetName val="Сравнение ДПН факт 06-07"/>
      <sheetName val="Параметры"/>
      <sheetName val="трансформация1"/>
      <sheetName val="НМ расчеты"/>
      <sheetName val="Names"/>
      <sheetName val="breakdown"/>
      <sheetName val="Destination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EKDEB90"/>
      <sheetName val="Коэф КВ"/>
      <sheetName val="К"/>
      <sheetName val="Смета терзем"/>
      <sheetName val="Кал.план Жукова даты - не надо"/>
      <sheetName val="кп"/>
      <sheetName val="матер."/>
      <sheetName val="КП Прим (3)"/>
      <sheetName val="Лист3"/>
      <sheetName val="АЧ"/>
      <sheetName val="кп (3)"/>
      <sheetName val="СП"/>
      <sheetName val="фонтан разбитый2"/>
      <sheetName val="Баланс (Ф1)"/>
      <sheetName val="Смета-Т"/>
      <sheetName val=""/>
      <sheetName val="Смета 3 Гидролог"/>
      <sheetName val="Записка СЦБ"/>
      <sheetName val="ИПЦ2002-2004"/>
      <sheetName val="РС 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Общая часть"/>
      <sheetName val="Табл.5"/>
      <sheetName val="Табл.2"/>
      <sheetName val="Исх.данные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Расчет курса"/>
      <sheetName val="XLR_NoRangeSheet"/>
      <sheetName val="НЕДЕЛИ"/>
      <sheetName val="GD"/>
      <sheetName val="Source lists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 refreshError="1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ПР"/>
      <sheetName val="ПЗ"/>
      <sheetName val="НМЦ"/>
      <sheetName val="Протокол НМЦК"/>
      <sheetName val="Проект сметы контракта"/>
      <sheetName val="Ведомость объемов"/>
      <sheetName val="Дефляторы"/>
      <sheetName val="Расчет стоимости шеф-монтажа"/>
      <sheetName val="НМЦК"/>
      <sheetName val="Затраты подрядчика"/>
      <sheetName val="ССР EL3"/>
      <sheetName val="Дефляторы (черновик)"/>
      <sheetName val="Ведомость объемов черновик"/>
      <sheetName val="Ведомость объемов (по сметам)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D5">
            <v>44119</v>
          </cell>
        </row>
      </sheetData>
      <sheetData sheetId="7"/>
      <sheetData sheetId="8">
        <row r="326">
          <cell r="K326">
            <v>0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lfproject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alfproject/" TargetMode="Externa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9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0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A26" sqref="A26"/>
    </sheetView>
  </sheetViews>
  <sheetFormatPr defaultRowHeight="12.75" x14ac:dyDescent="0.2"/>
  <cols>
    <col min="1" max="1" width="46.42578125" customWidth="1"/>
    <col min="2" max="2" width="60.7109375" customWidth="1"/>
    <col min="3" max="3" width="62.5703125" customWidth="1"/>
  </cols>
  <sheetData>
    <row r="1" spans="1:3" ht="15.75" x14ac:dyDescent="0.25">
      <c r="A1" s="758" t="s">
        <v>4714</v>
      </c>
      <c r="B1" s="758"/>
      <c r="C1" s="758"/>
    </row>
    <row r="2" spans="1:3" ht="15.75" x14ac:dyDescent="0.25">
      <c r="A2" s="758" t="s">
        <v>4715</v>
      </c>
      <c r="B2" s="758"/>
      <c r="C2" s="758"/>
    </row>
    <row r="3" spans="1:3" ht="43.9" customHeight="1" x14ac:dyDescent="0.2">
      <c r="A3" s="737" t="s">
        <v>4716</v>
      </c>
      <c r="B3" s="759" t="str">
        <f>'ССР 2020'!C13</f>
        <v>Всесезонный туристско-рекреационный комплекс "Ведучи", Чеченская Республика. Пассажирская подвесная канатная дорога VL5</v>
      </c>
      <c r="C3" s="759"/>
    </row>
    <row r="4" spans="1:3" ht="51.6" customHeight="1" x14ac:dyDescent="0.2">
      <c r="A4" s="760" t="s">
        <v>4717</v>
      </c>
      <c r="B4" s="760"/>
      <c r="C4" s="760"/>
    </row>
    <row r="5" spans="1:3" ht="15.75" x14ac:dyDescent="0.2">
      <c r="A5" s="757" t="s">
        <v>4718</v>
      </c>
      <c r="B5" s="757"/>
      <c r="C5" s="757"/>
    </row>
    <row r="6" spans="1:3" ht="96.75" customHeight="1" x14ac:dyDescent="0.2">
      <c r="A6" s="757" t="s">
        <v>4733</v>
      </c>
      <c r="B6" s="757"/>
      <c r="C6" s="757"/>
    </row>
    <row r="7" spans="1:3" ht="15.75" x14ac:dyDescent="0.2">
      <c r="A7" s="764" t="s">
        <v>4719</v>
      </c>
      <c r="B7" s="764"/>
      <c r="C7" s="764"/>
    </row>
    <row r="8" spans="1:3" ht="46.9" customHeight="1" x14ac:dyDescent="0.2">
      <c r="A8" s="765" t="s">
        <v>4725</v>
      </c>
      <c r="B8" s="765"/>
      <c r="C8" s="765"/>
    </row>
    <row r="9" spans="1:3" ht="30" customHeight="1" x14ac:dyDescent="0.2">
      <c r="A9" s="766" t="s">
        <v>4720</v>
      </c>
      <c r="B9" s="766"/>
      <c r="C9" s="766"/>
    </row>
    <row r="10" spans="1:3" ht="15.75" x14ac:dyDescent="0.2">
      <c r="A10" s="761" t="s">
        <v>4721</v>
      </c>
      <c r="B10" s="761"/>
      <c r="C10" s="761"/>
    </row>
    <row r="11" spans="1:3" ht="15.75" x14ac:dyDescent="0.2">
      <c r="A11" s="738"/>
      <c r="B11" s="738"/>
      <c r="C11" s="738"/>
    </row>
    <row r="12" spans="1:3" ht="15.75" x14ac:dyDescent="0.25">
      <c r="A12" s="739" t="s">
        <v>4722</v>
      </c>
      <c r="B12" s="740"/>
      <c r="C12" s="739"/>
    </row>
    <row r="13" spans="1:3" ht="15.75" x14ac:dyDescent="0.2">
      <c r="A13" s="762"/>
      <c r="B13" s="763"/>
      <c r="C13" s="763"/>
    </row>
    <row r="14" spans="1:3" ht="15.75" x14ac:dyDescent="0.25">
      <c r="A14" s="739"/>
      <c r="B14" s="741">
        <f>НМЦ!E16</f>
        <v>86585444.900000006</v>
      </c>
      <c r="C14" s="739" t="s">
        <v>4723</v>
      </c>
    </row>
  </sheetData>
  <mergeCells count="11">
    <mergeCell ref="A10:C10"/>
    <mergeCell ref="A13:C13"/>
    <mergeCell ref="A7:C7"/>
    <mergeCell ref="A8:C8"/>
    <mergeCell ref="A9:C9"/>
    <mergeCell ref="A6:C6"/>
    <mergeCell ref="A1:C1"/>
    <mergeCell ref="A2:C2"/>
    <mergeCell ref="B3:C3"/>
    <mergeCell ref="A4:C4"/>
    <mergeCell ref="A5:C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6"/>
  <sheetViews>
    <sheetView view="pageBreakPreview" topLeftCell="A4" zoomScale="90" zoomScaleSheetLayoutView="90" workbookViewId="0">
      <selection activeCell="B17" sqref="B17:D17"/>
    </sheetView>
  </sheetViews>
  <sheetFormatPr defaultColWidth="9.140625" defaultRowHeight="15" x14ac:dyDescent="0.2"/>
  <cols>
    <col min="1" max="1" width="3.7109375" style="47" customWidth="1"/>
    <col min="2" max="2" width="14.42578125" style="64" customWidth="1"/>
    <col min="3" max="3" width="5.140625" style="64" customWidth="1"/>
    <col min="4" max="4" width="25.140625" style="64" customWidth="1"/>
    <col min="5" max="5" width="3.5703125" style="64" customWidth="1"/>
    <col min="6" max="6" width="6.140625" style="64" customWidth="1"/>
    <col min="7" max="7" width="12.140625" style="64" customWidth="1"/>
    <col min="8" max="8" width="14.5703125" style="64" customWidth="1"/>
    <col min="9" max="11" width="6.85546875" style="64" customWidth="1"/>
    <col min="12" max="12" width="9" style="64" customWidth="1"/>
    <col min="13" max="13" width="12.28515625" style="64" customWidth="1"/>
    <col min="14" max="14" width="9.140625" style="64" customWidth="1"/>
    <col min="15" max="15" width="15" style="64" customWidth="1"/>
    <col min="16" max="16" width="18.28515625" style="64" customWidth="1"/>
    <col min="17" max="16384" width="9.140625" style="64"/>
  </cols>
  <sheetData>
    <row r="1" spans="1:17" s="47" customFormat="1" ht="28.15" customHeight="1" x14ac:dyDescent="0.2">
      <c r="A1" s="812" t="s">
        <v>114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46"/>
      <c r="P1" s="46"/>
      <c r="Q1" s="46"/>
    </row>
    <row r="2" spans="1:17" s="47" customFormat="1" ht="9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6"/>
      <c r="P2" s="46"/>
      <c r="Q2" s="46"/>
    </row>
    <row r="3" spans="1:17" s="47" customFormat="1" x14ac:dyDescent="0.2">
      <c r="A3" s="813" t="s">
        <v>115</v>
      </c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46"/>
      <c r="P3" s="46"/>
      <c r="Q3" s="46"/>
    </row>
    <row r="4" spans="1:17" s="47" customFormat="1" ht="21" customHeight="1" x14ac:dyDescent="0.2">
      <c r="A4" s="815" t="s">
        <v>116</v>
      </c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  <c r="O4" s="46"/>
      <c r="P4" s="46"/>
      <c r="Q4" s="46"/>
    </row>
    <row r="5" spans="1:17" s="47" customFormat="1" ht="22.5" x14ac:dyDescent="0.2">
      <c r="A5" s="49" t="s">
        <v>117</v>
      </c>
      <c r="B5" s="816" t="s">
        <v>118</v>
      </c>
      <c r="C5" s="817"/>
      <c r="D5" s="809"/>
      <c r="E5" s="816" t="s">
        <v>119</v>
      </c>
      <c r="F5" s="809"/>
      <c r="G5" s="50" t="s">
        <v>120</v>
      </c>
      <c r="H5" s="50" t="s">
        <v>121</v>
      </c>
      <c r="I5" s="816" t="s">
        <v>122</v>
      </c>
      <c r="J5" s="818"/>
      <c r="K5" s="818"/>
      <c r="L5" s="809"/>
      <c r="M5" s="819" t="s">
        <v>123</v>
      </c>
      <c r="N5" s="820"/>
      <c r="O5" s="821"/>
      <c r="P5" s="821"/>
      <c r="Q5" s="46"/>
    </row>
    <row r="6" spans="1:17" s="55" customFormat="1" ht="12" x14ac:dyDescent="0.2">
      <c r="A6" s="51">
        <v>1</v>
      </c>
      <c r="B6" s="822">
        <v>2</v>
      </c>
      <c r="C6" s="823"/>
      <c r="D6" s="824"/>
      <c r="E6" s="822">
        <v>3</v>
      </c>
      <c r="F6" s="824"/>
      <c r="G6" s="52">
        <v>4</v>
      </c>
      <c r="H6" s="52">
        <v>5</v>
      </c>
      <c r="I6" s="825">
        <v>6</v>
      </c>
      <c r="J6" s="826"/>
      <c r="K6" s="826"/>
      <c r="L6" s="824"/>
      <c r="M6" s="827">
        <v>7</v>
      </c>
      <c r="N6" s="828"/>
      <c r="O6" s="53"/>
      <c r="P6" s="53"/>
      <c r="Q6" s="54"/>
    </row>
    <row r="7" spans="1:17" ht="93.75" customHeight="1" x14ac:dyDescent="0.2">
      <c r="A7" s="56">
        <v>1</v>
      </c>
      <c r="B7" s="805" t="s">
        <v>124</v>
      </c>
      <c r="C7" s="806"/>
      <c r="D7" s="807"/>
      <c r="E7" s="808" t="s">
        <v>125</v>
      </c>
      <c r="F7" s="809"/>
      <c r="G7" s="57">
        <v>0.622</v>
      </c>
      <c r="H7" s="58" t="s">
        <v>126</v>
      </c>
      <c r="I7" s="59">
        <v>3458</v>
      </c>
      <c r="J7" s="60">
        <v>1.2</v>
      </c>
      <c r="K7" s="60">
        <v>1.2</v>
      </c>
      <c r="L7" s="61">
        <f>G7</f>
        <v>0.622</v>
      </c>
      <c r="M7" s="810">
        <f>I7*J7*K7*L7</f>
        <v>3097.26</v>
      </c>
      <c r="N7" s="811"/>
      <c r="O7" s="62"/>
      <c r="P7" s="62"/>
      <c r="Q7" s="63"/>
    </row>
    <row r="8" spans="1:17" ht="60" customHeight="1" x14ac:dyDescent="0.2">
      <c r="A8" s="65">
        <v>2</v>
      </c>
      <c r="B8" s="829" t="s">
        <v>127</v>
      </c>
      <c r="C8" s="830"/>
      <c r="D8" s="831"/>
      <c r="E8" s="808" t="s">
        <v>128</v>
      </c>
      <c r="F8" s="809"/>
      <c r="G8" s="66">
        <v>23</v>
      </c>
      <c r="H8" s="58" t="s">
        <v>129</v>
      </c>
      <c r="I8" s="67">
        <v>41</v>
      </c>
      <c r="J8" s="68">
        <v>1.2</v>
      </c>
      <c r="K8" s="69"/>
      <c r="L8" s="70">
        <f>G8</f>
        <v>23</v>
      </c>
      <c r="M8" s="810">
        <f>I8*J8*L8</f>
        <v>1131.5999999999999</v>
      </c>
      <c r="N8" s="811"/>
      <c r="O8" s="71"/>
      <c r="P8" s="46"/>
      <c r="Q8" s="63"/>
    </row>
    <row r="9" spans="1:17" ht="30" customHeight="1" x14ac:dyDescent="0.2">
      <c r="A9" s="832">
        <v>3</v>
      </c>
      <c r="B9" s="835" t="s">
        <v>130</v>
      </c>
      <c r="C9" s="836"/>
      <c r="D9" s="837"/>
      <c r="E9" s="844" t="s">
        <v>131</v>
      </c>
      <c r="F9" s="845"/>
      <c r="G9" s="850">
        <v>20</v>
      </c>
      <c r="H9" s="853" t="s">
        <v>132</v>
      </c>
      <c r="I9" s="72"/>
      <c r="J9" s="73"/>
      <c r="K9" s="73"/>
      <c r="L9" s="74"/>
      <c r="M9" s="856"/>
      <c r="N9" s="857"/>
      <c r="O9" s="71"/>
      <c r="P9" s="46"/>
      <c r="Q9" s="63"/>
    </row>
    <row r="10" spans="1:17" x14ac:dyDescent="0.2">
      <c r="A10" s="833"/>
      <c r="B10" s="838"/>
      <c r="C10" s="839"/>
      <c r="D10" s="840"/>
      <c r="E10" s="846"/>
      <c r="F10" s="847"/>
      <c r="G10" s="851"/>
      <c r="H10" s="854"/>
      <c r="I10" s="59">
        <v>146</v>
      </c>
      <c r="J10" s="60">
        <v>1.2</v>
      </c>
      <c r="K10" s="75"/>
      <c r="L10" s="70">
        <f>G9</f>
        <v>20</v>
      </c>
      <c r="M10" s="76" t="s">
        <v>133</v>
      </c>
      <c r="N10" s="77">
        <f>146*1.2*G9</f>
        <v>3504</v>
      </c>
      <c r="O10" s="71"/>
      <c r="P10" s="46"/>
      <c r="Q10" s="63"/>
    </row>
    <row r="11" spans="1:17" x14ac:dyDescent="0.2">
      <c r="A11" s="834"/>
      <c r="B11" s="841"/>
      <c r="C11" s="842"/>
      <c r="D11" s="843"/>
      <c r="E11" s="848"/>
      <c r="F11" s="849"/>
      <c r="G11" s="852"/>
      <c r="H11" s="855"/>
      <c r="I11" s="59">
        <v>84</v>
      </c>
      <c r="J11" s="60"/>
      <c r="K11" s="60"/>
      <c r="L11" s="70">
        <f>G9</f>
        <v>20</v>
      </c>
      <c r="M11" s="76" t="s">
        <v>134</v>
      </c>
      <c r="N11" s="77">
        <f>84*G9</f>
        <v>1680</v>
      </c>
      <c r="O11" s="71"/>
      <c r="P11" s="46"/>
      <c r="Q11" s="63"/>
    </row>
    <row r="12" spans="1:17" ht="15" customHeight="1" x14ac:dyDescent="0.2">
      <c r="A12" s="65"/>
      <c r="B12" s="858" t="s">
        <v>135</v>
      </c>
      <c r="C12" s="859"/>
      <c r="D12" s="859"/>
      <c r="E12" s="859"/>
      <c r="F12" s="859"/>
      <c r="G12" s="859"/>
      <c r="H12" s="859"/>
      <c r="I12" s="859"/>
      <c r="J12" s="859"/>
      <c r="K12" s="859"/>
      <c r="L12" s="860"/>
      <c r="M12" s="861">
        <f>M7+M8+N10</f>
        <v>7732.86</v>
      </c>
      <c r="N12" s="862"/>
      <c r="O12" s="78"/>
      <c r="P12" s="79"/>
      <c r="Q12" s="63"/>
    </row>
    <row r="13" spans="1:17" ht="15" customHeight="1" x14ac:dyDescent="0.2">
      <c r="A13" s="65"/>
      <c r="B13" s="863" t="s">
        <v>136</v>
      </c>
      <c r="C13" s="864"/>
      <c r="D13" s="864"/>
      <c r="E13" s="864"/>
      <c r="F13" s="864"/>
      <c r="G13" s="864"/>
      <c r="H13" s="864"/>
      <c r="I13" s="864"/>
      <c r="J13" s="864"/>
      <c r="K13" s="864"/>
      <c r="L13" s="865"/>
      <c r="M13" s="861">
        <f>N11</f>
        <v>1680</v>
      </c>
      <c r="N13" s="862"/>
      <c r="O13" s="78"/>
      <c r="P13" s="79"/>
      <c r="Q13" s="63"/>
    </row>
    <row r="14" spans="1:17" ht="33.75" customHeight="1" x14ac:dyDescent="0.2">
      <c r="A14" s="65">
        <v>4</v>
      </c>
      <c r="B14" s="829" t="s">
        <v>137</v>
      </c>
      <c r="C14" s="830"/>
      <c r="D14" s="831"/>
      <c r="E14" s="808" t="s">
        <v>138</v>
      </c>
      <c r="F14" s="809"/>
      <c r="G14" s="80">
        <f>M12+M13</f>
        <v>9412.86</v>
      </c>
      <c r="H14" s="58" t="s">
        <v>139</v>
      </c>
      <c r="I14" s="866">
        <v>3.4000000000000002E-2</v>
      </c>
      <c r="J14" s="867"/>
      <c r="K14" s="867"/>
      <c r="L14" s="809"/>
      <c r="M14" s="868">
        <f>G14*I14</f>
        <v>320.04000000000002</v>
      </c>
      <c r="N14" s="811"/>
      <c r="O14" s="78"/>
      <c r="P14" s="79"/>
      <c r="Q14" s="63"/>
    </row>
    <row r="15" spans="1:17" ht="44.25" customHeight="1" x14ac:dyDescent="0.2">
      <c r="A15" s="65">
        <v>5</v>
      </c>
      <c r="B15" s="829" t="s">
        <v>140</v>
      </c>
      <c r="C15" s="830"/>
      <c r="D15" s="831"/>
      <c r="E15" s="808" t="s">
        <v>141</v>
      </c>
      <c r="F15" s="809"/>
      <c r="G15" s="80">
        <f>M12+M13</f>
        <v>9412.86</v>
      </c>
      <c r="H15" s="58" t="s">
        <v>142</v>
      </c>
      <c r="I15" s="866">
        <v>6.6000000000000003E-2</v>
      </c>
      <c r="J15" s="867"/>
      <c r="K15" s="867"/>
      <c r="L15" s="809"/>
      <c r="M15" s="810">
        <f>G15*I15</f>
        <v>621.25</v>
      </c>
      <c r="N15" s="811"/>
      <c r="O15" s="78"/>
      <c r="P15" s="79"/>
      <c r="Q15" s="63"/>
    </row>
    <row r="16" spans="1:17" ht="27.75" customHeight="1" x14ac:dyDescent="0.2">
      <c r="A16" s="65">
        <v>6</v>
      </c>
      <c r="B16" s="829" t="s">
        <v>143</v>
      </c>
      <c r="C16" s="830"/>
      <c r="D16" s="831"/>
      <c r="E16" s="808" t="s">
        <v>144</v>
      </c>
      <c r="F16" s="809"/>
      <c r="G16" s="80">
        <f>M12</f>
        <v>7732.86</v>
      </c>
      <c r="H16" s="58" t="s">
        <v>145</v>
      </c>
      <c r="I16" s="866">
        <v>8.7499999999999994E-2</v>
      </c>
      <c r="J16" s="867"/>
      <c r="K16" s="867"/>
      <c r="L16" s="809"/>
      <c r="M16" s="810">
        <f>G16*I16</f>
        <v>676.63</v>
      </c>
      <c r="N16" s="811"/>
      <c r="O16" s="78"/>
      <c r="P16" s="79"/>
      <c r="Q16" s="63"/>
    </row>
    <row r="17" spans="1:17" ht="71.25" customHeight="1" x14ac:dyDescent="0.2">
      <c r="A17" s="65">
        <v>7</v>
      </c>
      <c r="B17" s="869" t="s">
        <v>146</v>
      </c>
      <c r="C17" s="870"/>
      <c r="D17" s="871"/>
      <c r="E17" s="808" t="s">
        <v>144</v>
      </c>
      <c r="F17" s="809"/>
      <c r="G17" s="80">
        <f>M12+M16</f>
        <v>8409.49</v>
      </c>
      <c r="H17" s="81" t="s">
        <v>147</v>
      </c>
      <c r="I17" s="866">
        <v>0.19600000000000001</v>
      </c>
      <c r="J17" s="867"/>
      <c r="K17" s="867"/>
      <c r="L17" s="809"/>
      <c r="M17" s="810">
        <f>G17*I17</f>
        <v>1648.26</v>
      </c>
      <c r="N17" s="811"/>
      <c r="O17" s="78"/>
      <c r="P17" s="79"/>
      <c r="Q17" s="63"/>
    </row>
    <row r="18" spans="1:17" ht="27.75" customHeight="1" x14ac:dyDescent="0.2">
      <c r="A18" s="65">
        <v>8</v>
      </c>
      <c r="B18" s="829" t="s">
        <v>148</v>
      </c>
      <c r="C18" s="830"/>
      <c r="D18" s="831"/>
      <c r="E18" s="808" t="s">
        <v>144</v>
      </c>
      <c r="F18" s="809"/>
      <c r="G18" s="80">
        <f>M12+M16</f>
        <v>8409.49</v>
      </c>
      <c r="H18" s="58" t="s">
        <v>149</v>
      </c>
      <c r="I18" s="872">
        <v>0.06</v>
      </c>
      <c r="J18" s="867"/>
      <c r="K18" s="867"/>
      <c r="L18" s="809"/>
      <c r="M18" s="810">
        <f>G18*I18</f>
        <v>504.57</v>
      </c>
      <c r="N18" s="811"/>
      <c r="O18" s="78"/>
      <c r="P18" s="79"/>
      <c r="Q18" s="63"/>
    </row>
    <row r="19" spans="1:17" ht="15" customHeight="1" x14ac:dyDescent="0.2">
      <c r="A19" s="65"/>
      <c r="B19" s="873" t="s">
        <v>150</v>
      </c>
      <c r="C19" s="874"/>
      <c r="D19" s="874"/>
      <c r="E19" s="874"/>
      <c r="F19" s="874"/>
      <c r="G19" s="874"/>
      <c r="H19" s="874"/>
      <c r="I19" s="874"/>
      <c r="J19" s="874"/>
      <c r="K19" s="874"/>
      <c r="L19" s="875"/>
      <c r="M19" s="861">
        <f>M12+M13+M14+M15+M16+M17+M18</f>
        <v>13183.61</v>
      </c>
      <c r="N19" s="862"/>
      <c r="O19" s="78"/>
      <c r="P19" s="79"/>
      <c r="Q19" s="63"/>
    </row>
    <row r="20" spans="1:17" x14ac:dyDescent="0.2">
      <c r="A20" s="65"/>
      <c r="B20" s="829" t="s">
        <v>151</v>
      </c>
      <c r="C20" s="830"/>
      <c r="D20" s="831"/>
      <c r="E20" s="808" t="s">
        <v>31</v>
      </c>
      <c r="F20" s="809"/>
      <c r="G20" s="58" t="s">
        <v>31</v>
      </c>
      <c r="H20" s="58" t="s">
        <v>31</v>
      </c>
      <c r="I20" s="876" t="s">
        <v>152</v>
      </c>
      <c r="J20" s="877"/>
      <c r="K20" s="877"/>
      <c r="L20" s="878"/>
      <c r="M20" s="879">
        <f>M19/1.266</f>
        <v>10413.59</v>
      </c>
      <c r="N20" s="880"/>
      <c r="O20" s="78"/>
      <c r="P20" s="79"/>
      <c r="Q20" s="63"/>
    </row>
    <row r="21" spans="1:17" ht="22.5" customHeight="1" x14ac:dyDescent="0.2">
      <c r="A21" s="82"/>
      <c r="B21" s="882" t="s">
        <v>153</v>
      </c>
      <c r="C21" s="882"/>
      <c r="D21" s="882"/>
      <c r="E21" s="882"/>
      <c r="F21" s="882"/>
      <c r="G21" s="882"/>
      <c r="H21" s="883"/>
      <c r="I21" s="884" t="s">
        <v>154</v>
      </c>
      <c r="J21" s="884"/>
      <c r="K21" s="884"/>
      <c r="L21" s="884"/>
      <c r="M21" s="885">
        <f>M20*1.266*4.55</f>
        <v>59985.4</v>
      </c>
      <c r="N21" s="885"/>
      <c r="O21" s="63"/>
      <c r="P21" s="63"/>
      <c r="Q21" s="63"/>
    </row>
    <row r="22" spans="1:17" ht="17.25" customHeight="1" x14ac:dyDescent="0.2">
      <c r="A22" s="886" t="s">
        <v>155</v>
      </c>
      <c r="B22" s="886"/>
      <c r="C22" s="886"/>
      <c r="D22" s="886"/>
      <c r="E22" s="886"/>
      <c r="F22" s="886"/>
      <c r="G22" s="886"/>
      <c r="H22" s="886"/>
      <c r="I22" s="886"/>
      <c r="J22" s="886"/>
      <c r="K22" s="886"/>
      <c r="L22" s="886"/>
      <c r="M22" s="886"/>
      <c r="N22" s="886"/>
      <c r="O22" s="63"/>
      <c r="P22" s="63"/>
      <c r="Q22" s="63"/>
    </row>
    <row r="23" spans="1:17" ht="14.25" customHeight="1" x14ac:dyDescent="0.2">
      <c r="A23" s="887" t="s">
        <v>156</v>
      </c>
      <c r="B23" s="887"/>
      <c r="C23" s="887"/>
      <c r="D23" s="887"/>
      <c r="E23" s="887"/>
      <c r="F23" s="887"/>
      <c r="G23" s="887"/>
      <c r="H23" s="887"/>
      <c r="I23" s="887"/>
      <c r="J23" s="887"/>
      <c r="K23" s="887"/>
      <c r="L23" s="887"/>
      <c r="M23" s="887"/>
      <c r="N23" s="887"/>
    </row>
    <row r="24" spans="1:17" ht="15" customHeight="1" x14ac:dyDescent="0.2">
      <c r="A24" s="888" t="s">
        <v>157</v>
      </c>
      <c r="B24" s="888"/>
      <c r="C24" s="888"/>
      <c r="D24" s="888"/>
      <c r="E24" s="888"/>
      <c r="F24" s="888"/>
      <c r="G24" s="888"/>
      <c r="H24" s="888"/>
      <c r="I24" s="888"/>
      <c r="J24" s="888"/>
      <c r="K24" s="888"/>
      <c r="L24" s="888"/>
      <c r="M24" s="888"/>
      <c r="N24" s="888"/>
    </row>
    <row r="25" spans="1:17" x14ac:dyDescent="0.2">
      <c r="A25" s="881" t="s">
        <v>156</v>
      </c>
      <c r="B25" s="881"/>
      <c r="C25" s="881"/>
      <c r="D25" s="881"/>
      <c r="E25" s="881"/>
      <c r="F25" s="881"/>
      <c r="G25" s="881"/>
      <c r="H25" s="881"/>
      <c r="I25" s="881"/>
      <c r="J25" s="881"/>
      <c r="K25" s="881"/>
      <c r="L25" s="881"/>
      <c r="M25" s="881"/>
      <c r="N25" s="881"/>
    </row>
    <row r="26" spans="1:17" ht="64.5" customHeight="1" x14ac:dyDescent="0.2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48"/>
      <c r="M26" s="83"/>
      <c r="N26" s="83"/>
    </row>
  </sheetData>
  <mergeCells count="61">
    <mergeCell ref="A25:N25"/>
    <mergeCell ref="B21:H21"/>
    <mergeCell ref="I21:L21"/>
    <mergeCell ref="M21:N21"/>
    <mergeCell ref="A22:N22"/>
    <mergeCell ref="A23:N23"/>
    <mergeCell ref="A24:N24"/>
    <mergeCell ref="B19:L19"/>
    <mergeCell ref="M19:N19"/>
    <mergeCell ref="B20:D20"/>
    <mergeCell ref="E20:F20"/>
    <mergeCell ref="I20:L20"/>
    <mergeCell ref="M20:N20"/>
    <mergeCell ref="B17:D17"/>
    <mergeCell ref="E17:F17"/>
    <mergeCell ref="I17:L17"/>
    <mergeCell ref="M17:N17"/>
    <mergeCell ref="B18:D18"/>
    <mergeCell ref="E18:F18"/>
    <mergeCell ref="I18:L18"/>
    <mergeCell ref="M18:N18"/>
    <mergeCell ref="B15:D15"/>
    <mergeCell ref="E15:F15"/>
    <mergeCell ref="I15:L15"/>
    <mergeCell ref="M15:N15"/>
    <mergeCell ref="B16:D16"/>
    <mergeCell ref="E16:F16"/>
    <mergeCell ref="I16:L16"/>
    <mergeCell ref="M16:N16"/>
    <mergeCell ref="B12:L12"/>
    <mergeCell ref="M12:N12"/>
    <mergeCell ref="B13:L13"/>
    <mergeCell ref="M13:N13"/>
    <mergeCell ref="B14:D14"/>
    <mergeCell ref="E14:F14"/>
    <mergeCell ref="I14:L14"/>
    <mergeCell ref="M14:N14"/>
    <mergeCell ref="B8:D8"/>
    <mergeCell ref="E8:F8"/>
    <mergeCell ref="M8:N8"/>
    <mergeCell ref="A9:A11"/>
    <mergeCell ref="B9:D11"/>
    <mergeCell ref="E9:F11"/>
    <mergeCell ref="G9:G11"/>
    <mergeCell ref="H9:H11"/>
    <mergeCell ref="M9:N9"/>
    <mergeCell ref="O5:P5"/>
    <mergeCell ref="B6:D6"/>
    <mergeCell ref="E6:F6"/>
    <mergeCell ref="I6:L6"/>
    <mergeCell ref="M6:N6"/>
    <mergeCell ref="B7:D7"/>
    <mergeCell ref="E7:F7"/>
    <mergeCell ref="M7:N7"/>
    <mergeCell ref="A1:N1"/>
    <mergeCell ref="A3:N3"/>
    <mergeCell ref="A4:N4"/>
    <mergeCell ref="B5:D5"/>
    <mergeCell ref="E5:F5"/>
    <mergeCell ref="I5:L5"/>
    <mergeCell ref="M5:N5"/>
  </mergeCells>
  <pageMargins left="0.70866141732283472" right="0.70866141732283472" top="0.74803149606299213" bottom="0.74803149606299213" header="0.31496062992125984" footer="0.31496062992125984"/>
  <pageSetup paperSize="2058" scale="65" fitToHeight="0" orientation="portrait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Y17"/>
  <sheetViews>
    <sheetView view="pageBreakPreview" zoomScale="80" zoomScaleSheetLayoutView="80" workbookViewId="0">
      <selection activeCell="B17" sqref="B17"/>
    </sheetView>
  </sheetViews>
  <sheetFormatPr defaultRowHeight="15.75" x14ac:dyDescent="0.25"/>
  <cols>
    <col min="1" max="1" width="4.85546875" style="125" customWidth="1"/>
    <col min="2" max="2" width="45.140625" style="125" customWidth="1"/>
    <col min="3" max="3" width="37.7109375" style="131" customWidth="1"/>
    <col min="4" max="4" width="9.140625" style="125"/>
    <col min="5" max="5" width="5" style="125" customWidth="1"/>
    <col min="6" max="6" width="9.140625" style="125"/>
    <col min="7" max="7" width="25.7109375" style="126" customWidth="1"/>
    <col min="8" max="8" width="16.28515625" style="126" customWidth="1"/>
    <col min="9" max="9" width="9.28515625" style="126" bestFit="1" customWidth="1"/>
    <col min="10" max="10" width="16.42578125" style="126" customWidth="1"/>
    <col min="11" max="12" width="9.140625" style="125"/>
    <col min="13" max="13" width="26.28515625" style="125" customWidth="1"/>
    <col min="14" max="14" width="11.5703125" style="125" customWidth="1"/>
    <col min="15" max="15" width="16" style="125" customWidth="1"/>
    <col min="16" max="16" width="29.85546875" style="125" customWidth="1"/>
    <col min="17" max="17" width="17.28515625" style="125" customWidth="1"/>
    <col min="18" max="18" width="7.7109375" style="125" customWidth="1"/>
    <col min="19" max="19" width="9.140625" style="84"/>
    <col min="20" max="20" width="31.140625" style="85" customWidth="1"/>
    <col min="21" max="21" width="10.28515625" style="85" bestFit="1" customWidth="1"/>
    <col min="22" max="23" width="9.140625" style="85"/>
    <col min="24" max="25" width="9.140625" style="86"/>
    <col min="26" max="16384" width="9.140625" style="87"/>
  </cols>
  <sheetData>
    <row r="2" spans="1:25" x14ac:dyDescent="0.25">
      <c r="A2" s="892" t="s">
        <v>158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  <c r="Q2" s="892"/>
      <c r="R2" s="892"/>
    </row>
    <row r="3" spans="1:25" x14ac:dyDescent="0.25">
      <c r="A3" s="892" t="s">
        <v>28</v>
      </c>
      <c r="B3" s="892"/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  <c r="P3" s="892"/>
      <c r="Q3" s="892"/>
      <c r="R3" s="892"/>
    </row>
    <row r="5" spans="1:25" x14ac:dyDescent="0.25">
      <c r="A5" s="893" t="s">
        <v>23</v>
      </c>
      <c r="B5" s="893"/>
      <c r="C5" s="893"/>
      <c r="D5" s="893"/>
      <c r="E5" s="893"/>
      <c r="F5" s="893"/>
      <c r="G5" s="893"/>
      <c r="H5" s="893"/>
      <c r="I5" s="893"/>
      <c r="J5" s="893"/>
      <c r="K5" s="893"/>
      <c r="L5" s="893"/>
      <c r="M5" s="893"/>
      <c r="N5" s="893"/>
      <c r="O5" s="893"/>
      <c r="P5" s="893"/>
      <c r="Q5" s="893"/>
      <c r="R5" s="893"/>
    </row>
    <row r="6" spans="1:25" x14ac:dyDescent="0.25">
      <c r="A6" s="894" t="s">
        <v>159</v>
      </c>
      <c r="B6" s="894"/>
      <c r="C6" s="894"/>
      <c r="D6" s="894"/>
      <c r="E6" s="894"/>
      <c r="F6" s="894"/>
      <c r="G6" s="894"/>
      <c r="H6" s="894"/>
      <c r="I6" s="894"/>
      <c r="J6" s="894"/>
      <c r="K6" s="894"/>
      <c r="L6" s="894"/>
      <c r="M6" s="894"/>
      <c r="N6" s="894"/>
      <c r="O6" s="894"/>
      <c r="P6" s="894"/>
      <c r="Q6" s="894"/>
      <c r="R6" s="894"/>
    </row>
    <row r="8" spans="1:25" s="94" customFormat="1" ht="164.25" customHeight="1" x14ac:dyDescent="0.2">
      <c r="A8" s="88" t="s">
        <v>4</v>
      </c>
      <c r="B8" s="88" t="s">
        <v>160</v>
      </c>
      <c r="C8" s="89" t="s">
        <v>161</v>
      </c>
      <c r="D8" s="88" t="s">
        <v>162</v>
      </c>
      <c r="E8" s="88" t="s">
        <v>163</v>
      </c>
      <c r="F8" s="88" t="s">
        <v>164</v>
      </c>
      <c r="G8" s="90" t="s">
        <v>165</v>
      </c>
      <c r="H8" s="90" t="s">
        <v>166</v>
      </c>
      <c r="I8" s="90" t="s">
        <v>167</v>
      </c>
      <c r="J8" s="90" t="s">
        <v>168</v>
      </c>
      <c r="K8" s="88" t="s">
        <v>169</v>
      </c>
      <c r="L8" s="88" t="s">
        <v>170</v>
      </c>
      <c r="M8" s="88" t="s">
        <v>171</v>
      </c>
      <c r="N8" s="88" t="s">
        <v>172</v>
      </c>
      <c r="O8" s="88" t="s">
        <v>173</v>
      </c>
      <c r="P8" s="88" t="s">
        <v>174</v>
      </c>
      <c r="Q8" s="88" t="s">
        <v>175</v>
      </c>
      <c r="R8" s="88" t="s">
        <v>176</v>
      </c>
      <c r="S8" s="91"/>
      <c r="T8" s="92"/>
      <c r="U8" s="92"/>
      <c r="V8" s="93"/>
      <c r="W8" s="92"/>
      <c r="X8" s="92"/>
      <c r="Y8" s="92"/>
    </row>
    <row r="9" spans="1:25" s="100" customFormat="1" ht="16.5" thickBot="1" x14ac:dyDescent="0.3">
      <c r="A9" s="95">
        <v>1</v>
      </c>
      <c r="B9" s="95">
        <v>2</v>
      </c>
      <c r="C9" s="96">
        <v>3</v>
      </c>
      <c r="D9" s="95">
        <v>4</v>
      </c>
      <c r="E9" s="95">
        <v>5</v>
      </c>
      <c r="F9" s="95">
        <v>6</v>
      </c>
      <c r="G9" s="95">
        <v>7</v>
      </c>
      <c r="H9" s="95">
        <v>8</v>
      </c>
      <c r="I9" s="95">
        <v>9</v>
      </c>
      <c r="J9" s="95">
        <v>10</v>
      </c>
      <c r="K9" s="95">
        <v>11</v>
      </c>
      <c r="L9" s="95">
        <v>12</v>
      </c>
      <c r="M9" s="95">
        <v>13</v>
      </c>
      <c r="N9" s="95">
        <v>14</v>
      </c>
      <c r="O9" s="95">
        <v>15</v>
      </c>
      <c r="P9" s="95">
        <v>16</v>
      </c>
      <c r="Q9" s="95">
        <v>17</v>
      </c>
      <c r="R9" s="95">
        <v>18</v>
      </c>
      <c r="S9" s="97"/>
      <c r="T9" s="98"/>
      <c r="U9" s="98"/>
      <c r="V9" s="98"/>
      <c r="W9" s="98"/>
      <c r="X9" s="99"/>
      <c r="Y9" s="99"/>
    </row>
    <row r="10" spans="1:25" x14ac:dyDescent="0.25">
      <c r="A10" s="895">
        <v>1</v>
      </c>
      <c r="B10" s="101"/>
      <c r="C10" s="898" t="s">
        <v>177</v>
      </c>
      <c r="D10" s="101"/>
      <c r="E10" s="901" t="s">
        <v>178</v>
      </c>
      <c r="F10" s="102" t="s">
        <v>178</v>
      </c>
      <c r="G10" s="103"/>
      <c r="H10" s="103">
        <v>1450000</v>
      </c>
      <c r="I10" s="103"/>
      <c r="J10" s="104">
        <f t="shared" ref="J10:J12" si="0">H10</f>
        <v>1450000</v>
      </c>
      <c r="K10" s="105">
        <v>2020</v>
      </c>
      <c r="L10" s="105">
        <v>3</v>
      </c>
      <c r="M10" s="101" t="s">
        <v>179</v>
      </c>
      <c r="N10" s="106">
        <v>772301001</v>
      </c>
      <c r="O10" s="105">
        <v>9723085620</v>
      </c>
      <c r="P10" s="107" t="s">
        <v>180</v>
      </c>
      <c r="Q10" s="101" t="s">
        <v>181</v>
      </c>
      <c r="R10" s="108">
        <v>1</v>
      </c>
      <c r="S10" s="109"/>
      <c r="T10" s="87"/>
      <c r="U10" s="87"/>
      <c r="V10" s="87"/>
      <c r="W10" s="87"/>
      <c r="X10" s="87"/>
      <c r="Y10" s="87"/>
    </row>
    <row r="11" spans="1:25" x14ac:dyDescent="0.25">
      <c r="A11" s="896"/>
      <c r="B11" s="110"/>
      <c r="C11" s="899"/>
      <c r="D11" s="110"/>
      <c r="E11" s="902"/>
      <c r="F11" s="111" t="s">
        <v>178</v>
      </c>
      <c r="G11" s="112"/>
      <c r="H11" s="112">
        <v>1555000</v>
      </c>
      <c r="I11" s="112"/>
      <c r="J11" s="113">
        <f t="shared" si="0"/>
        <v>1555000</v>
      </c>
      <c r="K11" s="114">
        <v>2020</v>
      </c>
      <c r="L11" s="114">
        <v>3</v>
      </c>
      <c r="M11" s="115" t="s">
        <v>182</v>
      </c>
      <c r="N11" s="116">
        <v>502701001</v>
      </c>
      <c r="O11" s="114">
        <v>7722571920</v>
      </c>
      <c r="P11" s="117"/>
      <c r="Q11" s="115" t="s">
        <v>181</v>
      </c>
      <c r="R11" s="118">
        <v>1</v>
      </c>
      <c r="S11" s="109"/>
      <c r="T11" s="87"/>
      <c r="U11" s="87"/>
      <c r="V11" s="87"/>
      <c r="W11" s="87"/>
      <c r="X11" s="87"/>
      <c r="Y11" s="87"/>
    </row>
    <row r="12" spans="1:25" ht="51.75" thickBot="1" x14ac:dyDescent="0.3">
      <c r="A12" s="897"/>
      <c r="B12" s="119"/>
      <c r="C12" s="900"/>
      <c r="D12" s="119"/>
      <c r="E12" s="903"/>
      <c r="F12" s="120" t="s">
        <v>178</v>
      </c>
      <c r="G12" s="121"/>
      <c r="H12" s="121">
        <v>2120000</v>
      </c>
      <c r="I12" s="121"/>
      <c r="J12" s="113">
        <f t="shared" si="0"/>
        <v>2120000</v>
      </c>
      <c r="K12" s="114">
        <v>2020</v>
      </c>
      <c r="L12" s="114">
        <v>3</v>
      </c>
      <c r="M12" s="119" t="s">
        <v>183</v>
      </c>
      <c r="N12" s="122"/>
      <c r="O12" s="122">
        <v>7701642954</v>
      </c>
      <c r="P12" s="123"/>
      <c r="Q12" s="119" t="s">
        <v>181</v>
      </c>
      <c r="R12" s="124">
        <v>1</v>
      </c>
      <c r="S12" s="109"/>
      <c r="T12" s="87"/>
      <c r="U12" s="87"/>
      <c r="V12" s="87"/>
      <c r="W12" s="87"/>
      <c r="X12" s="87"/>
      <c r="Y12" s="87"/>
    </row>
    <row r="14" spans="1:25" ht="20.25" customHeight="1" x14ac:dyDescent="0.25">
      <c r="C14" s="889" t="s">
        <v>184</v>
      </c>
      <c r="D14" s="889"/>
      <c r="E14" s="889"/>
      <c r="F14" s="889"/>
      <c r="G14" s="889"/>
    </row>
    <row r="16" spans="1:25" ht="57" x14ac:dyDescent="0.25">
      <c r="C16" s="127" t="s">
        <v>185</v>
      </c>
      <c r="D16" s="127"/>
      <c r="E16" s="128" t="s">
        <v>186</v>
      </c>
      <c r="F16" s="890">
        <f>H10</f>
        <v>1450000</v>
      </c>
      <c r="G16" s="890"/>
    </row>
    <row r="17" spans="3:7" ht="57" x14ac:dyDescent="0.25">
      <c r="C17" s="129" t="s">
        <v>187</v>
      </c>
      <c r="D17" s="130" t="s">
        <v>188</v>
      </c>
      <c r="E17" s="130" t="s">
        <v>186</v>
      </c>
      <c r="F17" s="891">
        <f>F16/11.91</f>
        <v>121746.43</v>
      </c>
      <c r="G17" s="891"/>
    </row>
  </sheetData>
  <mergeCells count="10">
    <mergeCell ref="C14:G14"/>
    <mergeCell ref="F16:G16"/>
    <mergeCell ref="F17:G17"/>
    <mergeCell ref="A2:R2"/>
    <mergeCell ref="A3:R3"/>
    <mergeCell ref="A5:R5"/>
    <mergeCell ref="A6:R6"/>
    <mergeCell ref="A10:A12"/>
    <mergeCell ref="C10:C12"/>
    <mergeCell ref="E10:E12"/>
  </mergeCells>
  <hyperlinks>
    <hyperlink ref="P10" r:id="rId1"/>
  </hyperlinks>
  <pageMargins left="0.39370078740157483" right="0.39370078740157483" top="0.78740157480314965" bottom="0.39370078740157483" header="0.59055118110236227" footer="0.31496062992125984"/>
  <pageSetup paperSize="9" scale="46" fitToHeight="0" orientation="landscape" r:id="rId2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17"/>
  <sheetViews>
    <sheetView topLeftCell="A475" zoomScale="115" zoomScaleNormal="115" workbookViewId="0">
      <selection activeCell="G19" sqref="G19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9" width="110.140625" style="137" hidden="1" customWidth="1"/>
    <col min="20" max="23" width="34.140625" style="137" hidden="1" customWidth="1"/>
    <col min="24" max="26" width="84.42578125" style="137" hidden="1" customWidth="1"/>
    <col min="27" max="27" width="138.42578125" style="137" hidden="1" customWidth="1"/>
    <col min="28" max="30" width="84.42578125" style="137" hidden="1" customWidth="1"/>
    <col min="31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193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195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30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201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2327.8200000000002</v>
      </c>
      <c r="D20" s="148" t="s">
        <v>205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2327.8200000000002</v>
      </c>
      <c r="D22" s="148" t="s">
        <v>205</v>
      </c>
      <c r="E22" s="135" t="s">
        <v>206</v>
      </c>
      <c r="G22" s="132" t="s">
        <v>209</v>
      </c>
      <c r="L22" s="147">
        <f>L494*7.3/1000</f>
        <v>62.07</v>
      </c>
      <c r="M22" s="148" t="s">
        <v>210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0</v>
      </c>
      <c r="D23" s="152" t="s">
        <v>211</v>
      </c>
      <c r="E23" s="135" t="s">
        <v>206</v>
      </c>
      <c r="G23" s="132" t="s">
        <v>212</v>
      </c>
      <c r="L23" s="153"/>
      <c r="M23" s="153">
        <v>311.57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0</v>
      </c>
      <c r="D24" s="152" t="s">
        <v>211</v>
      </c>
      <c r="E24" s="135" t="s">
        <v>206</v>
      </c>
      <c r="G24" s="132" t="s">
        <v>214</v>
      </c>
      <c r="L24" s="153"/>
      <c r="M24" s="153">
        <v>464.82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5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224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224</v>
      </c>
    </row>
    <row r="32" spans="1:17" s="132" customFormat="1" ht="45" x14ac:dyDescent="0.2">
      <c r="A32" s="157" t="s">
        <v>225</v>
      </c>
      <c r="B32" s="158" t="s">
        <v>226</v>
      </c>
      <c r="C32" s="917" t="s">
        <v>227</v>
      </c>
      <c r="D32" s="917"/>
      <c r="E32" s="917"/>
      <c r="F32" s="159" t="s">
        <v>228</v>
      </c>
      <c r="G32" s="159" t="s">
        <v>31</v>
      </c>
      <c r="H32" s="159" t="s">
        <v>31</v>
      </c>
      <c r="I32" s="159" t="s">
        <v>229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227</v>
      </c>
    </row>
    <row r="33" spans="1:23" s="132" customFormat="1" x14ac:dyDescent="0.2">
      <c r="A33" s="163"/>
      <c r="B33" s="164"/>
      <c r="C33" s="904" t="s">
        <v>230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230</v>
      </c>
    </row>
    <row r="34" spans="1:23" s="132" customFormat="1" ht="22.5" x14ac:dyDescent="0.2">
      <c r="A34" s="165"/>
      <c r="B34" s="166" t="s">
        <v>231</v>
      </c>
      <c r="C34" s="904" t="s">
        <v>232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232</v>
      </c>
    </row>
    <row r="35" spans="1:23" s="132" customFormat="1" ht="22.5" x14ac:dyDescent="0.2">
      <c r="A35" s="165"/>
      <c r="B35" s="166" t="s">
        <v>233</v>
      </c>
      <c r="C35" s="904" t="s">
        <v>234</v>
      </c>
      <c r="D35" s="904"/>
      <c r="E35" s="904"/>
      <c r="F35" s="904"/>
      <c r="G35" s="904"/>
      <c r="H35" s="904"/>
      <c r="I35" s="904"/>
      <c r="J35" s="904"/>
      <c r="K35" s="904"/>
      <c r="L35" s="904"/>
      <c r="M35" s="904"/>
      <c r="N35" s="912"/>
      <c r="S35" s="137" t="s">
        <v>234</v>
      </c>
    </row>
    <row r="36" spans="1:23" s="132" customFormat="1" x14ac:dyDescent="0.2">
      <c r="A36" s="167"/>
      <c r="B36" s="166" t="s">
        <v>235</v>
      </c>
      <c r="C36" s="904" t="s">
        <v>236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391.73</v>
      </c>
      <c r="K36" s="168" t="s">
        <v>237</v>
      </c>
      <c r="L36" s="169">
        <v>193.32</v>
      </c>
      <c r="M36" s="170" t="s">
        <v>31</v>
      </c>
      <c r="N36" s="171" t="s">
        <v>31</v>
      </c>
      <c r="T36" s="137" t="s">
        <v>236</v>
      </c>
    </row>
    <row r="37" spans="1:23" s="132" customFormat="1" x14ac:dyDescent="0.2">
      <c r="A37" s="167"/>
      <c r="B37" s="166" t="s">
        <v>238</v>
      </c>
      <c r="C37" s="904" t="s">
        <v>239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39.83</v>
      </c>
      <c r="K37" s="168" t="s">
        <v>237</v>
      </c>
      <c r="L37" s="169">
        <v>19.66</v>
      </c>
      <c r="M37" s="170" t="s">
        <v>31</v>
      </c>
      <c r="N37" s="171" t="s">
        <v>31</v>
      </c>
      <c r="T37" s="137" t="s">
        <v>239</v>
      </c>
    </row>
    <row r="38" spans="1:23" s="132" customFormat="1" x14ac:dyDescent="0.2">
      <c r="A38" s="167"/>
      <c r="B38" s="166" t="s">
        <v>31</v>
      </c>
      <c r="C38" s="904" t="s">
        <v>240</v>
      </c>
      <c r="D38" s="904"/>
      <c r="E38" s="904"/>
      <c r="F38" s="168" t="s">
        <v>241</v>
      </c>
      <c r="G38" s="168" t="s">
        <v>242</v>
      </c>
      <c r="H38" s="168" t="s">
        <v>237</v>
      </c>
      <c r="I38" s="168" t="s">
        <v>243</v>
      </c>
      <c r="J38" s="169" t="s">
        <v>31</v>
      </c>
      <c r="K38" s="168" t="s">
        <v>31</v>
      </c>
      <c r="L38" s="169" t="s">
        <v>31</v>
      </c>
      <c r="M38" s="170" t="s">
        <v>31</v>
      </c>
      <c r="N38" s="171" t="s">
        <v>31</v>
      </c>
      <c r="U38" s="137" t="s">
        <v>240</v>
      </c>
    </row>
    <row r="39" spans="1:23" s="132" customFormat="1" x14ac:dyDescent="0.2">
      <c r="A39" s="167"/>
      <c r="B39" s="166" t="s">
        <v>31</v>
      </c>
      <c r="C39" s="917" t="s">
        <v>244</v>
      </c>
      <c r="D39" s="917"/>
      <c r="E39" s="917"/>
      <c r="F39" s="159" t="s">
        <v>31</v>
      </c>
      <c r="G39" s="159" t="s">
        <v>31</v>
      </c>
      <c r="H39" s="159" t="s">
        <v>31</v>
      </c>
      <c r="I39" s="159" t="s">
        <v>31</v>
      </c>
      <c r="J39" s="160">
        <v>391.73</v>
      </c>
      <c r="K39" s="159" t="s">
        <v>31</v>
      </c>
      <c r="L39" s="160">
        <v>193.32</v>
      </c>
      <c r="M39" s="161" t="s">
        <v>31</v>
      </c>
      <c r="N39" s="162" t="s">
        <v>31</v>
      </c>
      <c r="V39" s="137" t="s">
        <v>244</v>
      </c>
    </row>
    <row r="40" spans="1:23" s="132" customFormat="1" x14ac:dyDescent="0.2">
      <c r="A40" s="167"/>
      <c r="B40" s="166" t="s">
        <v>31</v>
      </c>
      <c r="C40" s="904" t="s">
        <v>245</v>
      </c>
      <c r="D40" s="904"/>
      <c r="E40" s="904"/>
      <c r="F40" s="168" t="s">
        <v>31</v>
      </c>
      <c r="G40" s="168" t="s">
        <v>31</v>
      </c>
      <c r="H40" s="168" t="s">
        <v>31</v>
      </c>
      <c r="I40" s="168" t="s">
        <v>31</v>
      </c>
      <c r="J40" s="169" t="s">
        <v>31</v>
      </c>
      <c r="K40" s="168" t="s">
        <v>31</v>
      </c>
      <c r="L40" s="169">
        <v>19.66</v>
      </c>
      <c r="M40" s="170" t="s">
        <v>31</v>
      </c>
      <c r="N40" s="171" t="s">
        <v>31</v>
      </c>
      <c r="U40" s="137" t="s">
        <v>245</v>
      </c>
    </row>
    <row r="41" spans="1:23" s="132" customFormat="1" ht="33.75" x14ac:dyDescent="0.2">
      <c r="A41" s="167"/>
      <c r="B41" s="166" t="s">
        <v>246</v>
      </c>
      <c r="C41" s="904" t="s">
        <v>247</v>
      </c>
      <c r="D41" s="904"/>
      <c r="E41" s="904"/>
      <c r="F41" s="168" t="s">
        <v>144</v>
      </c>
      <c r="G41" s="168" t="s">
        <v>248</v>
      </c>
      <c r="H41" s="168" t="s">
        <v>31</v>
      </c>
      <c r="I41" s="168" t="s">
        <v>248</v>
      </c>
      <c r="J41" s="169" t="s">
        <v>31</v>
      </c>
      <c r="K41" s="168" t="s">
        <v>31</v>
      </c>
      <c r="L41" s="169">
        <v>18.68</v>
      </c>
      <c r="M41" s="170" t="s">
        <v>31</v>
      </c>
      <c r="N41" s="171" t="s">
        <v>31</v>
      </c>
      <c r="U41" s="137" t="s">
        <v>247</v>
      </c>
    </row>
    <row r="42" spans="1:23" s="132" customFormat="1" ht="22.5" x14ac:dyDescent="0.2">
      <c r="A42" s="167"/>
      <c r="B42" s="166" t="s">
        <v>249</v>
      </c>
      <c r="C42" s="904" t="s">
        <v>250</v>
      </c>
      <c r="D42" s="904"/>
      <c r="E42" s="904"/>
      <c r="F42" s="168" t="s">
        <v>144</v>
      </c>
      <c r="G42" s="168" t="s">
        <v>251</v>
      </c>
      <c r="H42" s="168" t="s">
        <v>31</v>
      </c>
      <c r="I42" s="168" t="s">
        <v>251</v>
      </c>
      <c r="J42" s="169" t="s">
        <v>31</v>
      </c>
      <c r="K42" s="168" t="s">
        <v>31</v>
      </c>
      <c r="L42" s="169">
        <v>9.83</v>
      </c>
      <c r="M42" s="170" t="s">
        <v>31</v>
      </c>
      <c r="N42" s="171" t="s">
        <v>31</v>
      </c>
      <c r="U42" s="137" t="s">
        <v>250</v>
      </c>
    </row>
    <row r="43" spans="1:23" s="132" customFormat="1" x14ac:dyDescent="0.2">
      <c r="A43" s="172"/>
      <c r="B43" s="173"/>
      <c r="C43" s="918" t="s">
        <v>252</v>
      </c>
      <c r="D43" s="918"/>
      <c r="E43" s="918"/>
      <c r="F43" s="174" t="s">
        <v>31</v>
      </c>
      <c r="G43" s="174" t="s">
        <v>31</v>
      </c>
      <c r="H43" s="174" t="s">
        <v>31</v>
      </c>
      <c r="I43" s="174" t="s">
        <v>31</v>
      </c>
      <c r="J43" s="175" t="s">
        <v>31</v>
      </c>
      <c r="K43" s="174" t="s">
        <v>31</v>
      </c>
      <c r="L43" s="175">
        <v>221.83</v>
      </c>
      <c r="M43" s="161" t="s">
        <v>31</v>
      </c>
      <c r="N43" s="176" t="s">
        <v>31</v>
      </c>
      <c r="W43" s="137" t="s">
        <v>252</v>
      </c>
    </row>
    <row r="44" spans="1:23" s="132" customFormat="1" ht="45" x14ac:dyDescent="0.2">
      <c r="A44" s="157" t="s">
        <v>235</v>
      </c>
      <c r="B44" s="158" t="s">
        <v>253</v>
      </c>
      <c r="C44" s="917" t="s">
        <v>254</v>
      </c>
      <c r="D44" s="917"/>
      <c r="E44" s="917"/>
      <c r="F44" s="159" t="s">
        <v>228</v>
      </c>
      <c r="G44" s="159" t="s">
        <v>31</v>
      </c>
      <c r="H44" s="159" t="s">
        <v>31</v>
      </c>
      <c r="I44" s="159" t="s">
        <v>229</v>
      </c>
      <c r="J44" s="160" t="s">
        <v>31</v>
      </c>
      <c r="K44" s="159" t="s">
        <v>31</v>
      </c>
      <c r="L44" s="160" t="s">
        <v>31</v>
      </c>
      <c r="M44" s="161" t="s">
        <v>31</v>
      </c>
      <c r="N44" s="162" t="s">
        <v>31</v>
      </c>
      <c r="Q44" s="137" t="s">
        <v>254</v>
      </c>
    </row>
    <row r="45" spans="1:23" s="132" customFormat="1" x14ac:dyDescent="0.2">
      <c r="A45" s="163"/>
      <c r="B45" s="164"/>
      <c r="C45" s="904" t="s">
        <v>230</v>
      </c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12"/>
      <c r="R45" s="137" t="s">
        <v>230</v>
      </c>
    </row>
    <row r="46" spans="1:23" s="132" customFormat="1" ht="22.5" x14ac:dyDescent="0.2">
      <c r="A46" s="165"/>
      <c r="B46" s="166" t="s">
        <v>231</v>
      </c>
      <c r="C46" s="904" t="s">
        <v>232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S46" s="137" t="s">
        <v>232</v>
      </c>
    </row>
    <row r="47" spans="1:23" s="132" customFormat="1" ht="22.5" x14ac:dyDescent="0.2">
      <c r="A47" s="165"/>
      <c r="B47" s="166" t="s">
        <v>233</v>
      </c>
      <c r="C47" s="904" t="s">
        <v>234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S47" s="137" t="s">
        <v>234</v>
      </c>
    </row>
    <row r="48" spans="1:23" s="132" customFormat="1" x14ac:dyDescent="0.2">
      <c r="A48" s="167"/>
      <c r="B48" s="166" t="s">
        <v>225</v>
      </c>
      <c r="C48" s="904" t="s">
        <v>255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33.31</v>
      </c>
      <c r="K48" s="168" t="s">
        <v>237</v>
      </c>
      <c r="L48" s="169">
        <v>16.440000000000001</v>
      </c>
      <c r="M48" s="170" t="s">
        <v>31</v>
      </c>
      <c r="N48" s="171" t="s">
        <v>31</v>
      </c>
      <c r="T48" s="137" t="s">
        <v>255</v>
      </c>
    </row>
    <row r="49" spans="1:25" s="132" customFormat="1" x14ac:dyDescent="0.2">
      <c r="A49" s="167"/>
      <c r="B49" s="166" t="s">
        <v>235</v>
      </c>
      <c r="C49" s="904" t="s">
        <v>236</v>
      </c>
      <c r="D49" s="904"/>
      <c r="E49" s="904"/>
      <c r="F49" s="168" t="s">
        <v>31</v>
      </c>
      <c r="G49" s="168" t="s">
        <v>31</v>
      </c>
      <c r="H49" s="168" t="s">
        <v>31</v>
      </c>
      <c r="I49" s="168" t="s">
        <v>31</v>
      </c>
      <c r="J49" s="169">
        <v>1613.11</v>
      </c>
      <c r="K49" s="168" t="s">
        <v>237</v>
      </c>
      <c r="L49" s="169">
        <v>796.07</v>
      </c>
      <c r="M49" s="170" t="s">
        <v>31</v>
      </c>
      <c r="N49" s="171" t="s">
        <v>31</v>
      </c>
      <c r="T49" s="137" t="s">
        <v>236</v>
      </c>
    </row>
    <row r="50" spans="1:25" s="132" customFormat="1" x14ac:dyDescent="0.2">
      <c r="A50" s="167"/>
      <c r="B50" s="166" t="s">
        <v>238</v>
      </c>
      <c r="C50" s="904" t="s">
        <v>239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>
        <v>279.72000000000003</v>
      </c>
      <c r="K50" s="168" t="s">
        <v>237</v>
      </c>
      <c r="L50" s="169">
        <v>138.04</v>
      </c>
      <c r="M50" s="170" t="s">
        <v>31</v>
      </c>
      <c r="N50" s="171" t="s">
        <v>31</v>
      </c>
      <c r="T50" s="137" t="s">
        <v>239</v>
      </c>
    </row>
    <row r="51" spans="1:25" s="132" customFormat="1" x14ac:dyDescent="0.2">
      <c r="A51" s="167"/>
      <c r="B51" s="166" t="s">
        <v>256</v>
      </c>
      <c r="C51" s="904" t="s">
        <v>257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>
        <v>3.25</v>
      </c>
      <c r="K51" s="168" t="s">
        <v>31</v>
      </c>
      <c r="L51" s="169">
        <v>1.07</v>
      </c>
      <c r="M51" s="170" t="s">
        <v>31</v>
      </c>
      <c r="N51" s="171" t="s">
        <v>31</v>
      </c>
      <c r="T51" s="137" t="s">
        <v>257</v>
      </c>
    </row>
    <row r="52" spans="1:25" s="132" customFormat="1" x14ac:dyDescent="0.2">
      <c r="A52" s="167"/>
      <c r="B52" s="166" t="s">
        <v>31</v>
      </c>
      <c r="C52" s="904" t="s">
        <v>258</v>
      </c>
      <c r="D52" s="904"/>
      <c r="E52" s="904"/>
      <c r="F52" s="168" t="s">
        <v>241</v>
      </c>
      <c r="G52" s="168" t="s">
        <v>259</v>
      </c>
      <c r="H52" s="168" t="s">
        <v>237</v>
      </c>
      <c r="I52" s="168" t="s">
        <v>260</v>
      </c>
      <c r="J52" s="169" t="s">
        <v>31</v>
      </c>
      <c r="K52" s="168" t="s">
        <v>31</v>
      </c>
      <c r="L52" s="169" t="s">
        <v>31</v>
      </c>
      <c r="M52" s="170" t="s">
        <v>31</v>
      </c>
      <c r="N52" s="171" t="s">
        <v>31</v>
      </c>
      <c r="U52" s="137" t="s">
        <v>258</v>
      </c>
    </row>
    <row r="53" spans="1:25" s="132" customFormat="1" x14ac:dyDescent="0.2">
      <c r="A53" s="167"/>
      <c r="B53" s="166" t="s">
        <v>31</v>
      </c>
      <c r="C53" s="904" t="s">
        <v>240</v>
      </c>
      <c r="D53" s="904"/>
      <c r="E53" s="904"/>
      <c r="F53" s="168" t="s">
        <v>241</v>
      </c>
      <c r="G53" s="168" t="s">
        <v>261</v>
      </c>
      <c r="H53" s="168" t="s">
        <v>237</v>
      </c>
      <c r="I53" s="168" t="s">
        <v>262</v>
      </c>
      <c r="J53" s="169" t="s">
        <v>31</v>
      </c>
      <c r="K53" s="168" t="s">
        <v>31</v>
      </c>
      <c r="L53" s="169" t="s">
        <v>31</v>
      </c>
      <c r="M53" s="170" t="s">
        <v>31</v>
      </c>
      <c r="N53" s="171" t="s">
        <v>31</v>
      </c>
      <c r="U53" s="137" t="s">
        <v>240</v>
      </c>
    </row>
    <row r="54" spans="1:25" s="132" customFormat="1" x14ac:dyDescent="0.2">
      <c r="A54" s="167"/>
      <c r="B54" s="166" t="s">
        <v>31</v>
      </c>
      <c r="C54" s="917" t="s">
        <v>244</v>
      </c>
      <c r="D54" s="917"/>
      <c r="E54" s="917"/>
      <c r="F54" s="159" t="s">
        <v>31</v>
      </c>
      <c r="G54" s="159" t="s">
        <v>31</v>
      </c>
      <c r="H54" s="159" t="s">
        <v>31</v>
      </c>
      <c r="I54" s="159" t="s">
        <v>31</v>
      </c>
      <c r="J54" s="160">
        <v>1649.67</v>
      </c>
      <c r="K54" s="159" t="s">
        <v>31</v>
      </c>
      <c r="L54" s="160">
        <v>813.58</v>
      </c>
      <c r="M54" s="161" t="s">
        <v>31</v>
      </c>
      <c r="N54" s="162" t="s">
        <v>31</v>
      </c>
      <c r="V54" s="137" t="s">
        <v>244</v>
      </c>
    </row>
    <row r="55" spans="1:25" s="132" customFormat="1" x14ac:dyDescent="0.2">
      <c r="A55" s="167"/>
      <c r="B55" s="166" t="s">
        <v>31</v>
      </c>
      <c r="C55" s="904" t="s">
        <v>245</v>
      </c>
      <c r="D55" s="904"/>
      <c r="E55" s="904"/>
      <c r="F55" s="168" t="s">
        <v>31</v>
      </c>
      <c r="G55" s="168" t="s">
        <v>31</v>
      </c>
      <c r="H55" s="168" t="s">
        <v>31</v>
      </c>
      <c r="I55" s="168" t="s">
        <v>31</v>
      </c>
      <c r="J55" s="169" t="s">
        <v>31</v>
      </c>
      <c r="K55" s="168" t="s">
        <v>31</v>
      </c>
      <c r="L55" s="169">
        <v>154.47999999999999</v>
      </c>
      <c r="M55" s="170" t="s">
        <v>31</v>
      </c>
      <c r="N55" s="171" t="s">
        <v>31</v>
      </c>
      <c r="U55" s="137" t="s">
        <v>245</v>
      </c>
    </row>
    <row r="56" spans="1:25" s="132" customFormat="1" ht="33.75" x14ac:dyDescent="0.2">
      <c r="A56" s="167"/>
      <c r="B56" s="166" t="s">
        <v>246</v>
      </c>
      <c r="C56" s="904" t="s">
        <v>247</v>
      </c>
      <c r="D56" s="904"/>
      <c r="E56" s="904"/>
      <c r="F56" s="168" t="s">
        <v>144</v>
      </c>
      <c r="G56" s="168" t="s">
        <v>248</v>
      </c>
      <c r="H56" s="168" t="s">
        <v>31</v>
      </c>
      <c r="I56" s="168" t="s">
        <v>248</v>
      </c>
      <c r="J56" s="169" t="s">
        <v>31</v>
      </c>
      <c r="K56" s="168" t="s">
        <v>31</v>
      </c>
      <c r="L56" s="169">
        <v>146.76</v>
      </c>
      <c r="M56" s="170" t="s">
        <v>31</v>
      </c>
      <c r="N56" s="171" t="s">
        <v>31</v>
      </c>
      <c r="U56" s="137" t="s">
        <v>247</v>
      </c>
    </row>
    <row r="57" spans="1:25" s="132" customFormat="1" ht="22.5" x14ac:dyDescent="0.2">
      <c r="A57" s="167"/>
      <c r="B57" s="166" t="s">
        <v>249</v>
      </c>
      <c r="C57" s="904" t="s">
        <v>250</v>
      </c>
      <c r="D57" s="904"/>
      <c r="E57" s="904"/>
      <c r="F57" s="168" t="s">
        <v>144</v>
      </c>
      <c r="G57" s="168" t="s">
        <v>251</v>
      </c>
      <c r="H57" s="168" t="s">
        <v>31</v>
      </c>
      <c r="I57" s="168" t="s">
        <v>251</v>
      </c>
      <c r="J57" s="169" t="s">
        <v>31</v>
      </c>
      <c r="K57" s="168" t="s">
        <v>31</v>
      </c>
      <c r="L57" s="169">
        <v>77.239999999999995</v>
      </c>
      <c r="M57" s="170" t="s">
        <v>31</v>
      </c>
      <c r="N57" s="171" t="s">
        <v>31</v>
      </c>
      <c r="U57" s="137" t="s">
        <v>250</v>
      </c>
    </row>
    <row r="58" spans="1:25" s="132" customFormat="1" x14ac:dyDescent="0.2">
      <c r="A58" s="172"/>
      <c r="B58" s="173"/>
      <c r="C58" s="918" t="s">
        <v>252</v>
      </c>
      <c r="D58" s="918"/>
      <c r="E58" s="918"/>
      <c r="F58" s="174" t="s">
        <v>31</v>
      </c>
      <c r="G58" s="174" t="s">
        <v>31</v>
      </c>
      <c r="H58" s="174" t="s">
        <v>31</v>
      </c>
      <c r="I58" s="174" t="s">
        <v>31</v>
      </c>
      <c r="J58" s="175" t="s">
        <v>31</v>
      </c>
      <c r="K58" s="174" t="s">
        <v>31</v>
      </c>
      <c r="L58" s="175">
        <v>1037.58</v>
      </c>
      <c r="M58" s="161" t="s">
        <v>31</v>
      </c>
      <c r="N58" s="176" t="s">
        <v>31</v>
      </c>
      <c r="W58" s="137" t="s">
        <v>252</v>
      </c>
    </row>
    <row r="59" spans="1:25" s="132" customFormat="1" ht="67.5" x14ac:dyDescent="0.2">
      <c r="A59" s="157" t="s">
        <v>238</v>
      </c>
      <c r="B59" s="158" t="s">
        <v>263</v>
      </c>
      <c r="C59" s="917" t="s">
        <v>264</v>
      </c>
      <c r="D59" s="917"/>
      <c r="E59" s="917"/>
      <c r="F59" s="159" t="s">
        <v>265</v>
      </c>
      <c r="G59" s="159" t="s">
        <v>31</v>
      </c>
      <c r="H59" s="159" t="s">
        <v>31</v>
      </c>
      <c r="I59" s="159" t="s">
        <v>266</v>
      </c>
      <c r="J59" s="160">
        <v>2.91</v>
      </c>
      <c r="K59" s="159" t="s">
        <v>31</v>
      </c>
      <c r="L59" s="160">
        <v>1340.35</v>
      </c>
      <c r="M59" s="161" t="s">
        <v>31</v>
      </c>
      <c r="N59" s="162" t="s">
        <v>31</v>
      </c>
      <c r="Q59" s="137" t="s">
        <v>264</v>
      </c>
    </row>
    <row r="60" spans="1:25" s="132" customFormat="1" x14ac:dyDescent="0.2">
      <c r="A60" s="163"/>
      <c r="B60" s="164"/>
      <c r="C60" s="904" t="s">
        <v>267</v>
      </c>
      <c r="D60" s="904"/>
      <c r="E60" s="904"/>
      <c r="F60" s="904"/>
      <c r="G60" s="904"/>
      <c r="H60" s="904"/>
      <c r="I60" s="904"/>
      <c r="J60" s="904"/>
      <c r="K60" s="904"/>
      <c r="L60" s="904"/>
      <c r="M60" s="904"/>
      <c r="N60" s="912"/>
      <c r="R60" s="137" t="s">
        <v>267</v>
      </c>
    </row>
    <row r="61" spans="1:25" s="132" customFormat="1" ht="1.5" customHeight="1" x14ac:dyDescent="0.2">
      <c r="A61" s="177"/>
      <c r="B61" s="173"/>
      <c r="C61" s="173"/>
      <c r="D61" s="173"/>
      <c r="E61" s="173"/>
      <c r="F61" s="177"/>
      <c r="G61" s="177"/>
      <c r="H61" s="177"/>
      <c r="I61" s="177"/>
      <c r="J61" s="178"/>
      <c r="K61" s="177"/>
      <c r="L61" s="178"/>
      <c r="M61" s="168"/>
      <c r="N61" s="178"/>
    </row>
    <row r="62" spans="1:25" s="132" customFormat="1" x14ac:dyDescent="0.2">
      <c r="A62" s="179"/>
      <c r="B62" s="180" t="s">
        <v>31</v>
      </c>
      <c r="C62" s="918" t="s">
        <v>268</v>
      </c>
      <c r="D62" s="918"/>
      <c r="E62" s="918"/>
      <c r="F62" s="918"/>
      <c r="G62" s="918"/>
      <c r="H62" s="918"/>
      <c r="I62" s="918"/>
      <c r="J62" s="918"/>
      <c r="K62" s="918"/>
      <c r="L62" s="181" t="s">
        <v>31</v>
      </c>
      <c r="M62" s="182"/>
      <c r="N62" s="183"/>
      <c r="X62" s="137" t="s">
        <v>268</v>
      </c>
    </row>
    <row r="63" spans="1:25" s="132" customFormat="1" x14ac:dyDescent="0.2">
      <c r="A63" s="184"/>
      <c r="B63" s="166" t="s">
        <v>225</v>
      </c>
      <c r="C63" s="904" t="s">
        <v>269</v>
      </c>
      <c r="D63" s="904"/>
      <c r="E63" s="904"/>
      <c r="F63" s="904"/>
      <c r="G63" s="904"/>
      <c r="H63" s="904"/>
      <c r="I63" s="904"/>
      <c r="J63" s="904"/>
      <c r="K63" s="904"/>
      <c r="L63" s="185">
        <v>2599.7600000000002</v>
      </c>
      <c r="M63" s="186"/>
      <c r="N63" s="187" t="s">
        <v>31</v>
      </c>
      <c r="Y63" s="137" t="s">
        <v>269</v>
      </c>
    </row>
    <row r="64" spans="1:25" s="132" customFormat="1" x14ac:dyDescent="0.2">
      <c r="A64" s="184"/>
      <c r="B64" s="166" t="s">
        <v>31</v>
      </c>
      <c r="C64" s="904" t="s">
        <v>270</v>
      </c>
      <c r="D64" s="904"/>
      <c r="E64" s="904"/>
      <c r="F64" s="904"/>
      <c r="G64" s="904"/>
      <c r="H64" s="904"/>
      <c r="I64" s="904"/>
      <c r="J64" s="904"/>
      <c r="K64" s="904"/>
      <c r="L64" s="185" t="s">
        <v>31</v>
      </c>
      <c r="M64" s="186"/>
      <c r="N64" s="187" t="s">
        <v>31</v>
      </c>
      <c r="Y64" s="137" t="s">
        <v>270</v>
      </c>
    </row>
    <row r="65" spans="1:26" s="132" customFormat="1" x14ac:dyDescent="0.2">
      <c r="A65" s="184"/>
      <c r="B65" s="166" t="s">
        <v>31</v>
      </c>
      <c r="C65" s="904" t="s">
        <v>271</v>
      </c>
      <c r="D65" s="904"/>
      <c r="E65" s="904"/>
      <c r="F65" s="904"/>
      <c r="G65" s="904"/>
      <c r="H65" s="904"/>
      <c r="I65" s="904"/>
      <c r="J65" s="904"/>
      <c r="K65" s="904"/>
      <c r="L65" s="185">
        <v>16.440000000000001</v>
      </c>
      <c r="M65" s="186"/>
      <c r="N65" s="187" t="s">
        <v>31</v>
      </c>
      <c r="Y65" s="137" t="s">
        <v>271</v>
      </c>
    </row>
    <row r="66" spans="1:26" s="132" customFormat="1" x14ac:dyDescent="0.2">
      <c r="A66" s="184"/>
      <c r="B66" s="166" t="s">
        <v>31</v>
      </c>
      <c r="C66" s="904" t="s">
        <v>272</v>
      </c>
      <c r="D66" s="904"/>
      <c r="E66" s="904"/>
      <c r="F66" s="904"/>
      <c r="G66" s="904"/>
      <c r="H66" s="904"/>
      <c r="I66" s="904"/>
      <c r="J66" s="904"/>
      <c r="K66" s="904"/>
      <c r="L66" s="185">
        <v>2329.7399999999998</v>
      </c>
      <c r="M66" s="186"/>
      <c r="N66" s="187" t="s">
        <v>31</v>
      </c>
      <c r="Y66" s="137" t="s">
        <v>272</v>
      </c>
    </row>
    <row r="67" spans="1:26" s="132" customFormat="1" x14ac:dyDescent="0.2">
      <c r="A67" s="184"/>
      <c r="B67" s="166" t="s">
        <v>31</v>
      </c>
      <c r="C67" s="904" t="s">
        <v>273</v>
      </c>
      <c r="D67" s="904"/>
      <c r="E67" s="904"/>
      <c r="F67" s="904"/>
      <c r="G67" s="904"/>
      <c r="H67" s="904"/>
      <c r="I67" s="904"/>
      <c r="J67" s="904"/>
      <c r="K67" s="904"/>
      <c r="L67" s="185">
        <v>1.07</v>
      </c>
      <c r="M67" s="186"/>
      <c r="N67" s="187" t="s">
        <v>31</v>
      </c>
      <c r="Y67" s="137" t="s">
        <v>273</v>
      </c>
    </row>
    <row r="68" spans="1:26" s="132" customFormat="1" x14ac:dyDescent="0.2">
      <c r="A68" s="184"/>
      <c r="B68" s="166" t="s">
        <v>31</v>
      </c>
      <c r="C68" s="904" t="s">
        <v>274</v>
      </c>
      <c r="D68" s="904"/>
      <c r="E68" s="904"/>
      <c r="F68" s="904"/>
      <c r="G68" s="904"/>
      <c r="H68" s="904"/>
      <c r="I68" s="904"/>
      <c r="J68" s="904"/>
      <c r="K68" s="904"/>
      <c r="L68" s="185">
        <v>165.44</v>
      </c>
      <c r="M68" s="186"/>
      <c r="N68" s="187" t="s">
        <v>31</v>
      </c>
      <c r="Y68" s="137" t="s">
        <v>274</v>
      </c>
    </row>
    <row r="69" spans="1:26" s="132" customFormat="1" x14ac:dyDescent="0.2">
      <c r="A69" s="184"/>
      <c r="B69" s="166" t="s">
        <v>31</v>
      </c>
      <c r="C69" s="904" t="s">
        <v>275</v>
      </c>
      <c r="D69" s="904"/>
      <c r="E69" s="904"/>
      <c r="F69" s="904"/>
      <c r="G69" s="904"/>
      <c r="H69" s="904"/>
      <c r="I69" s="904"/>
      <c r="J69" s="904"/>
      <c r="K69" s="904"/>
      <c r="L69" s="185">
        <v>87.07</v>
      </c>
      <c r="M69" s="186"/>
      <c r="N69" s="187" t="s">
        <v>31</v>
      </c>
      <c r="Y69" s="137" t="s">
        <v>275</v>
      </c>
    </row>
    <row r="70" spans="1:26" s="132" customFormat="1" x14ac:dyDescent="0.2">
      <c r="A70" s="184"/>
      <c r="B70" s="166" t="s">
        <v>31</v>
      </c>
      <c r="C70" s="904" t="s">
        <v>276</v>
      </c>
      <c r="D70" s="904"/>
      <c r="E70" s="904"/>
      <c r="F70" s="904"/>
      <c r="G70" s="904"/>
      <c r="H70" s="904"/>
      <c r="I70" s="904"/>
      <c r="J70" s="904"/>
      <c r="K70" s="904"/>
      <c r="L70" s="185">
        <v>174.14</v>
      </c>
      <c r="M70" s="186"/>
      <c r="N70" s="187" t="s">
        <v>31</v>
      </c>
      <c r="Y70" s="137" t="s">
        <v>276</v>
      </c>
    </row>
    <row r="71" spans="1:26" s="132" customFormat="1" x14ac:dyDescent="0.2">
      <c r="A71" s="184"/>
      <c r="B71" s="166" t="s">
        <v>31</v>
      </c>
      <c r="C71" s="904" t="s">
        <v>277</v>
      </c>
      <c r="D71" s="904"/>
      <c r="E71" s="904"/>
      <c r="F71" s="904"/>
      <c r="G71" s="904"/>
      <c r="H71" s="904"/>
      <c r="I71" s="904"/>
      <c r="J71" s="904"/>
      <c r="K71" s="904"/>
      <c r="L71" s="185">
        <v>165.44</v>
      </c>
      <c r="M71" s="186"/>
      <c r="N71" s="187" t="s">
        <v>31</v>
      </c>
      <c r="Y71" s="137" t="s">
        <v>277</v>
      </c>
    </row>
    <row r="72" spans="1:26" s="132" customFormat="1" x14ac:dyDescent="0.2">
      <c r="A72" s="184"/>
      <c r="B72" s="166" t="s">
        <v>31</v>
      </c>
      <c r="C72" s="904" t="s">
        <v>278</v>
      </c>
      <c r="D72" s="904"/>
      <c r="E72" s="904"/>
      <c r="F72" s="904"/>
      <c r="G72" s="904"/>
      <c r="H72" s="904"/>
      <c r="I72" s="904"/>
      <c r="J72" s="904"/>
      <c r="K72" s="904"/>
      <c r="L72" s="185">
        <v>87.07</v>
      </c>
      <c r="M72" s="186"/>
      <c r="N72" s="187" t="s">
        <v>31</v>
      </c>
      <c r="Y72" s="137" t="s">
        <v>278</v>
      </c>
    </row>
    <row r="73" spans="1:26" s="132" customFormat="1" x14ac:dyDescent="0.2">
      <c r="A73" s="184"/>
      <c r="B73" s="178" t="s">
        <v>31</v>
      </c>
      <c r="C73" s="919" t="s">
        <v>279</v>
      </c>
      <c r="D73" s="919"/>
      <c r="E73" s="919"/>
      <c r="F73" s="919"/>
      <c r="G73" s="919"/>
      <c r="H73" s="919"/>
      <c r="I73" s="919"/>
      <c r="J73" s="919"/>
      <c r="K73" s="919"/>
      <c r="L73" s="188">
        <v>2599.7600000000002</v>
      </c>
      <c r="M73" s="189"/>
      <c r="N73" s="190"/>
      <c r="Z73" s="137" t="s">
        <v>279</v>
      </c>
    </row>
    <row r="74" spans="1:26" s="132" customFormat="1" x14ac:dyDescent="0.2">
      <c r="A74" s="914" t="s">
        <v>280</v>
      </c>
      <c r="B74" s="915"/>
      <c r="C74" s="915"/>
      <c r="D74" s="915"/>
      <c r="E74" s="915"/>
      <c r="F74" s="915"/>
      <c r="G74" s="915"/>
      <c r="H74" s="915"/>
      <c r="I74" s="915"/>
      <c r="J74" s="915"/>
      <c r="K74" s="915"/>
      <c r="L74" s="915"/>
      <c r="M74" s="915"/>
      <c r="N74" s="916"/>
      <c r="P74" s="137" t="s">
        <v>280</v>
      </c>
    </row>
    <row r="75" spans="1:26" s="132" customFormat="1" ht="45" x14ac:dyDescent="0.2">
      <c r="A75" s="157" t="s">
        <v>256</v>
      </c>
      <c r="B75" s="158" t="s">
        <v>253</v>
      </c>
      <c r="C75" s="917" t="s">
        <v>254</v>
      </c>
      <c r="D75" s="917"/>
      <c r="E75" s="917"/>
      <c r="F75" s="159" t="s">
        <v>228</v>
      </c>
      <c r="G75" s="159" t="s">
        <v>31</v>
      </c>
      <c r="H75" s="159" t="s">
        <v>31</v>
      </c>
      <c r="I75" s="159" t="s">
        <v>281</v>
      </c>
      <c r="J75" s="160" t="s">
        <v>31</v>
      </c>
      <c r="K75" s="159" t="s">
        <v>31</v>
      </c>
      <c r="L75" s="160" t="s">
        <v>31</v>
      </c>
      <c r="M75" s="161" t="s">
        <v>31</v>
      </c>
      <c r="N75" s="162" t="s">
        <v>31</v>
      </c>
      <c r="Q75" s="137" t="s">
        <v>254</v>
      </c>
    </row>
    <row r="76" spans="1:26" s="132" customFormat="1" x14ac:dyDescent="0.2">
      <c r="A76" s="163"/>
      <c r="B76" s="164"/>
      <c r="C76" s="904" t="s">
        <v>282</v>
      </c>
      <c r="D76" s="904"/>
      <c r="E76" s="904"/>
      <c r="F76" s="904"/>
      <c r="G76" s="904"/>
      <c r="H76" s="904"/>
      <c r="I76" s="904"/>
      <c r="J76" s="904"/>
      <c r="K76" s="904"/>
      <c r="L76" s="904"/>
      <c r="M76" s="904"/>
      <c r="N76" s="912"/>
      <c r="R76" s="137" t="s">
        <v>282</v>
      </c>
    </row>
    <row r="77" spans="1:26" s="132" customFormat="1" ht="22.5" x14ac:dyDescent="0.2">
      <c r="A77" s="165"/>
      <c r="B77" s="166" t="s">
        <v>231</v>
      </c>
      <c r="C77" s="904" t="s">
        <v>232</v>
      </c>
      <c r="D77" s="904"/>
      <c r="E77" s="904"/>
      <c r="F77" s="904"/>
      <c r="G77" s="904"/>
      <c r="H77" s="904"/>
      <c r="I77" s="904"/>
      <c r="J77" s="904"/>
      <c r="K77" s="904"/>
      <c r="L77" s="904"/>
      <c r="M77" s="904"/>
      <c r="N77" s="912"/>
      <c r="S77" s="137" t="s">
        <v>232</v>
      </c>
    </row>
    <row r="78" spans="1:26" s="132" customFormat="1" ht="22.5" x14ac:dyDescent="0.2">
      <c r="A78" s="165"/>
      <c r="B78" s="166" t="s">
        <v>233</v>
      </c>
      <c r="C78" s="904" t="s">
        <v>234</v>
      </c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12"/>
      <c r="S78" s="137" t="s">
        <v>234</v>
      </c>
    </row>
    <row r="79" spans="1:26" s="132" customFormat="1" x14ac:dyDescent="0.2">
      <c r="A79" s="167"/>
      <c r="B79" s="166" t="s">
        <v>225</v>
      </c>
      <c r="C79" s="904" t="s">
        <v>255</v>
      </c>
      <c r="D79" s="904"/>
      <c r="E79" s="904"/>
      <c r="F79" s="168" t="s">
        <v>31</v>
      </c>
      <c r="G79" s="168" t="s">
        <v>31</v>
      </c>
      <c r="H79" s="168" t="s">
        <v>31</v>
      </c>
      <c r="I79" s="168" t="s">
        <v>31</v>
      </c>
      <c r="J79" s="169">
        <v>33.31</v>
      </c>
      <c r="K79" s="168" t="s">
        <v>237</v>
      </c>
      <c r="L79" s="169">
        <v>3.14</v>
      </c>
      <c r="M79" s="170" t="s">
        <v>31</v>
      </c>
      <c r="N79" s="171" t="s">
        <v>31</v>
      </c>
      <c r="T79" s="137" t="s">
        <v>255</v>
      </c>
    </row>
    <row r="80" spans="1:26" s="132" customFormat="1" x14ac:dyDescent="0.2">
      <c r="A80" s="167"/>
      <c r="B80" s="166" t="s">
        <v>235</v>
      </c>
      <c r="C80" s="904" t="s">
        <v>236</v>
      </c>
      <c r="D80" s="904"/>
      <c r="E80" s="904"/>
      <c r="F80" s="168" t="s">
        <v>31</v>
      </c>
      <c r="G80" s="168" t="s">
        <v>31</v>
      </c>
      <c r="H80" s="168" t="s">
        <v>31</v>
      </c>
      <c r="I80" s="168" t="s">
        <v>31</v>
      </c>
      <c r="J80" s="169">
        <v>1613.11</v>
      </c>
      <c r="K80" s="168" t="s">
        <v>237</v>
      </c>
      <c r="L80" s="169">
        <v>151.94999999999999</v>
      </c>
      <c r="M80" s="170" t="s">
        <v>31</v>
      </c>
      <c r="N80" s="171" t="s">
        <v>31</v>
      </c>
      <c r="T80" s="137" t="s">
        <v>236</v>
      </c>
    </row>
    <row r="81" spans="1:25" s="132" customFormat="1" x14ac:dyDescent="0.2">
      <c r="A81" s="167"/>
      <c r="B81" s="166" t="s">
        <v>238</v>
      </c>
      <c r="C81" s="904" t="s">
        <v>239</v>
      </c>
      <c r="D81" s="904"/>
      <c r="E81" s="904"/>
      <c r="F81" s="168" t="s">
        <v>31</v>
      </c>
      <c r="G81" s="168" t="s">
        <v>31</v>
      </c>
      <c r="H81" s="168" t="s">
        <v>31</v>
      </c>
      <c r="I81" s="168" t="s">
        <v>31</v>
      </c>
      <c r="J81" s="169">
        <v>279.72000000000003</v>
      </c>
      <c r="K81" s="168" t="s">
        <v>237</v>
      </c>
      <c r="L81" s="169">
        <v>26.35</v>
      </c>
      <c r="M81" s="170" t="s">
        <v>31</v>
      </c>
      <c r="N81" s="171" t="s">
        <v>31</v>
      </c>
      <c r="T81" s="137" t="s">
        <v>239</v>
      </c>
    </row>
    <row r="82" spans="1:25" s="132" customFormat="1" x14ac:dyDescent="0.2">
      <c r="A82" s="167"/>
      <c r="B82" s="166" t="s">
        <v>256</v>
      </c>
      <c r="C82" s="904" t="s">
        <v>257</v>
      </c>
      <c r="D82" s="904"/>
      <c r="E82" s="904"/>
      <c r="F82" s="168" t="s">
        <v>31</v>
      </c>
      <c r="G82" s="168" t="s">
        <v>31</v>
      </c>
      <c r="H82" s="168" t="s">
        <v>31</v>
      </c>
      <c r="I82" s="168" t="s">
        <v>31</v>
      </c>
      <c r="J82" s="169">
        <v>3.25</v>
      </c>
      <c r="K82" s="168" t="s">
        <v>31</v>
      </c>
      <c r="L82" s="169">
        <v>0.2</v>
      </c>
      <c r="M82" s="170" t="s">
        <v>31</v>
      </c>
      <c r="N82" s="171" t="s">
        <v>31</v>
      </c>
      <c r="T82" s="137" t="s">
        <v>257</v>
      </c>
    </row>
    <row r="83" spans="1:25" s="132" customFormat="1" x14ac:dyDescent="0.2">
      <c r="A83" s="167"/>
      <c r="B83" s="166" t="s">
        <v>31</v>
      </c>
      <c r="C83" s="904" t="s">
        <v>258</v>
      </c>
      <c r="D83" s="904"/>
      <c r="E83" s="904"/>
      <c r="F83" s="168" t="s">
        <v>241</v>
      </c>
      <c r="G83" s="168" t="s">
        <v>259</v>
      </c>
      <c r="H83" s="168" t="s">
        <v>237</v>
      </c>
      <c r="I83" s="168" t="s">
        <v>283</v>
      </c>
      <c r="J83" s="169" t="s">
        <v>31</v>
      </c>
      <c r="K83" s="168" t="s">
        <v>31</v>
      </c>
      <c r="L83" s="169" t="s">
        <v>31</v>
      </c>
      <c r="M83" s="170" t="s">
        <v>31</v>
      </c>
      <c r="N83" s="171" t="s">
        <v>31</v>
      </c>
      <c r="U83" s="137" t="s">
        <v>258</v>
      </c>
    </row>
    <row r="84" spans="1:25" s="132" customFormat="1" x14ac:dyDescent="0.2">
      <c r="A84" s="167"/>
      <c r="B84" s="166" t="s">
        <v>31</v>
      </c>
      <c r="C84" s="904" t="s">
        <v>240</v>
      </c>
      <c r="D84" s="904"/>
      <c r="E84" s="904"/>
      <c r="F84" s="168" t="s">
        <v>241</v>
      </c>
      <c r="G84" s="168" t="s">
        <v>261</v>
      </c>
      <c r="H84" s="168" t="s">
        <v>237</v>
      </c>
      <c r="I84" s="168" t="s">
        <v>284</v>
      </c>
      <c r="J84" s="169" t="s">
        <v>31</v>
      </c>
      <c r="K84" s="168" t="s">
        <v>31</v>
      </c>
      <c r="L84" s="169" t="s">
        <v>31</v>
      </c>
      <c r="M84" s="170" t="s">
        <v>31</v>
      </c>
      <c r="N84" s="171" t="s">
        <v>31</v>
      </c>
      <c r="U84" s="137" t="s">
        <v>240</v>
      </c>
    </row>
    <row r="85" spans="1:25" s="132" customFormat="1" x14ac:dyDescent="0.2">
      <c r="A85" s="167"/>
      <c r="B85" s="166" t="s">
        <v>31</v>
      </c>
      <c r="C85" s="917" t="s">
        <v>244</v>
      </c>
      <c r="D85" s="917"/>
      <c r="E85" s="917"/>
      <c r="F85" s="159" t="s">
        <v>31</v>
      </c>
      <c r="G85" s="159" t="s">
        <v>31</v>
      </c>
      <c r="H85" s="159" t="s">
        <v>31</v>
      </c>
      <c r="I85" s="159" t="s">
        <v>31</v>
      </c>
      <c r="J85" s="160">
        <v>1649.67</v>
      </c>
      <c r="K85" s="159" t="s">
        <v>31</v>
      </c>
      <c r="L85" s="160">
        <v>155.29</v>
      </c>
      <c r="M85" s="161" t="s">
        <v>31</v>
      </c>
      <c r="N85" s="162" t="s">
        <v>31</v>
      </c>
      <c r="V85" s="137" t="s">
        <v>244</v>
      </c>
    </row>
    <row r="86" spans="1:25" s="132" customFormat="1" x14ac:dyDescent="0.2">
      <c r="A86" s="167"/>
      <c r="B86" s="166" t="s">
        <v>31</v>
      </c>
      <c r="C86" s="904" t="s">
        <v>245</v>
      </c>
      <c r="D86" s="904"/>
      <c r="E86" s="904"/>
      <c r="F86" s="168" t="s">
        <v>31</v>
      </c>
      <c r="G86" s="168" t="s">
        <v>31</v>
      </c>
      <c r="H86" s="168" t="s">
        <v>31</v>
      </c>
      <c r="I86" s="168" t="s">
        <v>31</v>
      </c>
      <c r="J86" s="169" t="s">
        <v>31</v>
      </c>
      <c r="K86" s="168" t="s">
        <v>31</v>
      </c>
      <c r="L86" s="169">
        <v>29.49</v>
      </c>
      <c r="M86" s="170" t="s">
        <v>31</v>
      </c>
      <c r="N86" s="171" t="s">
        <v>31</v>
      </c>
      <c r="U86" s="137" t="s">
        <v>245</v>
      </c>
    </row>
    <row r="87" spans="1:25" s="132" customFormat="1" ht="33.75" x14ac:dyDescent="0.2">
      <c r="A87" s="167"/>
      <c r="B87" s="166" t="s">
        <v>246</v>
      </c>
      <c r="C87" s="904" t="s">
        <v>247</v>
      </c>
      <c r="D87" s="904"/>
      <c r="E87" s="904"/>
      <c r="F87" s="168" t="s">
        <v>144</v>
      </c>
      <c r="G87" s="168" t="s">
        <v>248</v>
      </c>
      <c r="H87" s="168" t="s">
        <v>31</v>
      </c>
      <c r="I87" s="168" t="s">
        <v>248</v>
      </c>
      <c r="J87" s="169" t="s">
        <v>31</v>
      </c>
      <c r="K87" s="168" t="s">
        <v>31</v>
      </c>
      <c r="L87" s="169">
        <v>28.02</v>
      </c>
      <c r="M87" s="170" t="s">
        <v>31</v>
      </c>
      <c r="N87" s="171" t="s">
        <v>31</v>
      </c>
      <c r="U87" s="137" t="s">
        <v>247</v>
      </c>
    </row>
    <row r="88" spans="1:25" s="132" customFormat="1" ht="22.5" x14ac:dyDescent="0.2">
      <c r="A88" s="167"/>
      <c r="B88" s="166" t="s">
        <v>249</v>
      </c>
      <c r="C88" s="904" t="s">
        <v>250</v>
      </c>
      <c r="D88" s="904"/>
      <c r="E88" s="904"/>
      <c r="F88" s="168" t="s">
        <v>144</v>
      </c>
      <c r="G88" s="168" t="s">
        <v>251</v>
      </c>
      <c r="H88" s="168" t="s">
        <v>31</v>
      </c>
      <c r="I88" s="168" t="s">
        <v>251</v>
      </c>
      <c r="J88" s="169" t="s">
        <v>31</v>
      </c>
      <c r="K88" s="168" t="s">
        <v>31</v>
      </c>
      <c r="L88" s="169">
        <v>14.75</v>
      </c>
      <c r="M88" s="170" t="s">
        <v>31</v>
      </c>
      <c r="N88" s="171" t="s">
        <v>31</v>
      </c>
      <c r="U88" s="137" t="s">
        <v>250</v>
      </c>
    </row>
    <row r="89" spans="1:25" s="132" customFormat="1" x14ac:dyDescent="0.2">
      <c r="A89" s="172"/>
      <c r="B89" s="173"/>
      <c r="C89" s="918" t="s">
        <v>252</v>
      </c>
      <c r="D89" s="918"/>
      <c r="E89" s="918"/>
      <c r="F89" s="174" t="s">
        <v>31</v>
      </c>
      <c r="G89" s="174" t="s">
        <v>31</v>
      </c>
      <c r="H89" s="174" t="s">
        <v>31</v>
      </c>
      <c r="I89" s="174" t="s">
        <v>31</v>
      </c>
      <c r="J89" s="175" t="s">
        <v>31</v>
      </c>
      <c r="K89" s="174" t="s">
        <v>31</v>
      </c>
      <c r="L89" s="175">
        <v>198.06</v>
      </c>
      <c r="M89" s="161" t="s">
        <v>31</v>
      </c>
      <c r="N89" s="176" t="s">
        <v>31</v>
      </c>
      <c r="W89" s="137" t="s">
        <v>252</v>
      </c>
    </row>
    <row r="90" spans="1:25" s="132" customFormat="1" ht="67.5" x14ac:dyDescent="0.2">
      <c r="A90" s="157" t="s">
        <v>285</v>
      </c>
      <c r="B90" s="158" t="s">
        <v>286</v>
      </c>
      <c r="C90" s="917" t="s">
        <v>287</v>
      </c>
      <c r="D90" s="917"/>
      <c r="E90" s="917"/>
      <c r="F90" s="159" t="s">
        <v>265</v>
      </c>
      <c r="G90" s="159" t="s">
        <v>31</v>
      </c>
      <c r="H90" s="159" t="s">
        <v>31</v>
      </c>
      <c r="I90" s="159" t="s">
        <v>288</v>
      </c>
      <c r="J90" s="160">
        <v>4.8</v>
      </c>
      <c r="K90" s="159" t="s">
        <v>31</v>
      </c>
      <c r="L90" s="160">
        <v>422.02</v>
      </c>
      <c r="M90" s="161" t="s">
        <v>31</v>
      </c>
      <c r="N90" s="162" t="s">
        <v>31</v>
      </c>
      <c r="Q90" s="137" t="s">
        <v>287</v>
      </c>
    </row>
    <row r="91" spans="1:25" s="132" customFormat="1" x14ac:dyDescent="0.2">
      <c r="A91" s="163"/>
      <c r="B91" s="164"/>
      <c r="C91" s="904" t="s">
        <v>289</v>
      </c>
      <c r="D91" s="904"/>
      <c r="E91" s="904"/>
      <c r="F91" s="904"/>
      <c r="G91" s="904"/>
      <c r="H91" s="904"/>
      <c r="I91" s="904"/>
      <c r="J91" s="904"/>
      <c r="K91" s="904"/>
      <c r="L91" s="904"/>
      <c r="M91" s="904"/>
      <c r="N91" s="912"/>
      <c r="R91" s="137" t="s">
        <v>289</v>
      </c>
    </row>
    <row r="92" spans="1:25" s="132" customFormat="1" ht="1.5" customHeight="1" x14ac:dyDescent="0.2">
      <c r="A92" s="177"/>
      <c r="B92" s="173"/>
      <c r="C92" s="173"/>
      <c r="D92" s="173"/>
      <c r="E92" s="173"/>
      <c r="F92" s="177"/>
      <c r="G92" s="177"/>
      <c r="H92" s="177"/>
      <c r="I92" s="177"/>
      <c r="J92" s="178"/>
      <c r="K92" s="177"/>
      <c r="L92" s="178"/>
      <c r="M92" s="168"/>
      <c r="N92" s="178"/>
    </row>
    <row r="93" spans="1:25" s="132" customFormat="1" x14ac:dyDescent="0.2">
      <c r="A93" s="179"/>
      <c r="B93" s="180" t="s">
        <v>31</v>
      </c>
      <c r="C93" s="918" t="s">
        <v>290</v>
      </c>
      <c r="D93" s="918"/>
      <c r="E93" s="918"/>
      <c r="F93" s="918"/>
      <c r="G93" s="918"/>
      <c r="H93" s="918"/>
      <c r="I93" s="918"/>
      <c r="J93" s="918"/>
      <c r="K93" s="918"/>
      <c r="L93" s="181" t="s">
        <v>31</v>
      </c>
      <c r="M93" s="182"/>
      <c r="N93" s="183"/>
      <c r="X93" s="137" t="s">
        <v>290</v>
      </c>
    </row>
    <row r="94" spans="1:25" s="132" customFormat="1" x14ac:dyDescent="0.2">
      <c r="A94" s="184"/>
      <c r="B94" s="166" t="s">
        <v>225</v>
      </c>
      <c r="C94" s="904" t="s">
        <v>269</v>
      </c>
      <c r="D94" s="904"/>
      <c r="E94" s="904"/>
      <c r="F94" s="904"/>
      <c r="G94" s="904"/>
      <c r="H94" s="904"/>
      <c r="I94" s="904"/>
      <c r="J94" s="904"/>
      <c r="K94" s="904"/>
      <c r="L94" s="185">
        <v>620.08000000000004</v>
      </c>
      <c r="M94" s="186"/>
      <c r="N94" s="187" t="s">
        <v>31</v>
      </c>
      <c r="Y94" s="137" t="s">
        <v>269</v>
      </c>
    </row>
    <row r="95" spans="1:25" s="132" customFormat="1" x14ac:dyDescent="0.2">
      <c r="A95" s="184"/>
      <c r="B95" s="166" t="s">
        <v>31</v>
      </c>
      <c r="C95" s="904" t="s">
        <v>270</v>
      </c>
      <c r="D95" s="904"/>
      <c r="E95" s="904"/>
      <c r="F95" s="904"/>
      <c r="G95" s="904"/>
      <c r="H95" s="904"/>
      <c r="I95" s="904"/>
      <c r="J95" s="904"/>
      <c r="K95" s="904"/>
      <c r="L95" s="185" t="s">
        <v>31</v>
      </c>
      <c r="M95" s="186"/>
      <c r="N95" s="187" t="s">
        <v>31</v>
      </c>
      <c r="Y95" s="137" t="s">
        <v>270</v>
      </c>
    </row>
    <row r="96" spans="1:25" s="132" customFormat="1" x14ac:dyDescent="0.2">
      <c r="A96" s="184"/>
      <c r="B96" s="166" t="s">
        <v>31</v>
      </c>
      <c r="C96" s="904" t="s">
        <v>271</v>
      </c>
      <c r="D96" s="904"/>
      <c r="E96" s="904"/>
      <c r="F96" s="904"/>
      <c r="G96" s="904"/>
      <c r="H96" s="904"/>
      <c r="I96" s="904"/>
      <c r="J96" s="904"/>
      <c r="K96" s="904"/>
      <c r="L96" s="185">
        <v>3.14</v>
      </c>
      <c r="M96" s="186"/>
      <c r="N96" s="187" t="s">
        <v>31</v>
      </c>
      <c r="Y96" s="137" t="s">
        <v>271</v>
      </c>
    </row>
    <row r="97" spans="1:27" s="132" customFormat="1" x14ac:dyDescent="0.2">
      <c r="A97" s="184"/>
      <c r="B97" s="166" t="s">
        <v>31</v>
      </c>
      <c r="C97" s="904" t="s">
        <v>272</v>
      </c>
      <c r="D97" s="904"/>
      <c r="E97" s="904"/>
      <c r="F97" s="904"/>
      <c r="G97" s="904"/>
      <c r="H97" s="904"/>
      <c r="I97" s="904"/>
      <c r="J97" s="904"/>
      <c r="K97" s="904"/>
      <c r="L97" s="185">
        <v>573.97</v>
      </c>
      <c r="M97" s="186"/>
      <c r="N97" s="187" t="s">
        <v>31</v>
      </c>
      <c r="Y97" s="137" t="s">
        <v>272</v>
      </c>
    </row>
    <row r="98" spans="1:27" s="132" customFormat="1" x14ac:dyDescent="0.2">
      <c r="A98" s="184"/>
      <c r="B98" s="166" t="s">
        <v>31</v>
      </c>
      <c r="C98" s="904" t="s">
        <v>273</v>
      </c>
      <c r="D98" s="904"/>
      <c r="E98" s="904"/>
      <c r="F98" s="904"/>
      <c r="G98" s="904"/>
      <c r="H98" s="904"/>
      <c r="I98" s="904"/>
      <c r="J98" s="904"/>
      <c r="K98" s="904"/>
      <c r="L98" s="185">
        <v>0.2</v>
      </c>
      <c r="M98" s="186"/>
      <c r="N98" s="187" t="s">
        <v>31</v>
      </c>
      <c r="Y98" s="137" t="s">
        <v>273</v>
      </c>
    </row>
    <row r="99" spans="1:27" s="132" customFormat="1" x14ac:dyDescent="0.2">
      <c r="A99" s="184"/>
      <c r="B99" s="166" t="s">
        <v>31</v>
      </c>
      <c r="C99" s="904" t="s">
        <v>274</v>
      </c>
      <c r="D99" s="904"/>
      <c r="E99" s="904"/>
      <c r="F99" s="904"/>
      <c r="G99" s="904"/>
      <c r="H99" s="904"/>
      <c r="I99" s="904"/>
      <c r="J99" s="904"/>
      <c r="K99" s="904"/>
      <c r="L99" s="185">
        <v>28.02</v>
      </c>
      <c r="M99" s="186"/>
      <c r="N99" s="187" t="s">
        <v>31</v>
      </c>
      <c r="Y99" s="137" t="s">
        <v>274</v>
      </c>
    </row>
    <row r="100" spans="1:27" s="132" customFormat="1" x14ac:dyDescent="0.2">
      <c r="A100" s="184"/>
      <c r="B100" s="166" t="s">
        <v>31</v>
      </c>
      <c r="C100" s="904" t="s">
        <v>275</v>
      </c>
      <c r="D100" s="904"/>
      <c r="E100" s="904"/>
      <c r="F100" s="904"/>
      <c r="G100" s="904"/>
      <c r="H100" s="904"/>
      <c r="I100" s="904"/>
      <c r="J100" s="904"/>
      <c r="K100" s="904"/>
      <c r="L100" s="185">
        <v>14.75</v>
      </c>
      <c r="M100" s="186"/>
      <c r="N100" s="187" t="s">
        <v>31</v>
      </c>
      <c r="Y100" s="137" t="s">
        <v>275</v>
      </c>
    </row>
    <row r="101" spans="1:27" s="132" customFormat="1" x14ac:dyDescent="0.2">
      <c r="A101" s="184"/>
      <c r="B101" s="166" t="s">
        <v>31</v>
      </c>
      <c r="C101" s="904" t="s">
        <v>276</v>
      </c>
      <c r="D101" s="904"/>
      <c r="E101" s="904"/>
      <c r="F101" s="904"/>
      <c r="G101" s="904"/>
      <c r="H101" s="904"/>
      <c r="I101" s="904"/>
      <c r="J101" s="904"/>
      <c r="K101" s="904"/>
      <c r="L101" s="185">
        <v>29.49</v>
      </c>
      <c r="M101" s="186"/>
      <c r="N101" s="187" t="s">
        <v>31</v>
      </c>
      <c r="Y101" s="137" t="s">
        <v>276</v>
      </c>
    </row>
    <row r="102" spans="1:27" s="132" customFormat="1" x14ac:dyDescent="0.2">
      <c r="A102" s="184"/>
      <c r="B102" s="166" t="s">
        <v>31</v>
      </c>
      <c r="C102" s="904" t="s">
        <v>277</v>
      </c>
      <c r="D102" s="904"/>
      <c r="E102" s="904"/>
      <c r="F102" s="904"/>
      <c r="G102" s="904"/>
      <c r="H102" s="904"/>
      <c r="I102" s="904"/>
      <c r="J102" s="904"/>
      <c r="K102" s="904"/>
      <c r="L102" s="185">
        <v>28.02</v>
      </c>
      <c r="M102" s="186"/>
      <c r="N102" s="187" t="s">
        <v>31</v>
      </c>
      <c r="Y102" s="137" t="s">
        <v>277</v>
      </c>
    </row>
    <row r="103" spans="1:27" s="132" customFormat="1" x14ac:dyDescent="0.2">
      <c r="A103" s="184"/>
      <c r="B103" s="166" t="s">
        <v>31</v>
      </c>
      <c r="C103" s="904" t="s">
        <v>278</v>
      </c>
      <c r="D103" s="904"/>
      <c r="E103" s="904"/>
      <c r="F103" s="904"/>
      <c r="G103" s="904"/>
      <c r="H103" s="904"/>
      <c r="I103" s="904"/>
      <c r="J103" s="904"/>
      <c r="K103" s="904"/>
      <c r="L103" s="185">
        <v>14.75</v>
      </c>
      <c r="M103" s="186"/>
      <c r="N103" s="187" t="s">
        <v>31</v>
      </c>
      <c r="Y103" s="137" t="s">
        <v>278</v>
      </c>
    </row>
    <row r="104" spans="1:27" s="132" customFormat="1" x14ac:dyDescent="0.2">
      <c r="A104" s="184"/>
      <c r="B104" s="178" t="s">
        <v>31</v>
      </c>
      <c r="C104" s="919" t="s">
        <v>291</v>
      </c>
      <c r="D104" s="919"/>
      <c r="E104" s="919"/>
      <c r="F104" s="919"/>
      <c r="G104" s="919"/>
      <c r="H104" s="919"/>
      <c r="I104" s="919"/>
      <c r="J104" s="919"/>
      <c r="K104" s="919"/>
      <c r="L104" s="188">
        <v>620.08000000000004</v>
      </c>
      <c r="M104" s="189"/>
      <c r="N104" s="190"/>
      <c r="Z104" s="137" t="s">
        <v>291</v>
      </c>
    </row>
    <row r="105" spans="1:27" s="132" customFormat="1" x14ac:dyDescent="0.2">
      <c r="A105" s="914" t="s">
        <v>292</v>
      </c>
      <c r="B105" s="915"/>
      <c r="C105" s="915"/>
      <c r="D105" s="915"/>
      <c r="E105" s="915"/>
      <c r="F105" s="915"/>
      <c r="G105" s="915"/>
      <c r="H105" s="915"/>
      <c r="I105" s="915"/>
      <c r="J105" s="915"/>
      <c r="K105" s="915"/>
      <c r="L105" s="915"/>
      <c r="M105" s="915"/>
      <c r="N105" s="916"/>
      <c r="P105" s="137" t="s">
        <v>292</v>
      </c>
    </row>
    <row r="106" spans="1:27" s="132" customFormat="1" x14ac:dyDescent="0.2">
      <c r="A106" s="920" t="s">
        <v>293</v>
      </c>
      <c r="B106" s="921"/>
      <c r="C106" s="921"/>
      <c r="D106" s="921"/>
      <c r="E106" s="921"/>
      <c r="F106" s="921"/>
      <c r="G106" s="921"/>
      <c r="H106" s="921"/>
      <c r="I106" s="921"/>
      <c r="J106" s="921"/>
      <c r="K106" s="921"/>
      <c r="L106" s="921"/>
      <c r="M106" s="921"/>
      <c r="N106" s="922"/>
      <c r="AA106" s="137" t="s">
        <v>293</v>
      </c>
    </row>
    <row r="107" spans="1:27" s="132" customFormat="1" x14ac:dyDescent="0.2">
      <c r="A107" s="920" t="s">
        <v>294</v>
      </c>
      <c r="B107" s="921"/>
      <c r="C107" s="921"/>
      <c r="D107" s="921"/>
      <c r="E107" s="921"/>
      <c r="F107" s="921"/>
      <c r="G107" s="921"/>
      <c r="H107" s="921"/>
      <c r="I107" s="921"/>
      <c r="J107" s="921"/>
      <c r="K107" s="921"/>
      <c r="L107" s="921"/>
      <c r="M107" s="921"/>
      <c r="N107" s="922"/>
      <c r="AA107" s="137" t="s">
        <v>294</v>
      </c>
    </row>
    <row r="108" spans="1:27" s="132" customFormat="1" ht="45" x14ac:dyDescent="0.2">
      <c r="A108" s="157" t="s">
        <v>295</v>
      </c>
      <c r="B108" s="158" t="s">
        <v>296</v>
      </c>
      <c r="C108" s="917" t="s">
        <v>297</v>
      </c>
      <c r="D108" s="917"/>
      <c r="E108" s="917"/>
      <c r="F108" s="159" t="s">
        <v>228</v>
      </c>
      <c r="G108" s="159" t="s">
        <v>31</v>
      </c>
      <c r="H108" s="159" t="s">
        <v>31</v>
      </c>
      <c r="I108" s="159" t="s">
        <v>298</v>
      </c>
      <c r="J108" s="160" t="s">
        <v>31</v>
      </c>
      <c r="K108" s="159" t="s">
        <v>31</v>
      </c>
      <c r="L108" s="160" t="s">
        <v>31</v>
      </c>
      <c r="M108" s="161" t="s">
        <v>31</v>
      </c>
      <c r="N108" s="162" t="s">
        <v>31</v>
      </c>
      <c r="Q108" s="137" t="s">
        <v>297</v>
      </c>
    </row>
    <row r="109" spans="1:27" s="132" customFormat="1" x14ac:dyDescent="0.2">
      <c r="A109" s="163"/>
      <c r="B109" s="164"/>
      <c r="C109" s="904" t="s">
        <v>299</v>
      </c>
      <c r="D109" s="904"/>
      <c r="E109" s="904"/>
      <c r="F109" s="904"/>
      <c r="G109" s="904"/>
      <c r="H109" s="904"/>
      <c r="I109" s="904"/>
      <c r="J109" s="904"/>
      <c r="K109" s="904"/>
      <c r="L109" s="904"/>
      <c r="M109" s="904"/>
      <c r="N109" s="912"/>
      <c r="R109" s="137" t="s">
        <v>299</v>
      </c>
    </row>
    <row r="110" spans="1:27" s="132" customFormat="1" ht="22.5" x14ac:dyDescent="0.2">
      <c r="A110" s="165"/>
      <c r="B110" s="166" t="s">
        <v>231</v>
      </c>
      <c r="C110" s="904" t="s">
        <v>232</v>
      </c>
      <c r="D110" s="904"/>
      <c r="E110" s="904"/>
      <c r="F110" s="904"/>
      <c r="G110" s="904"/>
      <c r="H110" s="904"/>
      <c r="I110" s="904"/>
      <c r="J110" s="904"/>
      <c r="K110" s="904"/>
      <c r="L110" s="904"/>
      <c r="M110" s="904"/>
      <c r="N110" s="912"/>
      <c r="S110" s="137" t="s">
        <v>232</v>
      </c>
    </row>
    <row r="111" spans="1:27" s="132" customFormat="1" ht="22.5" x14ac:dyDescent="0.2">
      <c r="A111" s="165"/>
      <c r="B111" s="166" t="s">
        <v>233</v>
      </c>
      <c r="C111" s="904" t="s">
        <v>234</v>
      </c>
      <c r="D111" s="904"/>
      <c r="E111" s="904"/>
      <c r="F111" s="904"/>
      <c r="G111" s="904"/>
      <c r="H111" s="904"/>
      <c r="I111" s="904"/>
      <c r="J111" s="904"/>
      <c r="K111" s="904"/>
      <c r="L111" s="904"/>
      <c r="M111" s="904"/>
      <c r="N111" s="912"/>
      <c r="S111" s="137" t="s">
        <v>234</v>
      </c>
    </row>
    <row r="112" spans="1:27" s="132" customFormat="1" x14ac:dyDescent="0.2">
      <c r="A112" s="167"/>
      <c r="B112" s="166" t="s">
        <v>225</v>
      </c>
      <c r="C112" s="904" t="s">
        <v>255</v>
      </c>
      <c r="D112" s="904"/>
      <c r="E112" s="904"/>
      <c r="F112" s="168" t="s">
        <v>31</v>
      </c>
      <c r="G112" s="168" t="s">
        <v>31</v>
      </c>
      <c r="H112" s="168" t="s">
        <v>31</v>
      </c>
      <c r="I112" s="168" t="s">
        <v>31</v>
      </c>
      <c r="J112" s="169">
        <v>69.81</v>
      </c>
      <c r="K112" s="168" t="s">
        <v>237</v>
      </c>
      <c r="L112" s="169">
        <v>8.3800000000000008</v>
      </c>
      <c r="M112" s="170" t="s">
        <v>31</v>
      </c>
      <c r="N112" s="171" t="s">
        <v>31</v>
      </c>
      <c r="T112" s="137" t="s">
        <v>255</v>
      </c>
    </row>
    <row r="113" spans="1:27" s="132" customFormat="1" x14ac:dyDescent="0.2">
      <c r="A113" s="167"/>
      <c r="B113" s="166" t="s">
        <v>235</v>
      </c>
      <c r="C113" s="904" t="s">
        <v>236</v>
      </c>
      <c r="D113" s="904"/>
      <c r="E113" s="904"/>
      <c r="F113" s="168" t="s">
        <v>31</v>
      </c>
      <c r="G113" s="168" t="s">
        <v>31</v>
      </c>
      <c r="H113" s="168" t="s">
        <v>31</v>
      </c>
      <c r="I113" s="168" t="s">
        <v>31</v>
      </c>
      <c r="J113" s="169">
        <v>3378.81</v>
      </c>
      <c r="K113" s="168" t="s">
        <v>237</v>
      </c>
      <c r="L113" s="169">
        <v>405.46</v>
      </c>
      <c r="M113" s="170" t="s">
        <v>31</v>
      </c>
      <c r="N113" s="171" t="s">
        <v>31</v>
      </c>
      <c r="T113" s="137" t="s">
        <v>236</v>
      </c>
    </row>
    <row r="114" spans="1:27" s="132" customFormat="1" x14ac:dyDescent="0.2">
      <c r="A114" s="167"/>
      <c r="B114" s="166" t="s">
        <v>238</v>
      </c>
      <c r="C114" s="904" t="s">
        <v>239</v>
      </c>
      <c r="D114" s="904"/>
      <c r="E114" s="904"/>
      <c r="F114" s="168" t="s">
        <v>31</v>
      </c>
      <c r="G114" s="168" t="s">
        <v>31</v>
      </c>
      <c r="H114" s="168" t="s">
        <v>31</v>
      </c>
      <c r="I114" s="168" t="s">
        <v>31</v>
      </c>
      <c r="J114" s="169">
        <v>585.9</v>
      </c>
      <c r="K114" s="168" t="s">
        <v>237</v>
      </c>
      <c r="L114" s="169">
        <v>70.31</v>
      </c>
      <c r="M114" s="170" t="s">
        <v>31</v>
      </c>
      <c r="N114" s="171" t="s">
        <v>31</v>
      </c>
      <c r="T114" s="137" t="s">
        <v>239</v>
      </c>
    </row>
    <row r="115" spans="1:27" s="132" customFormat="1" x14ac:dyDescent="0.2">
      <c r="A115" s="167"/>
      <c r="B115" s="166" t="s">
        <v>256</v>
      </c>
      <c r="C115" s="904" t="s">
        <v>257</v>
      </c>
      <c r="D115" s="904"/>
      <c r="E115" s="904"/>
      <c r="F115" s="168" t="s">
        <v>31</v>
      </c>
      <c r="G115" s="168" t="s">
        <v>31</v>
      </c>
      <c r="H115" s="168" t="s">
        <v>31</v>
      </c>
      <c r="I115" s="168" t="s">
        <v>31</v>
      </c>
      <c r="J115" s="169">
        <v>6.5</v>
      </c>
      <c r="K115" s="168" t="s">
        <v>31</v>
      </c>
      <c r="L115" s="169">
        <v>0.52</v>
      </c>
      <c r="M115" s="170" t="s">
        <v>31</v>
      </c>
      <c r="N115" s="171" t="s">
        <v>31</v>
      </c>
      <c r="T115" s="137" t="s">
        <v>257</v>
      </c>
    </row>
    <row r="116" spans="1:27" s="132" customFormat="1" x14ac:dyDescent="0.2">
      <c r="A116" s="167"/>
      <c r="B116" s="166" t="s">
        <v>31</v>
      </c>
      <c r="C116" s="904" t="s">
        <v>258</v>
      </c>
      <c r="D116" s="904"/>
      <c r="E116" s="904"/>
      <c r="F116" s="168" t="s">
        <v>241</v>
      </c>
      <c r="G116" s="168" t="s">
        <v>300</v>
      </c>
      <c r="H116" s="168" t="s">
        <v>237</v>
      </c>
      <c r="I116" s="168" t="s">
        <v>301</v>
      </c>
      <c r="J116" s="169" t="s">
        <v>31</v>
      </c>
      <c r="K116" s="168" t="s">
        <v>31</v>
      </c>
      <c r="L116" s="169" t="s">
        <v>31</v>
      </c>
      <c r="M116" s="170" t="s">
        <v>31</v>
      </c>
      <c r="N116" s="171" t="s">
        <v>31</v>
      </c>
      <c r="U116" s="137" t="s">
        <v>258</v>
      </c>
    </row>
    <row r="117" spans="1:27" s="132" customFormat="1" x14ac:dyDescent="0.2">
      <c r="A117" s="167"/>
      <c r="B117" s="166" t="s">
        <v>31</v>
      </c>
      <c r="C117" s="904" t="s">
        <v>240</v>
      </c>
      <c r="D117" s="904"/>
      <c r="E117" s="904"/>
      <c r="F117" s="168" t="s">
        <v>241</v>
      </c>
      <c r="G117" s="168" t="s">
        <v>302</v>
      </c>
      <c r="H117" s="168" t="s">
        <v>237</v>
      </c>
      <c r="I117" s="168" t="s">
        <v>303</v>
      </c>
      <c r="J117" s="169" t="s">
        <v>31</v>
      </c>
      <c r="K117" s="168" t="s">
        <v>31</v>
      </c>
      <c r="L117" s="169" t="s">
        <v>31</v>
      </c>
      <c r="M117" s="170" t="s">
        <v>31</v>
      </c>
      <c r="N117" s="171" t="s">
        <v>31</v>
      </c>
      <c r="U117" s="137" t="s">
        <v>240</v>
      </c>
    </row>
    <row r="118" spans="1:27" s="132" customFormat="1" x14ac:dyDescent="0.2">
      <c r="A118" s="167"/>
      <c r="B118" s="166" t="s">
        <v>31</v>
      </c>
      <c r="C118" s="917" t="s">
        <v>244</v>
      </c>
      <c r="D118" s="917"/>
      <c r="E118" s="917"/>
      <c r="F118" s="159" t="s">
        <v>31</v>
      </c>
      <c r="G118" s="159" t="s">
        <v>31</v>
      </c>
      <c r="H118" s="159" t="s">
        <v>31</v>
      </c>
      <c r="I118" s="159" t="s">
        <v>31</v>
      </c>
      <c r="J118" s="160">
        <v>3455.12</v>
      </c>
      <c r="K118" s="159" t="s">
        <v>31</v>
      </c>
      <c r="L118" s="160">
        <v>414.36</v>
      </c>
      <c r="M118" s="161" t="s">
        <v>31</v>
      </c>
      <c r="N118" s="162" t="s">
        <v>31</v>
      </c>
      <c r="V118" s="137" t="s">
        <v>244</v>
      </c>
    </row>
    <row r="119" spans="1:27" s="132" customFormat="1" x14ac:dyDescent="0.2">
      <c r="A119" s="167"/>
      <c r="B119" s="166" t="s">
        <v>31</v>
      </c>
      <c r="C119" s="904" t="s">
        <v>245</v>
      </c>
      <c r="D119" s="904"/>
      <c r="E119" s="904"/>
      <c r="F119" s="168" t="s">
        <v>31</v>
      </c>
      <c r="G119" s="168" t="s">
        <v>31</v>
      </c>
      <c r="H119" s="168" t="s">
        <v>31</v>
      </c>
      <c r="I119" s="168" t="s">
        <v>31</v>
      </c>
      <c r="J119" s="169" t="s">
        <v>31</v>
      </c>
      <c r="K119" s="168" t="s">
        <v>31</v>
      </c>
      <c r="L119" s="169">
        <v>78.69</v>
      </c>
      <c r="M119" s="170" t="s">
        <v>31</v>
      </c>
      <c r="N119" s="171" t="s">
        <v>31</v>
      </c>
      <c r="U119" s="137" t="s">
        <v>245</v>
      </c>
    </row>
    <row r="120" spans="1:27" s="132" customFormat="1" ht="33.75" x14ac:dyDescent="0.2">
      <c r="A120" s="167"/>
      <c r="B120" s="166" t="s">
        <v>246</v>
      </c>
      <c r="C120" s="904" t="s">
        <v>247</v>
      </c>
      <c r="D120" s="904"/>
      <c r="E120" s="904"/>
      <c r="F120" s="168" t="s">
        <v>144</v>
      </c>
      <c r="G120" s="168" t="s">
        <v>248</v>
      </c>
      <c r="H120" s="168" t="s">
        <v>31</v>
      </c>
      <c r="I120" s="168" t="s">
        <v>248</v>
      </c>
      <c r="J120" s="169" t="s">
        <v>31</v>
      </c>
      <c r="K120" s="168" t="s">
        <v>31</v>
      </c>
      <c r="L120" s="169">
        <v>74.760000000000005</v>
      </c>
      <c r="M120" s="170" t="s">
        <v>31</v>
      </c>
      <c r="N120" s="171" t="s">
        <v>31</v>
      </c>
      <c r="U120" s="137" t="s">
        <v>247</v>
      </c>
    </row>
    <row r="121" spans="1:27" s="132" customFormat="1" ht="22.5" x14ac:dyDescent="0.2">
      <c r="A121" s="167"/>
      <c r="B121" s="166" t="s">
        <v>249</v>
      </c>
      <c r="C121" s="904" t="s">
        <v>250</v>
      </c>
      <c r="D121" s="904"/>
      <c r="E121" s="904"/>
      <c r="F121" s="168" t="s">
        <v>144</v>
      </c>
      <c r="G121" s="168" t="s">
        <v>251</v>
      </c>
      <c r="H121" s="168" t="s">
        <v>31</v>
      </c>
      <c r="I121" s="168" t="s">
        <v>251</v>
      </c>
      <c r="J121" s="169" t="s">
        <v>31</v>
      </c>
      <c r="K121" s="168" t="s">
        <v>31</v>
      </c>
      <c r="L121" s="169">
        <v>39.35</v>
      </c>
      <c r="M121" s="170" t="s">
        <v>31</v>
      </c>
      <c r="N121" s="171" t="s">
        <v>31</v>
      </c>
      <c r="U121" s="137" t="s">
        <v>250</v>
      </c>
    </row>
    <row r="122" spans="1:27" s="132" customFormat="1" x14ac:dyDescent="0.2">
      <c r="A122" s="172"/>
      <c r="B122" s="173"/>
      <c r="C122" s="918" t="s">
        <v>252</v>
      </c>
      <c r="D122" s="918"/>
      <c r="E122" s="918"/>
      <c r="F122" s="174" t="s">
        <v>31</v>
      </c>
      <c r="G122" s="174" t="s">
        <v>31</v>
      </c>
      <c r="H122" s="174" t="s">
        <v>31</v>
      </c>
      <c r="I122" s="174" t="s">
        <v>31</v>
      </c>
      <c r="J122" s="175" t="s">
        <v>31</v>
      </c>
      <c r="K122" s="174" t="s">
        <v>31</v>
      </c>
      <c r="L122" s="175">
        <v>528.47</v>
      </c>
      <c r="M122" s="161" t="s">
        <v>31</v>
      </c>
      <c r="N122" s="176" t="s">
        <v>31</v>
      </c>
      <c r="W122" s="137" t="s">
        <v>252</v>
      </c>
    </row>
    <row r="123" spans="1:27" s="132" customFormat="1" ht="45" x14ac:dyDescent="0.2">
      <c r="A123" s="157" t="s">
        <v>304</v>
      </c>
      <c r="B123" s="158" t="s">
        <v>263</v>
      </c>
      <c r="C123" s="917" t="s">
        <v>305</v>
      </c>
      <c r="D123" s="917"/>
      <c r="E123" s="917"/>
      <c r="F123" s="159" t="s">
        <v>265</v>
      </c>
      <c r="G123" s="159" t="s">
        <v>31</v>
      </c>
      <c r="H123" s="159" t="s">
        <v>31</v>
      </c>
      <c r="I123" s="159" t="s">
        <v>306</v>
      </c>
      <c r="J123" s="160">
        <v>2.91</v>
      </c>
      <c r="K123" s="159" t="s">
        <v>31</v>
      </c>
      <c r="L123" s="160">
        <v>419.04</v>
      </c>
      <c r="M123" s="161" t="s">
        <v>31</v>
      </c>
      <c r="N123" s="162" t="s">
        <v>31</v>
      </c>
      <c r="Q123" s="137" t="s">
        <v>305</v>
      </c>
    </row>
    <row r="124" spans="1:27" s="132" customFormat="1" x14ac:dyDescent="0.2">
      <c r="A124" s="163"/>
      <c r="B124" s="164"/>
      <c r="C124" s="904" t="s">
        <v>307</v>
      </c>
      <c r="D124" s="904"/>
      <c r="E124" s="904"/>
      <c r="F124" s="904"/>
      <c r="G124" s="904"/>
      <c r="H124" s="904"/>
      <c r="I124" s="904"/>
      <c r="J124" s="904"/>
      <c r="K124" s="904"/>
      <c r="L124" s="904"/>
      <c r="M124" s="904"/>
      <c r="N124" s="912"/>
      <c r="R124" s="137" t="s">
        <v>307</v>
      </c>
    </row>
    <row r="125" spans="1:27" s="132" customFormat="1" x14ac:dyDescent="0.2">
      <c r="A125" s="920" t="s">
        <v>308</v>
      </c>
      <c r="B125" s="921"/>
      <c r="C125" s="921"/>
      <c r="D125" s="921"/>
      <c r="E125" s="921"/>
      <c r="F125" s="921"/>
      <c r="G125" s="921"/>
      <c r="H125" s="921"/>
      <c r="I125" s="921"/>
      <c r="J125" s="921"/>
      <c r="K125" s="921"/>
      <c r="L125" s="921"/>
      <c r="M125" s="921"/>
      <c r="N125" s="922"/>
      <c r="AA125" s="137" t="s">
        <v>308</v>
      </c>
    </row>
    <row r="126" spans="1:27" s="132" customFormat="1" ht="45" x14ac:dyDescent="0.2">
      <c r="A126" s="157" t="s">
        <v>309</v>
      </c>
      <c r="B126" s="158" t="s">
        <v>310</v>
      </c>
      <c r="C126" s="917" t="s">
        <v>297</v>
      </c>
      <c r="D126" s="917"/>
      <c r="E126" s="917"/>
      <c r="F126" s="159" t="s">
        <v>228</v>
      </c>
      <c r="G126" s="159" t="s">
        <v>31</v>
      </c>
      <c r="H126" s="159" t="s">
        <v>31</v>
      </c>
      <c r="I126" s="159" t="s">
        <v>311</v>
      </c>
      <c r="J126" s="160" t="s">
        <v>31</v>
      </c>
      <c r="K126" s="159" t="s">
        <v>31</v>
      </c>
      <c r="L126" s="160" t="s">
        <v>31</v>
      </c>
      <c r="M126" s="161" t="s">
        <v>31</v>
      </c>
      <c r="N126" s="162" t="s">
        <v>31</v>
      </c>
      <c r="Q126" s="137" t="s">
        <v>297</v>
      </c>
    </row>
    <row r="127" spans="1:27" s="132" customFormat="1" x14ac:dyDescent="0.2">
      <c r="A127" s="163"/>
      <c r="B127" s="164"/>
      <c r="C127" s="904" t="s">
        <v>312</v>
      </c>
      <c r="D127" s="904"/>
      <c r="E127" s="904"/>
      <c r="F127" s="904"/>
      <c r="G127" s="904"/>
      <c r="H127" s="904"/>
      <c r="I127" s="904"/>
      <c r="J127" s="904"/>
      <c r="K127" s="904"/>
      <c r="L127" s="904"/>
      <c r="M127" s="904"/>
      <c r="N127" s="912"/>
      <c r="R127" s="137" t="s">
        <v>312</v>
      </c>
    </row>
    <row r="128" spans="1:27" s="132" customFormat="1" ht="22.5" x14ac:dyDescent="0.2">
      <c r="A128" s="165"/>
      <c r="B128" s="166" t="s">
        <v>231</v>
      </c>
      <c r="C128" s="904" t="s">
        <v>232</v>
      </c>
      <c r="D128" s="904"/>
      <c r="E128" s="904"/>
      <c r="F128" s="904"/>
      <c r="G128" s="904"/>
      <c r="H128" s="904"/>
      <c r="I128" s="904"/>
      <c r="J128" s="904"/>
      <c r="K128" s="904"/>
      <c r="L128" s="904"/>
      <c r="M128" s="904"/>
      <c r="N128" s="912"/>
      <c r="S128" s="137" t="s">
        <v>232</v>
      </c>
    </row>
    <row r="129" spans="1:23" s="132" customFormat="1" ht="22.5" x14ac:dyDescent="0.2">
      <c r="A129" s="165"/>
      <c r="B129" s="166" t="s">
        <v>233</v>
      </c>
      <c r="C129" s="904" t="s">
        <v>234</v>
      </c>
      <c r="D129" s="904"/>
      <c r="E129" s="904"/>
      <c r="F129" s="904"/>
      <c r="G129" s="904"/>
      <c r="H129" s="904"/>
      <c r="I129" s="904"/>
      <c r="J129" s="904"/>
      <c r="K129" s="904"/>
      <c r="L129" s="904"/>
      <c r="M129" s="904"/>
      <c r="N129" s="912"/>
      <c r="S129" s="137" t="s">
        <v>234</v>
      </c>
    </row>
    <row r="130" spans="1:23" s="132" customFormat="1" x14ac:dyDescent="0.2">
      <c r="A130" s="167"/>
      <c r="B130" s="166" t="s">
        <v>225</v>
      </c>
      <c r="C130" s="904" t="s">
        <v>255</v>
      </c>
      <c r="D130" s="904"/>
      <c r="E130" s="904"/>
      <c r="F130" s="168" t="s">
        <v>31</v>
      </c>
      <c r="G130" s="168" t="s">
        <v>31</v>
      </c>
      <c r="H130" s="168" t="s">
        <v>31</v>
      </c>
      <c r="I130" s="168" t="s">
        <v>31</v>
      </c>
      <c r="J130" s="169">
        <v>69.81</v>
      </c>
      <c r="K130" s="168" t="s">
        <v>237</v>
      </c>
      <c r="L130" s="169">
        <v>0.73</v>
      </c>
      <c r="M130" s="170" t="s">
        <v>31</v>
      </c>
      <c r="N130" s="171" t="s">
        <v>31</v>
      </c>
      <c r="T130" s="137" t="s">
        <v>255</v>
      </c>
    </row>
    <row r="131" spans="1:23" s="132" customFormat="1" x14ac:dyDescent="0.2">
      <c r="A131" s="167"/>
      <c r="B131" s="166" t="s">
        <v>235</v>
      </c>
      <c r="C131" s="904" t="s">
        <v>236</v>
      </c>
      <c r="D131" s="904"/>
      <c r="E131" s="904"/>
      <c r="F131" s="168" t="s">
        <v>31</v>
      </c>
      <c r="G131" s="168" t="s">
        <v>31</v>
      </c>
      <c r="H131" s="168" t="s">
        <v>31</v>
      </c>
      <c r="I131" s="168" t="s">
        <v>31</v>
      </c>
      <c r="J131" s="169">
        <v>3378.81</v>
      </c>
      <c r="K131" s="168" t="s">
        <v>237</v>
      </c>
      <c r="L131" s="169">
        <v>35.479999999999997</v>
      </c>
      <c r="M131" s="170" t="s">
        <v>31</v>
      </c>
      <c r="N131" s="171" t="s">
        <v>31</v>
      </c>
      <c r="T131" s="137" t="s">
        <v>236</v>
      </c>
    </row>
    <row r="132" spans="1:23" s="132" customFormat="1" x14ac:dyDescent="0.2">
      <c r="A132" s="167"/>
      <c r="B132" s="166" t="s">
        <v>238</v>
      </c>
      <c r="C132" s="904" t="s">
        <v>239</v>
      </c>
      <c r="D132" s="904"/>
      <c r="E132" s="904"/>
      <c r="F132" s="168" t="s">
        <v>31</v>
      </c>
      <c r="G132" s="168" t="s">
        <v>31</v>
      </c>
      <c r="H132" s="168" t="s">
        <v>31</v>
      </c>
      <c r="I132" s="168" t="s">
        <v>31</v>
      </c>
      <c r="J132" s="169">
        <v>585.9</v>
      </c>
      <c r="K132" s="168" t="s">
        <v>237</v>
      </c>
      <c r="L132" s="169">
        <v>6.15</v>
      </c>
      <c r="M132" s="170" t="s">
        <v>31</v>
      </c>
      <c r="N132" s="171" t="s">
        <v>31</v>
      </c>
      <c r="T132" s="137" t="s">
        <v>239</v>
      </c>
    </row>
    <row r="133" spans="1:23" s="132" customFormat="1" x14ac:dyDescent="0.2">
      <c r="A133" s="167"/>
      <c r="B133" s="166" t="s">
        <v>256</v>
      </c>
      <c r="C133" s="904" t="s">
        <v>257</v>
      </c>
      <c r="D133" s="904"/>
      <c r="E133" s="904"/>
      <c r="F133" s="168" t="s">
        <v>31</v>
      </c>
      <c r="G133" s="168" t="s">
        <v>31</v>
      </c>
      <c r="H133" s="168" t="s">
        <v>31</v>
      </c>
      <c r="I133" s="168" t="s">
        <v>31</v>
      </c>
      <c r="J133" s="169">
        <v>6.5</v>
      </c>
      <c r="K133" s="168" t="s">
        <v>31</v>
      </c>
      <c r="L133" s="169">
        <v>0.05</v>
      </c>
      <c r="M133" s="170" t="s">
        <v>31</v>
      </c>
      <c r="N133" s="171" t="s">
        <v>31</v>
      </c>
      <c r="T133" s="137" t="s">
        <v>257</v>
      </c>
    </row>
    <row r="134" spans="1:23" s="132" customFormat="1" x14ac:dyDescent="0.2">
      <c r="A134" s="167"/>
      <c r="B134" s="166" t="s">
        <v>31</v>
      </c>
      <c r="C134" s="904" t="s">
        <v>258</v>
      </c>
      <c r="D134" s="904"/>
      <c r="E134" s="904"/>
      <c r="F134" s="168" t="s">
        <v>241</v>
      </c>
      <c r="G134" s="168" t="s">
        <v>300</v>
      </c>
      <c r="H134" s="168" t="s">
        <v>237</v>
      </c>
      <c r="I134" s="168" t="s">
        <v>313</v>
      </c>
      <c r="J134" s="169" t="s">
        <v>31</v>
      </c>
      <c r="K134" s="168" t="s">
        <v>31</v>
      </c>
      <c r="L134" s="169" t="s">
        <v>31</v>
      </c>
      <c r="M134" s="170" t="s">
        <v>31</v>
      </c>
      <c r="N134" s="171" t="s">
        <v>31</v>
      </c>
      <c r="U134" s="137" t="s">
        <v>258</v>
      </c>
    </row>
    <row r="135" spans="1:23" s="132" customFormat="1" x14ac:dyDescent="0.2">
      <c r="A135" s="167"/>
      <c r="B135" s="166" t="s">
        <v>31</v>
      </c>
      <c r="C135" s="904" t="s">
        <v>240</v>
      </c>
      <c r="D135" s="904"/>
      <c r="E135" s="904"/>
      <c r="F135" s="168" t="s">
        <v>241</v>
      </c>
      <c r="G135" s="168" t="s">
        <v>302</v>
      </c>
      <c r="H135" s="168" t="s">
        <v>237</v>
      </c>
      <c r="I135" s="168" t="s">
        <v>314</v>
      </c>
      <c r="J135" s="169" t="s">
        <v>31</v>
      </c>
      <c r="K135" s="168" t="s">
        <v>31</v>
      </c>
      <c r="L135" s="169" t="s">
        <v>31</v>
      </c>
      <c r="M135" s="170" t="s">
        <v>31</v>
      </c>
      <c r="N135" s="171" t="s">
        <v>31</v>
      </c>
      <c r="U135" s="137" t="s">
        <v>240</v>
      </c>
    </row>
    <row r="136" spans="1:23" s="132" customFormat="1" x14ac:dyDescent="0.2">
      <c r="A136" s="167"/>
      <c r="B136" s="166" t="s">
        <v>31</v>
      </c>
      <c r="C136" s="917" t="s">
        <v>244</v>
      </c>
      <c r="D136" s="917"/>
      <c r="E136" s="917"/>
      <c r="F136" s="159" t="s">
        <v>31</v>
      </c>
      <c r="G136" s="159" t="s">
        <v>31</v>
      </c>
      <c r="H136" s="159" t="s">
        <v>31</v>
      </c>
      <c r="I136" s="159" t="s">
        <v>31</v>
      </c>
      <c r="J136" s="160">
        <v>3455.12</v>
      </c>
      <c r="K136" s="159" t="s">
        <v>31</v>
      </c>
      <c r="L136" s="160">
        <v>36.26</v>
      </c>
      <c r="M136" s="161" t="s">
        <v>31</v>
      </c>
      <c r="N136" s="162" t="s">
        <v>31</v>
      </c>
      <c r="V136" s="137" t="s">
        <v>244</v>
      </c>
    </row>
    <row r="137" spans="1:23" s="132" customFormat="1" x14ac:dyDescent="0.2">
      <c r="A137" s="167"/>
      <c r="B137" s="166" t="s">
        <v>31</v>
      </c>
      <c r="C137" s="904" t="s">
        <v>245</v>
      </c>
      <c r="D137" s="904"/>
      <c r="E137" s="904"/>
      <c r="F137" s="168" t="s">
        <v>31</v>
      </c>
      <c r="G137" s="168" t="s">
        <v>31</v>
      </c>
      <c r="H137" s="168" t="s">
        <v>31</v>
      </c>
      <c r="I137" s="168" t="s">
        <v>31</v>
      </c>
      <c r="J137" s="169" t="s">
        <v>31</v>
      </c>
      <c r="K137" s="168" t="s">
        <v>31</v>
      </c>
      <c r="L137" s="169">
        <v>6.88</v>
      </c>
      <c r="M137" s="170" t="s">
        <v>31</v>
      </c>
      <c r="N137" s="171" t="s">
        <v>31</v>
      </c>
      <c r="U137" s="137" t="s">
        <v>245</v>
      </c>
    </row>
    <row r="138" spans="1:23" s="132" customFormat="1" ht="33.75" x14ac:dyDescent="0.2">
      <c r="A138" s="167"/>
      <c r="B138" s="166" t="s">
        <v>246</v>
      </c>
      <c r="C138" s="904" t="s">
        <v>247</v>
      </c>
      <c r="D138" s="904"/>
      <c r="E138" s="904"/>
      <c r="F138" s="168" t="s">
        <v>144</v>
      </c>
      <c r="G138" s="168" t="s">
        <v>248</v>
      </c>
      <c r="H138" s="168" t="s">
        <v>31</v>
      </c>
      <c r="I138" s="168" t="s">
        <v>248</v>
      </c>
      <c r="J138" s="169" t="s">
        <v>31</v>
      </c>
      <c r="K138" s="168" t="s">
        <v>31</v>
      </c>
      <c r="L138" s="169">
        <v>6.54</v>
      </c>
      <c r="M138" s="170" t="s">
        <v>31</v>
      </c>
      <c r="N138" s="171" t="s">
        <v>31</v>
      </c>
      <c r="U138" s="137" t="s">
        <v>247</v>
      </c>
    </row>
    <row r="139" spans="1:23" s="132" customFormat="1" ht="22.5" x14ac:dyDescent="0.2">
      <c r="A139" s="167"/>
      <c r="B139" s="166" t="s">
        <v>249</v>
      </c>
      <c r="C139" s="904" t="s">
        <v>250</v>
      </c>
      <c r="D139" s="904"/>
      <c r="E139" s="904"/>
      <c r="F139" s="168" t="s">
        <v>144</v>
      </c>
      <c r="G139" s="168" t="s">
        <v>251</v>
      </c>
      <c r="H139" s="168" t="s">
        <v>31</v>
      </c>
      <c r="I139" s="168" t="s">
        <v>251</v>
      </c>
      <c r="J139" s="169" t="s">
        <v>31</v>
      </c>
      <c r="K139" s="168" t="s">
        <v>31</v>
      </c>
      <c r="L139" s="169">
        <v>3.44</v>
      </c>
      <c r="M139" s="170" t="s">
        <v>31</v>
      </c>
      <c r="N139" s="171" t="s">
        <v>31</v>
      </c>
      <c r="U139" s="137" t="s">
        <v>250</v>
      </c>
    </row>
    <row r="140" spans="1:23" s="132" customFormat="1" x14ac:dyDescent="0.2">
      <c r="A140" s="172"/>
      <c r="B140" s="173"/>
      <c r="C140" s="918" t="s">
        <v>252</v>
      </c>
      <c r="D140" s="918"/>
      <c r="E140" s="918"/>
      <c r="F140" s="174" t="s">
        <v>31</v>
      </c>
      <c r="G140" s="174" t="s">
        <v>31</v>
      </c>
      <c r="H140" s="174" t="s">
        <v>31</v>
      </c>
      <c r="I140" s="174" t="s">
        <v>31</v>
      </c>
      <c r="J140" s="175" t="s">
        <v>31</v>
      </c>
      <c r="K140" s="174" t="s">
        <v>31</v>
      </c>
      <c r="L140" s="175">
        <v>46.24</v>
      </c>
      <c r="M140" s="161" t="s">
        <v>31</v>
      </c>
      <c r="N140" s="176" t="s">
        <v>31</v>
      </c>
      <c r="W140" s="137" t="s">
        <v>252</v>
      </c>
    </row>
    <row r="141" spans="1:23" s="132" customFormat="1" ht="45" x14ac:dyDescent="0.2">
      <c r="A141" s="157" t="s">
        <v>315</v>
      </c>
      <c r="B141" s="158" t="s">
        <v>263</v>
      </c>
      <c r="C141" s="917" t="s">
        <v>305</v>
      </c>
      <c r="D141" s="917"/>
      <c r="E141" s="917"/>
      <c r="F141" s="159" t="s">
        <v>265</v>
      </c>
      <c r="G141" s="159" t="s">
        <v>31</v>
      </c>
      <c r="H141" s="159" t="s">
        <v>31</v>
      </c>
      <c r="I141" s="159" t="s">
        <v>316</v>
      </c>
      <c r="J141" s="160">
        <v>2.91</v>
      </c>
      <c r="K141" s="159" t="s">
        <v>31</v>
      </c>
      <c r="L141" s="160">
        <v>36.67</v>
      </c>
      <c r="M141" s="161" t="s">
        <v>31</v>
      </c>
      <c r="N141" s="162" t="s">
        <v>31</v>
      </c>
      <c r="Q141" s="137" t="s">
        <v>305</v>
      </c>
    </row>
    <row r="142" spans="1:23" s="132" customFormat="1" x14ac:dyDescent="0.2">
      <c r="A142" s="163"/>
      <c r="B142" s="164"/>
      <c r="C142" s="904" t="s">
        <v>317</v>
      </c>
      <c r="D142" s="904"/>
      <c r="E142" s="904"/>
      <c r="F142" s="904"/>
      <c r="G142" s="904"/>
      <c r="H142" s="904"/>
      <c r="I142" s="904"/>
      <c r="J142" s="904"/>
      <c r="K142" s="904"/>
      <c r="L142" s="904"/>
      <c r="M142" s="904"/>
      <c r="N142" s="912"/>
      <c r="R142" s="137" t="s">
        <v>317</v>
      </c>
    </row>
    <row r="143" spans="1:23" s="132" customFormat="1" ht="45" x14ac:dyDescent="0.2">
      <c r="A143" s="157" t="s">
        <v>318</v>
      </c>
      <c r="B143" s="158" t="s">
        <v>319</v>
      </c>
      <c r="C143" s="917" t="s">
        <v>320</v>
      </c>
      <c r="D143" s="917"/>
      <c r="E143" s="917"/>
      <c r="F143" s="159" t="s">
        <v>228</v>
      </c>
      <c r="G143" s="159" t="s">
        <v>31</v>
      </c>
      <c r="H143" s="159" t="s">
        <v>31</v>
      </c>
      <c r="I143" s="159" t="s">
        <v>311</v>
      </c>
      <c r="J143" s="160" t="s">
        <v>31</v>
      </c>
      <c r="K143" s="159" t="s">
        <v>31</v>
      </c>
      <c r="L143" s="160" t="s">
        <v>31</v>
      </c>
      <c r="M143" s="161" t="s">
        <v>31</v>
      </c>
      <c r="N143" s="162" t="s">
        <v>31</v>
      </c>
      <c r="Q143" s="137" t="s">
        <v>320</v>
      </c>
    </row>
    <row r="144" spans="1:23" s="132" customFormat="1" x14ac:dyDescent="0.2">
      <c r="A144" s="163"/>
      <c r="B144" s="164"/>
      <c r="C144" s="904" t="s">
        <v>312</v>
      </c>
      <c r="D144" s="904"/>
      <c r="E144" s="904"/>
      <c r="F144" s="904"/>
      <c r="G144" s="904"/>
      <c r="H144" s="904"/>
      <c r="I144" s="904"/>
      <c r="J144" s="904"/>
      <c r="K144" s="904"/>
      <c r="L144" s="904"/>
      <c r="M144" s="904"/>
      <c r="N144" s="912"/>
      <c r="R144" s="137" t="s">
        <v>312</v>
      </c>
    </row>
    <row r="145" spans="1:23" s="132" customFormat="1" ht="22.5" x14ac:dyDescent="0.2">
      <c r="A145" s="165"/>
      <c r="B145" s="166" t="s">
        <v>231</v>
      </c>
      <c r="C145" s="904" t="s">
        <v>232</v>
      </c>
      <c r="D145" s="904"/>
      <c r="E145" s="904"/>
      <c r="F145" s="904"/>
      <c r="G145" s="904"/>
      <c r="H145" s="904"/>
      <c r="I145" s="904"/>
      <c r="J145" s="904"/>
      <c r="K145" s="904"/>
      <c r="L145" s="904"/>
      <c r="M145" s="904"/>
      <c r="N145" s="912"/>
      <c r="S145" s="137" t="s">
        <v>232</v>
      </c>
    </row>
    <row r="146" spans="1:23" s="132" customFormat="1" ht="22.5" x14ac:dyDescent="0.2">
      <c r="A146" s="165"/>
      <c r="B146" s="166" t="s">
        <v>233</v>
      </c>
      <c r="C146" s="904" t="s">
        <v>234</v>
      </c>
      <c r="D146" s="904"/>
      <c r="E146" s="904"/>
      <c r="F146" s="904"/>
      <c r="G146" s="904"/>
      <c r="H146" s="904"/>
      <c r="I146" s="904"/>
      <c r="J146" s="904"/>
      <c r="K146" s="904"/>
      <c r="L146" s="904"/>
      <c r="M146" s="904"/>
      <c r="N146" s="912"/>
      <c r="S146" s="137" t="s">
        <v>234</v>
      </c>
    </row>
    <row r="147" spans="1:23" s="132" customFormat="1" x14ac:dyDescent="0.2">
      <c r="A147" s="167"/>
      <c r="B147" s="166" t="s">
        <v>235</v>
      </c>
      <c r="C147" s="904" t="s">
        <v>236</v>
      </c>
      <c r="D147" s="904"/>
      <c r="E147" s="904"/>
      <c r="F147" s="168" t="s">
        <v>31</v>
      </c>
      <c r="G147" s="168" t="s">
        <v>31</v>
      </c>
      <c r="H147" s="168" t="s">
        <v>31</v>
      </c>
      <c r="I147" s="168" t="s">
        <v>31</v>
      </c>
      <c r="J147" s="169">
        <v>560.21</v>
      </c>
      <c r="K147" s="168" t="s">
        <v>237</v>
      </c>
      <c r="L147" s="169">
        <v>5.88</v>
      </c>
      <c r="M147" s="170" t="s">
        <v>31</v>
      </c>
      <c r="N147" s="171" t="s">
        <v>31</v>
      </c>
      <c r="T147" s="137" t="s">
        <v>236</v>
      </c>
    </row>
    <row r="148" spans="1:23" s="132" customFormat="1" x14ac:dyDescent="0.2">
      <c r="A148" s="167"/>
      <c r="B148" s="166" t="s">
        <v>238</v>
      </c>
      <c r="C148" s="904" t="s">
        <v>239</v>
      </c>
      <c r="D148" s="904"/>
      <c r="E148" s="904"/>
      <c r="F148" s="168" t="s">
        <v>31</v>
      </c>
      <c r="G148" s="168" t="s">
        <v>31</v>
      </c>
      <c r="H148" s="168" t="s">
        <v>31</v>
      </c>
      <c r="I148" s="168" t="s">
        <v>31</v>
      </c>
      <c r="J148" s="169">
        <v>109.27</v>
      </c>
      <c r="K148" s="168" t="s">
        <v>237</v>
      </c>
      <c r="L148" s="169">
        <v>1.1499999999999999</v>
      </c>
      <c r="M148" s="170" t="s">
        <v>31</v>
      </c>
      <c r="N148" s="171" t="s">
        <v>31</v>
      </c>
      <c r="T148" s="137" t="s">
        <v>239</v>
      </c>
    </row>
    <row r="149" spans="1:23" s="132" customFormat="1" x14ac:dyDescent="0.2">
      <c r="A149" s="167"/>
      <c r="B149" s="166" t="s">
        <v>31</v>
      </c>
      <c r="C149" s="904" t="s">
        <v>240</v>
      </c>
      <c r="D149" s="904"/>
      <c r="E149" s="904"/>
      <c r="F149" s="168" t="s">
        <v>241</v>
      </c>
      <c r="G149" s="168" t="s">
        <v>321</v>
      </c>
      <c r="H149" s="168" t="s">
        <v>237</v>
      </c>
      <c r="I149" s="168" t="s">
        <v>322</v>
      </c>
      <c r="J149" s="169" t="s">
        <v>31</v>
      </c>
      <c r="K149" s="168" t="s">
        <v>31</v>
      </c>
      <c r="L149" s="169" t="s">
        <v>31</v>
      </c>
      <c r="M149" s="170" t="s">
        <v>31</v>
      </c>
      <c r="N149" s="171" t="s">
        <v>31</v>
      </c>
      <c r="U149" s="137" t="s">
        <v>240</v>
      </c>
    </row>
    <row r="150" spans="1:23" s="132" customFormat="1" x14ac:dyDescent="0.2">
      <c r="A150" s="167"/>
      <c r="B150" s="166" t="s">
        <v>31</v>
      </c>
      <c r="C150" s="917" t="s">
        <v>244</v>
      </c>
      <c r="D150" s="917"/>
      <c r="E150" s="917"/>
      <c r="F150" s="159" t="s">
        <v>31</v>
      </c>
      <c r="G150" s="159" t="s">
        <v>31</v>
      </c>
      <c r="H150" s="159" t="s">
        <v>31</v>
      </c>
      <c r="I150" s="159" t="s">
        <v>31</v>
      </c>
      <c r="J150" s="160">
        <v>560.21</v>
      </c>
      <c r="K150" s="159" t="s">
        <v>31</v>
      </c>
      <c r="L150" s="160">
        <v>5.88</v>
      </c>
      <c r="M150" s="161" t="s">
        <v>31</v>
      </c>
      <c r="N150" s="162" t="s">
        <v>31</v>
      </c>
      <c r="V150" s="137" t="s">
        <v>244</v>
      </c>
    </row>
    <row r="151" spans="1:23" s="132" customFormat="1" x14ac:dyDescent="0.2">
      <c r="A151" s="167"/>
      <c r="B151" s="166" t="s">
        <v>31</v>
      </c>
      <c r="C151" s="904" t="s">
        <v>245</v>
      </c>
      <c r="D151" s="904"/>
      <c r="E151" s="904"/>
      <c r="F151" s="168" t="s">
        <v>31</v>
      </c>
      <c r="G151" s="168" t="s">
        <v>31</v>
      </c>
      <c r="H151" s="168" t="s">
        <v>31</v>
      </c>
      <c r="I151" s="168" t="s">
        <v>31</v>
      </c>
      <c r="J151" s="169" t="s">
        <v>31</v>
      </c>
      <c r="K151" s="168" t="s">
        <v>31</v>
      </c>
      <c r="L151" s="169">
        <v>1.1499999999999999</v>
      </c>
      <c r="M151" s="170" t="s">
        <v>31</v>
      </c>
      <c r="N151" s="171" t="s">
        <v>31</v>
      </c>
      <c r="U151" s="137" t="s">
        <v>245</v>
      </c>
    </row>
    <row r="152" spans="1:23" s="132" customFormat="1" ht="33.75" x14ac:dyDescent="0.2">
      <c r="A152" s="167"/>
      <c r="B152" s="166" t="s">
        <v>246</v>
      </c>
      <c r="C152" s="904" t="s">
        <v>247</v>
      </c>
      <c r="D152" s="904"/>
      <c r="E152" s="904"/>
      <c r="F152" s="168" t="s">
        <v>144</v>
      </c>
      <c r="G152" s="168" t="s">
        <v>248</v>
      </c>
      <c r="H152" s="168" t="s">
        <v>31</v>
      </c>
      <c r="I152" s="168" t="s">
        <v>248</v>
      </c>
      <c r="J152" s="169" t="s">
        <v>31</v>
      </c>
      <c r="K152" s="168" t="s">
        <v>31</v>
      </c>
      <c r="L152" s="169">
        <v>1.0900000000000001</v>
      </c>
      <c r="M152" s="170" t="s">
        <v>31</v>
      </c>
      <c r="N152" s="171" t="s">
        <v>31</v>
      </c>
      <c r="U152" s="137" t="s">
        <v>247</v>
      </c>
    </row>
    <row r="153" spans="1:23" s="132" customFormat="1" ht="22.5" x14ac:dyDescent="0.2">
      <c r="A153" s="167"/>
      <c r="B153" s="166" t="s">
        <v>249</v>
      </c>
      <c r="C153" s="904" t="s">
        <v>250</v>
      </c>
      <c r="D153" s="904"/>
      <c r="E153" s="904"/>
      <c r="F153" s="168" t="s">
        <v>144</v>
      </c>
      <c r="G153" s="168" t="s">
        <v>251</v>
      </c>
      <c r="H153" s="168" t="s">
        <v>31</v>
      </c>
      <c r="I153" s="168" t="s">
        <v>251</v>
      </c>
      <c r="J153" s="169" t="s">
        <v>31</v>
      </c>
      <c r="K153" s="168" t="s">
        <v>31</v>
      </c>
      <c r="L153" s="169">
        <v>0.57999999999999996</v>
      </c>
      <c r="M153" s="170" t="s">
        <v>31</v>
      </c>
      <c r="N153" s="171" t="s">
        <v>31</v>
      </c>
      <c r="U153" s="137" t="s">
        <v>250</v>
      </c>
    </row>
    <row r="154" spans="1:23" s="132" customFormat="1" x14ac:dyDescent="0.2">
      <c r="A154" s="172"/>
      <c r="B154" s="173"/>
      <c r="C154" s="918" t="s">
        <v>252</v>
      </c>
      <c r="D154" s="918"/>
      <c r="E154" s="918"/>
      <c r="F154" s="174" t="s">
        <v>31</v>
      </c>
      <c r="G154" s="174" t="s">
        <v>31</v>
      </c>
      <c r="H154" s="174" t="s">
        <v>31</v>
      </c>
      <c r="I154" s="174" t="s">
        <v>31</v>
      </c>
      <c r="J154" s="175" t="s">
        <v>31</v>
      </c>
      <c r="K154" s="174" t="s">
        <v>31</v>
      </c>
      <c r="L154" s="175">
        <v>7.55</v>
      </c>
      <c r="M154" s="161" t="s">
        <v>31</v>
      </c>
      <c r="N154" s="176" t="s">
        <v>31</v>
      </c>
      <c r="W154" s="137" t="s">
        <v>252</v>
      </c>
    </row>
    <row r="155" spans="1:23" s="132" customFormat="1" ht="33.75" x14ac:dyDescent="0.2">
      <c r="A155" s="157" t="s">
        <v>323</v>
      </c>
      <c r="B155" s="158" t="s">
        <v>324</v>
      </c>
      <c r="C155" s="917" t="s">
        <v>325</v>
      </c>
      <c r="D155" s="917"/>
      <c r="E155" s="917"/>
      <c r="F155" s="159" t="s">
        <v>228</v>
      </c>
      <c r="G155" s="159" t="s">
        <v>31</v>
      </c>
      <c r="H155" s="159" t="s">
        <v>31</v>
      </c>
      <c r="I155" s="159" t="s">
        <v>311</v>
      </c>
      <c r="J155" s="160" t="s">
        <v>31</v>
      </c>
      <c r="K155" s="159" t="s">
        <v>31</v>
      </c>
      <c r="L155" s="160" t="s">
        <v>31</v>
      </c>
      <c r="M155" s="161" t="s">
        <v>31</v>
      </c>
      <c r="N155" s="162" t="s">
        <v>31</v>
      </c>
      <c r="Q155" s="137" t="s">
        <v>325</v>
      </c>
    </row>
    <row r="156" spans="1:23" s="132" customFormat="1" x14ac:dyDescent="0.2">
      <c r="A156" s="163"/>
      <c r="B156" s="164"/>
      <c r="C156" s="904" t="s">
        <v>312</v>
      </c>
      <c r="D156" s="904"/>
      <c r="E156" s="904"/>
      <c r="F156" s="904"/>
      <c r="G156" s="904"/>
      <c r="H156" s="904"/>
      <c r="I156" s="904"/>
      <c r="J156" s="904"/>
      <c r="K156" s="904"/>
      <c r="L156" s="904"/>
      <c r="M156" s="904"/>
      <c r="N156" s="912"/>
      <c r="R156" s="137" t="s">
        <v>312</v>
      </c>
    </row>
    <row r="157" spans="1:23" s="132" customFormat="1" ht="22.5" x14ac:dyDescent="0.2">
      <c r="A157" s="165"/>
      <c r="B157" s="166" t="s">
        <v>231</v>
      </c>
      <c r="C157" s="904" t="s">
        <v>232</v>
      </c>
      <c r="D157" s="904"/>
      <c r="E157" s="904"/>
      <c r="F157" s="904"/>
      <c r="G157" s="904"/>
      <c r="H157" s="904"/>
      <c r="I157" s="904"/>
      <c r="J157" s="904"/>
      <c r="K157" s="904"/>
      <c r="L157" s="904"/>
      <c r="M157" s="904"/>
      <c r="N157" s="912"/>
      <c r="S157" s="137" t="s">
        <v>232</v>
      </c>
    </row>
    <row r="158" spans="1:23" s="132" customFormat="1" ht="22.5" x14ac:dyDescent="0.2">
      <c r="A158" s="165"/>
      <c r="B158" s="166" t="s">
        <v>233</v>
      </c>
      <c r="C158" s="904" t="s">
        <v>234</v>
      </c>
      <c r="D158" s="904"/>
      <c r="E158" s="904"/>
      <c r="F158" s="904"/>
      <c r="G158" s="904"/>
      <c r="H158" s="904"/>
      <c r="I158" s="904"/>
      <c r="J158" s="904"/>
      <c r="K158" s="904"/>
      <c r="L158" s="904"/>
      <c r="M158" s="904"/>
      <c r="N158" s="912"/>
      <c r="S158" s="137" t="s">
        <v>234</v>
      </c>
    </row>
    <row r="159" spans="1:23" s="132" customFormat="1" x14ac:dyDescent="0.2">
      <c r="A159" s="167"/>
      <c r="B159" s="166" t="s">
        <v>235</v>
      </c>
      <c r="C159" s="904" t="s">
        <v>236</v>
      </c>
      <c r="D159" s="904"/>
      <c r="E159" s="904"/>
      <c r="F159" s="168" t="s">
        <v>31</v>
      </c>
      <c r="G159" s="168" t="s">
        <v>31</v>
      </c>
      <c r="H159" s="168" t="s">
        <v>31</v>
      </c>
      <c r="I159" s="168" t="s">
        <v>31</v>
      </c>
      <c r="J159" s="169">
        <v>1115.6300000000001</v>
      </c>
      <c r="K159" s="168" t="s">
        <v>237</v>
      </c>
      <c r="L159" s="169">
        <v>11.71</v>
      </c>
      <c r="M159" s="170" t="s">
        <v>31</v>
      </c>
      <c r="N159" s="171" t="s">
        <v>31</v>
      </c>
      <c r="T159" s="137" t="s">
        <v>236</v>
      </c>
    </row>
    <row r="160" spans="1:23" s="132" customFormat="1" x14ac:dyDescent="0.2">
      <c r="A160" s="167"/>
      <c r="B160" s="166" t="s">
        <v>238</v>
      </c>
      <c r="C160" s="904" t="s">
        <v>239</v>
      </c>
      <c r="D160" s="904"/>
      <c r="E160" s="904"/>
      <c r="F160" s="168" t="s">
        <v>31</v>
      </c>
      <c r="G160" s="168" t="s">
        <v>31</v>
      </c>
      <c r="H160" s="168" t="s">
        <v>31</v>
      </c>
      <c r="I160" s="168" t="s">
        <v>31</v>
      </c>
      <c r="J160" s="169">
        <v>175.37</v>
      </c>
      <c r="K160" s="168" t="s">
        <v>237</v>
      </c>
      <c r="L160" s="169">
        <v>1.84</v>
      </c>
      <c r="M160" s="170" t="s">
        <v>31</v>
      </c>
      <c r="N160" s="171" t="s">
        <v>31</v>
      </c>
      <c r="T160" s="137" t="s">
        <v>239</v>
      </c>
    </row>
    <row r="161" spans="1:23" s="132" customFormat="1" x14ac:dyDescent="0.2">
      <c r="A161" s="167"/>
      <c r="B161" s="166" t="s">
        <v>31</v>
      </c>
      <c r="C161" s="904" t="s">
        <v>240</v>
      </c>
      <c r="D161" s="904"/>
      <c r="E161" s="904"/>
      <c r="F161" s="168" t="s">
        <v>241</v>
      </c>
      <c r="G161" s="168" t="s">
        <v>326</v>
      </c>
      <c r="H161" s="168" t="s">
        <v>237</v>
      </c>
      <c r="I161" s="168" t="s">
        <v>327</v>
      </c>
      <c r="J161" s="169" t="s">
        <v>31</v>
      </c>
      <c r="K161" s="168" t="s">
        <v>31</v>
      </c>
      <c r="L161" s="169" t="s">
        <v>31</v>
      </c>
      <c r="M161" s="170" t="s">
        <v>31</v>
      </c>
      <c r="N161" s="171" t="s">
        <v>31</v>
      </c>
      <c r="U161" s="137" t="s">
        <v>240</v>
      </c>
    </row>
    <row r="162" spans="1:23" s="132" customFormat="1" x14ac:dyDescent="0.2">
      <c r="A162" s="167"/>
      <c r="B162" s="166" t="s">
        <v>31</v>
      </c>
      <c r="C162" s="917" t="s">
        <v>244</v>
      </c>
      <c r="D162" s="917"/>
      <c r="E162" s="917"/>
      <c r="F162" s="159" t="s">
        <v>31</v>
      </c>
      <c r="G162" s="159" t="s">
        <v>31</v>
      </c>
      <c r="H162" s="159" t="s">
        <v>31</v>
      </c>
      <c r="I162" s="159" t="s">
        <v>31</v>
      </c>
      <c r="J162" s="160">
        <v>1115.6300000000001</v>
      </c>
      <c r="K162" s="159" t="s">
        <v>31</v>
      </c>
      <c r="L162" s="160">
        <v>11.71</v>
      </c>
      <c r="M162" s="161" t="s">
        <v>31</v>
      </c>
      <c r="N162" s="162" t="s">
        <v>31</v>
      </c>
      <c r="V162" s="137" t="s">
        <v>244</v>
      </c>
    </row>
    <row r="163" spans="1:23" s="132" customFormat="1" x14ac:dyDescent="0.2">
      <c r="A163" s="167"/>
      <c r="B163" s="166" t="s">
        <v>31</v>
      </c>
      <c r="C163" s="904" t="s">
        <v>245</v>
      </c>
      <c r="D163" s="904"/>
      <c r="E163" s="904"/>
      <c r="F163" s="168" t="s">
        <v>31</v>
      </c>
      <c r="G163" s="168" t="s">
        <v>31</v>
      </c>
      <c r="H163" s="168" t="s">
        <v>31</v>
      </c>
      <c r="I163" s="168" t="s">
        <v>31</v>
      </c>
      <c r="J163" s="169" t="s">
        <v>31</v>
      </c>
      <c r="K163" s="168" t="s">
        <v>31</v>
      </c>
      <c r="L163" s="169">
        <v>1.84</v>
      </c>
      <c r="M163" s="170" t="s">
        <v>31</v>
      </c>
      <c r="N163" s="171" t="s">
        <v>31</v>
      </c>
      <c r="U163" s="137" t="s">
        <v>245</v>
      </c>
    </row>
    <row r="164" spans="1:23" s="132" customFormat="1" ht="33.75" x14ac:dyDescent="0.2">
      <c r="A164" s="167"/>
      <c r="B164" s="166" t="s">
        <v>246</v>
      </c>
      <c r="C164" s="904" t="s">
        <v>247</v>
      </c>
      <c r="D164" s="904"/>
      <c r="E164" s="904"/>
      <c r="F164" s="168" t="s">
        <v>144</v>
      </c>
      <c r="G164" s="168" t="s">
        <v>248</v>
      </c>
      <c r="H164" s="168" t="s">
        <v>31</v>
      </c>
      <c r="I164" s="168" t="s">
        <v>248</v>
      </c>
      <c r="J164" s="169" t="s">
        <v>31</v>
      </c>
      <c r="K164" s="168" t="s">
        <v>31</v>
      </c>
      <c r="L164" s="169">
        <v>1.75</v>
      </c>
      <c r="M164" s="170" t="s">
        <v>31</v>
      </c>
      <c r="N164" s="171" t="s">
        <v>31</v>
      </c>
      <c r="U164" s="137" t="s">
        <v>247</v>
      </c>
    </row>
    <row r="165" spans="1:23" s="132" customFormat="1" ht="22.5" x14ac:dyDescent="0.2">
      <c r="A165" s="167"/>
      <c r="B165" s="166" t="s">
        <v>249</v>
      </c>
      <c r="C165" s="904" t="s">
        <v>250</v>
      </c>
      <c r="D165" s="904"/>
      <c r="E165" s="904"/>
      <c r="F165" s="168" t="s">
        <v>144</v>
      </c>
      <c r="G165" s="168" t="s">
        <v>251</v>
      </c>
      <c r="H165" s="168" t="s">
        <v>31</v>
      </c>
      <c r="I165" s="168" t="s">
        <v>251</v>
      </c>
      <c r="J165" s="169" t="s">
        <v>31</v>
      </c>
      <c r="K165" s="168" t="s">
        <v>31</v>
      </c>
      <c r="L165" s="169">
        <v>0.92</v>
      </c>
      <c r="M165" s="170" t="s">
        <v>31</v>
      </c>
      <c r="N165" s="171" t="s">
        <v>31</v>
      </c>
      <c r="U165" s="137" t="s">
        <v>250</v>
      </c>
    </row>
    <row r="166" spans="1:23" s="132" customFormat="1" x14ac:dyDescent="0.2">
      <c r="A166" s="172"/>
      <c r="B166" s="173"/>
      <c r="C166" s="918" t="s">
        <v>252</v>
      </c>
      <c r="D166" s="918"/>
      <c r="E166" s="918"/>
      <c r="F166" s="174" t="s">
        <v>31</v>
      </c>
      <c r="G166" s="174" t="s">
        <v>31</v>
      </c>
      <c r="H166" s="174" t="s">
        <v>31</v>
      </c>
      <c r="I166" s="174" t="s">
        <v>31</v>
      </c>
      <c r="J166" s="175" t="s">
        <v>31</v>
      </c>
      <c r="K166" s="174" t="s">
        <v>31</v>
      </c>
      <c r="L166" s="175">
        <v>14.38</v>
      </c>
      <c r="M166" s="161" t="s">
        <v>31</v>
      </c>
      <c r="N166" s="176" t="s">
        <v>31</v>
      </c>
      <c r="W166" s="137" t="s">
        <v>252</v>
      </c>
    </row>
    <row r="167" spans="1:23" s="132" customFormat="1" ht="22.5" x14ac:dyDescent="0.2">
      <c r="A167" s="157" t="s">
        <v>328</v>
      </c>
      <c r="B167" s="158" t="s">
        <v>329</v>
      </c>
      <c r="C167" s="917" t="s">
        <v>330</v>
      </c>
      <c r="D167" s="917"/>
      <c r="E167" s="917"/>
      <c r="F167" s="159" t="s">
        <v>228</v>
      </c>
      <c r="G167" s="159" t="s">
        <v>31</v>
      </c>
      <c r="H167" s="159" t="s">
        <v>31</v>
      </c>
      <c r="I167" s="159" t="s">
        <v>311</v>
      </c>
      <c r="J167" s="160" t="s">
        <v>31</v>
      </c>
      <c r="K167" s="159" t="s">
        <v>31</v>
      </c>
      <c r="L167" s="160" t="s">
        <v>31</v>
      </c>
      <c r="M167" s="161" t="s">
        <v>31</v>
      </c>
      <c r="N167" s="162" t="s">
        <v>31</v>
      </c>
      <c r="Q167" s="137" t="s">
        <v>330</v>
      </c>
    </row>
    <row r="168" spans="1:23" s="132" customFormat="1" x14ac:dyDescent="0.2">
      <c r="A168" s="163"/>
      <c r="B168" s="164"/>
      <c r="C168" s="904" t="s">
        <v>312</v>
      </c>
      <c r="D168" s="904"/>
      <c r="E168" s="904"/>
      <c r="F168" s="904"/>
      <c r="G168" s="904"/>
      <c r="H168" s="904"/>
      <c r="I168" s="904"/>
      <c r="J168" s="904"/>
      <c r="K168" s="904"/>
      <c r="L168" s="904"/>
      <c r="M168" s="904"/>
      <c r="N168" s="912"/>
      <c r="R168" s="137" t="s">
        <v>312</v>
      </c>
    </row>
    <row r="169" spans="1:23" s="132" customFormat="1" x14ac:dyDescent="0.2">
      <c r="A169" s="165"/>
      <c r="B169" s="166" t="s">
        <v>331</v>
      </c>
      <c r="C169" s="904" t="s">
        <v>332</v>
      </c>
      <c r="D169" s="904"/>
      <c r="E169" s="904"/>
      <c r="F169" s="904"/>
      <c r="G169" s="904"/>
      <c r="H169" s="904"/>
      <c r="I169" s="904"/>
      <c r="J169" s="904"/>
      <c r="K169" s="904"/>
      <c r="L169" s="904"/>
      <c r="M169" s="904"/>
      <c r="N169" s="912"/>
      <c r="S169" s="137" t="s">
        <v>332</v>
      </c>
    </row>
    <row r="170" spans="1:23" s="132" customFormat="1" ht="22.5" x14ac:dyDescent="0.2">
      <c r="A170" s="165"/>
      <c r="B170" s="166" t="s">
        <v>231</v>
      </c>
      <c r="C170" s="904" t="s">
        <v>232</v>
      </c>
      <c r="D170" s="904"/>
      <c r="E170" s="904"/>
      <c r="F170" s="904"/>
      <c r="G170" s="904"/>
      <c r="H170" s="904"/>
      <c r="I170" s="904"/>
      <c r="J170" s="904"/>
      <c r="K170" s="904"/>
      <c r="L170" s="904"/>
      <c r="M170" s="904"/>
      <c r="N170" s="912"/>
      <c r="S170" s="137" t="s">
        <v>232</v>
      </c>
    </row>
    <row r="171" spans="1:23" s="132" customFormat="1" ht="22.5" x14ac:dyDescent="0.2">
      <c r="A171" s="165"/>
      <c r="B171" s="166" t="s">
        <v>233</v>
      </c>
      <c r="C171" s="904" t="s">
        <v>234</v>
      </c>
      <c r="D171" s="904"/>
      <c r="E171" s="904"/>
      <c r="F171" s="904"/>
      <c r="G171" s="904"/>
      <c r="H171" s="904"/>
      <c r="I171" s="904"/>
      <c r="J171" s="904"/>
      <c r="K171" s="904"/>
      <c r="L171" s="904"/>
      <c r="M171" s="904"/>
      <c r="N171" s="912"/>
      <c r="S171" s="137" t="s">
        <v>234</v>
      </c>
    </row>
    <row r="172" spans="1:23" s="132" customFormat="1" x14ac:dyDescent="0.2">
      <c r="A172" s="167"/>
      <c r="B172" s="166" t="s">
        <v>235</v>
      </c>
      <c r="C172" s="904" t="s">
        <v>236</v>
      </c>
      <c r="D172" s="904"/>
      <c r="E172" s="904"/>
      <c r="F172" s="168" t="s">
        <v>31</v>
      </c>
      <c r="G172" s="168" t="s">
        <v>31</v>
      </c>
      <c r="H172" s="168" t="s">
        <v>31</v>
      </c>
      <c r="I172" s="168" t="s">
        <v>31</v>
      </c>
      <c r="J172" s="169">
        <v>206.32</v>
      </c>
      <c r="K172" s="168" t="s">
        <v>333</v>
      </c>
      <c r="L172" s="169">
        <v>10.83</v>
      </c>
      <c r="M172" s="170" t="s">
        <v>31</v>
      </c>
      <c r="N172" s="171" t="s">
        <v>31</v>
      </c>
      <c r="T172" s="137" t="s">
        <v>236</v>
      </c>
    </row>
    <row r="173" spans="1:23" s="132" customFormat="1" x14ac:dyDescent="0.2">
      <c r="A173" s="167"/>
      <c r="B173" s="166" t="s">
        <v>238</v>
      </c>
      <c r="C173" s="904" t="s">
        <v>239</v>
      </c>
      <c r="D173" s="904"/>
      <c r="E173" s="904"/>
      <c r="F173" s="168" t="s">
        <v>31</v>
      </c>
      <c r="G173" s="168" t="s">
        <v>31</v>
      </c>
      <c r="H173" s="168" t="s">
        <v>31</v>
      </c>
      <c r="I173" s="168" t="s">
        <v>31</v>
      </c>
      <c r="J173" s="169">
        <v>20.12</v>
      </c>
      <c r="K173" s="168" t="s">
        <v>333</v>
      </c>
      <c r="L173" s="169">
        <v>1.06</v>
      </c>
      <c r="M173" s="170" t="s">
        <v>31</v>
      </c>
      <c r="N173" s="171" t="s">
        <v>31</v>
      </c>
      <c r="T173" s="137" t="s">
        <v>239</v>
      </c>
    </row>
    <row r="174" spans="1:23" s="132" customFormat="1" x14ac:dyDescent="0.2">
      <c r="A174" s="167"/>
      <c r="B174" s="166" t="s">
        <v>31</v>
      </c>
      <c r="C174" s="904" t="s">
        <v>240</v>
      </c>
      <c r="D174" s="904"/>
      <c r="E174" s="904"/>
      <c r="F174" s="168" t="s">
        <v>241</v>
      </c>
      <c r="G174" s="168" t="s">
        <v>235</v>
      </c>
      <c r="H174" s="168" t="s">
        <v>333</v>
      </c>
      <c r="I174" s="168" t="s">
        <v>334</v>
      </c>
      <c r="J174" s="169" t="s">
        <v>31</v>
      </c>
      <c r="K174" s="168" t="s">
        <v>31</v>
      </c>
      <c r="L174" s="169" t="s">
        <v>31</v>
      </c>
      <c r="M174" s="170" t="s">
        <v>31</v>
      </c>
      <c r="N174" s="171" t="s">
        <v>31</v>
      </c>
      <c r="U174" s="137" t="s">
        <v>240</v>
      </c>
    </row>
    <row r="175" spans="1:23" s="132" customFormat="1" x14ac:dyDescent="0.2">
      <c r="A175" s="167"/>
      <c r="B175" s="166" t="s">
        <v>31</v>
      </c>
      <c r="C175" s="917" t="s">
        <v>244</v>
      </c>
      <c r="D175" s="917"/>
      <c r="E175" s="917"/>
      <c r="F175" s="159" t="s">
        <v>31</v>
      </c>
      <c r="G175" s="159" t="s">
        <v>31</v>
      </c>
      <c r="H175" s="159" t="s">
        <v>31</v>
      </c>
      <c r="I175" s="159" t="s">
        <v>31</v>
      </c>
      <c r="J175" s="160">
        <v>206.32</v>
      </c>
      <c r="K175" s="159" t="s">
        <v>31</v>
      </c>
      <c r="L175" s="160">
        <v>10.83</v>
      </c>
      <c r="M175" s="161" t="s">
        <v>31</v>
      </c>
      <c r="N175" s="162" t="s">
        <v>31</v>
      </c>
      <c r="V175" s="137" t="s">
        <v>244</v>
      </c>
    </row>
    <row r="176" spans="1:23" s="132" customFormat="1" x14ac:dyDescent="0.2">
      <c r="A176" s="167"/>
      <c r="B176" s="166" t="s">
        <v>31</v>
      </c>
      <c r="C176" s="904" t="s">
        <v>245</v>
      </c>
      <c r="D176" s="904"/>
      <c r="E176" s="904"/>
      <c r="F176" s="168" t="s">
        <v>31</v>
      </c>
      <c r="G176" s="168" t="s">
        <v>31</v>
      </c>
      <c r="H176" s="168" t="s">
        <v>31</v>
      </c>
      <c r="I176" s="168" t="s">
        <v>31</v>
      </c>
      <c r="J176" s="169" t="s">
        <v>31</v>
      </c>
      <c r="K176" s="168" t="s">
        <v>31</v>
      </c>
      <c r="L176" s="169">
        <v>1.06</v>
      </c>
      <c r="M176" s="170" t="s">
        <v>31</v>
      </c>
      <c r="N176" s="171" t="s">
        <v>31</v>
      </c>
      <c r="U176" s="137" t="s">
        <v>245</v>
      </c>
    </row>
    <row r="177" spans="1:27" s="132" customFormat="1" ht="33.75" x14ac:dyDescent="0.2">
      <c r="A177" s="167"/>
      <c r="B177" s="166" t="s">
        <v>246</v>
      </c>
      <c r="C177" s="904" t="s">
        <v>247</v>
      </c>
      <c r="D177" s="904"/>
      <c r="E177" s="904"/>
      <c r="F177" s="168" t="s">
        <v>144</v>
      </c>
      <c r="G177" s="168" t="s">
        <v>248</v>
      </c>
      <c r="H177" s="168" t="s">
        <v>31</v>
      </c>
      <c r="I177" s="168" t="s">
        <v>248</v>
      </c>
      <c r="J177" s="169" t="s">
        <v>31</v>
      </c>
      <c r="K177" s="168" t="s">
        <v>31</v>
      </c>
      <c r="L177" s="169">
        <v>1.01</v>
      </c>
      <c r="M177" s="170" t="s">
        <v>31</v>
      </c>
      <c r="N177" s="171" t="s">
        <v>31</v>
      </c>
      <c r="U177" s="137" t="s">
        <v>247</v>
      </c>
    </row>
    <row r="178" spans="1:27" s="132" customFormat="1" ht="22.5" x14ac:dyDescent="0.2">
      <c r="A178" s="167"/>
      <c r="B178" s="166" t="s">
        <v>249</v>
      </c>
      <c r="C178" s="904" t="s">
        <v>250</v>
      </c>
      <c r="D178" s="904"/>
      <c r="E178" s="904"/>
      <c r="F178" s="168" t="s">
        <v>144</v>
      </c>
      <c r="G178" s="168" t="s">
        <v>251</v>
      </c>
      <c r="H178" s="168" t="s">
        <v>31</v>
      </c>
      <c r="I178" s="168" t="s">
        <v>251</v>
      </c>
      <c r="J178" s="169" t="s">
        <v>31</v>
      </c>
      <c r="K178" s="168" t="s">
        <v>31</v>
      </c>
      <c r="L178" s="169">
        <v>0.53</v>
      </c>
      <c r="M178" s="170" t="s">
        <v>31</v>
      </c>
      <c r="N178" s="171" t="s">
        <v>31</v>
      </c>
      <c r="U178" s="137" t="s">
        <v>250</v>
      </c>
    </row>
    <row r="179" spans="1:27" s="132" customFormat="1" x14ac:dyDescent="0.2">
      <c r="A179" s="172"/>
      <c r="B179" s="173"/>
      <c r="C179" s="918" t="s">
        <v>252</v>
      </c>
      <c r="D179" s="918"/>
      <c r="E179" s="918"/>
      <c r="F179" s="174" t="s">
        <v>31</v>
      </c>
      <c r="G179" s="174" t="s">
        <v>31</v>
      </c>
      <c r="H179" s="174" t="s">
        <v>31</v>
      </c>
      <c r="I179" s="174" t="s">
        <v>31</v>
      </c>
      <c r="J179" s="175" t="s">
        <v>31</v>
      </c>
      <c r="K179" s="174" t="s">
        <v>31</v>
      </c>
      <c r="L179" s="175">
        <v>12.37</v>
      </c>
      <c r="M179" s="161" t="s">
        <v>31</v>
      </c>
      <c r="N179" s="176" t="s">
        <v>31</v>
      </c>
      <c r="W179" s="137" t="s">
        <v>252</v>
      </c>
    </row>
    <row r="180" spans="1:27" s="132" customFormat="1" x14ac:dyDescent="0.2">
      <c r="A180" s="920" t="s">
        <v>335</v>
      </c>
      <c r="B180" s="921"/>
      <c r="C180" s="921"/>
      <c r="D180" s="921"/>
      <c r="E180" s="921"/>
      <c r="F180" s="921"/>
      <c r="G180" s="921"/>
      <c r="H180" s="921"/>
      <c r="I180" s="921"/>
      <c r="J180" s="921"/>
      <c r="K180" s="921"/>
      <c r="L180" s="921"/>
      <c r="M180" s="921"/>
      <c r="N180" s="922"/>
      <c r="AA180" s="137" t="s">
        <v>335</v>
      </c>
    </row>
    <row r="181" spans="1:27" s="132" customFormat="1" x14ac:dyDescent="0.2">
      <c r="A181" s="920" t="s">
        <v>308</v>
      </c>
      <c r="B181" s="921"/>
      <c r="C181" s="921"/>
      <c r="D181" s="921"/>
      <c r="E181" s="921"/>
      <c r="F181" s="921"/>
      <c r="G181" s="921"/>
      <c r="H181" s="921"/>
      <c r="I181" s="921"/>
      <c r="J181" s="921"/>
      <c r="K181" s="921"/>
      <c r="L181" s="921"/>
      <c r="M181" s="921"/>
      <c r="N181" s="922"/>
      <c r="AA181" s="137" t="s">
        <v>308</v>
      </c>
    </row>
    <row r="182" spans="1:27" s="132" customFormat="1" ht="45" x14ac:dyDescent="0.2">
      <c r="A182" s="157" t="s">
        <v>336</v>
      </c>
      <c r="B182" s="158" t="s">
        <v>310</v>
      </c>
      <c r="C182" s="917" t="s">
        <v>297</v>
      </c>
      <c r="D182" s="917"/>
      <c r="E182" s="917"/>
      <c r="F182" s="159" t="s">
        <v>228</v>
      </c>
      <c r="G182" s="159" t="s">
        <v>31</v>
      </c>
      <c r="H182" s="159" t="s">
        <v>31</v>
      </c>
      <c r="I182" s="159" t="s">
        <v>337</v>
      </c>
      <c r="J182" s="160" t="s">
        <v>31</v>
      </c>
      <c r="K182" s="159" t="s">
        <v>31</v>
      </c>
      <c r="L182" s="160" t="s">
        <v>31</v>
      </c>
      <c r="M182" s="161" t="s">
        <v>31</v>
      </c>
      <c r="N182" s="162" t="s">
        <v>31</v>
      </c>
      <c r="Q182" s="137" t="s">
        <v>297</v>
      </c>
    </row>
    <row r="183" spans="1:27" s="132" customFormat="1" x14ac:dyDescent="0.2">
      <c r="A183" s="163"/>
      <c r="B183" s="164"/>
      <c r="C183" s="904" t="s">
        <v>338</v>
      </c>
      <c r="D183" s="904"/>
      <c r="E183" s="904"/>
      <c r="F183" s="904"/>
      <c r="G183" s="904"/>
      <c r="H183" s="904"/>
      <c r="I183" s="904"/>
      <c r="J183" s="904"/>
      <c r="K183" s="904"/>
      <c r="L183" s="904"/>
      <c r="M183" s="904"/>
      <c r="N183" s="912"/>
      <c r="R183" s="137" t="s">
        <v>338</v>
      </c>
    </row>
    <row r="184" spans="1:27" s="132" customFormat="1" ht="22.5" x14ac:dyDescent="0.2">
      <c r="A184" s="165"/>
      <c r="B184" s="166" t="s">
        <v>231</v>
      </c>
      <c r="C184" s="904" t="s">
        <v>232</v>
      </c>
      <c r="D184" s="904"/>
      <c r="E184" s="904"/>
      <c r="F184" s="904"/>
      <c r="G184" s="904"/>
      <c r="H184" s="904"/>
      <c r="I184" s="904"/>
      <c r="J184" s="904"/>
      <c r="K184" s="904"/>
      <c r="L184" s="904"/>
      <c r="M184" s="904"/>
      <c r="N184" s="912"/>
      <c r="S184" s="137" t="s">
        <v>232</v>
      </c>
    </row>
    <row r="185" spans="1:27" s="132" customFormat="1" ht="22.5" x14ac:dyDescent="0.2">
      <c r="A185" s="165"/>
      <c r="B185" s="166" t="s">
        <v>233</v>
      </c>
      <c r="C185" s="904" t="s">
        <v>234</v>
      </c>
      <c r="D185" s="904"/>
      <c r="E185" s="904"/>
      <c r="F185" s="904"/>
      <c r="G185" s="904"/>
      <c r="H185" s="904"/>
      <c r="I185" s="904"/>
      <c r="J185" s="904"/>
      <c r="K185" s="904"/>
      <c r="L185" s="904"/>
      <c r="M185" s="904"/>
      <c r="N185" s="912"/>
      <c r="S185" s="137" t="s">
        <v>234</v>
      </c>
    </row>
    <row r="186" spans="1:27" s="132" customFormat="1" x14ac:dyDescent="0.2">
      <c r="A186" s="167"/>
      <c r="B186" s="166" t="s">
        <v>225</v>
      </c>
      <c r="C186" s="904" t="s">
        <v>255</v>
      </c>
      <c r="D186" s="904"/>
      <c r="E186" s="904"/>
      <c r="F186" s="168" t="s">
        <v>31</v>
      </c>
      <c r="G186" s="168" t="s">
        <v>31</v>
      </c>
      <c r="H186" s="168" t="s">
        <v>31</v>
      </c>
      <c r="I186" s="168" t="s">
        <v>31</v>
      </c>
      <c r="J186" s="169">
        <v>69.81</v>
      </c>
      <c r="K186" s="168" t="s">
        <v>237</v>
      </c>
      <c r="L186" s="169">
        <v>7.23</v>
      </c>
      <c r="M186" s="170" t="s">
        <v>31</v>
      </c>
      <c r="N186" s="171" t="s">
        <v>31</v>
      </c>
      <c r="T186" s="137" t="s">
        <v>255</v>
      </c>
    </row>
    <row r="187" spans="1:27" s="132" customFormat="1" x14ac:dyDescent="0.2">
      <c r="A187" s="167"/>
      <c r="B187" s="166" t="s">
        <v>235</v>
      </c>
      <c r="C187" s="904" t="s">
        <v>236</v>
      </c>
      <c r="D187" s="904"/>
      <c r="E187" s="904"/>
      <c r="F187" s="168" t="s">
        <v>31</v>
      </c>
      <c r="G187" s="168" t="s">
        <v>31</v>
      </c>
      <c r="H187" s="168" t="s">
        <v>31</v>
      </c>
      <c r="I187" s="168" t="s">
        <v>31</v>
      </c>
      <c r="J187" s="169">
        <v>3378.81</v>
      </c>
      <c r="K187" s="168" t="s">
        <v>237</v>
      </c>
      <c r="L187" s="169">
        <v>349.71</v>
      </c>
      <c r="M187" s="170" t="s">
        <v>31</v>
      </c>
      <c r="N187" s="171" t="s">
        <v>31</v>
      </c>
      <c r="T187" s="137" t="s">
        <v>236</v>
      </c>
    </row>
    <row r="188" spans="1:27" s="132" customFormat="1" x14ac:dyDescent="0.2">
      <c r="A188" s="167"/>
      <c r="B188" s="166" t="s">
        <v>238</v>
      </c>
      <c r="C188" s="904" t="s">
        <v>239</v>
      </c>
      <c r="D188" s="904"/>
      <c r="E188" s="904"/>
      <c r="F188" s="168" t="s">
        <v>31</v>
      </c>
      <c r="G188" s="168" t="s">
        <v>31</v>
      </c>
      <c r="H188" s="168" t="s">
        <v>31</v>
      </c>
      <c r="I188" s="168" t="s">
        <v>31</v>
      </c>
      <c r="J188" s="169">
        <v>585.9</v>
      </c>
      <c r="K188" s="168" t="s">
        <v>237</v>
      </c>
      <c r="L188" s="169">
        <v>60.64</v>
      </c>
      <c r="M188" s="170" t="s">
        <v>31</v>
      </c>
      <c r="N188" s="171" t="s">
        <v>31</v>
      </c>
      <c r="T188" s="137" t="s">
        <v>239</v>
      </c>
    </row>
    <row r="189" spans="1:27" s="132" customFormat="1" x14ac:dyDescent="0.2">
      <c r="A189" s="167"/>
      <c r="B189" s="166" t="s">
        <v>256</v>
      </c>
      <c r="C189" s="904" t="s">
        <v>257</v>
      </c>
      <c r="D189" s="904"/>
      <c r="E189" s="904"/>
      <c r="F189" s="168" t="s">
        <v>31</v>
      </c>
      <c r="G189" s="168" t="s">
        <v>31</v>
      </c>
      <c r="H189" s="168" t="s">
        <v>31</v>
      </c>
      <c r="I189" s="168" t="s">
        <v>31</v>
      </c>
      <c r="J189" s="169">
        <v>6.5</v>
      </c>
      <c r="K189" s="168" t="s">
        <v>31</v>
      </c>
      <c r="L189" s="169">
        <v>0.45</v>
      </c>
      <c r="M189" s="170" t="s">
        <v>31</v>
      </c>
      <c r="N189" s="171" t="s">
        <v>31</v>
      </c>
      <c r="T189" s="137" t="s">
        <v>257</v>
      </c>
    </row>
    <row r="190" spans="1:27" s="132" customFormat="1" x14ac:dyDescent="0.2">
      <c r="A190" s="167"/>
      <c r="B190" s="166" t="s">
        <v>31</v>
      </c>
      <c r="C190" s="904" t="s">
        <v>258</v>
      </c>
      <c r="D190" s="904"/>
      <c r="E190" s="904"/>
      <c r="F190" s="168" t="s">
        <v>241</v>
      </c>
      <c r="G190" s="168" t="s">
        <v>300</v>
      </c>
      <c r="H190" s="168" t="s">
        <v>237</v>
      </c>
      <c r="I190" s="168" t="s">
        <v>339</v>
      </c>
      <c r="J190" s="169" t="s">
        <v>31</v>
      </c>
      <c r="K190" s="168" t="s">
        <v>31</v>
      </c>
      <c r="L190" s="169" t="s">
        <v>31</v>
      </c>
      <c r="M190" s="170" t="s">
        <v>31</v>
      </c>
      <c r="N190" s="171" t="s">
        <v>31</v>
      </c>
      <c r="U190" s="137" t="s">
        <v>258</v>
      </c>
    </row>
    <row r="191" spans="1:27" s="132" customFormat="1" x14ac:dyDescent="0.2">
      <c r="A191" s="167"/>
      <c r="B191" s="166" t="s">
        <v>31</v>
      </c>
      <c r="C191" s="904" t="s">
        <v>240</v>
      </c>
      <c r="D191" s="904"/>
      <c r="E191" s="904"/>
      <c r="F191" s="168" t="s">
        <v>241</v>
      </c>
      <c r="G191" s="168" t="s">
        <v>302</v>
      </c>
      <c r="H191" s="168" t="s">
        <v>237</v>
      </c>
      <c r="I191" s="168" t="s">
        <v>340</v>
      </c>
      <c r="J191" s="169" t="s">
        <v>31</v>
      </c>
      <c r="K191" s="168" t="s">
        <v>31</v>
      </c>
      <c r="L191" s="169" t="s">
        <v>31</v>
      </c>
      <c r="M191" s="170" t="s">
        <v>31</v>
      </c>
      <c r="N191" s="171" t="s">
        <v>31</v>
      </c>
      <c r="U191" s="137" t="s">
        <v>240</v>
      </c>
    </row>
    <row r="192" spans="1:27" s="132" customFormat="1" x14ac:dyDescent="0.2">
      <c r="A192" s="167"/>
      <c r="B192" s="166" t="s">
        <v>31</v>
      </c>
      <c r="C192" s="917" t="s">
        <v>244</v>
      </c>
      <c r="D192" s="917"/>
      <c r="E192" s="917"/>
      <c r="F192" s="159" t="s">
        <v>31</v>
      </c>
      <c r="G192" s="159" t="s">
        <v>31</v>
      </c>
      <c r="H192" s="159" t="s">
        <v>31</v>
      </c>
      <c r="I192" s="159" t="s">
        <v>31</v>
      </c>
      <c r="J192" s="160">
        <v>3455.12</v>
      </c>
      <c r="K192" s="159" t="s">
        <v>31</v>
      </c>
      <c r="L192" s="160">
        <v>357.39</v>
      </c>
      <c r="M192" s="161" t="s">
        <v>31</v>
      </c>
      <c r="N192" s="162" t="s">
        <v>31</v>
      </c>
      <c r="V192" s="137" t="s">
        <v>244</v>
      </c>
    </row>
    <row r="193" spans="1:23" s="132" customFormat="1" x14ac:dyDescent="0.2">
      <c r="A193" s="167"/>
      <c r="B193" s="166" t="s">
        <v>31</v>
      </c>
      <c r="C193" s="904" t="s">
        <v>245</v>
      </c>
      <c r="D193" s="904"/>
      <c r="E193" s="904"/>
      <c r="F193" s="168" t="s">
        <v>31</v>
      </c>
      <c r="G193" s="168" t="s">
        <v>31</v>
      </c>
      <c r="H193" s="168" t="s">
        <v>31</v>
      </c>
      <c r="I193" s="168" t="s">
        <v>31</v>
      </c>
      <c r="J193" s="169" t="s">
        <v>31</v>
      </c>
      <c r="K193" s="168" t="s">
        <v>31</v>
      </c>
      <c r="L193" s="169">
        <v>67.87</v>
      </c>
      <c r="M193" s="170" t="s">
        <v>31</v>
      </c>
      <c r="N193" s="171" t="s">
        <v>31</v>
      </c>
      <c r="U193" s="137" t="s">
        <v>245</v>
      </c>
    </row>
    <row r="194" spans="1:23" s="132" customFormat="1" ht="33.75" x14ac:dyDescent="0.2">
      <c r="A194" s="167"/>
      <c r="B194" s="166" t="s">
        <v>246</v>
      </c>
      <c r="C194" s="904" t="s">
        <v>247</v>
      </c>
      <c r="D194" s="904"/>
      <c r="E194" s="904"/>
      <c r="F194" s="168" t="s">
        <v>144</v>
      </c>
      <c r="G194" s="168" t="s">
        <v>248</v>
      </c>
      <c r="H194" s="168" t="s">
        <v>31</v>
      </c>
      <c r="I194" s="168" t="s">
        <v>248</v>
      </c>
      <c r="J194" s="169" t="s">
        <v>31</v>
      </c>
      <c r="K194" s="168" t="s">
        <v>31</v>
      </c>
      <c r="L194" s="169">
        <v>64.48</v>
      </c>
      <c r="M194" s="170" t="s">
        <v>31</v>
      </c>
      <c r="N194" s="171" t="s">
        <v>31</v>
      </c>
      <c r="U194" s="137" t="s">
        <v>247</v>
      </c>
    </row>
    <row r="195" spans="1:23" s="132" customFormat="1" ht="22.5" x14ac:dyDescent="0.2">
      <c r="A195" s="167"/>
      <c r="B195" s="166" t="s">
        <v>249</v>
      </c>
      <c r="C195" s="904" t="s">
        <v>250</v>
      </c>
      <c r="D195" s="904"/>
      <c r="E195" s="904"/>
      <c r="F195" s="168" t="s">
        <v>144</v>
      </c>
      <c r="G195" s="168" t="s">
        <v>251</v>
      </c>
      <c r="H195" s="168" t="s">
        <v>31</v>
      </c>
      <c r="I195" s="168" t="s">
        <v>251</v>
      </c>
      <c r="J195" s="169" t="s">
        <v>31</v>
      </c>
      <c r="K195" s="168" t="s">
        <v>31</v>
      </c>
      <c r="L195" s="169">
        <v>33.94</v>
      </c>
      <c r="M195" s="170" t="s">
        <v>31</v>
      </c>
      <c r="N195" s="171" t="s">
        <v>31</v>
      </c>
      <c r="U195" s="137" t="s">
        <v>250</v>
      </c>
    </row>
    <row r="196" spans="1:23" s="132" customFormat="1" x14ac:dyDescent="0.2">
      <c r="A196" s="172"/>
      <c r="B196" s="173"/>
      <c r="C196" s="918" t="s">
        <v>252</v>
      </c>
      <c r="D196" s="918"/>
      <c r="E196" s="918"/>
      <c r="F196" s="174" t="s">
        <v>31</v>
      </c>
      <c r="G196" s="174" t="s">
        <v>31</v>
      </c>
      <c r="H196" s="174" t="s">
        <v>31</v>
      </c>
      <c r="I196" s="174" t="s">
        <v>31</v>
      </c>
      <c r="J196" s="175" t="s">
        <v>31</v>
      </c>
      <c r="K196" s="174" t="s">
        <v>31</v>
      </c>
      <c r="L196" s="175">
        <v>455.81</v>
      </c>
      <c r="M196" s="161" t="s">
        <v>31</v>
      </c>
      <c r="N196" s="176" t="s">
        <v>31</v>
      </c>
      <c r="W196" s="137" t="s">
        <v>252</v>
      </c>
    </row>
    <row r="197" spans="1:23" s="132" customFormat="1" ht="45" x14ac:dyDescent="0.2">
      <c r="A197" s="157" t="s">
        <v>341</v>
      </c>
      <c r="B197" s="158" t="s">
        <v>263</v>
      </c>
      <c r="C197" s="917" t="s">
        <v>305</v>
      </c>
      <c r="D197" s="917"/>
      <c r="E197" s="917"/>
      <c r="F197" s="159" t="s">
        <v>265</v>
      </c>
      <c r="G197" s="159" t="s">
        <v>31</v>
      </c>
      <c r="H197" s="159" t="s">
        <v>31</v>
      </c>
      <c r="I197" s="159" t="s">
        <v>342</v>
      </c>
      <c r="J197" s="160">
        <v>2.91</v>
      </c>
      <c r="K197" s="159" t="s">
        <v>31</v>
      </c>
      <c r="L197" s="160">
        <v>361.42</v>
      </c>
      <c r="M197" s="161" t="s">
        <v>31</v>
      </c>
      <c r="N197" s="162" t="s">
        <v>31</v>
      </c>
      <c r="Q197" s="137" t="s">
        <v>305</v>
      </c>
    </row>
    <row r="198" spans="1:23" s="132" customFormat="1" x14ac:dyDescent="0.2">
      <c r="A198" s="163"/>
      <c r="B198" s="164"/>
      <c r="C198" s="904" t="s">
        <v>343</v>
      </c>
      <c r="D198" s="904"/>
      <c r="E198" s="904"/>
      <c r="F198" s="904"/>
      <c r="G198" s="904"/>
      <c r="H198" s="904"/>
      <c r="I198" s="904"/>
      <c r="J198" s="904"/>
      <c r="K198" s="904"/>
      <c r="L198" s="904"/>
      <c r="M198" s="904"/>
      <c r="N198" s="912"/>
      <c r="R198" s="137" t="s">
        <v>343</v>
      </c>
    </row>
    <row r="199" spans="1:23" s="132" customFormat="1" ht="45" x14ac:dyDescent="0.2">
      <c r="A199" s="157" t="s">
        <v>344</v>
      </c>
      <c r="B199" s="158" t="s">
        <v>319</v>
      </c>
      <c r="C199" s="917" t="s">
        <v>320</v>
      </c>
      <c r="D199" s="917"/>
      <c r="E199" s="917"/>
      <c r="F199" s="159" t="s">
        <v>228</v>
      </c>
      <c r="G199" s="159" t="s">
        <v>31</v>
      </c>
      <c r="H199" s="159" t="s">
        <v>31</v>
      </c>
      <c r="I199" s="159" t="s">
        <v>337</v>
      </c>
      <c r="J199" s="160" t="s">
        <v>31</v>
      </c>
      <c r="K199" s="159" t="s">
        <v>31</v>
      </c>
      <c r="L199" s="160" t="s">
        <v>31</v>
      </c>
      <c r="M199" s="161" t="s">
        <v>31</v>
      </c>
      <c r="N199" s="162" t="s">
        <v>31</v>
      </c>
      <c r="Q199" s="137" t="s">
        <v>320</v>
      </c>
    </row>
    <row r="200" spans="1:23" s="132" customFormat="1" x14ac:dyDescent="0.2">
      <c r="A200" s="163"/>
      <c r="B200" s="164"/>
      <c r="C200" s="904" t="s">
        <v>338</v>
      </c>
      <c r="D200" s="904"/>
      <c r="E200" s="904"/>
      <c r="F200" s="904"/>
      <c r="G200" s="904"/>
      <c r="H200" s="904"/>
      <c r="I200" s="904"/>
      <c r="J200" s="904"/>
      <c r="K200" s="904"/>
      <c r="L200" s="904"/>
      <c r="M200" s="904"/>
      <c r="N200" s="912"/>
      <c r="R200" s="137" t="s">
        <v>338</v>
      </c>
    </row>
    <row r="201" spans="1:23" s="132" customFormat="1" ht="22.5" x14ac:dyDescent="0.2">
      <c r="A201" s="165"/>
      <c r="B201" s="166" t="s">
        <v>231</v>
      </c>
      <c r="C201" s="904" t="s">
        <v>232</v>
      </c>
      <c r="D201" s="904"/>
      <c r="E201" s="904"/>
      <c r="F201" s="904"/>
      <c r="G201" s="904"/>
      <c r="H201" s="904"/>
      <c r="I201" s="904"/>
      <c r="J201" s="904"/>
      <c r="K201" s="904"/>
      <c r="L201" s="904"/>
      <c r="M201" s="904"/>
      <c r="N201" s="912"/>
      <c r="S201" s="137" t="s">
        <v>232</v>
      </c>
    </row>
    <row r="202" spans="1:23" s="132" customFormat="1" ht="22.5" x14ac:dyDescent="0.2">
      <c r="A202" s="165"/>
      <c r="B202" s="166" t="s">
        <v>233</v>
      </c>
      <c r="C202" s="904" t="s">
        <v>234</v>
      </c>
      <c r="D202" s="904"/>
      <c r="E202" s="904"/>
      <c r="F202" s="904"/>
      <c r="G202" s="904"/>
      <c r="H202" s="904"/>
      <c r="I202" s="904"/>
      <c r="J202" s="904"/>
      <c r="K202" s="904"/>
      <c r="L202" s="904"/>
      <c r="M202" s="904"/>
      <c r="N202" s="912"/>
      <c r="S202" s="137" t="s">
        <v>234</v>
      </c>
    </row>
    <row r="203" spans="1:23" s="132" customFormat="1" x14ac:dyDescent="0.2">
      <c r="A203" s="167"/>
      <c r="B203" s="166" t="s">
        <v>235</v>
      </c>
      <c r="C203" s="904" t="s">
        <v>236</v>
      </c>
      <c r="D203" s="904"/>
      <c r="E203" s="904"/>
      <c r="F203" s="168" t="s">
        <v>31</v>
      </c>
      <c r="G203" s="168" t="s">
        <v>31</v>
      </c>
      <c r="H203" s="168" t="s">
        <v>31</v>
      </c>
      <c r="I203" s="168" t="s">
        <v>31</v>
      </c>
      <c r="J203" s="169">
        <v>560.21</v>
      </c>
      <c r="K203" s="168" t="s">
        <v>237</v>
      </c>
      <c r="L203" s="169">
        <v>57.98</v>
      </c>
      <c r="M203" s="170" t="s">
        <v>31</v>
      </c>
      <c r="N203" s="171" t="s">
        <v>31</v>
      </c>
      <c r="T203" s="137" t="s">
        <v>236</v>
      </c>
    </row>
    <row r="204" spans="1:23" s="132" customFormat="1" x14ac:dyDescent="0.2">
      <c r="A204" s="167"/>
      <c r="B204" s="166" t="s">
        <v>238</v>
      </c>
      <c r="C204" s="904" t="s">
        <v>239</v>
      </c>
      <c r="D204" s="904"/>
      <c r="E204" s="904"/>
      <c r="F204" s="168" t="s">
        <v>31</v>
      </c>
      <c r="G204" s="168" t="s">
        <v>31</v>
      </c>
      <c r="H204" s="168" t="s">
        <v>31</v>
      </c>
      <c r="I204" s="168" t="s">
        <v>31</v>
      </c>
      <c r="J204" s="169">
        <v>109.27</v>
      </c>
      <c r="K204" s="168" t="s">
        <v>237</v>
      </c>
      <c r="L204" s="169">
        <v>11.31</v>
      </c>
      <c r="M204" s="170" t="s">
        <v>31</v>
      </c>
      <c r="N204" s="171" t="s">
        <v>31</v>
      </c>
      <c r="T204" s="137" t="s">
        <v>239</v>
      </c>
    </row>
    <row r="205" spans="1:23" s="132" customFormat="1" x14ac:dyDescent="0.2">
      <c r="A205" s="167"/>
      <c r="B205" s="166" t="s">
        <v>31</v>
      </c>
      <c r="C205" s="904" t="s">
        <v>240</v>
      </c>
      <c r="D205" s="904"/>
      <c r="E205" s="904"/>
      <c r="F205" s="168" t="s">
        <v>241</v>
      </c>
      <c r="G205" s="168" t="s">
        <v>321</v>
      </c>
      <c r="H205" s="168" t="s">
        <v>237</v>
      </c>
      <c r="I205" s="168" t="s">
        <v>345</v>
      </c>
      <c r="J205" s="169" t="s">
        <v>31</v>
      </c>
      <c r="K205" s="168" t="s">
        <v>31</v>
      </c>
      <c r="L205" s="169" t="s">
        <v>31</v>
      </c>
      <c r="M205" s="170" t="s">
        <v>31</v>
      </c>
      <c r="N205" s="171" t="s">
        <v>31</v>
      </c>
      <c r="U205" s="137" t="s">
        <v>240</v>
      </c>
    </row>
    <row r="206" spans="1:23" s="132" customFormat="1" x14ac:dyDescent="0.2">
      <c r="A206" s="167"/>
      <c r="B206" s="166" t="s">
        <v>31</v>
      </c>
      <c r="C206" s="917" t="s">
        <v>244</v>
      </c>
      <c r="D206" s="917"/>
      <c r="E206" s="917"/>
      <c r="F206" s="159" t="s">
        <v>31</v>
      </c>
      <c r="G206" s="159" t="s">
        <v>31</v>
      </c>
      <c r="H206" s="159" t="s">
        <v>31</v>
      </c>
      <c r="I206" s="159" t="s">
        <v>31</v>
      </c>
      <c r="J206" s="160">
        <v>560.21</v>
      </c>
      <c r="K206" s="159" t="s">
        <v>31</v>
      </c>
      <c r="L206" s="160">
        <v>57.98</v>
      </c>
      <c r="M206" s="161" t="s">
        <v>31</v>
      </c>
      <c r="N206" s="162" t="s">
        <v>31</v>
      </c>
      <c r="V206" s="137" t="s">
        <v>244</v>
      </c>
    </row>
    <row r="207" spans="1:23" s="132" customFormat="1" x14ac:dyDescent="0.2">
      <c r="A207" s="167"/>
      <c r="B207" s="166" t="s">
        <v>31</v>
      </c>
      <c r="C207" s="904" t="s">
        <v>245</v>
      </c>
      <c r="D207" s="904"/>
      <c r="E207" s="904"/>
      <c r="F207" s="168" t="s">
        <v>31</v>
      </c>
      <c r="G207" s="168" t="s">
        <v>31</v>
      </c>
      <c r="H207" s="168" t="s">
        <v>31</v>
      </c>
      <c r="I207" s="168" t="s">
        <v>31</v>
      </c>
      <c r="J207" s="169" t="s">
        <v>31</v>
      </c>
      <c r="K207" s="168" t="s">
        <v>31</v>
      </c>
      <c r="L207" s="169">
        <v>11.31</v>
      </c>
      <c r="M207" s="170" t="s">
        <v>31</v>
      </c>
      <c r="N207" s="171" t="s">
        <v>31</v>
      </c>
      <c r="U207" s="137" t="s">
        <v>245</v>
      </c>
    </row>
    <row r="208" spans="1:23" s="132" customFormat="1" ht="33.75" x14ac:dyDescent="0.2">
      <c r="A208" s="167"/>
      <c r="B208" s="166" t="s">
        <v>246</v>
      </c>
      <c r="C208" s="904" t="s">
        <v>247</v>
      </c>
      <c r="D208" s="904"/>
      <c r="E208" s="904"/>
      <c r="F208" s="168" t="s">
        <v>144</v>
      </c>
      <c r="G208" s="168" t="s">
        <v>248</v>
      </c>
      <c r="H208" s="168" t="s">
        <v>31</v>
      </c>
      <c r="I208" s="168" t="s">
        <v>248</v>
      </c>
      <c r="J208" s="169" t="s">
        <v>31</v>
      </c>
      <c r="K208" s="168" t="s">
        <v>31</v>
      </c>
      <c r="L208" s="169">
        <v>10.74</v>
      </c>
      <c r="M208" s="170" t="s">
        <v>31</v>
      </c>
      <c r="N208" s="171" t="s">
        <v>31</v>
      </c>
      <c r="U208" s="137" t="s">
        <v>247</v>
      </c>
    </row>
    <row r="209" spans="1:23" s="132" customFormat="1" ht="22.5" x14ac:dyDescent="0.2">
      <c r="A209" s="167"/>
      <c r="B209" s="166" t="s">
        <v>249</v>
      </c>
      <c r="C209" s="904" t="s">
        <v>250</v>
      </c>
      <c r="D209" s="904"/>
      <c r="E209" s="904"/>
      <c r="F209" s="168" t="s">
        <v>144</v>
      </c>
      <c r="G209" s="168" t="s">
        <v>251</v>
      </c>
      <c r="H209" s="168" t="s">
        <v>31</v>
      </c>
      <c r="I209" s="168" t="s">
        <v>251</v>
      </c>
      <c r="J209" s="169" t="s">
        <v>31</v>
      </c>
      <c r="K209" s="168" t="s">
        <v>31</v>
      </c>
      <c r="L209" s="169">
        <v>5.66</v>
      </c>
      <c r="M209" s="170" t="s">
        <v>31</v>
      </c>
      <c r="N209" s="171" t="s">
        <v>31</v>
      </c>
      <c r="U209" s="137" t="s">
        <v>250</v>
      </c>
    </row>
    <row r="210" spans="1:23" s="132" customFormat="1" x14ac:dyDescent="0.2">
      <c r="A210" s="172"/>
      <c r="B210" s="173"/>
      <c r="C210" s="918" t="s">
        <v>252</v>
      </c>
      <c r="D210" s="918"/>
      <c r="E210" s="918"/>
      <c r="F210" s="174" t="s">
        <v>31</v>
      </c>
      <c r="G210" s="174" t="s">
        <v>31</v>
      </c>
      <c r="H210" s="174" t="s">
        <v>31</v>
      </c>
      <c r="I210" s="174" t="s">
        <v>31</v>
      </c>
      <c r="J210" s="175" t="s">
        <v>31</v>
      </c>
      <c r="K210" s="174" t="s">
        <v>31</v>
      </c>
      <c r="L210" s="175">
        <v>74.38</v>
      </c>
      <c r="M210" s="161" t="s">
        <v>31</v>
      </c>
      <c r="N210" s="176" t="s">
        <v>31</v>
      </c>
      <c r="W210" s="137" t="s">
        <v>252</v>
      </c>
    </row>
    <row r="211" spans="1:23" s="132" customFormat="1" ht="33.75" x14ac:dyDescent="0.2">
      <c r="A211" s="157" t="s">
        <v>346</v>
      </c>
      <c r="B211" s="158" t="s">
        <v>324</v>
      </c>
      <c r="C211" s="917" t="s">
        <v>325</v>
      </c>
      <c r="D211" s="917"/>
      <c r="E211" s="917"/>
      <c r="F211" s="159" t="s">
        <v>228</v>
      </c>
      <c r="G211" s="159" t="s">
        <v>31</v>
      </c>
      <c r="H211" s="159" t="s">
        <v>31</v>
      </c>
      <c r="I211" s="159" t="s">
        <v>337</v>
      </c>
      <c r="J211" s="160" t="s">
        <v>31</v>
      </c>
      <c r="K211" s="159" t="s">
        <v>31</v>
      </c>
      <c r="L211" s="160" t="s">
        <v>31</v>
      </c>
      <c r="M211" s="161" t="s">
        <v>31</v>
      </c>
      <c r="N211" s="162" t="s">
        <v>31</v>
      </c>
      <c r="Q211" s="137" t="s">
        <v>325</v>
      </c>
    </row>
    <row r="212" spans="1:23" s="132" customFormat="1" x14ac:dyDescent="0.2">
      <c r="A212" s="163"/>
      <c r="B212" s="164"/>
      <c r="C212" s="904" t="s">
        <v>338</v>
      </c>
      <c r="D212" s="904"/>
      <c r="E212" s="904"/>
      <c r="F212" s="904"/>
      <c r="G212" s="904"/>
      <c r="H212" s="904"/>
      <c r="I212" s="904"/>
      <c r="J212" s="904"/>
      <c r="K212" s="904"/>
      <c r="L212" s="904"/>
      <c r="M212" s="904"/>
      <c r="N212" s="912"/>
      <c r="R212" s="137" t="s">
        <v>338</v>
      </c>
    </row>
    <row r="213" spans="1:23" s="132" customFormat="1" ht="22.5" x14ac:dyDescent="0.2">
      <c r="A213" s="165"/>
      <c r="B213" s="166" t="s">
        <v>231</v>
      </c>
      <c r="C213" s="904" t="s">
        <v>232</v>
      </c>
      <c r="D213" s="904"/>
      <c r="E213" s="904"/>
      <c r="F213" s="904"/>
      <c r="G213" s="904"/>
      <c r="H213" s="904"/>
      <c r="I213" s="904"/>
      <c r="J213" s="904"/>
      <c r="K213" s="904"/>
      <c r="L213" s="904"/>
      <c r="M213" s="904"/>
      <c r="N213" s="912"/>
      <c r="S213" s="137" t="s">
        <v>232</v>
      </c>
    </row>
    <row r="214" spans="1:23" s="132" customFormat="1" ht="22.5" x14ac:dyDescent="0.2">
      <c r="A214" s="165"/>
      <c r="B214" s="166" t="s">
        <v>233</v>
      </c>
      <c r="C214" s="904" t="s">
        <v>234</v>
      </c>
      <c r="D214" s="904"/>
      <c r="E214" s="904"/>
      <c r="F214" s="904"/>
      <c r="G214" s="904"/>
      <c r="H214" s="904"/>
      <c r="I214" s="904"/>
      <c r="J214" s="904"/>
      <c r="K214" s="904"/>
      <c r="L214" s="904"/>
      <c r="M214" s="904"/>
      <c r="N214" s="912"/>
      <c r="S214" s="137" t="s">
        <v>234</v>
      </c>
    </row>
    <row r="215" spans="1:23" s="132" customFormat="1" x14ac:dyDescent="0.2">
      <c r="A215" s="167"/>
      <c r="B215" s="166" t="s">
        <v>235</v>
      </c>
      <c r="C215" s="904" t="s">
        <v>236</v>
      </c>
      <c r="D215" s="904"/>
      <c r="E215" s="904"/>
      <c r="F215" s="168" t="s">
        <v>31</v>
      </c>
      <c r="G215" s="168" t="s">
        <v>31</v>
      </c>
      <c r="H215" s="168" t="s">
        <v>31</v>
      </c>
      <c r="I215" s="168" t="s">
        <v>31</v>
      </c>
      <c r="J215" s="169">
        <v>1115.6300000000001</v>
      </c>
      <c r="K215" s="168" t="s">
        <v>237</v>
      </c>
      <c r="L215" s="169">
        <v>115.47</v>
      </c>
      <c r="M215" s="170" t="s">
        <v>31</v>
      </c>
      <c r="N215" s="171" t="s">
        <v>31</v>
      </c>
      <c r="T215" s="137" t="s">
        <v>236</v>
      </c>
    </row>
    <row r="216" spans="1:23" s="132" customFormat="1" x14ac:dyDescent="0.2">
      <c r="A216" s="167"/>
      <c r="B216" s="166" t="s">
        <v>238</v>
      </c>
      <c r="C216" s="904" t="s">
        <v>239</v>
      </c>
      <c r="D216" s="904"/>
      <c r="E216" s="904"/>
      <c r="F216" s="168" t="s">
        <v>31</v>
      </c>
      <c r="G216" s="168" t="s">
        <v>31</v>
      </c>
      <c r="H216" s="168" t="s">
        <v>31</v>
      </c>
      <c r="I216" s="168" t="s">
        <v>31</v>
      </c>
      <c r="J216" s="169">
        <v>175.37</v>
      </c>
      <c r="K216" s="168" t="s">
        <v>237</v>
      </c>
      <c r="L216" s="169">
        <v>18.149999999999999</v>
      </c>
      <c r="M216" s="170" t="s">
        <v>31</v>
      </c>
      <c r="N216" s="171" t="s">
        <v>31</v>
      </c>
      <c r="T216" s="137" t="s">
        <v>239</v>
      </c>
    </row>
    <row r="217" spans="1:23" s="132" customFormat="1" x14ac:dyDescent="0.2">
      <c r="A217" s="167"/>
      <c r="B217" s="166" t="s">
        <v>31</v>
      </c>
      <c r="C217" s="904" t="s">
        <v>240</v>
      </c>
      <c r="D217" s="904"/>
      <c r="E217" s="904"/>
      <c r="F217" s="168" t="s">
        <v>241</v>
      </c>
      <c r="G217" s="168" t="s">
        <v>326</v>
      </c>
      <c r="H217" s="168" t="s">
        <v>237</v>
      </c>
      <c r="I217" s="168" t="s">
        <v>347</v>
      </c>
      <c r="J217" s="169" t="s">
        <v>31</v>
      </c>
      <c r="K217" s="168" t="s">
        <v>31</v>
      </c>
      <c r="L217" s="169" t="s">
        <v>31</v>
      </c>
      <c r="M217" s="170" t="s">
        <v>31</v>
      </c>
      <c r="N217" s="171" t="s">
        <v>31</v>
      </c>
      <c r="U217" s="137" t="s">
        <v>240</v>
      </c>
    </row>
    <row r="218" spans="1:23" s="132" customFormat="1" x14ac:dyDescent="0.2">
      <c r="A218" s="167"/>
      <c r="B218" s="166" t="s">
        <v>31</v>
      </c>
      <c r="C218" s="917" t="s">
        <v>244</v>
      </c>
      <c r="D218" s="917"/>
      <c r="E218" s="917"/>
      <c r="F218" s="159" t="s">
        <v>31</v>
      </c>
      <c r="G218" s="159" t="s">
        <v>31</v>
      </c>
      <c r="H218" s="159" t="s">
        <v>31</v>
      </c>
      <c r="I218" s="159" t="s">
        <v>31</v>
      </c>
      <c r="J218" s="160">
        <v>1115.6300000000001</v>
      </c>
      <c r="K218" s="159" t="s">
        <v>31</v>
      </c>
      <c r="L218" s="160">
        <v>115.47</v>
      </c>
      <c r="M218" s="161" t="s">
        <v>31</v>
      </c>
      <c r="N218" s="162" t="s">
        <v>31</v>
      </c>
      <c r="V218" s="137" t="s">
        <v>244</v>
      </c>
    </row>
    <row r="219" spans="1:23" s="132" customFormat="1" x14ac:dyDescent="0.2">
      <c r="A219" s="167"/>
      <c r="B219" s="166" t="s">
        <v>31</v>
      </c>
      <c r="C219" s="904" t="s">
        <v>245</v>
      </c>
      <c r="D219" s="904"/>
      <c r="E219" s="904"/>
      <c r="F219" s="168" t="s">
        <v>31</v>
      </c>
      <c r="G219" s="168" t="s">
        <v>31</v>
      </c>
      <c r="H219" s="168" t="s">
        <v>31</v>
      </c>
      <c r="I219" s="168" t="s">
        <v>31</v>
      </c>
      <c r="J219" s="169" t="s">
        <v>31</v>
      </c>
      <c r="K219" s="168" t="s">
        <v>31</v>
      </c>
      <c r="L219" s="169">
        <v>18.149999999999999</v>
      </c>
      <c r="M219" s="170" t="s">
        <v>31</v>
      </c>
      <c r="N219" s="171" t="s">
        <v>31</v>
      </c>
      <c r="U219" s="137" t="s">
        <v>245</v>
      </c>
    </row>
    <row r="220" spans="1:23" s="132" customFormat="1" ht="33.75" x14ac:dyDescent="0.2">
      <c r="A220" s="167"/>
      <c r="B220" s="166" t="s">
        <v>246</v>
      </c>
      <c r="C220" s="904" t="s">
        <v>247</v>
      </c>
      <c r="D220" s="904"/>
      <c r="E220" s="904"/>
      <c r="F220" s="168" t="s">
        <v>144</v>
      </c>
      <c r="G220" s="168" t="s">
        <v>248</v>
      </c>
      <c r="H220" s="168" t="s">
        <v>31</v>
      </c>
      <c r="I220" s="168" t="s">
        <v>248</v>
      </c>
      <c r="J220" s="169" t="s">
        <v>31</v>
      </c>
      <c r="K220" s="168" t="s">
        <v>31</v>
      </c>
      <c r="L220" s="169">
        <v>17.239999999999998</v>
      </c>
      <c r="M220" s="170" t="s">
        <v>31</v>
      </c>
      <c r="N220" s="171" t="s">
        <v>31</v>
      </c>
      <c r="U220" s="137" t="s">
        <v>247</v>
      </c>
    </row>
    <row r="221" spans="1:23" s="132" customFormat="1" ht="22.5" x14ac:dyDescent="0.2">
      <c r="A221" s="167"/>
      <c r="B221" s="166" t="s">
        <v>249</v>
      </c>
      <c r="C221" s="904" t="s">
        <v>250</v>
      </c>
      <c r="D221" s="904"/>
      <c r="E221" s="904"/>
      <c r="F221" s="168" t="s">
        <v>144</v>
      </c>
      <c r="G221" s="168" t="s">
        <v>251</v>
      </c>
      <c r="H221" s="168" t="s">
        <v>31</v>
      </c>
      <c r="I221" s="168" t="s">
        <v>251</v>
      </c>
      <c r="J221" s="169" t="s">
        <v>31</v>
      </c>
      <c r="K221" s="168" t="s">
        <v>31</v>
      </c>
      <c r="L221" s="169">
        <v>9.08</v>
      </c>
      <c r="M221" s="170" t="s">
        <v>31</v>
      </c>
      <c r="N221" s="171" t="s">
        <v>31</v>
      </c>
      <c r="U221" s="137" t="s">
        <v>250</v>
      </c>
    </row>
    <row r="222" spans="1:23" s="132" customFormat="1" x14ac:dyDescent="0.2">
      <c r="A222" s="172"/>
      <c r="B222" s="173"/>
      <c r="C222" s="918" t="s">
        <v>252</v>
      </c>
      <c r="D222" s="918"/>
      <c r="E222" s="918"/>
      <c r="F222" s="174" t="s">
        <v>31</v>
      </c>
      <c r="G222" s="174" t="s">
        <v>31</v>
      </c>
      <c r="H222" s="174" t="s">
        <v>31</v>
      </c>
      <c r="I222" s="174" t="s">
        <v>31</v>
      </c>
      <c r="J222" s="175" t="s">
        <v>31</v>
      </c>
      <c r="K222" s="174" t="s">
        <v>31</v>
      </c>
      <c r="L222" s="175">
        <v>141.79</v>
      </c>
      <c r="M222" s="161" t="s">
        <v>31</v>
      </c>
      <c r="N222" s="176" t="s">
        <v>31</v>
      </c>
      <c r="W222" s="137" t="s">
        <v>252</v>
      </c>
    </row>
    <row r="223" spans="1:23" s="132" customFormat="1" ht="22.5" x14ac:dyDescent="0.2">
      <c r="A223" s="157" t="s">
        <v>348</v>
      </c>
      <c r="B223" s="158" t="s">
        <v>329</v>
      </c>
      <c r="C223" s="917" t="s">
        <v>330</v>
      </c>
      <c r="D223" s="917"/>
      <c r="E223" s="917"/>
      <c r="F223" s="159" t="s">
        <v>228</v>
      </c>
      <c r="G223" s="159" t="s">
        <v>31</v>
      </c>
      <c r="H223" s="159" t="s">
        <v>31</v>
      </c>
      <c r="I223" s="159" t="s">
        <v>337</v>
      </c>
      <c r="J223" s="160" t="s">
        <v>31</v>
      </c>
      <c r="K223" s="159" t="s">
        <v>31</v>
      </c>
      <c r="L223" s="160" t="s">
        <v>31</v>
      </c>
      <c r="M223" s="161" t="s">
        <v>31</v>
      </c>
      <c r="N223" s="162" t="s">
        <v>31</v>
      </c>
      <c r="Q223" s="137" t="s">
        <v>330</v>
      </c>
    </row>
    <row r="224" spans="1:23" s="132" customFormat="1" x14ac:dyDescent="0.2">
      <c r="A224" s="163"/>
      <c r="B224" s="164"/>
      <c r="C224" s="904" t="s">
        <v>338</v>
      </c>
      <c r="D224" s="904"/>
      <c r="E224" s="904"/>
      <c r="F224" s="904"/>
      <c r="G224" s="904"/>
      <c r="H224" s="904"/>
      <c r="I224" s="904"/>
      <c r="J224" s="904"/>
      <c r="K224" s="904"/>
      <c r="L224" s="904"/>
      <c r="M224" s="904"/>
      <c r="N224" s="912"/>
      <c r="R224" s="137" t="s">
        <v>338</v>
      </c>
    </row>
    <row r="225" spans="1:27" s="132" customFormat="1" x14ac:dyDescent="0.2">
      <c r="A225" s="165"/>
      <c r="B225" s="166" t="s">
        <v>331</v>
      </c>
      <c r="C225" s="904" t="s">
        <v>332</v>
      </c>
      <c r="D225" s="904"/>
      <c r="E225" s="904"/>
      <c r="F225" s="904"/>
      <c r="G225" s="904"/>
      <c r="H225" s="904"/>
      <c r="I225" s="904"/>
      <c r="J225" s="904"/>
      <c r="K225" s="904"/>
      <c r="L225" s="904"/>
      <c r="M225" s="904"/>
      <c r="N225" s="912"/>
      <c r="S225" s="137" t="s">
        <v>332</v>
      </c>
    </row>
    <row r="226" spans="1:27" s="132" customFormat="1" ht="22.5" x14ac:dyDescent="0.2">
      <c r="A226" s="165"/>
      <c r="B226" s="166" t="s">
        <v>231</v>
      </c>
      <c r="C226" s="904" t="s">
        <v>232</v>
      </c>
      <c r="D226" s="904"/>
      <c r="E226" s="904"/>
      <c r="F226" s="904"/>
      <c r="G226" s="904"/>
      <c r="H226" s="904"/>
      <c r="I226" s="904"/>
      <c r="J226" s="904"/>
      <c r="K226" s="904"/>
      <c r="L226" s="904"/>
      <c r="M226" s="904"/>
      <c r="N226" s="912"/>
      <c r="S226" s="137" t="s">
        <v>232</v>
      </c>
    </row>
    <row r="227" spans="1:27" s="132" customFormat="1" ht="22.5" x14ac:dyDescent="0.2">
      <c r="A227" s="165"/>
      <c r="B227" s="166" t="s">
        <v>233</v>
      </c>
      <c r="C227" s="904" t="s">
        <v>234</v>
      </c>
      <c r="D227" s="904"/>
      <c r="E227" s="904"/>
      <c r="F227" s="904"/>
      <c r="G227" s="904"/>
      <c r="H227" s="904"/>
      <c r="I227" s="904"/>
      <c r="J227" s="904"/>
      <c r="K227" s="904"/>
      <c r="L227" s="904"/>
      <c r="M227" s="904"/>
      <c r="N227" s="912"/>
      <c r="S227" s="137" t="s">
        <v>234</v>
      </c>
    </row>
    <row r="228" spans="1:27" s="132" customFormat="1" x14ac:dyDescent="0.2">
      <c r="A228" s="167"/>
      <c r="B228" s="166" t="s">
        <v>235</v>
      </c>
      <c r="C228" s="904" t="s">
        <v>236</v>
      </c>
      <c r="D228" s="904"/>
      <c r="E228" s="904"/>
      <c r="F228" s="168" t="s">
        <v>31</v>
      </c>
      <c r="G228" s="168" t="s">
        <v>31</v>
      </c>
      <c r="H228" s="168" t="s">
        <v>31</v>
      </c>
      <c r="I228" s="168" t="s">
        <v>31</v>
      </c>
      <c r="J228" s="169">
        <v>206.32</v>
      </c>
      <c r="K228" s="168" t="s">
        <v>333</v>
      </c>
      <c r="L228" s="169">
        <v>106.77</v>
      </c>
      <c r="M228" s="170" t="s">
        <v>31</v>
      </c>
      <c r="N228" s="171" t="s">
        <v>31</v>
      </c>
      <c r="T228" s="137" t="s">
        <v>236</v>
      </c>
    </row>
    <row r="229" spans="1:27" s="132" customFormat="1" x14ac:dyDescent="0.2">
      <c r="A229" s="167"/>
      <c r="B229" s="166" t="s">
        <v>238</v>
      </c>
      <c r="C229" s="904" t="s">
        <v>239</v>
      </c>
      <c r="D229" s="904"/>
      <c r="E229" s="904"/>
      <c r="F229" s="168" t="s">
        <v>31</v>
      </c>
      <c r="G229" s="168" t="s">
        <v>31</v>
      </c>
      <c r="H229" s="168" t="s">
        <v>31</v>
      </c>
      <c r="I229" s="168" t="s">
        <v>31</v>
      </c>
      <c r="J229" s="169">
        <v>20.12</v>
      </c>
      <c r="K229" s="168" t="s">
        <v>333</v>
      </c>
      <c r="L229" s="169">
        <v>10.41</v>
      </c>
      <c r="M229" s="170" t="s">
        <v>31</v>
      </c>
      <c r="N229" s="171" t="s">
        <v>31</v>
      </c>
      <c r="T229" s="137" t="s">
        <v>239</v>
      </c>
    </row>
    <row r="230" spans="1:27" s="132" customFormat="1" x14ac:dyDescent="0.2">
      <c r="A230" s="167"/>
      <c r="B230" s="166" t="s">
        <v>31</v>
      </c>
      <c r="C230" s="904" t="s">
        <v>240</v>
      </c>
      <c r="D230" s="904"/>
      <c r="E230" s="904"/>
      <c r="F230" s="168" t="s">
        <v>241</v>
      </c>
      <c r="G230" s="168" t="s">
        <v>235</v>
      </c>
      <c r="H230" s="168" t="s">
        <v>333</v>
      </c>
      <c r="I230" s="168" t="s">
        <v>349</v>
      </c>
      <c r="J230" s="169" t="s">
        <v>31</v>
      </c>
      <c r="K230" s="168" t="s">
        <v>31</v>
      </c>
      <c r="L230" s="169" t="s">
        <v>31</v>
      </c>
      <c r="M230" s="170" t="s">
        <v>31</v>
      </c>
      <c r="N230" s="171" t="s">
        <v>31</v>
      </c>
      <c r="U230" s="137" t="s">
        <v>240</v>
      </c>
    </row>
    <row r="231" spans="1:27" s="132" customFormat="1" x14ac:dyDescent="0.2">
      <c r="A231" s="167"/>
      <c r="B231" s="166" t="s">
        <v>31</v>
      </c>
      <c r="C231" s="917" t="s">
        <v>244</v>
      </c>
      <c r="D231" s="917"/>
      <c r="E231" s="917"/>
      <c r="F231" s="159" t="s">
        <v>31</v>
      </c>
      <c r="G231" s="159" t="s">
        <v>31</v>
      </c>
      <c r="H231" s="159" t="s">
        <v>31</v>
      </c>
      <c r="I231" s="159" t="s">
        <v>31</v>
      </c>
      <c r="J231" s="160">
        <v>206.32</v>
      </c>
      <c r="K231" s="159" t="s">
        <v>31</v>
      </c>
      <c r="L231" s="160">
        <v>106.77</v>
      </c>
      <c r="M231" s="161" t="s">
        <v>31</v>
      </c>
      <c r="N231" s="162" t="s">
        <v>31</v>
      </c>
      <c r="V231" s="137" t="s">
        <v>244</v>
      </c>
    </row>
    <row r="232" spans="1:27" s="132" customFormat="1" x14ac:dyDescent="0.2">
      <c r="A232" s="167"/>
      <c r="B232" s="166" t="s">
        <v>31</v>
      </c>
      <c r="C232" s="904" t="s">
        <v>245</v>
      </c>
      <c r="D232" s="904"/>
      <c r="E232" s="904"/>
      <c r="F232" s="168" t="s">
        <v>31</v>
      </c>
      <c r="G232" s="168" t="s">
        <v>31</v>
      </c>
      <c r="H232" s="168" t="s">
        <v>31</v>
      </c>
      <c r="I232" s="168" t="s">
        <v>31</v>
      </c>
      <c r="J232" s="169" t="s">
        <v>31</v>
      </c>
      <c r="K232" s="168" t="s">
        <v>31</v>
      </c>
      <c r="L232" s="169">
        <v>10.41</v>
      </c>
      <c r="M232" s="170" t="s">
        <v>31</v>
      </c>
      <c r="N232" s="171" t="s">
        <v>31</v>
      </c>
      <c r="U232" s="137" t="s">
        <v>245</v>
      </c>
    </row>
    <row r="233" spans="1:27" s="132" customFormat="1" ht="33.75" x14ac:dyDescent="0.2">
      <c r="A233" s="167"/>
      <c r="B233" s="166" t="s">
        <v>246</v>
      </c>
      <c r="C233" s="904" t="s">
        <v>247</v>
      </c>
      <c r="D233" s="904"/>
      <c r="E233" s="904"/>
      <c r="F233" s="168" t="s">
        <v>144</v>
      </c>
      <c r="G233" s="168" t="s">
        <v>248</v>
      </c>
      <c r="H233" s="168" t="s">
        <v>31</v>
      </c>
      <c r="I233" s="168" t="s">
        <v>248</v>
      </c>
      <c r="J233" s="169" t="s">
        <v>31</v>
      </c>
      <c r="K233" s="168" t="s">
        <v>31</v>
      </c>
      <c r="L233" s="169">
        <v>9.89</v>
      </c>
      <c r="M233" s="170" t="s">
        <v>31</v>
      </c>
      <c r="N233" s="171" t="s">
        <v>31</v>
      </c>
      <c r="U233" s="137" t="s">
        <v>247</v>
      </c>
    </row>
    <row r="234" spans="1:27" s="132" customFormat="1" ht="22.5" x14ac:dyDescent="0.2">
      <c r="A234" s="167"/>
      <c r="B234" s="166" t="s">
        <v>249</v>
      </c>
      <c r="C234" s="904" t="s">
        <v>250</v>
      </c>
      <c r="D234" s="904"/>
      <c r="E234" s="904"/>
      <c r="F234" s="168" t="s">
        <v>144</v>
      </c>
      <c r="G234" s="168" t="s">
        <v>251</v>
      </c>
      <c r="H234" s="168" t="s">
        <v>31</v>
      </c>
      <c r="I234" s="168" t="s">
        <v>251</v>
      </c>
      <c r="J234" s="169" t="s">
        <v>31</v>
      </c>
      <c r="K234" s="168" t="s">
        <v>31</v>
      </c>
      <c r="L234" s="169">
        <v>5.21</v>
      </c>
      <c r="M234" s="170" t="s">
        <v>31</v>
      </c>
      <c r="N234" s="171" t="s">
        <v>31</v>
      </c>
      <c r="U234" s="137" t="s">
        <v>250</v>
      </c>
    </row>
    <row r="235" spans="1:27" s="132" customFormat="1" x14ac:dyDescent="0.2">
      <c r="A235" s="172"/>
      <c r="B235" s="173"/>
      <c r="C235" s="918" t="s">
        <v>252</v>
      </c>
      <c r="D235" s="918"/>
      <c r="E235" s="918"/>
      <c r="F235" s="174" t="s">
        <v>31</v>
      </c>
      <c r="G235" s="174" t="s">
        <v>31</v>
      </c>
      <c r="H235" s="174" t="s">
        <v>31</v>
      </c>
      <c r="I235" s="174" t="s">
        <v>31</v>
      </c>
      <c r="J235" s="175" t="s">
        <v>31</v>
      </c>
      <c r="K235" s="174" t="s">
        <v>31</v>
      </c>
      <c r="L235" s="175">
        <v>121.87</v>
      </c>
      <c r="M235" s="161" t="s">
        <v>31</v>
      </c>
      <c r="N235" s="176" t="s">
        <v>31</v>
      </c>
      <c r="W235" s="137" t="s">
        <v>252</v>
      </c>
    </row>
    <row r="236" spans="1:27" s="132" customFormat="1" x14ac:dyDescent="0.2">
      <c r="A236" s="920" t="s">
        <v>350</v>
      </c>
      <c r="B236" s="921"/>
      <c r="C236" s="921"/>
      <c r="D236" s="921"/>
      <c r="E236" s="921"/>
      <c r="F236" s="921"/>
      <c r="G236" s="921"/>
      <c r="H236" s="921"/>
      <c r="I236" s="921"/>
      <c r="J236" s="921"/>
      <c r="K236" s="921"/>
      <c r="L236" s="921"/>
      <c r="M236" s="921"/>
      <c r="N236" s="922"/>
      <c r="AA236" s="137" t="s">
        <v>350</v>
      </c>
    </row>
    <row r="237" spans="1:27" s="132" customFormat="1" x14ac:dyDescent="0.2">
      <c r="A237" s="920" t="s">
        <v>294</v>
      </c>
      <c r="B237" s="921"/>
      <c r="C237" s="921"/>
      <c r="D237" s="921"/>
      <c r="E237" s="921"/>
      <c r="F237" s="921"/>
      <c r="G237" s="921"/>
      <c r="H237" s="921"/>
      <c r="I237" s="921"/>
      <c r="J237" s="921"/>
      <c r="K237" s="921"/>
      <c r="L237" s="921"/>
      <c r="M237" s="921"/>
      <c r="N237" s="922"/>
      <c r="AA237" s="137" t="s">
        <v>294</v>
      </c>
    </row>
    <row r="238" spans="1:27" s="132" customFormat="1" ht="45" x14ac:dyDescent="0.2">
      <c r="A238" s="157" t="s">
        <v>351</v>
      </c>
      <c r="B238" s="158" t="s">
        <v>296</v>
      </c>
      <c r="C238" s="917" t="s">
        <v>297</v>
      </c>
      <c r="D238" s="917"/>
      <c r="E238" s="917"/>
      <c r="F238" s="159" t="s">
        <v>228</v>
      </c>
      <c r="G238" s="159" t="s">
        <v>31</v>
      </c>
      <c r="H238" s="159" t="s">
        <v>31</v>
      </c>
      <c r="I238" s="159" t="s">
        <v>352</v>
      </c>
      <c r="J238" s="160" t="s">
        <v>31</v>
      </c>
      <c r="K238" s="159" t="s">
        <v>31</v>
      </c>
      <c r="L238" s="160" t="s">
        <v>31</v>
      </c>
      <c r="M238" s="161" t="s">
        <v>31</v>
      </c>
      <c r="N238" s="162" t="s">
        <v>31</v>
      </c>
      <c r="Q238" s="137" t="s">
        <v>297</v>
      </c>
    </row>
    <row r="239" spans="1:27" s="132" customFormat="1" x14ac:dyDescent="0.2">
      <c r="A239" s="163"/>
      <c r="B239" s="164"/>
      <c r="C239" s="904" t="s">
        <v>353</v>
      </c>
      <c r="D239" s="904"/>
      <c r="E239" s="904"/>
      <c r="F239" s="904"/>
      <c r="G239" s="904"/>
      <c r="H239" s="904"/>
      <c r="I239" s="904"/>
      <c r="J239" s="904"/>
      <c r="K239" s="904"/>
      <c r="L239" s="904"/>
      <c r="M239" s="904"/>
      <c r="N239" s="912"/>
      <c r="R239" s="137" t="s">
        <v>353</v>
      </c>
    </row>
    <row r="240" spans="1:27" s="132" customFormat="1" ht="22.5" x14ac:dyDescent="0.2">
      <c r="A240" s="165"/>
      <c r="B240" s="166" t="s">
        <v>231</v>
      </c>
      <c r="C240" s="904" t="s">
        <v>232</v>
      </c>
      <c r="D240" s="904"/>
      <c r="E240" s="904"/>
      <c r="F240" s="904"/>
      <c r="G240" s="904"/>
      <c r="H240" s="904"/>
      <c r="I240" s="904"/>
      <c r="J240" s="904"/>
      <c r="K240" s="904"/>
      <c r="L240" s="904"/>
      <c r="M240" s="904"/>
      <c r="N240" s="912"/>
      <c r="S240" s="137" t="s">
        <v>232</v>
      </c>
    </row>
    <row r="241" spans="1:27" s="132" customFormat="1" ht="22.5" x14ac:dyDescent="0.2">
      <c r="A241" s="165"/>
      <c r="B241" s="166" t="s">
        <v>233</v>
      </c>
      <c r="C241" s="904" t="s">
        <v>234</v>
      </c>
      <c r="D241" s="904"/>
      <c r="E241" s="904"/>
      <c r="F241" s="904"/>
      <c r="G241" s="904"/>
      <c r="H241" s="904"/>
      <c r="I241" s="904"/>
      <c r="J241" s="904"/>
      <c r="K241" s="904"/>
      <c r="L241" s="904"/>
      <c r="M241" s="904"/>
      <c r="N241" s="912"/>
      <c r="S241" s="137" t="s">
        <v>234</v>
      </c>
    </row>
    <row r="242" spans="1:27" s="132" customFormat="1" x14ac:dyDescent="0.2">
      <c r="A242" s="167"/>
      <c r="B242" s="166" t="s">
        <v>225</v>
      </c>
      <c r="C242" s="904" t="s">
        <v>255</v>
      </c>
      <c r="D242" s="904"/>
      <c r="E242" s="904"/>
      <c r="F242" s="168" t="s">
        <v>31</v>
      </c>
      <c r="G242" s="168" t="s">
        <v>31</v>
      </c>
      <c r="H242" s="168" t="s">
        <v>31</v>
      </c>
      <c r="I242" s="168" t="s">
        <v>31</v>
      </c>
      <c r="J242" s="169">
        <v>69.81</v>
      </c>
      <c r="K242" s="168" t="s">
        <v>237</v>
      </c>
      <c r="L242" s="169">
        <v>145.44999999999999</v>
      </c>
      <c r="M242" s="170" t="s">
        <v>31</v>
      </c>
      <c r="N242" s="171" t="s">
        <v>31</v>
      </c>
      <c r="T242" s="137" t="s">
        <v>255</v>
      </c>
    </row>
    <row r="243" spans="1:27" s="132" customFormat="1" x14ac:dyDescent="0.2">
      <c r="A243" s="167"/>
      <c r="B243" s="166" t="s">
        <v>235</v>
      </c>
      <c r="C243" s="904" t="s">
        <v>236</v>
      </c>
      <c r="D243" s="904"/>
      <c r="E243" s="904"/>
      <c r="F243" s="168" t="s">
        <v>31</v>
      </c>
      <c r="G243" s="168" t="s">
        <v>31</v>
      </c>
      <c r="H243" s="168" t="s">
        <v>31</v>
      </c>
      <c r="I243" s="168" t="s">
        <v>31</v>
      </c>
      <c r="J243" s="169">
        <v>3378.81</v>
      </c>
      <c r="K243" s="168" t="s">
        <v>237</v>
      </c>
      <c r="L243" s="169">
        <v>7039.75</v>
      </c>
      <c r="M243" s="170" t="s">
        <v>31</v>
      </c>
      <c r="N243" s="171" t="s">
        <v>31</v>
      </c>
      <c r="T243" s="137" t="s">
        <v>236</v>
      </c>
    </row>
    <row r="244" spans="1:27" s="132" customFormat="1" x14ac:dyDescent="0.2">
      <c r="A244" s="167"/>
      <c r="B244" s="166" t="s">
        <v>238</v>
      </c>
      <c r="C244" s="904" t="s">
        <v>239</v>
      </c>
      <c r="D244" s="904"/>
      <c r="E244" s="904"/>
      <c r="F244" s="168" t="s">
        <v>31</v>
      </c>
      <c r="G244" s="168" t="s">
        <v>31</v>
      </c>
      <c r="H244" s="168" t="s">
        <v>31</v>
      </c>
      <c r="I244" s="168" t="s">
        <v>31</v>
      </c>
      <c r="J244" s="169">
        <v>585.9</v>
      </c>
      <c r="K244" s="168" t="s">
        <v>237</v>
      </c>
      <c r="L244" s="169">
        <v>1220.72</v>
      </c>
      <c r="M244" s="170" t="s">
        <v>31</v>
      </c>
      <c r="N244" s="171" t="s">
        <v>31</v>
      </c>
      <c r="T244" s="137" t="s">
        <v>239</v>
      </c>
    </row>
    <row r="245" spans="1:27" s="132" customFormat="1" x14ac:dyDescent="0.2">
      <c r="A245" s="167"/>
      <c r="B245" s="166" t="s">
        <v>256</v>
      </c>
      <c r="C245" s="904" t="s">
        <v>257</v>
      </c>
      <c r="D245" s="904"/>
      <c r="E245" s="904"/>
      <c r="F245" s="168" t="s">
        <v>31</v>
      </c>
      <c r="G245" s="168" t="s">
        <v>31</v>
      </c>
      <c r="H245" s="168" t="s">
        <v>31</v>
      </c>
      <c r="I245" s="168" t="s">
        <v>31</v>
      </c>
      <c r="J245" s="169">
        <v>6.5</v>
      </c>
      <c r="K245" s="168" t="s">
        <v>31</v>
      </c>
      <c r="L245" s="169">
        <v>9.0299999999999994</v>
      </c>
      <c r="M245" s="170" t="s">
        <v>31</v>
      </c>
      <c r="N245" s="171" t="s">
        <v>31</v>
      </c>
      <c r="T245" s="137" t="s">
        <v>257</v>
      </c>
    </row>
    <row r="246" spans="1:27" s="132" customFormat="1" x14ac:dyDescent="0.2">
      <c r="A246" s="167"/>
      <c r="B246" s="166" t="s">
        <v>31</v>
      </c>
      <c r="C246" s="904" t="s">
        <v>258</v>
      </c>
      <c r="D246" s="904"/>
      <c r="E246" s="904"/>
      <c r="F246" s="168" t="s">
        <v>241</v>
      </c>
      <c r="G246" s="168" t="s">
        <v>300</v>
      </c>
      <c r="H246" s="168" t="s">
        <v>237</v>
      </c>
      <c r="I246" s="168" t="s">
        <v>354</v>
      </c>
      <c r="J246" s="169" t="s">
        <v>31</v>
      </c>
      <c r="K246" s="168" t="s">
        <v>31</v>
      </c>
      <c r="L246" s="169" t="s">
        <v>31</v>
      </c>
      <c r="M246" s="170" t="s">
        <v>31</v>
      </c>
      <c r="N246" s="171" t="s">
        <v>31</v>
      </c>
      <c r="U246" s="137" t="s">
        <v>258</v>
      </c>
    </row>
    <row r="247" spans="1:27" s="132" customFormat="1" x14ac:dyDescent="0.2">
      <c r="A247" s="167"/>
      <c r="B247" s="166" t="s">
        <v>31</v>
      </c>
      <c r="C247" s="904" t="s">
        <v>240</v>
      </c>
      <c r="D247" s="904"/>
      <c r="E247" s="904"/>
      <c r="F247" s="168" t="s">
        <v>241</v>
      </c>
      <c r="G247" s="168" t="s">
        <v>302</v>
      </c>
      <c r="H247" s="168" t="s">
        <v>237</v>
      </c>
      <c r="I247" s="168" t="s">
        <v>355</v>
      </c>
      <c r="J247" s="169" t="s">
        <v>31</v>
      </c>
      <c r="K247" s="168" t="s">
        <v>31</v>
      </c>
      <c r="L247" s="169" t="s">
        <v>31</v>
      </c>
      <c r="M247" s="170" t="s">
        <v>31</v>
      </c>
      <c r="N247" s="171" t="s">
        <v>31</v>
      </c>
      <c r="U247" s="137" t="s">
        <v>240</v>
      </c>
    </row>
    <row r="248" spans="1:27" s="132" customFormat="1" x14ac:dyDescent="0.2">
      <c r="A248" s="167"/>
      <c r="B248" s="166" t="s">
        <v>31</v>
      </c>
      <c r="C248" s="917" t="s">
        <v>244</v>
      </c>
      <c r="D248" s="917"/>
      <c r="E248" s="917"/>
      <c r="F248" s="159" t="s">
        <v>31</v>
      </c>
      <c r="G248" s="159" t="s">
        <v>31</v>
      </c>
      <c r="H248" s="159" t="s">
        <v>31</v>
      </c>
      <c r="I248" s="159" t="s">
        <v>31</v>
      </c>
      <c r="J248" s="160">
        <v>3455.12</v>
      </c>
      <c r="K248" s="159" t="s">
        <v>31</v>
      </c>
      <c r="L248" s="160">
        <v>7194.23</v>
      </c>
      <c r="M248" s="161" t="s">
        <v>31</v>
      </c>
      <c r="N248" s="162" t="s">
        <v>31</v>
      </c>
      <c r="V248" s="137" t="s">
        <v>244</v>
      </c>
    </row>
    <row r="249" spans="1:27" s="132" customFormat="1" x14ac:dyDescent="0.2">
      <c r="A249" s="167"/>
      <c r="B249" s="166" t="s">
        <v>31</v>
      </c>
      <c r="C249" s="904" t="s">
        <v>245</v>
      </c>
      <c r="D249" s="904"/>
      <c r="E249" s="904"/>
      <c r="F249" s="168" t="s">
        <v>31</v>
      </c>
      <c r="G249" s="168" t="s">
        <v>31</v>
      </c>
      <c r="H249" s="168" t="s">
        <v>31</v>
      </c>
      <c r="I249" s="168" t="s">
        <v>31</v>
      </c>
      <c r="J249" s="169" t="s">
        <v>31</v>
      </c>
      <c r="K249" s="168" t="s">
        <v>31</v>
      </c>
      <c r="L249" s="169">
        <v>1366.17</v>
      </c>
      <c r="M249" s="170" t="s">
        <v>31</v>
      </c>
      <c r="N249" s="171" t="s">
        <v>31</v>
      </c>
      <c r="U249" s="137" t="s">
        <v>245</v>
      </c>
    </row>
    <row r="250" spans="1:27" s="132" customFormat="1" ht="33.75" x14ac:dyDescent="0.2">
      <c r="A250" s="167"/>
      <c r="B250" s="166" t="s">
        <v>246</v>
      </c>
      <c r="C250" s="904" t="s">
        <v>247</v>
      </c>
      <c r="D250" s="904"/>
      <c r="E250" s="904"/>
      <c r="F250" s="168" t="s">
        <v>144</v>
      </c>
      <c r="G250" s="168" t="s">
        <v>248</v>
      </c>
      <c r="H250" s="168" t="s">
        <v>31</v>
      </c>
      <c r="I250" s="168" t="s">
        <v>248</v>
      </c>
      <c r="J250" s="169" t="s">
        <v>31</v>
      </c>
      <c r="K250" s="168" t="s">
        <v>31</v>
      </c>
      <c r="L250" s="169">
        <v>1297.8599999999999</v>
      </c>
      <c r="M250" s="170" t="s">
        <v>31</v>
      </c>
      <c r="N250" s="171" t="s">
        <v>31</v>
      </c>
      <c r="U250" s="137" t="s">
        <v>247</v>
      </c>
    </row>
    <row r="251" spans="1:27" s="132" customFormat="1" ht="22.5" x14ac:dyDescent="0.2">
      <c r="A251" s="167"/>
      <c r="B251" s="166" t="s">
        <v>249</v>
      </c>
      <c r="C251" s="904" t="s">
        <v>250</v>
      </c>
      <c r="D251" s="904"/>
      <c r="E251" s="904"/>
      <c r="F251" s="168" t="s">
        <v>144</v>
      </c>
      <c r="G251" s="168" t="s">
        <v>251</v>
      </c>
      <c r="H251" s="168" t="s">
        <v>31</v>
      </c>
      <c r="I251" s="168" t="s">
        <v>251</v>
      </c>
      <c r="J251" s="169" t="s">
        <v>31</v>
      </c>
      <c r="K251" s="168" t="s">
        <v>31</v>
      </c>
      <c r="L251" s="169">
        <v>683.09</v>
      </c>
      <c r="M251" s="170" t="s">
        <v>31</v>
      </c>
      <c r="N251" s="171" t="s">
        <v>31</v>
      </c>
      <c r="U251" s="137" t="s">
        <v>250</v>
      </c>
    </row>
    <row r="252" spans="1:27" s="132" customFormat="1" x14ac:dyDescent="0.2">
      <c r="A252" s="172"/>
      <c r="B252" s="173"/>
      <c r="C252" s="918" t="s">
        <v>252</v>
      </c>
      <c r="D252" s="918"/>
      <c r="E252" s="918"/>
      <c r="F252" s="174" t="s">
        <v>31</v>
      </c>
      <c r="G252" s="174" t="s">
        <v>31</v>
      </c>
      <c r="H252" s="174" t="s">
        <v>31</v>
      </c>
      <c r="I252" s="174" t="s">
        <v>31</v>
      </c>
      <c r="J252" s="175" t="s">
        <v>31</v>
      </c>
      <c r="K252" s="174" t="s">
        <v>31</v>
      </c>
      <c r="L252" s="175">
        <v>9175.18</v>
      </c>
      <c r="M252" s="161" t="s">
        <v>31</v>
      </c>
      <c r="N252" s="176" t="s">
        <v>31</v>
      </c>
      <c r="W252" s="137" t="s">
        <v>252</v>
      </c>
    </row>
    <row r="253" spans="1:27" s="132" customFormat="1" ht="45" x14ac:dyDescent="0.2">
      <c r="A253" s="157" t="s">
        <v>356</v>
      </c>
      <c r="B253" s="158" t="s">
        <v>263</v>
      </c>
      <c r="C253" s="917" t="s">
        <v>305</v>
      </c>
      <c r="D253" s="917"/>
      <c r="E253" s="917"/>
      <c r="F253" s="159" t="s">
        <v>265</v>
      </c>
      <c r="G253" s="159" t="s">
        <v>31</v>
      </c>
      <c r="H253" s="159" t="s">
        <v>31</v>
      </c>
      <c r="I253" s="159" t="s">
        <v>357</v>
      </c>
      <c r="J253" s="160">
        <v>2.91</v>
      </c>
      <c r="K253" s="159" t="s">
        <v>31</v>
      </c>
      <c r="L253" s="160">
        <v>7275.58</v>
      </c>
      <c r="M253" s="161" t="s">
        <v>31</v>
      </c>
      <c r="N253" s="162" t="s">
        <v>31</v>
      </c>
      <c r="Q253" s="137" t="s">
        <v>305</v>
      </c>
    </row>
    <row r="254" spans="1:27" s="132" customFormat="1" x14ac:dyDescent="0.2">
      <c r="A254" s="163"/>
      <c r="B254" s="164"/>
      <c r="C254" s="904" t="s">
        <v>358</v>
      </c>
      <c r="D254" s="904"/>
      <c r="E254" s="904"/>
      <c r="F254" s="904"/>
      <c r="G254" s="904"/>
      <c r="H254" s="904"/>
      <c r="I254" s="904"/>
      <c r="J254" s="904"/>
      <c r="K254" s="904"/>
      <c r="L254" s="904"/>
      <c r="M254" s="904"/>
      <c r="N254" s="912"/>
      <c r="R254" s="137" t="s">
        <v>358</v>
      </c>
    </row>
    <row r="255" spans="1:27" s="132" customFormat="1" x14ac:dyDescent="0.2">
      <c r="A255" s="920" t="s">
        <v>308</v>
      </c>
      <c r="B255" s="921"/>
      <c r="C255" s="921"/>
      <c r="D255" s="921"/>
      <c r="E255" s="921"/>
      <c r="F255" s="921"/>
      <c r="G255" s="921"/>
      <c r="H255" s="921"/>
      <c r="I255" s="921"/>
      <c r="J255" s="921"/>
      <c r="K255" s="921"/>
      <c r="L255" s="921"/>
      <c r="M255" s="921"/>
      <c r="N255" s="922"/>
      <c r="AA255" s="137" t="s">
        <v>308</v>
      </c>
    </row>
    <row r="256" spans="1:27" s="132" customFormat="1" ht="45" x14ac:dyDescent="0.2">
      <c r="A256" s="157" t="s">
        <v>359</v>
      </c>
      <c r="B256" s="158" t="s">
        <v>310</v>
      </c>
      <c r="C256" s="917" t="s">
        <v>297</v>
      </c>
      <c r="D256" s="917"/>
      <c r="E256" s="917"/>
      <c r="F256" s="159" t="s">
        <v>228</v>
      </c>
      <c r="G256" s="159" t="s">
        <v>31</v>
      </c>
      <c r="H256" s="159" t="s">
        <v>31</v>
      </c>
      <c r="I256" s="159" t="s">
        <v>360</v>
      </c>
      <c r="J256" s="160" t="s">
        <v>31</v>
      </c>
      <c r="K256" s="159" t="s">
        <v>31</v>
      </c>
      <c r="L256" s="160" t="s">
        <v>31</v>
      </c>
      <c r="M256" s="161" t="s">
        <v>31</v>
      </c>
      <c r="N256" s="162" t="s">
        <v>31</v>
      </c>
      <c r="Q256" s="137" t="s">
        <v>297</v>
      </c>
    </row>
    <row r="257" spans="1:23" s="132" customFormat="1" x14ac:dyDescent="0.2">
      <c r="A257" s="163"/>
      <c r="B257" s="164"/>
      <c r="C257" s="904" t="s">
        <v>361</v>
      </c>
      <c r="D257" s="904"/>
      <c r="E257" s="904"/>
      <c r="F257" s="904"/>
      <c r="G257" s="904"/>
      <c r="H257" s="904"/>
      <c r="I257" s="904"/>
      <c r="J257" s="904"/>
      <c r="K257" s="904"/>
      <c r="L257" s="904"/>
      <c r="M257" s="904"/>
      <c r="N257" s="912"/>
      <c r="R257" s="137" t="s">
        <v>361</v>
      </c>
    </row>
    <row r="258" spans="1:23" s="132" customFormat="1" ht="22.5" x14ac:dyDescent="0.2">
      <c r="A258" s="165"/>
      <c r="B258" s="166" t="s">
        <v>231</v>
      </c>
      <c r="C258" s="904" t="s">
        <v>232</v>
      </c>
      <c r="D258" s="904"/>
      <c r="E258" s="904"/>
      <c r="F258" s="904"/>
      <c r="G258" s="904"/>
      <c r="H258" s="904"/>
      <c r="I258" s="904"/>
      <c r="J258" s="904"/>
      <c r="K258" s="904"/>
      <c r="L258" s="904"/>
      <c r="M258" s="904"/>
      <c r="N258" s="912"/>
      <c r="S258" s="137" t="s">
        <v>232</v>
      </c>
    </row>
    <row r="259" spans="1:23" s="132" customFormat="1" ht="22.5" x14ac:dyDescent="0.2">
      <c r="A259" s="165"/>
      <c r="B259" s="166" t="s">
        <v>233</v>
      </c>
      <c r="C259" s="904" t="s">
        <v>234</v>
      </c>
      <c r="D259" s="904"/>
      <c r="E259" s="904"/>
      <c r="F259" s="904"/>
      <c r="G259" s="904"/>
      <c r="H259" s="904"/>
      <c r="I259" s="904"/>
      <c r="J259" s="904"/>
      <c r="K259" s="904"/>
      <c r="L259" s="904"/>
      <c r="M259" s="904"/>
      <c r="N259" s="912"/>
      <c r="S259" s="137" t="s">
        <v>234</v>
      </c>
    </row>
    <row r="260" spans="1:23" s="132" customFormat="1" x14ac:dyDescent="0.2">
      <c r="A260" s="167"/>
      <c r="B260" s="166" t="s">
        <v>225</v>
      </c>
      <c r="C260" s="904" t="s">
        <v>255</v>
      </c>
      <c r="D260" s="904"/>
      <c r="E260" s="904"/>
      <c r="F260" s="168" t="s">
        <v>31</v>
      </c>
      <c r="G260" s="168" t="s">
        <v>31</v>
      </c>
      <c r="H260" s="168" t="s">
        <v>31</v>
      </c>
      <c r="I260" s="168" t="s">
        <v>31</v>
      </c>
      <c r="J260" s="169">
        <v>69.81</v>
      </c>
      <c r="K260" s="168" t="s">
        <v>237</v>
      </c>
      <c r="L260" s="169">
        <v>0.52</v>
      </c>
      <c r="M260" s="170" t="s">
        <v>31</v>
      </c>
      <c r="N260" s="171" t="s">
        <v>31</v>
      </c>
      <c r="T260" s="137" t="s">
        <v>255</v>
      </c>
    </row>
    <row r="261" spans="1:23" s="132" customFormat="1" x14ac:dyDescent="0.2">
      <c r="A261" s="167"/>
      <c r="B261" s="166" t="s">
        <v>235</v>
      </c>
      <c r="C261" s="904" t="s">
        <v>236</v>
      </c>
      <c r="D261" s="904"/>
      <c r="E261" s="904"/>
      <c r="F261" s="168" t="s">
        <v>31</v>
      </c>
      <c r="G261" s="168" t="s">
        <v>31</v>
      </c>
      <c r="H261" s="168" t="s">
        <v>31</v>
      </c>
      <c r="I261" s="168" t="s">
        <v>31</v>
      </c>
      <c r="J261" s="169">
        <v>3378.81</v>
      </c>
      <c r="K261" s="168" t="s">
        <v>237</v>
      </c>
      <c r="L261" s="169">
        <v>25.34</v>
      </c>
      <c r="M261" s="170" t="s">
        <v>31</v>
      </c>
      <c r="N261" s="171" t="s">
        <v>31</v>
      </c>
      <c r="T261" s="137" t="s">
        <v>236</v>
      </c>
    </row>
    <row r="262" spans="1:23" s="132" customFormat="1" x14ac:dyDescent="0.2">
      <c r="A262" s="167"/>
      <c r="B262" s="166" t="s">
        <v>238</v>
      </c>
      <c r="C262" s="904" t="s">
        <v>239</v>
      </c>
      <c r="D262" s="904"/>
      <c r="E262" s="904"/>
      <c r="F262" s="168" t="s">
        <v>31</v>
      </c>
      <c r="G262" s="168" t="s">
        <v>31</v>
      </c>
      <c r="H262" s="168" t="s">
        <v>31</v>
      </c>
      <c r="I262" s="168" t="s">
        <v>31</v>
      </c>
      <c r="J262" s="169">
        <v>585.9</v>
      </c>
      <c r="K262" s="168" t="s">
        <v>237</v>
      </c>
      <c r="L262" s="169">
        <v>4.3899999999999997</v>
      </c>
      <c r="M262" s="170" t="s">
        <v>31</v>
      </c>
      <c r="N262" s="171" t="s">
        <v>31</v>
      </c>
      <c r="T262" s="137" t="s">
        <v>239</v>
      </c>
    </row>
    <row r="263" spans="1:23" s="132" customFormat="1" x14ac:dyDescent="0.2">
      <c r="A263" s="167"/>
      <c r="B263" s="166" t="s">
        <v>256</v>
      </c>
      <c r="C263" s="904" t="s">
        <v>257</v>
      </c>
      <c r="D263" s="904"/>
      <c r="E263" s="904"/>
      <c r="F263" s="168" t="s">
        <v>31</v>
      </c>
      <c r="G263" s="168" t="s">
        <v>31</v>
      </c>
      <c r="H263" s="168" t="s">
        <v>31</v>
      </c>
      <c r="I263" s="168" t="s">
        <v>31</v>
      </c>
      <c r="J263" s="169">
        <v>6.5</v>
      </c>
      <c r="K263" s="168" t="s">
        <v>31</v>
      </c>
      <c r="L263" s="169">
        <v>0.03</v>
      </c>
      <c r="M263" s="170" t="s">
        <v>31</v>
      </c>
      <c r="N263" s="171" t="s">
        <v>31</v>
      </c>
      <c r="T263" s="137" t="s">
        <v>257</v>
      </c>
    </row>
    <row r="264" spans="1:23" s="132" customFormat="1" x14ac:dyDescent="0.2">
      <c r="A264" s="167"/>
      <c r="B264" s="166" t="s">
        <v>31</v>
      </c>
      <c r="C264" s="904" t="s">
        <v>258</v>
      </c>
      <c r="D264" s="904"/>
      <c r="E264" s="904"/>
      <c r="F264" s="168" t="s">
        <v>241</v>
      </c>
      <c r="G264" s="168" t="s">
        <v>300</v>
      </c>
      <c r="H264" s="168" t="s">
        <v>237</v>
      </c>
      <c r="I264" s="168" t="s">
        <v>362</v>
      </c>
      <c r="J264" s="169" t="s">
        <v>31</v>
      </c>
      <c r="K264" s="168" t="s">
        <v>31</v>
      </c>
      <c r="L264" s="169" t="s">
        <v>31</v>
      </c>
      <c r="M264" s="170" t="s">
        <v>31</v>
      </c>
      <c r="N264" s="171" t="s">
        <v>31</v>
      </c>
      <c r="U264" s="137" t="s">
        <v>258</v>
      </c>
    </row>
    <row r="265" spans="1:23" s="132" customFormat="1" x14ac:dyDescent="0.2">
      <c r="A265" s="167"/>
      <c r="B265" s="166" t="s">
        <v>31</v>
      </c>
      <c r="C265" s="904" t="s">
        <v>240</v>
      </c>
      <c r="D265" s="904"/>
      <c r="E265" s="904"/>
      <c r="F265" s="168" t="s">
        <v>241</v>
      </c>
      <c r="G265" s="168" t="s">
        <v>302</v>
      </c>
      <c r="H265" s="168" t="s">
        <v>237</v>
      </c>
      <c r="I265" s="168" t="s">
        <v>363</v>
      </c>
      <c r="J265" s="169" t="s">
        <v>31</v>
      </c>
      <c r="K265" s="168" t="s">
        <v>31</v>
      </c>
      <c r="L265" s="169" t="s">
        <v>31</v>
      </c>
      <c r="M265" s="170" t="s">
        <v>31</v>
      </c>
      <c r="N265" s="171" t="s">
        <v>31</v>
      </c>
      <c r="U265" s="137" t="s">
        <v>240</v>
      </c>
    </row>
    <row r="266" spans="1:23" s="132" customFormat="1" x14ac:dyDescent="0.2">
      <c r="A266" s="167"/>
      <c r="B266" s="166" t="s">
        <v>31</v>
      </c>
      <c r="C266" s="917" t="s">
        <v>244</v>
      </c>
      <c r="D266" s="917"/>
      <c r="E266" s="917"/>
      <c r="F266" s="159" t="s">
        <v>31</v>
      </c>
      <c r="G266" s="159" t="s">
        <v>31</v>
      </c>
      <c r="H266" s="159" t="s">
        <v>31</v>
      </c>
      <c r="I266" s="159" t="s">
        <v>31</v>
      </c>
      <c r="J266" s="160">
        <v>3455.12</v>
      </c>
      <c r="K266" s="159" t="s">
        <v>31</v>
      </c>
      <c r="L266" s="160">
        <v>25.89</v>
      </c>
      <c r="M266" s="161" t="s">
        <v>31</v>
      </c>
      <c r="N266" s="162" t="s">
        <v>31</v>
      </c>
      <c r="V266" s="137" t="s">
        <v>244</v>
      </c>
    </row>
    <row r="267" spans="1:23" s="132" customFormat="1" x14ac:dyDescent="0.2">
      <c r="A267" s="167"/>
      <c r="B267" s="166" t="s">
        <v>31</v>
      </c>
      <c r="C267" s="904" t="s">
        <v>245</v>
      </c>
      <c r="D267" s="904"/>
      <c r="E267" s="904"/>
      <c r="F267" s="168" t="s">
        <v>31</v>
      </c>
      <c r="G267" s="168" t="s">
        <v>31</v>
      </c>
      <c r="H267" s="168" t="s">
        <v>31</v>
      </c>
      <c r="I267" s="168" t="s">
        <v>31</v>
      </c>
      <c r="J267" s="169" t="s">
        <v>31</v>
      </c>
      <c r="K267" s="168" t="s">
        <v>31</v>
      </c>
      <c r="L267" s="169">
        <v>4.91</v>
      </c>
      <c r="M267" s="170" t="s">
        <v>31</v>
      </c>
      <c r="N267" s="171" t="s">
        <v>31</v>
      </c>
      <c r="U267" s="137" t="s">
        <v>245</v>
      </c>
    </row>
    <row r="268" spans="1:23" s="132" customFormat="1" ht="33.75" x14ac:dyDescent="0.2">
      <c r="A268" s="167"/>
      <c r="B268" s="166" t="s">
        <v>246</v>
      </c>
      <c r="C268" s="904" t="s">
        <v>247</v>
      </c>
      <c r="D268" s="904"/>
      <c r="E268" s="904"/>
      <c r="F268" s="168" t="s">
        <v>144</v>
      </c>
      <c r="G268" s="168" t="s">
        <v>248</v>
      </c>
      <c r="H268" s="168" t="s">
        <v>31</v>
      </c>
      <c r="I268" s="168" t="s">
        <v>248</v>
      </c>
      <c r="J268" s="169" t="s">
        <v>31</v>
      </c>
      <c r="K268" s="168" t="s">
        <v>31</v>
      </c>
      <c r="L268" s="169">
        <v>4.66</v>
      </c>
      <c r="M268" s="170" t="s">
        <v>31</v>
      </c>
      <c r="N268" s="171" t="s">
        <v>31</v>
      </c>
      <c r="U268" s="137" t="s">
        <v>247</v>
      </c>
    </row>
    <row r="269" spans="1:23" s="132" customFormat="1" ht="22.5" x14ac:dyDescent="0.2">
      <c r="A269" s="167"/>
      <c r="B269" s="166" t="s">
        <v>249</v>
      </c>
      <c r="C269" s="904" t="s">
        <v>250</v>
      </c>
      <c r="D269" s="904"/>
      <c r="E269" s="904"/>
      <c r="F269" s="168" t="s">
        <v>144</v>
      </c>
      <c r="G269" s="168" t="s">
        <v>251</v>
      </c>
      <c r="H269" s="168" t="s">
        <v>31</v>
      </c>
      <c r="I269" s="168" t="s">
        <v>251</v>
      </c>
      <c r="J269" s="169" t="s">
        <v>31</v>
      </c>
      <c r="K269" s="168" t="s">
        <v>31</v>
      </c>
      <c r="L269" s="169">
        <v>2.46</v>
      </c>
      <c r="M269" s="170" t="s">
        <v>31</v>
      </c>
      <c r="N269" s="171" t="s">
        <v>31</v>
      </c>
      <c r="U269" s="137" t="s">
        <v>250</v>
      </c>
    </row>
    <row r="270" spans="1:23" s="132" customFormat="1" x14ac:dyDescent="0.2">
      <c r="A270" s="172"/>
      <c r="B270" s="173"/>
      <c r="C270" s="918" t="s">
        <v>252</v>
      </c>
      <c r="D270" s="918"/>
      <c r="E270" s="918"/>
      <c r="F270" s="174" t="s">
        <v>31</v>
      </c>
      <c r="G270" s="174" t="s">
        <v>31</v>
      </c>
      <c r="H270" s="174" t="s">
        <v>31</v>
      </c>
      <c r="I270" s="174" t="s">
        <v>31</v>
      </c>
      <c r="J270" s="175" t="s">
        <v>31</v>
      </c>
      <c r="K270" s="174" t="s">
        <v>31</v>
      </c>
      <c r="L270" s="175">
        <v>33.01</v>
      </c>
      <c r="M270" s="161" t="s">
        <v>31</v>
      </c>
      <c r="N270" s="176" t="s">
        <v>31</v>
      </c>
      <c r="W270" s="137" t="s">
        <v>252</v>
      </c>
    </row>
    <row r="271" spans="1:23" s="132" customFormat="1" ht="45" x14ac:dyDescent="0.2">
      <c r="A271" s="157" t="s">
        <v>364</v>
      </c>
      <c r="B271" s="158" t="s">
        <v>263</v>
      </c>
      <c r="C271" s="917" t="s">
        <v>305</v>
      </c>
      <c r="D271" s="917"/>
      <c r="E271" s="917"/>
      <c r="F271" s="159" t="s">
        <v>265</v>
      </c>
      <c r="G271" s="159" t="s">
        <v>31</v>
      </c>
      <c r="H271" s="159" t="s">
        <v>31</v>
      </c>
      <c r="I271" s="159" t="s">
        <v>315</v>
      </c>
      <c r="J271" s="160">
        <v>2.91</v>
      </c>
      <c r="K271" s="159" t="s">
        <v>31</v>
      </c>
      <c r="L271" s="160">
        <v>26.19</v>
      </c>
      <c r="M271" s="161" t="s">
        <v>31</v>
      </c>
      <c r="N271" s="162" t="s">
        <v>31</v>
      </c>
      <c r="Q271" s="137" t="s">
        <v>305</v>
      </c>
    </row>
    <row r="272" spans="1:23" s="132" customFormat="1" x14ac:dyDescent="0.2">
      <c r="A272" s="163"/>
      <c r="B272" s="164"/>
      <c r="C272" s="904" t="s">
        <v>365</v>
      </c>
      <c r="D272" s="904"/>
      <c r="E272" s="904"/>
      <c r="F272" s="904"/>
      <c r="G272" s="904"/>
      <c r="H272" s="904"/>
      <c r="I272" s="904"/>
      <c r="J272" s="904"/>
      <c r="K272" s="904"/>
      <c r="L272" s="904"/>
      <c r="M272" s="904"/>
      <c r="N272" s="912"/>
      <c r="R272" s="137" t="s">
        <v>365</v>
      </c>
    </row>
    <row r="273" spans="1:23" s="132" customFormat="1" ht="45" x14ac:dyDescent="0.2">
      <c r="A273" s="157" t="s">
        <v>366</v>
      </c>
      <c r="B273" s="158" t="s">
        <v>319</v>
      </c>
      <c r="C273" s="917" t="s">
        <v>320</v>
      </c>
      <c r="D273" s="917"/>
      <c r="E273" s="917"/>
      <c r="F273" s="159" t="s">
        <v>228</v>
      </c>
      <c r="G273" s="159" t="s">
        <v>31</v>
      </c>
      <c r="H273" s="159" t="s">
        <v>31</v>
      </c>
      <c r="I273" s="159" t="s">
        <v>360</v>
      </c>
      <c r="J273" s="160" t="s">
        <v>31</v>
      </c>
      <c r="K273" s="159" t="s">
        <v>31</v>
      </c>
      <c r="L273" s="160" t="s">
        <v>31</v>
      </c>
      <c r="M273" s="161" t="s">
        <v>31</v>
      </c>
      <c r="N273" s="162" t="s">
        <v>31</v>
      </c>
      <c r="Q273" s="137" t="s">
        <v>320</v>
      </c>
    </row>
    <row r="274" spans="1:23" s="132" customFormat="1" x14ac:dyDescent="0.2">
      <c r="A274" s="163"/>
      <c r="B274" s="164"/>
      <c r="C274" s="904" t="s">
        <v>361</v>
      </c>
      <c r="D274" s="904"/>
      <c r="E274" s="904"/>
      <c r="F274" s="904"/>
      <c r="G274" s="904"/>
      <c r="H274" s="904"/>
      <c r="I274" s="904"/>
      <c r="J274" s="904"/>
      <c r="K274" s="904"/>
      <c r="L274" s="904"/>
      <c r="M274" s="904"/>
      <c r="N274" s="912"/>
      <c r="R274" s="137" t="s">
        <v>361</v>
      </c>
    </row>
    <row r="275" spans="1:23" s="132" customFormat="1" ht="22.5" x14ac:dyDescent="0.2">
      <c r="A275" s="165"/>
      <c r="B275" s="166" t="s">
        <v>231</v>
      </c>
      <c r="C275" s="904" t="s">
        <v>232</v>
      </c>
      <c r="D275" s="904"/>
      <c r="E275" s="904"/>
      <c r="F275" s="904"/>
      <c r="G275" s="904"/>
      <c r="H275" s="904"/>
      <c r="I275" s="904"/>
      <c r="J275" s="904"/>
      <c r="K275" s="904"/>
      <c r="L275" s="904"/>
      <c r="M275" s="904"/>
      <c r="N275" s="912"/>
      <c r="S275" s="137" t="s">
        <v>232</v>
      </c>
    </row>
    <row r="276" spans="1:23" s="132" customFormat="1" ht="22.5" x14ac:dyDescent="0.2">
      <c r="A276" s="165"/>
      <c r="B276" s="166" t="s">
        <v>233</v>
      </c>
      <c r="C276" s="904" t="s">
        <v>234</v>
      </c>
      <c r="D276" s="904"/>
      <c r="E276" s="904"/>
      <c r="F276" s="904"/>
      <c r="G276" s="904"/>
      <c r="H276" s="904"/>
      <c r="I276" s="904"/>
      <c r="J276" s="904"/>
      <c r="K276" s="904"/>
      <c r="L276" s="904"/>
      <c r="M276" s="904"/>
      <c r="N276" s="912"/>
      <c r="S276" s="137" t="s">
        <v>234</v>
      </c>
    </row>
    <row r="277" spans="1:23" s="132" customFormat="1" x14ac:dyDescent="0.2">
      <c r="A277" s="167"/>
      <c r="B277" s="166" t="s">
        <v>235</v>
      </c>
      <c r="C277" s="904" t="s">
        <v>236</v>
      </c>
      <c r="D277" s="904"/>
      <c r="E277" s="904"/>
      <c r="F277" s="168" t="s">
        <v>31</v>
      </c>
      <c r="G277" s="168" t="s">
        <v>31</v>
      </c>
      <c r="H277" s="168" t="s">
        <v>31</v>
      </c>
      <c r="I277" s="168" t="s">
        <v>31</v>
      </c>
      <c r="J277" s="169">
        <v>560.21</v>
      </c>
      <c r="K277" s="168" t="s">
        <v>237</v>
      </c>
      <c r="L277" s="169">
        <v>4.2</v>
      </c>
      <c r="M277" s="170" t="s">
        <v>31</v>
      </c>
      <c r="N277" s="171" t="s">
        <v>31</v>
      </c>
      <c r="T277" s="137" t="s">
        <v>236</v>
      </c>
    </row>
    <row r="278" spans="1:23" s="132" customFormat="1" x14ac:dyDescent="0.2">
      <c r="A278" s="167"/>
      <c r="B278" s="166" t="s">
        <v>238</v>
      </c>
      <c r="C278" s="904" t="s">
        <v>239</v>
      </c>
      <c r="D278" s="904"/>
      <c r="E278" s="904"/>
      <c r="F278" s="168" t="s">
        <v>31</v>
      </c>
      <c r="G278" s="168" t="s">
        <v>31</v>
      </c>
      <c r="H278" s="168" t="s">
        <v>31</v>
      </c>
      <c r="I278" s="168" t="s">
        <v>31</v>
      </c>
      <c r="J278" s="169">
        <v>109.27</v>
      </c>
      <c r="K278" s="168" t="s">
        <v>237</v>
      </c>
      <c r="L278" s="169">
        <v>0.82</v>
      </c>
      <c r="M278" s="170" t="s">
        <v>31</v>
      </c>
      <c r="N278" s="171" t="s">
        <v>31</v>
      </c>
      <c r="T278" s="137" t="s">
        <v>239</v>
      </c>
    </row>
    <row r="279" spans="1:23" s="132" customFormat="1" x14ac:dyDescent="0.2">
      <c r="A279" s="167"/>
      <c r="B279" s="166" t="s">
        <v>31</v>
      </c>
      <c r="C279" s="904" t="s">
        <v>240</v>
      </c>
      <c r="D279" s="904"/>
      <c r="E279" s="904"/>
      <c r="F279" s="168" t="s">
        <v>241</v>
      </c>
      <c r="G279" s="168" t="s">
        <v>321</v>
      </c>
      <c r="H279" s="168" t="s">
        <v>237</v>
      </c>
      <c r="I279" s="168" t="s">
        <v>367</v>
      </c>
      <c r="J279" s="169" t="s">
        <v>31</v>
      </c>
      <c r="K279" s="168" t="s">
        <v>31</v>
      </c>
      <c r="L279" s="169" t="s">
        <v>31</v>
      </c>
      <c r="M279" s="170" t="s">
        <v>31</v>
      </c>
      <c r="N279" s="171" t="s">
        <v>31</v>
      </c>
      <c r="U279" s="137" t="s">
        <v>240</v>
      </c>
    </row>
    <row r="280" spans="1:23" s="132" customFormat="1" x14ac:dyDescent="0.2">
      <c r="A280" s="167"/>
      <c r="B280" s="166" t="s">
        <v>31</v>
      </c>
      <c r="C280" s="917" t="s">
        <v>244</v>
      </c>
      <c r="D280" s="917"/>
      <c r="E280" s="917"/>
      <c r="F280" s="159" t="s">
        <v>31</v>
      </c>
      <c r="G280" s="159" t="s">
        <v>31</v>
      </c>
      <c r="H280" s="159" t="s">
        <v>31</v>
      </c>
      <c r="I280" s="159" t="s">
        <v>31</v>
      </c>
      <c r="J280" s="160">
        <v>560.21</v>
      </c>
      <c r="K280" s="159" t="s">
        <v>31</v>
      </c>
      <c r="L280" s="160">
        <v>4.2</v>
      </c>
      <c r="M280" s="161" t="s">
        <v>31</v>
      </c>
      <c r="N280" s="162" t="s">
        <v>31</v>
      </c>
      <c r="V280" s="137" t="s">
        <v>244</v>
      </c>
    </row>
    <row r="281" spans="1:23" s="132" customFormat="1" x14ac:dyDescent="0.2">
      <c r="A281" s="167"/>
      <c r="B281" s="166" t="s">
        <v>31</v>
      </c>
      <c r="C281" s="904" t="s">
        <v>245</v>
      </c>
      <c r="D281" s="904"/>
      <c r="E281" s="904"/>
      <c r="F281" s="168" t="s">
        <v>31</v>
      </c>
      <c r="G281" s="168" t="s">
        <v>31</v>
      </c>
      <c r="H281" s="168" t="s">
        <v>31</v>
      </c>
      <c r="I281" s="168" t="s">
        <v>31</v>
      </c>
      <c r="J281" s="169" t="s">
        <v>31</v>
      </c>
      <c r="K281" s="168" t="s">
        <v>31</v>
      </c>
      <c r="L281" s="169">
        <v>0.82</v>
      </c>
      <c r="M281" s="170" t="s">
        <v>31</v>
      </c>
      <c r="N281" s="171" t="s">
        <v>31</v>
      </c>
      <c r="U281" s="137" t="s">
        <v>245</v>
      </c>
    </row>
    <row r="282" spans="1:23" s="132" customFormat="1" ht="33.75" x14ac:dyDescent="0.2">
      <c r="A282" s="167"/>
      <c r="B282" s="166" t="s">
        <v>246</v>
      </c>
      <c r="C282" s="904" t="s">
        <v>247</v>
      </c>
      <c r="D282" s="904"/>
      <c r="E282" s="904"/>
      <c r="F282" s="168" t="s">
        <v>144</v>
      </c>
      <c r="G282" s="168" t="s">
        <v>248</v>
      </c>
      <c r="H282" s="168" t="s">
        <v>31</v>
      </c>
      <c r="I282" s="168" t="s">
        <v>248</v>
      </c>
      <c r="J282" s="169" t="s">
        <v>31</v>
      </c>
      <c r="K282" s="168" t="s">
        <v>31</v>
      </c>
      <c r="L282" s="169">
        <v>0.78</v>
      </c>
      <c r="M282" s="170" t="s">
        <v>31</v>
      </c>
      <c r="N282" s="171" t="s">
        <v>31</v>
      </c>
      <c r="U282" s="137" t="s">
        <v>247</v>
      </c>
    </row>
    <row r="283" spans="1:23" s="132" customFormat="1" ht="22.5" x14ac:dyDescent="0.2">
      <c r="A283" s="167"/>
      <c r="B283" s="166" t="s">
        <v>249</v>
      </c>
      <c r="C283" s="904" t="s">
        <v>250</v>
      </c>
      <c r="D283" s="904"/>
      <c r="E283" s="904"/>
      <c r="F283" s="168" t="s">
        <v>144</v>
      </c>
      <c r="G283" s="168" t="s">
        <v>251</v>
      </c>
      <c r="H283" s="168" t="s">
        <v>31</v>
      </c>
      <c r="I283" s="168" t="s">
        <v>251</v>
      </c>
      <c r="J283" s="169" t="s">
        <v>31</v>
      </c>
      <c r="K283" s="168" t="s">
        <v>31</v>
      </c>
      <c r="L283" s="169">
        <v>0.41</v>
      </c>
      <c r="M283" s="170" t="s">
        <v>31</v>
      </c>
      <c r="N283" s="171" t="s">
        <v>31</v>
      </c>
      <c r="U283" s="137" t="s">
        <v>250</v>
      </c>
    </row>
    <row r="284" spans="1:23" s="132" customFormat="1" x14ac:dyDescent="0.2">
      <c r="A284" s="172"/>
      <c r="B284" s="173"/>
      <c r="C284" s="918" t="s">
        <v>252</v>
      </c>
      <c r="D284" s="918"/>
      <c r="E284" s="918"/>
      <c r="F284" s="174" t="s">
        <v>31</v>
      </c>
      <c r="G284" s="174" t="s">
        <v>31</v>
      </c>
      <c r="H284" s="174" t="s">
        <v>31</v>
      </c>
      <c r="I284" s="174" t="s">
        <v>31</v>
      </c>
      <c r="J284" s="175" t="s">
        <v>31</v>
      </c>
      <c r="K284" s="174" t="s">
        <v>31</v>
      </c>
      <c r="L284" s="175">
        <v>5.39</v>
      </c>
      <c r="M284" s="161" t="s">
        <v>31</v>
      </c>
      <c r="N284" s="176" t="s">
        <v>31</v>
      </c>
      <c r="W284" s="137" t="s">
        <v>252</v>
      </c>
    </row>
    <row r="285" spans="1:23" s="132" customFormat="1" ht="33.75" x14ac:dyDescent="0.2">
      <c r="A285" s="157" t="s">
        <v>368</v>
      </c>
      <c r="B285" s="158" t="s">
        <v>324</v>
      </c>
      <c r="C285" s="917" t="s">
        <v>325</v>
      </c>
      <c r="D285" s="917"/>
      <c r="E285" s="917"/>
      <c r="F285" s="159" t="s">
        <v>228</v>
      </c>
      <c r="G285" s="159" t="s">
        <v>31</v>
      </c>
      <c r="H285" s="159" t="s">
        <v>31</v>
      </c>
      <c r="I285" s="159" t="s">
        <v>360</v>
      </c>
      <c r="J285" s="160" t="s">
        <v>31</v>
      </c>
      <c r="K285" s="159" t="s">
        <v>31</v>
      </c>
      <c r="L285" s="160" t="s">
        <v>31</v>
      </c>
      <c r="M285" s="161" t="s">
        <v>31</v>
      </c>
      <c r="N285" s="162" t="s">
        <v>31</v>
      </c>
      <c r="Q285" s="137" t="s">
        <v>325</v>
      </c>
    </row>
    <row r="286" spans="1:23" s="132" customFormat="1" x14ac:dyDescent="0.2">
      <c r="A286" s="163"/>
      <c r="B286" s="164"/>
      <c r="C286" s="904" t="s">
        <v>361</v>
      </c>
      <c r="D286" s="904"/>
      <c r="E286" s="904"/>
      <c r="F286" s="904"/>
      <c r="G286" s="904"/>
      <c r="H286" s="904"/>
      <c r="I286" s="904"/>
      <c r="J286" s="904"/>
      <c r="K286" s="904"/>
      <c r="L286" s="904"/>
      <c r="M286" s="904"/>
      <c r="N286" s="912"/>
      <c r="R286" s="137" t="s">
        <v>361</v>
      </c>
    </row>
    <row r="287" spans="1:23" s="132" customFormat="1" ht="22.5" x14ac:dyDescent="0.2">
      <c r="A287" s="165"/>
      <c r="B287" s="166" t="s">
        <v>231</v>
      </c>
      <c r="C287" s="904" t="s">
        <v>232</v>
      </c>
      <c r="D287" s="904"/>
      <c r="E287" s="904"/>
      <c r="F287" s="904"/>
      <c r="G287" s="904"/>
      <c r="H287" s="904"/>
      <c r="I287" s="904"/>
      <c r="J287" s="904"/>
      <c r="K287" s="904"/>
      <c r="L287" s="904"/>
      <c r="M287" s="904"/>
      <c r="N287" s="912"/>
      <c r="S287" s="137" t="s">
        <v>232</v>
      </c>
    </row>
    <row r="288" spans="1:23" s="132" customFormat="1" ht="22.5" x14ac:dyDescent="0.2">
      <c r="A288" s="165"/>
      <c r="B288" s="166" t="s">
        <v>233</v>
      </c>
      <c r="C288" s="904" t="s">
        <v>234</v>
      </c>
      <c r="D288" s="904"/>
      <c r="E288" s="904"/>
      <c r="F288" s="904"/>
      <c r="G288" s="904"/>
      <c r="H288" s="904"/>
      <c r="I288" s="904"/>
      <c r="J288" s="904"/>
      <c r="K288" s="904"/>
      <c r="L288" s="904"/>
      <c r="M288" s="904"/>
      <c r="N288" s="912"/>
      <c r="S288" s="137" t="s">
        <v>234</v>
      </c>
    </row>
    <row r="289" spans="1:23" s="132" customFormat="1" x14ac:dyDescent="0.2">
      <c r="A289" s="167"/>
      <c r="B289" s="166" t="s">
        <v>235</v>
      </c>
      <c r="C289" s="904" t="s">
        <v>236</v>
      </c>
      <c r="D289" s="904"/>
      <c r="E289" s="904"/>
      <c r="F289" s="168" t="s">
        <v>31</v>
      </c>
      <c r="G289" s="168" t="s">
        <v>31</v>
      </c>
      <c r="H289" s="168" t="s">
        <v>31</v>
      </c>
      <c r="I289" s="168" t="s">
        <v>31</v>
      </c>
      <c r="J289" s="169">
        <v>1115.6300000000001</v>
      </c>
      <c r="K289" s="168" t="s">
        <v>237</v>
      </c>
      <c r="L289" s="169">
        <v>8.3699999999999992</v>
      </c>
      <c r="M289" s="170" t="s">
        <v>31</v>
      </c>
      <c r="N289" s="171" t="s">
        <v>31</v>
      </c>
      <c r="T289" s="137" t="s">
        <v>236</v>
      </c>
    </row>
    <row r="290" spans="1:23" s="132" customFormat="1" x14ac:dyDescent="0.2">
      <c r="A290" s="167"/>
      <c r="B290" s="166" t="s">
        <v>238</v>
      </c>
      <c r="C290" s="904" t="s">
        <v>239</v>
      </c>
      <c r="D290" s="904"/>
      <c r="E290" s="904"/>
      <c r="F290" s="168" t="s">
        <v>31</v>
      </c>
      <c r="G290" s="168" t="s">
        <v>31</v>
      </c>
      <c r="H290" s="168" t="s">
        <v>31</v>
      </c>
      <c r="I290" s="168" t="s">
        <v>31</v>
      </c>
      <c r="J290" s="169">
        <v>175.37</v>
      </c>
      <c r="K290" s="168" t="s">
        <v>237</v>
      </c>
      <c r="L290" s="169">
        <v>1.32</v>
      </c>
      <c r="M290" s="170" t="s">
        <v>31</v>
      </c>
      <c r="N290" s="171" t="s">
        <v>31</v>
      </c>
      <c r="T290" s="137" t="s">
        <v>239</v>
      </c>
    </row>
    <row r="291" spans="1:23" s="132" customFormat="1" x14ac:dyDescent="0.2">
      <c r="A291" s="167"/>
      <c r="B291" s="166" t="s">
        <v>31</v>
      </c>
      <c r="C291" s="904" t="s">
        <v>240</v>
      </c>
      <c r="D291" s="904"/>
      <c r="E291" s="904"/>
      <c r="F291" s="168" t="s">
        <v>241</v>
      </c>
      <c r="G291" s="168" t="s">
        <v>326</v>
      </c>
      <c r="H291" s="168" t="s">
        <v>237</v>
      </c>
      <c r="I291" s="168" t="s">
        <v>369</v>
      </c>
      <c r="J291" s="169" t="s">
        <v>31</v>
      </c>
      <c r="K291" s="168" t="s">
        <v>31</v>
      </c>
      <c r="L291" s="169" t="s">
        <v>31</v>
      </c>
      <c r="M291" s="170" t="s">
        <v>31</v>
      </c>
      <c r="N291" s="171" t="s">
        <v>31</v>
      </c>
      <c r="U291" s="137" t="s">
        <v>240</v>
      </c>
    </row>
    <row r="292" spans="1:23" s="132" customFormat="1" x14ac:dyDescent="0.2">
      <c r="A292" s="167"/>
      <c r="B292" s="166" t="s">
        <v>31</v>
      </c>
      <c r="C292" s="917" t="s">
        <v>244</v>
      </c>
      <c r="D292" s="917"/>
      <c r="E292" s="917"/>
      <c r="F292" s="159" t="s">
        <v>31</v>
      </c>
      <c r="G292" s="159" t="s">
        <v>31</v>
      </c>
      <c r="H292" s="159" t="s">
        <v>31</v>
      </c>
      <c r="I292" s="159" t="s">
        <v>31</v>
      </c>
      <c r="J292" s="160">
        <v>1115.6300000000001</v>
      </c>
      <c r="K292" s="159" t="s">
        <v>31</v>
      </c>
      <c r="L292" s="160">
        <v>8.3699999999999992</v>
      </c>
      <c r="M292" s="161" t="s">
        <v>31</v>
      </c>
      <c r="N292" s="162" t="s">
        <v>31</v>
      </c>
      <c r="V292" s="137" t="s">
        <v>244</v>
      </c>
    </row>
    <row r="293" spans="1:23" s="132" customFormat="1" x14ac:dyDescent="0.2">
      <c r="A293" s="167"/>
      <c r="B293" s="166" t="s">
        <v>31</v>
      </c>
      <c r="C293" s="904" t="s">
        <v>245</v>
      </c>
      <c r="D293" s="904"/>
      <c r="E293" s="904"/>
      <c r="F293" s="168" t="s">
        <v>31</v>
      </c>
      <c r="G293" s="168" t="s">
        <v>31</v>
      </c>
      <c r="H293" s="168" t="s">
        <v>31</v>
      </c>
      <c r="I293" s="168" t="s">
        <v>31</v>
      </c>
      <c r="J293" s="169" t="s">
        <v>31</v>
      </c>
      <c r="K293" s="168" t="s">
        <v>31</v>
      </c>
      <c r="L293" s="169">
        <v>1.32</v>
      </c>
      <c r="M293" s="170" t="s">
        <v>31</v>
      </c>
      <c r="N293" s="171" t="s">
        <v>31</v>
      </c>
      <c r="U293" s="137" t="s">
        <v>245</v>
      </c>
    </row>
    <row r="294" spans="1:23" s="132" customFormat="1" ht="33.75" x14ac:dyDescent="0.2">
      <c r="A294" s="167"/>
      <c r="B294" s="166" t="s">
        <v>246</v>
      </c>
      <c r="C294" s="904" t="s">
        <v>247</v>
      </c>
      <c r="D294" s="904"/>
      <c r="E294" s="904"/>
      <c r="F294" s="168" t="s">
        <v>144</v>
      </c>
      <c r="G294" s="168" t="s">
        <v>248</v>
      </c>
      <c r="H294" s="168" t="s">
        <v>31</v>
      </c>
      <c r="I294" s="168" t="s">
        <v>248</v>
      </c>
      <c r="J294" s="169" t="s">
        <v>31</v>
      </c>
      <c r="K294" s="168" t="s">
        <v>31</v>
      </c>
      <c r="L294" s="169">
        <v>1.25</v>
      </c>
      <c r="M294" s="170" t="s">
        <v>31</v>
      </c>
      <c r="N294" s="171" t="s">
        <v>31</v>
      </c>
      <c r="U294" s="137" t="s">
        <v>247</v>
      </c>
    </row>
    <row r="295" spans="1:23" s="132" customFormat="1" ht="22.5" x14ac:dyDescent="0.2">
      <c r="A295" s="167"/>
      <c r="B295" s="166" t="s">
        <v>249</v>
      </c>
      <c r="C295" s="904" t="s">
        <v>250</v>
      </c>
      <c r="D295" s="904"/>
      <c r="E295" s="904"/>
      <c r="F295" s="168" t="s">
        <v>144</v>
      </c>
      <c r="G295" s="168" t="s">
        <v>251</v>
      </c>
      <c r="H295" s="168" t="s">
        <v>31</v>
      </c>
      <c r="I295" s="168" t="s">
        <v>251</v>
      </c>
      <c r="J295" s="169" t="s">
        <v>31</v>
      </c>
      <c r="K295" s="168" t="s">
        <v>31</v>
      </c>
      <c r="L295" s="169">
        <v>0.66</v>
      </c>
      <c r="M295" s="170" t="s">
        <v>31</v>
      </c>
      <c r="N295" s="171" t="s">
        <v>31</v>
      </c>
      <c r="U295" s="137" t="s">
        <v>250</v>
      </c>
    </row>
    <row r="296" spans="1:23" s="132" customFormat="1" x14ac:dyDescent="0.2">
      <c r="A296" s="172"/>
      <c r="B296" s="173"/>
      <c r="C296" s="918" t="s">
        <v>252</v>
      </c>
      <c r="D296" s="918"/>
      <c r="E296" s="918"/>
      <c r="F296" s="174" t="s">
        <v>31</v>
      </c>
      <c r="G296" s="174" t="s">
        <v>31</v>
      </c>
      <c r="H296" s="174" t="s">
        <v>31</v>
      </c>
      <c r="I296" s="174" t="s">
        <v>31</v>
      </c>
      <c r="J296" s="175" t="s">
        <v>31</v>
      </c>
      <c r="K296" s="174" t="s">
        <v>31</v>
      </c>
      <c r="L296" s="175">
        <v>10.28</v>
      </c>
      <c r="M296" s="161" t="s">
        <v>31</v>
      </c>
      <c r="N296" s="176" t="s">
        <v>31</v>
      </c>
      <c r="W296" s="137" t="s">
        <v>252</v>
      </c>
    </row>
    <row r="297" spans="1:23" s="132" customFormat="1" ht="22.5" x14ac:dyDescent="0.2">
      <c r="A297" s="157" t="s">
        <v>370</v>
      </c>
      <c r="B297" s="158" t="s">
        <v>329</v>
      </c>
      <c r="C297" s="917" t="s">
        <v>330</v>
      </c>
      <c r="D297" s="917"/>
      <c r="E297" s="917"/>
      <c r="F297" s="159" t="s">
        <v>228</v>
      </c>
      <c r="G297" s="159" t="s">
        <v>31</v>
      </c>
      <c r="H297" s="159" t="s">
        <v>31</v>
      </c>
      <c r="I297" s="159" t="s">
        <v>360</v>
      </c>
      <c r="J297" s="160" t="s">
        <v>31</v>
      </c>
      <c r="K297" s="159" t="s">
        <v>31</v>
      </c>
      <c r="L297" s="160" t="s">
        <v>31</v>
      </c>
      <c r="M297" s="161" t="s">
        <v>31</v>
      </c>
      <c r="N297" s="162" t="s">
        <v>31</v>
      </c>
      <c r="Q297" s="137" t="s">
        <v>330</v>
      </c>
    </row>
    <row r="298" spans="1:23" s="132" customFormat="1" x14ac:dyDescent="0.2">
      <c r="A298" s="163"/>
      <c r="B298" s="164"/>
      <c r="C298" s="904" t="s">
        <v>361</v>
      </c>
      <c r="D298" s="904"/>
      <c r="E298" s="904"/>
      <c r="F298" s="904"/>
      <c r="G298" s="904"/>
      <c r="H298" s="904"/>
      <c r="I298" s="904"/>
      <c r="J298" s="904"/>
      <c r="K298" s="904"/>
      <c r="L298" s="904"/>
      <c r="M298" s="904"/>
      <c r="N298" s="912"/>
      <c r="R298" s="137" t="s">
        <v>361</v>
      </c>
    </row>
    <row r="299" spans="1:23" s="132" customFormat="1" x14ac:dyDescent="0.2">
      <c r="A299" s="165"/>
      <c r="B299" s="166" t="s">
        <v>331</v>
      </c>
      <c r="C299" s="904" t="s">
        <v>332</v>
      </c>
      <c r="D299" s="904"/>
      <c r="E299" s="904"/>
      <c r="F299" s="904"/>
      <c r="G299" s="904"/>
      <c r="H299" s="904"/>
      <c r="I299" s="904"/>
      <c r="J299" s="904"/>
      <c r="K299" s="904"/>
      <c r="L299" s="904"/>
      <c r="M299" s="904"/>
      <c r="N299" s="912"/>
      <c r="S299" s="137" t="s">
        <v>332</v>
      </c>
    </row>
    <row r="300" spans="1:23" s="132" customFormat="1" ht="22.5" x14ac:dyDescent="0.2">
      <c r="A300" s="165"/>
      <c r="B300" s="166" t="s">
        <v>231</v>
      </c>
      <c r="C300" s="904" t="s">
        <v>232</v>
      </c>
      <c r="D300" s="904"/>
      <c r="E300" s="904"/>
      <c r="F300" s="904"/>
      <c r="G300" s="904"/>
      <c r="H300" s="904"/>
      <c r="I300" s="904"/>
      <c r="J300" s="904"/>
      <c r="K300" s="904"/>
      <c r="L300" s="904"/>
      <c r="M300" s="904"/>
      <c r="N300" s="912"/>
      <c r="S300" s="137" t="s">
        <v>232</v>
      </c>
    </row>
    <row r="301" spans="1:23" s="132" customFormat="1" ht="22.5" x14ac:dyDescent="0.2">
      <c r="A301" s="165"/>
      <c r="B301" s="166" t="s">
        <v>233</v>
      </c>
      <c r="C301" s="904" t="s">
        <v>234</v>
      </c>
      <c r="D301" s="904"/>
      <c r="E301" s="904"/>
      <c r="F301" s="904"/>
      <c r="G301" s="904"/>
      <c r="H301" s="904"/>
      <c r="I301" s="904"/>
      <c r="J301" s="904"/>
      <c r="K301" s="904"/>
      <c r="L301" s="904"/>
      <c r="M301" s="904"/>
      <c r="N301" s="912"/>
      <c r="S301" s="137" t="s">
        <v>234</v>
      </c>
    </row>
    <row r="302" spans="1:23" s="132" customFormat="1" x14ac:dyDescent="0.2">
      <c r="A302" s="167"/>
      <c r="B302" s="166" t="s">
        <v>235</v>
      </c>
      <c r="C302" s="904" t="s">
        <v>236</v>
      </c>
      <c r="D302" s="904"/>
      <c r="E302" s="904"/>
      <c r="F302" s="168" t="s">
        <v>31</v>
      </c>
      <c r="G302" s="168" t="s">
        <v>31</v>
      </c>
      <c r="H302" s="168" t="s">
        <v>31</v>
      </c>
      <c r="I302" s="168" t="s">
        <v>31</v>
      </c>
      <c r="J302" s="169">
        <v>206.32</v>
      </c>
      <c r="K302" s="168" t="s">
        <v>333</v>
      </c>
      <c r="L302" s="169">
        <v>7.74</v>
      </c>
      <c r="M302" s="170" t="s">
        <v>31</v>
      </c>
      <c r="N302" s="171" t="s">
        <v>31</v>
      </c>
      <c r="T302" s="137" t="s">
        <v>236</v>
      </c>
    </row>
    <row r="303" spans="1:23" s="132" customFormat="1" x14ac:dyDescent="0.2">
      <c r="A303" s="167"/>
      <c r="B303" s="166" t="s">
        <v>238</v>
      </c>
      <c r="C303" s="904" t="s">
        <v>239</v>
      </c>
      <c r="D303" s="904"/>
      <c r="E303" s="904"/>
      <c r="F303" s="168" t="s">
        <v>31</v>
      </c>
      <c r="G303" s="168" t="s">
        <v>31</v>
      </c>
      <c r="H303" s="168" t="s">
        <v>31</v>
      </c>
      <c r="I303" s="168" t="s">
        <v>31</v>
      </c>
      <c r="J303" s="169">
        <v>20.12</v>
      </c>
      <c r="K303" s="168" t="s">
        <v>333</v>
      </c>
      <c r="L303" s="169">
        <v>0.75</v>
      </c>
      <c r="M303" s="170" t="s">
        <v>31</v>
      </c>
      <c r="N303" s="171" t="s">
        <v>31</v>
      </c>
      <c r="T303" s="137" t="s">
        <v>239</v>
      </c>
    </row>
    <row r="304" spans="1:23" s="132" customFormat="1" x14ac:dyDescent="0.2">
      <c r="A304" s="167"/>
      <c r="B304" s="166" t="s">
        <v>31</v>
      </c>
      <c r="C304" s="904" t="s">
        <v>240</v>
      </c>
      <c r="D304" s="904"/>
      <c r="E304" s="904"/>
      <c r="F304" s="168" t="s">
        <v>241</v>
      </c>
      <c r="G304" s="168" t="s">
        <v>235</v>
      </c>
      <c r="H304" s="168" t="s">
        <v>333</v>
      </c>
      <c r="I304" s="168" t="s">
        <v>371</v>
      </c>
      <c r="J304" s="169" t="s">
        <v>31</v>
      </c>
      <c r="K304" s="168" t="s">
        <v>31</v>
      </c>
      <c r="L304" s="169" t="s">
        <v>31</v>
      </c>
      <c r="M304" s="170" t="s">
        <v>31</v>
      </c>
      <c r="N304" s="171" t="s">
        <v>31</v>
      </c>
      <c r="U304" s="137" t="s">
        <v>240</v>
      </c>
    </row>
    <row r="305" spans="1:25" s="132" customFormat="1" x14ac:dyDescent="0.2">
      <c r="A305" s="167"/>
      <c r="B305" s="166" t="s">
        <v>31</v>
      </c>
      <c r="C305" s="917" t="s">
        <v>244</v>
      </c>
      <c r="D305" s="917"/>
      <c r="E305" s="917"/>
      <c r="F305" s="159" t="s">
        <v>31</v>
      </c>
      <c r="G305" s="159" t="s">
        <v>31</v>
      </c>
      <c r="H305" s="159" t="s">
        <v>31</v>
      </c>
      <c r="I305" s="159" t="s">
        <v>31</v>
      </c>
      <c r="J305" s="160">
        <v>206.32</v>
      </c>
      <c r="K305" s="159" t="s">
        <v>31</v>
      </c>
      <c r="L305" s="160">
        <v>7.74</v>
      </c>
      <c r="M305" s="161" t="s">
        <v>31</v>
      </c>
      <c r="N305" s="162" t="s">
        <v>31</v>
      </c>
      <c r="V305" s="137" t="s">
        <v>244</v>
      </c>
    </row>
    <row r="306" spans="1:25" s="132" customFormat="1" x14ac:dyDescent="0.2">
      <c r="A306" s="167"/>
      <c r="B306" s="166" t="s">
        <v>31</v>
      </c>
      <c r="C306" s="904" t="s">
        <v>245</v>
      </c>
      <c r="D306" s="904"/>
      <c r="E306" s="904"/>
      <c r="F306" s="168" t="s">
        <v>31</v>
      </c>
      <c r="G306" s="168" t="s">
        <v>31</v>
      </c>
      <c r="H306" s="168" t="s">
        <v>31</v>
      </c>
      <c r="I306" s="168" t="s">
        <v>31</v>
      </c>
      <c r="J306" s="169" t="s">
        <v>31</v>
      </c>
      <c r="K306" s="168" t="s">
        <v>31</v>
      </c>
      <c r="L306" s="169">
        <v>0.75</v>
      </c>
      <c r="M306" s="170" t="s">
        <v>31</v>
      </c>
      <c r="N306" s="171" t="s">
        <v>31</v>
      </c>
      <c r="U306" s="137" t="s">
        <v>245</v>
      </c>
    </row>
    <row r="307" spans="1:25" s="132" customFormat="1" ht="33.75" x14ac:dyDescent="0.2">
      <c r="A307" s="167"/>
      <c r="B307" s="166" t="s">
        <v>246</v>
      </c>
      <c r="C307" s="904" t="s">
        <v>247</v>
      </c>
      <c r="D307" s="904"/>
      <c r="E307" s="904"/>
      <c r="F307" s="168" t="s">
        <v>144</v>
      </c>
      <c r="G307" s="168" t="s">
        <v>248</v>
      </c>
      <c r="H307" s="168" t="s">
        <v>31</v>
      </c>
      <c r="I307" s="168" t="s">
        <v>248</v>
      </c>
      <c r="J307" s="169" t="s">
        <v>31</v>
      </c>
      <c r="K307" s="168" t="s">
        <v>31</v>
      </c>
      <c r="L307" s="169">
        <v>0.71</v>
      </c>
      <c r="M307" s="170" t="s">
        <v>31</v>
      </c>
      <c r="N307" s="171" t="s">
        <v>31</v>
      </c>
      <c r="U307" s="137" t="s">
        <v>247</v>
      </c>
    </row>
    <row r="308" spans="1:25" s="132" customFormat="1" ht="22.5" x14ac:dyDescent="0.2">
      <c r="A308" s="167"/>
      <c r="B308" s="166" t="s">
        <v>249</v>
      </c>
      <c r="C308" s="904" t="s">
        <v>250</v>
      </c>
      <c r="D308" s="904"/>
      <c r="E308" s="904"/>
      <c r="F308" s="168" t="s">
        <v>144</v>
      </c>
      <c r="G308" s="168" t="s">
        <v>251</v>
      </c>
      <c r="H308" s="168" t="s">
        <v>31</v>
      </c>
      <c r="I308" s="168" t="s">
        <v>251</v>
      </c>
      <c r="J308" s="169" t="s">
        <v>31</v>
      </c>
      <c r="K308" s="168" t="s">
        <v>31</v>
      </c>
      <c r="L308" s="169">
        <v>0.38</v>
      </c>
      <c r="M308" s="170" t="s">
        <v>31</v>
      </c>
      <c r="N308" s="171" t="s">
        <v>31</v>
      </c>
      <c r="U308" s="137" t="s">
        <v>250</v>
      </c>
    </row>
    <row r="309" spans="1:25" s="132" customFormat="1" x14ac:dyDescent="0.2">
      <c r="A309" s="172"/>
      <c r="B309" s="173"/>
      <c r="C309" s="918" t="s">
        <v>252</v>
      </c>
      <c r="D309" s="918"/>
      <c r="E309" s="918"/>
      <c r="F309" s="174" t="s">
        <v>31</v>
      </c>
      <c r="G309" s="174" t="s">
        <v>31</v>
      </c>
      <c r="H309" s="174" t="s">
        <v>31</v>
      </c>
      <c r="I309" s="174" t="s">
        <v>31</v>
      </c>
      <c r="J309" s="175" t="s">
        <v>31</v>
      </c>
      <c r="K309" s="174" t="s">
        <v>31</v>
      </c>
      <c r="L309" s="175">
        <v>8.83</v>
      </c>
      <c r="M309" s="161" t="s">
        <v>31</v>
      </c>
      <c r="N309" s="176" t="s">
        <v>31</v>
      </c>
      <c r="W309" s="137" t="s">
        <v>252</v>
      </c>
    </row>
    <row r="310" spans="1:25" s="132" customFormat="1" ht="1.5" customHeight="1" x14ac:dyDescent="0.2">
      <c r="A310" s="177"/>
      <c r="B310" s="173"/>
      <c r="C310" s="173"/>
      <c r="D310" s="173"/>
      <c r="E310" s="173"/>
      <c r="F310" s="177"/>
      <c r="G310" s="177"/>
      <c r="H310" s="177"/>
      <c r="I310" s="177"/>
      <c r="J310" s="178"/>
      <c r="K310" s="177"/>
      <c r="L310" s="178"/>
      <c r="M310" s="168"/>
      <c r="N310" s="178"/>
    </row>
    <row r="311" spans="1:25" s="132" customFormat="1" x14ac:dyDescent="0.2">
      <c r="A311" s="179"/>
      <c r="B311" s="180" t="s">
        <v>31</v>
      </c>
      <c r="C311" s="918" t="s">
        <v>372</v>
      </c>
      <c r="D311" s="918"/>
      <c r="E311" s="918"/>
      <c r="F311" s="918"/>
      <c r="G311" s="918"/>
      <c r="H311" s="918"/>
      <c r="I311" s="918"/>
      <c r="J311" s="918"/>
      <c r="K311" s="918"/>
      <c r="L311" s="181" t="s">
        <v>31</v>
      </c>
      <c r="M311" s="182"/>
      <c r="N311" s="183"/>
      <c r="X311" s="137" t="s">
        <v>372</v>
      </c>
    </row>
    <row r="312" spans="1:25" s="132" customFormat="1" x14ac:dyDescent="0.2">
      <c r="A312" s="184"/>
      <c r="B312" s="166" t="s">
        <v>225</v>
      </c>
      <c r="C312" s="904" t="s">
        <v>269</v>
      </c>
      <c r="D312" s="904"/>
      <c r="E312" s="904"/>
      <c r="F312" s="904"/>
      <c r="G312" s="904"/>
      <c r="H312" s="904"/>
      <c r="I312" s="904"/>
      <c r="J312" s="904"/>
      <c r="K312" s="904"/>
      <c r="L312" s="185">
        <v>18754.45</v>
      </c>
      <c r="M312" s="186"/>
      <c r="N312" s="187" t="s">
        <v>31</v>
      </c>
      <c r="Y312" s="137" t="s">
        <v>269</v>
      </c>
    </row>
    <row r="313" spans="1:25" s="132" customFormat="1" x14ac:dyDescent="0.2">
      <c r="A313" s="184"/>
      <c r="B313" s="166" t="s">
        <v>31</v>
      </c>
      <c r="C313" s="904" t="s">
        <v>270</v>
      </c>
      <c r="D313" s="904"/>
      <c r="E313" s="904"/>
      <c r="F313" s="904"/>
      <c r="G313" s="904"/>
      <c r="H313" s="904"/>
      <c r="I313" s="904"/>
      <c r="J313" s="904"/>
      <c r="K313" s="904"/>
      <c r="L313" s="185" t="s">
        <v>31</v>
      </c>
      <c r="M313" s="186"/>
      <c r="N313" s="187" t="s">
        <v>31</v>
      </c>
      <c r="Y313" s="137" t="s">
        <v>270</v>
      </c>
    </row>
    <row r="314" spans="1:25" s="132" customFormat="1" x14ac:dyDescent="0.2">
      <c r="A314" s="184"/>
      <c r="B314" s="166" t="s">
        <v>31</v>
      </c>
      <c r="C314" s="904" t="s">
        <v>271</v>
      </c>
      <c r="D314" s="904"/>
      <c r="E314" s="904"/>
      <c r="F314" s="904"/>
      <c r="G314" s="904"/>
      <c r="H314" s="904"/>
      <c r="I314" s="904"/>
      <c r="J314" s="904"/>
      <c r="K314" s="904"/>
      <c r="L314" s="185">
        <v>162.31</v>
      </c>
      <c r="M314" s="186"/>
      <c r="N314" s="187" t="s">
        <v>31</v>
      </c>
      <c r="Y314" s="137" t="s">
        <v>271</v>
      </c>
    </row>
    <row r="315" spans="1:25" s="132" customFormat="1" x14ac:dyDescent="0.2">
      <c r="A315" s="184"/>
      <c r="B315" s="166" t="s">
        <v>31</v>
      </c>
      <c r="C315" s="904" t="s">
        <v>272</v>
      </c>
      <c r="D315" s="904"/>
      <c r="E315" s="904"/>
      <c r="F315" s="904"/>
      <c r="G315" s="904"/>
      <c r="H315" s="904"/>
      <c r="I315" s="904"/>
      <c r="J315" s="904"/>
      <c r="K315" s="904"/>
      <c r="L315" s="185">
        <v>16303.59</v>
      </c>
      <c r="M315" s="186"/>
      <c r="N315" s="187" t="s">
        <v>31</v>
      </c>
      <c r="Y315" s="137" t="s">
        <v>272</v>
      </c>
    </row>
    <row r="316" spans="1:25" s="132" customFormat="1" x14ac:dyDescent="0.2">
      <c r="A316" s="184"/>
      <c r="B316" s="166" t="s">
        <v>31</v>
      </c>
      <c r="C316" s="904" t="s">
        <v>273</v>
      </c>
      <c r="D316" s="904"/>
      <c r="E316" s="904"/>
      <c r="F316" s="904"/>
      <c r="G316" s="904"/>
      <c r="H316" s="904"/>
      <c r="I316" s="904"/>
      <c r="J316" s="904"/>
      <c r="K316" s="904"/>
      <c r="L316" s="185">
        <v>10.08</v>
      </c>
      <c r="M316" s="186"/>
      <c r="N316" s="187" t="s">
        <v>31</v>
      </c>
      <c r="Y316" s="137" t="s">
        <v>273</v>
      </c>
    </row>
    <row r="317" spans="1:25" s="132" customFormat="1" x14ac:dyDescent="0.2">
      <c r="A317" s="184"/>
      <c r="B317" s="166" t="s">
        <v>31</v>
      </c>
      <c r="C317" s="904" t="s">
        <v>274</v>
      </c>
      <c r="D317" s="904"/>
      <c r="E317" s="904"/>
      <c r="F317" s="904"/>
      <c r="G317" s="904"/>
      <c r="H317" s="904"/>
      <c r="I317" s="904"/>
      <c r="J317" s="904"/>
      <c r="K317" s="904"/>
      <c r="L317" s="185">
        <v>1492.76</v>
      </c>
      <c r="M317" s="186"/>
      <c r="N317" s="187" t="s">
        <v>31</v>
      </c>
      <c r="Y317" s="137" t="s">
        <v>274</v>
      </c>
    </row>
    <row r="318" spans="1:25" s="132" customFormat="1" x14ac:dyDescent="0.2">
      <c r="A318" s="184"/>
      <c r="B318" s="166" t="s">
        <v>31</v>
      </c>
      <c r="C318" s="904" t="s">
        <v>275</v>
      </c>
      <c r="D318" s="904"/>
      <c r="E318" s="904"/>
      <c r="F318" s="904"/>
      <c r="G318" s="904"/>
      <c r="H318" s="904"/>
      <c r="I318" s="904"/>
      <c r="J318" s="904"/>
      <c r="K318" s="904"/>
      <c r="L318" s="185">
        <v>785.71</v>
      </c>
      <c r="M318" s="186"/>
      <c r="N318" s="187" t="s">
        <v>31</v>
      </c>
      <c r="Y318" s="137" t="s">
        <v>275</v>
      </c>
    </row>
    <row r="319" spans="1:25" s="132" customFormat="1" x14ac:dyDescent="0.2">
      <c r="A319" s="184"/>
      <c r="B319" s="166" t="s">
        <v>31</v>
      </c>
      <c r="C319" s="904" t="s">
        <v>276</v>
      </c>
      <c r="D319" s="904"/>
      <c r="E319" s="904"/>
      <c r="F319" s="904"/>
      <c r="G319" s="904"/>
      <c r="H319" s="904"/>
      <c r="I319" s="904"/>
      <c r="J319" s="904"/>
      <c r="K319" s="904"/>
      <c r="L319" s="185">
        <v>1571.33</v>
      </c>
      <c r="M319" s="186"/>
      <c r="N319" s="187" t="s">
        <v>31</v>
      </c>
      <c r="Y319" s="137" t="s">
        <v>276</v>
      </c>
    </row>
    <row r="320" spans="1:25" s="132" customFormat="1" x14ac:dyDescent="0.2">
      <c r="A320" s="184"/>
      <c r="B320" s="166" t="s">
        <v>31</v>
      </c>
      <c r="C320" s="904" t="s">
        <v>277</v>
      </c>
      <c r="D320" s="904"/>
      <c r="E320" s="904"/>
      <c r="F320" s="904"/>
      <c r="G320" s="904"/>
      <c r="H320" s="904"/>
      <c r="I320" s="904"/>
      <c r="J320" s="904"/>
      <c r="K320" s="904"/>
      <c r="L320" s="185">
        <v>1492.76</v>
      </c>
      <c r="M320" s="186"/>
      <c r="N320" s="187" t="s">
        <v>31</v>
      </c>
      <c r="Y320" s="137" t="s">
        <v>277</v>
      </c>
    </row>
    <row r="321" spans="1:27" s="132" customFormat="1" x14ac:dyDescent="0.2">
      <c r="A321" s="184"/>
      <c r="B321" s="166" t="s">
        <v>31</v>
      </c>
      <c r="C321" s="904" t="s">
        <v>278</v>
      </c>
      <c r="D321" s="904"/>
      <c r="E321" s="904"/>
      <c r="F321" s="904"/>
      <c r="G321" s="904"/>
      <c r="H321" s="904"/>
      <c r="I321" s="904"/>
      <c r="J321" s="904"/>
      <c r="K321" s="904"/>
      <c r="L321" s="185">
        <v>785.71</v>
      </c>
      <c r="M321" s="186"/>
      <c r="N321" s="187" t="s">
        <v>31</v>
      </c>
      <c r="Y321" s="137" t="s">
        <v>278</v>
      </c>
    </row>
    <row r="322" spans="1:27" s="132" customFormat="1" x14ac:dyDescent="0.2">
      <c r="A322" s="184"/>
      <c r="B322" s="178" t="s">
        <v>31</v>
      </c>
      <c r="C322" s="919" t="s">
        <v>373</v>
      </c>
      <c r="D322" s="919"/>
      <c r="E322" s="919"/>
      <c r="F322" s="919"/>
      <c r="G322" s="919"/>
      <c r="H322" s="919"/>
      <c r="I322" s="919"/>
      <c r="J322" s="919"/>
      <c r="K322" s="919"/>
      <c r="L322" s="188">
        <v>18754.45</v>
      </c>
      <c r="M322" s="189"/>
      <c r="N322" s="190"/>
      <c r="Z322" s="137" t="s">
        <v>373</v>
      </c>
    </row>
    <row r="323" spans="1:27" s="132" customFormat="1" x14ac:dyDescent="0.2">
      <c r="A323" s="914" t="s">
        <v>374</v>
      </c>
      <c r="B323" s="915"/>
      <c r="C323" s="915"/>
      <c r="D323" s="915"/>
      <c r="E323" s="915"/>
      <c r="F323" s="915"/>
      <c r="G323" s="915"/>
      <c r="H323" s="915"/>
      <c r="I323" s="915"/>
      <c r="J323" s="915"/>
      <c r="K323" s="915"/>
      <c r="L323" s="915"/>
      <c r="M323" s="915"/>
      <c r="N323" s="916"/>
      <c r="P323" s="137" t="s">
        <v>374</v>
      </c>
    </row>
    <row r="324" spans="1:27" s="132" customFormat="1" x14ac:dyDescent="0.2">
      <c r="A324" s="920" t="s">
        <v>31</v>
      </c>
      <c r="B324" s="921"/>
      <c r="C324" s="921"/>
      <c r="D324" s="921"/>
      <c r="E324" s="921"/>
      <c r="F324" s="921"/>
      <c r="G324" s="921"/>
      <c r="H324" s="921"/>
      <c r="I324" s="921"/>
      <c r="J324" s="921"/>
      <c r="K324" s="921"/>
      <c r="L324" s="921"/>
      <c r="M324" s="921"/>
      <c r="N324" s="922"/>
      <c r="AA324" s="137" t="s">
        <v>31</v>
      </c>
    </row>
    <row r="325" spans="1:27" s="132" customFormat="1" ht="45" x14ac:dyDescent="0.2">
      <c r="A325" s="157" t="s">
        <v>375</v>
      </c>
      <c r="B325" s="158" t="s">
        <v>296</v>
      </c>
      <c r="C325" s="917" t="s">
        <v>297</v>
      </c>
      <c r="D325" s="917"/>
      <c r="E325" s="917"/>
      <c r="F325" s="159" t="s">
        <v>228</v>
      </c>
      <c r="G325" s="159" t="s">
        <v>31</v>
      </c>
      <c r="H325" s="159" t="s">
        <v>31</v>
      </c>
      <c r="I325" s="159" t="s">
        <v>376</v>
      </c>
      <c r="J325" s="160" t="s">
        <v>31</v>
      </c>
      <c r="K325" s="159" t="s">
        <v>31</v>
      </c>
      <c r="L325" s="160" t="s">
        <v>31</v>
      </c>
      <c r="M325" s="161" t="s">
        <v>31</v>
      </c>
      <c r="N325" s="162" t="s">
        <v>31</v>
      </c>
      <c r="Q325" s="137" t="s">
        <v>297</v>
      </c>
    </row>
    <row r="326" spans="1:27" s="132" customFormat="1" x14ac:dyDescent="0.2">
      <c r="A326" s="163"/>
      <c r="B326" s="164"/>
      <c r="C326" s="904" t="s">
        <v>377</v>
      </c>
      <c r="D326" s="904"/>
      <c r="E326" s="904"/>
      <c r="F326" s="904"/>
      <c r="G326" s="904"/>
      <c r="H326" s="904"/>
      <c r="I326" s="904"/>
      <c r="J326" s="904"/>
      <c r="K326" s="904"/>
      <c r="L326" s="904"/>
      <c r="M326" s="904"/>
      <c r="N326" s="912"/>
      <c r="R326" s="137" t="s">
        <v>377</v>
      </c>
    </row>
    <row r="327" spans="1:27" s="132" customFormat="1" ht="22.5" x14ac:dyDescent="0.2">
      <c r="A327" s="165"/>
      <c r="B327" s="166" t="s">
        <v>231</v>
      </c>
      <c r="C327" s="904" t="s">
        <v>232</v>
      </c>
      <c r="D327" s="904"/>
      <c r="E327" s="904"/>
      <c r="F327" s="904"/>
      <c r="G327" s="904"/>
      <c r="H327" s="904"/>
      <c r="I327" s="904"/>
      <c r="J327" s="904"/>
      <c r="K327" s="904"/>
      <c r="L327" s="904"/>
      <c r="M327" s="904"/>
      <c r="N327" s="912"/>
      <c r="S327" s="137" t="s">
        <v>232</v>
      </c>
    </row>
    <row r="328" spans="1:27" s="132" customFormat="1" ht="22.5" x14ac:dyDescent="0.2">
      <c r="A328" s="165"/>
      <c r="B328" s="166" t="s">
        <v>233</v>
      </c>
      <c r="C328" s="904" t="s">
        <v>234</v>
      </c>
      <c r="D328" s="904"/>
      <c r="E328" s="904"/>
      <c r="F328" s="904"/>
      <c r="G328" s="904"/>
      <c r="H328" s="904"/>
      <c r="I328" s="904"/>
      <c r="J328" s="904"/>
      <c r="K328" s="904"/>
      <c r="L328" s="904"/>
      <c r="M328" s="904"/>
      <c r="N328" s="912"/>
      <c r="S328" s="137" t="s">
        <v>234</v>
      </c>
    </row>
    <row r="329" spans="1:27" s="132" customFormat="1" x14ac:dyDescent="0.2">
      <c r="A329" s="167"/>
      <c r="B329" s="166" t="s">
        <v>225</v>
      </c>
      <c r="C329" s="904" t="s">
        <v>255</v>
      </c>
      <c r="D329" s="904"/>
      <c r="E329" s="904"/>
      <c r="F329" s="168" t="s">
        <v>31</v>
      </c>
      <c r="G329" s="168" t="s">
        <v>31</v>
      </c>
      <c r="H329" s="168" t="s">
        <v>31</v>
      </c>
      <c r="I329" s="168" t="s">
        <v>31</v>
      </c>
      <c r="J329" s="169">
        <v>69.81</v>
      </c>
      <c r="K329" s="168" t="s">
        <v>237</v>
      </c>
      <c r="L329" s="169">
        <v>113.41</v>
      </c>
      <c r="M329" s="170" t="s">
        <v>31</v>
      </c>
      <c r="N329" s="171" t="s">
        <v>31</v>
      </c>
      <c r="T329" s="137" t="s">
        <v>255</v>
      </c>
    </row>
    <row r="330" spans="1:27" s="132" customFormat="1" x14ac:dyDescent="0.2">
      <c r="A330" s="167"/>
      <c r="B330" s="166" t="s">
        <v>235</v>
      </c>
      <c r="C330" s="904" t="s">
        <v>236</v>
      </c>
      <c r="D330" s="904"/>
      <c r="E330" s="904"/>
      <c r="F330" s="168" t="s">
        <v>31</v>
      </c>
      <c r="G330" s="168" t="s">
        <v>31</v>
      </c>
      <c r="H330" s="168" t="s">
        <v>31</v>
      </c>
      <c r="I330" s="168" t="s">
        <v>31</v>
      </c>
      <c r="J330" s="169">
        <v>3378.81</v>
      </c>
      <c r="K330" s="168" t="s">
        <v>237</v>
      </c>
      <c r="L330" s="169">
        <v>5488.88</v>
      </c>
      <c r="M330" s="170" t="s">
        <v>31</v>
      </c>
      <c r="N330" s="171" t="s">
        <v>31</v>
      </c>
      <c r="T330" s="137" t="s">
        <v>236</v>
      </c>
    </row>
    <row r="331" spans="1:27" s="132" customFormat="1" x14ac:dyDescent="0.2">
      <c r="A331" s="167"/>
      <c r="B331" s="166" t="s">
        <v>238</v>
      </c>
      <c r="C331" s="904" t="s">
        <v>239</v>
      </c>
      <c r="D331" s="904"/>
      <c r="E331" s="904"/>
      <c r="F331" s="168" t="s">
        <v>31</v>
      </c>
      <c r="G331" s="168" t="s">
        <v>31</v>
      </c>
      <c r="H331" s="168" t="s">
        <v>31</v>
      </c>
      <c r="I331" s="168" t="s">
        <v>31</v>
      </c>
      <c r="J331" s="169">
        <v>585.9</v>
      </c>
      <c r="K331" s="168" t="s">
        <v>237</v>
      </c>
      <c r="L331" s="169">
        <v>951.79</v>
      </c>
      <c r="M331" s="170" t="s">
        <v>31</v>
      </c>
      <c r="N331" s="171" t="s">
        <v>31</v>
      </c>
      <c r="T331" s="137" t="s">
        <v>239</v>
      </c>
    </row>
    <row r="332" spans="1:27" s="132" customFormat="1" x14ac:dyDescent="0.2">
      <c r="A332" s="167"/>
      <c r="B332" s="166" t="s">
        <v>256</v>
      </c>
      <c r="C332" s="904" t="s">
        <v>257</v>
      </c>
      <c r="D332" s="904"/>
      <c r="E332" s="904"/>
      <c r="F332" s="168" t="s">
        <v>31</v>
      </c>
      <c r="G332" s="168" t="s">
        <v>31</v>
      </c>
      <c r="H332" s="168" t="s">
        <v>31</v>
      </c>
      <c r="I332" s="168" t="s">
        <v>31</v>
      </c>
      <c r="J332" s="169">
        <v>6.5</v>
      </c>
      <c r="K332" s="168" t="s">
        <v>31</v>
      </c>
      <c r="L332" s="169">
        <v>7.04</v>
      </c>
      <c r="M332" s="170" t="s">
        <v>31</v>
      </c>
      <c r="N332" s="171" t="s">
        <v>31</v>
      </c>
      <c r="T332" s="137" t="s">
        <v>257</v>
      </c>
    </row>
    <row r="333" spans="1:27" s="132" customFormat="1" x14ac:dyDescent="0.2">
      <c r="A333" s="167"/>
      <c r="B333" s="166" t="s">
        <v>31</v>
      </c>
      <c r="C333" s="904" t="s">
        <v>258</v>
      </c>
      <c r="D333" s="904"/>
      <c r="E333" s="904"/>
      <c r="F333" s="168" t="s">
        <v>241</v>
      </c>
      <c r="G333" s="168" t="s">
        <v>300</v>
      </c>
      <c r="H333" s="168" t="s">
        <v>237</v>
      </c>
      <c r="I333" s="168" t="s">
        <v>378</v>
      </c>
      <c r="J333" s="169" t="s">
        <v>31</v>
      </c>
      <c r="K333" s="168" t="s">
        <v>31</v>
      </c>
      <c r="L333" s="169" t="s">
        <v>31</v>
      </c>
      <c r="M333" s="170" t="s">
        <v>31</v>
      </c>
      <c r="N333" s="171" t="s">
        <v>31</v>
      </c>
      <c r="U333" s="137" t="s">
        <v>258</v>
      </c>
    </row>
    <row r="334" spans="1:27" s="132" customFormat="1" x14ac:dyDescent="0.2">
      <c r="A334" s="167"/>
      <c r="B334" s="166" t="s">
        <v>31</v>
      </c>
      <c r="C334" s="904" t="s">
        <v>240</v>
      </c>
      <c r="D334" s="904"/>
      <c r="E334" s="904"/>
      <c r="F334" s="168" t="s">
        <v>241</v>
      </c>
      <c r="G334" s="168" t="s">
        <v>302</v>
      </c>
      <c r="H334" s="168" t="s">
        <v>237</v>
      </c>
      <c r="I334" s="168" t="s">
        <v>379</v>
      </c>
      <c r="J334" s="169" t="s">
        <v>31</v>
      </c>
      <c r="K334" s="168" t="s">
        <v>31</v>
      </c>
      <c r="L334" s="169" t="s">
        <v>31</v>
      </c>
      <c r="M334" s="170" t="s">
        <v>31</v>
      </c>
      <c r="N334" s="171" t="s">
        <v>31</v>
      </c>
      <c r="U334" s="137" t="s">
        <v>240</v>
      </c>
    </row>
    <row r="335" spans="1:27" s="132" customFormat="1" x14ac:dyDescent="0.2">
      <c r="A335" s="167"/>
      <c r="B335" s="166" t="s">
        <v>31</v>
      </c>
      <c r="C335" s="917" t="s">
        <v>244</v>
      </c>
      <c r="D335" s="917"/>
      <c r="E335" s="917"/>
      <c r="F335" s="159" t="s">
        <v>31</v>
      </c>
      <c r="G335" s="159" t="s">
        <v>31</v>
      </c>
      <c r="H335" s="159" t="s">
        <v>31</v>
      </c>
      <c r="I335" s="159" t="s">
        <v>31</v>
      </c>
      <c r="J335" s="160">
        <v>3455.12</v>
      </c>
      <c r="K335" s="159" t="s">
        <v>31</v>
      </c>
      <c r="L335" s="160">
        <v>5609.33</v>
      </c>
      <c r="M335" s="161" t="s">
        <v>31</v>
      </c>
      <c r="N335" s="162" t="s">
        <v>31</v>
      </c>
      <c r="V335" s="137" t="s">
        <v>244</v>
      </c>
    </row>
    <row r="336" spans="1:27" s="132" customFormat="1" x14ac:dyDescent="0.2">
      <c r="A336" s="167"/>
      <c r="B336" s="166" t="s">
        <v>31</v>
      </c>
      <c r="C336" s="904" t="s">
        <v>245</v>
      </c>
      <c r="D336" s="904"/>
      <c r="E336" s="904"/>
      <c r="F336" s="168" t="s">
        <v>31</v>
      </c>
      <c r="G336" s="168" t="s">
        <v>31</v>
      </c>
      <c r="H336" s="168" t="s">
        <v>31</v>
      </c>
      <c r="I336" s="168" t="s">
        <v>31</v>
      </c>
      <c r="J336" s="169" t="s">
        <v>31</v>
      </c>
      <c r="K336" s="168" t="s">
        <v>31</v>
      </c>
      <c r="L336" s="169">
        <v>1065.2</v>
      </c>
      <c r="M336" s="170" t="s">
        <v>31</v>
      </c>
      <c r="N336" s="171" t="s">
        <v>31</v>
      </c>
      <c r="U336" s="137" t="s">
        <v>245</v>
      </c>
    </row>
    <row r="337" spans="1:27" s="132" customFormat="1" ht="33.75" x14ac:dyDescent="0.2">
      <c r="A337" s="167"/>
      <c r="B337" s="166" t="s">
        <v>246</v>
      </c>
      <c r="C337" s="904" t="s">
        <v>247</v>
      </c>
      <c r="D337" s="904"/>
      <c r="E337" s="904"/>
      <c r="F337" s="168" t="s">
        <v>144</v>
      </c>
      <c r="G337" s="168" t="s">
        <v>248</v>
      </c>
      <c r="H337" s="168" t="s">
        <v>31</v>
      </c>
      <c r="I337" s="168" t="s">
        <v>248</v>
      </c>
      <c r="J337" s="169" t="s">
        <v>31</v>
      </c>
      <c r="K337" s="168" t="s">
        <v>31</v>
      </c>
      <c r="L337" s="169">
        <v>1011.94</v>
      </c>
      <c r="M337" s="170" t="s">
        <v>31</v>
      </c>
      <c r="N337" s="171" t="s">
        <v>31</v>
      </c>
      <c r="U337" s="137" t="s">
        <v>247</v>
      </c>
    </row>
    <row r="338" spans="1:27" s="132" customFormat="1" ht="22.5" x14ac:dyDescent="0.2">
      <c r="A338" s="167"/>
      <c r="B338" s="166" t="s">
        <v>249</v>
      </c>
      <c r="C338" s="904" t="s">
        <v>250</v>
      </c>
      <c r="D338" s="904"/>
      <c r="E338" s="904"/>
      <c r="F338" s="168" t="s">
        <v>144</v>
      </c>
      <c r="G338" s="168" t="s">
        <v>251</v>
      </c>
      <c r="H338" s="168" t="s">
        <v>31</v>
      </c>
      <c r="I338" s="168" t="s">
        <v>251</v>
      </c>
      <c r="J338" s="169" t="s">
        <v>31</v>
      </c>
      <c r="K338" s="168" t="s">
        <v>31</v>
      </c>
      <c r="L338" s="169">
        <v>532.6</v>
      </c>
      <c r="M338" s="170" t="s">
        <v>31</v>
      </c>
      <c r="N338" s="171" t="s">
        <v>31</v>
      </c>
      <c r="U338" s="137" t="s">
        <v>250</v>
      </c>
    </row>
    <row r="339" spans="1:27" s="132" customFormat="1" x14ac:dyDescent="0.2">
      <c r="A339" s="172"/>
      <c r="B339" s="173"/>
      <c r="C339" s="918" t="s">
        <v>252</v>
      </c>
      <c r="D339" s="918"/>
      <c r="E339" s="918"/>
      <c r="F339" s="174" t="s">
        <v>31</v>
      </c>
      <c r="G339" s="174" t="s">
        <v>31</v>
      </c>
      <c r="H339" s="174" t="s">
        <v>31</v>
      </c>
      <c r="I339" s="174" t="s">
        <v>31</v>
      </c>
      <c r="J339" s="175" t="s">
        <v>31</v>
      </c>
      <c r="K339" s="174" t="s">
        <v>31</v>
      </c>
      <c r="L339" s="175">
        <v>7153.87</v>
      </c>
      <c r="M339" s="161" t="s">
        <v>31</v>
      </c>
      <c r="N339" s="176" t="s">
        <v>31</v>
      </c>
      <c r="W339" s="137" t="s">
        <v>252</v>
      </c>
    </row>
    <row r="340" spans="1:27" s="132" customFormat="1" ht="45" x14ac:dyDescent="0.2">
      <c r="A340" s="157" t="s">
        <v>380</v>
      </c>
      <c r="B340" s="158" t="s">
        <v>263</v>
      </c>
      <c r="C340" s="917" t="s">
        <v>305</v>
      </c>
      <c r="D340" s="917"/>
      <c r="E340" s="917"/>
      <c r="F340" s="159" t="s">
        <v>265</v>
      </c>
      <c r="G340" s="159" t="s">
        <v>31</v>
      </c>
      <c r="H340" s="159" t="s">
        <v>31</v>
      </c>
      <c r="I340" s="159" t="s">
        <v>381</v>
      </c>
      <c r="J340" s="160">
        <v>2.91</v>
      </c>
      <c r="K340" s="159" t="s">
        <v>31</v>
      </c>
      <c r="L340" s="160">
        <v>5672.75</v>
      </c>
      <c r="M340" s="161" t="s">
        <v>31</v>
      </c>
      <c r="N340" s="162" t="s">
        <v>31</v>
      </c>
      <c r="Q340" s="137" t="s">
        <v>305</v>
      </c>
    </row>
    <row r="341" spans="1:27" s="132" customFormat="1" x14ac:dyDescent="0.2">
      <c r="A341" s="163"/>
      <c r="B341" s="164"/>
      <c r="C341" s="904" t="s">
        <v>382</v>
      </c>
      <c r="D341" s="904"/>
      <c r="E341" s="904"/>
      <c r="F341" s="904"/>
      <c r="G341" s="904"/>
      <c r="H341" s="904"/>
      <c r="I341" s="904"/>
      <c r="J341" s="904"/>
      <c r="K341" s="904"/>
      <c r="L341" s="904"/>
      <c r="M341" s="904"/>
      <c r="N341" s="912"/>
      <c r="R341" s="137" t="s">
        <v>382</v>
      </c>
    </row>
    <row r="342" spans="1:27" s="132" customFormat="1" x14ac:dyDescent="0.2">
      <c r="A342" s="920" t="s">
        <v>293</v>
      </c>
      <c r="B342" s="921"/>
      <c r="C342" s="921"/>
      <c r="D342" s="921"/>
      <c r="E342" s="921"/>
      <c r="F342" s="921"/>
      <c r="G342" s="921"/>
      <c r="H342" s="921"/>
      <c r="I342" s="921"/>
      <c r="J342" s="921"/>
      <c r="K342" s="921"/>
      <c r="L342" s="921"/>
      <c r="M342" s="921"/>
      <c r="N342" s="922"/>
      <c r="AA342" s="137" t="s">
        <v>293</v>
      </c>
    </row>
    <row r="343" spans="1:27" s="132" customFormat="1" ht="33.75" x14ac:dyDescent="0.2">
      <c r="A343" s="157" t="s">
        <v>383</v>
      </c>
      <c r="B343" s="158" t="s">
        <v>384</v>
      </c>
      <c r="C343" s="917" t="s">
        <v>385</v>
      </c>
      <c r="D343" s="917"/>
      <c r="E343" s="917"/>
      <c r="F343" s="159" t="s">
        <v>386</v>
      </c>
      <c r="G343" s="159" t="s">
        <v>31</v>
      </c>
      <c r="H343" s="159" t="s">
        <v>31</v>
      </c>
      <c r="I343" s="159" t="s">
        <v>387</v>
      </c>
      <c r="J343" s="160" t="s">
        <v>31</v>
      </c>
      <c r="K343" s="159" t="s">
        <v>31</v>
      </c>
      <c r="L343" s="160" t="s">
        <v>31</v>
      </c>
      <c r="M343" s="161" t="s">
        <v>31</v>
      </c>
      <c r="N343" s="162" t="s">
        <v>31</v>
      </c>
      <c r="Q343" s="137" t="s">
        <v>385</v>
      </c>
    </row>
    <row r="344" spans="1:27" s="132" customFormat="1" x14ac:dyDescent="0.2">
      <c r="A344" s="163"/>
      <c r="B344" s="164"/>
      <c r="C344" s="904" t="s">
        <v>388</v>
      </c>
      <c r="D344" s="904"/>
      <c r="E344" s="904"/>
      <c r="F344" s="904"/>
      <c r="G344" s="904"/>
      <c r="H344" s="904"/>
      <c r="I344" s="904"/>
      <c r="J344" s="904"/>
      <c r="K344" s="904"/>
      <c r="L344" s="904"/>
      <c r="M344" s="904"/>
      <c r="N344" s="912"/>
      <c r="R344" s="137" t="s">
        <v>388</v>
      </c>
    </row>
    <row r="345" spans="1:27" s="132" customFormat="1" ht="22.5" x14ac:dyDescent="0.2">
      <c r="A345" s="165"/>
      <c r="B345" s="166" t="s">
        <v>231</v>
      </c>
      <c r="C345" s="904" t="s">
        <v>232</v>
      </c>
      <c r="D345" s="904"/>
      <c r="E345" s="904"/>
      <c r="F345" s="904"/>
      <c r="G345" s="904"/>
      <c r="H345" s="904"/>
      <c r="I345" s="904"/>
      <c r="J345" s="904"/>
      <c r="K345" s="904"/>
      <c r="L345" s="904"/>
      <c r="M345" s="904"/>
      <c r="N345" s="912"/>
      <c r="S345" s="137" t="s">
        <v>232</v>
      </c>
    </row>
    <row r="346" spans="1:27" s="132" customFormat="1" ht="22.5" x14ac:dyDescent="0.2">
      <c r="A346" s="165"/>
      <c r="B346" s="166" t="s">
        <v>233</v>
      </c>
      <c r="C346" s="904" t="s">
        <v>234</v>
      </c>
      <c r="D346" s="904"/>
      <c r="E346" s="904"/>
      <c r="F346" s="904"/>
      <c r="G346" s="904"/>
      <c r="H346" s="904"/>
      <c r="I346" s="904"/>
      <c r="J346" s="904"/>
      <c r="K346" s="904"/>
      <c r="L346" s="904"/>
      <c r="M346" s="904"/>
      <c r="N346" s="912"/>
      <c r="S346" s="137" t="s">
        <v>234</v>
      </c>
    </row>
    <row r="347" spans="1:27" s="132" customFormat="1" x14ac:dyDescent="0.2">
      <c r="A347" s="167"/>
      <c r="B347" s="166" t="s">
        <v>225</v>
      </c>
      <c r="C347" s="904" t="s">
        <v>255</v>
      </c>
      <c r="D347" s="904"/>
      <c r="E347" s="904"/>
      <c r="F347" s="168" t="s">
        <v>31</v>
      </c>
      <c r="G347" s="168" t="s">
        <v>31</v>
      </c>
      <c r="H347" s="168" t="s">
        <v>31</v>
      </c>
      <c r="I347" s="168" t="s">
        <v>31</v>
      </c>
      <c r="J347" s="169">
        <v>115.49</v>
      </c>
      <c r="K347" s="168" t="s">
        <v>237</v>
      </c>
      <c r="L347" s="169">
        <v>852.32</v>
      </c>
      <c r="M347" s="170" t="s">
        <v>31</v>
      </c>
      <c r="N347" s="171" t="s">
        <v>31</v>
      </c>
      <c r="T347" s="137" t="s">
        <v>255</v>
      </c>
    </row>
    <row r="348" spans="1:27" s="132" customFormat="1" x14ac:dyDescent="0.2">
      <c r="A348" s="167"/>
      <c r="B348" s="166" t="s">
        <v>235</v>
      </c>
      <c r="C348" s="904" t="s">
        <v>236</v>
      </c>
      <c r="D348" s="904"/>
      <c r="E348" s="904"/>
      <c r="F348" s="168" t="s">
        <v>31</v>
      </c>
      <c r="G348" s="168" t="s">
        <v>31</v>
      </c>
      <c r="H348" s="168" t="s">
        <v>31</v>
      </c>
      <c r="I348" s="168" t="s">
        <v>31</v>
      </c>
      <c r="J348" s="169">
        <v>3357.76</v>
      </c>
      <c r="K348" s="168" t="s">
        <v>237</v>
      </c>
      <c r="L348" s="169">
        <v>24780.27</v>
      </c>
      <c r="M348" s="170" t="s">
        <v>31</v>
      </c>
      <c r="N348" s="171" t="s">
        <v>31</v>
      </c>
      <c r="T348" s="137" t="s">
        <v>236</v>
      </c>
    </row>
    <row r="349" spans="1:27" s="132" customFormat="1" x14ac:dyDescent="0.2">
      <c r="A349" s="167"/>
      <c r="B349" s="166" t="s">
        <v>238</v>
      </c>
      <c r="C349" s="904" t="s">
        <v>239</v>
      </c>
      <c r="D349" s="904"/>
      <c r="E349" s="904"/>
      <c r="F349" s="168" t="s">
        <v>31</v>
      </c>
      <c r="G349" s="168" t="s">
        <v>31</v>
      </c>
      <c r="H349" s="168" t="s">
        <v>31</v>
      </c>
      <c r="I349" s="168" t="s">
        <v>31</v>
      </c>
      <c r="J349" s="169">
        <v>181.59</v>
      </c>
      <c r="K349" s="168" t="s">
        <v>237</v>
      </c>
      <c r="L349" s="169">
        <v>1340.13</v>
      </c>
      <c r="M349" s="170" t="s">
        <v>31</v>
      </c>
      <c r="N349" s="171" t="s">
        <v>31</v>
      </c>
      <c r="T349" s="137" t="s">
        <v>239</v>
      </c>
    </row>
    <row r="350" spans="1:27" s="132" customFormat="1" x14ac:dyDescent="0.2">
      <c r="A350" s="167"/>
      <c r="B350" s="166" t="s">
        <v>256</v>
      </c>
      <c r="C350" s="904" t="s">
        <v>257</v>
      </c>
      <c r="D350" s="904"/>
      <c r="E350" s="904"/>
      <c r="F350" s="168" t="s">
        <v>31</v>
      </c>
      <c r="G350" s="168" t="s">
        <v>31</v>
      </c>
      <c r="H350" s="168" t="s">
        <v>31</v>
      </c>
      <c r="I350" s="168" t="s">
        <v>31</v>
      </c>
      <c r="J350" s="169">
        <v>17.079999999999998</v>
      </c>
      <c r="K350" s="168" t="s">
        <v>31</v>
      </c>
      <c r="L350" s="169">
        <v>84.03</v>
      </c>
      <c r="M350" s="170" t="s">
        <v>31</v>
      </c>
      <c r="N350" s="171" t="s">
        <v>31</v>
      </c>
      <c r="T350" s="137" t="s">
        <v>257</v>
      </c>
    </row>
    <row r="351" spans="1:27" s="132" customFormat="1" x14ac:dyDescent="0.2">
      <c r="A351" s="167"/>
      <c r="B351" s="166" t="s">
        <v>31</v>
      </c>
      <c r="C351" s="904" t="s">
        <v>258</v>
      </c>
      <c r="D351" s="904"/>
      <c r="E351" s="904"/>
      <c r="F351" s="168" t="s">
        <v>241</v>
      </c>
      <c r="G351" s="168" t="s">
        <v>389</v>
      </c>
      <c r="H351" s="168" t="s">
        <v>237</v>
      </c>
      <c r="I351" s="168" t="s">
        <v>390</v>
      </c>
      <c r="J351" s="169" t="s">
        <v>31</v>
      </c>
      <c r="K351" s="168" t="s">
        <v>31</v>
      </c>
      <c r="L351" s="169" t="s">
        <v>31</v>
      </c>
      <c r="M351" s="170" t="s">
        <v>31</v>
      </c>
      <c r="N351" s="171" t="s">
        <v>31</v>
      </c>
      <c r="U351" s="137" t="s">
        <v>258</v>
      </c>
    </row>
    <row r="352" spans="1:27" s="132" customFormat="1" x14ac:dyDescent="0.2">
      <c r="A352" s="167"/>
      <c r="B352" s="166" t="s">
        <v>31</v>
      </c>
      <c r="C352" s="904" t="s">
        <v>240</v>
      </c>
      <c r="D352" s="904"/>
      <c r="E352" s="904"/>
      <c r="F352" s="168" t="s">
        <v>241</v>
      </c>
      <c r="G352" s="168" t="s">
        <v>391</v>
      </c>
      <c r="H352" s="168" t="s">
        <v>237</v>
      </c>
      <c r="I352" s="168" t="s">
        <v>392</v>
      </c>
      <c r="J352" s="169" t="s">
        <v>31</v>
      </c>
      <c r="K352" s="168" t="s">
        <v>31</v>
      </c>
      <c r="L352" s="169" t="s">
        <v>31</v>
      </c>
      <c r="M352" s="170" t="s">
        <v>31</v>
      </c>
      <c r="N352" s="171" t="s">
        <v>31</v>
      </c>
      <c r="U352" s="137" t="s">
        <v>240</v>
      </c>
    </row>
    <row r="353" spans="1:23" s="132" customFormat="1" x14ac:dyDescent="0.2">
      <c r="A353" s="167"/>
      <c r="B353" s="166" t="s">
        <v>31</v>
      </c>
      <c r="C353" s="917" t="s">
        <v>244</v>
      </c>
      <c r="D353" s="917"/>
      <c r="E353" s="917"/>
      <c r="F353" s="159" t="s">
        <v>31</v>
      </c>
      <c r="G353" s="159" t="s">
        <v>31</v>
      </c>
      <c r="H353" s="159" t="s">
        <v>31</v>
      </c>
      <c r="I353" s="159" t="s">
        <v>31</v>
      </c>
      <c r="J353" s="160">
        <v>3490.33</v>
      </c>
      <c r="K353" s="159" t="s">
        <v>31</v>
      </c>
      <c r="L353" s="160">
        <v>25716.62</v>
      </c>
      <c r="M353" s="161" t="s">
        <v>31</v>
      </c>
      <c r="N353" s="162" t="s">
        <v>31</v>
      </c>
      <c r="V353" s="137" t="s">
        <v>244</v>
      </c>
    </row>
    <row r="354" spans="1:23" s="132" customFormat="1" x14ac:dyDescent="0.2">
      <c r="A354" s="167"/>
      <c r="B354" s="166" t="s">
        <v>31</v>
      </c>
      <c r="C354" s="904" t="s">
        <v>245</v>
      </c>
      <c r="D354" s="904"/>
      <c r="E354" s="904"/>
      <c r="F354" s="168" t="s">
        <v>31</v>
      </c>
      <c r="G354" s="168" t="s">
        <v>31</v>
      </c>
      <c r="H354" s="168" t="s">
        <v>31</v>
      </c>
      <c r="I354" s="168" t="s">
        <v>31</v>
      </c>
      <c r="J354" s="169" t="s">
        <v>31</v>
      </c>
      <c r="K354" s="168" t="s">
        <v>31</v>
      </c>
      <c r="L354" s="169">
        <v>2192.4499999999998</v>
      </c>
      <c r="M354" s="170" t="s">
        <v>31</v>
      </c>
      <c r="N354" s="171" t="s">
        <v>31</v>
      </c>
      <c r="U354" s="137" t="s">
        <v>245</v>
      </c>
    </row>
    <row r="355" spans="1:23" s="132" customFormat="1" ht="22.5" x14ac:dyDescent="0.2">
      <c r="A355" s="167"/>
      <c r="B355" s="166" t="s">
        <v>393</v>
      </c>
      <c r="C355" s="904" t="s">
        <v>394</v>
      </c>
      <c r="D355" s="904"/>
      <c r="E355" s="904"/>
      <c r="F355" s="168" t="s">
        <v>144</v>
      </c>
      <c r="G355" s="168" t="s">
        <v>395</v>
      </c>
      <c r="H355" s="168" t="s">
        <v>31</v>
      </c>
      <c r="I355" s="168" t="s">
        <v>395</v>
      </c>
      <c r="J355" s="169" t="s">
        <v>31</v>
      </c>
      <c r="K355" s="168" t="s">
        <v>31</v>
      </c>
      <c r="L355" s="169">
        <v>3113.28</v>
      </c>
      <c r="M355" s="170" t="s">
        <v>31</v>
      </c>
      <c r="N355" s="171" t="s">
        <v>31</v>
      </c>
      <c r="U355" s="137" t="s">
        <v>394</v>
      </c>
    </row>
    <row r="356" spans="1:23" s="132" customFormat="1" ht="22.5" x14ac:dyDescent="0.2">
      <c r="A356" s="167"/>
      <c r="B356" s="166" t="s">
        <v>396</v>
      </c>
      <c r="C356" s="904" t="s">
        <v>397</v>
      </c>
      <c r="D356" s="904"/>
      <c r="E356" s="904"/>
      <c r="F356" s="168" t="s">
        <v>144</v>
      </c>
      <c r="G356" s="168" t="s">
        <v>248</v>
      </c>
      <c r="H356" s="168" t="s">
        <v>31</v>
      </c>
      <c r="I356" s="168" t="s">
        <v>248</v>
      </c>
      <c r="J356" s="169" t="s">
        <v>31</v>
      </c>
      <c r="K356" s="168" t="s">
        <v>31</v>
      </c>
      <c r="L356" s="169">
        <v>2082.83</v>
      </c>
      <c r="M356" s="170" t="s">
        <v>31</v>
      </c>
      <c r="N356" s="171" t="s">
        <v>31</v>
      </c>
      <c r="U356" s="137" t="s">
        <v>397</v>
      </c>
    </row>
    <row r="357" spans="1:23" s="132" customFormat="1" x14ac:dyDescent="0.2">
      <c r="A357" s="172"/>
      <c r="B357" s="173"/>
      <c r="C357" s="918" t="s">
        <v>252</v>
      </c>
      <c r="D357" s="918"/>
      <c r="E357" s="918"/>
      <c r="F357" s="174" t="s">
        <v>31</v>
      </c>
      <c r="G357" s="174" t="s">
        <v>31</v>
      </c>
      <c r="H357" s="174" t="s">
        <v>31</v>
      </c>
      <c r="I357" s="174" t="s">
        <v>31</v>
      </c>
      <c r="J357" s="175" t="s">
        <v>31</v>
      </c>
      <c r="K357" s="174" t="s">
        <v>31</v>
      </c>
      <c r="L357" s="175">
        <v>30912.73</v>
      </c>
      <c r="M357" s="161" t="s">
        <v>31</v>
      </c>
      <c r="N357" s="176" t="s">
        <v>31</v>
      </c>
      <c r="W357" s="137" t="s">
        <v>252</v>
      </c>
    </row>
    <row r="358" spans="1:23" s="132" customFormat="1" ht="22.5" x14ac:dyDescent="0.2">
      <c r="A358" s="157" t="s">
        <v>398</v>
      </c>
      <c r="B358" s="158" t="s">
        <v>399</v>
      </c>
      <c r="C358" s="917" t="s">
        <v>400</v>
      </c>
      <c r="D358" s="917"/>
      <c r="E358" s="917"/>
      <c r="F358" s="159" t="s">
        <v>401</v>
      </c>
      <c r="G358" s="159" t="s">
        <v>31</v>
      </c>
      <c r="H358" s="159" t="s">
        <v>31</v>
      </c>
      <c r="I358" s="159" t="s">
        <v>402</v>
      </c>
      <c r="J358" s="160">
        <v>72</v>
      </c>
      <c r="K358" s="159" t="s">
        <v>31</v>
      </c>
      <c r="L358" s="160">
        <v>43217.279999999999</v>
      </c>
      <c r="M358" s="161" t="s">
        <v>31</v>
      </c>
      <c r="N358" s="162" t="s">
        <v>31</v>
      </c>
      <c r="Q358" s="137" t="s">
        <v>400</v>
      </c>
    </row>
    <row r="359" spans="1:23" s="132" customFormat="1" x14ac:dyDescent="0.2">
      <c r="A359" s="163"/>
      <c r="B359" s="164"/>
      <c r="C359" s="904" t="s">
        <v>403</v>
      </c>
      <c r="D359" s="904"/>
      <c r="E359" s="904"/>
      <c r="F359" s="904"/>
      <c r="G359" s="904"/>
      <c r="H359" s="904"/>
      <c r="I359" s="904"/>
      <c r="J359" s="904"/>
      <c r="K359" s="904"/>
      <c r="L359" s="904"/>
      <c r="M359" s="904"/>
      <c r="N359" s="912"/>
      <c r="R359" s="137" t="s">
        <v>403</v>
      </c>
    </row>
    <row r="360" spans="1:23" s="132" customFormat="1" ht="33.75" x14ac:dyDescent="0.2">
      <c r="A360" s="157" t="s">
        <v>404</v>
      </c>
      <c r="B360" s="158" t="s">
        <v>405</v>
      </c>
      <c r="C360" s="917" t="s">
        <v>406</v>
      </c>
      <c r="D360" s="917"/>
      <c r="E360" s="917"/>
      <c r="F360" s="159" t="s">
        <v>386</v>
      </c>
      <c r="G360" s="159" t="s">
        <v>31</v>
      </c>
      <c r="H360" s="159" t="s">
        <v>31</v>
      </c>
      <c r="I360" s="159" t="s">
        <v>407</v>
      </c>
      <c r="J360" s="160" t="s">
        <v>31</v>
      </c>
      <c r="K360" s="159" t="s">
        <v>31</v>
      </c>
      <c r="L360" s="160" t="s">
        <v>31</v>
      </c>
      <c r="M360" s="161" t="s">
        <v>31</v>
      </c>
      <c r="N360" s="162" t="s">
        <v>31</v>
      </c>
      <c r="Q360" s="137" t="s">
        <v>406</v>
      </c>
    </row>
    <row r="361" spans="1:23" s="132" customFormat="1" x14ac:dyDescent="0.2">
      <c r="A361" s="163"/>
      <c r="B361" s="164"/>
      <c r="C361" s="904" t="s">
        <v>408</v>
      </c>
      <c r="D361" s="904"/>
      <c r="E361" s="904"/>
      <c r="F361" s="904"/>
      <c r="G361" s="904"/>
      <c r="H361" s="904"/>
      <c r="I361" s="904"/>
      <c r="J361" s="904"/>
      <c r="K361" s="904"/>
      <c r="L361" s="904"/>
      <c r="M361" s="904"/>
      <c r="N361" s="912"/>
      <c r="R361" s="137" t="s">
        <v>408</v>
      </c>
    </row>
    <row r="362" spans="1:23" s="132" customFormat="1" ht="22.5" x14ac:dyDescent="0.2">
      <c r="A362" s="165"/>
      <c r="B362" s="166" t="s">
        <v>231</v>
      </c>
      <c r="C362" s="904" t="s">
        <v>232</v>
      </c>
      <c r="D362" s="904"/>
      <c r="E362" s="904"/>
      <c r="F362" s="904"/>
      <c r="G362" s="904"/>
      <c r="H362" s="904"/>
      <c r="I362" s="904"/>
      <c r="J362" s="904"/>
      <c r="K362" s="904"/>
      <c r="L362" s="904"/>
      <c r="M362" s="904"/>
      <c r="N362" s="912"/>
      <c r="S362" s="137" t="s">
        <v>232</v>
      </c>
    </row>
    <row r="363" spans="1:23" s="132" customFormat="1" ht="22.5" x14ac:dyDescent="0.2">
      <c r="A363" s="165"/>
      <c r="B363" s="166" t="s">
        <v>233</v>
      </c>
      <c r="C363" s="904" t="s">
        <v>234</v>
      </c>
      <c r="D363" s="904"/>
      <c r="E363" s="904"/>
      <c r="F363" s="904"/>
      <c r="G363" s="904"/>
      <c r="H363" s="904"/>
      <c r="I363" s="904"/>
      <c r="J363" s="904"/>
      <c r="K363" s="904"/>
      <c r="L363" s="904"/>
      <c r="M363" s="904"/>
      <c r="N363" s="912"/>
      <c r="S363" s="137" t="s">
        <v>234</v>
      </c>
    </row>
    <row r="364" spans="1:23" s="132" customFormat="1" x14ac:dyDescent="0.2">
      <c r="A364" s="167"/>
      <c r="B364" s="166" t="s">
        <v>225</v>
      </c>
      <c r="C364" s="904" t="s">
        <v>255</v>
      </c>
      <c r="D364" s="904"/>
      <c r="E364" s="904"/>
      <c r="F364" s="168" t="s">
        <v>31</v>
      </c>
      <c r="G364" s="168" t="s">
        <v>31</v>
      </c>
      <c r="H364" s="168" t="s">
        <v>31</v>
      </c>
      <c r="I364" s="168" t="s">
        <v>31</v>
      </c>
      <c r="J364" s="169">
        <v>173.23</v>
      </c>
      <c r="K364" s="168" t="s">
        <v>237</v>
      </c>
      <c r="L364" s="169">
        <v>639.22</v>
      </c>
      <c r="M364" s="170" t="s">
        <v>31</v>
      </c>
      <c r="N364" s="171" t="s">
        <v>31</v>
      </c>
      <c r="T364" s="137" t="s">
        <v>255</v>
      </c>
    </row>
    <row r="365" spans="1:23" s="132" customFormat="1" x14ac:dyDescent="0.2">
      <c r="A365" s="167"/>
      <c r="B365" s="166" t="s">
        <v>235</v>
      </c>
      <c r="C365" s="904" t="s">
        <v>236</v>
      </c>
      <c r="D365" s="904"/>
      <c r="E365" s="904"/>
      <c r="F365" s="168" t="s">
        <v>31</v>
      </c>
      <c r="G365" s="168" t="s">
        <v>31</v>
      </c>
      <c r="H365" s="168" t="s">
        <v>31</v>
      </c>
      <c r="I365" s="168" t="s">
        <v>31</v>
      </c>
      <c r="J365" s="169">
        <v>5268.76</v>
      </c>
      <c r="K365" s="168" t="s">
        <v>237</v>
      </c>
      <c r="L365" s="169">
        <v>19441.72</v>
      </c>
      <c r="M365" s="170" t="s">
        <v>31</v>
      </c>
      <c r="N365" s="171" t="s">
        <v>31</v>
      </c>
      <c r="T365" s="137" t="s">
        <v>236</v>
      </c>
    </row>
    <row r="366" spans="1:23" s="132" customFormat="1" x14ac:dyDescent="0.2">
      <c r="A366" s="167"/>
      <c r="B366" s="166" t="s">
        <v>238</v>
      </c>
      <c r="C366" s="904" t="s">
        <v>239</v>
      </c>
      <c r="D366" s="904"/>
      <c r="E366" s="904"/>
      <c r="F366" s="168" t="s">
        <v>31</v>
      </c>
      <c r="G366" s="168" t="s">
        <v>31</v>
      </c>
      <c r="H366" s="168" t="s">
        <v>31</v>
      </c>
      <c r="I366" s="168" t="s">
        <v>31</v>
      </c>
      <c r="J366" s="169">
        <v>267.67</v>
      </c>
      <c r="K366" s="168" t="s">
        <v>237</v>
      </c>
      <c r="L366" s="169">
        <v>987.7</v>
      </c>
      <c r="M366" s="170" t="s">
        <v>31</v>
      </c>
      <c r="N366" s="171" t="s">
        <v>31</v>
      </c>
      <c r="T366" s="137" t="s">
        <v>239</v>
      </c>
    </row>
    <row r="367" spans="1:23" s="132" customFormat="1" x14ac:dyDescent="0.2">
      <c r="A367" s="167"/>
      <c r="B367" s="166" t="s">
        <v>256</v>
      </c>
      <c r="C367" s="904" t="s">
        <v>257</v>
      </c>
      <c r="D367" s="904"/>
      <c r="E367" s="904"/>
      <c r="F367" s="168" t="s">
        <v>31</v>
      </c>
      <c r="G367" s="168" t="s">
        <v>31</v>
      </c>
      <c r="H367" s="168" t="s">
        <v>31</v>
      </c>
      <c r="I367" s="168" t="s">
        <v>31</v>
      </c>
      <c r="J367" s="169">
        <v>17.079999999999998</v>
      </c>
      <c r="K367" s="168" t="s">
        <v>31</v>
      </c>
      <c r="L367" s="169">
        <v>42.02</v>
      </c>
      <c r="M367" s="170" t="s">
        <v>31</v>
      </c>
      <c r="N367" s="171" t="s">
        <v>31</v>
      </c>
      <c r="T367" s="137" t="s">
        <v>257</v>
      </c>
    </row>
    <row r="368" spans="1:23" s="132" customFormat="1" x14ac:dyDescent="0.2">
      <c r="A368" s="167"/>
      <c r="B368" s="166" t="s">
        <v>31</v>
      </c>
      <c r="C368" s="904" t="s">
        <v>258</v>
      </c>
      <c r="D368" s="904"/>
      <c r="E368" s="904"/>
      <c r="F368" s="168" t="s">
        <v>241</v>
      </c>
      <c r="G368" s="168" t="s">
        <v>409</v>
      </c>
      <c r="H368" s="168" t="s">
        <v>237</v>
      </c>
      <c r="I368" s="168" t="s">
        <v>410</v>
      </c>
      <c r="J368" s="169" t="s">
        <v>31</v>
      </c>
      <c r="K368" s="168" t="s">
        <v>31</v>
      </c>
      <c r="L368" s="169" t="s">
        <v>31</v>
      </c>
      <c r="M368" s="170" t="s">
        <v>31</v>
      </c>
      <c r="N368" s="171" t="s">
        <v>31</v>
      </c>
      <c r="U368" s="137" t="s">
        <v>258</v>
      </c>
    </row>
    <row r="369" spans="1:27" s="132" customFormat="1" x14ac:dyDescent="0.2">
      <c r="A369" s="167"/>
      <c r="B369" s="166" t="s">
        <v>31</v>
      </c>
      <c r="C369" s="904" t="s">
        <v>240</v>
      </c>
      <c r="D369" s="904"/>
      <c r="E369" s="904"/>
      <c r="F369" s="168" t="s">
        <v>241</v>
      </c>
      <c r="G369" s="168" t="s">
        <v>411</v>
      </c>
      <c r="H369" s="168" t="s">
        <v>237</v>
      </c>
      <c r="I369" s="168" t="s">
        <v>412</v>
      </c>
      <c r="J369" s="169" t="s">
        <v>31</v>
      </c>
      <c r="K369" s="168" t="s">
        <v>31</v>
      </c>
      <c r="L369" s="169" t="s">
        <v>31</v>
      </c>
      <c r="M369" s="170" t="s">
        <v>31</v>
      </c>
      <c r="N369" s="171" t="s">
        <v>31</v>
      </c>
      <c r="U369" s="137" t="s">
        <v>240</v>
      </c>
    </row>
    <row r="370" spans="1:27" s="132" customFormat="1" x14ac:dyDescent="0.2">
      <c r="A370" s="167"/>
      <c r="B370" s="166" t="s">
        <v>31</v>
      </c>
      <c r="C370" s="917" t="s">
        <v>244</v>
      </c>
      <c r="D370" s="917"/>
      <c r="E370" s="917"/>
      <c r="F370" s="159" t="s">
        <v>31</v>
      </c>
      <c r="G370" s="159" t="s">
        <v>31</v>
      </c>
      <c r="H370" s="159" t="s">
        <v>31</v>
      </c>
      <c r="I370" s="159" t="s">
        <v>31</v>
      </c>
      <c r="J370" s="160">
        <v>5459.07</v>
      </c>
      <c r="K370" s="159" t="s">
        <v>31</v>
      </c>
      <c r="L370" s="160">
        <v>20122.96</v>
      </c>
      <c r="M370" s="161" t="s">
        <v>31</v>
      </c>
      <c r="N370" s="162" t="s">
        <v>31</v>
      </c>
      <c r="V370" s="137" t="s">
        <v>244</v>
      </c>
    </row>
    <row r="371" spans="1:27" s="132" customFormat="1" x14ac:dyDescent="0.2">
      <c r="A371" s="167"/>
      <c r="B371" s="166" t="s">
        <v>31</v>
      </c>
      <c r="C371" s="904" t="s">
        <v>245</v>
      </c>
      <c r="D371" s="904"/>
      <c r="E371" s="904"/>
      <c r="F371" s="168" t="s">
        <v>31</v>
      </c>
      <c r="G371" s="168" t="s">
        <v>31</v>
      </c>
      <c r="H371" s="168" t="s">
        <v>31</v>
      </c>
      <c r="I371" s="168" t="s">
        <v>31</v>
      </c>
      <c r="J371" s="169" t="s">
        <v>31</v>
      </c>
      <c r="K371" s="168" t="s">
        <v>31</v>
      </c>
      <c r="L371" s="169">
        <v>1626.92</v>
      </c>
      <c r="M371" s="170" t="s">
        <v>31</v>
      </c>
      <c r="N371" s="171" t="s">
        <v>31</v>
      </c>
      <c r="U371" s="137" t="s">
        <v>245</v>
      </c>
    </row>
    <row r="372" spans="1:27" s="132" customFormat="1" ht="22.5" x14ac:dyDescent="0.2">
      <c r="A372" s="167"/>
      <c r="B372" s="166" t="s">
        <v>393</v>
      </c>
      <c r="C372" s="904" t="s">
        <v>394</v>
      </c>
      <c r="D372" s="904"/>
      <c r="E372" s="904"/>
      <c r="F372" s="168" t="s">
        <v>144</v>
      </c>
      <c r="G372" s="168" t="s">
        <v>395</v>
      </c>
      <c r="H372" s="168" t="s">
        <v>31</v>
      </c>
      <c r="I372" s="168" t="s">
        <v>395</v>
      </c>
      <c r="J372" s="169" t="s">
        <v>31</v>
      </c>
      <c r="K372" s="168" t="s">
        <v>31</v>
      </c>
      <c r="L372" s="169">
        <v>2310.23</v>
      </c>
      <c r="M372" s="170" t="s">
        <v>31</v>
      </c>
      <c r="N372" s="171" t="s">
        <v>31</v>
      </c>
      <c r="U372" s="137" t="s">
        <v>394</v>
      </c>
    </row>
    <row r="373" spans="1:27" s="132" customFormat="1" ht="22.5" x14ac:dyDescent="0.2">
      <c r="A373" s="167"/>
      <c r="B373" s="166" t="s">
        <v>396</v>
      </c>
      <c r="C373" s="904" t="s">
        <v>397</v>
      </c>
      <c r="D373" s="904"/>
      <c r="E373" s="904"/>
      <c r="F373" s="168" t="s">
        <v>144</v>
      </c>
      <c r="G373" s="168" t="s">
        <v>248</v>
      </c>
      <c r="H373" s="168" t="s">
        <v>31</v>
      </c>
      <c r="I373" s="168" t="s">
        <v>248</v>
      </c>
      <c r="J373" s="169" t="s">
        <v>31</v>
      </c>
      <c r="K373" s="168" t="s">
        <v>31</v>
      </c>
      <c r="L373" s="169">
        <v>1545.57</v>
      </c>
      <c r="M373" s="170" t="s">
        <v>31</v>
      </c>
      <c r="N373" s="171" t="s">
        <v>31</v>
      </c>
      <c r="U373" s="137" t="s">
        <v>397</v>
      </c>
    </row>
    <row r="374" spans="1:27" s="132" customFormat="1" x14ac:dyDescent="0.2">
      <c r="A374" s="172"/>
      <c r="B374" s="173"/>
      <c r="C374" s="918" t="s">
        <v>252</v>
      </c>
      <c r="D374" s="918"/>
      <c r="E374" s="918"/>
      <c r="F374" s="174" t="s">
        <v>31</v>
      </c>
      <c r="G374" s="174" t="s">
        <v>31</v>
      </c>
      <c r="H374" s="174" t="s">
        <v>31</v>
      </c>
      <c r="I374" s="174" t="s">
        <v>31</v>
      </c>
      <c r="J374" s="175" t="s">
        <v>31</v>
      </c>
      <c r="K374" s="174" t="s">
        <v>31</v>
      </c>
      <c r="L374" s="175">
        <v>23978.76</v>
      </c>
      <c r="M374" s="161" t="s">
        <v>31</v>
      </c>
      <c r="N374" s="176" t="s">
        <v>31</v>
      </c>
      <c r="W374" s="137" t="s">
        <v>252</v>
      </c>
    </row>
    <row r="375" spans="1:27" s="132" customFormat="1" x14ac:dyDescent="0.2">
      <c r="A375" s="157" t="s">
        <v>413</v>
      </c>
      <c r="B375" s="158" t="s">
        <v>414</v>
      </c>
      <c r="C375" s="917" t="s">
        <v>415</v>
      </c>
      <c r="D375" s="917"/>
      <c r="E375" s="917"/>
      <c r="F375" s="159" t="s">
        <v>401</v>
      </c>
      <c r="G375" s="159" t="s">
        <v>31</v>
      </c>
      <c r="H375" s="159" t="s">
        <v>31</v>
      </c>
      <c r="I375" s="159" t="s">
        <v>416</v>
      </c>
      <c r="J375" s="160">
        <v>114.13</v>
      </c>
      <c r="K375" s="159" t="s">
        <v>31</v>
      </c>
      <c r="L375" s="160">
        <v>35375.730000000003</v>
      </c>
      <c r="M375" s="161" t="s">
        <v>31</v>
      </c>
      <c r="N375" s="162" t="s">
        <v>31</v>
      </c>
      <c r="Q375" s="137" t="s">
        <v>415</v>
      </c>
    </row>
    <row r="376" spans="1:27" s="132" customFormat="1" x14ac:dyDescent="0.2">
      <c r="A376" s="163"/>
      <c r="B376" s="164"/>
      <c r="C376" s="904" t="s">
        <v>417</v>
      </c>
      <c r="D376" s="904"/>
      <c r="E376" s="904"/>
      <c r="F376" s="904"/>
      <c r="G376" s="904"/>
      <c r="H376" s="904"/>
      <c r="I376" s="904"/>
      <c r="J376" s="904"/>
      <c r="K376" s="904"/>
      <c r="L376" s="904"/>
      <c r="M376" s="904"/>
      <c r="N376" s="912"/>
      <c r="R376" s="137" t="s">
        <v>417</v>
      </c>
    </row>
    <row r="377" spans="1:27" s="132" customFormat="1" x14ac:dyDescent="0.2">
      <c r="A377" s="920" t="s">
        <v>335</v>
      </c>
      <c r="B377" s="921"/>
      <c r="C377" s="921"/>
      <c r="D377" s="921"/>
      <c r="E377" s="921"/>
      <c r="F377" s="921"/>
      <c r="G377" s="921"/>
      <c r="H377" s="921"/>
      <c r="I377" s="921"/>
      <c r="J377" s="921"/>
      <c r="K377" s="921"/>
      <c r="L377" s="921"/>
      <c r="M377" s="921"/>
      <c r="N377" s="922"/>
      <c r="AA377" s="137" t="s">
        <v>335</v>
      </c>
    </row>
    <row r="378" spans="1:27" s="132" customFormat="1" ht="33.75" x14ac:dyDescent="0.2">
      <c r="A378" s="157" t="s">
        <v>418</v>
      </c>
      <c r="B378" s="158" t="s">
        <v>384</v>
      </c>
      <c r="C378" s="917" t="s">
        <v>385</v>
      </c>
      <c r="D378" s="917"/>
      <c r="E378" s="917"/>
      <c r="F378" s="159" t="s">
        <v>386</v>
      </c>
      <c r="G378" s="159" t="s">
        <v>31</v>
      </c>
      <c r="H378" s="159" t="s">
        <v>31</v>
      </c>
      <c r="I378" s="159" t="s">
        <v>419</v>
      </c>
      <c r="J378" s="160" t="s">
        <v>31</v>
      </c>
      <c r="K378" s="159" t="s">
        <v>31</v>
      </c>
      <c r="L378" s="160" t="s">
        <v>31</v>
      </c>
      <c r="M378" s="161" t="s">
        <v>31</v>
      </c>
      <c r="N378" s="162" t="s">
        <v>31</v>
      </c>
      <c r="Q378" s="137" t="s">
        <v>385</v>
      </c>
    </row>
    <row r="379" spans="1:27" s="132" customFormat="1" x14ac:dyDescent="0.2">
      <c r="A379" s="163"/>
      <c r="B379" s="164"/>
      <c r="C379" s="904" t="s">
        <v>420</v>
      </c>
      <c r="D379" s="904"/>
      <c r="E379" s="904"/>
      <c r="F379" s="904"/>
      <c r="G379" s="904"/>
      <c r="H379" s="904"/>
      <c r="I379" s="904"/>
      <c r="J379" s="904"/>
      <c r="K379" s="904"/>
      <c r="L379" s="904"/>
      <c r="M379" s="904"/>
      <c r="N379" s="912"/>
      <c r="R379" s="137" t="s">
        <v>420</v>
      </c>
    </row>
    <row r="380" spans="1:27" s="132" customFormat="1" ht="22.5" x14ac:dyDescent="0.2">
      <c r="A380" s="165"/>
      <c r="B380" s="166" t="s">
        <v>231</v>
      </c>
      <c r="C380" s="904" t="s">
        <v>232</v>
      </c>
      <c r="D380" s="904"/>
      <c r="E380" s="904"/>
      <c r="F380" s="904"/>
      <c r="G380" s="904"/>
      <c r="H380" s="904"/>
      <c r="I380" s="904"/>
      <c r="J380" s="904"/>
      <c r="K380" s="904"/>
      <c r="L380" s="904"/>
      <c r="M380" s="904"/>
      <c r="N380" s="912"/>
      <c r="S380" s="137" t="s">
        <v>232</v>
      </c>
    </row>
    <row r="381" spans="1:27" s="132" customFormat="1" ht="22.5" x14ac:dyDescent="0.2">
      <c r="A381" s="165"/>
      <c r="B381" s="166" t="s">
        <v>233</v>
      </c>
      <c r="C381" s="904" t="s">
        <v>234</v>
      </c>
      <c r="D381" s="904"/>
      <c r="E381" s="904"/>
      <c r="F381" s="904"/>
      <c r="G381" s="904"/>
      <c r="H381" s="904"/>
      <c r="I381" s="904"/>
      <c r="J381" s="904"/>
      <c r="K381" s="904"/>
      <c r="L381" s="904"/>
      <c r="M381" s="904"/>
      <c r="N381" s="912"/>
      <c r="S381" s="137" t="s">
        <v>234</v>
      </c>
    </row>
    <row r="382" spans="1:27" s="132" customFormat="1" x14ac:dyDescent="0.2">
      <c r="A382" s="167"/>
      <c r="B382" s="166" t="s">
        <v>225</v>
      </c>
      <c r="C382" s="904" t="s">
        <v>255</v>
      </c>
      <c r="D382" s="904"/>
      <c r="E382" s="904"/>
      <c r="F382" s="168" t="s">
        <v>31</v>
      </c>
      <c r="G382" s="168" t="s">
        <v>31</v>
      </c>
      <c r="H382" s="168" t="s">
        <v>31</v>
      </c>
      <c r="I382" s="168" t="s">
        <v>31</v>
      </c>
      <c r="J382" s="169">
        <v>115.49</v>
      </c>
      <c r="K382" s="168" t="s">
        <v>237</v>
      </c>
      <c r="L382" s="169">
        <v>398.44</v>
      </c>
      <c r="M382" s="170" t="s">
        <v>31</v>
      </c>
      <c r="N382" s="171" t="s">
        <v>31</v>
      </c>
      <c r="T382" s="137" t="s">
        <v>255</v>
      </c>
    </row>
    <row r="383" spans="1:27" s="132" customFormat="1" x14ac:dyDescent="0.2">
      <c r="A383" s="167"/>
      <c r="B383" s="166" t="s">
        <v>235</v>
      </c>
      <c r="C383" s="904" t="s">
        <v>236</v>
      </c>
      <c r="D383" s="904"/>
      <c r="E383" s="904"/>
      <c r="F383" s="168" t="s">
        <v>31</v>
      </c>
      <c r="G383" s="168" t="s">
        <v>31</v>
      </c>
      <c r="H383" s="168" t="s">
        <v>31</v>
      </c>
      <c r="I383" s="168" t="s">
        <v>31</v>
      </c>
      <c r="J383" s="169">
        <v>3357.76</v>
      </c>
      <c r="K383" s="168" t="s">
        <v>237</v>
      </c>
      <c r="L383" s="169">
        <v>11584.27</v>
      </c>
      <c r="M383" s="170" t="s">
        <v>31</v>
      </c>
      <c r="N383" s="171" t="s">
        <v>31</v>
      </c>
      <c r="T383" s="137" t="s">
        <v>236</v>
      </c>
    </row>
    <row r="384" spans="1:27" s="132" customFormat="1" x14ac:dyDescent="0.2">
      <c r="A384" s="167"/>
      <c r="B384" s="166" t="s">
        <v>238</v>
      </c>
      <c r="C384" s="904" t="s">
        <v>239</v>
      </c>
      <c r="D384" s="904"/>
      <c r="E384" s="904"/>
      <c r="F384" s="168" t="s">
        <v>31</v>
      </c>
      <c r="G384" s="168" t="s">
        <v>31</v>
      </c>
      <c r="H384" s="168" t="s">
        <v>31</v>
      </c>
      <c r="I384" s="168" t="s">
        <v>31</v>
      </c>
      <c r="J384" s="169">
        <v>181.59</v>
      </c>
      <c r="K384" s="168" t="s">
        <v>237</v>
      </c>
      <c r="L384" s="169">
        <v>626.49</v>
      </c>
      <c r="M384" s="170" t="s">
        <v>31</v>
      </c>
      <c r="N384" s="171" t="s">
        <v>31</v>
      </c>
      <c r="T384" s="137" t="s">
        <v>239</v>
      </c>
    </row>
    <row r="385" spans="1:23" s="132" customFormat="1" x14ac:dyDescent="0.2">
      <c r="A385" s="167"/>
      <c r="B385" s="166" t="s">
        <v>256</v>
      </c>
      <c r="C385" s="904" t="s">
        <v>257</v>
      </c>
      <c r="D385" s="904"/>
      <c r="E385" s="904"/>
      <c r="F385" s="168" t="s">
        <v>31</v>
      </c>
      <c r="G385" s="168" t="s">
        <v>31</v>
      </c>
      <c r="H385" s="168" t="s">
        <v>31</v>
      </c>
      <c r="I385" s="168" t="s">
        <v>31</v>
      </c>
      <c r="J385" s="169">
        <v>17.079999999999998</v>
      </c>
      <c r="K385" s="168" t="s">
        <v>31</v>
      </c>
      <c r="L385" s="169">
        <v>39.28</v>
      </c>
      <c r="M385" s="170" t="s">
        <v>31</v>
      </c>
      <c r="N385" s="171" t="s">
        <v>31</v>
      </c>
      <c r="T385" s="137" t="s">
        <v>257</v>
      </c>
    </row>
    <row r="386" spans="1:23" s="132" customFormat="1" x14ac:dyDescent="0.2">
      <c r="A386" s="167"/>
      <c r="B386" s="166" t="s">
        <v>31</v>
      </c>
      <c r="C386" s="904" t="s">
        <v>258</v>
      </c>
      <c r="D386" s="904"/>
      <c r="E386" s="904"/>
      <c r="F386" s="168" t="s">
        <v>241</v>
      </c>
      <c r="G386" s="168" t="s">
        <v>389</v>
      </c>
      <c r="H386" s="168" t="s">
        <v>237</v>
      </c>
      <c r="I386" s="168" t="s">
        <v>421</v>
      </c>
      <c r="J386" s="169" t="s">
        <v>31</v>
      </c>
      <c r="K386" s="168" t="s">
        <v>31</v>
      </c>
      <c r="L386" s="169" t="s">
        <v>31</v>
      </c>
      <c r="M386" s="170" t="s">
        <v>31</v>
      </c>
      <c r="N386" s="171" t="s">
        <v>31</v>
      </c>
      <c r="U386" s="137" t="s">
        <v>258</v>
      </c>
    </row>
    <row r="387" spans="1:23" s="132" customFormat="1" x14ac:dyDescent="0.2">
      <c r="A387" s="167"/>
      <c r="B387" s="166" t="s">
        <v>31</v>
      </c>
      <c r="C387" s="904" t="s">
        <v>240</v>
      </c>
      <c r="D387" s="904"/>
      <c r="E387" s="904"/>
      <c r="F387" s="168" t="s">
        <v>241</v>
      </c>
      <c r="G387" s="168" t="s">
        <v>391</v>
      </c>
      <c r="H387" s="168" t="s">
        <v>237</v>
      </c>
      <c r="I387" s="168" t="s">
        <v>422</v>
      </c>
      <c r="J387" s="169" t="s">
        <v>31</v>
      </c>
      <c r="K387" s="168" t="s">
        <v>31</v>
      </c>
      <c r="L387" s="169" t="s">
        <v>31</v>
      </c>
      <c r="M387" s="170" t="s">
        <v>31</v>
      </c>
      <c r="N387" s="171" t="s">
        <v>31</v>
      </c>
      <c r="U387" s="137" t="s">
        <v>240</v>
      </c>
    </row>
    <row r="388" spans="1:23" s="132" customFormat="1" x14ac:dyDescent="0.2">
      <c r="A388" s="167"/>
      <c r="B388" s="166" t="s">
        <v>31</v>
      </c>
      <c r="C388" s="917" t="s">
        <v>244</v>
      </c>
      <c r="D388" s="917"/>
      <c r="E388" s="917"/>
      <c r="F388" s="159" t="s">
        <v>31</v>
      </c>
      <c r="G388" s="159" t="s">
        <v>31</v>
      </c>
      <c r="H388" s="159" t="s">
        <v>31</v>
      </c>
      <c r="I388" s="159" t="s">
        <v>31</v>
      </c>
      <c r="J388" s="160">
        <v>3490.33</v>
      </c>
      <c r="K388" s="159" t="s">
        <v>31</v>
      </c>
      <c r="L388" s="160">
        <v>12021.99</v>
      </c>
      <c r="M388" s="161" t="s">
        <v>31</v>
      </c>
      <c r="N388" s="162" t="s">
        <v>31</v>
      </c>
      <c r="V388" s="137" t="s">
        <v>244</v>
      </c>
    </row>
    <row r="389" spans="1:23" s="132" customFormat="1" x14ac:dyDescent="0.2">
      <c r="A389" s="167"/>
      <c r="B389" s="166" t="s">
        <v>31</v>
      </c>
      <c r="C389" s="904" t="s">
        <v>245</v>
      </c>
      <c r="D389" s="904"/>
      <c r="E389" s="904"/>
      <c r="F389" s="168" t="s">
        <v>31</v>
      </c>
      <c r="G389" s="168" t="s">
        <v>31</v>
      </c>
      <c r="H389" s="168" t="s">
        <v>31</v>
      </c>
      <c r="I389" s="168" t="s">
        <v>31</v>
      </c>
      <c r="J389" s="169" t="s">
        <v>31</v>
      </c>
      <c r="K389" s="168" t="s">
        <v>31</v>
      </c>
      <c r="L389" s="169">
        <v>1024.93</v>
      </c>
      <c r="M389" s="170" t="s">
        <v>31</v>
      </c>
      <c r="N389" s="171" t="s">
        <v>31</v>
      </c>
      <c r="U389" s="137" t="s">
        <v>245</v>
      </c>
    </row>
    <row r="390" spans="1:23" s="132" customFormat="1" ht="22.5" x14ac:dyDescent="0.2">
      <c r="A390" s="167"/>
      <c r="B390" s="166" t="s">
        <v>393</v>
      </c>
      <c r="C390" s="904" t="s">
        <v>394</v>
      </c>
      <c r="D390" s="904"/>
      <c r="E390" s="904"/>
      <c r="F390" s="168" t="s">
        <v>144</v>
      </c>
      <c r="G390" s="168" t="s">
        <v>395</v>
      </c>
      <c r="H390" s="168" t="s">
        <v>31</v>
      </c>
      <c r="I390" s="168" t="s">
        <v>395</v>
      </c>
      <c r="J390" s="169" t="s">
        <v>31</v>
      </c>
      <c r="K390" s="168" t="s">
        <v>31</v>
      </c>
      <c r="L390" s="169">
        <v>1455.4</v>
      </c>
      <c r="M390" s="170" t="s">
        <v>31</v>
      </c>
      <c r="N390" s="171" t="s">
        <v>31</v>
      </c>
      <c r="U390" s="137" t="s">
        <v>394</v>
      </c>
    </row>
    <row r="391" spans="1:23" s="132" customFormat="1" ht="22.5" x14ac:dyDescent="0.2">
      <c r="A391" s="167"/>
      <c r="B391" s="166" t="s">
        <v>396</v>
      </c>
      <c r="C391" s="904" t="s">
        <v>397</v>
      </c>
      <c r="D391" s="904"/>
      <c r="E391" s="904"/>
      <c r="F391" s="168" t="s">
        <v>144</v>
      </c>
      <c r="G391" s="168" t="s">
        <v>248</v>
      </c>
      <c r="H391" s="168" t="s">
        <v>31</v>
      </c>
      <c r="I391" s="168" t="s">
        <v>248</v>
      </c>
      <c r="J391" s="169" t="s">
        <v>31</v>
      </c>
      <c r="K391" s="168" t="s">
        <v>31</v>
      </c>
      <c r="L391" s="169">
        <v>973.68</v>
      </c>
      <c r="M391" s="170" t="s">
        <v>31</v>
      </c>
      <c r="N391" s="171" t="s">
        <v>31</v>
      </c>
      <c r="U391" s="137" t="s">
        <v>397</v>
      </c>
    </row>
    <row r="392" spans="1:23" s="132" customFormat="1" x14ac:dyDescent="0.2">
      <c r="A392" s="172"/>
      <c r="B392" s="173"/>
      <c r="C392" s="918" t="s">
        <v>252</v>
      </c>
      <c r="D392" s="918"/>
      <c r="E392" s="918"/>
      <c r="F392" s="174" t="s">
        <v>31</v>
      </c>
      <c r="G392" s="174" t="s">
        <v>31</v>
      </c>
      <c r="H392" s="174" t="s">
        <v>31</v>
      </c>
      <c r="I392" s="174" t="s">
        <v>31</v>
      </c>
      <c r="J392" s="175" t="s">
        <v>31</v>
      </c>
      <c r="K392" s="174" t="s">
        <v>31</v>
      </c>
      <c r="L392" s="175">
        <v>14451.07</v>
      </c>
      <c r="M392" s="161" t="s">
        <v>31</v>
      </c>
      <c r="N392" s="176" t="s">
        <v>31</v>
      </c>
      <c r="W392" s="137" t="s">
        <v>252</v>
      </c>
    </row>
    <row r="393" spans="1:23" s="132" customFormat="1" ht="22.5" x14ac:dyDescent="0.2">
      <c r="A393" s="157" t="s">
        <v>423</v>
      </c>
      <c r="B393" s="158" t="s">
        <v>399</v>
      </c>
      <c r="C393" s="917" t="s">
        <v>400</v>
      </c>
      <c r="D393" s="917"/>
      <c r="E393" s="917"/>
      <c r="F393" s="159" t="s">
        <v>401</v>
      </c>
      <c r="G393" s="159" t="s">
        <v>31</v>
      </c>
      <c r="H393" s="159" t="s">
        <v>31</v>
      </c>
      <c r="I393" s="159" t="s">
        <v>424</v>
      </c>
      <c r="J393" s="160">
        <v>72</v>
      </c>
      <c r="K393" s="159" t="s">
        <v>31</v>
      </c>
      <c r="L393" s="160">
        <v>20203.2</v>
      </c>
      <c r="M393" s="161" t="s">
        <v>31</v>
      </c>
      <c r="N393" s="162" t="s">
        <v>31</v>
      </c>
      <c r="Q393" s="137" t="s">
        <v>400</v>
      </c>
    </row>
    <row r="394" spans="1:23" s="132" customFormat="1" x14ac:dyDescent="0.2">
      <c r="A394" s="163"/>
      <c r="B394" s="164"/>
      <c r="C394" s="904" t="s">
        <v>425</v>
      </c>
      <c r="D394" s="904"/>
      <c r="E394" s="904"/>
      <c r="F394" s="904"/>
      <c r="G394" s="904"/>
      <c r="H394" s="904"/>
      <c r="I394" s="904"/>
      <c r="J394" s="904"/>
      <c r="K394" s="904"/>
      <c r="L394" s="904"/>
      <c r="M394" s="904"/>
      <c r="N394" s="912"/>
      <c r="R394" s="137" t="s">
        <v>425</v>
      </c>
    </row>
    <row r="395" spans="1:23" s="132" customFormat="1" ht="33.75" x14ac:dyDescent="0.2">
      <c r="A395" s="157" t="s">
        <v>426</v>
      </c>
      <c r="B395" s="158" t="s">
        <v>405</v>
      </c>
      <c r="C395" s="917" t="s">
        <v>406</v>
      </c>
      <c r="D395" s="917"/>
      <c r="E395" s="917"/>
      <c r="F395" s="159" t="s">
        <v>386</v>
      </c>
      <c r="G395" s="159" t="s">
        <v>31</v>
      </c>
      <c r="H395" s="159" t="s">
        <v>31</v>
      </c>
      <c r="I395" s="159" t="s">
        <v>427</v>
      </c>
      <c r="J395" s="160" t="s">
        <v>31</v>
      </c>
      <c r="K395" s="159" t="s">
        <v>31</v>
      </c>
      <c r="L395" s="160" t="s">
        <v>31</v>
      </c>
      <c r="M395" s="161" t="s">
        <v>31</v>
      </c>
      <c r="N395" s="162" t="s">
        <v>31</v>
      </c>
      <c r="Q395" s="137" t="s">
        <v>406</v>
      </c>
    </row>
    <row r="396" spans="1:23" s="132" customFormat="1" x14ac:dyDescent="0.2">
      <c r="A396" s="163"/>
      <c r="B396" s="164"/>
      <c r="C396" s="904" t="s">
        <v>428</v>
      </c>
      <c r="D396" s="904"/>
      <c r="E396" s="904"/>
      <c r="F396" s="904"/>
      <c r="G396" s="904"/>
      <c r="H396" s="904"/>
      <c r="I396" s="904"/>
      <c r="J396" s="904"/>
      <c r="K396" s="904"/>
      <c r="L396" s="904"/>
      <c r="M396" s="904"/>
      <c r="N396" s="912"/>
      <c r="R396" s="137" t="s">
        <v>428</v>
      </c>
    </row>
    <row r="397" spans="1:23" s="132" customFormat="1" ht="22.5" x14ac:dyDescent="0.2">
      <c r="A397" s="165"/>
      <c r="B397" s="166" t="s">
        <v>231</v>
      </c>
      <c r="C397" s="904" t="s">
        <v>232</v>
      </c>
      <c r="D397" s="904"/>
      <c r="E397" s="904"/>
      <c r="F397" s="904"/>
      <c r="G397" s="904"/>
      <c r="H397" s="904"/>
      <c r="I397" s="904"/>
      <c r="J397" s="904"/>
      <c r="K397" s="904"/>
      <c r="L397" s="904"/>
      <c r="M397" s="904"/>
      <c r="N397" s="912"/>
      <c r="S397" s="137" t="s">
        <v>232</v>
      </c>
    </row>
    <row r="398" spans="1:23" s="132" customFormat="1" ht="22.5" x14ac:dyDescent="0.2">
      <c r="A398" s="165"/>
      <c r="B398" s="166" t="s">
        <v>233</v>
      </c>
      <c r="C398" s="904" t="s">
        <v>234</v>
      </c>
      <c r="D398" s="904"/>
      <c r="E398" s="904"/>
      <c r="F398" s="904"/>
      <c r="G398" s="904"/>
      <c r="H398" s="904"/>
      <c r="I398" s="904"/>
      <c r="J398" s="904"/>
      <c r="K398" s="904"/>
      <c r="L398" s="904"/>
      <c r="M398" s="904"/>
      <c r="N398" s="912"/>
      <c r="S398" s="137" t="s">
        <v>234</v>
      </c>
    </row>
    <row r="399" spans="1:23" s="132" customFormat="1" x14ac:dyDescent="0.2">
      <c r="A399" s="167"/>
      <c r="B399" s="166" t="s">
        <v>225</v>
      </c>
      <c r="C399" s="904" t="s">
        <v>255</v>
      </c>
      <c r="D399" s="904"/>
      <c r="E399" s="904"/>
      <c r="F399" s="168" t="s">
        <v>31</v>
      </c>
      <c r="G399" s="168" t="s">
        <v>31</v>
      </c>
      <c r="H399" s="168" t="s">
        <v>31</v>
      </c>
      <c r="I399" s="168" t="s">
        <v>31</v>
      </c>
      <c r="J399" s="169">
        <v>173.23</v>
      </c>
      <c r="K399" s="168" t="s">
        <v>237</v>
      </c>
      <c r="L399" s="169">
        <v>298.82</v>
      </c>
      <c r="M399" s="170" t="s">
        <v>31</v>
      </c>
      <c r="N399" s="171" t="s">
        <v>31</v>
      </c>
      <c r="T399" s="137" t="s">
        <v>255</v>
      </c>
    </row>
    <row r="400" spans="1:23" s="132" customFormat="1" x14ac:dyDescent="0.2">
      <c r="A400" s="167"/>
      <c r="B400" s="166" t="s">
        <v>235</v>
      </c>
      <c r="C400" s="904" t="s">
        <v>236</v>
      </c>
      <c r="D400" s="904"/>
      <c r="E400" s="904"/>
      <c r="F400" s="168" t="s">
        <v>31</v>
      </c>
      <c r="G400" s="168" t="s">
        <v>31</v>
      </c>
      <c r="H400" s="168" t="s">
        <v>31</v>
      </c>
      <c r="I400" s="168" t="s">
        <v>31</v>
      </c>
      <c r="J400" s="169">
        <v>5268.76</v>
      </c>
      <c r="K400" s="168" t="s">
        <v>237</v>
      </c>
      <c r="L400" s="169">
        <v>9088.61</v>
      </c>
      <c r="M400" s="170" t="s">
        <v>31</v>
      </c>
      <c r="N400" s="171" t="s">
        <v>31</v>
      </c>
      <c r="T400" s="137" t="s">
        <v>236</v>
      </c>
    </row>
    <row r="401" spans="1:25" s="132" customFormat="1" x14ac:dyDescent="0.2">
      <c r="A401" s="167"/>
      <c r="B401" s="166" t="s">
        <v>238</v>
      </c>
      <c r="C401" s="904" t="s">
        <v>239</v>
      </c>
      <c r="D401" s="904"/>
      <c r="E401" s="904"/>
      <c r="F401" s="168" t="s">
        <v>31</v>
      </c>
      <c r="G401" s="168" t="s">
        <v>31</v>
      </c>
      <c r="H401" s="168" t="s">
        <v>31</v>
      </c>
      <c r="I401" s="168" t="s">
        <v>31</v>
      </c>
      <c r="J401" s="169">
        <v>267.67</v>
      </c>
      <c r="K401" s="168" t="s">
        <v>237</v>
      </c>
      <c r="L401" s="169">
        <v>461.73</v>
      </c>
      <c r="M401" s="170" t="s">
        <v>31</v>
      </c>
      <c r="N401" s="171" t="s">
        <v>31</v>
      </c>
      <c r="T401" s="137" t="s">
        <v>239</v>
      </c>
    </row>
    <row r="402" spans="1:25" s="132" customFormat="1" x14ac:dyDescent="0.2">
      <c r="A402" s="167"/>
      <c r="B402" s="166" t="s">
        <v>256</v>
      </c>
      <c r="C402" s="904" t="s">
        <v>257</v>
      </c>
      <c r="D402" s="904"/>
      <c r="E402" s="904"/>
      <c r="F402" s="168" t="s">
        <v>31</v>
      </c>
      <c r="G402" s="168" t="s">
        <v>31</v>
      </c>
      <c r="H402" s="168" t="s">
        <v>31</v>
      </c>
      <c r="I402" s="168" t="s">
        <v>31</v>
      </c>
      <c r="J402" s="169">
        <v>17.079999999999998</v>
      </c>
      <c r="K402" s="168" t="s">
        <v>31</v>
      </c>
      <c r="L402" s="169">
        <v>19.64</v>
      </c>
      <c r="M402" s="170" t="s">
        <v>31</v>
      </c>
      <c r="N402" s="171" t="s">
        <v>31</v>
      </c>
      <c r="T402" s="137" t="s">
        <v>257</v>
      </c>
    </row>
    <row r="403" spans="1:25" s="132" customFormat="1" x14ac:dyDescent="0.2">
      <c r="A403" s="167"/>
      <c r="B403" s="166" t="s">
        <v>31</v>
      </c>
      <c r="C403" s="904" t="s">
        <v>258</v>
      </c>
      <c r="D403" s="904"/>
      <c r="E403" s="904"/>
      <c r="F403" s="168" t="s">
        <v>241</v>
      </c>
      <c r="G403" s="168" t="s">
        <v>409</v>
      </c>
      <c r="H403" s="168" t="s">
        <v>237</v>
      </c>
      <c r="I403" s="168" t="s">
        <v>429</v>
      </c>
      <c r="J403" s="169" t="s">
        <v>31</v>
      </c>
      <c r="K403" s="168" t="s">
        <v>31</v>
      </c>
      <c r="L403" s="169" t="s">
        <v>31</v>
      </c>
      <c r="M403" s="170" t="s">
        <v>31</v>
      </c>
      <c r="N403" s="171" t="s">
        <v>31</v>
      </c>
      <c r="U403" s="137" t="s">
        <v>258</v>
      </c>
    </row>
    <row r="404" spans="1:25" s="132" customFormat="1" x14ac:dyDescent="0.2">
      <c r="A404" s="167"/>
      <c r="B404" s="166" t="s">
        <v>31</v>
      </c>
      <c r="C404" s="904" t="s">
        <v>240</v>
      </c>
      <c r="D404" s="904"/>
      <c r="E404" s="904"/>
      <c r="F404" s="168" t="s">
        <v>241</v>
      </c>
      <c r="G404" s="168" t="s">
        <v>411</v>
      </c>
      <c r="H404" s="168" t="s">
        <v>237</v>
      </c>
      <c r="I404" s="168" t="s">
        <v>430</v>
      </c>
      <c r="J404" s="169" t="s">
        <v>31</v>
      </c>
      <c r="K404" s="168" t="s">
        <v>31</v>
      </c>
      <c r="L404" s="169" t="s">
        <v>31</v>
      </c>
      <c r="M404" s="170" t="s">
        <v>31</v>
      </c>
      <c r="N404" s="171" t="s">
        <v>31</v>
      </c>
      <c r="U404" s="137" t="s">
        <v>240</v>
      </c>
    </row>
    <row r="405" spans="1:25" s="132" customFormat="1" x14ac:dyDescent="0.2">
      <c r="A405" s="167"/>
      <c r="B405" s="166" t="s">
        <v>31</v>
      </c>
      <c r="C405" s="917" t="s">
        <v>244</v>
      </c>
      <c r="D405" s="917"/>
      <c r="E405" s="917"/>
      <c r="F405" s="159" t="s">
        <v>31</v>
      </c>
      <c r="G405" s="159" t="s">
        <v>31</v>
      </c>
      <c r="H405" s="159" t="s">
        <v>31</v>
      </c>
      <c r="I405" s="159" t="s">
        <v>31</v>
      </c>
      <c r="J405" s="160">
        <v>5459.07</v>
      </c>
      <c r="K405" s="159" t="s">
        <v>31</v>
      </c>
      <c r="L405" s="160">
        <v>9407.07</v>
      </c>
      <c r="M405" s="161" t="s">
        <v>31</v>
      </c>
      <c r="N405" s="162" t="s">
        <v>31</v>
      </c>
      <c r="V405" s="137" t="s">
        <v>244</v>
      </c>
    </row>
    <row r="406" spans="1:25" s="132" customFormat="1" x14ac:dyDescent="0.2">
      <c r="A406" s="167"/>
      <c r="B406" s="166" t="s">
        <v>31</v>
      </c>
      <c r="C406" s="904" t="s">
        <v>245</v>
      </c>
      <c r="D406" s="904"/>
      <c r="E406" s="904"/>
      <c r="F406" s="168" t="s">
        <v>31</v>
      </c>
      <c r="G406" s="168" t="s">
        <v>31</v>
      </c>
      <c r="H406" s="168" t="s">
        <v>31</v>
      </c>
      <c r="I406" s="168" t="s">
        <v>31</v>
      </c>
      <c r="J406" s="169" t="s">
        <v>31</v>
      </c>
      <c r="K406" s="168" t="s">
        <v>31</v>
      </c>
      <c r="L406" s="169">
        <v>760.55</v>
      </c>
      <c r="M406" s="170" t="s">
        <v>31</v>
      </c>
      <c r="N406" s="171" t="s">
        <v>31</v>
      </c>
      <c r="U406" s="137" t="s">
        <v>245</v>
      </c>
    </row>
    <row r="407" spans="1:25" s="132" customFormat="1" ht="22.5" x14ac:dyDescent="0.2">
      <c r="A407" s="167"/>
      <c r="B407" s="166" t="s">
        <v>393</v>
      </c>
      <c r="C407" s="904" t="s">
        <v>394</v>
      </c>
      <c r="D407" s="904"/>
      <c r="E407" s="904"/>
      <c r="F407" s="168" t="s">
        <v>144</v>
      </c>
      <c r="G407" s="168" t="s">
        <v>395</v>
      </c>
      <c r="H407" s="168" t="s">
        <v>31</v>
      </c>
      <c r="I407" s="168" t="s">
        <v>395</v>
      </c>
      <c r="J407" s="169" t="s">
        <v>31</v>
      </c>
      <c r="K407" s="168" t="s">
        <v>31</v>
      </c>
      <c r="L407" s="169">
        <v>1079.98</v>
      </c>
      <c r="M407" s="170" t="s">
        <v>31</v>
      </c>
      <c r="N407" s="171" t="s">
        <v>31</v>
      </c>
      <c r="U407" s="137" t="s">
        <v>394</v>
      </c>
    </row>
    <row r="408" spans="1:25" s="132" customFormat="1" ht="22.5" x14ac:dyDescent="0.2">
      <c r="A408" s="167"/>
      <c r="B408" s="166" t="s">
        <v>396</v>
      </c>
      <c r="C408" s="904" t="s">
        <v>397</v>
      </c>
      <c r="D408" s="904"/>
      <c r="E408" s="904"/>
      <c r="F408" s="168" t="s">
        <v>144</v>
      </c>
      <c r="G408" s="168" t="s">
        <v>248</v>
      </c>
      <c r="H408" s="168" t="s">
        <v>31</v>
      </c>
      <c r="I408" s="168" t="s">
        <v>248</v>
      </c>
      <c r="J408" s="169" t="s">
        <v>31</v>
      </c>
      <c r="K408" s="168" t="s">
        <v>31</v>
      </c>
      <c r="L408" s="169">
        <v>722.52</v>
      </c>
      <c r="M408" s="170" t="s">
        <v>31</v>
      </c>
      <c r="N408" s="171" t="s">
        <v>31</v>
      </c>
      <c r="U408" s="137" t="s">
        <v>397</v>
      </c>
    </row>
    <row r="409" spans="1:25" s="132" customFormat="1" x14ac:dyDescent="0.2">
      <c r="A409" s="172"/>
      <c r="B409" s="173"/>
      <c r="C409" s="918" t="s">
        <v>252</v>
      </c>
      <c r="D409" s="918"/>
      <c r="E409" s="918"/>
      <c r="F409" s="174" t="s">
        <v>31</v>
      </c>
      <c r="G409" s="174" t="s">
        <v>31</v>
      </c>
      <c r="H409" s="174" t="s">
        <v>31</v>
      </c>
      <c r="I409" s="174" t="s">
        <v>31</v>
      </c>
      <c r="J409" s="175" t="s">
        <v>31</v>
      </c>
      <c r="K409" s="174" t="s">
        <v>31</v>
      </c>
      <c r="L409" s="175">
        <v>11209.57</v>
      </c>
      <c r="M409" s="161" t="s">
        <v>31</v>
      </c>
      <c r="N409" s="176" t="s">
        <v>31</v>
      </c>
      <c r="W409" s="137" t="s">
        <v>252</v>
      </c>
    </row>
    <row r="410" spans="1:25" s="132" customFormat="1" x14ac:dyDescent="0.2">
      <c r="A410" s="157" t="s">
        <v>431</v>
      </c>
      <c r="B410" s="158" t="s">
        <v>414</v>
      </c>
      <c r="C410" s="917" t="s">
        <v>415</v>
      </c>
      <c r="D410" s="917"/>
      <c r="E410" s="917"/>
      <c r="F410" s="159" t="s">
        <v>401</v>
      </c>
      <c r="G410" s="159" t="s">
        <v>31</v>
      </c>
      <c r="H410" s="159" t="s">
        <v>31</v>
      </c>
      <c r="I410" s="159" t="s">
        <v>432</v>
      </c>
      <c r="J410" s="160">
        <v>114.13</v>
      </c>
      <c r="K410" s="159" t="s">
        <v>31</v>
      </c>
      <c r="L410" s="160">
        <v>16537.439999999999</v>
      </c>
      <c r="M410" s="161" t="s">
        <v>31</v>
      </c>
      <c r="N410" s="162" t="s">
        <v>31</v>
      </c>
      <c r="Q410" s="137" t="s">
        <v>415</v>
      </c>
    </row>
    <row r="411" spans="1:25" s="132" customFormat="1" x14ac:dyDescent="0.2">
      <c r="A411" s="163"/>
      <c r="B411" s="164"/>
      <c r="C411" s="904" t="s">
        <v>433</v>
      </c>
      <c r="D411" s="904"/>
      <c r="E411" s="904"/>
      <c r="F411" s="904"/>
      <c r="G411" s="904"/>
      <c r="H411" s="904"/>
      <c r="I411" s="904"/>
      <c r="J411" s="904"/>
      <c r="K411" s="904"/>
      <c r="L411" s="904"/>
      <c r="M411" s="904"/>
      <c r="N411" s="912"/>
      <c r="R411" s="137" t="s">
        <v>433</v>
      </c>
    </row>
    <row r="412" spans="1:25" s="132" customFormat="1" ht="1.5" customHeight="1" x14ac:dyDescent="0.2">
      <c r="A412" s="177"/>
      <c r="B412" s="173"/>
      <c r="C412" s="173"/>
      <c r="D412" s="173"/>
      <c r="E412" s="173"/>
      <c r="F412" s="177"/>
      <c r="G412" s="177"/>
      <c r="H412" s="177"/>
      <c r="I412" s="177"/>
      <c r="J412" s="178"/>
      <c r="K412" s="177"/>
      <c r="L412" s="178"/>
      <c r="M412" s="168"/>
      <c r="N412" s="178"/>
    </row>
    <row r="413" spans="1:25" s="132" customFormat="1" x14ac:dyDescent="0.2">
      <c r="A413" s="179"/>
      <c r="B413" s="180" t="s">
        <v>31</v>
      </c>
      <c r="C413" s="918" t="s">
        <v>434</v>
      </c>
      <c r="D413" s="918"/>
      <c r="E413" s="918"/>
      <c r="F413" s="918"/>
      <c r="G413" s="918"/>
      <c r="H413" s="918"/>
      <c r="I413" s="918"/>
      <c r="J413" s="918"/>
      <c r="K413" s="918"/>
      <c r="L413" s="181" t="s">
        <v>31</v>
      </c>
      <c r="M413" s="182"/>
      <c r="N413" s="183"/>
      <c r="X413" s="137" t="s">
        <v>434</v>
      </c>
    </row>
    <row r="414" spans="1:25" s="132" customFormat="1" x14ac:dyDescent="0.2">
      <c r="A414" s="184"/>
      <c r="B414" s="166" t="s">
        <v>225</v>
      </c>
      <c r="C414" s="904" t="s">
        <v>269</v>
      </c>
      <c r="D414" s="904"/>
      <c r="E414" s="904"/>
      <c r="F414" s="904"/>
      <c r="G414" s="904"/>
      <c r="H414" s="904"/>
      <c r="I414" s="904"/>
      <c r="J414" s="904"/>
      <c r="K414" s="904"/>
      <c r="L414" s="185">
        <v>208712.4</v>
      </c>
      <c r="M414" s="186"/>
      <c r="N414" s="187" t="s">
        <v>31</v>
      </c>
      <c r="Y414" s="137" t="s">
        <v>269</v>
      </c>
    </row>
    <row r="415" spans="1:25" s="132" customFormat="1" x14ac:dyDescent="0.2">
      <c r="A415" s="184"/>
      <c r="B415" s="166" t="s">
        <v>31</v>
      </c>
      <c r="C415" s="904" t="s">
        <v>270</v>
      </c>
      <c r="D415" s="904"/>
      <c r="E415" s="904"/>
      <c r="F415" s="904"/>
      <c r="G415" s="904"/>
      <c r="H415" s="904"/>
      <c r="I415" s="904"/>
      <c r="J415" s="904"/>
      <c r="K415" s="904"/>
      <c r="L415" s="185" t="s">
        <v>31</v>
      </c>
      <c r="M415" s="186"/>
      <c r="N415" s="187" t="s">
        <v>31</v>
      </c>
      <c r="Y415" s="137" t="s">
        <v>270</v>
      </c>
    </row>
    <row r="416" spans="1:25" s="132" customFormat="1" x14ac:dyDescent="0.2">
      <c r="A416" s="184"/>
      <c r="B416" s="166" t="s">
        <v>31</v>
      </c>
      <c r="C416" s="904" t="s">
        <v>271</v>
      </c>
      <c r="D416" s="904"/>
      <c r="E416" s="904"/>
      <c r="F416" s="904"/>
      <c r="G416" s="904"/>
      <c r="H416" s="904"/>
      <c r="I416" s="904"/>
      <c r="J416" s="904"/>
      <c r="K416" s="904"/>
      <c r="L416" s="185">
        <v>2302.21</v>
      </c>
      <c r="M416" s="186"/>
      <c r="N416" s="187" t="s">
        <v>31</v>
      </c>
      <c r="Y416" s="137" t="s">
        <v>271</v>
      </c>
    </row>
    <row r="417" spans="1:27" s="132" customFormat="1" x14ac:dyDescent="0.2">
      <c r="A417" s="184"/>
      <c r="B417" s="166" t="s">
        <v>31</v>
      </c>
      <c r="C417" s="904" t="s">
        <v>272</v>
      </c>
      <c r="D417" s="904"/>
      <c r="E417" s="904"/>
      <c r="F417" s="904"/>
      <c r="G417" s="904"/>
      <c r="H417" s="904"/>
      <c r="I417" s="904"/>
      <c r="J417" s="904"/>
      <c r="K417" s="904"/>
      <c r="L417" s="185">
        <v>76056.5</v>
      </c>
      <c r="M417" s="186"/>
      <c r="N417" s="187" t="s">
        <v>31</v>
      </c>
      <c r="Y417" s="137" t="s">
        <v>272</v>
      </c>
    </row>
    <row r="418" spans="1:27" s="132" customFormat="1" x14ac:dyDescent="0.2">
      <c r="A418" s="184"/>
      <c r="B418" s="166" t="s">
        <v>31</v>
      </c>
      <c r="C418" s="904" t="s">
        <v>273</v>
      </c>
      <c r="D418" s="904"/>
      <c r="E418" s="904"/>
      <c r="F418" s="904"/>
      <c r="G418" s="904"/>
      <c r="H418" s="904"/>
      <c r="I418" s="904"/>
      <c r="J418" s="904"/>
      <c r="K418" s="904"/>
      <c r="L418" s="185">
        <v>115525.66</v>
      </c>
      <c r="M418" s="186"/>
      <c r="N418" s="187" t="s">
        <v>31</v>
      </c>
      <c r="Y418" s="137" t="s">
        <v>273</v>
      </c>
    </row>
    <row r="419" spans="1:27" s="132" customFormat="1" x14ac:dyDescent="0.2">
      <c r="A419" s="184"/>
      <c r="B419" s="166" t="s">
        <v>31</v>
      </c>
      <c r="C419" s="904" t="s">
        <v>274</v>
      </c>
      <c r="D419" s="904"/>
      <c r="E419" s="904"/>
      <c r="F419" s="904"/>
      <c r="G419" s="904"/>
      <c r="H419" s="904"/>
      <c r="I419" s="904"/>
      <c r="J419" s="904"/>
      <c r="K419" s="904"/>
      <c r="L419" s="185">
        <v>8970.83</v>
      </c>
      <c r="M419" s="186"/>
      <c r="N419" s="187" t="s">
        <v>31</v>
      </c>
      <c r="Y419" s="137" t="s">
        <v>274</v>
      </c>
    </row>
    <row r="420" spans="1:27" s="132" customFormat="1" x14ac:dyDescent="0.2">
      <c r="A420" s="184"/>
      <c r="B420" s="166" t="s">
        <v>31</v>
      </c>
      <c r="C420" s="904" t="s">
        <v>275</v>
      </c>
      <c r="D420" s="904"/>
      <c r="E420" s="904"/>
      <c r="F420" s="904"/>
      <c r="G420" s="904"/>
      <c r="H420" s="904"/>
      <c r="I420" s="904"/>
      <c r="J420" s="904"/>
      <c r="K420" s="904"/>
      <c r="L420" s="185">
        <v>5857.2</v>
      </c>
      <c r="M420" s="186"/>
      <c r="N420" s="187" t="s">
        <v>31</v>
      </c>
      <c r="Y420" s="137" t="s">
        <v>275</v>
      </c>
    </row>
    <row r="421" spans="1:27" s="132" customFormat="1" x14ac:dyDescent="0.2">
      <c r="A421" s="184"/>
      <c r="B421" s="166" t="s">
        <v>31</v>
      </c>
      <c r="C421" s="904" t="s">
        <v>276</v>
      </c>
      <c r="D421" s="904"/>
      <c r="E421" s="904"/>
      <c r="F421" s="904"/>
      <c r="G421" s="904"/>
      <c r="H421" s="904"/>
      <c r="I421" s="904"/>
      <c r="J421" s="904"/>
      <c r="K421" s="904"/>
      <c r="L421" s="185">
        <v>6670.05</v>
      </c>
      <c r="M421" s="186"/>
      <c r="N421" s="187" t="s">
        <v>31</v>
      </c>
      <c r="Y421" s="137" t="s">
        <v>276</v>
      </c>
    </row>
    <row r="422" spans="1:27" s="132" customFormat="1" x14ac:dyDescent="0.2">
      <c r="A422" s="184"/>
      <c r="B422" s="166" t="s">
        <v>31</v>
      </c>
      <c r="C422" s="904" t="s">
        <v>277</v>
      </c>
      <c r="D422" s="904"/>
      <c r="E422" s="904"/>
      <c r="F422" s="904"/>
      <c r="G422" s="904"/>
      <c r="H422" s="904"/>
      <c r="I422" s="904"/>
      <c r="J422" s="904"/>
      <c r="K422" s="904"/>
      <c r="L422" s="185">
        <v>8970.83</v>
      </c>
      <c r="M422" s="186"/>
      <c r="N422" s="187" t="s">
        <v>31</v>
      </c>
      <c r="Y422" s="137" t="s">
        <v>277</v>
      </c>
    </row>
    <row r="423" spans="1:27" s="132" customFormat="1" x14ac:dyDescent="0.2">
      <c r="A423" s="184"/>
      <c r="B423" s="166" t="s">
        <v>31</v>
      </c>
      <c r="C423" s="904" t="s">
        <v>278</v>
      </c>
      <c r="D423" s="904"/>
      <c r="E423" s="904"/>
      <c r="F423" s="904"/>
      <c r="G423" s="904"/>
      <c r="H423" s="904"/>
      <c r="I423" s="904"/>
      <c r="J423" s="904"/>
      <c r="K423" s="904"/>
      <c r="L423" s="185">
        <v>5857.2</v>
      </c>
      <c r="M423" s="186"/>
      <c r="N423" s="187" t="s">
        <v>31</v>
      </c>
      <c r="Y423" s="137" t="s">
        <v>278</v>
      </c>
    </row>
    <row r="424" spans="1:27" s="132" customFormat="1" x14ac:dyDescent="0.2">
      <c r="A424" s="184"/>
      <c r="B424" s="178" t="s">
        <v>31</v>
      </c>
      <c r="C424" s="919" t="s">
        <v>435</v>
      </c>
      <c r="D424" s="919"/>
      <c r="E424" s="919"/>
      <c r="F424" s="919"/>
      <c r="G424" s="919"/>
      <c r="H424" s="919"/>
      <c r="I424" s="919"/>
      <c r="J424" s="919"/>
      <c r="K424" s="919"/>
      <c r="L424" s="188">
        <v>208712.4</v>
      </c>
      <c r="M424" s="189"/>
      <c r="N424" s="190"/>
      <c r="Z424" s="137" t="s">
        <v>435</v>
      </c>
    </row>
    <row r="425" spans="1:27" s="132" customFormat="1" x14ac:dyDescent="0.2">
      <c r="A425" s="914" t="s">
        <v>436</v>
      </c>
      <c r="B425" s="915"/>
      <c r="C425" s="915"/>
      <c r="D425" s="915"/>
      <c r="E425" s="915"/>
      <c r="F425" s="915"/>
      <c r="G425" s="915"/>
      <c r="H425" s="915"/>
      <c r="I425" s="915"/>
      <c r="J425" s="915"/>
      <c r="K425" s="915"/>
      <c r="L425" s="915"/>
      <c r="M425" s="915"/>
      <c r="N425" s="916"/>
      <c r="P425" s="137" t="s">
        <v>436</v>
      </c>
    </row>
    <row r="426" spans="1:27" s="132" customFormat="1" x14ac:dyDescent="0.2">
      <c r="A426" s="920" t="s">
        <v>437</v>
      </c>
      <c r="B426" s="921"/>
      <c r="C426" s="921"/>
      <c r="D426" s="921"/>
      <c r="E426" s="921"/>
      <c r="F426" s="921"/>
      <c r="G426" s="921"/>
      <c r="H426" s="921"/>
      <c r="I426" s="921"/>
      <c r="J426" s="921"/>
      <c r="K426" s="921"/>
      <c r="L426" s="921"/>
      <c r="M426" s="921"/>
      <c r="N426" s="922"/>
      <c r="AA426" s="137" t="s">
        <v>437</v>
      </c>
    </row>
    <row r="427" spans="1:27" s="132" customFormat="1" ht="45" x14ac:dyDescent="0.2">
      <c r="A427" s="157" t="s">
        <v>438</v>
      </c>
      <c r="B427" s="158" t="s">
        <v>296</v>
      </c>
      <c r="C427" s="917" t="s">
        <v>297</v>
      </c>
      <c r="D427" s="917"/>
      <c r="E427" s="917"/>
      <c r="F427" s="159" t="s">
        <v>228</v>
      </c>
      <c r="G427" s="159" t="s">
        <v>31</v>
      </c>
      <c r="H427" s="159" t="s">
        <v>31</v>
      </c>
      <c r="I427" s="159" t="s">
        <v>439</v>
      </c>
      <c r="J427" s="160" t="s">
        <v>31</v>
      </c>
      <c r="K427" s="159" t="s">
        <v>31</v>
      </c>
      <c r="L427" s="160" t="s">
        <v>31</v>
      </c>
      <c r="M427" s="161" t="s">
        <v>31</v>
      </c>
      <c r="N427" s="162" t="s">
        <v>31</v>
      </c>
      <c r="Q427" s="137" t="s">
        <v>297</v>
      </c>
    </row>
    <row r="428" spans="1:27" s="132" customFormat="1" x14ac:dyDescent="0.2">
      <c r="A428" s="163"/>
      <c r="B428" s="164"/>
      <c r="C428" s="904" t="s">
        <v>440</v>
      </c>
      <c r="D428" s="904"/>
      <c r="E428" s="904"/>
      <c r="F428" s="904"/>
      <c r="G428" s="904"/>
      <c r="H428" s="904"/>
      <c r="I428" s="904"/>
      <c r="J428" s="904"/>
      <c r="K428" s="904"/>
      <c r="L428" s="904"/>
      <c r="M428" s="904"/>
      <c r="N428" s="912"/>
      <c r="R428" s="137" t="s">
        <v>440</v>
      </c>
    </row>
    <row r="429" spans="1:27" s="132" customFormat="1" ht="22.5" x14ac:dyDescent="0.2">
      <c r="A429" s="165"/>
      <c r="B429" s="166" t="s">
        <v>231</v>
      </c>
      <c r="C429" s="904" t="s">
        <v>232</v>
      </c>
      <c r="D429" s="904"/>
      <c r="E429" s="904"/>
      <c r="F429" s="904"/>
      <c r="G429" s="904"/>
      <c r="H429" s="904"/>
      <c r="I429" s="904"/>
      <c r="J429" s="904"/>
      <c r="K429" s="904"/>
      <c r="L429" s="904"/>
      <c r="M429" s="904"/>
      <c r="N429" s="912"/>
      <c r="S429" s="137" t="s">
        <v>232</v>
      </c>
    </row>
    <row r="430" spans="1:27" s="132" customFormat="1" ht="22.5" x14ac:dyDescent="0.2">
      <c r="A430" s="165"/>
      <c r="B430" s="166" t="s">
        <v>233</v>
      </c>
      <c r="C430" s="904" t="s">
        <v>234</v>
      </c>
      <c r="D430" s="904"/>
      <c r="E430" s="904"/>
      <c r="F430" s="904"/>
      <c r="G430" s="904"/>
      <c r="H430" s="904"/>
      <c r="I430" s="904"/>
      <c r="J430" s="904"/>
      <c r="K430" s="904"/>
      <c r="L430" s="904"/>
      <c r="M430" s="904"/>
      <c r="N430" s="912"/>
      <c r="S430" s="137" t="s">
        <v>234</v>
      </c>
    </row>
    <row r="431" spans="1:27" s="132" customFormat="1" x14ac:dyDescent="0.2">
      <c r="A431" s="167"/>
      <c r="B431" s="166" t="s">
        <v>225</v>
      </c>
      <c r="C431" s="904" t="s">
        <v>255</v>
      </c>
      <c r="D431" s="904"/>
      <c r="E431" s="904"/>
      <c r="F431" s="168" t="s">
        <v>31</v>
      </c>
      <c r="G431" s="168" t="s">
        <v>31</v>
      </c>
      <c r="H431" s="168" t="s">
        <v>31</v>
      </c>
      <c r="I431" s="168" t="s">
        <v>31</v>
      </c>
      <c r="J431" s="169">
        <v>69.81</v>
      </c>
      <c r="K431" s="168" t="s">
        <v>237</v>
      </c>
      <c r="L431" s="169">
        <v>4.5</v>
      </c>
      <c r="M431" s="170" t="s">
        <v>31</v>
      </c>
      <c r="N431" s="171" t="s">
        <v>31</v>
      </c>
      <c r="T431" s="137" t="s">
        <v>255</v>
      </c>
    </row>
    <row r="432" spans="1:27" s="132" customFormat="1" x14ac:dyDescent="0.2">
      <c r="A432" s="167"/>
      <c r="B432" s="166" t="s">
        <v>235</v>
      </c>
      <c r="C432" s="904" t="s">
        <v>236</v>
      </c>
      <c r="D432" s="904"/>
      <c r="E432" s="904"/>
      <c r="F432" s="168" t="s">
        <v>31</v>
      </c>
      <c r="G432" s="168" t="s">
        <v>31</v>
      </c>
      <c r="H432" s="168" t="s">
        <v>31</v>
      </c>
      <c r="I432" s="168" t="s">
        <v>31</v>
      </c>
      <c r="J432" s="169">
        <v>3378.81</v>
      </c>
      <c r="K432" s="168" t="s">
        <v>237</v>
      </c>
      <c r="L432" s="169">
        <v>217.93</v>
      </c>
      <c r="M432" s="170" t="s">
        <v>31</v>
      </c>
      <c r="N432" s="171" t="s">
        <v>31</v>
      </c>
      <c r="T432" s="137" t="s">
        <v>236</v>
      </c>
    </row>
    <row r="433" spans="1:27" s="132" customFormat="1" x14ac:dyDescent="0.2">
      <c r="A433" s="167"/>
      <c r="B433" s="166" t="s">
        <v>238</v>
      </c>
      <c r="C433" s="904" t="s">
        <v>239</v>
      </c>
      <c r="D433" s="904"/>
      <c r="E433" s="904"/>
      <c r="F433" s="168" t="s">
        <v>31</v>
      </c>
      <c r="G433" s="168" t="s">
        <v>31</v>
      </c>
      <c r="H433" s="168" t="s">
        <v>31</v>
      </c>
      <c r="I433" s="168" t="s">
        <v>31</v>
      </c>
      <c r="J433" s="169">
        <v>585.9</v>
      </c>
      <c r="K433" s="168" t="s">
        <v>237</v>
      </c>
      <c r="L433" s="169">
        <v>37.79</v>
      </c>
      <c r="M433" s="170" t="s">
        <v>31</v>
      </c>
      <c r="N433" s="171" t="s">
        <v>31</v>
      </c>
      <c r="T433" s="137" t="s">
        <v>239</v>
      </c>
    </row>
    <row r="434" spans="1:27" s="132" customFormat="1" x14ac:dyDescent="0.2">
      <c r="A434" s="167"/>
      <c r="B434" s="166" t="s">
        <v>256</v>
      </c>
      <c r="C434" s="904" t="s">
        <v>257</v>
      </c>
      <c r="D434" s="904"/>
      <c r="E434" s="904"/>
      <c r="F434" s="168" t="s">
        <v>31</v>
      </c>
      <c r="G434" s="168" t="s">
        <v>31</v>
      </c>
      <c r="H434" s="168" t="s">
        <v>31</v>
      </c>
      <c r="I434" s="168" t="s">
        <v>31</v>
      </c>
      <c r="J434" s="169">
        <v>6.5</v>
      </c>
      <c r="K434" s="168" t="s">
        <v>31</v>
      </c>
      <c r="L434" s="169">
        <v>0.28000000000000003</v>
      </c>
      <c r="M434" s="170" t="s">
        <v>31</v>
      </c>
      <c r="N434" s="171" t="s">
        <v>31</v>
      </c>
      <c r="T434" s="137" t="s">
        <v>257</v>
      </c>
    </row>
    <row r="435" spans="1:27" s="132" customFormat="1" x14ac:dyDescent="0.2">
      <c r="A435" s="167"/>
      <c r="B435" s="166" t="s">
        <v>31</v>
      </c>
      <c r="C435" s="904" t="s">
        <v>258</v>
      </c>
      <c r="D435" s="904"/>
      <c r="E435" s="904"/>
      <c r="F435" s="168" t="s">
        <v>241</v>
      </c>
      <c r="G435" s="168" t="s">
        <v>300</v>
      </c>
      <c r="H435" s="168" t="s">
        <v>237</v>
      </c>
      <c r="I435" s="168" t="s">
        <v>441</v>
      </c>
      <c r="J435" s="169" t="s">
        <v>31</v>
      </c>
      <c r="K435" s="168" t="s">
        <v>31</v>
      </c>
      <c r="L435" s="169" t="s">
        <v>31</v>
      </c>
      <c r="M435" s="170" t="s">
        <v>31</v>
      </c>
      <c r="N435" s="171" t="s">
        <v>31</v>
      </c>
      <c r="U435" s="137" t="s">
        <v>258</v>
      </c>
    </row>
    <row r="436" spans="1:27" s="132" customFormat="1" x14ac:dyDescent="0.2">
      <c r="A436" s="167"/>
      <c r="B436" s="166" t="s">
        <v>31</v>
      </c>
      <c r="C436" s="904" t="s">
        <v>240</v>
      </c>
      <c r="D436" s="904"/>
      <c r="E436" s="904"/>
      <c r="F436" s="168" t="s">
        <v>241</v>
      </c>
      <c r="G436" s="168" t="s">
        <v>302</v>
      </c>
      <c r="H436" s="168" t="s">
        <v>237</v>
      </c>
      <c r="I436" s="168" t="s">
        <v>442</v>
      </c>
      <c r="J436" s="169" t="s">
        <v>31</v>
      </c>
      <c r="K436" s="168" t="s">
        <v>31</v>
      </c>
      <c r="L436" s="169" t="s">
        <v>31</v>
      </c>
      <c r="M436" s="170" t="s">
        <v>31</v>
      </c>
      <c r="N436" s="171" t="s">
        <v>31</v>
      </c>
      <c r="U436" s="137" t="s">
        <v>240</v>
      </c>
    </row>
    <row r="437" spans="1:27" s="132" customFormat="1" x14ac:dyDescent="0.2">
      <c r="A437" s="167"/>
      <c r="B437" s="166" t="s">
        <v>31</v>
      </c>
      <c r="C437" s="917" t="s">
        <v>244</v>
      </c>
      <c r="D437" s="917"/>
      <c r="E437" s="917"/>
      <c r="F437" s="159" t="s">
        <v>31</v>
      </c>
      <c r="G437" s="159" t="s">
        <v>31</v>
      </c>
      <c r="H437" s="159" t="s">
        <v>31</v>
      </c>
      <c r="I437" s="159" t="s">
        <v>31</v>
      </c>
      <c r="J437" s="160">
        <v>3455.12</v>
      </c>
      <c r="K437" s="159" t="s">
        <v>31</v>
      </c>
      <c r="L437" s="160">
        <v>222.71</v>
      </c>
      <c r="M437" s="161" t="s">
        <v>31</v>
      </c>
      <c r="N437" s="162" t="s">
        <v>31</v>
      </c>
      <c r="V437" s="137" t="s">
        <v>244</v>
      </c>
    </row>
    <row r="438" spans="1:27" s="132" customFormat="1" x14ac:dyDescent="0.2">
      <c r="A438" s="167"/>
      <c r="B438" s="166" t="s">
        <v>31</v>
      </c>
      <c r="C438" s="904" t="s">
        <v>245</v>
      </c>
      <c r="D438" s="904"/>
      <c r="E438" s="904"/>
      <c r="F438" s="168" t="s">
        <v>31</v>
      </c>
      <c r="G438" s="168" t="s">
        <v>31</v>
      </c>
      <c r="H438" s="168" t="s">
        <v>31</v>
      </c>
      <c r="I438" s="168" t="s">
        <v>31</v>
      </c>
      <c r="J438" s="169" t="s">
        <v>31</v>
      </c>
      <c r="K438" s="168" t="s">
        <v>31</v>
      </c>
      <c r="L438" s="169">
        <v>42.29</v>
      </c>
      <c r="M438" s="170" t="s">
        <v>31</v>
      </c>
      <c r="N438" s="171" t="s">
        <v>31</v>
      </c>
      <c r="U438" s="137" t="s">
        <v>245</v>
      </c>
    </row>
    <row r="439" spans="1:27" s="132" customFormat="1" ht="33.75" x14ac:dyDescent="0.2">
      <c r="A439" s="167"/>
      <c r="B439" s="166" t="s">
        <v>246</v>
      </c>
      <c r="C439" s="904" t="s">
        <v>247</v>
      </c>
      <c r="D439" s="904"/>
      <c r="E439" s="904"/>
      <c r="F439" s="168" t="s">
        <v>144</v>
      </c>
      <c r="G439" s="168" t="s">
        <v>248</v>
      </c>
      <c r="H439" s="168" t="s">
        <v>31</v>
      </c>
      <c r="I439" s="168" t="s">
        <v>248</v>
      </c>
      <c r="J439" s="169" t="s">
        <v>31</v>
      </c>
      <c r="K439" s="168" t="s">
        <v>31</v>
      </c>
      <c r="L439" s="169">
        <v>40.18</v>
      </c>
      <c r="M439" s="170" t="s">
        <v>31</v>
      </c>
      <c r="N439" s="171" t="s">
        <v>31</v>
      </c>
      <c r="U439" s="137" t="s">
        <v>247</v>
      </c>
    </row>
    <row r="440" spans="1:27" s="132" customFormat="1" ht="22.5" x14ac:dyDescent="0.2">
      <c r="A440" s="167"/>
      <c r="B440" s="166" t="s">
        <v>249</v>
      </c>
      <c r="C440" s="904" t="s">
        <v>250</v>
      </c>
      <c r="D440" s="904"/>
      <c r="E440" s="904"/>
      <c r="F440" s="168" t="s">
        <v>144</v>
      </c>
      <c r="G440" s="168" t="s">
        <v>251</v>
      </c>
      <c r="H440" s="168" t="s">
        <v>31</v>
      </c>
      <c r="I440" s="168" t="s">
        <v>251</v>
      </c>
      <c r="J440" s="169" t="s">
        <v>31</v>
      </c>
      <c r="K440" s="168" t="s">
        <v>31</v>
      </c>
      <c r="L440" s="169">
        <v>21.15</v>
      </c>
      <c r="M440" s="170" t="s">
        <v>31</v>
      </c>
      <c r="N440" s="171" t="s">
        <v>31</v>
      </c>
      <c r="U440" s="137" t="s">
        <v>250</v>
      </c>
    </row>
    <row r="441" spans="1:27" s="132" customFormat="1" x14ac:dyDescent="0.2">
      <c r="A441" s="172"/>
      <c r="B441" s="173"/>
      <c r="C441" s="918" t="s">
        <v>252</v>
      </c>
      <c r="D441" s="918"/>
      <c r="E441" s="918"/>
      <c r="F441" s="174" t="s">
        <v>31</v>
      </c>
      <c r="G441" s="174" t="s">
        <v>31</v>
      </c>
      <c r="H441" s="174" t="s">
        <v>31</v>
      </c>
      <c r="I441" s="174" t="s">
        <v>31</v>
      </c>
      <c r="J441" s="175" t="s">
        <v>31</v>
      </c>
      <c r="K441" s="174" t="s">
        <v>31</v>
      </c>
      <c r="L441" s="175">
        <v>284.04000000000002</v>
      </c>
      <c r="M441" s="161" t="s">
        <v>31</v>
      </c>
      <c r="N441" s="176" t="s">
        <v>31</v>
      </c>
      <c r="W441" s="137" t="s">
        <v>252</v>
      </c>
    </row>
    <row r="442" spans="1:27" s="132" customFormat="1" ht="45" x14ac:dyDescent="0.2">
      <c r="A442" s="157" t="s">
        <v>443</v>
      </c>
      <c r="B442" s="158" t="s">
        <v>263</v>
      </c>
      <c r="C442" s="917" t="s">
        <v>305</v>
      </c>
      <c r="D442" s="917"/>
      <c r="E442" s="917"/>
      <c r="F442" s="159" t="s">
        <v>265</v>
      </c>
      <c r="G442" s="159" t="s">
        <v>31</v>
      </c>
      <c r="H442" s="159" t="s">
        <v>31</v>
      </c>
      <c r="I442" s="159" t="s">
        <v>444</v>
      </c>
      <c r="J442" s="160">
        <v>2.91</v>
      </c>
      <c r="K442" s="159" t="s">
        <v>31</v>
      </c>
      <c r="L442" s="160">
        <v>225.23</v>
      </c>
      <c r="M442" s="161" t="s">
        <v>31</v>
      </c>
      <c r="N442" s="162" t="s">
        <v>31</v>
      </c>
      <c r="Q442" s="137" t="s">
        <v>305</v>
      </c>
    </row>
    <row r="443" spans="1:27" s="132" customFormat="1" x14ac:dyDescent="0.2">
      <c r="A443" s="163"/>
      <c r="B443" s="164"/>
      <c r="C443" s="904" t="s">
        <v>445</v>
      </c>
      <c r="D443" s="904"/>
      <c r="E443" s="904"/>
      <c r="F443" s="904"/>
      <c r="G443" s="904"/>
      <c r="H443" s="904"/>
      <c r="I443" s="904"/>
      <c r="J443" s="904"/>
      <c r="K443" s="904"/>
      <c r="L443" s="904"/>
      <c r="M443" s="904"/>
      <c r="N443" s="912"/>
      <c r="R443" s="137" t="s">
        <v>445</v>
      </c>
    </row>
    <row r="444" spans="1:27" s="132" customFormat="1" x14ac:dyDescent="0.2">
      <c r="A444" s="920" t="s">
        <v>446</v>
      </c>
      <c r="B444" s="921"/>
      <c r="C444" s="921"/>
      <c r="D444" s="921"/>
      <c r="E444" s="921"/>
      <c r="F444" s="921"/>
      <c r="G444" s="921"/>
      <c r="H444" s="921"/>
      <c r="I444" s="921"/>
      <c r="J444" s="921"/>
      <c r="K444" s="921"/>
      <c r="L444" s="921"/>
      <c r="M444" s="921"/>
      <c r="N444" s="922"/>
      <c r="AA444" s="137" t="s">
        <v>446</v>
      </c>
    </row>
    <row r="445" spans="1:27" s="132" customFormat="1" ht="45" x14ac:dyDescent="0.2">
      <c r="A445" s="157" t="s">
        <v>447</v>
      </c>
      <c r="B445" s="158" t="s">
        <v>296</v>
      </c>
      <c r="C445" s="917" t="s">
        <v>297</v>
      </c>
      <c r="D445" s="917"/>
      <c r="E445" s="917"/>
      <c r="F445" s="159" t="s">
        <v>228</v>
      </c>
      <c r="G445" s="159" t="s">
        <v>31</v>
      </c>
      <c r="H445" s="159" t="s">
        <v>31</v>
      </c>
      <c r="I445" s="159" t="s">
        <v>448</v>
      </c>
      <c r="J445" s="160" t="s">
        <v>31</v>
      </c>
      <c r="K445" s="159" t="s">
        <v>31</v>
      </c>
      <c r="L445" s="160" t="s">
        <v>31</v>
      </c>
      <c r="M445" s="161" t="s">
        <v>31</v>
      </c>
      <c r="N445" s="162" t="s">
        <v>31</v>
      </c>
      <c r="Q445" s="137" t="s">
        <v>297</v>
      </c>
    </row>
    <row r="446" spans="1:27" s="132" customFormat="1" x14ac:dyDescent="0.2">
      <c r="A446" s="163"/>
      <c r="B446" s="164"/>
      <c r="C446" s="904" t="s">
        <v>449</v>
      </c>
      <c r="D446" s="904"/>
      <c r="E446" s="904"/>
      <c r="F446" s="904"/>
      <c r="G446" s="904"/>
      <c r="H446" s="904"/>
      <c r="I446" s="904"/>
      <c r="J446" s="904"/>
      <c r="K446" s="904"/>
      <c r="L446" s="904"/>
      <c r="M446" s="904"/>
      <c r="N446" s="912"/>
      <c r="R446" s="137" t="s">
        <v>449</v>
      </c>
    </row>
    <row r="447" spans="1:27" s="132" customFormat="1" ht="22.5" x14ac:dyDescent="0.2">
      <c r="A447" s="165"/>
      <c r="B447" s="166" t="s">
        <v>231</v>
      </c>
      <c r="C447" s="904" t="s">
        <v>232</v>
      </c>
      <c r="D447" s="904"/>
      <c r="E447" s="904"/>
      <c r="F447" s="904"/>
      <c r="G447" s="904"/>
      <c r="H447" s="904"/>
      <c r="I447" s="904"/>
      <c r="J447" s="904"/>
      <c r="K447" s="904"/>
      <c r="L447" s="904"/>
      <c r="M447" s="904"/>
      <c r="N447" s="912"/>
      <c r="S447" s="137" t="s">
        <v>232</v>
      </c>
    </row>
    <row r="448" spans="1:27" s="132" customFormat="1" ht="22.5" x14ac:dyDescent="0.2">
      <c r="A448" s="165"/>
      <c r="B448" s="166" t="s">
        <v>233</v>
      </c>
      <c r="C448" s="904" t="s">
        <v>234</v>
      </c>
      <c r="D448" s="904"/>
      <c r="E448" s="904"/>
      <c r="F448" s="904"/>
      <c r="G448" s="904"/>
      <c r="H448" s="904"/>
      <c r="I448" s="904"/>
      <c r="J448" s="904"/>
      <c r="K448" s="904"/>
      <c r="L448" s="904"/>
      <c r="M448" s="904"/>
      <c r="N448" s="912"/>
      <c r="S448" s="137" t="s">
        <v>234</v>
      </c>
    </row>
    <row r="449" spans="1:25" s="132" customFormat="1" x14ac:dyDescent="0.2">
      <c r="A449" s="167"/>
      <c r="B449" s="166" t="s">
        <v>225</v>
      </c>
      <c r="C449" s="904" t="s">
        <v>255</v>
      </c>
      <c r="D449" s="904"/>
      <c r="E449" s="904"/>
      <c r="F449" s="168" t="s">
        <v>31</v>
      </c>
      <c r="G449" s="168" t="s">
        <v>31</v>
      </c>
      <c r="H449" s="168" t="s">
        <v>31</v>
      </c>
      <c r="I449" s="168" t="s">
        <v>31</v>
      </c>
      <c r="J449" s="169">
        <v>69.81</v>
      </c>
      <c r="K449" s="168" t="s">
        <v>237</v>
      </c>
      <c r="L449" s="169">
        <v>1.68</v>
      </c>
      <c r="M449" s="170" t="s">
        <v>31</v>
      </c>
      <c r="N449" s="171" t="s">
        <v>31</v>
      </c>
      <c r="T449" s="137" t="s">
        <v>255</v>
      </c>
    </row>
    <row r="450" spans="1:25" s="132" customFormat="1" x14ac:dyDescent="0.2">
      <c r="A450" s="167"/>
      <c r="B450" s="166" t="s">
        <v>235</v>
      </c>
      <c r="C450" s="904" t="s">
        <v>236</v>
      </c>
      <c r="D450" s="904"/>
      <c r="E450" s="904"/>
      <c r="F450" s="168" t="s">
        <v>31</v>
      </c>
      <c r="G450" s="168" t="s">
        <v>31</v>
      </c>
      <c r="H450" s="168" t="s">
        <v>31</v>
      </c>
      <c r="I450" s="168" t="s">
        <v>31</v>
      </c>
      <c r="J450" s="169">
        <v>3378.81</v>
      </c>
      <c r="K450" s="168" t="s">
        <v>237</v>
      </c>
      <c r="L450" s="169">
        <v>81.09</v>
      </c>
      <c r="M450" s="170" t="s">
        <v>31</v>
      </c>
      <c r="N450" s="171" t="s">
        <v>31</v>
      </c>
      <c r="T450" s="137" t="s">
        <v>236</v>
      </c>
    </row>
    <row r="451" spans="1:25" s="132" customFormat="1" x14ac:dyDescent="0.2">
      <c r="A451" s="167"/>
      <c r="B451" s="166" t="s">
        <v>238</v>
      </c>
      <c r="C451" s="904" t="s">
        <v>239</v>
      </c>
      <c r="D451" s="904"/>
      <c r="E451" s="904"/>
      <c r="F451" s="168" t="s">
        <v>31</v>
      </c>
      <c r="G451" s="168" t="s">
        <v>31</v>
      </c>
      <c r="H451" s="168" t="s">
        <v>31</v>
      </c>
      <c r="I451" s="168" t="s">
        <v>31</v>
      </c>
      <c r="J451" s="169">
        <v>585.9</v>
      </c>
      <c r="K451" s="168" t="s">
        <v>237</v>
      </c>
      <c r="L451" s="169">
        <v>14.06</v>
      </c>
      <c r="M451" s="170" t="s">
        <v>31</v>
      </c>
      <c r="N451" s="171" t="s">
        <v>31</v>
      </c>
      <c r="T451" s="137" t="s">
        <v>239</v>
      </c>
    </row>
    <row r="452" spans="1:25" s="132" customFormat="1" x14ac:dyDescent="0.2">
      <c r="A452" s="167"/>
      <c r="B452" s="166" t="s">
        <v>256</v>
      </c>
      <c r="C452" s="904" t="s">
        <v>257</v>
      </c>
      <c r="D452" s="904"/>
      <c r="E452" s="904"/>
      <c r="F452" s="168" t="s">
        <v>31</v>
      </c>
      <c r="G452" s="168" t="s">
        <v>31</v>
      </c>
      <c r="H452" s="168" t="s">
        <v>31</v>
      </c>
      <c r="I452" s="168" t="s">
        <v>31</v>
      </c>
      <c r="J452" s="169">
        <v>6.5</v>
      </c>
      <c r="K452" s="168" t="s">
        <v>31</v>
      </c>
      <c r="L452" s="169">
        <v>0.1</v>
      </c>
      <c r="M452" s="170" t="s">
        <v>31</v>
      </c>
      <c r="N452" s="171" t="s">
        <v>31</v>
      </c>
      <c r="T452" s="137" t="s">
        <v>257</v>
      </c>
    </row>
    <row r="453" spans="1:25" s="132" customFormat="1" x14ac:dyDescent="0.2">
      <c r="A453" s="167"/>
      <c r="B453" s="166" t="s">
        <v>31</v>
      </c>
      <c r="C453" s="904" t="s">
        <v>258</v>
      </c>
      <c r="D453" s="904"/>
      <c r="E453" s="904"/>
      <c r="F453" s="168" t="s">
        <v>241</v>
      </c>
      <c r="G453" s="168" t="s">
        <v>300</v>
      </c>
      <c r="H453" s="168" t="s">
        <v>237</v>
      </c>
      <c r="I453" s="168" t="s">
        <v>450</v>
      </c>
      <c r="J453" s="169" t="s">
        <v>31</v>
      </c>
      <c r="K453" s="168" t="s">
        <v>31</v>
      </c>
      <c r="L453" s="169" t="s">
        <v>31</v>
      </c>
      <c r="M453" s="170" t="s">
        <v>31</v>
      </c>
      <c r="N453" s="171" t="s">
        <v>31</v>
      </c>
      <c r="U453" s="137" t="s">
        <v>258</v>
      </c>
    </row>
    <row r="454" spans="1:25" s="132" customFormat="1" x14ac:dyDescent="0.2">
      <c r="A454" s="167"/>
      <c r="B454" s="166" t="s">
        <v>31</v>
      </c>
      <c r="C454" s="904" t="s">
        <v>240</v>
      </c>
      <c r="D454" s="904"/>
      <c r="E454" s="904"/>
      <c r="F454" s="168" t="s">
        <v>241</v>
      </c>
      <c r="G454" s="168" t="s">
        <v>302</v>
      </c>
      <c r="H454" s="168" t="s">
        <v>237</v>
      </c>
      <c r="I454" s="168" t="s">
        <v>451</v>
      </c>
      <c r="J454" s="169" t="s">
        <v>31</v>
      </c>
      <c r="K454" s="168" t="s">
        <v>31</v>
      </c>
      <c r="L454" s="169" t="s">
        <v>31</v>
      </c>
      <c r="M454" s="170" t="s">
        <v>31</v>
      </c>
      <c r="N454" s="171" t="s">
        <v>31</v>
      </c>
      <c r="U454" s="137" t="s">
        <v>240</v>
      </c>
    </row>
    <row r="455" spans="1:25" s="132" customFormat="1" x14ac:dyDescent="0.2">
      <c r="A455" s="167"/>
      <c r="B455" s="166" t="s">
        <v>31</v>
      </c>
      <c r="C455" s="917" t="s">
        <v>244</v>
      </c>
      <c r="D455" s="917"/>
      <c r="E455" s="917"/>
      <c r="F455" s="159" t="s">
        <v>31</v>
      </c>
      <c r="G455" s="159" t="s">
        <v>31</v>
      </c>
      <c r="H455" s="159" t="s">
        <v>31</v>
      </c>
      <c r="I455" s="159" t="s">
        <v>31</v>
      </c>
      <c r="J455" s="160">
        <v>3455.12</v>
      </c>
      <c r="K455" s="159" t="s">
        <v>31</v>
      </c>
      <c r="L455" s="160">
        <v>82.87</v>
      </c>
      <c r="M455" s="161" t="s">
        <v>31</v>
      </c>
      <c r="N455" s="162" t="s">
        <v>31</v>
      </c>
      <c r="V455" s="137" t="s">
        <v>244</v>
      </c>
    </row>
    <row r="456" spans="1:25" s="132" customFormat="1" x14ac:dyDescent="0.2">
      <c r="A456" s="167"/>
      <c r="B456" s="166" t="s">
        <v>31</v>
      </c>
      <c r="C456" s="904" t="s">
        <v>245</v>
      </c>
      <c r="D456" s="904"/>
      <c r="E456" s="904"/>
      <c r="F456" s="168" t="s">
        <v>31</v>
      </c>
      <c r="G456" s="168" t="s">
        <v>31</v>
      </c>
      <c r="H456" s="168" t="s">
        <v>31</v>
      </c>
      <c r="I456" s="168" t="s">
        <v>31</v>
      </c>
      <c r="J456" s="169" t="s">
        <v>31</v>
      </c>
      <c r="K456" s="168" t="s">
        <v>31</v>
      </c>
      <c r="L456" s="169">
        <v>15.74</v>
      </c>
      <c r="M456" s="170" t="s">
        <v>31</v>
      </c>
      <c r="N456" s="171" t="s">
        <v>31</v>
      </c>
      <c r="U456" s="137" t="s">
        <v>245</v>
      </c>
    </row>
    <row r="457" spans="1:25" s="132" customFormat="1" ht="33.75" x14ac:dyDescent="0.2">
      <c r="A457" s="167"/>
      <c r="B457" s="166" t="s">
        <v>246</v>
      </c>
      <c r="C457" s="904" t="s">
        <v>247</v>
      </c>
      <c r="D457" s="904"/>
      <c r="E457" s="904"/>
      <c r="F457" s="168" t="s">
        <v>144</v>
      </c>
      <c r="G457" s="168" t="s">
        <v>248</v>
      </c>
      <c r="H457" s="168" t="s">
        <v>31</v>
      </c>
      <c r="I457" s="168" t="s">
        <v>248</v>
      </c>
      <c r="J457" s="169" t="s">
        <v>31</v>
      </c>
      <c r="K457" s="168" t="s">
        <v>31</v>
      </c>
      <c r="L457" s="169">
        <v>14.95</v>
      </c>
      <c r="M457" s="170" t="s">
        <v>31</v>
      </c>
      <c r="N457" s="171" t="s">
        <v>31</v>
      </c>
      <c r="U457" s="137" t="s">
        <v>247</v>
      </c>
    </row>
    <row r="458" spans="1:25" s="132" customFormat="1" ht="22.5" x14ac:dyDescent="0.2">
      <c r="A458" s="167"/>
      <c r="B458" s="166" t="s">
        <v>249</v>
      </c>
      <c r="C458" s="904" t="s">
        <v>250</v>
      </c>
      <c r="D458" s="904"/>
      <c r="E458" s="904"/>
      <c r="F458" s="168" t="s">
        <v>144</v>
      </c>
      <c r="G458" s="168" t="s">
        <v>251</v>
      </c>
      <c r="H458" s="168" t="s">
        <v>31</v>
      </c>
      <c r="I458" s="168" t="s">
        <v>251</v>
      </c>
      <c r="J458" s="169" t="s">
        <v>31</v>
      </c>
      <c r="K458" s="168" t="s">
        <v>31</v>
      </c>
      <c r="L458" s="169">
        <v>7.87</v>
      </c>
      <c r="M458" s="170" t="s">
        <v>31</v>
      </c>
      <c r="N458" s="171" t="s">
        <v>31</v>
      </c>
      <c r="U458" s="137" t="s">
        <v>250</v>
      </c>
    </row>
    <row r="459" spans="1:25" s="132" customFormat="1" x14ac:dyDescent="0.2">
      <c r="A459" s="172"/>
      <c r="B459" s="173"/>
      <c r="C459" s="918" t="s">
        <v>252</v>
      </c>
      <c r="D459" s="918"/>
      <c r="E459" s="918"/>
      <c r="F459" s="174" t="s">
        <v>31</v>
      </c>
      <c r="G459" s="174" t="s">
        <v>31</v>
      </c>
      <c r="H459" s="174" t="s">
        <v>31</v>
      </c>
      <c r="I459" s="174" t="s">
        <v>31</v>
      </c>
      <c r="J459" s="175" t="s">
        <v>31</v>
      </c>
      <c r="K459" s="174" t="s">
        <v>31</v>
      </c>
      <c r="L459" s="175">
        <v>105.69</v>
      </c>
      <c r="M459" s="161" t="s">
        <v>31</v>
      </c>
      <c r="N459" s="176" t="s">
        <v>31</v>
      </c>
      <c r="W459" s="137" t="s">
        <v>252</v>
      </c>
    </row>
    <row r="460" spans="1:25" s="132" customFormat="1" ht="45" x14ac:dyDescent="0.2">
      <c r="A460" s="157" t="s">
        <v>452</v>
      </c>
      <c r="B460" s="158" t="s">
        <v>263</v>
      </c>
      <c r="C460" s="917" t="s">
        <v>305</v>
      </c>
      <c r="D460" s="917"/>
      <c r="E460" s="917"/>
      <c r="F460" s="159" t="s">
        <v>265</v>
      </c>
      <c r="G460" s="159" t="s">
        <v>31</v>
      </c>
      <c r="H460" s="159" t="s">
        <v>31</v>
      </c>
      <c r="I460" s="159" t="s">
        <v>453</v>
      </c>
      <c r="J460" s="160">
        <v>2.91</v>
      </c>
      <c r="K460" s="159" t="s">
        <v>31</v>
      </c>
      <c r="L460" s="160">
        <v>83.81</v>
      </c>
      <c r="M460" s="161" t="s">
        <v>31</v>
      </c>
      <c r="N460" s="162" t="s">
        <v>31</v>
      </c>
      <c r="Q460" s="137" t="s">
        <v>305</v>
      </c>
    </row>
    <row r="461" spans="1:25" s="132" customFormat="1" x14ac:dyDescent="0.2">
      <c r="A461" s="163"/>
      <c r="B461" s="164"/>
      <c r="C461" s="904" t="s">
        <v>454</v>
      </c>
      <c r="D461" s="904"/>
      <c r="E461" s="904"/>
      <c r="F461" s="904"/>
      <c r="G461" s="904"/>
      <c r="H461" s="904"/>
      <c r="I461" s="904"/>
      <c r="J461" s="904"/>
      <c r="K461" s="904"/>
      <c r="L461" s="904"/>
      <c r="M461" s="904"/>
      <c r="N461" s="912"/>
      <c r="R461" s="137" t="s">
        <v>454</v>
      </c>
    </row>
    <row r="462" spans="1:25" s="132" customFormat="1" ht="1.5" customHeight="1" x14ac:dyDescent="0.2">
      <c r="A462" s="177"/>
      <c r="B462" s="173"/>
      <c r="C462" s="173"/>
      <c r="D462" s="173"/>
      <c r="E462" s="173"/>
      <c r="F462" s="177"/>
      <c r="G462" s="177"/>
      <c r="H462" s="177"/>
      <c r="I462" s="177"/>
      <c r="J462" s="178"/>
      <c r="K462" s="177"/>
      <c r="L462" s="178"/>
      <c r="M462" s="168"/>
      <c r="N462" s="178"/>
    </row>
    <row r="463" spans="1:25" s="132" customFormat="1" x14ac:dyDescent="0.2">
      <c r="A463" s="179"/>
      <c r="B463" s="180" t="s">
        <v>31</v>
      </c>
      <c r="C463" s="918" t="s">
        <v>455</v>
      </c>
      <c r="D463" s="918"/>
      <c r="E463" s="918"/>
      <c r="F463" s="918"/>
      <c r="G463" s="918"/>
      <c r="H463" s="918"/>
      <c r="I463" s="918"/>
      <c r="J463" s="918"/>
      <c r="K463" s="918"/>
      <c r="L463" s="181" t="s">
        <v>31</v>
      </c>
      <c r="M463" s="182"/>
      <c r="N463" s="183"/>
      <c r="X463" s="137" t="s">
        <v>455</v>
      </c>
    </row>
    <row r="464" spans="1:25" s="132" customFormat="1" x14ac:dyDescent="0.2">
      <c r="A464" s="184"/>
      <c r="B464" s="166" t="s">
        <v>225</v>
      </c>
      <c r="C464" s="904" t="s">
        <v>269</v>
      </c>
      <c r="D464" s="904"/>
      <c r="E464" s="904"/>
      <c r="F464" s="904"/>
      <c r="G464" s="904"/>
      <c r="H464" s="904"/>
      <c r="I464" s="904"/>
      <c r="J464" s="904"/>
      <c r="K464" s="904"/>
      <c r="L464" s="185">
        <v>698.77</v>
      </c>
      <c r="M464" s="186"/>
      <c r="N464" s="187" t="s">
        <v>31</v>
      </c>
      <c r="Y464" s="137" t="s">
        <v>269</v>
      </c>
    </row>
    <row r="465" spans="1:27" s="132" customFormat="1" x14ac:dyDescent="0.2">
      <c r="A465" s="184"/>
      <c r="B465" s="166" t="s">
        <v>31</v>
      </c>
      <c r="C465" s="904" t="s">
        <v>270</v>
      </c>
      <c r="D465" s="904"/>
      <c r="E465" s="904"/>
      <c r="F465" s="904"/>
      <c r="G465" s="904"/>
      <c r="H465" s="904"/>
      <c r="I465" s="904"/>
      <c r="J465" s="904"/>
      <c r="K465" s="904"/>
      <c r="L465" s="185" t="s">
        <v>31</v>
      </c>
      <c r="M465" s="186"/>
      <c r="N465" s="187" t="s">
        <v>31</v>
      </c>
      <c r="Y465" s="137" t="s">
        <v>270</v>
      </c>
    </row>
    <row r="466" spans="1:27" s="132" customFormat="1" x14ac:dyDescent="0.2">
      <c r="A466" s="184"/>
      <c r="B466" s="166" t="s">
        <v>31</v>
      </c>
      <c r="C466" s="904" t="s">
        <v>271</v>
      </c>
      <c r="D466" s="904"/>
      <c r="E466" s="904"/>
      <c r="F466" s="904"/>
      <c r="G466" s="904"/>
      <c r="H466" s="904"/>
      <c r="I466" s="904"/>
      <c r="J466" s="904"/>
      <c r="K466" s="904"/>
      <c r="L466" s="185">
        <v>6.18</v>
      </c>
      <c r="M466" s="186"/>
      <c r="N466" s="187" t="s">
        <v>31</v>
      </c>
      <c r="Y466" s="137" t="s">
        <v>271</v>
      </c>
    </row>
    <row r="467" spans="1:27" s="132" customFormat="1" x14ac:dyDescent="0.2">
      <c r="A467" s="184"/>
      <c r="B467" s="166" t="s">
        <v>31</v>
      </c>
      <c r="C467" s="904" t="s">
        <v>272</v>
      </c>
      <c r="D467" s="904"/>
      <c r="E467" s="904"/>
      <c r="F467" s="904"/>
      <c r="G467" s="904"/>
      <c r="H467" s="904"/>
      <c r="I467" s="904"/>
      <c r="J467" s="904"/>
      <c r="K467" s="904"/>
      <c r="L467" s="185">
        <v>608.05999999999995</v>
      </c>
      <c r="M467" s="186"/>
      <c r="N467" s="187" t="s">
        <v>31</v>
      </c>
      <c r="Y467" s="137" t="s">
        <v>272</v>
      </c>
    </row>
    <row r="468" spans="1:27" s="132" customFormat="1" x14ac:dyDescent="0.2">
      <c r="A468" s="184"/>
      <c r="B468" s="166" t="s">
        <v>31</v>
      </c>
      <c r="C468" s="904" t="s">
        <v>273</v>
      </c>
      <c r="D468" s="904"/>
      <c r="E468" s="904"/>
      <c r="F468" s="904"/>
      <c r="G468" s="904"/>
      <c r="H468" s="904"/>
      <c r="I468" s="904"/>
      <c r="J468" s="904"/>
      <c r="K468" s="904"/>
      <c r="L468" s="185">
        <v>0.38</v>
      </c>
      <c r="M468" s="186"/>
      <c r="N468" s="187" t="s">
        <v>31</v>
      </c>
      <c r="Y468" s="137" t="s">
        <v>273</v>
      </c>
    </row>
    <row r="469" spans="1:27" s="132" customFormat="1" x14ac:dyDescent="0.2">
      <c r="A469" s="184"/>
      <c r="B469" s="166" t="s">
        <v>31</v>
      </c>
      <c r="C469" s="904" t="s">
        <v>274</v>
      </c>
      <c r="D469" s="904"/>
      <c r="E469" s="904"/>
      <c r="F469" s="904"/>
      <c r="G469" s="904"/>
      <c r="H469" s="904"/>
      <c r="I469" s="904"/>
      <c r="J469" s="904"/>
      <c r="K469" s="904"/>
      <c r="L469" s="185">
        <v>55.13</v>
      </c>
      <c r="M469" s="186"/>
      <c r="N469" s="187" t="s">
        <v>31</v>
      </c>
      <c r="Y469" s="137" t="s">
        <v>274</v>
      </c>
    </row>
    <row r="470" spans="1:27" s="132" customFormat="1" x14ac:dyDescent="0.2">
      <c r="A470" s="184"/>
      <c r="B470" s="166" t="s">
        <v>31</v>
      </c>
      <c r="C470" s="904" t="s">
        <v>275</v>
      </c>
      <c r="D470" s="904"/>
      <c r="E470" s="904"/>
      <c r="F470" s="904"/>
      <c r="G470" s="904"/>
      <c r="H470" s="904"/>
      <c r="I470" s="904"/>
      <c r="J470" s="904"/>
      <c r="K470" s="904"/>
      <c r="L470" s="185">
        <v>29.02</v>
      </c>
      <c r="M470" s="186"/>
      <c r="N470" s="187" t="s">
        <v>31</v>
      </c>
      <c r="Y470" s="137" t="s">
        <v>275</v>
      </c>
    </row>
    <row r="471" spans="1:27" s="132" customFormat="1" x14ac:dyDescent="0.2">
      <c r="A471" s="184"/>
      <c r="B471" s="166" t="s">
        <v>31</v>
      </c>
      <c r="C471" s="904" t="s">
        <v>276</v>
      </c>
      <c r="D471" s="904"/>
      <c r="E471" s="904"/>
      <c r="F471" s="904"/>
      <c r="G471" s="904"/>
      <c r="H471" s="904"/>
      <c r="I471" s="904"/>
      <c r="J471" s="904"/>
      <c r="K471" s="904"/>
      <c r="L471" s="185">
        <v>58.03</v>
      </c>
      <c r="M471" s="186"/>
      <c r="N471" s="187" t="s">
        <v>31</v>
      </c>
      <c r="Y471" s="137" t="s">
        <v>276</v>
      </c>
    </row>
    <row r="472" spans="1:27" s="132" customFormat="1" x14ac:dyDescent="0.2">
      <c r="A472" s="184"/>
      <c r="B472" s="166" t="s">
        <v>31</v>
      </c>
      <c r="C472" s="904" t="s">
        <v>277</v>
      </c>
      <c r="D472" s="904"/>
      <c r="E472" s="904"/>
      <c r="F472" s="904"/>
      <c r="G472" s="904"/>
      <c r="H472" s="904"/>
      <c r="I472" s="904"/>
      <c r="J472" s="904"/>
      <c r="K472" s="904"/>
      <c r="L472" s="185">
        <v>55.13</v>
      </c>
      <c r="M472" s="186"/>
      <c r="N472" s="187" t="s">
        <v>31</v>
      </c>
      <c r="Y472" s="137" t="s">
        <v>277</v>
      </c>
    </row>
    <row r="473" spans="1:27" s="132" customFormat="1" x14ac:dyDescent="0.2">
      <c r="A473" s="184"/>
      <c r="B473" s="166" t="s">
        <v>31</v>
      </c>
      <c r="C473" s="904" t="s">
        <v>278</v>
      </c>
      <c r="D473" s="904"/>
      <c r="E473" s="904"/>
      <c r="F473" s="904"/>
      <c r="G473" s="904"/>
      <c r="H473" s="904"/>
      <c r="I473" s="904"/>
      <c r="J473" s="904"/>
      <c r="K473" s="904"/>
      <c r="L473" s="185">
        <v>29.02</v>
      </c>
      <c r="M473" s="186"/>
      <c r="N473" s="187" t="s">
        <v>31</v>
      </c>
      <c r="Y473" s="137" t="s">
        <v>278</v>
      </c>
    </row>
    <row r="474" spans="1:27" s="132" customFormat="1" x14ac:dyDescent="0.2">
      <c r="A474" s="184"/>
      <c r="B474" s="178" t="s">
        <v>31</v>
      </c>
      <c r="C474" s="919" t="s">
        <v>456</v>
      </c>
      <c r="D474" s="919"/>
      <c r="E474" s="919"/>
      <c r="F474" s="919"/>
      <c r="G474" s="919"/>
      <c r="H474" s="919"/>
      <c r="I474" s="919"/>
      <c r="J474" s="919"/>
      <c r="K474" s="919"/>
      <c r="L474" s="188">
        <v>698.77</v>
      </c>
      <c r="M474" s="189"/>
      <c r="N474" s="190"/>
      <c r="Z474" s="137" t="s">
        <v>456</v>
      </c>
    </row>
    <row r="475" spans="1:27" s="132" customFormat="1" x14ac:dyDescent="0.2">
      <c r="A475" s="914" t="s">
        <v>457</v>
      </c>
      <c r="B475" s="915"/>
      <c r="C475" s="915"/>
      <c r="D475" s="915"/>
      <c r="E475" s="915"/>
      <c r="F475" s="915"/>
      <c r="G475" s="915"/>
      <c r="H475" s="915"/>
      <c r="I475" s="915"/>
      <c r="J475" s="915"/>
      <c r="K475" s="915"/>
      <c r="L475" s="915"/>
      <c r="M475" s="915"/>
      <c r="N475" s="916"/>
      <c r="P475" s="137" t="s">
        <v>457</v>
      </c>
    </row>
    <row r="476" spans="1:27" s="132" customFormat="1" ht="22.5" x14ac:dyDescent="0.2">
      <c r="A476" s="920" t="s">
        <v>458</v>
      </c>
      <c r="B476" s="921"/>
      <c r="C476" s="921"/>
      <c r="D476" s="921"/>
      <c r="E476" s="921"/>
      <c r="F476" s="921"/>
      <c r="G476" s="921"/>
      <c r="H476" s="921"/>
      <c r="I476" s="921"/>
      <c r="J476" s="921"/>
      <c r="K476" s="921"/>
      <c r="L476" s="921"/>
      <c r="M476" s="921"/>
      <c r="N476" s="922"/>
      <c r="AA476" s="137" t="s">
        <v>458</v>
      </c>
    </row>
    <row r="477" spans="1:27" s="132" customFormat="1" ht="45" x14ac:dyDescent="0.2">
      <c r="A477" s="157" t="s">
        <v>459</v>
      </c>
      <c r="B477" s="158" t="s">
        <v>460</v>
      </c>
      <c r="C477" s="917" t="s">
        <v>461</v>
      </c>
      <c r="D477" s="917"/>
      <c r="E477" s="917"/>
      <c r="F477" s="159" t="s">
        <v>265</v>
      </c>
      <c r="G477" s="159" t="s">
        <v>31</v>
      </c>
      <c r="H477" s="159" t="s">
        <v>31</v>
      </c>
      <c r="I477" s="159" t="s">
        <v>462</v>
      </c>
      <c r="J477" s="160">
        <v>40.94</v>
      </c>
      <c r="K477" s="159" t="s">
        <v>31</v>
      </c>
      <c r="L477" s="160">
        <v>87493.69</v>
      </c>
      <c r="M477" s="161" t="s">
        <v>31</v>
      </c>
      <c r="N477" s="162" t="s">
        <v>31</v>
      </c>
      <c r="Q477" s="137" t="s">
        <v>461</v>
      </c>
    </row>
    <row r="478" spans="1:27" s="132" customFormat="1" x14ac:dyDescent="0.2">
      <c r="A478" s="163"/>
      <c r="B478" s="164"/>
      <c r="C478" s="904" t="s">
        <v>463</v>
      </c>
      <c r="D478" s="904"/>
      <c r="E478" s="904"/>
      <c r="F478" s="904"/>
      <c r="G478" s="904"/>
      <c r="H478" s="904"/>
      <c r="I478" s="904"/>
      <c r="J478" s="904"/>
      <c r="K478" s="904"/>
      <c r="L478" s="904"/>
      <c r="M478" s="904"/>
      <c r="N478" s="912"/>
      <c r="R478" s="137" t="s">
        <v>463</v>
      </c>
    </row>
    <row r="479" spans="1:27" s="132" customFormat="1" ht="1.5" customHeight="1" x14ac:dyDescent="0.2">
      <c r="A479" s="177"/>
      <c r="B479" s="173"/>
      <c r="C479" s="173"/>
      <c r="D479" s="173"/>
      <c r="E479" s="173"/>
      <c r="F479" s="177"/>
      <c r="G479" s="177"/>
      <c r="H479" s="177"/>
      <c r="I479" s="177"/>
      <c r="J479" s="178"/>
      <c r="K479" s="177"/>
      <c r="L479" s="178"/>
      <c r="M479" s="168"/>
      <c r="N479" s="178"/>
    </row>
    <row r="480" spans="1:27" s="132" customFormat="1" ht="22.5" x14ac:dyDescent="0.2">
      <c r="A480" s="179"/>
      <c r="B480" s="180" t="s">
        <v>31</v>
      </c>
      <c r="C480" s="918" t="s">
        <v>464</v>
      </c>
      <c r="D480" s="918"/>
      <c r="E480" s="918"/>
      <c r="F480" s="918"/>
      <c r="G480" s="918"/>
      <c r="H480" s="918"/>
      <c r="I480" s="918"/>
      <c r="J480" s="918"/>
      <c r="K480" s="918"/>
      <c r="L480" s="181" t="s">
        <v>31</v>
      </c>
      <c r="M480" s="182"/>
      <c r="N480" s="183"/>
      <c r="X480" s="137" t="s">
        <v>464</v>
      </c>
    </row>
    <row r="481" spans="1:29" s="132" customFormat="1" x14ac:dyDescent="0.2">
      <c r="A481" s="184"/>
      <c r="B481" s="166" t="s">
        <v>225</v>
      </c>
      <c r="C481" s="904" t="s">
        <v>269</v>
      </c>
      <c r="D481" s="904"/>
      <c r="E481" s="904"/>
      <c r="F481" s="904"/>
      <c r="G481" s="904"/>
      <c r="H481" s="904"/>
      <c r="I481" s="904"/>
      <c r="J481" s="904"/>
      <c r="K481" s="904"/>
      <c r="L481" s="185">
        <v>87493.69</v>
      </c>
      <c r="M481" s="186"/>
      <c r="N481" s="187" t="s">
        <v>31</v>
      </c>
      <c r="Y481" s="137" t="s">
        <v>269</v>
      </c>
    </row>
    <row r="482" spans="1:29" s="132" customFormat="1" x14ac:dyDescent="0.2">
      <c r="A482" s="184"/>
      <c r="B482" s="166" t="s">
        <v>31</v>
      </c>
      <c r="C482" s="904" t="s">
        <v>270</v>
      </c>
      <c r="D482" s="904"/>
      <c r="E482" s="904"/>
      <c r="F482" s="904"/>
      <c r="G482" s="904"/>
      <c r="H482" s="904"/>
      <c r="I482" s="904"/>
      <c r="J482" s="904"/>
      <c r="K482" s="904"/>
      <c r="L482" s="185" t="s">
        <v>31</v>
      </c>
      <c r="M482" s="186"/>
      <c r="N482" s="187" t="s">
        <v>31</v>
      </c>
      <c r="Y482" s="137" t="s">
        <v>270</v>
      </c>
    </row>
    <row r="483" spans="1:29" s="132" customFormat="1" x14ac:dyDescent="0.2">
      <c r="A483" s="184"/>
      <c r="B483" s="166" t="s">
        <v>31</v>
      </c>
      <c r="C483" s="904" t="s">
        <v>272</v>
      </c>
      <c r="D483" s="904"/>
      <c r="E483" s="904"/>
      <c r="F483" s="904"/>
      <c r="G483" s="904"/>
      <c r="H483" s="904"/>
      <c r="I483" s="904"/>
      <c r="J483" s="904"/>
      <c r="K483" s="904"/>
      <c r="L483" s="185">
        <v>87493.69</v>
      </c>
      <c r="M483" s="186"/>
      <c r="N483" s="187" t="s">
        <v>31</v>
      </c>
      <c r="Y483" s="137" t="s">
        <v>272</v>
      </c>
    </row>
    <row r="484" spans="1:29" s="132" customFormat="1" ht="22.5" x14ac:dyDescent="0.2">
      <c r="A484" s="184"/>
      <c r="B484" s="178" t="s">
        <v>31</v>
      </c>
      <c r="C484" s="919" t="s">
        <v>465</v>
      </c>
      <c r="D484" s="919"/>
      <c r="E484" s="919"/>
      <c r="F484" s="919"/>
      <c r="G484" s="919"/>
      <c r="H484" s="919"/>
      <c r="I484" s="919"/>
      <c r="J484" s="919"/>
      <c r="K484" s="919"/>
      <c r="L484" s="188">
        <v>87493.69</v>
      </c>
      <c r="M484" s="189"/>
      <c r="N484" s="190"/>
      <c r="Z484" s="137" t="s">
        <v>465</v>
      </c>
    </row>
    <row r="485" spans="1:29" s="132" customFormat="1" ht="2.25" customHeight="1" x14ac:dyDescent="0.2"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91"/>
      <c r="M485" s="192"/>
      <c r="N485" s="193"/>
    </row>
    <row r="486" spans="1:29" s="132" customFormat="1" x14ac:dyDescent="0.2">
      <c r="A486" s="179"/>
      <c r="B486" s="180" t="s">
        <v>31</v>
      </c>
      <c r="C486" s="918" t="s">
        <v>466</v>
      </c>
      <c r="D486" s="918"/>
      <c r="E486" s="918"/>
      <c r="F486" s="918"/>
      <c r="G486" s="918"/>
      <c r="H486" s="918"/>
      <c r="I486" s="918"/>
      <c r="J486" s="918"/>
      <c r="K486" s="918"/>
      <c r="L486" s="181" t="s">
        <v>31</v>
      </c>
      <c r="M486" s="182" t="s">
        <v>31</v>
      </c>
      <c r="N486" s="183" t="s">
        <v>31</v>
      </c>
      <c r="AB486" s="137" t="s">
        <v>466</v>
      </c>
    </row>
    <row r="487" spans="1:29" s="132" customFormat="1" x14ac:dyDescent="0.2">
      <c r="A487" s="184"/>
      <c r="B487" s="166" t="s">
        <v>225</v>
      </c>
      <c r="C487" s="904" t="s">
        <v>269</v>
      </c>
      <c r="D487" s="904"/>
      <c r="E487" s="904"/>
      <c r="F487" s="904"/>
      <c r="G487" s="904"/>
      <c r="H487" s="904"/>
      <c r="I487" s="904"/>
      <c r="J487" s="904"/>
      <c r="K487" s="904"/>
      <c r="L487" s="185">
        <v>318879.15000000002</v>
      </c>
      <c r="M487" s="186">
        <v>7.3</v>
      </c>
      <c r="N487" s="187">
        <v>2327818</v>
      </c>
      <c r="AC487" s="137" t="s">
        <v>269</v>
      </c>
    </row>
    <row r="488" spans="1:29" s="132" customFormat="1" x14ac:dyDescent="0.2">
      <c r="A488" s="184"/>
      <c r="B488" s="166" t="s">
        <v>31</v>
      </c>
      <c r="C488" s="904" t="s">
        <v>270</v>
      </c>
      <c r="D488" s="904"/>
      <c r="E488" s="904"/>
      <c r="F488" s="904"/>
      <c r="G488" s="904"/>
      <c r="H488" s="904"/>
      <c r="I488" s="904"/>
      <c r="J488" s="904"/>
      <c r="K488" s="904"/>
      <c r="L488" s="185" t="s">
        <v>31</v>
      </c>
      <c r="M488" s="186" t="s">
        <v>31</v>
      </c>
      <c r="N488" s="187" t="s">
        <v>31</v>
      </c>
      <c r="AC488" s="137" t="s">
        <v>270</v>
      </c>
    </row>
    <row r="489" spans="1:29" s="132" customFormat="1" x14ac:dyDescent="0.2">
      <c r="A489" s="184"/>
      <c r="B489" s="166" t="s">
        <v>31</v>
      </c>
      <c r="C489" s="904" t="s">
        <v>271</v>
      </c>
      <c r="D489" s="904"/>
      <c r="E489" s="904"/>
      <c r="F489" s="904"/>
      <c r="G489" s="904"/>
      <c r="H489" s="904"/>
      <c r="I489" s="904"/>
      <c r="J489" s="904"/>
      <c r="K489" s="904"/>
      <c r="L489" s="185">
        <v>2490.2800000000002</v>
      </c>
      <c r="M489" s="186" t="s">
        <v>31</v>
      </c>
      <c r="N489" s="187" t="s">
        <v>31</v>
      </c>
      <c r="AC489" s="137" t="s">
        <v>271</v>
      </c>
    </row>
    <row r="490" spans="1:29" s="132" customFormat="1" x14ac:dyDescent="0.2">
      <c r="A490" s="184"/>
      <c r="B490" s="166" t="s">
        <v>31</v>
      </c>
      <c r="C490" s="904" t="s">
        <v>272</v>
      </c>
      <c r="D490" s="904"/>
      <c r="E490" s="904"/>
      <c r="F490" s="904"/>
      <c r="G490" s="904"/>
      <c r="H490" s="904"/>
      <c r="I490" s="904"/>
      <c r="J490" s="904"/>
      <c r="K490" s="904"/>
      <c r="L490" s="185">
        <v>183365.55</v>
      </c>
      <c r="M490" s="186" t="s">
        <v>31</v>
      </c>
      <c r="N490" s="187" t="s">
        <v>31</v>
      </c>
      <c r="AC490" s="137" t="s">
        <v>272</v>
      </c>
    </row>
    <row r="491" spans="1:29" s="132" customFormat="1" x14ac:dyDescent="0.2">
      <c r="A491" s="184"/>
      <c r="B491" s="166" t="s">
        <v>31</v>
      </c>
      <c r="C491" s="904" t="s">
        <v>273</v>
      </c>
      <c r="D491" s="904"/>
      <c r="E491" s="904"/>
      <c r="F491" s="904"/>
      <c r="G491" s="904"/>
      <c r="H491" s="904"/>
      <c r="I491" s="904"/>
      <c r="J491" s="904"/>
      <c r="K491" s="904"/>
      <c r="L491" s="185">
        <v>115537.39</v>
      </c>
      <c r="M491" s="186" t="s">
        <v>31</v>
      </c>
      <c r="N491" s="187" t="s">
        <v>31</v>
      </c>
      <c r="AC491" s="137" t="s">
        <v>273</v>
      </c>
    </row>
    <row r="492" spans="1:29" s="132" customFormat="1" x14ac:dyDescent="0.2">
      <c r="A492" s="184"/>
      <c r="B492" s="166" t="s">
        <v>31</v>
      </c>
      <c r="C492" s="904" t="s">
        <v>274</v>
      </c>
      <c r="D492" s="904"/>
      <c r="E492" s="904"/>
      <c r="F492" s="904"/>
      <c r="G492" s="904"/>
      <c r="H492" s="904"/>
      <c r="I492" s="904"/>
      <c r="J492" s="904"/>
      <c r="K492" s="904"/>
      <c r="L492" s="185">
        <v>10712.18</v>
      </c>
      <c r="M492" s="186" t="s">
        <v>31</v>
      </c>
      <c r="N492" s="187" t="s">
        <v>31</v>
      </c>
      <c r="AC492" s="137" t="s">
        <v>274</v>
      </c>
    </row>
    <row r="493" spans="1:29" s="132" customFormat="1" x14ac:dyDescent="0.2">
      <c r="A493" s="184"/>
      <c r="B493" s="166" t="s">
        <v>31</v>
      </c>
      <c r="C493" s="904" t="s">
        <v>275</v>
      </c>
      <c r="D493" s="904"/>
      <c r="E493" s="904"/>
      <c r="F493" s="904"/>
      <c r="G493" s="904"/>
      <c r="H493" s="904"/>
      <c r="I493" s="904"/>
      <c r="J493" s="904"/>
      <c r="K493" s="904"/>
      <c r="L493" s="185">
        <v>6773.75</v>
      </c>
      <c r="M493" s="186" t="s">
        <v>31</v>
      </c>
      <c r="N493" s="187" t="s">
        <v>31</v>
      </c>
      <c r="AC493" s="137" t="s">
        <v>275</v>
      </c>
    </row>
    <row r="494" spans="1:29" s="132" customFormat="1" x14ac:dyDescent="0.2">
      <c r="A494" s="184"/>
      <c r="B494" s="166" t="s">
        <v>31</v>
      </c>
      <c r="C494" s="904" t="s">
        <v>276</v>
      </c>
      <c r="D494" s="904"/>
      <c r="E494" s="904"/>
      <c r="F494" s="904"/>
      <c r="G494" s="904"/>
      <c r="H494" s="904"/>
      <c r="I494" s="904"/>
      <c r="J494" s="904"/>
      <c r="K494" s="904"/>
      <c r="L494" s="185">
        <v>8503.0400000000009</v>
      </c>
      <c r="M494" s="186" t="s">
        <v>31</v>
      </c>
      <c r="N494" s="187" t="s">
        <v>31</v>
      </c>
      <c r="AC494" s="137" t="s">
        <v>276</v>
      </c>
    </row>
    <row r="495" spans="1:29" s="132" customFormat="1" x14ac:dyDescent="0.2">
      <c r="A495" s="184"/>
      <c r="B495" s="166" t="s">
        <v>31</v>
      </c>
      <c r="C495" s="904" t="s">
        <v>277</v>
      </c>
      <c r="D495" s="904"/>
      <c r="E495" s="904"/>
      <c r="F495" s="904"/>
      <c r="G495" s="904"/>
      <c r="H495" s="904"/>
      <c r="I495" s="904"/>
      <c r="J495" s="904"/>
      <c r="K495" s="904"/>
      <c r="L495" s="185">
        <v>10712.18</v>
      </c>
      <c r="M495" s="186" t="s">
        <v>31</v>
      </c>
      <c r="N495" s="187" t="s">
        <v>31</v>
      </c>
      <c r="AC495" s="137" t="s">
        <v>277</v>
      </c>
    </row>
    <row r="496" spans="1:29" s="132" customFormat="1" x14ac:dyDescent="0.2">
      <c r="A496" s="184"/>
      <c r="B496" s="166" t="s">
        <v>31</v>
      </c>
      <c r="C496" s="904" t="s">
        <v>278</v>
      </c>
      <c r="D496" s="904"/>
      <c r="E496" s="904"/>
      <c r="F496" s="904"/>
      <c r="G496" s="904"/>
      <c r="H496" s="904"/>
      <c r="I496" s="904"/>
      <c r="J496" s="904"/>
      <c r="K496" s="904"/>
      <c r="L496" s="185">
        <v>6773.75</v>
      </c>
      <c r="M496" s="186" t="s">
        <v>31</v>
      </c>
      <c r="N496" s="187" t="s">
        <v>31</v>
      </c>
      <c r="AC496" s="137" t="s">
        <v>278</v>
      </c>
    </row>
    <row r="497" spans="1:30" x14ac:dyDescent="0.2">
      <c r="A497" s="184"/>
      <c r="B497" s="178" t="s">
        <v>31</v>
      </c>
      <c r="C497" s="919" t="s">
        <v>467</v>
      </c>
      <c r="D497" s="919"/>
      <c r="E497" s="919"/>
      <c r="F497" s="919"/>
      <c r="G497" s="919"/>
      <c r="H497" s="919"/>
      <c r="I497" s="919"/>
      <c r="J497" s="919"/>
      <c r="K497" s="919"/>
      <c r="L497" s="188">
        <v>318879.15000000002</v>
      </c>
      <c r="M497" s="189" t="s">
        <v>31</v>
      </c>
      <c r="N497" s="194">
        <v>2327818</v>
      </c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132"/>
      <c r="AB497" s="132"/>
      <c r="AC497" s="132"/>
      <c r="AD497" s="137" t="s">
        <v>467</v>
      </c>
    </row>
    <row r="498" spans="1:30" ht="1.5" customHeight="1" x14ac:dyDescent="0.2">
      <c r="B498" s="178"/>
      <c r="C498" s="173"/>
      <c r="D498" s="173"/>
      <c r="E498" s="173"/>
      <c r="F498" s="173"/>
      <c r="G498" s="173"/>
      <c r="H498" s="173"/>
      <c r="I498" s="173"/>
      <c r="J498" s="173"/>
      <c r="K498" s="173"/>
      <c r="L498" s="188"/>
      <c r="M498" s="189"/>
      <c r="N498" s="195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132"/>
      <c r="AB498" s="132"/>
      <c r="AC498" s="132"/>
      <c r="AD498" s="132"/>
    </row>
    <row r="499" spans="1:30" ht="53.25" customHeight="1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  <c r="N499" s="196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132"/>
      <c r="AB499" s="132"/>
      <c r="AC499" s="132"/>
      <c r="AD499" s="132"/>
    </row>
    <row r="500" spans="1:30" x14ac:dyDescent="0.2">
      <c r="B500" s="197" t="s">
        <v>468</v>
      </c>
      <c r="C500" s="923" t="s">
        <v>31</v>
      </c>
      <c r="D500" s="923"/>
      <c r="E500" s="923"/>
      <c r="F500" s="923"/>
      <c r="G500" s="923"/>
      <c r="H500" s="923"/>
      <c r="I500" s="923"/>
      <c r="J500" s="923"/>
      <c r="K500" s="923"/>
      <c r="L500" s="923"/>
    </row>
    <row r="501" spans="1:30" ht="13.5" customHeight="1" x14ac:dyDescent="0.2">
      <c r="B501" s="133"/>
      <c r="C501" s="924" t="s">
        <v>11</v>
      </c>
      <c r="D501" s="924"/>
      <c r="E501" s="924"/>
      <c r="F501" s="924"/>
      <c r="G501" s="924"/>
      <c r="H501" s="924"/>
      <c r="I501" s="924"/>
      <c r="J501" s="924"/>
      <c r="K501" s="924"/>
      <c r="L501" s="924"/>
    </row>
    <row r="502" spans="1:30" ht="12.75" customHeight="1" x14ac:dyDescent="0.2">
      <c r="B502" s="197" t="s">
        <v>469</v>
      </c>
      <c r="C502" s="923" t="s">
        <v>31</v>
      </c>
      <c r="D502" s="923"/>
      <c r="E502" s="923"/>
      <c r="F502" s="923"/>
      <c r="G502" s="923"/>
      <c r="H502" s="923"/>
      <c r="I502" s="923"/>
      <c r="J502" s="923"/>
      <c r="K502" s="923"/>
      <c r="L502" s="923"/>
    </row>
    <row r="503" spans="1:30" ht="13.5" customHeight="1" x14ac:dyDescent="0.2">
      <c r="C503" s="924" t="s">
        <v>11</v>
      </c>
      <c r="D503" s="924"/>
      <c r="E503" s="924"/>
      <c r="F503" s="924"/>
      <c r="G503" s="924"/>
      <c r="H503" s="924"/>
      <c r="I503" s="924"/>
      <c r="J503" s="924"/>
      <c r="K503" s="924"/>
      <c r="L503" s="924"/>
    </row>
    <row r="517" s="132" customFormat="1" x14ac:dyDescent="0.2"/>
  </sheetData>
  <mergeCells count="484">
    <mergeCell ref="C496:K496"/>
    <mergeCell ref="C497:K497"/>
    <mergeCell ref="C500:L500"/>
    <mergeCell ref="C501:L501"/>
    <mergeCell ref="C502:L502"/>
    <mergeCell ref="C503:L503"/>
    <mergeCell ref="C490:K490"/>
    <mergeCell ref="C491:K491"/>
    <mergeCell ref="C492:K492"/>
    <mergeCell ref="C493:K493"/>
    <mergeCell ref="C494:K494"/>
    <mergeCell ref="C495:K495"/>
    <mergeCell ref="C483:K483"/>
    <mergeCell ref="C484:K484"/>
    <mergeCell ref="C486:K486"/>
    <mergeCell ref="C487:K487"/>
    <mergeCell ref="C488:K488"/>
    <mergeCell ref="C489:K489"/>
    <mergeCell ref="A476:N476"/>
    <mergeCell ref="C477:E477"/>
    <mergeCell ref="C478:N478"/>
    <mergeCell ref="C480:K480"/>
    <mergeCell ref="C481:K481"/>
    <mergeCell ref="C482:K482"/>
    <mergeCell ref="C470:K470"/>
    <mergeCell ref="C471:K471"/>
    <mergeCell ref="C472:K472"/>
    <mergeCell ref="C473:K473"/>
    <mergeCell ref="C474:K474"/>
    <mergeCell ref="A475:N475"/>
    <mergeCell ref="C464:K464"/>
    <mergeCell ref="C465:K465"/>
    <mergeCell ref="C466:K466"/>
    <mergeCell ref="C467:K467"/>
    <mergeCell ref="C468:K468"/>
    <mergeCell ref="C469:K469"/>
    <mergeCell ref="C457:E457"/>
    <mergeCell ref="C458:E458"/>
    <mergeCell ref="C459:E459"/>
    <mergeCell ref="C460:E460"/>
    <mergeCell ref="C461:N461"/>
    <mergeCell ref="C463:K463"/>
    <mergeCell ref="C451:E451"/>
    <mergeCell ref="C452:E452"/>
    <mergeCell ref="C453:E453"/>
    <mergeCell ref="C454:E454"/>
    <mergeCell ref="C455:E455"/>
    <mergeCell ref="C456:E456"/>
    <mergeCell ref="C445:E445"/>
    <mergeCell ref="C446:N446"/>
    <mergeCell ref="C447:N447"/>
    <mergeCell ref="C448:N448"/>
    <mergeCell ref="C449:E449"/>
    <mergeCell ref="C450:E450"/>
    <mergeCell ref="C439:E439"/>
    <mergeCell ref="C440:E440"/>
    <mergeCell ref="C441:E441"/>
    <mergeCell ref="C442:E442"/>
    <mergeCell ref="C443:N443"/>
    <mergeCell ref="A444:N444"/>
    <mergeCell ref="C433:E433"/>
    <mergeCell ref="C434:E434"/>
    <mergeCell ref="C435:E435"/>
    <mergeCell ref="C436:E436"/>
    <mergeCell ref="C437:E437"/>
    <mergeCell ref="C438:E438"/>
    <mergeCell ref="C427:E427"/>
    <mergeCell ref="C428:N428"/>
    <mergeCell ref="C429:N429"/>
    <mergeCell ref="C430:N430"/>
    <mergeCell ref="C431:E431"/>
    <mergeCell ref="C432:E432"/>
    <mergeCell ref="C421:K421"/>
    <mergeCell ref="C422:K422"/>
    <mergeCell ref="C423:K423"/>
    <mergeCell ref="C424:K424"/>
    <mergeCell ref="A425:N425"/>
    <mergeCell ref="A426:N426"/>
    <mergeCell ref="C415:K415"/>
    <mergeCell ref="C416:K416"/>
    <mergeCell ref="C417:K417"/>
    <mergeCell ref="C418:K418"/>
    <mergeCell ref="C419:K419"/>
    <mergeCell ref="C420:K420"/>
    <mergeCell ref="C408:E408"/>
    <mergeCell ref="C409:E409"/>
    <mergeCell ref="C410:E410"/>
    <mergeCell ref="C411:N411"/>
    <mergeCell ref="C413:K413"/>
    <mergeCell ref="C414:K414"/>
    <mergeCell ref="C402:E402"/>
    <mergeCell ref="C403:E403"/>
    <mergeCell ref="C404:E404"/>
    <mergeCell ref="C405:E405"/>
    <mergeCell ref="C406:E406"/>
    <mergeCell ref="C407:E407"/>
    <mergeCell ref="C396:N396"/>
    <mergeCell ref="C397:N397"/>
    <mergeCell ref="C398:N398"/>
    <mergeCell ref="C399:E399"/>
    <mergeCell ref="C400:E400"/>
    <mergeCell ref="C401:E401"/>
    <mergeCell ref="C390:E390"/>
    <mergeCell ref="C391:E391"/>
    <mergeCell ref="C392:E392"/>
    <mergeCell ref="C393:E393"/>
    <mergeCell ref="C394:N394"/>
    <mergeCell ref="C395:E395"/>
    <mergeCell ref="C384:E384"/>
    <mergeCell ref="C385:E385"/>
    <mergeCell ref="C386:E386"/>
    <mergeCell ref="C387:E387"/>
    <mergeCell ref="C388:E388"/>
    <mergeCell ref="C389:E389"/>
    <mergeCell ref="C378:E378"/>
    <mergeCell ref="C379:N379"/>
    <mergeCell ref="C380:N380"/>
    <mergeCell ref="C381:N381"/>
    <mergeCell ref="C382:E382"/>
    <mergeCell ref="C383:E383"/>
    <mergeCell ref="C372:E372"/>
    <mergeCell ref="C373:E373"/>
    <mergeCell ref="C374:E374"/>
    <mergeCell ref="C375:E375"/>
    <mergeCell ref="C376:N376"/>
    <mergeCell ref="A377:N377"/>
    <mergeCell ref="C366:E366"/>
    <mergeCell ref="C367:E367"/>
    <mergeCell ref="C368:E368"/>
    <mergeCell ref="C369:E369"/>
    <mergeCell ref="C370:E370"/>
    <mergeCell ref="C371:E371"/>
    <mergeCell ref="C360:E360"/>
    <mergeCell ref="C361:N361"/>
    <mergeCell ref="C362:N362"/>
    <mergeCell ref="C363:N363"/>
    <mergeCell ref="C364:E364"/>
    <mergeCell ref="C365:E365"/>
    <mergeCell ref="C354:E354"/>
    <mergeCell ref="C355:E355"/>
    <mergeCell ref="C356:E356"/>
    <mergeCell ref="C357:E357"/>
    <mergeCell ref="C358:E358"/>
    <mergeCell ref="C359:N359"/>
    <mergeCell ref="C348:E348"/>
    <mergeCell ref="C349:E349"/>
    <mergeCell ref="C350:E350"/>
    <mergeCell ref="C351:E351"/>
    <mergeCell ref="C352:E352"/>
    <mergeCell ref="C353:E353"/>
    <mergeCell ref="A342:N342"/>
    <mergeCell ref="C343:E343"/>
    <mergeCell ref="C344:N344"/>
    <mergeCell ref="C345:N345"/>
    <mergeCell ref="C346:N346"/>
    <mergeCell ref="C347:E347"/>
    <mergeCell ref="C336:E336"/>
    <mergeCell ref="C337:E337"/>
    <mergeCell ref="C338:E338"/>
    <mergeCell ref="C339:E339"/>
    <mergeCell ref="C340:E340"/>
    <mergeCell ref="C341:N341"/>
    <mergeCell ref="C330:E330"/>
    <mergeCell ref="C331:E331"/>
    <mergeCell ref="C332:E332"/>
    <mergeCell ref="C333:E333"/>
    <mergeCell ref="C334:E334"/>
    <mergeCell ref="C335:E335"/>
    <mergeCell ref="A324:N324"/>
    <mergeCell ref="C325:E325"/>
    <mergeCell ref="C326:N326"/>
    <mergeCell ref="C327:N327"/>
    <mergeCell ref="C328:N328"/>
    <mergeCell ref="C329:E329"/>
    <mergeCell ref="C318:K318"/>
    <mergeCell ref="C319:K319"/>
    <mergeCell ref="C320:K320"/>
    <mergeCell ref="C321:K321"/>
    <mergeCell ref="C322:K322"/>
    <mergeCell ref="A323:N323"/>
    <mergeCell ref="C312:K312"/>
    <mergeCell ref="C313:K313"/>
    <mergeCell ref="C314:K314"/>
    <mergeCell ref="C315:K315"/>
    <mergeCell ref="C316:K316"/>
    <mergeCell ref="C317:K317"/>
    <mergeCell ref="C305:E305"/>
    <mergeCell ref="C306:E306"/>
    <mergeCell ref="C307:E307"/>
    <mergeCell ref="C308:E308"/>
    <mergeCell ref="C309:E309"/>
    <mergeCell ref="C311:K311"/>
    <mergeCell ref="C299:N299"/>
    <mergeCell ref="C300:N300"/>
    <mergeCell ref="C301:N301"/>
    <mergeCell ref="C302:E302"/>
    <mergeCell ref="C303:E303"/>
    <mergeCell ref="C304:E304"/>
    <mergeCell ref="C293:E293"/>
    <mergeCell ref="C294:E294"/>
    <mergeCell ref="C295:E295"/>
    <mergeCell ref="C296:E296"/>
    <mergeCell ref="C297:E297"/>
    <mergeCell ref="C298:N298"/>
    <mergeCell ref="C287:N287"/>
    <mergeCell ref="C288:N288"/>
    <mergeCell ref="C289:E289"/>
    <mergeCell ref="C290:E290"/>
    <mergeCell ref="C291:E291"/>
    <mergeCell ref="C292:E292"/>
    <mergeCell ref="C281:E281"/>
    <mergeCell ref="C282:E282"/>
    <mergeCell ref="C283:E283"/>
    <mergeCell ref="C284:E284"/>
    <mergeCell ref="C285:E285"/>
    <mergeCell ref="C286:N286"/>
    <mergeCell ref="C275:N275"/>
    <mergeCell ref="C276:N276"/>
    <mergeCell ref="C277:E277"/>
    <mergeCell ref="C278:E278"/>
    <mergeCell ref="C279:E279"/>
    <mergeCell ref="C280:E280"/>
    <mergeCell ref="C269:E269"/>
    <mergeCell ref="C270:E270"/>
    <mergeCell ref="C271:E271"/>
    <mergeCell ref="C272:N272"/>
    <mergeCell ref="C273:E273"/>
    <mergeCell ref="C274:N274"/>
    <mergeCell ref="C263:E263"/>
    <mergeCell ref="C264:E264"/>
    <mergeCell ref="C265:E265"/>
    <mergeCell ref="C266:E266"/>
    <mergeCell ref="C267:E267"/>
    <mergeCell ref="C268:E268"/>
    <mergeCell ref="C257:N257"/>
    <mergeCell ref="C258:N258"/>
    <mergeCell ref="C259:N259"/>
    <mergeCell ref="C260:E260"/>
    <mergeCell ref="C261:E261"/>
    <mergeCell ref="C262:E262"/>
    <mergeCell ref="C251:E251"/>
    <mergeCell ref="C252:E252"/>
    <mergeCell ref="C253:E253"/>
    <mergeCell ref="C254:N254"/>
    <mergeCell ref="A255:N255"/>
    <mergeCell ref="C256:E256"/>
    <mergeCell ref="C245:E245"/>
    <mergeCell ref="C246:E246"/>
    <mergeCell ref="C247:E247"/>
    <mergeCell ref="C248:E248"/>
    <mergeCell ref="C249:E249"/>
    <mergeCell ref="C250:E250"/>
    <mergeCell ref="C239:N239"/>
    <mergeCell ref="C240:N240"/>
    <mergeCell ref="C241:N241"/>
    <mergeCell ref="C242:E242"/>
    <mergeCell ref="C243:E243"/>
    <mergeCell ref="C244:E244"/>
    <mergeCell ref="C233:E233"/>
    <mergeCell ref="C234:E234"/>
    <mergeCell ref="C235:E235"/>
    <mergeCell ref="A236:N236"/>
    <mergeCell ref="A237:N237"/>
    <mergeCell ref="C238:E238"/>
    <mergeCell ref="C227:N227"/>
    <mergeCell ref="C228:E228"/>
    <mergeCell ref="C229:E229"/>
    <mergeCell ref="C230:E230"/>
    <mergeCell ref="C231:E231"/>
    <mergeCell ref="C232:E232"/>
    <mergeCell ref="C221:E221"/>
    <mergeCell ref="C222:E222"/>
    <mergeCell ref="C223:E223"/>
    <mergeCell ref="C224:N224"/>
    <mergeCell ref="C225:N225"/>
    <mergeCell ref="C226:N226"/>
    <mergeCell ref="C215:E215"/>
    <mergeCell ref="C216:E216"/>
    <mergeCell ref="C217:E217"/>
    <mergeCell ref="C218:E218"/>
    <mergeCell ref="C219:E219"/>
    <mergeCell ref="C220:E220"/>
    <mergeCell ref="C209:E209"/>
    <mergeCell ref="C210:E210"/>
    <mergeCell ref="C211:E211"/>
    <mergeCell ref="C212:N212"/>
    <mergeCell ref="C213:N213"/>
    <mergeCell ref="C214:N214"/>
    <mergeCell ref="C203:E203"/>
    <mergeCell ref="C204:E204"/>
    <mergeCell ref="C205:E205"/>
    <mergeCell ref="C206:E206"/>
    <mergeCell ref="C207:E207"/>
    <mergeCell ref="C208:E208"/>
    <mergeCell ref="C197:E197"/>
    <mergeCell ref="C198:N198"/>
    <mergeCell ref="C199:E199"/>
    <mergeCell ref="C200:N200"/>
    <mergeCell ref="C201:N201"/>
    <mergeCell ref="C202:N202"/>
    <mergeCell ref="C191:E191"/>
    <mergeCell ref="C192:E192"/>
    <mergeCell ref="C193:E193"/>
    <mergeCell ref="C194:E194"/>
    <mergeCell ref="C195:E195"/>
    <mergeCell ref="C196:E196"/>
    <mergeCell ref="C185:N185"/>
    <mergeCell ref="C186:E186"/>
    <mergeCell ref="C187:E187"/>
    <mergeCell ref="C188:E188"/>
    <mergeCell ref="C189:E189"/>
    <mergeCell ref="C190:E190"/>
    <mergeCell ref="C179:E179"/>
    <mergeCell ref="A180:N180"/>
    <mergeCell ref="A181:N181"/>
    <mergeCell ref="C182:E182"/>
    <mergeCell ref="C183:N183"/>
    <mergeCell ref="C184:N184"/>
    <mergeCell ref="C173:E173"/>
    <mergeCell ref="C174:E174"/>
    <mergeCell ref="C175:E175"/>
    <mergeCell ref="C176:E176"/>
    <mergeCell ref="C177:E177"/>
    <mergeCell ref="C178:E178"/>
    <mergeCell ref="C167:E167"/>
    <mergeCell ref="C168:N168"/>
    <mergeCell ref="C169:N169"/>
    <mergeCell ref="C170:N170"/>
    <mergeCell ref="C171:N171"/>
    <mergeCell ref="C172:E172"/>
    <mergeCell ref="C161:E161"/>
    <mergeCell ref="C162:E162"/>
    <mergeCell ref="C163:E163"/>
    <mergeCell ref="C164:E164"/>
    <mergeCell ref="C165:E165"/>
    <mergeCell ref="C166:E166"/>
    <mergeCell ref="C155:E155"/>
    <mergeCell ref="C156:N156"/>
    <mergeCell ref="C157:N157"/>
    <mergeCell ref="C158:N158"/>
    <mergeCell ref="C159:E159"/>
    <mergeCell ref="C160:E160"/>
    <mergeCell ref="C149:E149"/>
    <mergeCell ref="C150:E150"/>
    <mergeCell ref="C151:E151"/>
    <mergeCell ref="C152:E152"/>
    <mergeCell ref="C153:E153"/>
    <mergeCell ref="C154:E154"/>
    <mergeCell ref="C143:E143"/>
    <mergeCell ref="C144:N144"/>
    <mergeCell ref="C145:N145"/>
    <mergeCell ref="C146:N146"/>
    <mergeCell ref="C147:E147"/>
    <mergeCell ref="C148:E148"/>
    <mergeCell ref="C137:E137"/>
    <mergeCell ref="C138:E138"/>
    <mergeCell ref="C139:E139"/>
    <mergeCell ref="C140:E140"/>
    <mergeCell ref="C141:E141"/>
    <mergeCell ref="C142:N142"/>
    <mergeCell ref="C131:E131"/>
    <mergeCell ref="C132:E132"/>
    <mergeCell ref="C133:E133"/>
    <mergeCell ref="C134:E134"/>
    <mergeCell ref="C135:E135"/>
    <mergeCell ref="C136:E136"/>
    <mergeCell ref="A125:N125"/>
    <mergeCell ref="C126:E126"/>
    <mergeCell ref="C127:N127"/>
    <mergeCell ref="C128:N128"/>
    <mergeCell ref="C129:N129"/>
    <mergeCell ref="C130:E130"/>
    <mergeCell ref="C119:E119"/>
    <mergeCell ref="C120:E120"/>
    <mergeCell ref="C121:E121"/>
    <mergeCell ref="C122:E122"/>
    <mergeCell ref="C123:E123"/>
    <mergeCell ref="C124:N124"/>
    <mergeCell ref="C113:E113"/>
    <mergeCell ref="C114:E114"/>
    <mergeCell ref="C115:E115"/>
    <mergeCell ref="C116:E116"/>
    <mergeCell ref="C117:E117"/>
    <mergeCell ref="C118:E118"/>
    <mergeCell ref="A107:N107"/>
    <mergeCell ref="C108:E108"/>
    <mergeCell ref="C109:N109"/>
    <mergeCell ref="C110:N110"/>
    <mergeCell ref="C111:N111"/>
    <mergeCell ref="C112:E112"/>
    <mergeCell ref="C101:K101"/>
    <mergeCell ref="C102:K102"/>
    <mergeCell ref="C103:K103"/>
    <mergeCell ref="C104:K104"/>
    <mergeCell ref="A105:N105"/>
    <mergeCell ref="A106:N106"/>
    <mergeCell ref="C95:K95"/>
    <mergeCell ref="C96:K96"/>
    <mergeCell ref="C97:K97"/>
    <mergeCell ref="C98:K98"/>
    <mergeCell ref="C99:K99"/>
    <mergeCell ref="C100:K100"/>
    <mergeCell ref="C88:E88"/>
    <mergeCell ref="C89:E89"/>
    <mergeCell ref="C90:E90"/>
    <mergeCell ref="C91:N91"/>
    <mergeCell ref="C93:K93"/>
    <mergeCell ref="C94:K94"/>
    <mergeCell ref="C82:E82"/>
    <mergeCell ref="C83:E83"/>
    <mergeCell ref="C84:E84"/>
    <mergeCell ref="C85:E85"/>
    <mergeCell ref="C86:E86"/>
    <mergeCell ref="C87:E87"/>
    <mergeCell ref="C76:N76"/>
    <mergeCell ref="C77:N77"/>
    <mergeCell ref="C78:N78"/>
    <mergeCell ref="C79:E79"/>
    <mergeCell ref="C80:E80"/>
    <mergeCell ref="C81:E81"/>
    <mergeCell ref="C70:K70"/>
    <mergeCell ref="C71:K71"/>
    <mergeCell ref="C72:K72"/>
    <mergeCell ref="C73:K73"/>
    <mergeCell ref="A74:N74"/>
    <mergeCell ref="C75:E75"/>
    <mergeCell ref="C64:K64"/>
    <mergeCell ref="C65:K65"/>
    <mergeCell ref="C66:K66"/>
    <mergeCell ref="C67:K67"/>
    <mergeCell ref="C68:K68"/>
    <mergeCell ref="C69:K69"/>
    <mergeCell ref="C57:E57"/>
    <mergeCell ref="C58:E58"/>
    <mergeCell ref="C59:E59"/>
    <mergeCell ref="C60:N60"/>
    <mergeCell ref="C62:K62"/>
    <mergeCell ref="C63:K63"/>
    <mergeCell ref="C51:E51"/>
    <mergeCell ref="C52:E52"/>
    <mergeCell ref="C53:E53"/>
    <mergeCell ref="C54:E54"/>
    <mergeCell ref="C55:E55"/>
    <mergeCell ref="C56:E56"/>
    <mergeCell ref="C45:N45"/>
    <mergeCell ref="C46:N46"/>
    <mergeCell ref="C47:N47"/>
    <mergeCell ref="C48:E48"/>
    <mergeCell ref="C49:E49"/>
    <mergeCell ref="C50:E50"/>
    <mergeCell ref="C39:E39"/>
    <mergeCell ref="C40:E40"/>
    <mergeCell ref="C41:E41"/>
    <mergeCell ref="C42:E42"/>
    <mergeCell ref="C43:E43"/>
    <mergeCell ref="C44:E44"/>
    <mergeCell ref="C35:N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5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46"/>
  <sheetViews>
    <sheetView showGridLines="0" view="pageBreakPreview" topLeftCell="A11" zoomScaleNormal="100" zoomScaleSheetLayoutView="100" workbookViewId="0">
      <selection activeCell="B26" sqref="B26:G26"/>
    </sheetView>
  </sheetViews>
  <sheetFormatPr defaultRowHeight="12.75" x14ac:dyDescent="0.2"/>
  <cols>
    <col min="1" max="1" width="5.5703125" style="198" customWidth="1"/>
    <col min="2" max="2" width="17" style="198" customWidth="1"/>
    <col min="3" max="3" width="37.85546875" style="198" customWidth="1"/>
    <col min="4" max="4" width="17.5703125" style="198" customWidth="1"/>
    <col min="5" max="5" width="15" style="198" customWidth="1"/>
    <col min="6" max="6" width="15.28515625" style="198" customWidth="1"/>
    <col min="7" max="7" width="13.85546875" style="198" customWidth="1"/>
    <col min="8" max="8" width="15.5703125" style="198" customWidth="1"/>
    <col min="9" max="16384" width="9.140625" style="200"/>
  </cols>
  <sheetData>
    <row r="1" spans="1:8" x14ac:dyDescent="0.2">
      <c r="H1" s="199" t="s">
        <v>470</v>
      </c>
    </row>
    <row r="2" spans="1:8" x14ac:dyDescent="0.2">
      <c r="A2" s="201"/>
      <c r="B2" s="202"/>
      <c r="C2" s="203"/>
      <c r="D2" s="204"/>
      <c r="E2" s="204"/>
      <c r="F2" s="204"/>
      <c r="G2" s="204"/>
      <c r="H2" s="199" t="s">
        <v>12</v>
      </c>
    </row>
    <row r="3" spans="1:8" ht="30" customHeight="1" x14ac:dyDescent="0.2">
      <c r="A3" s="201"/>
      <c r="B3" s="786" t="s">
        <v>23</v>
      </c>
      <c r="C3" s="786"/>
      <c r="D3" s="786"/>
      <c r="E3" s="786"/>
      <c r="F3" s="786"/>
      <c r="G3" s="786"/>
      <c r="H3" s="205"/>
    </row>
    <row r="4" spans="1:8" x14ac:dyDescent="0.2">
      <c r="A4" s="201"/>
      <c r="B4" s="202"/>
      <c r="C4" s="926" t="s">
        <v>3</v>
      </c>
      <c r="D4" s="926"/>
      <c r="E4" s="926"/>
      <c r="F4" s="926"/>
      <c r="G4" s="204"/>
      <c r="H4" s="204"/>
    </row>
    <row r="5" spans="1:8" ht="27" customHeight="1" x14ac:dyDescent="0.2">
      <c r="A5" s="201"/>
      <c r="B5" s="786" t="s">
        <v>35</v>
      </c>
      <c r="C5" s="786"/>
      <c r="D5" s="786"/>
      <c r="E5" s="786"/>
      <c r="F5" s="786"/>
      <c r="G5" s="786"/>
      <c r="H5" s="204"/>
    </row>
    <row r="6" spans="1:8" x14ac:dyDescent="0.2">
      <c r="A6" s="201"/>
      <c r="B6" s="202"/>
      <c r="C6" s="926" t="s">
        <v>194</v>
      </c>
      <c r="D6" s="926"/>
      <c r="E6" s="926"/>
      <c r="F6" s="926"/>
      <c r="G6" s="204"/>
      <c r="H6" s="204"/>
    </row>
    <row r="7" spans="1:8" x14ac:dyDescent="0.2">
      <c r="A7" s="201"/>
      <c r="B7" s="202"/>
      <c r="C7" s="206"/>
      <c r="D7" s="204"/>
      <c r="E7" s="204"/>
      <c r="F7" s="204"/>
      <c r="G7" s="204"/>
      <c r="H7" s="204"/>
    </row>
    <row r="8" spans="1:8" x14ac:dyDescent="0.2">
      <c r="A8" s="201"/>
      <c r="B8" s="202"/>
      <c r="C8" s="203"/>
      <c r="D8" s="17" t="s">
        <v>471</v>
      </c>
      <c r="F8" s="204"/>
      <c r="G8" s="204"/>
      <c r="H8" s="204"/>
    </row>
    <row r="9" spans="1:8" x14ac:dyDescent="0.2">
      <c r="A9" s="201"/>
      <c r="B9" s="202"/>
      <c r="C9" s="203"/>
      <c r="D9" s="204"/>
      <c r="E9" s="204"/>
      <c r="F9" s="204"/>
      <c r="G9" s="204"/>
      <c r="H9" s="204"/>
    </row>
    <row r="10" spans="1:8" x14ac:dyDescent="0.2">
      <c r="B10" s="207" t="s">
        <v>472</v>
      </c>
      <c r="C10" s="927" t="s">
        <v>31</v>
      </c>
      <c r="D10" s="927"/>
      <c r="E10" s="927"/>
      <c r="F10" s="927"/>
      <c r="G10" s="927"/>
      <c r="H10" s="207"/>
    </row>
    <row r="11" spans="1:8" x14ac:dyDescent="0.2">
      <c r="A11" s="925" t="s">
        <v>202</v>
      </c>
      <c r="B11" s="925"/>
      <c r="C11" s="925"/>
      <c r="D11" s="925"/>
      <c r="E11" s="925"/>
      <c r="F11" s="925"/>
      <c r="G11" s="925"/>
      <c r="H11" s="925"/>
    </row>
    <row r="12" spans="1:8" x14ac:dyDescent="0.2">
      <c r="A12" s="201"/>
      <c r="B12" s="208" t="s">
        <v>473</v>
      </c>
      <c r="C12" s="209"/>
      <c r="D12" s="210"/>
      <c r="E12" s="210"/>
      <c r="F12" s="211">
        <f>H39</f>
        <v>10460.4</v>
      </c>
      <c r="G12" s="212" t="s">
        <v>186</v>
      </c>
      <c r="H12" s="204"/>
    </row>
    <row r="13" spans="1:8" x14ac:dyDescent="0.2">
      <c r="A13" s="201"/>
      <c r="B13" s="202"/>
      <c r="D13" s="213"/>
      <c r="E13" s="204"/>
      <c r="F13" s="204"/>
      <c r="G13" s="204"/>
      <c r="H13" s="204"/>
    </row>
    <row r="14" spans="1:8" ht="14.25" customHeight="1" x14ac:dyDescent="0.2">
      <c r="A14" s="201"/>
      <c r="B14" s="214" t="s">
        <v>474</v>
      </c>
      <c r="D14" s="213"/>
      <c r="E14" s="204"/>
      <c r="F14" s="204"/>
      <c r="G14" s="204"/>
      <c r="H14" s="204"/>
    </row>
    <row r="15" spans="1:8" x14ac:dyDescent="0.2">
      <c r="A15" s="201"/>
      <c r="B15" s="215" t="s">
        <v>475</v>
      </c>
      <c r="D15" s="216"/>
      <c r="E15" s="217"/>
      <c r="F15" s="218"/>
      <c r="G15" s="204"/>
      <c r="H15" s="204"/>
    </row>
    <row r="16" spans="1:8" x14ac:dyDescent="0.2">
      <c r="A16" s="201"/>
      <c r="B16" s="201" t="s">
        <v>476</v>
      </c>
      <c r="D16" s="213"/>
      <c r="E16" s="204"/>
      <c r="F16" s="204"/>
      <c r="G16" s="204"/>
      <c r="H16" s="204"/>
    </row>
    <row r="17" spans="1:8" x14ac:dyDescent="0.2">
      <c r="A17" s="201"/>
      <c r="B17" s="215" t="s">
        <v>475</v>
      </c>
      <c r="D17" s="216"/>
      <c r="E17" s="217"/>
      <c r="F17" s="218"/>
      <c r="G17" s="204"/>
      <c r="H17" s="204"/>
    </row>
    <row r="18" spans="1:8" x14ac:dyDescent="0.2">
      <c r="A18" s="201"/>
      <c r="B18" s="219" t="s">
        <v>477</v>
      </c>
      <c r="C18" s="219"/>
      <c r="D18" s="219"/>
      <c r="E18" s="219"/>
      <c r="F18" s="204"/>
      <c r="G18" s="204"/>
      <c r="H18" s="204"/>
    </row>
    <row r="19" spans="1:8" x14ac:dyDescent="0.2">
      <c r="A19" s="201"/>
      <c r="B19" s="202"/>
      <c r="C19" s="203"/>
      <c r="D19" s="204"/>
      <c r="E19" s="204"/>
      <c r="F19" s="204"/>
      <c r="G19" s="204"/>
      <c r="H19" s="204"/>
    </row>
    <row r="20" spans="1:8" x14ac:dyDescent="0.2">
      <c r="A20" s="928" t="s">
        <v>4</v>
      </c>
      <c r="B20" s="929" t="s">
        <v>15</v>
      </c>
      <c r="C20" s="928" t="s">
        <v>478</v>
      </c>
      <c r="D20" s="930" t="s">
        <v>113</v>
      </c>
      <c r="E20" s="931"/>
      <c r="F20" s="931"/>
      <c r="G20" s="931"/>
      <c r="H20" s="932"/>
    </row>
    <row r="21" spans="1:8" ht="20.25" customHeight="1" x14ac:dyDescent="0.2">
      <c r="A21" s="928"/>
      <c r="B21" s="929"/>
      <c r="C21" s="928"/>
      <c r="D21" s="928" t="s">
        <v>479</v>
      </c>
      <c r="E21" s="928" t="s">
        <v>5</v>
      </c>
      <c r="F21" s="928" t="s">
        <v>18</v>
      </c>
      <c r="G21" s="928" t="s">
        <v>19</v>
      </c>
      <c r="H21" s="928" t="s">
        <v>20</v>
      </c>
    </row>
    <row r="22" spans="1:8" ht="30.75" customHeight="1" x14ac:dyDescent="0.2">
      <c r="A22" s="928"/>
      <c r="B22" s="929"/>
      <c r="C22" s="928"/>
      <c r="D22" s="928"/>
      <c r="E22" s="928"/>
      <c r="F22" s="928"/>
      <c r="G22" s="928"/>
      <c r="H22" s="928"/>
    </row>
    <row r="23" spans="1:8" ht="39.75" customHeight="1" x14ac:dyDescent="0.2">
      <c r="A23" s="928"/>
      <c r="B23" s="929"/>
      <c r="C23" s="928"/>
      <c r="D23" s="928"/>
      <c r="E23" s="928"/>
      <c r="F23" s="928"/>
      <c r="G23" s="928"/>
      <c r="H23" s="928"/>
    </row>
    <row r="24" spans="1:8" x14ac:dyDescent="0.2">
      <c r="A24" s="220">
        <v>1</v>
      </c>
      <c r="B24" s="220">
        <v>2</v>
      </c>
      <c r="C24" s="220">
        <v>3</v>
      </c>
      <c r="D24" s="220">
        <v>4</v>
      </c>
      <c r="E24" s="220">
        <v>5</v>
      </c>
      <c r="F24" s="220">
        <v>6</v>
      </c>
      <c r="G24" s="220">
        <v>7</v>
      </c>
      <c r="H24" s="220">
        <v>8</v>
      </c>
    </row>
    <row r="25" spans="1:8" ht="21" customHeight="1" x14ac:dyDescent="0.2">
      <c r="A25" s="933" t="s">
        <v>480</v>
      </c>
      <c r="B25" s="934"/>
      <c r="C25" s="934"/>
      <c r="D25" s="934"/>
      <c r="E25" s="934"/>
      <c r="F25" s="934"/>
      <c r="G25" s="934"/>
      <c r="H25" s="934"/>
    </row>
    <row r="26" spans="1:8" ht="25.5" x14ac:dyDescent="0.2">
      <c r="A26" s="221">
        <v>1</v>
      </c>
      <c r="B26" s="222" t="s">
        <v>481</v>
      </c>
      <c r="C26" s="223" t="s">
        <v>482</v>
      </c>
      <c r="D26" s="224">
        <v>153.5</v>
      </c>
      <c r="E26" s="224"/>
      <c r="F26" s="224"/>
      <c r="G26" s="224"/>
      <c r="H26" s="224">
        <f t="shared" ref="H26:H38" si="0">D26+E26+F26+G26</f>
        <v>153.5</v>
      </c>
    </row>
    <row r="27" spans="1:8" x14ac:dyDescent="0.2">
      <c r="A27" s="221">
        <v>2</v>
      </c>
      <c r="B27" s="222" t="s">
        <v>483</v>
      </c>
      <c r="C27" s="223" t="s">
        <v>484</v>
      </c>
      <c r="D27" s="224">
        <v>228.82</v>
      </c>
      <c r="E27" s="224">
        <v>59.72</v>
      </c>
      <c r="F27" s="224">
        <v>2812.52</v>
      </c>
      <c r="G27" s="224"/>
      <c r="H27" s="224">
        <f t="shared" si="0"/>
        <v>3101.06</v>
      </c>
    </row>
    <row r="28" spans="1:8" x14ac:dyDescent="0.2">
      <c r="A28" s="221">
        <v>3</v>
      </c>
      <c r="B28" s="222" t="s">
        <v>485</v>
      </c>
      <c r="C28" s="223" t="s">
        <v>486</v>
      </c>
      <c r="D28" s="224"/>
      <c r="E28" s="224">
        <v>29.13</v>
      </c>
      <c r="F28" s="224">
        <v>366.51</v>
      </c>
      <c r="G28" s="224"/>
      <c r="H28" s="224">
        <f t="shared" si="0"/>
        <v>395.64</v>
      </c>
    </row>
    <row r="29" spans="1:8" x14ac:dyDescent="0.2">
      <c r="A29" s="221">
        <v>4</v>
      </c>
      <c r="B29" s="222" t="s">
        <v>487</v>
      </c>
      <c r="C29" s="223" t="s">
        <v>488</v>
      </c>
      <c r="D29" s="224"/>
      <c r="E29" s="224">
        <v>19.82</v>
      </c>
      <c r="F29" s="224">
        <v>30.19</v>
      </c>
      <c r="G29" s="224"/>
      <c r="H29" s="224">
        <f t="shared" si="0"/>
        <v>50.01</v>
      </c>
    </row>
    <row r="30" spans="1:8" x14ac:dyDescent="0.2">
      <c r="A30" s="221">
        <v>5</v>
      </c>
      <c r="B30" s="222" t="s">
        <v>489</v>
      </c>
      <c r="C30" s="223" t="s">
        <v>490</v>
      </c>
      <c r="D30" s="224"/>
      <c r="E30" s="224">
        <v>20.85</v>
      </c>
      <c r="F30" s="224">
        <v>16.87</v>
      </c>
      <c r="G30" s="224"/>
      <c r="H30" s="224">
        <f t="shared" si="0"/>
        <v>37.72</v>
      </c>
    </row>
    <row r="31" spans="1:8" x14ac:dyDescent="0.2">
      <c r="A31" s="221">
        <v>7</v>
      </c>
      <c r="B31" s="222" t="s">
        <v>491</v>
      </c>
      <c r="C31" s="223" t="s">
        <v>492</v>
      </c>
      <c r="D31" s="224"/>
      <c r="E31" s="224">
        <v>51.26</v>
      </c>
      <c r="F31" s="224">
        <v>603</v>
      </c>
      <c r="G31" s="224"/>
      <c r="H31" s="224">
        <f t="shared" si="0"/>
        <v>654.26</v>
      </c>
    </row>
    <row r="32" spans="1:8" x14ac:dyDescent="0.2">
      <c r="A32" s="221">
        <v>8</v>
      </c>
      <c r="B32" s="222" t="s">
        <v>493</v>
      </c>
      <c r="C32" s="223" t="s">
        <v>494</v>
      </c>
      <c r="D32" s="224"/>
      <c r="E32" s="224">
        <v>1.69</v>
      </c>
      <c r="F32" s="224">
        <v>7.89</v>
      </c>
      <c r="G32" s="224"/>
      <c r="H32" s="224">
        <f t="shared" si="0"/>
        <v>9.58</v>
      </c>
    </row>
    <row r="33" spans="1:14" x14ac:dyDescent="0.2">
      <c r="A33" s="221">
        <v>9</v>
      </c>
      <c r="B33" s="222" t="s">
        <v>495</v>
      </c>
      <c r="C33" s="223" t="s">
        <v>496</v>
      </c>
      <c r="D33" s="224"/>
      <c r="E33" s="224">
        <v>7.91</v>
      </c>
      <c r="F33" s="224">
        <v>355.03</v>
      </c>
      <c r="G33" s="224"/>
      <c r="H33" s="224">
        <f t="shared" si="0"/>
        <v>362.94</v>
      </c>
    </row>
    <row r="34" spans="1:14" x14ac:dyDescent="0.2">
      <c r="A34" s="221">
        <v>10</v>
      </c>
      <c r="B34" s="222" t="s">
        <v>497</v>
      </c>
      <c r="C34" s="223" t="s">
        <v>498</v>
      </c>
      <c r="D34" s="224"/>
      <c r="E34" s="224">
        <v>12.99</v>
      </c>
      <c r="F34" s="224">
        <v>4977.83</v>
      </c>
      <c r="G34" s="224"/>
      <c r="H34" s="224">
        <f t="shared" si="0"/>
        <v>4990.82</v>
      </c>
    </row>
    <row r="35" spans="1:14" x14ac:dyDescent="0.2">
      <c r="A35" s="221">
        <v>11</v>
      </c>
      <c r="B35" s="222" t="s">
        <v>499</v>
      </c>
      <c r="C35" s="223" t="s">
        <v>500</v>
      </c>
      <c r="D35" s="224"/>
      <c r="E35" s="224">
        <v>8.32</v>
      </c>
      <c r="F35" s="224">
        <v>143.13999999999999</v>
      </c>
      <c r="G35" s="224"/>
      <c r="H35" s="224">
        <f t="shared" si="0"/>
        <v>151.46</v>
      </c>
    </row>
    <row r="36" spans="1:14" ht="25.5" x14ac:dyDescent="0.2">
      <c r="A36" s="221">
        <v>12</v>
      </c>
      <c r="B36" s="222" t="s">
        <v>501</v>
      </c>
      <c r="C36" s="223" t="s">
        <v>502</v>
      </c>
      <c r="D36" s="224"/>
      <c r="E36" s="224">
        <v>24.74</v>
      </c>
      <c r="F36" s="224">
        <v>75.040000000000006</v>
      </c>
      <c r="G36" s="224"/>
      <c r="H36" s="224">
        <f t="shared" si="0"/>
        <v>99.78</v>
      </c>
    </row>
    <row r="37" spans="1:14" x14ac:dyDescent="0.2">
      <c r="A37" s="221">
        <v>13</v>
      </c>
      <c r="B37" s="222" t="s">
        <v>503</v>
      </c>
      <c r="C37" s="223" t="s">
        <v>504</v>
      </c>
      <c r="D37" s="224"/>
      <c r="E37" s="224">
        <v>14.99</v>
      </c>
      <c r="F37" s="224">
        <v>430.84</v>
      </c>
      <c r="G37" s="224"/>
      <c r="H37" s="224">
        <f t="shared" si="0"/>
        <v>445.83</v>
      </c>
    </row>
    <row r="38" spans="1:14" ht="25.5" x14ac:dyDescent="0.2">
      <c r="A38" s="221">
        <v>14</v>
      </c>
      <c r="B38" s="222" t="s">
        <v>505</v>
      </c>
      <c r="C38" s="223" t="s">
        <v>506</v>
      </c>
      <c r="D38" s="224"/>
      <c r="E38" s="224">
        <v>3.87</v>
      </c>
      <c r="F38" s="224">
        <v>3.93</v>
      </c>
      <c r="G38" s="224"/>
      <c r="H38" s="224">
        <f t="shared" si="0"/>
        <v>7.8</v>
      </c>
    </row>
    <row r="39" spans="1:14" s="229" customFormat="1" x14ac:dyDescent="0.2">
      <c r="A39" s="225" t="s">
        <v>31</v>
      </c>
      <c r="B39" s="226" t="s">
        <v>31</v>
      </c>
      <c r="C39" s="227" t="s">
        <v>507</v>
      </c>
      <c r="D39" s="228">
        <f>D26+D27+D28+D29+D30+D31+D32+D33+D34+D35+D36+D37+D38</f>
        <v>382.32</v>
      </c>
      <c r="E39" s="228">
        <f>E26+E27+E28+E29+E30+E31+E32+E33+E34+E35+E36+E37+E38</f>
        <v>255.29</v>
      </c>
      <c r="F39" s="228">
        <f>F26+F27+F28+F29+F30+F31+F32+F33+F34+F35+F36+F37+F38</f>
        <v>9822.7900000000009</v>
      </c>
      <c r="G39" s="228"/>
      <c r="H39" s="228">
        <f>H26+H27+H28+H29+H30+H31+H32+H33+H34+H35+H36+H37+H38</f>
        <v>10460.4</v>
      </c>
      <c r="L39" s="230"/>
    </row>
    <row r="40" spans="1:14" x14ac:dyDescent="0.2">
      <c r="A40" s="231"/>
      <c r="B40" s="232"/>
      <c r="C40" s="233"/>
      <c r="D40" s="234"/>
      <c r="E40" s="234"/>
      <c r="F40" s="234"/>
      <c r="G40" s="234"/>
      <c r="H40" s="234"/>
    </row>
    <row r="43" spans="1:14" s="235" customFormat="1" x14ac:dyDescent="0.2">
      <c r="A43" s="935" t="s">
        <v>155</v>
      </c>
      <c r="B43" s="935"/>
      <c r="C43" s="935"/>
      <c r="D43" s="935"/>
      <c r="E43" s="935"/>
      <c r="F43" s="935"/>
      <c r="G43" s="935"/>
      <c r="H43" s="935"/>
      <c r="I43" s="935"/>
      <c r="J43" s="935"/>
      <c r="K43" s="935"/>
      <c r="L43" s="935"/>
      <c r="M43" s="935"/>
      <c r="N43" s="935"/>
    </row>
    <row r="44" spans="1:14" s="235" customFormat="1" x14ac:dyDescent="0.2">
      <c r="A44" s="936" t="s">
        <v>156</v>
      </c>
      <c r="B44" s="936"/>
      <c r="C44" s="936"/>
      <c r="D44" s="936"/>
      <c r="E44" s="936"/>
      <c r="F44" s="936"/>
      <c r="G44" s="936"/>
      <c r="H44" s="936"/>
      <c r="I44" s="936"/>
      <c r="J44" s="936"/>
      <c r="K44" s="936"/>
      <c r="L44" s="936"/>
      <c r="M44" s="936"/>
      <c r="N44" s="936"/>
    </row>
    <row r="45" spans="1:14" s="235" customFormat="1" x14ac:dyDescent="0.2">
      <c r="A45" s="937" t="s">
        <v>157</v>
      </c>
      <c r="B45" s="937"/>
      <c r="C45" s="937"/>
      <c r="D45" s="937"/>
      <c r="E45" s="937"/>
      <c r="F45" s="937"/>
      <c r="G45" s="937"/>
      <c r="H45" s="937"/>
      <c r="I45" s="937"/>
      <c r="J45" s="937"/>
      <c r="K45" s="937"/>
      <c r="L45" s="937"/>
      <c r="M45" s="937"/>
      <c r="N45" s="937"/>
    </row>
    <row r="46" spans="1:14" s="235" customFormat="1" x14ac:dyDescent="0.2">
      <c r="A46" s="938" t="s">
        <v>156</v>
      </c>
      <c r="B46" s="938"/>
      <c r="C46" s="938"/>
      <c r="D46" s="938"/>
      <c r="E46" s="938"/>
      <c r="F46" s="938"/>
      <c r="G46" s="938"/>
      <c r="H46" s="938"/>
      <c r="I46" s="938"/>
      <c r="J46" s="938"/>
      <c r="K46" s="938"/>
      <c r="L46" s="938"/>
      <c r="M46" s="938"/>
      <c r="N46" s="938"/>
    </row>
  </sheetData>
  <mergeCells count="20">
    <mergeCell ref="A25:H25"/>
    <mergeCell ref="A43:N43"/>
    <mergeCell ref="A44:N44"/>
    <mergeCell ref="A45:N45"/>
    <mergeCell ref="A46:N46"/>
    <mergeCell ref="A20:A23"/>
    <mergeCell ref="B20:B23"/>
    <mergeCell ref="C20:C23"/>
    <mergeCell ref="D20:H20"/>
    <mergeCell ref="D21:D23"/>
    <mergeCell ref="E21:E23"/>
    <mergeCell ref="F21:F23"/>
    <mergeCell ref="G21:G23"/>
    <mergeCell ref="H21:H23"/>
    <mergeCell ref="A11:H11"/>
    <mergeCell ref="B3:G3"/>
    <mergeCell ref="C4:F4"/>
    <mergeCell ref="B5:G5"/>
    <mergeCell ref="C6:F6"/>
    <mergeCell ref="C10:G10"/>
  </mergeCells>
  <pageMargins left="0.55000000000000004" right="0.24" top="0.57999999999999996" bottom="0.62" header="0.31" footer="0.37"/>
  <pageSetup paperSize="9" scale="70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72"/>
  <sheetViews>
    <sheetView topLeftCell="A230" zoomScale="115" zoomScaleNormal="115" workbookViewId="0">
      <selection activeCell="P30" sqref="P30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9" width="110.140625" style="137" hidden="1" customWidth="1"/>
    <col min="20" max="23" width="34.140625" style="137" hidden="1" customWidth="1"/>
    <col min="24" max="24" width="138.42578125" style="137" hidden="1" customWidth="1"/>
    <col min="25" max="25" width="110.140625" style="137" hidden="1" customWidth="1"/>
    <col min="26" max="31" width="84.42578125" style="137" hidden="1" customWidth="1"/>
    <col min="32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35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509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482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510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153.5</v>
      </c>
      <c r="D20" s="148" t="s">
        <v>511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153.5</v>
      </c>
      <c r="D22" s="148" t="s">
        <v>511</v>
      </c>
      <c r="E22" s="135" t="s">
        <v>206</v>
      </c>
      <c r="G22" s="132" t="s">
        <v>209</v>
      </c>
      <c r="L22" s="147">
        <f>L249*7.3/1000</f>
        <v>8.77</v>
      </c>
      <c r="M22" s="148" t="s">
        <v>512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0</v>
      </c>
      <c r="D23" s="152" t="s">
        <v>211</v>
      </c>
      <c r="E23" s="135" t="s">
        <v>206</v>
      </c>
      <c r="G23" s="132" t="s">
        <v>212</v>
      </c>
      <c r="L23" s="153"/>
      <c r="M23" s="153">
        <v>127.93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0</v>
      </c>
      <c r="D24" s="152" t="s">
        <v>211</v>
      </c>
      <c r="E24" s="135" t="s">
        <v>206</v>
      </c>
      <c r="G24" s="132" t="s">
        <v>214</v>
      </c>
      <c r="L24" s="153"/>
      <c r="M24" s="153">
        <v>4.59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513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513</v>
      </c>
    </row>
    <row r="32" spans="1:17" s="132" customFormat="1" ht="56.25" x14ac:dyDescent="0.2">
      <c r="A32" s="157" t="s">
        <v>225</v>
      </c>
      <c r="B32" s="158" t="s">
        <v>514</v>
      </c>
      <c r="C32" s="917" t="s">
        <v>515</v>
      </c>
      <c r="D32" s="917"/>
      <c r="E32" s="917"/>
      <c r="F32" s="159" t="s">
        <v>228</v>
      </c>
      <c r="G32" s="159" t="s">
        <v>31</v>
      </c>
      <c r="H32" s="159" t="s">
        <v>31</v>
      </c>
      <c r="I32" s="159" t="s">
        <v>516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515</v>
      </c>
    </row>
    <row r="33" spans="1:24" s="132" customFormat="1" x14ac:dyDescent="0.2">
      <c r="A33" s="163"/>
      <c r="B33" s="164"/>
      <c r="C33" s="904" t="s">
        <v>517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517</v>
      </c>
    </row>
    <row r="34" spans="1:24" s="132" customFormat="1" ht="33.75" x14ac:dyDescent="0.2">
      <c r="A34" s="165"/>
      <c r="B34" s="166" t="s">
        <v>518</v>
      </c>
      <c r="C34" s="904" t="s">
        <v>519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519</v>
      </c>
    </row>
    <row r="35" spans="1:24" s="132" customFormat="1" x14ac:dyDescent="0.2">
      <c r="A35" s="167"/>
      <c r="B35" s="166" t="s">
        <v>235</v>
      </c>
      <c r="C35" s="904" t="s">
        <v>236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4055.7</v>
      </c>
      <c r="K35" s="168" t="s">
        <v>520</v>
      </c>
      <c r="L35" s="169">
        <v>70.97</v>
      </c>
      <c r="M35" s="170" t="s">
        <v>31</v>
      </c>
      <c r="N35" s="171" t="s">
        <v>31</v>
      </c>
      <c r="T35" s="137" t="s">
        <v>236</v>
      </c>
    </row>
    <row r="36" spans="1:24" s="132" customFormat="1" x14ac:dyDescent="0.2">
      <c r="A36" s="167"/>
      <c r="B36" s="166" t="s">
        <v>238</v>
      </c>
      <c r="C36" s="904" t="s">
        <v>239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445.5</v>
      </c>
      <c r="K36" s="168" t="s">
        <v>520</v>
      </c>
      <c r="L36" s="169">
        <v>7.8</v>
      </c>
      <c r="M36" s="170" t="s">
        <v>31</v>
      </c>
      <c r="N36" s="171" t="s">
        <v>31</v>
      </c>
      <c r="T36" s="137" t="s">
        <v>239</v>
      </c>
    </row>
    <row r="37" spans="1:24" s="132" customFormat="1" x14ac:dyDescent="0.2">
      <c r="A37" s="167"/>
      <c r="B37" s="166" t="s">
        <v>31</v>
      </c>
      <c r="C37" s="904" t="s">
        <v>240</v>
      </c>
      <c r="D37" s="904"/>
      <c r="E37" s="904"/>
      <c r="F37" s="168" t="s">
        <v>241</v>
      </c>
      <c r="G37" s="168" t="s">
        <v>426</v>
      </c>
      <c r="H37" s="168" t="s">
        <v>520</v>
      </c>
      <c r="I37" s="168" t="s">
        <v>521</v>
      </c>
      <c r="J37" s="169" t="s">
        <v>31</v>
      </c>
      <c r="K37" s="168" t="s">
        <v>31</v>
      </c>
      <c r="L37" s="169" t="s">
        <v>31</v>
      </c>
      <c r="M37" s="170" t="s">
        <v>31</v>
      </c>
      <c r="N37" s="171" t="s">
        <v>31</v>
      </c>
      <c r="U37" s="137" t="s">
        <v>240</v>
      </c>
    </row>
    <row r="38" spans="1:24" s="132" customFormat="1" x14ac:dyDescent="0.2">
      <c r="A38" s="167"/>
      <c r="B38" s="166" t="s">
        <v>31</v>
      </c>
      <c r="C38" s="917" t="s">
        <v>244</v>
      </c>
      <c r="D38" s="917"/>
      <c r="E38" s="917"/>
      <c r="F38" s="159" t="s">
        <v>31</v>
      </c>
      <c r="G38" s="159" t="s">
        <v>31</v>
      </c>
      <c r="H38" s="159" t="s">
        <v>31</v>
      </c>
      <c r="I38" s="159" t="s">
        <v>31</v>
      </c>
      <c r="J38" s="160">
        <v>4055.7</v>
      </c>
      <c r="K38" s="159" t="s">
        <v>31</v>
      </c>
      <c r="L38" s="160">
        <v>70.97</v>
      </c>
      <c r="M38" s="161" t="s">
        <v>31</v>
      </c>
      <c r="N38" s="162" t="s">
        <v>31</v>
      </c>
      <c r="V38" s="137" t="s">
        <v>244</v>
      </c>
    </row>
    <row r="39" spans="1:24" s="132" customFormat="1" x14ac:dyDescent="0.2">
      <c r="A39" s="167"/>
      <c r="B39" s="166" t="s">
        <v>31</v>
      </c>
      <c r="C39" s="904" t="s">
        <v>245</v>
      </c>
      <c r="D39" s="904"/>
      <c r="E39" s="904"/>
      <c r="F39" s="168" t="s">
        <v>31</v>
      </c>
      <c r="G39" s="168" t="s">
        <v>31</v>
      </c>
      <c r="H39" s="168" t="s">
        <v>31</v>
      </c>
      <c r="I39" s="168" t="s">
        <v>31</v>
      </c>
      <c r="J39" s="169" t="s">
        <v>31</v>
      </c>
      <c r="K39" s="168" t="s">
        <v>31</v>
      </c>
      <c r="L39" s="169">
        <v>7.8</v>
      </c>
      <c r="M39" s="170" t="s">
        <v>31</v>
      </c>
      <c r="N39" s="171" t="s">
        <v>31</v>
      </c>
      <c r="U39" s="137" t="s">
        <v>245</v>
      </c>
    </row>
    <row r="40" spans="1:24" s="132" customFormat="1" ht="33.75" x14ac:dyDescent="0.2">
      <c r="A40" s="167"/>
      <c r="B40" s="166" t="s">
        <v>246</v>
      </c>
      <c r="C40" s="904" t="s">
        <v>247</v>
      </c>
      <c r="D40" s="904"/>
      <c r="E40" s="904"/>
      <c r="F40" s="168" t="s">
        <v>144</v>
      </c>
      <c r="G40" s="168" t="s">
        <v>248</v>
      </c>
      <c r="H40" s="168" t="s">
        <v>31</v>
      </c>
      <c r="I40" s="168" t="s">
        <v>248</v>
      </c>
      <c r="J40" s="169" t="s">
        <v>31</v>
      </c>
      <c r="K40" s="168" t="s">
        <v>31</v>
      </c>
      <c r="L40" s="169">
        <v>7.41</v>
      </c>
      <c r="M40" s="170" t="s">
        <v>31</v>
      </c>
      <c r="N40" s="171" t="s">
        <v>31</v>
      </c>
      <c r="U40" s="137" t="s">
        <v>247</v>
      </c>
    </row>
    <row r="41" spans="1:24" s="132" customFormat="1" ht="22.5" x14ac:dyDescent="0.2">
      <c r="A41" s="167"/>
      <c r="B41" s="166" t="s">
        <v>249</v>
      </c>
      <c r="C41" s="904" t="s">
        <v>250</v>
      </c>
      <c r="D41" s="904"/>
      <c r="E41" s="904"/>
      <c r="F41" s="168" t="s">
        <v>144</v>
      </c>
      <c r="G41" s="168" t="s">
        <v>251</v>
      </c>
      <c r="H41" s="168" t="s">
        <v>31</v>
      </c>
      <c r="I41" s="168" t="s">
        <v>251</v>
      </c>
      <c r="J41" s="169" t="s">
        <v>31</v>
      </c>
      <c r="K41" s="168" t="s">
        <v>31</v>
      </c>
      <c r="L41" s="169">
        <v>3.9</v>
      </c>
      <c r="M41" s="170" t="s">
        <v>31</v>
      </c>
      <c r="N41" s="171" t="s">
        <v>31</v>
      </c>
      <c r="U41" s="137" t="s">
        <v>250</v>
      </c>
    </row>
    <row r="42" spans="1:24" s="132" customFormat="1" x14ac:dyDescent="0.2">
      <c r="A42" s="172"/>
      <c r="B42" s="173"/>
      <c r="C42" s="918" t="s">
        <v>252</v>
      </c>
      <c r="D42" s="918"/>
      <c r="E42" s="918"/>
      <c r="F42" s="174" t="s">
        <v>31</v>
      </c>
      <c r="G42" s="174" t="s">
        <v>31</v>
      </c>
      <c r="H42" s="174" t="s">
        <v>31</v>
      </c>
      <c r="I42" s="174" t="s">
        <v>31</v>
      </c>
      <c r="J42" s="175" t="s">
        <v>31</v>
      </c>
      <c r="K42" s="174" t="s">
        <v>31</v>
      </c>
      <c r="L42" s="175">
        <v>82.28</v>
      </c>
      <c r="M42" s="161" t="s">
        <v>31</v>
      </c>
      <c r="N42" s="176" t="s">
        <v>31</v>
      </c>
      <c r="W42" s="137" t="s">
        <v>252</v>
      </c>
    </row>
    <row r="43" spans="1:24" s="132" customFormat="1" ht="45" x14ac:dyDescent="0.2">
      <c r="A43" s="157" t="s">
        <v>235</v>
      </c>
      <c r="B43" s="158" t="s">
        <v>263</v>
      </c>
      <c r="C43" s="917" t="s">
        <v>305</v>
      </c>
      <c r="D43" s="917"/>
      <c r="E43" s="917"/>
      <c r="F43" s="159" t="s">
        <v>265</v>
      </c>
      <c r="G43" s="159" t="s">
        <v>31</v>
      </c>
      <c r="H43" s="159" t="s">
        <v>31</v>
      </c>
      <c r="I43" s="159" t="s">
        <v>522</v>
      </c>
      <c r="J43" s="160">
        <v>2.91</v>
      </c>
      <c r="K43" s="159" t="s">
        <v>31</v>
      </c>
      <c r="L43" s="160">
        <v>73.33</v>
      </c>
      <c r="M43" s="161" t="s">
        <v>31</v>
      </c>
      <c r="N43" s="162" t="s">
        <v>31</v>
      </c>
      <c r="Q43" s="137" t="s">
        <v>305</v>
      </c>
    </row>
    <row r="44" spans="1:24" s="132" customFormat="1" x14ac:dyDescent="0.2">
      <c r="A44" s="163"/>
      <c r="B44" s="164"/>
      <c r="C44" s="904" t="s">
        <v>523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R44" s="137" t="s">
        <v>523</v>
      </c>
    </row>
    <row r="45" spans="1:24" s="132" customFormat="1" x14ac:dyDescent="0.2">
      <c r="A45" s="920" t="s">
        <v>524</v>
      </c>
      <c r="B45" s="921"/>
      <c r="C45" s="921"/>
      <c r="D45" s="921"/>
      <c r="E45" s="921"/>
      <c r="F45" s="921"/>
      <c r="G45" s="921"/>
      <c r="H45" s="921"/>
      <c r="I45" s="921"/>
      <c r="J45" s="921"/>
      <c r="K45" s="921"/>
      <c r="L45" s="921"/>
      <c r="M45" s="921"/>
      <c r="N45" s="922"/>
      <c r="X45" s="137" t="s">
        <v>524</v>
      </c>
    </row>
    <row r="46" spans="1:24" s="132" customFormat="1" ht="33.75" x14ac:dyDescent="0.2">
      <c r="A46" s="157" t="s">
        <v>238</v>
      </c>
      <c r="B46" s="158" t="s">
        <v>525</v>
      </c>
      <c r="C46" s="917" t="s">
        <v>526</v>
      </c>
      <c r="D46" s="917"/>
      <c r="E46" s="917"/>
      <c r="F46" s="159" t="s">
        <v>401</v>
      </c>
      <c r="G46" s="159" t="s">
        <v>31</v>
      </c>
      <c r="H46" s="159" t="s">
        <v>31</v>
      </c>
      <c r="I46" s="159" t="s">
        <v>527</v>
      </c>
      <c r="J46" s="160" t="s">
        <v>31</v>
      </c>
      <c r="K46" s="159" t="s">
        <v>31</v>
      </c>
      <c r="L46" s="160" t="s">
        <v>31</v>
      </c>
      <c r="M46" s="161" t="s">
        <v>31</v>
      </c>
      <c r="N46" s="162" t="s">
        <v>31</v>
      </c>
      <c r="Q46" s="137" t="s">
        <v>526</v>
      </c>
    </row>
    <row r="47" spans="1:24" s="132" customFormat="1" ht="33.75" x14ac:dyDescent="0.2">
      <c r="A47" s="165"/>
      <c r="B47" s="166" t="s">
        <v>518</v>
      </c>
      <c r="C47" s="904" t="s">
        <v>519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S47" s="137" t="s">
        <v>519</v>
      </c>
    </row>
    <row r="48" spans="1:24" s="132" customFormat="1" x14ac:dyDescent="0.2">
      <c r="A48" s="167"/>
      <c r="B48" s="166" t="s">
        <v>225</v>
      </c>
      <c r="C48" s="904" t="s">
        <v>255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6.75</v>
      </c>
      <c r="K48" s="168" t="s">
        <v>520</v>
      </c>
      <c r="L48" s="169">
        <v>20.25</v>
      </c>
      <c r="M48" s="170" t="s">
        <v>31</v>
      </c>
      <c r="N48" s="171" t="s">
        <v>31</v>
      </c>
      <c r="T48" s="137" t="s">
        <v>255</v>
      </c>
    </row>
    <row r="49" spans="1:23" s="132" customFormat="1" x14ac:dyDescent="0.2">
      <c r="A49" s="167"/>
      <c r="B49" s="166" t="s">
        <v>235</v>
      </c>
      <c r="C49" s="904" t="s">
        <v>236</v>
      </c>
      <c r="D49" s="904"/>
      <c r="E49" s="904"/>
      <c r="F49" s="168" t="s">
        <v>31</v>
      </c>
      <c r="G49" s="168" t="s">
        <v>31</v>
      </c>
      <c r="H49" s="168" t="s">
        <v>31</v>
      </c>
      <c r="I49" s="168" t="s">
        <v>31</v>
      </c>
      <c r="J49" s="169">
        <v>8.2899999999999991</v>
      </c>
      <c r="K49" s="168" t="s">
        <v>520</v>
      </c>
      <c r="L49" s="169">
        <v>24.87</v>
      </c>
      <c r="M49" s="170" t="s">
        <v>31</v>
      </c>
      <c r="N49" s="171" t="s">
        <v>31</v>
      </c>
      <c r="T49" s="137" t="s">
        <v>236</v>
      </c>
    </row>
    <row r="50" spans="1:23" s="132" customFormat="1" x14ac:dyDescent="0.2">
      <c r="A50" s="167"/>
      <c r="B50" s="166" t="s">
        <v>238</v>
      </c>
      <c r="C50" s="904" t="s">
        <v>239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>
        <v>0.81</v>
      </c>
      <c r="K50" s="168" t="s">
        <v>520</v>
      </c>
      <c r="L50" s="169">
        <v>2.4300000000000002</v>
      </c>
      <c r="M50" s="170" t="s">
        <v>31</v>
      </c>
      <c r="N50" s="171" t="s">
        <v>31</v>
      </c>
      <c r="T50" s="137" t="s">
        <v>239</v>
      </c>
    </row>
    <row r="51" spans="1:23" s="132" customFormat="1" x14ac:dyDescent="0.2">
      <c r="A51" s="167"/>
      <c r="B51" s="166" t="s">
        <v>256</v>
      </c>
      <c r="C51" s="904" t="s">
        <v>257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>
        <v>0.37</v>
      </c>
      <c r="K51" s="168" t="s">
        <v>31</v>
      </c>
      <c r="L51" s="169">
        <v>0.89</v>
      </c>
      <c r="M51" s="170" t="s">
        <v>31</v>
      </c>
      <c r="N51" s="171" t="s">
        <v>31</v>
      </c>
      <c r="T51" s="137" t="s">
        <v>257</v>
      </c>
    </row>
    <row r="52" spans="1:23" s="132" customFormat="1" x14ac:dyDescent="0.2">
      <c r="A52" s="167"/>
      <c r="B52" s="166" t="s">
        <v>31</v>
      </c>
      <c r="C52" s="904" t="s">
        <v>258</v>
      </c>
      <c r="D52" s="904"/>
      <c r="E52" s="904"/>
      <c r="F52" s="168" t="s">
        <v>241</v>
      </c>
      <c r="G52" s="168" t="s">
        <v>528</v>
      </c>
      <c r="H52" s="168" t="s">
        <v>520</v>
      </c>
      <c r="I52" s="168" t="s">
        <v>529</v>
      </c>
      <c r="J52" s="169" t="s">
        <v>31</v>
      </c>
      <c r="K52" s="168" t="s">
        <v>31</v>
      </c>
      <c r="L52" s="169" t="s">
        <v>31</v>
      </c>
      <c r="M52" s="170" t="s">
        <v>31</v>
      </c>
      <c r="N52" s="171" t="s">
        <v>31</v>
      </c>
      <c r="U52" s="137" t="s">
        <v>258</v>
      </c>
    </row>
    <row r="53" spans="1:23" s="132" customFormat="1" x14ac:dyDescent="0.2">
      <c r="A53" s="167"/>
      <c r="B53" s="166" t="s">
        <v>31</v>
      </c>
      <c r="C53" s="904" t="s">
        <v>240</v>
      </c>
      <c r="D53" s="904"/>
      <c r="E53" s="904"/>
      <c r="F53" s="168" t="s">
        <v>241</v>
      </c>
      <c r="G53" s="168" t="s">
        <v>530</v>
      </c>
      <c r="H53" s="168" t="s">
        <v>520</v>
      </c>
      <c r="I53" s="168" t="s">
        <v>531</v>
      </c>
      <c r="J53" s="169" t="s">
        <v>31</v>
      </c>
      <c r="K53" s="168" t="s">
        <v>31</v>
      </c>
      <c r="L53" s="169" t="s">
        <v>31</v>
      </c>
      <c r="M53" s="170" t="s">
        <v>31</v>
      </c>
      <c r="N53" s="171" t="s">
        <v>31</v>
      </c>
      <c r="U53" s="137" t="s">
        <v>240</v>
      </c>
    </row>
    <row r="54" spans="1:23" s="132" customFormat="1" x14ac:dyDescent="0.2">
      <c r="A54" s="167"/>
      <c r="B54" s="166" t="s">
        <v>31</v>
      </c>
      <c r="C54" s="917" t="s">
        <v>244</v>
      </c>
      <c r="D54" s="917"/>
      <c r="E54" s="917"/>
      <c r="F54" s="159" t="s">
        <v>31</v>
      </c>
      <c r="G54" s="159" t="s">
        <v>31</v>
      </c>
      <c r="H54" s="159" t="s">
        <v>31</v>
      </c>
      <c r="I54" s="159" t="s">
        <v>31</v>
      </c>
      <c r="J54" s="160">
        <v>15.41</v>
      </c>
      <c r="K54" s="159" t="s">
        <v>31</v>
      </c>
      <c r="L54" s="160">
        <v>46.01</v>
      </c>
      <c r="M54" s="161" t="s">
        <v>31</v>
      </c>
      <c r="N54" s="162" t="s">
        <v>31</v>
      </c>
      <c r="V54" s="137" t="s">
        <v>244</v>
      </c>
    </row>
    <row r="55" spans="1:23" s="132" customFormat="1" x14ac:dyDescent="0.2">
      <c r="A55" s="167"/>
      <c r="B55" s="166" t="s">
        <v>31</v>
      </c>
      <c r="C55" s="904" t="s">
        <v>245</v>
      </c>
      <c r="D55" s="904"/>
      <c r="E55" s="904"/>
      <c r="F55" s="168" t="s">
        <v>31</v>
      </c>
      <c r="G55" s="168" t="s">
        <v>31</v>
      </c>
      <c r="H55" s="168" t="s">
        <v>31</v>
      </c>
      <c r="I55" s="168" t="s">
        <v>31</v>
      </c>
      <c r="J55" s="169" t="s">
        <v>31</v>
      </c>
      <c r="K55" s="168" t="s">
        <v>31</v>
      </c>
      <c r="L55" s="169">
        <v>22.68</v>
      </c>
      <c r="M55" s="170" t="s">
        <v>31</v>
      </c>
      <c r="N55" s="171" t="s">
        <v>31</v>
      </c>
      <c r="U55" s="137" t="s">
        <v>245</v>
      </c>
    </row>
    <row r="56" spans="1:23" s="132" customFormat="1" ht="22.5" x14ac:dyDescent="0.2">
      <c r="A56" s="167"/>
      <c r="B56" s="166" t="s">
        <v>532</v>
      </c>
      <c r="C56" s="904" t="s">
        <v>533</v>
      </c>
      <c r="D56" s="904"/>
      <c r="E56" s="904"/>
      <c r="F56" s="168" t="s">
        <v>144</v>
      </c>
      <c r="G56" s="168" t="s">
        <v>534</v>
      </c>
      <c r="H56" s="168" t="s">
        <v>31</v>
      </c>
      <c r="I56" s="168" t="s">
        <v>534</v>
      </c>
      <c r="J56" s="169" t="s">
        <v>31</v>
      </c>
      <c r="K56" s="168" t="s">
        <v>31</v>
      </c>
      <c r="L56" s="169">
        <v>27.67</v>
      </c>
      <c r="M56" s="170" t="s">
        <v>31</v>
      </c>
      <c r="N56" s="171" t="s">
        <v>31</v>
      </c>
      <c r="U56" s="137" t="s">
        <v>533</v>
      </c>
    </row>
    <row r="57" spans="1:23" s="132" customFormat="1" ht="22.5" x14ac:dyDescent="0.2">
      <c r="A57" s="167"/>
      <c r="B57" s="166" t="s">
        <v>535</v>
      </c>
      <c r="C57" s="904" t="s">
        <v>536</v>
      </c>
      <c r="D57" s="904"/>
      <c r="E57" s="904"/>
      <c r="F57" s="168" t="s">
        <v>144</v>
      </c>
      <c r="G57" s="168" t="s">
        <v>537</v>
      </c>
      <c r="H57" s="168" t="s">
        <v>31</v>
      </c>
      <c r="I57" s="168" t="s">
        <v>537</v>
      </c>
      <c r="J57" s="169" t="s">
        <v>31</v>
      </c>
      <c r="K57" s="168" t="s">
        <v>31</v>
      </c>
      <c r="L57" s="169">
        <v>18.14</v>
      </c>
      <c r="M57" s="170" t="s">
        <v>31</v>
      </c>
      <c r="N57" s="171" t="s">
        <v>31</v>
      </c>
      <c r="U57" s="137" t="s">
        <v>536</v>
      </c>
    </row>
    <row r="58" spans="1:23" s="132" customFormat="1" x14ac:dyDescent="0.2">
      <c r="A58" s="172"/>
      <c r="B58" s="173"/>
      <c r="C58" s="918" t="s">
        <v>252</v>
      </c>
      <c r="D58" s="918"/>
      <c r="E58" s="918"/>
      <c r="F58" s="174" t="s">
        <v>31</v>
      </c>
      <c r="G58" s="174" t="s">
        <v>31</v>
      </c>
      <c r="H58" s="174" t="s">
        <v>31</v>
      </c>
      <c r="I58" s="174" t="s">
        <v>31</v>
      </c>
      <c r="J58" s="175" t="s">
        <v>31</v>
      </c>
      <c r="K58" s="174" t="s">
        <v>31</v>
      </c>
      <c r="L58" s="175">
        <v>91.82</v>
      </c>
      <c r="M58" s="161" t="s">
        <v>31</v>
      </c>
      <c r="N58" s="176" t="s">
        <v>31</v>
      </c>
      <c r="W58" s="137" t="s">
        <v>252</v>
      </c>
    </row>
    <row r="59" spans="1:23" s="132" customFormat="1" x14ac:dyDescent="0.2">
      <c r="A59" s="157" t="s">
        <v>256</v>
      </c>
      <c r="B59" s="158" t="s">
        <v>538</v>
      </c>
      <c r="C59" s="917" t="s">
        <v>539</v>
      </c>
      <c r="D59" s="917"/>
      <c r="E59" s="917"/>
      <c r="F59" s="159" t="s">
        <v>401</v>
      </c>
      <c r="G59" s="159" t="s">
        <v>31</v>
      </c>
      <c r="H59" s="159" t="s">
        <v>31</v>
      </c>
      <c r="I59" s="159" t="s">
        <v>540</v>
      </c>
      <c r="J59" s="160">
        <v>60</v>
      </c>
      <c r="K59" s="159" t="s">
        <v>31</v>
      </c>
      <c r="L59" s="160">
        <v>165.6</v>
      </c>
      <c r="M59" s="161" t="s">
        <v>31</v>
      </c>
      <c r="N59" s="162" t="s">
        <v>31</v>
      </c>
      <c r="Q59" s="137" t="s">
        <v>539</v>
      </c>
    </row>
    <row r="60" spans="1:23" s="132" customFormat="1" ht="33.75" x14ac:dyDescent="0.2">
      <c r="A60" s="157" t="s">
        <v>285</v>
      </c>
      <c r="B60" s="158" t="s">
        <v>541</v>
      </c>
      <c r="C60" s="917" t="s">
        <v>542</v>
      </c>
      <c r="D60" s="917"/>
      <c r="E60" s="917"/>
      <c r="F60" s="159" t="s">
        <v>386</v>
      </c>
      <c r="G60" s="159" t="s">
        <v>31</v>
      </c>
      <c r="H60" s="159" t="s">
        <v>31</v>
      </c>
      <c r="I60" s="159" t="s">
        <v>543</v>
      </c>
      <c r="J60" s="160" t="s">
        <v>31</v>
      </c>
      <c r="K60" s="159" t="s">
        <v>31</v>
      </c>
      <c r="L60" s="160" t="s">
        <v>31</v>
      </c>
      <c r="M60" s="161" t="s">
        <v>31</v>
      </c>
      <c r="N60" s="162" t="s">
        <v>31</v>
      </c>
      <c r="Q60" s="137" t="s">
        <v>542</v>
      </c>
    </row>
    <row r="61" spans="1:23" s="132" customFormat="1" x14ac:dyDescent="0.2">
      <c r="A61" s="163"/>
      <c r="B61" s="164"/>
      <c r="C61" s="904" t="s">
        <v>544</v>
      </c>
      <c r="D61" s="904"/>
      <c r="E61" s="904"/>
      <c r="F61" s="904"/>
      <c r="G61" s="904"/>
      <c r="H61" s="904"/>
      <c r="I61" s="904"/>
      <c r="J61" s="904"/>
      <c r="K61" s="904"/>
      <c r="L61" s="904"/>
      <c r="M61" s="904"/>
      <c r="N61" s="912"/>
      <c r="R61" s="137" t="s">
        <v>544</v>
      </c>
    </row>
    <row r="62" spans="1:23" s="132" customFormat="1" ht="33.75" x14ac:dyDescent="0.2">
      <c r="A62" s="165"/>
      <c r="B62" s="166" t="s">
        <v>518</v>
      </c>
      <c r="C62" s="904" t="s">
        <v>519</v>
      </c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12"/>
      <c r="S62" s="137" t="s">
        <v>519</v>
      </c>
    </row>
    <row r="63" spans="1:23" s="132" customFormat="1" x14ac:dyDescent="0.2">
      <c r="A63" s="167"/>
      <c r="B63" s="166" t="s">
        <v>225</v>
      </c>
      <c r="C63" s="904" t="s">
        <v>255</v>
      </c>
      <c r="D63" s="904"/>
      <c r="E63" s="904"/>
      <c r="F63" s="168" t="s">
        <v>31</v>
      </c>
      <c r="G63" s="168" t="s">
        <v>31</v>
      </c>
      <c r="H63" s="168" t="s">
        <v>31</v>
      </c>
      <c r="I63" s="168" t="s">
        <v>31</v>
      </c>
      <c r="J63" s="169">
        <v>3189.6</v>
      </c>
      <c r="K63" s="168" t="s">
        <v>520</v>
      </c>
      <c r="L63" s="169">
        <v>259.16000000000003</v>
      </c>
      <c r="M63" s="170" t="s">
        <v>31</v>
      </c>
      <c r="N63" s="171" t="s">
        <v>31</v>
      </c>
      <c r="T63" s="137" t="s">
        <v>255</v>
      </c>
    </row>
    <row r="64" spans="1:23" s="132" customFormat="1" x14ac:dyDescent="0.2">
      <c r="A64" s="167"/>
      <c r="B64" s="166" t="s">
        <v>235</v>
      </c>
      <c r="C64" s="904" t="s">
        <v>236</v>
      </c>
      <c r="D64" s="904"/>
      <c r="E64" s="904"/>
      <c r="F64" s="168" t="s">
        <v>31</v>
      </c>
      <c r="G64" s="168" t="s">
        <v>31</v>
      </c>
      <c r="H64" s="168" t="s">
        <v>31</v>
      </c>
      <c r="I64" s="168" t="s">
        <v>31</v>
      </c>
      <c r="J64" s="169">
        <v>3499.23</v>
      </c>
      <c r="K64" s="168" t="s">
        <v>520</v>
      </c>
      <c r="L64" s="169">
        <v>284.31</v>
      </c>
      <c r="M64" s="170" t="s">
        <v>31</v>
      </c>
      <c r="N64" s="171" t="s">
        <v>31</v>
      </c>
      <c r="T64" s="137" t="s">
        <v>236</v>
      </c>
    </row>
    <row r="65" spans="1:25" s="132" customFormat="1" x14ac:dyDescent="0.2">
      <c r="A65" s="167"/>
      <c r="B65" s="166" t="s">
        <v>238</v>
      </c>
      <c r="C65" s="904" t="s">
        <v>239</v>
      </c>
      <c r="D65" s="904"/>
      <c r="E65" s="904"/>
      <c r="F65" s="168" t="s">
        <v>31</v>
      </c>
      <c r="G65" s="168" t="s">
        <v>31</v>
      </c>
      <c r="H65" s="168" t="s">
        <v>31</v>
      </c>
      <c r="I65" s="168" t="s">
        <v>31</v>
      </c>
      <c r="J65" s="169">
        <v>405.88</v>
      </c>
      <c r="K65" s="168" t="s">
        <v>520</v>
      </c>
      <c r="L65" s="169">
        <v>32.979999999999997</v>
      </c>
      <c r="M65" s="170" t="s">
        <v>31</v>
      </c>
      <c r="N65" s="171" t="s">
        <v>31</v>
      </c>
      <c r="T65" s="137" t="s">
        <v>239</v>
      </c>
    </row>
    <row r="66" spans="1:25" s="132" customFormat="1" x14ac:dyDescent="0.2">
      <c r="A66" s="167"/>
      <c r="B66" s="166" t="s">
        <v>256</v>
      </c>
      <c r="C66" s="904" t="s">
        <v>257</v>
      </c>
      <c r="D66" s="904"/>
      <c r="E66" s="904"/>
      <c r="F66" s="168" t="s">
        <v>31</v>
      </c>
      <c r="G66" s="168" t="s">
        <v>31</v>
      </c>
      <c r="H66" s="168" t="s">
        <v>31</v>
      </c>
      <c r="I66" s="168" t="s">
        <v>31</v>
      </c>
      <c r="J66" s="169">
        <v>4013.08</v>
      </c>
      <c r="K66" s="168" t="s">
        <v>31</v>
      </c>
      <c r="L66" s="169">
        <v>260.85000000000002</v>
      </c>
      <c r="M66" s="170" t="s">
        <v>31</v>
      </c>
      <c r="N66" s="171" t="s">
        <v>31</v>
      </c>
      <c r="T66" s="137" t="s">
        <v>257</v>
      </c>
    </row>
    <row r="67" spans="1:25" s="132" customFormat="1" x14ac:dyDescent="0.2">
      <c r="A67" s="167"/>
      <c r="B67" s="166" t="s">
        <v>31</v>
      </c>
      <c r="C67" s="904" t="s">
        <v>258</v>
      </c>
      <c r="D67" s="904"/>
      <c r="E67" s="904"/>
      <c r="F67" s="168" t="s">
        <v>241</v>
      </c>
      <c r="G67" s="168" t="s">
        <v>545</v>
      </c>
      <c r="H67" s="168" t="s">
        <v>520</v>
      </c>
      <c r="I67" s="168" t="s">
        <v>546</v>
      </c>
      <c r="J67" s="169" t="s">
        <v>31</v>
      </c>
      <c r="K67" s="168" t="s">
        <v>31</v>
      </c>
      <c r="L67" s="169" t="s">
        <v>31</v>
      </c>
      <c r="M67" s="170" t="s">
        <v>31</v>
      </c>
      <c r="N67" s="171" t="s">
        <v>31</v>
      </c>
      <c r="U67" s="137" t="s">
        <v>258</v>
      </c>
    </row>
    <row r="68" spans="1:25" s="132" customFormat="1" x14ac:dyDescent="0.2">
      <c r="A68" s="167"/>
      <c r="B68" s="166" t="s">
        <v>31</v>
      </c>
      <c r="C68" s="904" t="s">
        <v>240</v>
      </c>
      <c r="D68" s="904"/>
      <c r="E68" s="904"/>
      <c r="F68" s="168" t="s">
        <v>241</v>
      </c>
      <c r="G68" s="168" t="s">
        <v>547</v>
      </c>
      <c r="H68" s="168" t="s">
        <v>520</v>
      </c>
      <c r="I68" s="168" t="s">
        <v>548</v>
      </c>
      <c r="J68" s="169" t="s">
        <v>31</v>
      </c>
      <c r="K68" s="168" t="s">
        <v>31</v>
      </c>
      <c r="L68" s="169" t="s">
        <v>31</v>
      </c>
      <c r="M68" s="170" t="s">
        <v>31</v>
      </c>
      <c r="N68" s="171" t="s">
        <v>31</v>
      </c>
      <c r="U68" s="137" t="s">
        <v>240</v>
      </c>
    </row>
    <row r="69" spans="1:25" s="132" customFormat="1" x14ac:dyDescent="0.2">
      <c r="A69" s="167"/>
      <c r="B69" s="166" t="s">
        <v>31</v>
      </c>
      <c r="C69" s="917" t="s">
        <v>244</v>
      </c>
      <c r="D69" s="917"/>
      <c r="E69" s="917"/>
      <c r="F69" s="159" t="s">
        <v>31</v>
      </c>
      <c r="G69" s="159" t="s">
        <v>31</v>
      </c>
      <c r="H69" s="159" t="s">
        <v>31</v>
      </c>
      <c r="I69" s="159" t="s">
        <v>31</v>
      </c>
      <c r="J69" s="160">
        <v>10701.91</v>
      </c>
      <c r="K69" s="159" t="s">
        <v>31</v>
      </c>
      <c r="L69" s="160">
        <v>804.32</v>
      </c>
      <c r="M69" s="161" t="s">
        <v>31</v>
      </c>
      <c r="N69" s="162" t="s">
        <v>31</v>
      </c>
      <c r="V69" s="137" t="s">
        <v>244</v>
      </c>
    </row>
    <row r="70" spans="1:25" s="132" customFormat="1" x14ac:dyDescent="0.2">
      <c r="A70" s="167"/>
      <c r="B70" s="166" t="s">
        <v>31</v>
      </c>
      <c r="C70" s="904" t="s">
        <v>245</v>
      </c>
      <c r="D70" s="904"/>
      <c r="E70" s="904"/>
      <c r="F70" s="168" t="s">
        <v>31</v>
      </c>
      <c r="G70" s="168" t="s">
        <v>31</v>
      </c>
      <c r="H70" s="168" t="s">
        <v>31</v>
      </c>
      <c r="I70" s="168" t="s">
        <v>31</v>
      </c>
      <c r="J70" s="169" t="s">
        <v>31</v>
      </c>
      <c r="K70" s="168" t="s">
        <v>31</v>
      </c>
      <c r="L70" s="169">
        <v>292.14</v>
      </c>
      <c r="M70" s="170" t="s">
        <v>31</v>
      </c>
      <c r="N70" s="171" t="s">
        <v>31</v>
      </c>
      <c r="U70" s="137" t="s">
        <v>245</v>
      </c>
    </row>
    <row r="71" spans="1:25" s="132" customFormat="1" ht="33.75" x14ac:dyDescent="0.2">
      <c r="A71" s="167"/>
      <c r="B71" s="166" t="s">
        <v>549</v>
      </c>
      <c r="C71" s="904" t="s">
        <v>550</v>
      </c>
      <c r="D71" s="904"/>
      <c r="E71" s="904"/>
      <c r="F71" s="168" t="s">
        <v>144</v>
      </c>
      <c r="G71" s="168" t="s">
        <v>551</v>
      </c>
      <c r="H71" s="168" t="s">
        <v>31</v>
      </c>
      <c r="I71" s="168" t="s">
        <v>551</v>
      </c>
      <c r="J71" s="169" t="s">
        <v>31</v>
      </c>
      <c r="K71" s="168" t="s">
        <v>31</v>
      </c>
      <c r="L71" s="169">
        <v>306.75</v>
      </c>
      <c r="M71" s="170" t="s">
        <v>31</v>
      </c>
      <c r="N71" s="171" t="s">
        <v>31</v>
      </c>
      <c r="U71" s="137" t="s">
        <v>550</v>
      </c>
    </row>
    <row r="72" spans="1:25" s="132" customFormat="1" ht="33.75" x14ac:dyDescent="0.2">
      <c r="A72" s="167"/>
      <c r="B72" s="166" t="s">
        <v>552</v>
      </c>
      <c r="C72" s="904" t="s">
        <v>553</v>
      </c>
      <c r="D72" s="904"/>
      <c r="E72" s="904"/>
      <c r="F72" s="168" t="s">
        <v>144</v>
      </c>
      <c r="G72" s="168" t="s">
        <v>554</v>
      </c>
      <c r="H72" s="168" t="s">
        <v>31</v>
      </c>
      <c r="I72" s="168" t="s">
        <v>554</v>
      </c>
      <c r="J72" s="169" t="s">
        <v>31</v>
      </c>
      <c r="K72" s="168" t="s">
        <v>31</v>
      </c>
      <c r="L72" s="169">
        <v>189.89</v>
      </c>
      <c r="M72" s="170" t="s">
        <v>31</v>
      </c>
      <c r="N72" s="171" t="s">
        <v>31</v>
      </c>
      <c r="U72" s="137" t="s">
        <v>553</v>
      </c>
    </row>
    <row r="73" spans="1:25" s="132" customFormat="1" x14ac:dyDescent="0.2">
      <c r="A73" s="172"/>
      <c r="B73" s="173"/>
      <c r="C73" s="918" t="s">
        <v>252</v>
      </c>
      <c r="D73" s="918"/>
      <c r="E73" s="918"/>
      <c r="F73" s="174" t="s">
        <v>31</v>
      </c>
      <c r="G73" s="174" t="s">
        <v>31</v>
      </c>
      <c r="H73" s="174" t="s">
        <v>31</v>
      </c>
      <c r="I73" s="174" t="s">
        <v>31</v>
      </c>
      <c r="J73" s="175" t="s">
        <v>31</v>
      </c>
      <c r="K73" s="174" t="s">
        <v>31</v>
      </c>
      <c r="L73" s="175">
        <v>1300.96</v>
      </c>
      <c r="M73" s="161" t="s">
        <v>31</v>
      </c>
      <c r="N73" s="176" t="s">
        <v>31</v>
      </c>
      <c r="W73" s="137" t="s">
        <v>252</v>
      </c>
    </row>
    <row r="74" spans="1:25" s="132" customFormat="1" ht="22.5" x14ac:dyDescent="0.2">
      <c r="A74" s="157" t="s">
        <v>295</v>
      </c>
      <c r="B74" s="158" t="s">
        <v>555</v>
      </c>
      <c r="C74" s="917" t="s">
        <v>556</v>
      </c>
      <c r="D74" s="917"/>
      <c r="E74" s="917"/>
      <c r="F74" s="159" t="s">
        <v>401</v>
      </c>
      <c r="G74" s="159" t="s">
        <v>31</v>
      </c>
      <c r="H74" s="159" t="s">
        <v>31</v>
      </c>
      <c r="I74" s="159" t="s">
        <v>557</v>
      </c>
      <c r="J74" s="160">
        <v>790</v>
      </c>
      <c r="K74" s="159" t="s">
        <v>31</v>
      </c>
      <c r="L74" s="160">
        <v>5212.03</v>
      </c>
      <c r="M74" s="161" t="s">
        <v>31</v>
      </c>
      <c r="N74" s="162" t="s">
        <v>31</v>
      </c>
      <c r="Q74" s="137" t="s">
        <v>556</v>
      </c>
    </row>
    <row r="75" spans="1:25" s="132" customFormat="1" x14ac:dyDescent="0.2">
      <c r="A75" s="157" t="s">
        <v>304</v>
      </c>
      <c r="B75" s="158" t="s">
        <v>558</v>
      </c>
      <c r="C75" s="917" t="s">
        <v>559</v>
      </c>
      <c r="D75" s="917"/>
      <c r="E75" s="917"/>
      <c r="F75" s="159" t="s">
        <v>401</v>
      </c>
      <c r="G75" s="159" t="s">
        <v>31</v>
      </c>
      <c r="H75" s="159" t="s">
        <v>31</v>
      </c>
      <c r="I75" s="159" t="s">
        <v>560</v>
      </c>
      <c r="J75" s="160">
        <v>10.63</v>
      </c>
      <c r="K75" s="159" t="s">
        <v>31</v>
      </c>
      <c r="L75" s="160">
        <v>69.099999999999994</v>
      </c>
      <c r="M75" s="161" t="s">
        <v>31</v>
      </c>
      <c r="N75" s="162" t="s">
        <v>31</v>
      </c>
      <c r="Q75" s="137" t="s">
        <v>559</v>
      </c>
    </row>
    <row r="76" spans="1:25" s="132" customFormat="1" x14ac:dyDescent="0.2">
      <c r="A76" s="163"/>
      <c r="B76" s="164"/>
      <c r="C76" s="904" t="s">
        <v>561</v>
      </c>
      <c r="D76" s="904"/>
      <c r="E76" s="904"/>
      <c r="F76" s="904"/>
      <c r="G76" s="904"/>
      <c r="H76" s="904"/>
      <c r="I76" s="904"/>
      <c r="J76" s="904"/>
      <c r="K76" s="904"/>
      <c r="L76" s="904"/>
      <c r="M76" s="904"/>
      <c r="N76" s="912"/>
      <c r="Y76" s="137" t="s">
        <v>561</v>
      </c>
    </row>
    <row r="77" spans="1:25" s="132" customFormat="1" ht="22.5" x14ac:dyDescent="0.2">
      <c r="A77" s="157" t="s">
        <v>309</v>
      </c>
      <c r="B77" s="158" t="s">
        <v>562</v>
      </c>
      <c r="C77" s="917" t="s">
        <v>563</v>
      </c>
      <c r="D77" s="917"/>
      <c r="E77" s="917"/>
      <c r="F77" s="159" t="s">
        <v>564</v>
      </c>
      <c r="G77" s="159" t="s">
        <v>31</v>
      </c>
      <c r="H77" s="159" t="s">
        <v>31</v>
      </c>
      <c r="I77" s="159" t="s">
        <v>565</v>
      </c>
      <c r="J77" s="160">
        <v>5584.58</v>
      </c>
      <c r="K77" s="159" t="s">
        <v>31</v>
      </c>
      <c r="L77" s="160">
        <v>2194.7399999999998</v>
      </c>
      <c r="M77" s="161" t="s">
        <v>31</v>
      </c>
      <c r="N77" s="162" t="s">
        <v>31</v>
      </c>
      <c r="Q77" s="137" t="s">
        <v>563</v>
      </c>
    </row>
    <row r="78" spans="1:25" s="132" customFormat="1" x14ac:dyDescent="0.2">
      <c r="A78" s="163"/>
      <c r="B78" s="164"/>
      <c r="C78" s="904" t="s">
        <v>566</v>
      </c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12"/>
      <c r="R78" s="137" t="s">
        <v>566</v>
      </c>
    </row>
    <row r="79" spans="1:25" s="132" customFormat="1" ht="45" x14ac:dyDescent="0.2">
      <c r="A79" s="157" t="s">
        <v>315</v>
      </c>
      <c r="B79" s="158" t="s">
        <v>567</v>
      </c>
      <c r="C79" s="917" t="s">
        <v>568</v>
      </c>
      <c r="D79" s="917"/>
      <c r="E79" s="917"/>
      <c r="F79" s="159" t="s">
        <v>569</v>
      </c>
      <c r="G79" s="159" t="s">
        <v>31</v>
      </c>
      <c r="H79" s="159" t="s">
        <v>31</v>
      </c>
      <c r="I79" s="159" t="s">
        <v>570</v>
      </c>
      <c r="J79" s="160" t="s">
        <v>31</v>
      </c>
      <c r="K79" s="159" t="s">
        <v>31</v>
      </c>
      <c r="L79" s="160" t="s">
        <v>31</v>
      </c>
      <c r="M79" s="161" t="s">
        <v>31</v>
      </c>
      <c r="N79" s="162" t="s">
        <v>31</v>
      </c>
      <c r="Q79" s="137" t="s">
        <v>568</v>
      </c>
    </row>
    <row r="80" spans="1:25" s="132" customFormat="1" x14ac:dyDescent="0.2">
      <c r="A80" s="163"/>
      <c r="B80" s="164"/>
      <c r="C80" s="904" t="s">
        <v>571</v>
      </c>
      <c r="D80" s="904"/>
      <c r="E80" s="904"/>
      <c r="F80" s="904"/>
      <c r="G80" s="904"/>
      <c r="H80" s="904"/>
      <c r="I80" s="904"/>
      <c r="J80" s="904"/>
      <c r="K80" s="904"/>
      <c r="L80" s="904"/>
      <c r="M80" s="904"/>
      <c r="N80" s="912"/>
      <c r="R80" s="137" t="s">
        <v>571</v>
      </c>
    </row>
    <row r="81" spans="1:23" s="132" customFormat="1" ht="33.75" x14ac:dyDescent="0.2">
      <c r="A81" s="165"/>
      <c r="B81" s="166" t="s">
        <v>518</v>
      </c>
      <c r="C81" s="904" t="s">
        <v>519</v>
      </c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12"/>
      <c r="S81" s="137" t="s">
        <v>519</v>
      </c>
    </row>
    <row r="82" spans="1:23" s="132" customFormat="1" x14ac:dyDescent="0.2">
      <c r="A82" s="167"/>
      <c r="B82" s="166" t="s">
        <v>225</v>
      </c>
      <c r="C82" s="904" t="s">
        <v>255</v>
      </c>
      <c r="D82" s="904"/>
      <c r="E82" s="904"/>
      <c r="F82" s="168" t="s">
        <v>31</v>
      </c>
      <c r="G82" s="168" t="s">
        <v>31</v>
      </c>
      <c r="H82" s="168" t="s">
        <v>31</v>
      </c>
      <c r="I82" s="168" t="s">
        <v>31</v>
      </c>
      <c r="J82" s="169">
        <v>201.61</v>
      </c>
      <c r="K82" s="168" t="s">
        <v>520</v>
      </c>
      <c r="L82" s="169">
        <v>138.61000000000001</v>
      </c>
      <c r="M82" s="170" t="s">
        <v>31</v>
      </c>
      <c r="N82" s="171" t="s">
        <v>31</v>
      </c>
      <c r="T82" s="137" t="s">
        <v>255</v>
      </c>
    </row>
    <row r="83" spans="1:23" s="132" customFormat="1" x14ac:dyDescent="0.2">
      <c r="A83" s="167"/>
      <c r="B83" s="166" t="s">
        <v>235</v>
      </c>
      <c r="C83" s="904" t="s">
        <v>236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>
        <v>71.64</v>
      </c>
      <c r="K83" s="168" t="s">
        <v>520</v>
      </c>
      <c r="L83" s="169">
        <v>49.25</v>
      </c>
      <c r="M83" s="170" t="s">
        <v>31</v>
      </c>
      <c r="N83" s="171" t="s">
        <v>31</v>
      </c>
      <c r="T83" s="137" t="s">
        <v>236</v>
      </c>
    </row>
    <row r="84" spans="1:23" s="132" customFormat="1" x14ac:dyDescent="0.2">
      <c r="A84" s="167"/>
      <c r="B84" s="166" t="s">
        <v>238</v>
      </c>
      <c r="C84" s="904" t="s">
        <v>239</v>
      </c>
      <c r="D84" s="904"/>
      <c r="E84" s="904"/>
      <c r="F84" s="168" t="s">
        <v>31</v>
      </c>
      <c r="G84" s="168" t="s">
        <v>31</v>
      </c>
      <c r="H84" s="168" t="s">
        <v>31</v>
      </c>
      <c r="I84" s="168" t="s">
        <v>31</v>
      </c>
      <c r="J84" s="169">
        <v>2.3199999999999998</v>
      </c>
      <c r="K84" s="168" t="s">
        <v>520</v>
      </c>
      <c r="L84" s="169">
        <v>1.6</v>
      </c>
      <c r="M84" s="170" t="s">
        <v>31</v>
      </c>
      <c r="N84" s="171" t="s">
        <v>31</v>
      </c>
      <c r="T84" s="137" t="s">
        <v>239</v>
      </c>
    </row>
    <row r="85" spans="1:23" s="132" customFormat="1" x14ac:dyDescent="0.2">
      <c r="A85" s="167"/>
      <c r="B85" s="166" t="s">
        <v>256</v>
      </c>
      <c r="C85" s="904" t="s">
        <v>257</v>
      </c>
      <c r="D85" s="904"/>
      <c r="E85" s="904"/>
      <c r="F85" s="168" t="s">
        <v>31</v>
      </c>
      <c r="G85" s="168" t="s">
        <v>31</v>
      </c>
      <c r="H85" s="168" t="s">
        <v>31</v>
      </c>
      <c r="I85" s="168" t="s">
        <v>31</v>
      </c>
      <c r="J85" s="169">
        <v>84.88</v>
      </c>
      <c r="K85" s="168" t="s">
        <v>31</v>
      </c>
      <c r="L85" s="169">
        <v>46.68</v>
      </c>
      <c r="M85" s="170" t="s">
        <v>31</v>
      </c>
      <c r="N85" s="171" t="s">
        <v>31</v>
      </c>
      <c r="T85" s="137" t="s">
        <v>257</v>
      </c>
    </row>
    <row r="86" spans="1:23" s="132" customFormat="1" x14ac:dyDescent="0.2">
      <c r="A86" s="167"/>
      <c r="B86" s="166" t="s">
        <v>31</v>
      </c>
      <c r="C86" s="904" t="s">
        <v>258</v>
      </c>
      <c r="D86" s="904"/>
      <c r="E86" s="904"/>
      <c r="F86" s="168" t="s">
        <v>241</v>
      </c>
      <c r="G86" s="168" t="s">
        <v>572</v>
      </c>
      <c r="H86" s="168" t="s">
        <v>520</v>
      </c>
      <c r="I86" s="168" t="s">
        <v>573</v>
      </c>
      <c r="J86" s="169" t="s">
        <v>31</v>
      </c>
      <c r="K86" s="168" t="s">
        <v>31</v>
      </c>
      <c r="L86" s="169" t="s">
        <v>31</v>
      </c>
      <c r="M86" s="170" t="s">
        <v>31</v>
      </c>
      <c r="N86" s="171" t="s">
        <v>31</v>
      </c>
      <c r="U86" s="137" t="s">
        <v>258</v>
      </c>
    </row>
    <row r="87" spans="1:23" s="132" customFormat="1" x14ac:dyDescent="0.2">
      <c r="A87" s="167"/>
      <c r="B87" s="166" t="s">
        <v>31</v>
      </c>
      <c r="C87" s="904" t="s">
        <v>240</v>
      </c>
      <c r="D87" s="904"/>
      <c r="E87" s="904"/>
      <c r="F87" s="168" t="s">
        <v>241</v>
      </c>
      <c r="G87" s="168" t="s">
        <v>574</v>
      </c>
      <c r="H87" s="168" t="s">
        <v>520</v>
      </c>
      <c r="I87" s="168" t="s">
        <v>575</v>
      </c>
      <c r="J87" s="169" t="s">
        <v>31</v>
      </c>
      <c r="K87" s="168" t="s">
        <v>31</v>
      </c>
      <c r="L87" s="169" t="s">
        <v>31</v>
      </c>
      <c r="M87" s="170" t="s">
        <v>31</v>
      </c>
      <c r="N87" s="171" t="s">
        <v>31</v>
      </c>
      <c r="U87" s="137" t="s">
        <v>240</v>
      </c>
    </row>
    <row r="88" spans="1:23" s="132" customFormat="1" x14ac:dyDescent="0.2">
      <c r="A88" s="167"/>
      <c r="B88" s="166" t="s">
        <v>31</v>
      </c>
      <c r="C88" s="917" t="s">
        <v>244</v>
      </c>
      <c r="D88" s="917"/>
      <c r="E88" s="917"/>
      <c r="F88" s="159" t="s">
        <v>31</v>
      </c>
      <c r="G88" s="159" t="s">
        <v>31</v>
      </c>
      <c r="H88" s="159" t="s">
        <v>31</v>
      </c>
      <c r="I88" s="159" t="s">
        <v>31</v>
      </c>
      <c r="J88" s="160">
        <v>358.13</v>
      </c>
      <c r="K88" s="159" t="s">
        <v>31</v>
      </c>
      <c r="L88" s="160">
        <v>234.54</v>
      </c>
      <c r="M88" s="161" t="s">
        <v>31</v>
      </c>
      <c r="N88" s="162" t="s">
        <v>31</v>
      </c>
      <c r="V88" s="137" t="s">
        <v>244</v>
      </c>
    </row>
    <row r="89" spans="1:23" s="132" customFormat="1" x14ac:dyDescent="0.2">
      <c r="A89" s="167"/>
      <c r="B89" s="166" t="s">
        <v>31</v>
      </c>
      <c r="C89" s="904" t="s">
        <v>245</v>
      </c>
      <c r="D89" s="904"/>
      <c r="E89" s="904"/>
      <c r="F89" s="168" t="s">
        <v>31</v>
      </c>
      <c r="G89" s="168" t="s">
        <v>31</v>
      </c>
      <c r="H89" s="168" t="s">
        <v>31</v>
      </c>
      <c r="I89" s="168" t="s">
        <v>31</v>
      </c>
      <c r="J89" s="169" t="s">
        <v>31</v>
      </c>
      <c r="K89" s="168" t="s">
        <v>31</v>
      </c>
      <c r="L89" s="169">
        <v>140.21</v>
      </c>
      <c r="M89" s="170" t="s">
        <v>31</v>
      </c>
      <c r="N89" s="171" t="s">
        <v>31</v>
      </c>
      <c r="U89" s="137" t="s">
        <v>245</v>
      </c>
    </row>
    <row r="90" spans="1:23" s="132" customFormat="1" ht="22.5" x14ac:dyDescent="0.2">
      <c r="A90" s="167"/>
      <c r="B90" s="166" t="s">
        <v>532</v>
      </c>
      <c r="C90" s="904" t="s">
        <v>533</v>
      </c>
      <c r="D90" s="904"/>
      <c r="E90" s="904"/>
      <c r="F90" s="168" t="s">
        <v>144</v>
      </c>
      <c r="G90" s="168" t="s">
        <v>534</v>
      </c>
      <c r="H90" s="168" t="s">
        <v>31</v>
      </c>
      <c r="I90" s="168" t="s">
        <v>534</v>
      </c>
      <c r="J90" s="169" t="s">
        <v>31</v>
      </c>
      <c r="K90" s="168" t="s">
        <v>31</v>
      </c>
      <c r="L90" s="169">
        <v>171.06</v>
      </c>
      <c r="M90" s="170" t="s">
        <v>31</v>
      </c>
      <c r="N90" s="171" t="s">
        <v>31</v>
      </c>
      <c r="U90" s="137" t="s">
        <v>533</v>
      </c>
    </row>
    <row r="91" spans="1:23" s="132" customFormat="1" ht="22.5" x14ac:dyDescent="0.2">
      <c r="A91" s="167"/>
      <c r="B91" s="166" t="s">
        <v>535</v>
      </c>
      <c r="C91" s="904" t="s">
        <v>536</v>
      </c>
      <c r="D91" s="904"/>
      <c r="E91" s="904"/>
      <c r="F91" s="168" t="s">
        <v>144</v>
      </c>
      <c r="G91" s="168" t="s">
        <v>537</v>
      </c>
      <c r="H91" s="168" t="s">
        <v>31</v>
      </c>
      <c r="I91" s="168" t="s">
        <v>537</v>
      </c>
      <c r="J91" s="169" t="s">
        <v>31</v>
      </c>
      <c r="K91" s="168" t="s">
        <v>31</v>
      </c>
      <c r="L91" s="169">
        <v>112.17</v>
      </c>
      <c r="M91" s="170" t="s">
        <v>31</v>
      </c>
      <c r="N91" s="171" t="s">
        <v>31</v>
      </c>
      <c r="U91" s="137" t="s">
        <v>536</v>
      </c>
    </row>
    <row r="92" spans="1:23" s="132" customFormat="1" x14ac:dyDescent="0.2">
      <c r="A92" s="172"/>
      <c r="B92" s="173"/>
      <c r="C92" s="918" t="s">
        <v>252</v>
      </c>
      <c r="D92" s="918"/>
      <c r="E92" s="918"/>
      <c r="F92" s="174" t="s">
        <v>31</v>
      </c>
      <c r="G92" s="174" t="s">
        <v>31</v>
      </c>
      <c r="H92" s="174" t="s">
        <v>31</v>
      </c>
      <c r="I92" s="174" t="s">
        <v>31</v>
      </c>
      <c r="J92" s="175" t="s">
        <v>31</v>
      </c>
      <c r="K92" s="174" t="s">
        <v>31</v>
      </c>
      <c r="L92" s="175">
        <v>517.77</v>
      </c>
      <c r="M92" s="161" t="s">
        <v>31</v>
      </c>
      <c r="N92" s="176" t="s">
        <v>31</v>
      </c>
      <c r="W92" s="137" t="s">
        <v>252</v>
      </c>
    </row>
    <row r="93" spans="1:23" s="132" customFormat="1" x14ac:dyDescent="0.2">
      <c r="A93" s="157" t="s">
        <v>318</v>
      </c>
      <c r="B93" s="158" t="s">
        <v>576</v>
      </c>
      <c r="C93" s="917" t="s">
        <v>577</v>
      </c>
      <c r="D93" s="917"/>
      <c r="E93" s="917"/>
      <c r="F93" s="159" t="s">
        <v>564</v>
      </c>
      <c r="G93" s="159" t="s">
        <v>31</v>
      </c>
      <c r="H93" s="159" t="s">
        <v>31</v>
      </c>
      <c r="I93" s="159" t="s">
        <v>578</v>
      </c>
      <c r="J93" s="160">
        <v>3316.55</v>
      </c>
      <c r="K93" s="159" t="s">
        <v>31</v>
      </c>
      <c r="L93" s="160">
        <v>437.78</v>
      </c>
      <c r="M93" s="161" t="s">
        <v>31</v>
      </c>
      <c r="N93" s="162" t="s">
        <v>31</v>
      </c>
      <c r="Q93" s="137" t="s">
        <v>577</v>
      </c>
    </row>
    <row r="94" spans="1:23" s="132" customFormat="1" ht="22.5" x14ac:dyDescent="0.2">
      <c r="A94" s="157" t="s">
        <v>323</v>
      </c>
      <c r="B94" s="158" t="s">
        <v>579</v>
      </c>
      <c r="C94" s="917" t="s">
        <v>580</v>
      </c>
      <c r="D94" s="917"/>
      <c r="E94" s="917"/>
      <c r="F94" s="159" t="s">
        <v>564</v>
      </c>
      <c r="G94" s="159" t="s">
        <v>31</v>
      </c>
      <c r="H94" s="159" t="s">
        <v>31</v>
      </c>
      <c r="I94" s="159" t="s">
        <v>581</v>
      </c>
      <c r="J94" s="160" t="s">
        <v>31</v>
      </c>
      <c r="K94" s="159" t="s">
        <v>31</v>
      </c>
      <c r="L94" s="160" t="s">
        <v>31</v>
      </c>
      <c r="M94" s="161" t="s">
        <v>31</v>
      </c>
      <c r="N94" s="162" t="s">
        <v>31</v>
      </c>
      <c r="Q94" s="137" t="s">
        <v>580</v>
      </c>
    </row>
    <row r="95" spans="1:23" s="132" customFormat="1" x14ac:dyDescent="0.2">
      <c r="A95" s="163"/>
      <c r="B95" s="164"/>
      <c r="C95" s="904" t="s">
        <v>582</v>
      </c>
      <c r="D95" s="904"/>
      <c r="E95" s="904"/>
      <c r="F95" s="904"/>
      <c r="G95" s="904"/>
      <c r="H95" s="904"/>
      <c r="I95" s="904"/>
      <c r="J95" s="904"/>
      <c r="K95" s="904"/>
      <c r="L95" s="904"/>
      <c r="M95" s="904"/>
      <c r="N95" s="912"/>
      <c r="R95" s="137" t="s">
        <v>582</v>
      </c>
    </row>
    <row r="96" spans="1:23" s="132" customFormat="1" ht="33.75" x14ac:dyDescent="0.2">
      <c r="A96" s="165"/>
      <c r="B96" s="166" t="s">
        <v>518</v>
      </c>
      <c r="C96" s="904" t="s">
        <v>519</v>
      </c>
      <c r="D96" s="904"/>
      <c r="E96" s="904"/>
      <c r="F96" s="904"/>
      <c r="G96" s="904"/>
      <c r="H96" s="904"/>
      <c r="I96" s="904"/>
      <c r="J96" s="904"/>
      <c r="K96" s="904"/>
      <c r="L96" s="904"/>
      <c r="M96" s="904"/>
      <c r="N96" s="912"/>
      <c r="S96" s="137" t="s">
        <v>519</v>
      </c>
    </row>
    <row r="97" spans="1:24" s="132" customFormat="1" x14ac:dyDescent="0.2">
      <c r="A97" s="167"/>
      <c r="B97" s="166" t="s">
        <v>225</v>
      </c>
      <c r="C97" s="904" t="s">
        <v>255</v>
      </c>
      <c r="D97" s="904"/>
      <c r="E97" s="904"/>
      <c r="F97" s="168" t="s">
        <v>31</v>
      </c>
      <c r="G97" s="168" t="s">
        <v>31</v>
      </c>
      <c r="H97" s="168" t="s">
        <v>31</v>
      </c>
      <c r="I97" s="168" t="s">
        <v>31</v>
      </c>
      <c r="J97" s="169">
        <v>526.05999999999995</v>
      </c>
      <c r="K97" s="168" t="s">
        <v>520</v>
      </c>
      <c r="L97" s="169">
        <v>37.35</v>
      </c>
      <c r="M97" s="170" t="s">
        <v>31</v>
      </c>
      <c r="N97" s="171" t="s">
        <v>31</v>
      </c>
      <c r="T97" s="137" t="s">
        <v>255</v>
      </c>
    </row>
    <row r="98" spans="1:24" s="132" customFormat="1" x14ac:dyDescent="0.2">
      <c r="A98" s="167"/>
      <c r="B98" s="166" t="s">
        <v>235</v>
      </c>
      <c r="C98" s="904" t="s">
        <v>236</v>
      </c>
      <c r="D98" s="904"/>
      <c r="E98" s="904"/>
      <c r="F98" s="168" t="s">
        <v>31</v>
      </c>
      <c r="G98" s="168" t="s">
        <v>31</v>
      </c>
      <c r="H98" s="168" t="s">
        <v>31</v>
      </c>
      <c r="I98" s="168" t="s">
        <v>31</v>
      </c>
      <c r="J98" s="169">
        <v>28.64</v>
      </c>
      <c r="K98" s="168" t="s">
        <v>520</v>
      </c>
      <c r="L98" s="169">
        <v>2.0299999999999998</v>
      </c>
      <c r="M98" s="170" t="s">
        <v>31</v>
      </c>
      <c r="N98" s="171" t="s">
        <v>31</v>
      </c>
      <c r="T98" s="137" t="s">
        <v>236</v>
      </c>
    </row>
    <row r="99" spans="1:24" s="132" customFormat="1" x14ac:dyDescent="0.2">
      <c r="A99" s="167"/>
      <c r="B99" s="166" t="s">
        <v>238</v>
      </c>
      <c r="C99" s="904" t="s">
        <v>239</v>
      </c>
      <c r="D99" s="904"/>
      <c r="E99" s="904"/>
      <c r="F99" s="168" t="s">
        <v>31</v>
      </c>
      <c r="G99" s="168" t="s">
        <v>31</v>
      </c>
      <c r="H99" s="168" t="s">
        <v>31</v>
      </c>
      <c r="I99" s="168" t="s">
        <v>31</v>
      </c>
      <c r="J99" s="169">
        <v>4.09</v>
      </c>
      <c r="K99" s="168" t="s">
        <v>520</v>
      </c>
      <c r="L99" s="169">
        <v>0.28999999999999998</v>
      </c>
      <c r="M99" s="170" t="s">
        <v>31</v>
      </c>
      <c r="N99" s="171" t="s">
        <v>31</v>
      </c>
      <c r="T99" s="137" t="s">
        <v>239</v>
      </c>
    </row>
    <row r="100" spans="1:24" s="132" customFormat="1" x14ac:dyDescent="0.2">
      <c r="A100" s="167"/>
      <c r="B100" s="166" t="s">
        <v>31</v>
      </c>
      <c r="C100" s="904" t="s">
        <v>258</v>
      </c>
      <c r="D100" s="904"/>
      <c r="E100" s="904"/>
      <c r="F100" s="168" t="s">
        <v>241</v>
      </c>
      <c r="G100" s="168" t="s">
        <v>583</v>
      </c>
      <c r="H100" s="168" t="s">
        <v>520</v>
      </c>
      <c r="I100" s="168" t="s">
        <v>584</v>
      </c>
      <c r="J100" s="169" t="s">
        <v>31</v>
      </c>
      <c r="K100" s="168" t="s">
        <v>31</v>
      </c>
      <c r="L100" s="169" t="s">
        <v>31</v>
      </c>
      <c r="M100" s="170" t="s">
        <v>31</v>
      </c>
      <c r="N100" s="171" t="s">
        <v>31</v>
      </c>
      <c r="U100" s="137" t="s">
        <v>258</v>
      </c>
    </row>
    <row r="101" spans="1:24" s="132" customFormat="1" x14ac:dyDescent="0.2">
      <c r="A101" s="167"/>
      <c r="B101" s="166" t="s">
        <v>31</v>
      </c>
      <c r="C101" s="904" t="s">
        <v>240</v>
      </c>
      <c r="D101" s="904"/>
      <c r="E101" s="904"/>
      <c r="F101" s="168" t="s">
        <v>241</v>
      </c>
      <c r="G101" s="168" t="s">
        <v>585</v>
      </c>
      <c r="H101" s="168" t="s">
        <v>520</v>
      </c>
      <c r="I101" s="168" t="s">
        <v>586</v>
      </c>
      <c r="J101" s="169" t="s">
        <v>31</v>
      </c>
      <c r="K101" s="168" t="s">
        <v>31</v>
      </c>
      <c r="L101" s="169" t="s">
        <v>31</v>
      </c>
      <c r="M101" s="170" t="s">
        <v>31</v>
      </c>
      <c r="N101" s="171" t="s">
        <v>31</v>
      </c>
      <c r="U101" s="137" t="s">
        <v>240</v>
      </c>
    </row>
    <row r="102" spans="1:24" s="132" customFormat="1" x14ac:dyDescent="0.2">
      <c r="A102" s="167"/>
      <c r="B102" s="166" t="s">
        <v>31</v>
      </c>
      <c r="C102" s="917" t="s">
        <v>244</v>
      </c>
      <c r="D102" s="917"/>
      <c r="E102" s="917"/>
      <c r="F102" s="159" t="s">
        <v>31</v>
      </c>
      <c r="G102" s="159" t="s">
        <v>31</v>
      </c>
      <c r="H102" s="159" t="s">
        <v>31</v>
      </c>
      <c r="I102" s="159" t="s">
        <v>31</v>
      </c>
      <c r="J102" s="160">
        <v>554.70000000000005</v>
      </c>
      <c r="K102" s="159" t="s">
        <v>31</v>
      </c>
      <c r="L102" s="160">
        <v>39.380000000000003</v>
      </c>
      <c r="M102" s="161" t="s">
        <v>31</v>
      </c>
      <c r="N102" s="162" t="s">
        <v>31</v>
      </c>
      <c r="V102" s="137" t="s">
        <v>244</v>
      </c>
    </row>
    <row r="103" spans="1:24" s="132" customFormat="1" x14ac:dyDescent="0.2">
      <c r="A103" s="167"/>
      <c r="B103" s="166" t="s">
        <v>31</v>
      </c>
      <c r="C103" s="904" t="s">
        <v>245</v>
      </c>
      <c r="D103" s="904"/>
      <c r="E103" s="904"/>
      <c r="F103" s="168" t="s">
        <v>31</v>
      </c>
      <c r="G103" s="168" t="s">
        <v>31</v>
      </c>
      <c r="H103" s="168" t="s">
        <v>31</v>
      </c>
      <c r="I103" s="168" t="s">
        <v>31</v>
      </c>
      <c r="J103" s="169" t="s">
        <v>31</v>
      </c>
      <c r="K103" s="168" t="s">
        <v>31</v>
      </c>
      <c r="L103" s="169">
        <v>37.64</v>
      </c>
      <c r="M103" s="170" t="s">
        <v>31</v>
      </c>
      <c r="N103" s="171" t="s">
        <v>31</v>
      </c>
      <c r="U103" s="137" t="s">
        <v>245</v>
      </c>
    </row>
    <row r="104" spans="1:24" s="132" customFormat="1" ht="33.75" x14ac:dyDescent="0.2">
      <c r="A104" s="167"/>
      <c r="B104" s="166" t="s">
        <v>549</v>
      </c>
      <c r="C104" s="904" t="s">
        <v>550</v>
      </c>
      <c r="D104" s="904"/>
      <c r="E104" s="904"/>
      <c r="F104" s="168" t="s">
        <v>144</v>
      </c>
      <c r="G104" s="168" t="s">
        <v>551</v>
      </c>
      <c r="H104" s="168" t="s">
        <v>31</v>
      </c>
      <c r="I104" s="168" t="s">
        <v>551</v>
      </c>
      <c r="J104" s="169" t="s">
        <v>31</v>
      </c>
      <c r="K104" s="168" t="s">
        <v>31</v>
      </c>
      <c r="L104" s="169">
        <v>39.520000000000003</v>
      </c>
      <c r="M104" s="170" t="s">
        <v>31</v>
      </c>
      <c r="N104" s="171" t="s">
        <v>31</v>
      </c>
      <c r="U104" s="137" t="s">
        <v>550</v>
      </c>
    </row>
    <row r="105" spans="1:24" s="132" customFormat="1" ht="33.75" x14ac:dyDescent="0.2">
      <c r="A105" s="167"/>
      <c r="B105" s="166" t="s">
        <v>552</v>
      </c>
      <c r="C105" s="904" t="s">
        <v>553</v>
      </c>
      <c r="D105" s="904"/>
      <c r="E105" s="904"/>
      <c r="F105" s="168" t="s">
        <v>144</v>
      </c>
      <c r="G105" s="168" t="s">
        <v>554</v>
      </c>
      <c r="H105" s="168" t="s">
        <v>31</v>
      </c>
      <c r="I105" s="168" t="s">
        <v>554</v>
      </c>
      <c r="J105" s="169" t="s">
        <v>31</v>
      </c>
      <c r="K105" s="168" t="s">
        <v>31</v>
      </c>
      <c r="L105" s="169">
        <v>24.47</v>
      </c>
      <c r="M105" s="170" t="s">
        <v>31</v>
      </c>
      <c r="N105" s="171" t="s">
        <v>31</v>
      </c>
      <c r="U105" s="137" t="s">
        <v>553</v>
      </c>
    </row>
    <row r="106" spans="1:24" s="132" customFormat="1" x14ac:dyDescent="0.2">
      <c r="A106" s="172"/>
      <c r="B106" s="173"/>
      <c r="C106" s="918" t="s">
        <v>252</v>
      </c>
      <c r="D106" s="918"/>
      <c r="E106" s="918"/>
      <c r="F106" s="174" t="s">
        <v>31</v>
      </c>
      <c r="G106" s="174" t="s">
        <v>31</v>
      </c>
      <c r="H106" s="174" t="s">
        <v>31</v>
      </c>
      <c r="I106" s="174" t="s">
        <v>31</v>
      </c>
      <c r="J106" s="175" t="s">
        <v>31</v>
      </c>
      <c r="K106" s="174" t="s">
        <v>31</v>
      </c>
      <c r="L106" s="175">
        <v>103.37</v>
      </c>
      <c r="M106" s="161" t="s">
        <v>31</v>
      </c>
      <c r="N106" s="176" t="s">
        <v>31</v>
      </c>
      <c r="W106" s="137" t="s">
        <v>252</v>
      </c>
    </row>
    <row r="107" spans="1:24" s="132" customFormat="1" ht="67.5" x14ac:dyDescent="0.2">
      <c r="A107" s="157" t="s">
        <v>328</v>
      </c>
      <c r="B107" s="158" t="s">
        <v>587</v>
      </c>
      <c r="C107" s="917" t="s">
        <v>588</v>
      </c>
      <c r="D107" s="917"/>
      <c r="E107" s="917"/>
      <c r="F107" s="159" t="s">
        <v>564</v>
      </c>
      <c r="G107" s="159" t="s">
        <v>31</v>
      </c>
      <c r="H107" s="159" t="s">
        <v>31</v>
      </c>
      <c r="I107" s="159" t="s">
        <v>581</v>
      </c>
      <c r="J107" s="160">
        <v>6800</v>
      </c>
      <c r="K107" s="159" t="s">
        <v>31</v>
      </c>
      <c r="L107" s="160">
        <v>386.24</v>
      </c>
      <c r="M107" s="161" t="s">
        <v>31</v>
      </c>
      <c r="N107" s="162" t="s">
        <v>31</v>
      </c>
      <c r="Q107" s="137" t="s">
        <v>588</v>
      </c>
    </row>
    <row r="108" spans="1:24" s="132" customFormat="1" x14ac:dyDescent="0.2">
      <c r="A108" s="920" t="s">
        <v>589</v>
      </c>
      <c r="B108" s="921"/>
      <c r="C108" s="921"/>
      <c r="D108" s="921"/>
      <c r="E108" s="921"/>
      <c r="F108" s="921"/>
      <c r="G108" s="921"/>
      <c r="H108" s="921"/>
      <c r="I108" s="921"/>
      <c r="J108" s="921"/>
      <c r="K108" s="921"/>
      <c r="L108" s="921"/>
      <c r="M108" s="921"/>
      <c r="N108" s="922"/>
      <c r="X108" s="137" t="s">
        <v>589</v>
      </c>
    </row>
    <row r="109" spans="1:24" s="132" customFormat="1" ht="22.5" x14ac:dyDescent="0.2">
      <c r="A109" s="157" t="s">
        <v>336</v>
      </c>
      <c r="B109" s="158" t="s">
        <v>590</v>
      </c>
      <c r="C109" s="917" t="s">
        <v>591</v>
      </c>
      <c r="D109" s="917"/>
      <c r="E109" s="917"/>
      <c r="F109" s="159" t="s">
        <v>401</v>
      </c>
      <c r="G109" s="159" t="s">
        <v>31</v>
      </c>
      <c r="H109" s="159" t="s">
        <v>31</v>
      </c>
      <c r="I109" s="159" t="s">
        <v>256</v>
      </c>
      <c r="J109" s="160" t="s">
        <v>31</v>
      </c>
      <c r="K109" s="159" t="s">
        <v>31</v>
      </c>
      <c r="L109" s="160" t="s">
        <v>31</v>
      </c>
      <c r="M109" s="161" t="s">
        <v>31</v>
      </c>
      <c r="N109" s="162" t="s">
        <v>31</v>
      </c>
      <c r="Q109" s="137" t="s">
        <v>591</v>
      </c>
    </row>
    <row r="110" spans="1:24" s="132" customFormat="1" ht="33.75" x14ac:dyDescent="0.2">
      <c r="A110" s="165"/>
      <c r="B110" s="166" t="s">
        <v>518</v>
      </c>
      <c r="C110" s="904" t="s">
        <v>519</v>
      </c>
      <c r="D110" s="904"/>
      <c r="E110" s="904"/>
      <c r="F110" s="904"/>
      <c r="G110" s="904"/>
      <c r="H110" s="904"/>
      <c r="I110" s="904"/>
      <c r="J110" s="904"/>
      <c r="K110" s="904"/>
      <c r="L110" s="904"/>
      <c r="M110" s="904"/>
      <c r="N110" s="912"/>
      <c r="S110" s="137" t="s">
        <v>519</v>
      </c>
    </row>
    <row r="111" spans="1:24" s="132" customFormat="1" x14ac:dyDescent="0.2">
      <c r="A111" s="167"/>
      <c r="B111" s="166" t="s">
        <v>225</v>
      </c>
      <c r="C111" s="904" t="s">
        <v>255</v>
      </c>
      <c r="D111" s="904"/>
      <c r="E111" s="904"/>
      <c r="F111" s="168" t="s">
        <v>31</v>
      </c>
      <c r="G111" s="168" t="s">
        <v>31</v>
      </c>
      <c r="H111" s="168" t="s">
        <v>31</v>
      </c>
      <c r="I111" s="168" t="s">
        <v>31</v>
      </c>
      <c r="J111" s="169">
        <v>6.75</v>
      </c>
      <c r="K111" s="168" t="s">
        <v>520</v>
      </c>
      <c r="L111" s="169">
        <v>33.75</v>
      </c>
      <c r="M111" s="170" t="s">
        <v>31</v>
      </c>
      <c r="N111" s="171" t="s">
        <v>31</v>
      </c>
      <c r="T111" s="137" t="s">
        <v>255</v>
      </c>
    </row>
    <row r="112" spans="1:24" s="132" customFormat="1" x14ac:dyDescent="0.2">
      <c r="A112" s="167"/>
      <c r="B112" s="166" t="s">
        <v>235</v>
      </c>
      <c r="C112" s="904" t="s">
        <v>236</v>
      </c>
      <c r="D112" s="904"/>
      <c r="E112" s="904"/>
      <c r="F112" s="168" t="s">
        <v>31</v>
      </c>
      <c r="G112" s="168" t="s">
        <v>31</v>
      </c>
      <c r="H112" s="168" t="s">
        <v>31</v>
      </c>
      <c r="I112" s="168" t="s">
        <v>31</v>
      </c>
      <c r="J112" s="169">
        <v>8.2899999999999991</v>
      </c>
      <c r="K112" s="168" t="s">
        <v>520</v>
      </c>
      <c r="L112" s="169">
        <v>41.45</v>
      </c>
      <c r="M112" s="170" t="s">
        <v>31</v>
      </c>
      <c r="N112" s="171" t="s">
        <v>31</v>
      </c>
      <c r="T112" s="137" t="s">
        <v>236</v>
      </c>
    </row>
    <row r="113" spans="1:23" s="132" customFormat="1" x14ac:dyDescent="0.2">
      <c r="A113" s="167"/>
      <c r="B113" s="166" t="s">
        <v>238</v>
      </c>
      <c r="C113" s="904" t="s">
        <v>239</v>
      </c>
      <c r="D113" s="904"/>
      <c r="E113" s="904"/>
      <c r="F113" s="168" t="s">
        <v>31</v>
      </c>
      <c r="G113" s="168" t="s">
        <v>31</v>
      </c>
      <c r="H113" s="168" t="s">
        <v>31</v>
      </c>
      <c r="I113" s="168" t="s">
        <v>31</v>
      </c>
      <c r="J113" s="169">
        <v>0.81</v>
      </c>
      <c r="K113" s="168" t="s">
        <v>520</v>
      </c>
      <c r="L113" s="169">
        <v>4.05</v>
      </c>
      <c r="M113" s="170" t="s">
        <v>31</v>
      </c>
      <c r="N113" s="171" t="s">
        <v>31</v>
      </c>
      <c r="T113" s="137" t="s">
        <v>239</v>
      </c>
    </row>
    <row r="114" spans="1:23" s="132" customFormat="1" x14ac:dyDescent="0.2">
      <c r="A114" s="167"/>
      <c r="B114" s="166" t="s">
        <v>256</v>
      </c>
      <c r="C114" s="904" t="s">
        <v>257</v>
      </c>
      <c r="D114" s="904"/>
      <c r="E114" s="904"/>
      <c r="F114" s="168" t="s">
        <v>31</v>
      </c>
      <c r="G114" s="168" t="s">
        <v>31</v>
      </c>
      <c r="H114" s="168" t="s">
        <v>31</v>
      </c>
      <c r="I114" s="168" t="s">
        <v>31</v>
      </c>
      <c r="J114" s="169">
        <v>0.37</v>
      </c>
      <c r="K114" s="168" t="s">
        <v>31</v>
      </c>
      <c r="L114" s="169">
        <v>1.48</v>
      </c>
      <c r="M114" s="170" t="s">
        <v>31</v>
      </c>
      <c r="N114" s="171" t="s">
        <v>31</v>
      </c>
      <c r="T114" s="137" t="s">
        <v>257</v>
      </c>
    </row>
    <row r="115" spans="1:23" s="132" customFormat="1" x14ac:dyDescent="0.2">
      <c r="A115" s="167"/>
      <c r="B115" s="166" t="s">
        <v>31</v>
      </c>
      <c r="C115" s="904" t="s">
        <v>258</v>
      </c>
      <c r="D115" s="904"/>
      <c r="E115" s="904"/>
      <c r="F115" s="168" t="s">
        <v>241</v>
      </c>
      <c r="G115" s="168" t="s">
        <v>528</v>
      </c>
      <c r="H115" s="168" t="s">
        <v>520</v>
      </c>
      <c r="I115" s="168" t="s">
        <v>592</v>
      </c>
      <c r="J115" s="169" t="s">
        <v>31</v>
      </c>
      <c r="K115" s="168" t="s">
        <v>31</v>
      </c>
      <c r="L115" s="169" t="s">
        <v>31</v>
      </c>
      <c r="M115" s="170" t="s">
        <v>31</v>
      </c>
      <c r="N115" s="171" t="s">
        <v>31</v>
      </c>
      <c r="U115" s="137" t="s">
        <v>258</v>
      </c>
    </row>
    <row r="116" spans="1:23" s="132" customFormat="1" x14ac:dyDescent="0.2">
      <c r="A116" s="167"/>
      <c r="B116" s="166" t="s">
        <v>31</v>
      </c>
      <c r="C116" s="904" t="s">
        <v>240</v>
      </c>
      <c r="D116" s="904"/>
      <c r="E116" s="904"/>
      <c r="F116" s="168" t="s">
        <v>241</v>
      </c>
      <c r="G116" s="168" t="s">
        <v>530</v>
      </c>
      <c r="H116" s="168" t="s">
        <v>520</v>
      </c>
      <c r="I116" s="168" t="s">
        <v>593</v>
      </c>
      <c r="J116" s="169" t="s">
        <v>31</v>
      </c>
      <c r="K116" s="168" t="s">
        <v>31</v>
      </c>
      <c r="L116" s="169" t="s">
        <v>31</v>
      </c>
      <c r="M116" s="170" t="s">
        <v>31</v>
      </c>
      <c r="N116" s="171" t="s">
        <v>31</v>
      </c>
      <c r="U116" s="137" t="s">
        <v>240</v>
      </c>
    </row>
    <row r="117" spans="1:23" s="132" customFormat="1" x14ac:dyDescent="0.2">
      <c r="A117" s="167"/>
      <c r="B117" s="166" t="s">
        <v>31</v>
      </c>
      <c r="C117" s="917" t="s">
        <v>244</v>
      </c>
      <c r="D117" s="917"/>
      <c r="E117" s="917"/>
      <c r="F117" s="159" t="s">
        <v>31</v>
      </c>
      <c r="G117" s="159" t="s">
        <v>31</v>
      </c>
      <c r="H117" s="159" t="s">
        <v>31</v>
      </c>
      <c r="I117" s="159" t="s">
        <v>31</v>
      </c>
      <c r="J117" s="160">
        <v>15.41</v>
      </c>
      <c r="K117" s="159" t="s">
        <v>31</v>
      </c>
      <c r="L117" s="160">
        <v>76.680000000000007</v>
      </c>
      <c r="M117" s="161" t="s">
        <v>31</v>
      </c>
      <c r="N117" s="162" t="s">
        <v>31</v>
      </c>
      <c r="V117" s="137" t="s">
        <v>244</v>
      </c>
    </row>
    <row r="118" spans="1:23" s="132" customFormat="1" x14ac:dyDescent="0.2">
      <c r="A118" s="167"/>
      <c r="B118" s="166" t="s">
        <v>31</v>
      </c>
      <c r="C118" s="904" t="s">
        <v>245</v>
      </c>
      <c r="D118" s="904"/>
      <c r="E118" s="904"/>
      <c r="F118" s="168" t="s">
        <v>31</v>
      </c>
      <c r="G118" s="168" t="s">
        <v>31</v>
      </c>
      <c r="H118" s="168" t="s">
        <v>31</v>
      </c>
      <c r="I118" s="168" t="s">
        <v>31</v>
      </c>
      <c r="J118" s="169" t="s">
        <v>31</v>
      </c>
      <c r="K118" s="168" t="s">
        <v>31</v>
      </c>
      <c r="L118" s="169">
        <v>37.799999999999997</v>
      </c>
      <c r="M118" s="170" t="s">
        <v>31</v>
      </c>
      <c r="N118" s="171" t="s">
        <v>31</v>
      </c>
      <c r="U118" s="137" t="s">
        <v>245</v>
      </c>
    </row>
    <row r="119" spans="1:23" s="132" customFormat="1" ht="22.5" x14ac:dyDescent="0.2">
      <c r="A119" s="167"/>
      <c r="B119" s="166" t="s">
        <v>532</v>
      </c>
      <c r="C119" s="904" t="s">
        <v>533</v>
      </c>
      <c r="D119" s="904"/>
      <c r="E119" s="904"/>
      <c r="F119" s="168" t="s">
        <v>144</v>
      </c>
      <c r="G119" s="168" t="s">
        <v>534</v>
      </c>
      <c r="H119" s="168" t="s">
        <v>31</v>
      </c>
      <c r="I119" s="168" t="s">
        <v>534</v>
      </c>
      <c r="J119" s="169" t="s">
        <v>31</v>
      </c>
      <c r="K119" s="168" t="s">
        <v>31</v>
      </c>
      <c r="L119" s="169">
        <v>46.12</v>
      </c>
      <c r="M119" s="170" t="s">
        <v>31</v>
      </c>
      <c r="N119" s="171" t="s">
        <v>31</v>
      </c>
      <c r="U119" s="137" t="s">
        <v>533</v>
      </c>
    </row>
    <row r="120" spans="1:23" s="132" customFormat="1" ht="22.5" x14ac:dyDescent="0.2">
      <c r="A120" s="167"/>
      <c r="B120" s="166" t="s">
        <v>535</v>
      </c>
      <c r="C120" s="904" t="s">
        <v>536</v>
      </c>
      <c r="D120" s="904"/>
      <c r="E120" s="904"/>
      <c r="F120" s="168" t="s">
        <v>144</v>
      </c>
      <c r="G120" s="168" t="s">
        <v>537</v>
      </c>
      <c r="H120" s="168" t="s">
        <v>31</v>
      </c>
      <c r="I120" s="168" t="s">
        <v>537</v>
      </c>
      <c r="J120" s="169" t="s">
        <v>31</v>
      </c>
      <c r="K120" s="168" t="s">
        <v>31</v>
      </c>
      <c r="L120" s="169">
        <v>30.24</v>
      </c>
      <c r="M120" s="170" t="s">
        <v>31</v>
      </c>
      <c r="N120" s="171" t="s">
        <v>31</v>
      </c>
      <c r="U120" s="137" t="s">
        <v>536</v>
      </c>
    </row>
    <row r="121" spans="1:23" s="132" customFormat="1" x14ac:dyDescent="0.2">
      <c r="A121" s="172"/>
      <c r="B121" s="173"/>
      <c r="C121" s="918" t="s">
        <v>252</v>
      </c>
      <c r="D121" s="918"/>
      <c r="E121" s="918"/>
      <c r="F121" s="174" t="s">
        <v>31</v>
      </c>
      <c r="G121" s="174" t="s">
        <v>31</v>
      </c>
      <c r="H121" s="174" t="s">
        <v>31</v>
      </c>
      <c r="I121" s="174" t="s">
        <v>31</v>
      </c>
      <c r="J121" s="175" t="s">
        <v>31</v>
      </c>
      <c r="K121" s="174" t="s">
        <v>31</v>
      </c>
      <c r="L121" s="175">
        <v>153.04</v>
      </c>
      <c r="M121" s="161" t="s">
        <v>31</v>
      </c>
      <c r="N121" s="176" t="s">
        <v>31</v>
      </c>
      <c r="W121" s="137" t="s">
        <v>252</v>
      </c>
    </row>
    <row r="122" spans="1:23" s="132" customFormat="1" x14ac:dyDescent="0.2">
      <c r="A122" s="157" t="s">
        <v>341</v>
      </c>
      <c r="B122" s="158" t="s">
        <v>414</v>
      </c>
      <c r="C122" s="917" t="s">
        <v>415</v>
      </c>
      <c r="D122" s="917"/>
      <c r="E122" s="917"/>
      <c r="F122" s="159" t="s">
        <v>401</v>
      </c>
      <c r="G122" s="159" t="s">
        <v>31</v>
      </c>
      <c r="H122" s="159" t="s">
        <v>31</v>
      </c>
      <c r="I122" s="159" t="s">
        <v>594</v>
      </c>
      <c r="J122" s="160">
        <v>114.13</v>
      </c>
      <c r="K122" s="159" t="s">
        <v>31</v>
      </c>
      <c r="L122" s="160">
        <v>525</v>
      </c>
      <c r="M122" s="161" t="s">
        <v>31</v>
      </c>
      <c r="N122" s="162" t="s">
        <v>31</v>
      </c>
      <c r="Q122" s="137" t="s">
        <v>415</v>
      </c>
    </row>
    <row r="123" spans="1:23" s="132" customFormat="1" ht="22.5" x14ac:dyDescent="0.2">
      <c r="A123" s="157" t="s">
        <v>344</v>
      </c>
      <c r="B123" s="158" t="s">
        <v>595</v>
      </c>
      <c r="C123" s="917" t="s">
        <v>596</v>
      </c>
      <c r="D123" s="917"/>
      <c r="E123" s="917"/>
      <c r="F123" s="159" t="s">
        <v>401</v>
      </c>
      <c r="G123" s="159" t="s">
        <v>31</v>
      </c>
      <c r="H123" s="159" t="s">
        <v>31</v>
      </c>
      <c r="I123" s="159" t="s">
        <v>597</v>
      </c>
      <c r="J123" s="160" t="s">
        <v>31</v>
      </c>
      <c r="K123" s="159" t="s">
        <v>31</v>
      </c>
      <c r="L123" s="160" t="s">
        <v>31</v>
      </c>
      <c r="M123" s="161" t="s">
        <v>31</v>
      </c>
      <c r="N123" s="162" t="s">
        <v>31</v>
      </c>
      <c r="Q123" s="137" t="s">
        <v>596</v>
      </c>
    </row>
    <row r="124" spans="1:23" s="132" customFormat="1" ht="33.75" x14ac:dyDescent="0.2">
      <c r="A124" s="165"/>
      <c r="B124" s="166" t="s">
        <v>518</v>
      </c>
      <c r="C124" s="904" t="s">
        <v>519</v>
      </c>
      <c r="D124" s="904"/>
      <c r="E124" s="904"/>
      <c r="F124" s="904"/>
      <c r="G124" s="904"/>
      <c r="H124" s="904"/>
      <c r="I124" s="904"/>
      <c r="J124" s="904"/>
      <c r="K124" s="904"/>
      <c r="L124" s="904"/>
      <c r="M124" s="904"/>
      <c r="N124" s="912"/>
      <c r="S124" s="137" t="s">
        <v>519</v>
      </c>
    </row>
    <row r="125" spans="1:23" s="132" customFormat="1" x14ac:dyDescent="0.2">
      <c r="A125" s="167"/>
      <c r="B125" s="166" t="s">
        <v>225</v>
      </c>
      <c r="C125" s="904" t="s">
        <v>255</v>
      </c>
      <c r="D125" s="904"/>
      <c r="E125" s="904"/>
      <c r="F125" s="168" t="s">
        <v>31</v>
      </c>
      <c r="G125" s="168" t="s">
        <v>31</v>
      </c>
      <c r="H125" s="168" t="s">
        <v>31</v>
      </c>
      <c r="I125" s="168" t="s">
        <v>31</v>
      </c>
      <c r="J125" s="169">
        <v>6.19</v>
      </c>
      <c r="K125" s="168" t="s">
        <v>520</v>
      </c>
      <c r="L125" s="169">
        <v>23.99</v>
      </c>
      <c r="M125" s="170" t="s">
        <v>31</v>
      </c>
      <c r="N125" s="171" t="s">
        <v>31</v>
      </c>
      <c r="T125" s="137" t="s">
        <v>255</v>
      </c>
    </row>
    <row r="126" spans="1:23" s="132" customFormat="1" x14ac:dyDescent="0.2">
      <c r="A126" s="167"/>
      <c r="B126" s="166" t="s">
        <v>235</v>
      </c>
      <c r="C126" s="904" t="s">
        <v>236</v>
      </c>
      <c r="D126" s="904"/>
      <c r="E126" s="904"/>
      <c r="F126" s="168" t="s">
        <v>31</v>
      </c>
      <c r="G126" s="168" t="s">
        <v>31</v>
      </c>
      <c r="H126" s="168" t="s">
        <v>31</v>
      </c>
      <c r="I126" s="168" t="s">
        <v>31</v>
      </c>
      <c r="J126" s="169">
        <v>8.1</v>
      </c>
      <c r="K126" s="168" t="s">
        <v>520</v>
      </c>
      <c r="L126" s="169">
        <v>31.39</v>
      </c>
      <c r="M126" s="170" t="s">
        <v>31</v>
      </c>
      <c r="N126" s="171" t="s">
        <v>31</v>
      </c>
      <c r="T126" s="137" t="s">
        <v>236</v>
      </c>
    </row>
    <row r="127" spans="1:23" s="132" customFormat="1" x14ac:dyDescent="0.2">
      <c r="A127" s="167"/>
      <c r="B127" s="166" t="s">
        <v>238</v>
      </c>
      <c r="C127" s="904" t="s">
        <v>239</v>
      </c>
      <c r="D127" s="904"/>
      <c r="E127" s="904"/>
      <c r="F127" s="168" t="s">
        <v>31</v>
      </c>
      <c r="G127" s="168" t="s">
        <v>31</v>
      </c>
      <c r="H127" s="168" t="s">
        <v>31</v>
      </c>
      <c r="I127" s="168" t="s">
        <v>31</v>
      </c>
      <c r="J127" s="169">
        <v>0.81</v>
      </c>
      <c r="K127" s="168" t="s">
        <v>520</v>
      </c>
      <c r="L127" s="169">
        <v>3.14</v>
      </c>
      <c r="M127" s="170" t="s">
        <v>31</v>
      </c>
      <c r="N127" s="171" t="s">
        <v>31</v>
      </c>
      <c r="T127" s="137" t="s">
        <v>239</v>
      </c>
    </row>
    <row r="128" spans="1:23" s="132" customFormat="1" x14ac:dyDescent="0.2">
      <c r="A128" s="167"/>
      <c r="B128" s="166" t="s">
        <v>256</v>
      </c>
      <c r="C128" s="904" t="s">
        <v>257</v>
      </c>
      <c r="D128" s="904"/>
      <c r="E128" s="904"/>
      <c r="F128" s="168" t="s">
        <v>31</v>
      </c>
      <c r="G128" s="168" t="s">
        <v>31</v>
      </c>
      <c r="H128" s="168" t="s">
        <v>31</v>
      </c>
      <c r="I128" s="168" t="s">
        <v>31</v>
      </c>
      <c r="J128" s="169">
        <v>0.37</v>
      </c>
      <c r="K128" s="168" t="s">
        <v>31</v>
      </c>
      <c r="L128" s="169">
        <v>1.1499999999999999</v>
      </c>
      <c r="M128" s="170" t="s">
        <v>31</v>
      </c>
      <c r="N128" s="171" t="s">
        <v>31</v>
      </c>
      <c r="T128" s="137" t="s">
        <v>257</v>
      </c>
    </row>
    <row r="129" spans="1:23" s="132" customFormat="1" x14ac:dyDescent="0.2">
      <c r="A129" s="167"/>
      <c r="B129" s="166" t="s">
        <v>31</v>
      </c>
      <c r="C129" s="904" t="s">
        <v>258</v>
      </c>
      <c r="D129" s="904"/>
      <c r="E129" s="904"/>
      <c r="F129" s="168" t="s">
        <v>241</v>
      </c>
      <c r="G129" s="168" t="s">
        <v>598</v>
      </c>
      <c r="H129" s="168" t="s">
        <v>520</v>
      </c>
      <c r="I129" s="168" t="s">
        <v>599</v>
      </c>
      <c r="J129" s="169" t="s">
        <v>31</v>
      </c>
      <c r="K129" s="168" t="s">
        <v>31</v>
      </c>
      <c r="L129" s="169" t="s">
        <v>31</v>
      </c>
      <c r="M129" s="170" t="s">
        <v>31</v>
      </c>
      <c r="N129" s="171" t="s">
        <v>31</v>
      </c>
      <c r="U129" s="137" t="s">
        <v>258</v>
      </c>
    </row>
    <row r="130" spans="1:23" s="132" customFormat="1" x14ac:dyDescent="0.2">
      <c r="A130" s="167"/>
      <c r="B130" s="166" t="s">
        <v>31</v>
      </c>
      <c r="C130" s="904" t="s">
        <v>240</v>
      </c>
      <c r="D130" s="904"/>
      <c r="E130" s="904"/>
      <c r="F130" s="168" t="s">
        <v>241</v>
      </c>
      <c r="G130" s="168" t="s">
        <v>530</v>
      </c>
      <c r="H130" s="168" t="s">
        <v>520</v>
      </c>
      <c r="I130" s="168" t="s">
        <v>600</v>
      </c>
      <c r="J130" s="169" t="s">
        <v>31</v>
      </c>
      <c r="K130" s="168" t="s">
        <v>31</v>
      </c>
      <c r="L130" s="169" t="s">
        <v>31</v>
      </c>
      <c r="M130" s="170" t="s">
        <v>31</v>
      </c>
      <c r="N130" s="171" t="s">
        <v>31</v>
      </c>
      <c r="U130" s="137" t="s">
        <v>240</v>
      </c>
    </row>
    <row r="131" spans="1:23" s="132" customFormat="1" x14ac:dyDescent="0.2">
      <c r="A131" s="167"/>
      <c r="B131" s="166" t="s">
        <v>31</v>
      </c>
      <c r="C131" s="917" t="s">
        <v>244</v>
      </c>
      <c r="D131" s="917"/>
      <c r="E131" s="917"/>
      <c r="F131" s="159" t="s">
        <v>31</v>
      </c>
      <c r="G131" s="159" t="s">
        <v>31</v>
      </c>
      <c r="H131" s="159" t="s">
        <v>31</v>
      </c>
      <c r="I131" s="159" t="s">
        <v>31</v>
      </c>
      <c r="J131" s="160">
        <v>14.66</v>
      </c>
      <c r="K131" s="159" t="s">
        <v>31</v>
      </c>
      <c r="L131" s="160">
        <v>56.53</v>
      </c>
      <c r="M131" s="161" t="s">
        <v>31</v>
      </c>
      <c r="N131" s="162" t="s">
        <v>31</v>
      </c>
      <c r="V131" s="137" t="s">
        <v>244</v>
      </c>
    </row>
    <row r="132" spans="1:23" s="132" customFormat="1" x14ac:dyDescent="0.2">
      <c r="A132" s="167"/>
      <c r="B132" s="166" t="s">
        <v>31</v>
      </c>
      <c r="C132" s="904" t="s">
        <v>245</v>
      </c>
      <c r="D132" s="904"/>
      <c r="E132" s="904"/>
      <c r="F132" s="168" t="s">
        <v>31</v>
      </c>
      <c r="G132" s="168" t="s">
        <v>31</v>
      </c>
      <c r="H132" s="168" t="s">
        <v>31</v>
      </c>
      <c r="I132" s="168" t="s">
        <v>31</v>
      </c>
      <c r="J132" s="169" t="s">
        <v>31</v>
      </c>
      <c r="K132" s="168" t="s">
        <v>31</v>
      </c>
      <c r="L132" s="169">
        <v>27.13</v>
      </c>
      <c r="M132" s="170" t="s">
        <v>31</v>
      </c>
      <c r="N132" s="171" t="s">
        <v>31</v>
      </c>
      <c r="U132" s="137" t="s">
        <v>245</v>
      </c>
    </row>
    <row r="133" spans="1:23" s="132" customFormat="1" ht="22.5" x14ac:dyDescent="0.2">
      <c r="A133" s="167"/>
      <c r="B133" s="166" t="s">
        <v>532</v>
      </c>
      <c r="C133" s="904" t="s">
        <v>533</v>
      </c>
      <c r="D133" s="904"/>
      <c r="E133" s="904"/>
      <c r="F133" s="168" t="s">
        <v>144</v>
      </c>
      <c r="G133" s="168" t="s">
        <v>534</v>
      </c>
      <c r="H133" s="168" t="s">
        <v>31</v>
      </c>
      <c r="I133" s="168" t="s">
        <v>534</v>
      </c>
      <c r="J133" s="169" t="s">
        <v>31</v>
      </c>
      <c r="K133" s="168" t="s">
        <v>31</v>
      </c>
      <c r="L133" s="169">
        <v>33.1</v>
      </c>
      <c r="M133" s="170" t="s">
        <v>31</v>
      </c>
      <c r="N133" s="171" t="s">
        <v>31</v>
      </c>
      <c r="U133" s="137" t="s">
        <v>533</v>
      </c>
    </row>
    <row r="134" spans="1:23" s="132" customFormat="1" ht="22.5" x14ac:dyDescent="0.2">
      <c r="A134" s="167"/>
      <c r="B134" s="166" t="s">
        <v>535</v>
      </c>
      <c r="C134" s="904" t="s">
        <v>536</v>
      </c>
      <c r="D134" s="904"/>
      <c r="E134" s="904"/>
      <c r="F134" s="168" t="s">
        <v>144</v>
      </c>
      <c r="G134" s="168" t="s">
        <v>537</v>
      </c>
      <c r="H134" s="168" t="s">
        <v>31</v>
      </c>
      <c r="I134" s="168" t="s">
        <v>537</v>
      </c>
      <c r="J134" s="169" t="s">
        <v>31</v>
      </c>
      <c r="K134" s="168" t="s">
        <v>31</v>
      </c>
      <c r="L134" s="169">
        <v>21.7</v>
      </c>
      <c r="M134" s="170" t="s">
        <v>31</v>
      </c>
      <c r="N134" s="171" t="s">
        <v>31</v>
      </c>
      <c r="U134" s="137" t="s">
        <v>536</v>
      </c>
    </row>
    <row r="135" spans="1:23" s="132" customFormat="1" x14ac:dyDescent="0.2">
      <c r="A135" s="172"/>
      <c r="B135" s="173"/>
      <c r="C135" s="918" t="s">
        <v>252</v>
      </c>
      <c r="D135" s="918"/>
      <c r="E135" s="918"/>
      <c r="F135" s="174" t="s">
        <v>31</v>
      </c>
      <c r="G135" s="174" t="s">
        <v>31</v>
      </c>
      <c r="H135" s="174" t="s">
        <v>31</v>
      </c>
      <c r="I135" s="174" t="s">
        <v>31</v>
      </c>
      <c r="J135" s="175" t="s">
        <v>31</v>
      </c>
      <c r="K135" s="174" t="s">
        <v>31</v>
      </c>
      <c r="L135" s="175">
        <v>111.33</v>
      </c>
      <c r="M135" s="161" t="s">
        <v>31</v>
      </c>
      <c r="N135" s="176" t="s">
        <v>31</v>
      </c>
      <c r="W135" s="137" t="s">
        <v>252</v>
      </c>
    </row>
    <row r="136" spans="1:23" s="132" customFormat="1" ht="33.75" x14ac:dyDescent="0.2">
      <c r="A136" s="157" t="s">
        <v>346</v>
      </c>
      <c r="B136" s="158" t="s">
        <v>601</v>
      </c>
      <c r="C136" s="917" t="s">
        <v>602</v>
      </c>
      <c r="D136" s="917"/>
      <c r="E136" s="917"/>
      <c r="F136" s="159" t="s">
        <v>401</v>
      </c>
      <c r="G136" s="159" t="s">
        <v>31</v>
      </c>
      <c r="H136" s="159" t="s">
        <v>31</v>
      </c>
      <c r="I136" s="159" t="s">
        <v>603</v>
      </c>
      <c r="J136" s="160">
        <v>55.26</v>
      </c>
      <c r="K136" s="159" t="s">
        <v>31</v>
      </c>
      <c r="L136" s="160">
        <v>188.44</v>
      </c>
      <c r="M136" s="161" t="s">
        <v>31</v>
      </c>
      <c r="N136" s="162" t="s">
        <v>31</v>
      </c>
      <c r="Q136" s="137" t="s">
        <v>602</v>
      </c>
    </row>
    <row r="137" spans="1:23" s="132" customFormat="1" ht="22.5" x14ac:dyDescent="0.2">
      <c r="A137" s="157" t="s">
        <v>348</v>
      </c>
      <c r="B137" s="158" t="s">
        <v>604</v>
      </c>
      <c r="C137" s="917" t="s">
        <v>605</v>
      </c>
      <c r="D137" s="917"/>
      <c r="E137" s="917"/>
      <c r="F137" s="159" t="s">
        <v>401</v>
      </c>
      <c r="G137" s="159" t="s">
        <v>31</v>
      </c>
      <c r="H137" s="159" t="s">
        <v>31</v>
      </c>
      <c r="I137" s="159" t="s">
        <v>606</v>
      </c>
      <c r="J137" s="160" t="s">
        <v>31</v>
      </c>
      <c r="K137" s="159" t="s">
        <v>31</v>
      </c>
      <c r="L137" s="160" t="s">
        <v>31</v>
      </c>
      <c r="M137" s="161" t="s">
        <v>31</v>
      </c>
      <c r="N137" s="162" t="s">
        <v>31</v>
      </c>
      <c r="Q137" s="137" t="s">
        <v>605</v>
      </c>
    </row>
    <row r="138" spans="1:23" s="132" customFormat="1" ht="33.75" x14ac:dyDescent="0.2">
      <c r="A138" s="165"/>
      <c r="B138" s="166" t="s">
        <v>518</v>
      </c>
      <c r="C138" s="904" t="s">
        <v>519</v>
      </c>
      <c r="D138" s="904"/>
      <c r="E138" s="904"/>
      <c r="F138" s="904"/>
      <c r="G138" s="904"/>
      <c r="H138" s="904"/>
      <c r="I138" s="904"/>
      <c r="J138" s="904"/>
      <c r="K138" s="904"/>
      <c r="L138" s="904"/>
      <c r="M138" s="904"/>
      <c r="N138" s="912"/>
      <c r="S138" s="137" t="s">
        <v>519</v>
      </c>
    </row>
    <row r="139" spans="1:23" s="132" customFormat="1" x14ac:dyDescent="0.2">
      <c r="A139" s="167"/>
      <c r="B139" s="166" t="s">
        <v>225</v>
      </c>
      <c r="C139" s="904" t="s">
        <v>255</v>
      </c>
      <c r="D139" s="904"/>
      <c r="E139" s="904"/>
      <c r="F139" s="168" t="s">
        <v>31</v>
      </c>
      <c r="G139" s="168" t="s">
        <v>31</v>
      </c>
      <c r="H139" s="168" t="s">
        <v>31</v>
      </c>
      <c r="I139" s="168" t="s">
        <v>31</v>
      </c>
      <c r="J139" s="169">
        <v>30.67</v>
      </c>
      <c r="K139" s="168" t="s">
        <v>520</v>
      </c>
      <c r="L139" s="169">
        <v>99.68</v>
      </c>
      <c r="M139" s="170" t="s">
        <v>31</v>
      </c>
      <c r="N139" s="171" t="s">
        <v>31</v>
      </c>
      <c r="T139" s="137" t="s">
        <v>255</v>
      </c>
    </row>
    <row r="140" spans="1:23" s="132" customFormat="1" x14ac:dyDescent="0.2">
      <c r="A140" s="167"/>
      <c r="B140" s="166" t="s">
        <v>235</v>
      </c>
      <c r="C140" s="904" t="s">
        <v>236</v>
      </c>
      <c r="D140" s="904"/>
      <c r="E140" s="904"/>
      <c r="F140" s="168" t="s">
        <v>31</v>
      </c>
      <c r="G140" s="168" t="s">
        <v>31</v>
      </c>
      <c r="H140" s="168" t="s">
        <v>31</v>
      </c>
      <c r="I140" s="168" t="s">
        <v>31</v>
      </c>
      <c r="J140" s="169">
        <v>0.24</v>
      </c>
      <c r="K140" s="168" t="s">
        <v>520</v>
      </c>
      <c r="L140" s="169">
        <v>0.78</v>
      </c>
      <c r="M140" s="170" t="s">
        <v>31</v>
      </c>
      <c r="N140" s="171" t="s">
        <v>31</v>
      </c>
      <c r="T140" s="137" t="s">
        <v>236</v>
      </c>
    </row>
    <row r="141" spans="1:23" s="132" customFormat="1" x14ac:dyDescent="0.2">
      <c r="A141" s="167"/>
      <c r="B141" s="166" t="s">
        <v>256</v>
      </c>
      <c r="C141" s="904" t="s">
        <v>257</v>
      </c>
      <c r="D141" s="904"/>
      <c r="E141" s="904"/>
      <c r="F141" s="168" t="s">
        <v>31</v>
      </c>
      <c r="G141" s="168" t="s">
        <v>31</v>
      </c>
      <c r="H141" s="168" t="s">
        <v>31</v>
      </c>
      <c r="I141" s="168" t="s">
        <v>31</v>
      </c>
      <c r="J141" s="169">
        <v>7.53</v>
      </c>
      <c r="K141" s="168" t="s">
        <v>31</v>
      </c>
      <c r="L141" s="169">
        <v>19.579999999999998</v>
      </c>
      <c r="M141" s="170" t="s">
        <v>31</v>
      </c>
      <c r="N141" s="171" t="s">
        <v>31</v>
      </c>
      <c r="T141" s="137" t="s">
        <v>257</v>
      </c>
    </row>
    <row r="142" spans="1:23" s="132" customFormat="1" x14ac:dyDescent="0.2">
      <c r="A142" s="167"/>
      <c r="B142" s="166" t="s">
        <v>31</v>
      </c>
      <c r="C142" s="904" t="s">
        <v>258</v>
      </c>
      <c r="D142" s="904"/>
      <c r="E142" s="904"/>
      <c r="F142" s="168" t="s">
        <v>241</v>
      </c>
      <c r="G142" s="168" t="s">
        <v>607</v>
      </c>
      <c r="H142" s="168" t="s">
        <v>520</v>
      </c>
      <c r="I142" s="168" t="s">
        <v>608</v>
      </c>
      <c r="J142" s="169" t="s">
        <v>31</v>
      </c>
      <c r="K142" s="168" t="s">
        <v>31</v>
      </c>
      <c r="L142" s="169" t="s">
        <v>31</v>
      </c>
      <c r="M142" s="170" t="s">
        <v>31</v>
      </c>
      <c r="N142" s="171" t="s">
        <v>31</v>
      </c>
      <c r="U142" s="137" t="s">
        <v>258</v>
      </c>
    </row>
    <row r="143" spans="1:23" s="132" customFormat="1" x14ac:dyDescent="0.2">
      <c r="A143" s="167"/>
      <c r="B143" s="166" t="s">
        <v>31</v>
      </c>
      <c r="C143" s="917" t="s">
        <v>244</v>
      </c>
      <c r="D143" s="917"/>
      <c r="E143" s="917"/>
      <c r="F143" s="159" t="s">
        <v>31</v>
      </c>
      <c r="G143" s="159" t="s">
        <v>31</v>
      </c>
      <c r="H143" s="159" t="s">
        <v>31</v>
      </c>
      <c r="I143" s="159" t="s">
        <v>31</v>
      </c>
      <c r="J143" s="160">
        <v>38.44</v>
      </c>
      <c r="K143" s="159" t="s">
        <v>31</v>
      </c>
      <c r="L143" s="160">
        <v>120.04</v>
      </c>
      <c r="M143" s="161" t="s">
        <v>31</v>
      </c>
      <c r="N143" s="162" t="s">
        <v>31</v>
      </c>
      <c r="V143" s="137" t="s">
        <v>244</v>
      </c>
    </row>
    <row r="144" spans="1:23" s="132" customFormat="1" x14ac:dyDescent="0.2">
      <c r="A144" s="167"/>
      <c r="B144" s="166" t="s">
        <v>31</v>
      </c>
      <c r="C144" s="904" t="s">
        <v>245</v>
      </c>
      <c r="D144" s="904"/>
      <c r="E144" s="904"/>
      <c r="F144" s="168" t="s">
        <v>31</v>
      </c>
      <c r="G144" s="168" t="s">
        <v>31</v>
      </c>
      <c r="H144" s="168" t="s">
        <v>31</v>
      </c>
      <c r="I144" s="168" t="s">
        <v>31</v>
      </c>
      <c r="J144" s="169" t="s">
        <v>31</v>
      </c>
      <c r="K144" s="168" t="s">
        <v>31</v>
      </c>
      <c r="L144" s="169">
        <v>99.68</v>
      </c>
      <c r="M144" s="170" t="s">
        <v>31</v>
      </c>
      <c r="N144" s="171" t="s">
        <v>31</v>
      </c>
      <c r="U144" s="137" t="s">
        <v>245</v>
      </c>
    </row>
    <row r="145" spans="1:25" s="132" customFormat="1" ht="22.5" x14ac:dyDescent="0.2">
      <c r="A145" s="167"/>
      <c r="B145" s="166" t="s">
        <v>609</v>
      </c>
      <c r="C145" s="904" t="s">
        <v>610</v>
      </c>
      <c r="D145" s="904"/>
      <c r="E145" s="904"/>
      <c r="F145" s="168" t="s">
        <v>144</v>
      </c>
      <c r="G145" s="168" t="s">
        <v>611</v>
      </c>
      <c r="H145" s="168" t="s">
        <v>31</v>
      </c>
      <c r="I145" s="168" t="s">
        <v>611</v>
      </c>
      <c r="J145" s="169" t="s">
        <v>31</v>
      </c>
      <c r="K145" s="168" t="s">
        <v>31</v>
      </c>
      <c r="L145" s="169">
        <v>122.61</v>
      </c>
      <c r="M145" s="170" t="s">
        <v>31</v>
      </c>
      <c r="N145" s="171" t="s">
        <v>31</v>
      </c>
      <c r="U145" s="137" t="s">
        <v>610</v>
      </c>
    </row>
    <row r="146" spans="1:25" s="132" customFormat="1" ht="22.5" x14ac:dyDescent="0.2">
      <c r="A146" s="167"/>
      <c r="B146" s="166" t="s">
        <v>612</v>
      </c>
      <c r="C146" s="904" t="s">
        <v>613</v>
      </c>
      <c r="D146" s="904"/>
      <c r="E146" s="904"/>
      <c r="F146" s="168" t="s">
        <v>144</v>
      </c>
      <c r="G146" s="168" t="s">
        <v>614</v>
      </c>
      <c r="H146" s="168" t="s">
        <v>31</v>
      </c>
      <c r="I146" s="168" t="s">
        <v>614</v>
      </c>
      <c r="J146" s="169" t="s">
        <v>31</v>
      </c>
      <c r="K146" s="168" t="s">
        <v>31</v>
      </c>
      <c r="L146" s="169">
        <v>74.760000000000005</v>
      </c>
      <c r="M146" s="170" t="s">
        <v>31</v>
      </c>
      <c r="N146" s="171" t="s">
        <v>31</v>
      </c>
      <c r="U146" s="137" t="s">
        <v>613</v>
      </c>
    </row>
    <row r="147" spans="1:25" s="132" customFormat="1" x14ac:dyDescent="0.2">
      <c r="A147" s="172"/>
      <c r="B147" s="173"/>
      <c r="C147" s="918" t="s">
        <v>252</v>
      </c>
      <c r="D147" s="918"/>
      <c r="E147" s="918"/>
      <c r="F147" s="174" t="s">
        <v>31</v>
      </c>
      <c r="G147" s="174" t="s">
        <v>31</v>
      </c>
      <c r="H147" s="174" t="s">
        <v>31</v>
      </c>
      <c r="I147" s="174" t="s">
        <v>31</v>
      </c>
      <c r="J147" s="175" t="s">
        <v>31</v>
      </c>
      <c r="K147" s="174" t="s">
        <v>31</v>
      </c>
      <c r="L147" s="175">
        <v>317.41000000000003</v>
      </c>
      <c r="M147" s="161" t="s">
        <v>31</v>
      </c>
      <c r="N147" s="176" t="s">
        <v>31</v>
      </c>
      <c r="W147" s="137" t="s">
        <v>252</v>
      </c>
    </row>
    <row r="148" spans="1:25" s="132" customFormat="1" ht="22.5" x14ac:dyDescent="0.2">
      <c r="A148" s="157" t="s">
        <v>351</v>
      </c>
      <c r="B148" s="158" t="s">
        <v>615</v>
      </c>
      <c r="C148" s="917" t="s">
        <v>616</v>
      </c>
      <c r="D148" s="917"/>
      <c r="E148" s="917"/>
      <c r="F148" s="159" t="s">
        <v>401</v>
      </c>
      <c r="G148" s="159" t="s">
        <v>31</v>
      </c>
      <c r="H148" s="159" t="s">
        <v>31</v>
      </c>
      <c r="I148" s="159" t="s">
        <v>617</v>
      </c>
      <c r="J148" s="160">
        <v>592.76</v>
      </c>
      <c r="K148" s="159" t="s">
        <v>31</v>
      </c>
      <c r="L148" s="160">
        <v>1572</v>
      </c>
      <c r="M148" s="161" t="s">
        <v>31</v>
      </c>
      <c r="N148" s="162" t="s">
        <v>31</v>
      </c>
      <c r="Q148" s="137" t="s">
        <v>616</v>
      </c>
    </row>
    <row r="149" spans="1:25" s="132" customFormat="1" x14ac:dyDescent="0.2">
      <c r="A149" s="157" t="s">
        <v>356</v>
      </c>
      <c r="B149" s="158" t="s">
        <v>558</v>
      </c>
      <c r="C149" s="917" t="s">
        <v>618</v>
      </c>
      <c r="D149" s="917"/>
      <c r="E149" s="917"/>
      <c r="F149" s="159" t="s">
        <v>401</v>
      </c>
      <c r="G149" s="159" t="s">
        <v>31</v>
      </c>
      <c r="H149" s="159" t="s">
        <v>31</v>
      </c>
      <c r="I149" s="159" t="s">
        <v>606</v>
      </c>
      <c r="J149" s="160">
        <v>23.19</v>
      </c>
      <c r="K149" s="159" t="s">
        <v>31</v>
      </c>
      <c r="L149" s="160">
        <v>60.29</v>
      </c>
      <c r="M149" s="161" t="s">
        <v>31</v>
      </c>
      <c r="N149" s="162" t="s">
        <v>31</v>
      </c>
      <c r="Q149" s="137" t="s">
        <v>618</v>
      </c>
    </row>
    <row r="150" spans="1:25" s="132" customFormat="1" x14ac:dyDescent="0.2">
      <c r="A150" s="163"/>
      <c r="B150" s="164"/>
      <c r="C150" s="904" t="s">
        <v>619</v>
      </c>
      <c r="D150" s="904"/>
      <c r="E150" s="904"/>
      <c r="F150" s="904"/>
      <c r="G150" s="904"/>
      <c r="H150" s="904"/>
      <c r="I150" s="904"/>
      <c r="J150" s="904"/>
      <c r="K150" s="904"/>
      <c r="L150" s="904"/>
      <c r="M150" s="904"/>
      <c r="N150" s="912"/>
      <c r="Y150" s="137" t="s">
        <v>619</v>
      </c>
    </row>
    <row r="151" spans="1:25" s="132" customFormat="1" ht="22.5" x14ac:dyDescent="0.2">
      <c r="A151" s="157" t="s">
        <v>359</v>
      </c>
      <c r="B151" s="158" t="s">
        <v>620</v>
      </c>
      <c r="C151" s="917" t="s">
        <v>621</v>
      </c>
      <c r="D151" s="917"/>
      <c r="E151" s="917"/>
      <c r="F151" s="159" t="s">
        <v>564</v>
      </c>
      <c r="G151" s="159" t="s">
        <v>31</v>
      </c>
      <c r="H151" s="159" t="s">
        <v>31</v>
      </c>
      <c r="I151" s="159" t="s">
        <v>622</v>
      </c>
      <c r="J151" s="160" t="s">
        <v>31</v>
      </c>
      <c r="K151" s="159" t="s">
        <v>31</v>
      </c>
      <c r="L151" s="160" t="s">
        <v>31</v>
      </c>
      <c r="M151" s="161" t="s">
        <v>31</v>
      </c>
      <c r="N151" s="162" t="s">
        <v>31</v>
      </c>
      <c r="Q151" s="137" t="s">
        <v>621</v>
      </c>
    </row>
    <row r="152" spans="1:25" s="132" customFormat="1" x14ac:dyDescent="0.2">
      <c r="A152" s="163"/>
      <c r="B152" s="164"/>
      <c r="C152" s="904" t="s">
        <v>623</v>
      </c>
      <c r="D152" s="904"/>
      <c r="E152" s="904"/>
      <c r="F152" s="904"/>
      <c r="G152" s="904"/>
      <c r="H152" s="904"/>
      <c r="I152" s="904"/>
      <c r="J152" s="904"/>
      <c r="K152" s="904"/>
      <c r="L152" s="904"/>
      <c r="M152" s="904"/>
      <c r="N152" s="912"/>
      <c r="R152" s="137" t="s">
        <v>623</v>
      </c>
    </row>
    <row r="153" spans="1:25" s="132" customFormat="1" ht="33.75" x14ac:dyDescent="0.2">
      <c r="A153" s="165"/>
      <c r="B153" s="166" t="s">
        <v>518</v>
      </c>
      <c r="C153" s="904" t="s">
        <v>519</v>
      </c>
      <c r="D153" s="904"/>
      <c r="E153" s="904"/>
      <c r="F153" s="904"/>
      <c r="G153" s="904"/>
      <c r="H153" s="904"/>
      <c r="I153" s="904"/>
      <c r="J153" s="904"/>
      <c r="K153" s="904"/>
      <c r="L153" s="904"/>
      <c r="M153" s="904"/>
      <c r="N153" s="912"/>
      <c r="S153" s="137" t="s">
        <v>519</v>
      </c>
    </row>
    <row r="154" spans="1:25" s="132" customFormat="1" x14ac:dyDescent="0.2">
      <c r="A154" s="167"/>
      <c r="B154" s="166" t="s">
        <v>225</v>
      </c>
      <c r="C154" s="904" t="s">
        <v>255</v>
      </c>
      <c r="D154" s="904"/>
      <c r="E154" s="904"/>
      <c r="F154" s="168" t="s">
        <v>31</v>
      </c>
      <c r="G154" s="168" t="s">
        <v>31</v>
      </c>
      <c r="H154" s="168" t="s">
        <v>31</v>
      </c>
      <c r="I154" s="168" t="s">
        <v>31</v>
      </c>
      <c r="J154" s="169">
        <v>102.78</v>
      </c>
      <c r="K154" s="168" t="s">
        <v>520</v>
      </c>
      <c r="L154" s="169">
        <v>4.63</v>
      </c>
      <c r="M154" s="170" t="s">
        <v>31</v>
      </c>
      <c r="N154" s="171" t="s">
        <v>31</v>
      </c>
      <c r="T154" s="137" t="s">
        <v>255</v>
      </c>
    </row>
    <row r="155" spans="1:25" s="132" customFormat="1" x14ac:dyDescent="0.2">
      <c r="A155" s="167"/>
      <c r="B155" s="166" t="s">
        <v>235</v>
      </c>
      <c r="C155" s="904" t="s">
        <v>236</v>
      </c>
      <c r="D155" s="904"/>
      <c r="E155" s="904"/>
      <c r="F155" s="168" t="s">
        <v>31</v>
      </c>
      <c r="G155" s="168" t="s">
        <v>31</v>
      </c>
      <c r="H155" s="168" t="s">
        <v>31</v>
      </c>
      <c r="I155" s="168" t="s">
        <v>31</v>
      </c>
      <c r="J155" s="169">
        <v>30.45</v>
      </c>
      <c r="K155" s="168" t="s">
        <v>520</v>
      </c>
      <c r="L155" s="169">
        <v>1.37</v>
      </c>
      <c r="M155" s="170" t="s">
        <v>31</v>
      </c>
      <c r="N155" s="171" t="s">
        <v>31</v>
      </c>
      <c r="T155" s="137" t="s">
        <v>236</v>
      </c>
    </row>
    <row r="156" spans="1:25" s="132" customFormat="1" x14ac:dyDescent="0.2">
      <c r="A156" s="167"/>
      <c r="B156" s="166" t="s">
        <v>238</v>
      </c>
      <c r="C156" s="904" t="s">
        <v>239</v>
      </c>
      <c r="D156" s="904"/>
      <c r="E156" s="904"/>
      <c r="F156" s="168" t="s">
        <v>31</v>
      </c>
      <c r="G156" s="168" t="s">
        <v>31</v>
      </c>
      <c r="H156" s="168" t="s">
        <v>31</v>
      </c>
      <c r="I156" s="168" t="s">
        <v>31</v>
      </c>
      <c r="J156" s="169">
        <v>4.3499999999999996</v>
      </c>
      <c r="K156" s="168" t="s">
        <v>520</v>
      </c>
      <c r="L156" s="169">
        <v>0.2</v>
      </c>
      <c r="M156" s="170" t="s">
        <v>31</v>
      </c>
      <c r="N156" s="171" t="s">
        <v>31</v>
      </c>
      <c r="T156" s="137" t="s">
        <v>239</v>
      </c>
    </row>
    <row r="157" spans="1:25" s="132" customFormat="1" x14ac:dyDescent="0.2">
      <c r="A157" s="167"/>
      <c r="B157" s="166" t="s">
        <v>256</v>
      </c>
      <c r="C157" s="904" t="s">
        <v>257</v>
      </c>
      <c r="D157" s="904"/>
      <c r="E157" s="904"/>
      <c r="F157" s="168" t="s">
        <v>31</v>
      </c>
      <c r="G157" s="168" t="s">
        <v>31</v>
      </c>
      <c r="H157" s="168" t="s">
        <v>31</v>
      </c>
      <c r="I157" s="168" t="s">
        <v>31</v>
      </c>
      <c r="J157" s="169">
        <v>285.60000000000002</v>
      </c>
      <c r="K157" s="168" t="s">
        <v>31</v>
      </c>
      <c r="L157" s="169">
        <v>10.28</v>
      </c>
      <c r="M157" s="170" t="s">
        <v>31</v>
      </c>
      <c r="N157" s="171" t="s">
        <v>31</v>
      </c>
      <c r="T157" s="137" t="s">
        <v>257</v>
      </c>
    </row>
    <row r="158" spans="1:25" s="132" customFormat="1" x14ac:dyDescent="0.2">
      <c r="A158" s="167"/>
      <c r="B158" s="166" t="s">
        <v>31</v>
      </c>
      <c r="C158" s="904" t="s">
        <v>258</v>
      </c>
      <c r="D158" s="904"/>
      <c r="E158" s="904"/>
      <c r="F158" s="168" t="s">
        <v>241</v>
      </c>
      <c r="G158" s="168" t="s">
        <v>624</v>
      </c>
      <c r="H158" s="168" t="s">
        <v>520</v>
      </c>
      <c r="I158" s="168" t="s">
        <v>625</v>
      </c>
      <c r="J158" s="169" t="s">
        <v>31</v>
      </c>
      <c r="K158" s="168" t="s">
        <v>31</v>
      </c>
      <c r="L158" s="169" t="s">
        <v>31</v>
      </c>
      <c r="M158" s="170" t="s">
        <v>31</v>
      </c>
      <c r="N158" s="171" t="s">
        <v>31</v>
      </c>
      <c r="U158" s="137" t="s">
        <v>258</v>
      </c>
    </row>
    <row r="159" spans="1:25" s="132" customFormat="1" x14ac:dyDescent="0.2">
      <c r="A159" s="167"/>
      <c r="B159" s="166" t="s">
        <v>31</v>
      </c>
      <c r="C159" s="904" t="s">
        <v>240</v>
      </c>
      <c r="D159" s="904"/>
      <c r="E159" s="904"/>
      <c r="F159" s="168" t="s">
        <v>241</v>
      </c>
      <c r="G159" s="168" t="s">
        <v>593</v>
      </c>
      <c r="H159" s="168" t="s">
        <v>520</v>
      </c>
      <c r="I159" s="168" t="s">
        <v>626</v>
      </c>
      <c r="J159" s="169" t="s">
        <v>31</v>
      </c>
      <c r="K159" s="168" t="s">
        <v>31</v>
      </c>
      <c r="L159" s="169" t="s">
        <v>31</v>
      </c>
      <c r="M159" s="170" t="s">
        <v>31</v>
      </c>
      <c r="N159" s="171" t="s">
        <v>31</v>
      </c>
      <c r="U159" s="137" t="s">
        <v>240</v>
      </c>
    </row>
    <row r="160" spans="1:25" s="132" customFormat="1" x14ac:dyDescent="0.2">
      <c r="A160" s="167"/>
      <c r="B160" s="166" t="s">
        <v>31</v>
      </c>
      <c r="C160" s="917" t="s">
        <v>244</v>
      </c>
      <c r="D160" s="917"/>
      <c r="E160" s="917"/>
      <c r="F160" s="159" t="s">
        <v>31</v>
      </c>
      <c r="G160" s="159" t="s">
        <v>31</v>
      </c>
      <c r="H160" s="159" t="s">
        <v>31</v>
      </c>
      <c r="I160" s="159" t="s">
        <v>31</v>
      </c>
      <c r="J160" s="160">
        <v>418.83</v>
      </c>
      <c r="K160" s="159" t="s">
        <v>31</v>
      </c>
      <c r="L160" s="160">
        <v>16.28</v>
      </c>
      <c r="M160" s="161" t="s">
        <v>31</v>
      </c>
      <c r="N160" s="162" t="s">
        <v>31</v>
      </c>
      <c r="V160" s="137" t="s">
        <v>244</v>
      </c>
    </row>
    <row r="161" spans="1:23" s="132" customFormat="1" x14ac:dyDescent="0.2">
      <c r="A161" s="167"/>
      <c r="B161" s="166" t="s">
        <v>31</v>
      </c>
      <c r="C161" s="904" t="s">
        <v>245</v>
      </c>
      <c r="D161" s="904"/>
      <c r="E161" s="904"/>
      <c r="F161" s="168" t="s">
        <v>31</v>
      </c>
      <c r="G161" s="168" t="s">
        <v>31</v>
      </c>
      <c r="H161" s="168" t="s">
        <v>31</v>
      </c>
      <c r="I161" s="168" t="s">
        <v>31</v>
      </c>
      <c r="J161" s="169" t="s">
        <v>31</v>
      </c>
      <c r="K161" s="168" t="s">
        <v>31</v>
      </c>
      <c r="L161" s="169">
        <v>4.83</v>
      </c>
      <c r="M161" s="170" t="s">
        <v>31</v>
      </c>
      <c r="N161" s="171" t="s">
        <v>31</v>
      </c>
      <c r="U161" s="137" t="s">
        <v>245</v>
      </c>
    </row>
    <row r="162" spans="1:23" s="132" customFormat="1" ht="33.75" x14ac:dyDescent="0.2">
      <c r="A162" s="167"/>
      <c r="B162" s="166" t="s">
        <v>549</v>
      </c>
      <c r="C162" s="904" t="s">
        <v>550</v>
      </c>
      <c r="D162" s="904"/>
      <c r="E162" s="904"/>
      <c r="F162" s="168" t="s">
        <v>144</v>
      </c>
      <c r="G162" s="168" t="s">
        <v>551</v>
      </c>
      <c r="H162" s="168" t="s">
        <v>31</v>
      </c>
      <c r="I162" s="168" t="s">
        <v>551</v>
      </c>
      <c r="J162" s="169" t="s">
        <v>31</v>
      </c>
      <c r="K162" s="168" t="s">
        <v>31</v>
      </c>
      <c r="L162" s="169">
        <v>5.07</v>
      </c>
      <c r="M162" s="170" t="s">
        <v>31</v>
      </c>
      <c r="N162" s="171" t="s">
        <v>31</v>
      </c>
      <c r="U162" s="137" t="s">
        <v>550</v>
      </c>
    </row>
    <row r="163" spans="1:23" s="132" customFormat="1" ht="33.75" x14ac:dyDescent="0.2">
      <c r="A163" s="167"/>
      <c r="B163" s="166" t="s">
        <v>552</v>
      </c>
      <c r="C163" s="904" t="s">
        <v>553</v>
      </c>
      <c r="D163" s="904"/>
      <c r="E163" s="904"/>
      <c r="F163" s="168" t="s">
        <v>144</v>
      </c>
      <c r="G163" s="168" t="s">
        <v>554</v>
      </c>
      <c r="H163" s="168" t="s">
        <v>31</v>
      </c>
      <c r="I163" s="168" t="s">
        <v>554</v>
      </c>
      <c r="J163" s="169" t="s">
        <v>31</v>
      </c>
      <c r="K163" s="168" t="s">
        <v>31</v>
      </c>
      <c r="L163" s="169">
        <v>3.14</v>
      </c>
      <c r="M163" s="170" t="s">
        <v>31</v>
      </c>
      <c r="N163" s="171" t="s">
        <v>31</v>
      </c>
      <c r="U163" s="137" t="s">
        <v>553</v>
      </c>
    </row>
    <row r="164" spans="1:23" s="132" customFormat="1" x14ac:dyDescent="0.2">
      <c r="A164" s="172"/>
      <c r="B164" s="173"/>
      <c r="C164" s="918" t="s">
        <v>252</v>
      </c>
      <c r="D164" s="918"/>
      <c r="E164" s="918"/>
      <c r="F164" s="174" t="s">
        <v>31</v>
      </c>
      <c r="G164" s="174" t="s">
        <v>31</v>
      </c>
      <c r="H164" s="174" t="s">
        <v>31</v>
      </c>
      <c r="I164" s="174" t="s">
        <v>31</v>
      </c>
      <c r="J164" s="175" t="s">
        <v>31</v>
      </c>
      <c r="K164" s="174" t="s">
        <v>31</v>
      </c>
      <c r="L164" s="175">
        <v>24.49</v>
      </c>
      <c r="M164" s="161" t="s">
        <v>31</v>
      </c>
      <c r="N164" s="176" t="s">
        <v>31</v>
      </c>
      <c r="W164" s="137" t="s">
        <v>252</v>
      </c>
    </row>
    <row r="165" spans="1:23" s="132" customFormat="1" ht="45" x14ac:dyDescent="0.2">
      <c r="A165" s="157" t="s">
        <v>364</v>
      </c>
      <c r="B165" s="158" t="s">
        <v>627</v>
      </c>
      <c r="C165" s="917" t="s">
        <v>628</v>
      </c>
      <c r="D165" s="917"/>
      <c r="E165" s="917"/>
      <c r="F165" s="159" t="s">
        <v>564</v>
      </c>
      <c r="G165" s="159" t="s">
        <v>31</v>
      </c>
      <c r="H165" s="159" t="s">
        <v>31</v>
      </c>
      <c r="I165" s="159" t="s">
        <v>622</v>
      </c>
      <c r="J165" s="160">
        <v>8817.17</v>
      </c>
      <c r="K165" s="159" t="s">
        <v>31</v>
      </c>
      <c r="L165" s="160">
        <v>317.42</v>
      </c>
      <c r="M165" s="161" t="s">
        <v>31</v>
      </c>
      <c r="N165" s="162" t="s">
        <v>31</v>
      </c>
      <c r="Q165" s="137" t="s">
        <v>628</v>
      </c>
    </row>
    <row r="166" spans="1:23" s="132" customFormat="1" ht="22.5" x14ac:dyDescent="0.2">
      <c r="A166" s="157" t="s">
        <v>366</v>
      </c>
      <c r="B166" s="158" t="s">
        <v>595</v>
      </c>
      <c r="C166" s="917" t="s">
        <v>596</v>
      </c>
      <c r="D166" s="917"/>
      <c r="E166" s="917"/>
      <c r="F166" s="159" t="s">
        <v>401</v>
      </c>
      <c r="G166" s="159" t="s">
        <v>31</v>
      </c>
      <c r="H166" s="159" t="s">
        <v>31</v>
      </c>
      <c r="I166" s="159" t="s">
        <v>629</v>
      </c>
      <c r="J166" s="160" t="s">
        <v>31</v>
      </c>
      <c r="K166" s="159" t="s">
        <v>31</v>
      </c>
      <c r="L166" s="160" t="s">
        <v>31</v>
      </c>
      <c r="M166" s="161" t="s">
        <v>31</v>
      </c>
      <c r="N166" s="162" t="s">
        <v>31</v>
      </c>
      <c r="Q166" s="137" t="s">
        <v>596</v>
      </c>
    </row>
    <row r="167" spans="1:23" s="132" customFormat="1" ht="33.75" x14ac:dyDescent="0.2">
      <c r="A167" s="165"/>
      <c r="B167" s="166" t="s">
        <v>518</v>
      </c>
      <c r="C167" s="904" t="s">
        <v>519</v>
      </c>
      <c r="D167" s="904"/>
      <c r="E167" s="904"/>
      <c r="F167" s="904"/>
      <c r="G167" s="904"/>
      <c r="H167" s="904"/>
      <c r="I167" s="904"/>
      <c r="J167" s="904"/>
      <c r="K167" s="904"/>
      <c r="L167" s="904"/>
      <c r="M167" s="904"/>
      <c r="N167" s="912"/>
      <c r="S167" s="137" t="s">
        <v>519</v>
      </c>
    </row>
    <row r="168" spans="1:23" s="132" customFormat="1" x14ac:dyDescent="0.2">
      <c r="A168" s="167"/>
      <c r="B168" s="166" t="s">
        <v>225</v>
      </c>
      <c r="C168" s="904" t="s">
        <v>255</v>
      </c>
      <c r="D168" s="904"/>
      <c r="E168" s="904"/>
      <c r="F168" s="168" t="s">
        <v>31</v>
      </c>
      <c r="G168" s="168" t="s">
        <v>31</v>
      </c>
      <c r="H168" s="168" t="s">
        <v>31</v>
      </c>
      <c r="I168" s="168" t="s">
        <v>31</v>
      </c>
      <c r="J168" s="169">
        <v>6.19</v>
      </c>
      <c r="K168" s="168" t="s">
        <v>520</v>
      </c>
      <c r="L168" s="169">
        <v>5.03</v>
      </c>
      <c r="M168" s="170" t="s">
        <v>31</v>
      </c>
      <c r="N168" s="171" t="s">
        <v>31</v>
      </c>
      <c r="T168" s="137" t="s">
        <v>255</v>
      </c>
    </row>
    <row r="169" spans="1:23" s="132" customFormat="1" x14ac:dyDescent="0.2">
      <c r="A169" s="167"/>
      <c r="B169" s="166" t="s">
        <v>235</v>
      </c>
      <c r="C169" s="904" t="s">
        <v>236</v>
      </c>
      <c r="D169" s="904"/>
      <c r="E169" s="904"/>
      <c r="F169" s="168" t="s">
        <v>31</v>
      </c>
      <c r="G169" s="168" t="s">
        <v>31</v>
      </c>
      <c r="H169" s="168" t="s">
        <v>31</v>
      </c>
      <c r="I169" s="168" t="s">
        <v>31</v>
      </c>
      <c r="J169" s="169">
        <v>8.1</v>
      </c>
      <c r="K169" s="168" t="s">
        <v>520</v>
      </c>
      <c r="L169" s="169">
        <v>6.58</v>
      </c>
      <c r="M169" s="170" t="s">
        <v>31</v>
      </c>
      <c r="N169" s="171" t="s">
        <v>31</v>
      </c>
      <c r="T169" s="137" t="s">
        <v>236</v>
      </c>
    </row>
    <row r="170" spans="1:23" s="132" customFormat="1" x14ac:dyDescent="0.2">
      <c r="A170" s="167"/>
      <c r="B170" s="166" t="s">
        <v>238</v>
      </c>
      <c r="C170" s="904" t="s">
        <v>239</v>
      </c>
      <c r="D170" s="904"/>
      <c r="E170" s="904"/>
      <c r="F170" s="168" t="s">
        <v>31</v>
      </c>
      <c r="G170" s="168" t="s">
        <v>31</v>
      </c>
      <c r="H170" s="168" t="s">
        <v>31</v>
      </c>
      <c r="I170" s="168" t="s">
        <v>31</v>
      </c>
      <c r="J170" s="169">
        <v>0.81</v>
      </c>
      <c r="K170" s="168" t="s">
        <v>520</v>
      </c>
      <c r="L170" s="169">
        <v>0.66</v>
      </c>
      <c r="M170" s="170" t="s">
        <v>31</v>
      </c>
      <c r="N170" s="171" t="s">
        <v>31</v>
      </c>
      <c r="T170" s="137" t="s">
        <v>239</v>
      </c>
    </row>
    <row r="171" spans="1:23" s="132" customFormat="1" x14ac:dyDescent="0.2">
      <c r="A171" s="167"/>
      <c r="B171" s="166" t="s">
        <v>256</v>
      </c>
      <c r="C171" s="904" t="s">
        <v>257</v>
      </c>
      <c r="D171" s="904"/>
      <c r="E171" s="904"/>
      <c r="F171" s="168" t="s">
        <v>31</v>
      </c>
      <c r="G171" s="168" t="s">
        <v>31</v>
      </c>
      <c r="H171" s="168" t="s">
        <v>31</v>
      </c>
      <c r="I171" s="168" t="s">
        <v>31</v>
      </c>
      <c r="J171" s="169">
        <v>0.37</v>
      </c>
      <c r="K171" s="168" t="s">
        <v>31</v>
      </c>
      <c r="L171" s="169">
        <v>0.24</v>
      </c>
      <c r="M171" s="170" t="s">
        <v>31</v>
      </c>
      <c r="N171" s="171" t="s">
        <v>31</v>
      </c>
      <c r="T171" s="137" t="s">
        <v>257</v>
      </c>
    </row>
    <row r="172" spans="1:23" s="132" customFormat="1" x14ac:dyDescent="0.2">
      <c r="A172" s="167"/>
      <c r="B172" s="166" t="s">
        <v>31</v>
      </c>
      <c r="C172" s="904" t="s">
        <v>258</v>
      </c>
      <c r="D172" s="904"/>
      <c r="E172" s="904"/>
      <c r="F172" s="168" t="s">
        <v>241</v>
      </c>
      <c r="G172" s="168" t="s">
        <v>598</v>
      </c>
      <c r="H172" s="168" t="s">
        <v>520</v>
      </c>
      <c r="I172" s="168" t="s">
        <v>630</v>
      </c>
      <c r="J172" s="169" t="s">
        <v>31</v>
      </c>
      <c r="K172" s="168" t="s">
        <v>31</v>
      </c>
      <c r="L172" s="169" t="s">
        <v>31</v>
      </c>
      <c r="M172" s="170" t="s">
        <v>31</v>
      </c>
      <c r="N172" s="171" t="s">
        <v>31</v>
      </c>
      <c r="U172" s="137" t="s">
        <v>258</v>
      </c>
    </row>
    <row r="173" spans="1:23" s="132" customFormat="1" x14ac:dyDescent="0.2">
      <c r="A173" s="167"/>
      <c r="B173" s="166" t="s">
        <v>31</v>
      </c>
      <c r="C173" s="904" t="s">
        <v>240</v>
      </c>
      <c r="D173" s="904"/>
      <c r="E173" s="904"/>
      <c r="F173" s="168" t="s">
        <v>241</v>
      </c>
      <c r="G173" s="168" t="s">
        <v>530</v>
      </c>
      <c r="H173" s="168" t="s">
        <v>520</v>
      </c>
      <c r="I173" s="168" t="s">
        <v>631</v>
      </c>
      <c r="J173" s="169" t="s">
        <v>31</v>
      </c>
      <c r="K173" s="168" t="s">
        <v>31</v>
      </c>
      <c r="L173" s="169" t="s">
        <v>31</v>
      </c>
      <c r="M173" s="170" t="s">
        <v>31</v>
      </c>
      <c r="N173" s="171" t="s">
        <v>31</v>
      </c>
      <c r="U173" s="137" t="s">
        <v>240</v>
      </c>
    </row>
    <row r="174" spans="1:23" s="132" customFormat="1" x14ac:dyDescent="0.2">
      <c r="A174" s="167"/>
      <c r="B174" s="166" t="s">
        <v>31</v>
      </c>
      <c r="C174" s="917" t="s">
        <v>244</v>
      </c>
      <c r="D174" s="917"/>
      <c r="E174" s="917"/>
      <c r="F174" s="159" t="s">
        <v>31</v>
      </c>
      <c r="G174" s="159" t="s">
        <v>31</v>
      </c>
      <c r="H174" s="159" t="s">
        <v>31</v>
      </c>
      <c r="I174" s="159" t="s">
        <v>31</v>
      </c>
      <c r="J174" s="160">
        <v>14.66</v>
      </c>
      <c r="K174" s="159" t="s">
        <v>31</v>
      </c>
      <c r="L174" s="160">
        <v>11.85</v>
      </c>
      <c r="M174" s="161" t="s">
        <v>31</v>
      </c>
      <c r="N174" s="162" t="s">
        <v>31</v>
      </c>
      <c r="V174" s="137" t="s">
        <v>244</v>
      </c>
    </row>
    <row r="175" spans="1:23" s="132" customFormat="1" x14ac:dyDescent="0.2">
      <c r="A175" s="167"/>
      <c r="B175" s="166" t="s">
        <v>31</v>
      </c>
      <c r="C175" s="904" t="s">
        <v>245</v>
      </c>
      <c r="D175" s="904"/>
      <c r="E175" s="904"/>
      <c r="F175" s="168" t="s">
        <v>31</v>
      </c>
      <c r="G175" s="168" t="s">
        <v>31</v>
      </c>
      <c r="H175" s="168" t="s">
        <v>31</v>
      </c>
      <c r="I175" s="168" t="s">
        <v>31</v>
      </c>
      <c r="J175" s="169" t="s">
        <v>31</v>
      </c>
      <c r="K175" s="168" t="s">
        <v>31</v>
      </c>
      <c r="L175" s="169">
        <v>5.69</v>
      </c>
      <c r="M175" s="170" t="s">
        <v>31</v>
      </c>
      <c r="N175" s="171" t="s">
        <v>31</v>
      </c>
      <c r="U175" s="137" t="s">
        <v>245</v>
      </c>
    </row>
    <row r="176" spans="1:23" s="132" customFormat="1" ht="22.5" x14ac:dyDescent="0.2">
      <c r="A176" s="167"/>
      <c r="B176" s="166" t="s">
        <v>532</v>
      </c>
      <c r="C176" s="904" t="s">
        <v>533</v>
      </c>
      <c r="D176" s="904"/>
      <c r="E176" s="904"/>
      <c r="F176" s="168" t="s">
        <v>144</v>
      </c>
      <c r="G176" s="168" t="s">
        <v>534</v>
      </c>
      <c r="H176" s="168" t="s">
        <v>31</v>
      </c>
      <c r="I176" s="168" t="s">
        <v>534</v>
      </c>
      <c r="J176" s="169" t="s">
        <v>31</v>
      </c>
      <c r="K176" s="168" t="s">
        <v>31</v>
      </c>
      <c r="L176" s="169">
        <v>6.94</v>
      </c>
      <c r="M176" s="170" t="s">
        <v>31</v>
      </c>
      <c r="N176" s="171" t="s">
        <v>31</v>
      </c>
      <c r="U176" s="137" t="s">
        <v>533</v>
      </c>
    </row>
    <row r="177" spans="1:23" s="132" customFormat="1" ht="22.5" x14ac:dyDescent="0.2">
      <c r="A177" s="167"/>
      <c r="B177" s="166" t="s">
        <v>535</v>
      </c>
      <c r="C177" s="904" t="s">
        <v>536</v>
      </c>
      <c r="D177" s="904"/>
      <c r="E177" s="904"/>
      <c r="F177" s="168" t="s">
        <v>144</v>
      </c>
      <c r="G177" s="168" t="s">
        <v>537</v>
      </c>
      <c r="H177" s="168" t="s">
        <v>31</v>
      </c>
      <c r="I177" s="168" t="s">
        <v>537</v>
      </c>
      <c r="J177" s="169" t="s">
        <v>31</v>
      </c>
      <c r="K177" s="168" t="s">
        <v>31</v>
      </c>
      <c r="L177" s="169">
        <v>4.55</v>
      </c>
      <c r="M177" s="170" t="s">
        <v>31</v>
      </c>
      <c r="N177" s="171" t="s">
        <v>31</v>
      </c>
      <c r="U177" s="137" t="s">
        <v>536</v>
      </c>
    </row>
    <row r="178" spans="1:23" s="132" customFormat="1" x14ac:dyDescent="0.2">
      <c r="A178" s="172"/>
      <c r="B178" s="173"/>
      <c r="C178" s="918" t="s">
        <v>252</v>
      </c>
      <c r="D178" s="918"/>
      <c r="E178" s="918"/>
      <c r="F178" s="174" t="s">
        <v>31</v>
      </c>
      <c r="G178" s="174" t="s">
        <v>31</v>
      </c>
      <c r="H178" s="174" t="s">
        <v>31</v>
      </c>
      <c r="I178" s="174" t="s">
        <v>31</v>
      </c>
      <c r="J178" s="175" t="s">
        <v>31</v>
      </c>
      <c r="K178" s="174" t="s">
        <v>31</v>
      </c>
      <c r="L178" s="175">
        <v>23.34</v>
      </c>
      <c r="M178" s="161" t="s">
        <v>31</v>
      </c>
      <c r="N178" s="176" t="s">
        <v>31</v>
      </c>
      <c r="W178" s="137" t="s">
        <v>252</v>
      </c>
    </row>
    <row r="179" spans="1:23" s="132" customFormat="1" ht="22.5" x14ac:dyDescent="0.2">
      <c r="A179" s="157" t="s">
        <v>368</v>
      </c>
      <c r="B179" s="158" t="s">
        <v>632</v>
      </c>
      <c r="C179" s="917" t="s">
        <v>633</v>
      </c>
      <c r="D179" s="917"/>
      <c r="E179" s="917"/>
      <c r="F179" s="159" t="s">
        <v>401</v>
      </c>
      <c r="G179" s="159" t="s">
        <v>31</v>
      </c>
      <c r="H179" s="159" t="s">
        <v>31</v>
      </c>
      <c r="I179" s="159" t="s">
        <v>634</v>
      </c>
      <c r="J179" s="160">
        <v>240.01</v>
      </c>
      <c r="K179" s="159" t="s">
        <v>31</v>
      </c>
      <c r="L179" s="160">
        <v>171.61</v>
      </c>
      <c r="M179" s="161" t="s">
        <v>31</v>
      </c>
      <c r="N179" s="162" t="s">
        <v>31</v>
      </c>
      <c r="Q179" s="137" t="s">
        <v>633</v>
      </c>
    </row>
    <row r="180" spans="1:23" s="132" customFormat="1" ht="33.75" x14ac:dyDescent="0.2">
      <c r="A180" s="157" t="s">
        <v>370</v>
      </c>
      <c r="B180" s="158" t="s">
        <v>635</v>
      </c>
      <c r="C180" s="917" t="s">
        <v>636</v>
      </c>
      <c r="D180" s="917"/>
      <c r="E180" s="917"/>
      <c r="F180" s="159" t="s">
        <v>637</v>
      </c>
      <c r="G180" s="159" t="s">
        <v>31</v>
      </c>
      <c r="H180" s="159" t="s">
        <v>31</v>
      </c>
      <c r="I180" s="159" t="s">
        <v>638</v>
      </c>
      <c r="J180" s="160" t="s">
        <v>31</v>
      </c>
      <c r="K180" s="159" t="s">
        <v>31</v>
      </c>
      <c r="L180" s="160" t="s">
        <v>31</v>
      </c>
      <c r="M180" s="161" t="s">
        <v>31</v>
      </c>
      <c r="N180" s="162" t="s">
        <v>31</v>
      </c>
      <c r="Q180" s="137" t="s">
        <v>636</v>
      </c>
    </row>
    <row r="181" spans="1:23" s="132" customFormat="1" x14ac:dyDescent="0.2">
      <c r="A181" s="163"/>
      <c r="B181" s="164"/>
      <c r="C181" s="904" t="s">
        <v>639</v>
      </c>
      <c r="D181" s="904"/>
      <c r="E181" s="904"/>
      <c r="F181" s="904"/>
      <c r="G181" s="904"/>
      <c r="H181" s="904"/>
      <c r="I181" s="904"/>
      <c r="J181" s="904"/>
      <c r="K181" s="904"/>
      <c r="L181" s="904"/>
      <c r="M181" s="904"/>
      <c r="N181" s="912"/>
      <c r="R181" s="137" t="s">
        <v>639</v>
      </c>
    </row>
    <row r="182" spans="1:23" s="132" customFormat="1" ht="33.75" x14ac:dyDescent="0.2">
      <c r="A182" s="165"/>
      <c r="B182" s="166" t="s">
        <v>518</v>
      </c>
      <c r="C182" s="904" t="s">
        <v>519</v>
      </c>
      <c r="D182" s="904"/>
      <c r="E182" s="904"/>
      <c r="F182" s="904"/>
      <c r="G182" s="904"/>
      <c r="H182" s="904"/>
      <c r="I182" s="904"/>
      <c r="J182" s="904"/>
      <c r="K182" s="904"/>
      <c r="L182" s="904"/>
      <c r="M182" s="904"/>
      <c r="N182" s="912"/>
      <c r="S182" s="137" t="s">
        <v>519</v>
      </c>
    </row>
    <row r="183" spans="1:23" s="132" customFormat="1" x14ac:dyDescent="0.2">
      <c r="A183" s="167"/>
      <c r="B183" s="166" t="s">
        <v>225</v>
      </c>
      <c r="C183" s="904" t="s">
        <v>255</v>
      </c>
      <c r="D183" s="904"/>
      <c r="E183" s="904"/>
      <c r="F183" s="168" t="s">
        <v>31</v>
      </c>
      <c r="G183" s="168" t="s">
        <v>31</v>
      </c>
      <c r="H183" s="168" t="s">
        <v>31</v>
      </c>
      <c r="I183" s="168" t="s">
        <v>31</v>
      </c>
      <c r="J183" s="169">
        <v>115.17</v>
      </c>
      <c r="K183" s="168" t="s">
        <v>520</v>
      </c>
      <c r="L183" s="169">
        <v>276.41000000000003</v>
      </c>
      <c r="M183" s="170" t="s">
        <v>31</v>
      </c>
      <c r="N183" s="171" t="s">
        <v>31</v>
      </c>
      <c r="T183" s="137" t="s">
        <v>255</v>
      </c>
    </row>
    <row r="184" spans="1:23" s="132" customFormat="1" x14ac:dyDescent="0.2">
      <c r="A184" s="167"/>
      <c r="B184" s="166" t="s">
        <v>235</v>
      </c>
      <c r="C184" s="904" t="s">
        <v>236</v>
      </c>
      <c r="D184" s="904"/>
      <c r="E184" s="904"/>
      <c r="F184" s="168" t="s">
        <v>31</v>
      </c>
      <c r="G184" s="168" t="s">
        <v>31</v>
      </c>
      <c r="H184" s="168" t="s">
        <v>31</v>
      </c>
      <c r="I184" s="168" t="s">
        <v>31</v>
      </c>
      <c r="J184" s="169">
        <v>13.19</v>
      </c>
      <c r="K184" s="168" t="s">
        <v>520</v>
      </c>
      <c r="L184" s="169">
        <v>31.66</v>
      </c>
      <c r="M184" s="170" t="s">
        <v>31</v>
      </c>
      <c r="N184" s="171" t="s">
        <v>31</v>
      </c>
      <c r="T184" s="137" t="s">
        <v>236</v>
      </c>
    </row>
    <row r="185" spans="1:23" s="132" customFormat="1" x14ac:dyDescent="0.2">
      <c r="A185" s="167"/>
      <c r="B185" s="166" t="s">
        <v>238</v>
      </c>
      <c r="C185" s="904" t="s">
        <v>239</v>
      </c>
      <c r="D185" s="904"/>
      <c r="E185" s="904"/>
      <c r="F185" s="168" t="s">
        <v>31</v>
      </c>
      <c r="G185" s="168" t="s">
        <v>31</v>
      </c>
      <c r="H185" s="168" t="s">
        <v>31</v>
      </c>
      <c r="I185" s="168" t="s">
        <v>31</v>
      </c>
      <c r="J185" s="169">
        <v>1</v>
      </c>
      <c r="K185" s="168" t="s">
        <v>520</v>
      </c>
      <c r="L185" s="169">
        <v>2.4</v>
      </c>
      <c r="M185" s="170" t="s">
        <v>31</v>
      </c>
      <c r="N185" s="171" t="s">
        <v>31</v>
      </c>
      <c r="T185" s="137" t="s">
        <v>239</v>
      </c>
    </row>
    <row r="186" spans="1:23" s="132" customFormat="1" x14ac:dyDescent="0.2">
      <c r="A186" s="167"/>
      <c r="B186" s="166" t="s">
        <v>256</v>
      </c>
      <c r="C186" s="904" t="s">
        <v>257</v>
      </c>
      <c r="D186" s="904"/>
      <c r="E186" s="904"/>
      <c r="F186" s="168" t="s">
        <v>31</v>
      </c>
      <c r="G186" s="168" t="s">
        <v>31</v>
      </c>
      <c r="H186" s="168" t="s">
        <v>31</v>
      </c>
      <c r="I186" s="168" t="s">
        <v>31</v>
      </c>
      <c r="J186" s="169">
        <v>3.49</v>
      </c>
      <c r="K186" s="168" t="s">
        <v>31</v>
      </c>
      <c r="L186" s="169">
        <v>6.7</v>
      </c>
      <c r="M186" s="170" t="s">
        <v>31</v>
      </c>
      <c r="N186" s="171" t="s">
        <v>31</v>
      </c>
      <c r="T186" s="137" t="s">
        <v>257</v>
      </c>
    </row>
    <row r="187" spans="1:23" s="132" customFormat="1" x14ac:dyDescent="0.2">
      <c r="A187" s="167"/>
      <c r="B187" s="166" t="s">
        <v>31</v>
      </c>
      <c r="C187" s="904" t="s">
        <v>258</v>
      </c>
      <c r="D187" s="904"/>
      <c r="E187" s="904"/>
      <c r="F187" s="168" t="s">
        <v>241</v>
      </c>
      <c r="G187" s="168" t="s">
        <v>640</v>
      </c>
      <c r="H187" s="168" t="s">
        <v>520</v>
      </c>
      <c r="I187" s="168" t="s">
        <v>641</v>
      </c>
      <c r="J187" s="169" t="s">
        <v>31</v>
      </c>
      <c r="K187" s="168" t="s">
        <v>31</v>
      </c>
      <c r="L187" s="169" t="s">
        <v>31</v>
      </c>
      <c r="M187" s="170" t="s">
        <v>31</v>
      </c>
      <c r="N187" s="171" t="s">
        <v>31</v>
      </c>
      <c r="U187" s="137" t="s">
        <v>258</v>
      </c>
    </row>
    <row r="188" spans="1:23" s="132" customFormat="1" x14ac:dyDescent="0.2">
      <c r="A188" s="167"/>
      <c r="B188" s="166" t="s">
        <v>31</v>
      </c>
      <c r="C188" s="904" t="s">
        <v>240</v>
      </c>
      <c r="D188" s="904"/>
      <c r="E188" s="904"/>
      <c r="F188" s="168" t="s">
        <v>241</v>
      </c>
      <c r="G188" s="168" t="s">
        <v>642</v>
      </c>
      <c r="H188" s="168" t="s">
        <v>520</v>
      </c>
      <c r="I188" s="168" t="s">
        <v>643</v>
      </c>
      <c r="J188" s="169" t="s">
        <v>31</v>
      </c>
      <c r="K188" s="168" t="s">
        <v>31</v>
      </c>
      <c r="L188" s="169" t="s">
        <v>31</v>
      </c>
      <c r="M188" s="170" t="s">
        <v>31</v>
      </c>
      <c r="N188" s="171" t="s">
        <v>31</v>
      </c>
      <c r="U188" s="137" t="s">
        <v>240</v>
      </c>
    </row>
    <row r="189" spans="1:23" s="132" customFormat="1" x14ac:dyDescent="0.2">
      <c r="A189" s="167"/>
      <c r="B189" s="166" t="s">
        <v>31</v>
      </c>
      <c r="C189" s="917" t="s">
        <v>244</v>
      </c>
      <c r="D189" s="917"/>
      <c r="E189" s="917"/>
      <c r="F189" s="159" t="s">
        <v>31</v>
      </c>
      <c r="G189" s="159" t="s">
        <v>31</v>
      </c>
      <c r="H189" s="159" t="s">
        <v>31</v>
      </c>
      <c r="I189" s="159" t="s">
        <v>31</v>
      </c>
      <c r="J189" s="160">
        <v>131.85</v>
      </c>
      <c r="K189" s="159" t="s">
        <v>31</v>
      </c>
      <c r="L189" s="160">
        <v>314.77</v>
      </c>
      <c r="M189" s="161" t="s">
        <v>31</v>
      </c>
      <c r="N189" s="162" t="s">
        <v>31</v>
      </c>
      <c r="V189" s="137" t="s">
        <v>244</v>
      </c>
    </row>
    <row r="190" spans="1:23" s="132" customFormat="1" x14ac:dyDescent="0.2">
      <c r="A190" s="167"/>
      <c r="B190" s="166" t="s">
        <v>31</v>
      </c>
      <c r="C190" s="904" t="s">
        <v>245</v>
      </c>
      <c r="D190" s="904"/>
      <c r="E190" s="904"/>
      <c r="F190" s="168" t="s">
        <v>31</v>
      </c>
      <c r="G190" s="168" t="s">
        <v>31</v>
      </c>
      <c r="H190" s="168" t="s">
        <v>31</v>
      </c>
      <c r="I190" s="168" t="s">
        <v>31</v>
      </c>
      <c r="J190" s="169" t="s">
        <v>31</v>
      </c>
      <c r="K190" s="168" t="s">
        <v>31</v>
      </c>
      <c r="L190" s="169">
        <v>278.81</v>
      </c>
      <c r="M190" s="170" t="s">
        <v>31</v>
      </c>
      <c r="N190" s="171" t="s">
        <v>31</v>
      </c>
      <c r="U190" s="137" t="s">
        <v>245</v>
      </c>
    </row>
    <row r="191" spans="1:23" s="132" customFormat="1" ht="22.5" x14ac:dyDescent="0.2">
      <c r="A191" s="167"/>
      <c r="B191" s="166" t="s">
        <v>393</v>
      </c>
      <c r="C191" s="904" t="s">
        <v>394</v>
      </c>
      <c r="D191" s="904"/>
      <c r="E191" s="904"/>
      <c r="F191" s="168" t="s">
        <v>144</v>
      </c>
      <c r="G191" s="168" t="s">
        <v>395</v>
      </c>
      <c r="H191" s="168" t="s">
        <v>31</v>
      </c>
      <c r="I191" s="168" t="s">
        <v>395</v>
      </c>
      <c r="J191" s="169" t="s">
        <v>31</v>
      </c>
      <c r="K191" s="168" t="s">
        <v>31</v>
      </c>
      <c r="L191" s="169">
        <v>395.91</v>
      </c>
      <c r="M191" s="170" t="s">
        <v>31</v>
      </c>
      <c r="N191" s="171" t="s">
        <v>31</v>
      </c>
      <c r="U191" s="137" t="s">
        <v>394</v>
      </c>
    </row>
    <row r="192" spans="1:23" s="132" customFormat="1" ht="22.5" x14ac:dyDescent="0.2">
      <c r="A192" s="167"/>
      <c r="B192" s="166" t="s">
        <v>396</v>
      </c>
      <c r="C192" s="904" t="s">
        <v>397</v>
      </c>
      <c r="D192" s="904"/>
      <c r="E192" s="904"/>
      <c r="F192" s="168" t="s">
        <v>144</v>
      </c>
      <c r="G192" s="168" t="s">
        <v>248</v>
      </c>
      <c r="H192" s="168" t="s">
        <v>31</v>
      </c>
      <c r="I192" s="168" t="s">
        <v>248</v>
      </c>
      <c r="J192" s="169" t="s">
        <v>31</v>
      </c>
      <c r="K192" s="168" t="s">
        <v>31</v>
      </c>
      <c r="L192" s="169">
        <v>264.87</v>
      </c>
      <c r="M192" s="170" t="s">
        <v>31</v>
      </c>
      <c r="N192" s="171" t="s">
        <v>31</v>
      </c>
      <c r="U192" s="137" t="s">
        <v>397</v>
      </c>
    </row>
    <row r="193" spans="1:23" s="132" customFormat="1" x14ac:dyDescent="0.2">
      <c r="A193" s="172"/>
      <c r="B193" s="173"/>
      <c r="C193" s="918" t="s">
        <v>252</v>
      </c>
      <c r="D193" s="918"/>
      <c r="E193" s="918"/>
      <c r="F193" s="174" t="s">
        <v>31</v>
      </c>
      <c r="G193" s="174" t="s">
        <v>31</v>
      </c>
      <c r="H193" s="174" t="s">
        <v>31</v>
      </c>
      <c r="I193" s="174" t="s">
        <v>31</v>
      </c>
      <c r="J193" s="175" t="s">
        <v>31</v>
      </c>
      <c r="K193" s="174" t="s">
        <v>31</v>
      </c>
      <c r="L193" s="175">
        <v>975.55</v>
      </c>
      <c r="M193" s="161" t="s">
        <v>31</v>
      </c>
      <c r="N193" s="176" t="s">
        <v>31</v>
      </c>
      <c r="W193" s="137" t="s">
        <v>252</v>
      </c>
    </row>
    <row r="194" spans="1:23" s="132" customFormat="1" ht="33.75" x14ac:dyDescent="0.2">
      <c r="A194" s="157" t="s">
        <v>375</v>
      </c>
      <c r="B194" s="158" t="s">
        <v>644</v>
      </c>
      <c r="C194" s="917" t="s">
        <v>645</v>
      </c>
      <c r="D194" s="917"/>
      <c r="E194" s="917"/>
      <c r="F194" s="159" t="s">
        <v>646</v>
      </c>
      <c r="G194" s="159" t="s">
        <v>31</v>
      </c>
      <c r="H194" s="159" t="s">
        <v>31</v>
      </c>
      <c r="I194" s="159" t="s">
        <v>647</v>
      </c>
      <c r="J194" s="160">
        <v>165.26</v>
      </c>
      <c r="K194" s="159" t="s">
        <v>31</v>
      </c>
      <c r="L194" s="160">
        <v>3236.45</v>
      </c>
      <c r="M194" s="161" t="s">
        <v>31</v>
      </c>
      <c r="N194" s="162" t="s">
        <v>31</v>
      </c>
      <c r="Q194" s="137" t="s">
        <v>645</v>
      </c>
    </row>
    <row r="195" spans="1:23" s="132" customFormat="1" ht="22.5" x14ac:dyDescent="0.2">
      <c r="A195" s="157" t="s">
        <v>380</v>
      </c>
      <c r="B195" s="158" t="s">
        <v>648</v>
      </c>
      <c r="C195" s="917" t="s">
        <v>649</v>
      </c>
      <c r="D195" s="917"/>
      <c r="E195" s="917"/>
      <c r="F195" s="159" t="s">
        <v>650</v>
      </c>
      <c r="G195" s="159" t="s">
        <v>31</v>
      </c>
      <c r="H195" s="159" t="s">
        <v>31</v>
      </c>
      <c r="I195" s="159" t="s">
        <v>585</v>
      </c>
      <c r="J195" s="160" t="s">
        <v>31</v>
      </c>
      <c r="K195" s="159" t="s">
        <v>31</v>
      </c>
      <c r="L195" s="160" t="s">
        <v>31</v>
      </c>
      <c r="M195" s="161" t="s">
        <v>31</v>
      </c>
      <c r="N195" s="162" t="s">
        <v>31</v>
      </c>
      <c r="Q195" s="137" t="s">
        <v>649</v>
      </c>
    </row>
    <row r="196" spans="1:23" s="132" customFormat="1" x14ac:dyDescent="0.2">
      <c r="A196" s="163"/>
      <c r="B196" s="164"/>
      <c r="C196" s="904" t="s">
        <v>651</v>
      </c>
      <c r="D196" s="904"/>
      <c r="E196" s="904"/>
      <c r="F196" s="904"/>
      <c r="G196" s="904"/>
      <c r="H196" s="904"/>
      <c r="I196" s="904"/>
      <c r="J196" s="904"/>
      <c r="K196" s="904"/>
      <c r="L196" s="904"/>
      <c r="M196" s="904"/>
      <c r="N196" s="912"/>
      <c r="R196" s="137" t="s">
        <v>651</v>
      </c>
    </row>
    <row r="197" spans="1:23" s="132" customFormat="1" ht="33.75" x14ac:dyDescent="0.2">
      <c r="A197" s="165"/>
      <c r="B197" s="166" t="s">
        <v>518</v>
      </c>
      <c r="C197" s="904" t="s">
        <v>519</v>
      </c>
      <c r="D197" s="904"/>
      <c r="E197" s="904"/>
      <c r="F197" s="904"/>
      <c r="G197" s="904"/>
      <c r="H197" s="904"/>
      <c r="I197" s="904"/>
      <c r="J197" s="904"/>
      <c r="K197" s="904"/>
      <c r="L197" s="904"/>
      <c r="M197" s="904"/>
      <c r="N197" s="912"/>
      <c r="S197" s="137" t="s">
        <v>519</v>
      </c>
    </row>
    <row r="198" spans="1:23" s="132" customFormat="1" x14ac:dyDescent="0.2">
      <c r="A198" s="167"/>
      <c r="B198" s="166" t="s">
        <v>225</v>
      </c>
      <c r="C198" s="904" t="s">
        <v>255</v>
      </c>
      <c r="D198" s="904"/>
      <c r="E198" s="904"/>
      <c r="F198" s="168" t="s">
        <v>31</v>
      </c>
      <c r="G198" s="168" t="s">
        <v>31</v>
      </c>
      <c r="H198" s="168" t="s">
        <v>31</v>
      </c>
      <c r="I198" s="168" t="s">
        <v>31</v>
      </c>
      <c r="J198" s="169">
        <v>590.51</v>
      </c>
      <c r="K198" s="168" t="s">
        <v>520</v>
      </c>
      <c r="L198" s="169">
        <v>243.59</v>
      </c>
      <c r="M198" s="170" t="s">
        <v>31</v>
      </c>
      <c r="N198" s="171" t="s">
        <v>31</v>
      </c>
      <c r="T198" s="137" t="s">
        <v>255</v>
      </c>
    </row>
    <row r="199" spans="1:23" s="132" customFormat="1" x14ac:dyDescent="0.2">
      <c r="A199" s="167"/>
      <c r="B199" s="166" t="s">
        <v>235</v>
      </c>
      <c r="C199" s="904" t="s">
        <v>236</v>
      </c>
      <c r="D199" s="904"/>
      <c r="E199" s="904"/>
      <c r="F199" s="168" t="s">
        <v>31</v>
      </c>
      <c r="G199" s="168" t="s">
        <v>31</v>
      </c>
      <c r="H199" s="168" t="s">
        <v>31</v>
      </c>
      <c r="I199" s="168" t="s">
        <v>31</v>
      </c>
      <c r="J199" s="169">
        <v>73.02</v>
      </c>
      <c r="K199" s="168" t="s">
        <v>520</v>
      </c>
      <c r="L199" s="169">
        <v>30.12</v>
      </c>
      <c r="M199" s="170" t="s">
        <v>31</v>
      </c>
      <c r="N199" s="171" t="s">
        <v>31</v>
      </c>
      <c r="T199" s="137" t="s">
        <v>236</v>
      </c>
    </row>
    <row r="200" spans="1:23" s="132" customFormat="1" x14ac:dyDescent="0.2">
      <c r="A200" s="167"/>
      <c r="B200" s="166" t="s">
        <v>238</v>
      </c>
      <c r="C200" s="904" t="s">
        <v>239</v>
      </c>
      <c r="D200" s="904"/>
      <c r="E200" s="904"/>
      <c r="F200" s="168" t="s">
        <v>31</v>
      </c>
      <c r="G200" s="168" t="s">
        <v>31</v>
      </c>
      <c r="H200" s="168" t="s">
        <v>31</v>
      </c>
      <c r="I200" s="168" t="s">
        <v>31</v>
      </c>
      <c r="J200" s="169">
        <v>8.6999999999999993</v>
      </c>
      <c r="K200" s="168" t="s">
        <v>520</v>
      </c>
      <c r="L200" s="169">
        <v>3.59</v>
      </c>
      <c r="M200" s="170" t="s">
        <v>31</v>
      </c>
      <c r="N200" s="171" t="s">
        <v>31</v>
      </c>
      <c r="T200" s="137" t="s">
        <v>239</v>
      </c>
    </row>
    <row r="201" spans="1:23" s="132" customFormat="1" x14ac:dyDescent="0.2">
      <c r="A201" s="167"/>
      <c r="B201" s="166" t="s">
        <v>256</v>
      </c>
      <c r="C201" s="904" t="s">
        <v>257</v>
      </c>
      <c r="D201" s="904"/>
      <c r="E201" s="904"/>
      <c r="F201" s="168" t="s">
        <v>31</v>
      </c>
      <c r="G201" s="168" t="s">
        <v>31</v>
      </c>
      <c r="H201" s="168" t="s">
        <v>31</v>
      </c>
      <c r="I201" s="168" t="s">
        <v>31</v>
      </c>
      <c r="J201" s="169">
        <v>2504.5300000000002</v>
      </c>
      <c r="K201" s="168" t="s">
        <v>31</v>
      </c>
      <c r="L201" s="169">
        <v>551.86</v>
      </c>
      <c r="M201" s="170" t="s">
        <v>31</v>
      </c>
      <c r="N201" s="171" t="s">
        <v>31</v>
      </c>
      <c r="T201" s="137" t="s">
        <v>257</v>
      </c>
    </row>
    <row r="202" spans="1:23" s="132" customFormat="1" x14ac:dyDescent="0.2">
      <c r="A202" s="167"/>
      <c r="B202" s="166" t="s">
        <v>31</v>
      </c>
      <c r="C202" s="904" t="s">
        <v>258</v>
      </c>
      <c r="D202" s="904"/>
      <c r="E202" s="904"/>
      <c r="F202" s="168" t="s">
        <v>241</v>
      </c>
      <c r="G202" s="168" t="s">
        <v>652</v>
      </c>
      <c r="H202" s="168" t="s">
        <v>520</v>
      </c>
      <c r="I202" s="168" t="s">
        <v>653</v>
      </c>
      <c r="J202" s="169" t="s">
        <v>31</v>
      </c>
      <c r="K202" s="168" t="s">
        <v>31</v>
      </c>
      <c r="L202" s="169" t="s">
        <v>31</v>
      </c>
      <c r="M202" s="170" t="s">
        <v>31</v>
      </c>
      <c r="N202" s="171" t="s">
        <v>31</v>
      </c>
      <c r="U202" s="137" t="s">
        <v>258</v>
      </c>
    </row>
    <row r="203" spans="1:23" s="132" customFormat="1" x14ac:dyDescent="0.2">
      <c r="A203" s="167"/>
      <c r="B203" s="166" t="s">
        <v>31</v>
      </c>
      <c r="C203" s="904" t="s">
        <v>240</v>
      </c>
      <c r="D203" s="904"/>
      <c r="E203" s="904"/>
      <c r="F203" s="168" t="s">
        <v>241</v>
      </c>
      <c r="G203" s="168" t="s">
        <v>629</v>
      </c>
      <c r="H203" s="168" t="s">
        <v>520</v>
      </c>
      <c r="I203" s="168" t="s">
        <v>654</v>
      </c>
      <c r="J203" s="169" t="s">
        <v>31</v>
      </c>
      <c r="K203" s="168" t="s">
        <v>31</v>
      </c>
      <c r="L203" s="169" t="s">
        <v>31</v>
      </c>
      <c r="M203" s="170" t="s">
        <v>31</v>
      </c>
      <c r="N203" s="171" t="s">
        <v>31</v>
      </c>
      <c r="U203" s="137" t="s">
        <v>240</v>
      </c>
    </row>
    <row r="204" spans="1:23" s="132" customFormat="1" x14ac:dyDescent="0.2">
      <c r="A204" s="167"/>
      <c r="B204" s="166" t="s">
        <v>31</v>
      </c>
      <c r="C204" s="917" t="s">
        <v>244</v>
      </c>
      <c r="D204" s="917"/>
      <c r="E204" s="917"/>
      <c r="F204" s="159" t="s">
        <v>31</v>
      </c>
      <c r="G204" s="159" t="s">
        <v>31</v>
      </c>
      <c r="H204" s="159" t="s">
        <v>31</v>
      </c>
      <c r="I204" s="159" t="s">
        <v>31</v>
      </c>
      <c r="J204" s="160">
        <v>2335.83</v>
      </c>
      <c r="K204" s="159" t="s">
        <v>31</v>
      </c>
      <c r="L204" s="160">
        <v>825.57</v>
      </c>
      <c r="M204" s="161" t="s">
        <v>31</v>
      </c>
      <c r="N204" s="162" t="s">
        <v>31</v>
      </c>
      <c r="V204" s="137" t="s">
        <v>244</v>
      </c>
    </row>
    <row r="205" spans="1:23" s="132" customFormat="1" x14ac:dyDescent="0.2">
      <c r="A205" s="167"/>
      <c r="B205" s="166" t="s">
        <v>31</v>
      </c>
      <c r="C205" s="904" t="s">
        <v>245</v>
      </c>
      <c r="D205" s="904"/>
      <c r="E205" s="904"/>
      <c r="F205" s="168" t="s">
        <v>31</v>
      </c>
      <c r="G205" s="168" t="s">
        <v>31</v>
      </c>
      <c r="H205" s="168" t="s">
        <v>31</v>
      </c>
      <c r="I205" s="168" t="s">
        <v>31</v>
      </c>
      <c r="J205" s="169" t="s">
        <v>31</v>
      </c>
      <c r="K205" s="168" t="s">
        <v>31</v>
      </c>
      <c r="L205" s="169">
        <v>247.18</v>
      </c>
      <c r="M205" s="170" t="s">
        <v>31</v>
      </c>
      <c r="N205" s="171" t="s">
        <v>31</v>
      </c>
      <c r="U205" s="137" t="s">
        <v>245</v>
      </c>
    </row>
    <row r="206" spans="1:23" s="132" customFormat="1" ht="22.5" x14ac:dyDescent="0.2">
      <c r="A206" s="167"/>
      <c r="B206" s="166" t="s">
        <v>393</v>
      </c>
      <c r="C206" s="904" t="s">
        <v>394</v>
      </c>
      <c r="D206" s="904"/>
      <c r="E206" s="904"/>
      <c r="F206" s="168" t="s">
        <v>144</v>
      </c>
      <c r="G206" s="168" t="s">
        <v>395</v>
      </c>
      <c r="H206" s="168" t="s">
        <v>31</v>
      </c>
      <c r="I206" s="168" t="s">
        <v>395</v>
      </c>
      <c r="J206" s="169" t="s">
        <v>31</v>
      </c>
      <c r="K206" s="168" t="s">
        <v>31</v>
      </c>
      <c r="L206" s="169">
        <v>351</v>
      </c>
      <c r="M206" s="170" t="s">
        <v>31</v>
      </c>
      <c r="N206" s="171" t="s">
        <v>31</v>
      </c>
      <c r="U206" s="137" t="s">
        <v>394</v>
      </c>
    </row>
    <row r="207" spans="1:23" s="132" customFormat="1" ht="22.5" x14ac:dyDescent="0.2">
      <c r="A207" s="167"/>
      <c r="B207" s="166" t="s">
        <v>396</v>
      </c>
      <c r="C207" s="904" t="s">
        <v>397</v>
      </c>
      <c r="D207" s="904"/>
      <c r="E207" s="904"/>
      <c r="F207" s="168" t="s">
        <v>144</v>
      </c>
      <c r="G207" s="168" t="s">
        <v>248</v>
      </c>
      <c r="H207" s="168" t="s">
        <v>31</v>
      </c>
      <c r="I207" s="168" t="s">
        <v>248</v>
      </c>
      <c r="J207" s="169" t="s">
        <v>31</v>
      </c>
      <c r="K207" s="168" t="s">
        <v>31</v>
      </c>
      <c r="L207" s="169">
        <v>234.82</v>
      </c>
      <c r="M207" s="170" t="s">
        <v>31</v>
      </c>
      <c r="N207" s="171" t="s">
        <v>31</v>
      </c>
      <c r="U207" s="137" t="s">
        <v>397</v>
      </c>
    </row>
    <row r="208" spans="1:23" s="132" customFormat="1" x14ac:dyDescent="0.2">
      <c r="A208" s="172"/>
      <c r="B208" s="173"/>
      <c r="C208" s="918" t="s">
        <v>252</v>
      </c>
      <c r="D208" s="918"/>
      <c r="E208" s="918"/>
      <c r="F208" s="174" t="s">
        <v>31</v>
      </c>
      <c r="G208" s="174" t="s">
        <v>31</v>
      </c>
      <c r="H208" s="174" t="s">
        <v>31</v>
      </c>
      <c r="I208" s="174" t="s">
        <v>31</v>
      </c>
      <c r="J208" s="175" t="s">
        <v>31</v>
      </c>
      <c r="K208" s="174" t="s">
        <v>31</v>
      </c>
      <c r="L208" s="175">
        <v>1411.39</v>
      </c>
      <c r="M208" s="161" t="s">
        <v>31</v>
      </c>
      <c r="N208" s="176" t="s">
        <v>31</v>
      </c>
      <c r="W208" s="137" t="s">
        <v>252</v>
      </c>
    </row>
    <row r="209" spans="1:28" s="132" customFormat="1" ht="22.5" x14ac:dyDescent="0.2">
      <c r="A209" s="157" t="s">
        <v>383</v>
      </c>
      <c r="B209" s="158" t="s">
        <v>655</v>
      </c>
      <c r="C209" s="917" t="s">
        <v>656</v>
      </c>
      <c r="D209" s="917"/>
      <c r="E209" s="917"/>
      <c r="F209" s="159" t="s">
        <v>178</v>
      </c>
      <c r="G209" s="159" t="s">
        <v>31</v>
      </c>
      <c r="H209" s="159" t="s">
        <v>31</v>
      </c>
      <c r="I209" s="159" t="s">
        <v>426</v>
      </c>
      <c r="J209" s="160">
        <v>22.36</v>
      </c>
      <c r="K209" s="159" t="s">
        <v>31</v>
      </c>
      <c r="L209" s="160">
        <v>737.88</v>
      </c>
      <c r="M209" s="161" t="s">
        <v>31</v>
      </c>
      <c r="N209" s="162" t="s">
        <v>31</v>
      </c>
      <c r="Q209" s="137" t="s">
        <v>656</v>
      </c>
    </row>
    <row r="210" spans="1:28" s="132" customFormat="1" ht="1.5" customHeight="1" x14ac:dyDescent="0.2">
      <c r="A210" s="177"/>
      <c r="B210" s="173"/>
      <c r="C210" s="173"/>
      <c r="D210" s="173"/>
      <c r="E210" s="173"/>
      <c r="F210" s="177"/>
      <c r="G210" s="177"/>
      <c r="H210" s="177"/>
      <c r="I210" s="177"/>
      <c r="J210" s="178"/>
      <c r="K210" s="177"/>
      <c r="L210" s="178"/>
      <c r="M210" s="168"/>
      <c r="N210" s="178"/>
    </row>
    <row r="211" spans="1:28" s="132" customFormat="1" x14ac:dyDescent="0.2">
      <c r="A211" s="179"/>
      <c r="B211" s="180" t="s">
        <v>31</v>
      </c>
      <c r="C211" s="918" t="s">
        <v>657</v>
      </c>
      <c r="D211" s="918"/>
      <c r="E211" s="918"/>
      <c r="F211" s="918"/>
      <c r="G211" s="918"/>
      <c r="H211" s="918"/>
      <c r="I211" s="918"/>
      <c r="J211" s="918"/>
      <c r="K211" s="918"/>
      <c r="L211" s="181" t="s">
        <v>31</v>
      </c>
      <c r="M211" s="182"/>
      <c r="N211" s="183"/>
      <c r="Z211" s="137" t="s">
        <v>657</v>
      </c>
    </row>
    <row r="212" spans="1:28" s="132" customFormat="1" x14ac:dyDescent="0.2">
      <c r="A212" s="184"/>
      <c r="B212" s="166" t="s">
        <v>31</v>
      </c>
      <c r="C212" s="904" t="s">
        <v>269</v>
      </c>
      <c r="D212" s="904"/>
      <c r="E212" s="904"/>
      <c r="F212" s="904"/>
      <c r="G212" s="904"/>
      <c r="H212" s="904"/>
      <c r="I212" s="904"/>
      <c r="J212" s="904"/>
      <c r="K212" s="904"/>
      <c r="L212" s="185">
        <v>20460.66</v>
      </c>
      <c r="M212" s="186"/>
      <c r="N212" s="187" t="s">
        <v>31</v>
      </c>
      <c r="AA212" s="137" t="s">
        <v>269</v>
      </c>
    </row>
    <row r="213" spans="1:28" s="132" customFormat="1" x14ac:dyDescent="0.2">
      <c r="A213" s="184"/>
      <c r="B213" s="166" t="s">
        <v>225</v>
      </c>
      <c r="C213" s="904" t="s">
        <v>658</v>
      </c>
      <c r="D213" s="904"/>
      <c r="E213" s="904"/>
      <c r="F213" s="904"/>
      <c r="G213" s="904"/>
      <c r="H213" s="904"/>
      <c r="I213" s="904"/>
      <c r="J213" s="904"/>
      <c r="K213" s="904"/>
      <c r="L213" s="185">
        <v>20387.330000000002</v>
      </c>
      <c r="M213" s="186"/>
      <c r="N213" s="187" t="s">
        <v>31</v>
      </c>
      <c r="AA213" s="137" t="s">
        <v>658</v>
      </c>
    </row>
    <row r="214" spans="1:28" s="132" customFormat="1" x14ac:dyDescent="0.2">
      <c r="A214" s="184"/>
      <c r="B214" s="166" t="s">
        <v>31</v>
      </c>
      <c r="C214" s="904" t="s">
        <v>659</v>
      </c>
      <c r="D214" s="904"/>
      <c r="E214" s="904"/>
      <c r="F214" s="904"/>
      <c r="G214" s="904"/>
      <c r="H214" s="904"/>
      <c r="I214" s="904"/>
      <c r="J214" s="904"/>
      <c r="K214" s="904"/>
      <c r="L214" s="185" t="s">
        <v>31</v>
      </c>
      <c r="M214" s="186"/>
      <c r="N214" s="187" t="s">
        <v>31</v>
      </c>
      <c r="AA214" s="137" t="s">
        <v>659</v>
      </c>
    </row>
    <row r="215" spans="1:28" s="132" customFormat="1" x14ac:dyDescent="0.2">
      <c r="A215" s="184"/>
      <c r="B215" s="166" t="s">
        <v>31</v>
      </c>
      <c r="C215" s="904" t="s">
        <v>660</v>
      </c>
      <c r="D215" s="904"/>
      <c r="E215" s="904"/>
      <c r="F215" s="904"/>
      <c r="G215" s="904"/>
      <c r="H215" s="904"/>
      <c r="I215" s="904"/>
      <c r="J215" s="904"/>
      <c r="K215" s="904"/>
      <c r="L215" s="185">
        <v>1142.45</v>
      </c>
      <c r="M215" s="186"/>
      <c r="N215" s="187" t="s">
        <v>31</v>
      </c>
      <c r="AA215" s="137" t="s">
        <v>660</v>
      </c>
    </row>
    <row r="216" spans="1:28" s="132" customFormat="1" x14ac:dyDescent="0.2">
      <c r="A216" s="184"/>
      <c r="B216" s="166" t="s">
        <v>31</v>
      </c>
      <c r="C216" s="904" t="s">
        <v>661</v>
      </c>
      <c r="D216" s="904"/>
      <c r="E216" s="904"/>
      <c r="F216" s="904"/>
      <c r="G216" s="904"/>
      <c r="H216" s="904"/>
      <c r="I216" s="904"/>
      <c r="J216" s="904"/>
      <c r="K216" s="904"/>
      <c r="L216" s="185">
        <v>574.78</v>
      </c>
      <c r="M216" s="186"/>
      <c r="N216" s="187" t="s">
        <v>31</v>
      </c>
      <c r="AA216" s="137" t="s">
        <v>661</v>
      </c>
    </row>
    <row r="217" spans="1:28" s="132" customFormat="1" x14ac:dyDescent="0.2">
      <c r="A217" s="184"/>
      <c r="B217" s="166" t="s">
        <v>31</v>
      </c>
      <c r="C217" s="904" t="s">
        <v>662</v>
      </c>
      <c r="D217" s="904"/>
      <c r="E217" s="904"/>
      <c r="F217" s="904"/>
      <c r="G217" s="904"/>
      <c r="H217" s="904"/>
      <c r="I217" s="904"/>
      <c r="J217" s="904"/>
      <c r="K217" s="904"/>
      <c r="L217" s="185">
        <v>16174.29</v>
      </c>
      <c r="M217" s="186"/>
      <c r="N217" s="187" t="s">
        <v>31</v>
      </c>
      <c r="AA217" s="137" t="s">
        <v>662</v>
      </c>
    </row>
    <row r="218" spans="1:28" s="132" customFormat="1" x14ac:dyDescent="0.2">
      <c r="A218" s="184"/>
      <c r="B218" s="166" t="s">
        <v>31</v>
      </c>
      <c r="C218" s="904" t="s">
        <v>663</v>
      </c>
      <c r="D218" s="904"/>
      <c r="E218" s="904"/>
      <c r="F218" s="904"/>
      <c r="G218" s="904"/>
      <c r="H218" s="904"/>
      <c r="I218" s="904"/>
      <c r="J218" s="904"/>
      <c r="K218" s="904"/>
      <c r="L218" s="185">
        <v>1513.16</v>
      </c>
      <c r="M218" s="186"/>
      <c r="N218" s="187" t="s">
        <v>31</v>
      </c>
      <c r="AA218" s="137" t="s">
        <v>663</v>
      </c>
    </row>
    <row r="219" spans="1:28" s="132" customFormat="1" x14ac:dyDescent="0.2">
      <c r="A219" s="184"/>
      <c r="B219" s="166" t="s">
        <v>31</v>
      </c>
      <c r="C219" s="904" t="s">
        <v>664</v>
      </c>
      <c r="D219" s="904"/>
      <c r="E219" s="904"/>
      <c r="F219" s="904"/>
      <c r="G219" s="904"/>
      <c r="H219" s="904"/>
      <c r="I219" s="904"/>
      <c r="J219" s="904"/>
      <c r="K219" s="904"/>
      <c r="L219" s="185">
        <v>982.65</v>
      </c>
      <c r="M219" s="186"/>
      <c r="N219" s="187" t="s">
        <v>31</v>
      </c>
      <c r="AA219" s="137" t="s">
        <v>664</v>
      </c>
    </row>
    <row r="220" spans="1:28" s="132" customFormat="1" x14ac:dyDescent="0.2">
      <c r="A220" s="184"/>
      <c r="B220" s="166" t="s">
        <v>225</v>
      </c>
      <c r="C220" s="904" t="s">
        <v>665</v>
      </c>
      <c r="D220" s="904"/>
      <c r="E220" s="904"/>
      <c r="F220" s="904"/>
      <c r="G220" s="904"/>
      <c r="H220" s="904"/>
      <c r="I220" s="904"/>
      <c r="J220" s="904"/>
      <c r="K220" s="904"/>
      <c r="L220" s="185">
        <v>73.33</v>
      </c>
      <c r="M220" s="186"/>
      <c r="N220" s="187" t="s">
        <v>31</v>
      </c>
      <c r="AA220" s="137" t="s">
        <v>665</v>
      </c>
    </row>
    <row r="221" spans="1:28" s="132" customFormat="1" x14ac:dyDescent="0.2">
      <c r="A221" s="184"/>
      <c r="B221" s="166" t="s">
        <v>31</v>
      </c>
      <c r="C221" s="904" t="s">
        <v>276</v>
      </c>
      <c r="D221" s="904"/>
      <c r="E221" s="904"/>
      <c r="F221" s="904"/>
      <c r="G221" s="904"/>
      <c r="H221" s="904"/>
      <c r="I221" s="904"/>
      <c r="J221" s="904"/>
      <c r="K221" s="904"/>
      <c r="L221" s="185">
        <v>1201.5899999999999</v>
      </c>
      <c r="M221" s="186"/>
      <c r="N221" s="187" t="s">
        <v>31</v>
      </c>
      <c r="AA221" s="137" t="s">
        <v>276</v>
      </c>
    </row>
    <row r="222" spans="1:28" s="132" customFormat="1" x14ac:dyDescent="0.2">
      <c r="A222" s="184"/>
      <c r="B222" s="166" t="s">
        <v>31</v>
      </c>
      <c r="C222" s="904" t="s">
        <v>277</v>
      </c>
      <c r="D222" s="904"/>
      <c r="E222" s="904"/>
      <c r="F222" s="904"/>
      <c r="G222" s="904"/>
      <c r="H222" s="904"/>
      <c r="I222" s="904"/>
      <c r="J222" s="904"/>
      <c r="K222" s="904"/>
      <c r="L222" s="185">
        <v>1513.16</v>
      </c>
      <c r="M222" s="186"/>
      <c r="N222" s="187" t="s">
        <v>31</v>
      </c>
      <c r="AA222" s="137" t="s">
        <v>277</v>
      </c>
    </row>
    <row r="223" spans="1:28" s="132" customFormat="1" x14ac:dyDescent="0.2">
      <c r="A223" s="184"/>
      <c r="B223" s="166" t="s">
        <v>31</v>
      </c>
      <c r="C223" s="904" t="s">
        <v>278</v>
      </c>
      <c r="D223" s="904"/>
      <c r="E223" s="904"/>
      <c r="F223" s="904"/>
      <c r="G223" s="904"/>
      <c r="H223" s="904"/>
      <c r="I223" s="904"/>
      <c r="J223" s="904"/>
      <c r="K223" s="904"/>
      <c r="L223" s="185">
        <v>982.65</v>
      </c>
      <c r="M223" s="186"/>
      <c r="N223" s="187" t="s">
        <v>31</v>
      </c>
      <c r="AA223" s="137" t="s">
        <v>278</v>
      </c>
    </row>
    <row r="224" spans="1:28" s="132" customFormat="1" x14ac:dyDescent="0.2">
      <c r="A224" s="184"/>
      <c r="B224" s="178" t="s">
        <v>31</v>
      </c>
      <c r="C224" s="919" t="s">
        <v>666</v>
      </c>
      <c r="D224" s="919"/>
      <c r="E224" s="919"/>
      <c r="F224" s="919"/>
      <c r="G224" s="919"/>
      <c r="H224" s="919"/>
      <c r="I224" s="919"/>
      <c r="J224" s="919"/>
      <c r="K224" s="919"/>
      <c r="L224" s="188">
        <v>20460.66</v>
      </c>
      <c r="M224" s="189"/>
      <c r="N224" s="190"/>
      <c r="AB224" s="137" t="s">
        <v>666</v>
      </c>
    </row>
    <row r="225" spans="1:30" s="132" customFormat="1" x14ac:dyDescent="0.2">
      <c r="A225" s="914" t="s">
        <v>667</v>
      </c>
      <c r="B225" s="915"/>
      <c r="C225" s="915"/>
      <c r="D225" s="915"/>
      <c r="E225" s="915"/>
      <c r="F225" s="915"/>
      <c r="G225" s="915"/>
      <c r="H225" s="915"/>
      <c r="I225" s="915"/>
      <c r="J225" s="915"/>
      <c r="K225" s="915"/>
      <c r="L225" s="915"/>
      <c r="M225" s="915"/>
      <c r="N225" s="916"/>
      <c r="P225" s="137" t="s">
        <v>667</v>
      </c>
    </row>
    <row r="226" spans="1:30" s="132" customFormat="1" ht="78.75" x14ac:dyDescent="0.2">
      <c r="A226" s="157" t="s">
        <v>398</v>
      </c>
      <c r="B226" s="158" t="s">
        <v>668</v>
      </c>
      <c r="C226" s="917" t="s">
        <v>669</v>
      </c>
      <c r="D226" s="917"/>
      <c r="E226" s="917"/>
      <c r="F226" s="159" t="s">
        <v>670</v>
      </c>
      <c r="G226" s="159" t="s">
        <v>31</v>
      </c>
      <c r="H226" s="159" t="s">
        <v>31</v>
      </c>
      <c r="I226" s="159" t="s">
        <v>671</v>
      </c>
      <c r="J226" s="160">
        <v>67.73</v>
      </c>
      <c r="K226" s="159" t="s">
        <v>31</v>
      </c>
      <c r="L226" s="160">
        <v>32.92</v>
      </c>
      <c r="M226" s="161" t="s">
        <v>31</v>
      </c>
      <c r="N226" s="162" t="s">
        <v>31</v>
      </c>
      <c r="Q226" s="137" t="s">
        <v>669</v>
      </c>
    </row>
    <row r="227" spans="1:30" s="132" customFormat="1" x14ac:dyDescent="0.2">
      <c r="A227" s="163"/>
      <c r="B227" s="164"/>
      <c r="C227" s="904" t="s">
        <v>672</v>
      </c>
      <c r="D227" s="904"/>
      <c r="E227" s="904"/>
      <c r="F227" s="904"/>
      <c r="G227" s="904"/>
      <c r="H227" s="904"/>
      <c r="I227" s="904"/>
      <c r="J227" s="904"/>
      <c r="K227" s="904"/>
      <c r="L227" s="904"/>
      <c r="M227" s="904"/>
      <c r="N227" s="912"/>
      <c r="R227" s="137" t="s">
        <v>672</v>
      </c>
    </row>
    <row r="228" spans="1:30" s="132" customFormat="1" ht="67.5" x14ac:dyDescent="0.2">
      <c r="A228" s="157" t="s">
        <v>404</v>
      </c>
      <c r="B228" s="158" t="s">
        <v>673</v>
      </c>
      <c r="C228" s="917" t="s">
        <v>674</v>
      </c>
      <c r="D228" s="917"/>
      <c r="E228" s="917"/>
      <c r="F228" s="159" t="s">
        <v>670</v>
      </c>
      <c r="G228" s="159" t="s">
        <v>31</v>
      </c>
      <c r="H228" s="159" t="s">
        <v>31</v>
      </c>
      <c r="I228" s="159" t="s">
        <v>675</v>
      </c>
      <c r="J228" s="160">
        <v>33.29</v>
      </c>
      <c r="K228" s="159" t="s">
        <v>31</v>
      </c>
      <c r="L228" s="160">
        <v>42.54</v>
      </c>
      <c r="M228" s="161" t="s">
        <v>31</v>
      </c>
      <c r="N228" s="162" t="s">
        <v>31</v>
      </c>
      <c r="Q228" s="137" t="s">
        <v>674</v>
      </c>
    </row>
    <row r="229" spans="1:30" s="132" customFormat="1" ht="67.5" x14ac:dyDescent="0.2">
      <c r="A229" s="157" t="s">
        <v>413</v>
      </c>
      <c r="B229" s="158" t="s">
        <v>676</v>
      </c>
      <c r="C229" s="917" t="s">
        <v>677</v>
      </c>
      <c r="D229" s="917"/>
      <c r="E229" s="917"/>
      <c r="F229" s="159" t="s">
        <v>670</v>
      </c>
      <c r="G229" s="159" t="s">
        <v>31</v>
      </c>
      <c r="H229" s="159" t="s">
        <v>31</v>
      </c>
      <c r="I229" s="159" t="s">
        <v>678</v>
      </c>
      <c r="J229" s="160">
        <v>67.73</v>
      </c>
      <c r="K229" s="159" t="s">
        <v>31</v>
      </c>
      <c r="L229" s="160">
        <v>9.35</v>
      </c>
      <c r="M229" s="161" t="s">
        <v>31</v>
      </c>
      <c r="N229" s="162" t="s">
        <v>31</v>
      </c>
      <c r="Q229" s="137" t="s">
        <v>677</v>
      </c>
    </row>
    <row r="230" spans="1:30" s="132" customFormat="1" ht="45" x14ac:dyDescent="0.2">
      <c r="A230" s="157" t="s">
        <v>418</v>
      </c>
      <c r="B230" s="158" t="s">
        <v>679</v>
      </c>
      <c r="C230" s="917" t="s">
        <v>680</v>
      </c>
      <c r="D230" s="917"/>
      <c r="E230" s="917"/>
      <c r="F230" s="159" t="s">
        <v>670</v>
      </c>
      <c r="G230" s="159" t="s">
        <v>31</v>
      </c>
      <c r="H230" s="159" t="s">
        <v>31</v>
      </c>
      <c r="I230" s="159" t="s">
        <v>681</v>
      </c>
      <c r="J230" s="160">
        <v>40.94</v>
      </c>
      <c r="K230" s="159" t="s">
        <v>31</v>
      </c>
      <c r="L230" s="160">
        <v>481.5</v>
      </c>
      <c r="M230" s="161" t="s">
        <v>31</v>
      </c>
      <c r="N230" s="162" t="s">
        <v>31</v>
      </c>
      <c r="Q230" s="137" t="s">
        <v>680</v>
      </c>
    </row>
    <row r="231" spans="1:30" s="132" customFormat="1" x14ac:dyDescent="0.2">
      <c r="A231" s="163"/>
      <c r="B231" s="164"/>
      <c r="C231" s="904" t="s">
        <v>682</v>
      </c>
      <c r="D231" s="904"/>
      <c r="E231" s="904"/>
      <c r="F231" s="904"/>
      <c r="G231" s="904"/>
      <c r="H231" s="904"/>
      <c r="I231" s="904"/>
      <c r="J231" s="904"/>
      <c r="K231" s="904"/>
      <c r="L231" s="904"/>
      <c r="M231" s="904"/>
      <c r="N231" s="912"/>
      <c r="R231" s="137" t="s">
        <v>682</v>
      </c>
    </row>
    <row r="232" spans="1:30" s="132" customFormat="1" ht="1.5" customHeight="1" x14ac:dyDescent="0.2">
      <c r="A232" s="177"/>
      <c r="B232" s="173"/>
      <c r="C232" s="173"/>
      <c r="D232" s="173"/>
      <c r="E232" s="173"/>
      <c r="F232" s="177"/>
      <c r="G232" s="177"/>
      <c r="H232" s="177"/>
      <c r="I232" s="177"/>
      <c r="J232" s="178"/>
      <c r="K232" s="177"/>
      <c r="L232" s="178"/>
      <c r="M232" s="168"/>
      <c r="N232" s="178"/>
    </row>
    <row r="233" spans="1:30" s="132" customFormat="1" ht="22.5" x14ac:dyDescent="0.2">
      <c r="A233" s="179"/>
      <c r="B233" s="180" t="s">
        <v>31</v>
      </c>
      <c r="C233" s="918" t="s">
        <v>683</v>
      </c>
      <c r="D233" s="918"/>
      <c r="E233" s="918"/>
      <c r="F233" s="918"/>
      <c r="G233" s="918"/>
      <c r="H233" s="918"/>
      <c r="I233" s="918"/>
      <c r="J233" s="918"/>
      <c r="K233" s="918"/>
      <c r="L233" s="181" t="s">
        <v>31</v>
      </c>
      <c r="M233" s="182"/>
      <c r="N233" s="183"/>
      <c r="Z233" s="137" t="s">
        <v>683</v>
      </c>
    </row>
    <row r="234" spans="1:30" s="132" customFormat="1" x14ac:dyDescent="0.2">
      <c r="A234" s="184"/>
      <c r="B234" s="166" t="s">
        <v>225</v>
      </c>
      <c r="C234" s="904" t="s">
        <v>269</v>
      </c>
      <c r="D234" s="904"/>
      <c r="E234" s="904"/>
      <c r="F234" s="904"/>
      <c r="G234" s="904"/>
      <c r="H234" s="904"/>
      <c r="I234" s="904"/>
      <c r="J234" s="904"/>
      <c r="K234" s="904"/>
      <c r="L234" s="185">
        <v>566.30999999999995</v>
      </c>
      <c r="M234" s="186"/>
      <c r="N234" s="187" t="s">
        <v>31</v>
      </c>
      <c r="AA234" s="137" t="s">
        <v>269</v>
      </c>
    </row>
    <row r="235" spans="1:30" s="132" customFormat="1" x14ac:dyDescent="0.2">
      <c r="A235" s="184"/>
      <c r="B235" s="166" t="s">
        <v>31</v>
      </c>
      <c r="C235" s="904" t="s">
        <v>270</v>
      </c>
      <c r="D235" s="904"/>
      <c r="E235" s="904"/>
      <c r="F235" s="904"/>
      <c r="G235" s="904"/>
      <c r="H235" s="904"/>
      <c r="I235" s="904"/>
      <c r="J235" s="904"/>
      <c r="K235" s="904"/>
      <c r="L235" s="185" t="s">
        <v>31</v>
      </c>
      <c r="M235" s="186"/>
      <c r="N235" s="187" t="s">
        <v>31</v>
      </c>
      <c r="AA235" s="137" t="s">
        <v>270</v>
      </c>
    </row>
    <row r="236" spans="1:30" s="132" customFormat="1" x14ac:dyDescent="0.2">
      <c r="A236" s="184"/>
      <c r="B236" s="166" t="s">
        <v>31</v>
      </c>
      <c r="C236" s="904" t="s">
        <v>273</v>
      </c>
      <c r="D236" s="904"/>
      <c r="E236" s="904"/>
      <c r="F236" s="904"/>
      <c r="G236" s="904"/>
      <c r="H236" s="904"/>
      <c r="I236" s="904"/>
      <c r="J236" s="904"/>
      <c r="K236" s="904"/>
      <c r="L236" s="185">
        <v>566.30999999999995</v>
      </c>
      <c r="M236" s="186"/>
      <c r="N236" s="187" t="s">
        <v>31</v>
      </c>
      <c r="AA236" s="137" t="s">
        <v>273</v>
      </c>
    </row>
    <row r="237" spans="1:30" s="132" customFormat="1" ht="22.5" x14ac:dyDescent="0.2">
      <c r="A237" s="184"/>
      <c r="B237" s="178" t="s">
        <v>31</v>
      </c>
      <c r="C237" s="919" t="s">
        <v>684</v>
      </c>
      <c r="D237" s="919"/>
      <c r="E237" s="919"/>
      <c r="F237" s="919"/>
      <c r="G237" s="919"/>
      <c r="H237" s="919"/>
      <c r="I237" s="919"/>
      <c r="J237" s="919"/>
      <c r="K237" s="919"/>
      <c r="L237" s="188">
        <v>566.30999999999995</v>
      </c>
      <c r="M237" s="189"/>
      <c r="N237" s="190"/>
      <c r="AB237" s="137" t="s">
        <v>684</v>
      </c>
    </row>
    <row r="238" spans="1:30" s="132" customFormat="1" ht="2.25" customHeight="1" x14ac:dyDescent="0.2"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91"/>
      <c r="M238" s="192"/>
      <c r="N238" s="193"/>
    </row>
    <row r="239" spans="1:30" s="132" customFormat="1" x14ac:dyDescent="0.2">
      <c r="A239" s="179"/>
      <c r="B239" s="180" t="s">
        <v>31</v>
      </c>
      <c r="C239" s="918" t="s">
        <v>466</v>
      </c>
      <c r="D239" s="918"/>
      <c r="E239" s="918"/>
      <c r="F239" s="918"/>
      <c r="G239" s="918"/>
      <c r="H239" s="918"/>
      <c r="I239" s="918"/>
      <c r="J239" s="918"/>
      <c r="K239" s="918"/>
      <c r="L239" s="181" t="s">
        <v>31</v>
      </c>
      <c r="M239" s="182" t="s">
        <v>31</v>
      </c>
      <c r="N239" s="183" t="s">
        <v>31</v>
      </c>
      <c r="AC239" s="137" t="s">
        <v>466</v>
      </c>
    </row>
    <row r="240" spans="1:30" s="132" customFormat="1" x14ac:dyDescent="0.2">
      <c r="A240" s="184"/>
      <c r="B240" s="166" t="s">
        <v>31</v>
      </c>
      <c r="C240" s="904" t="s">
        <v>269</v>
      </c>
      <c r="D240" s="904"/>
      <c r="E240" s="904"/>
      <c r="F240" s="904"/>
      <c r="G240" s="904"/>
      <c r="H240" s="904"/>
      <c r="I240" s="904"/>
      <c r="J240" s="904"/>
      <c r="K240" s="904"/>
      <c r="L240" s="185">
        <v>21026.97</v>
      </c>
      <c r="M240" s="186" t="s">
        <v>31</v>
      </c>
      <c r="N240" s="187">
        <v>153497</v>
      </c>
      <c r="AD240" s="137" t="s">
        <v>269</v>
      </c>
    </row>
    <row r="241" spans="1:31" x14ac:dyDescent="0.2">
      <c r="A241" s="184"/>
      <c r="B241" s="166" t="s">
        <v>225</v>
      </c>
      <c r="C241" s="904" t="s">
        <v>658</v>
      </c>
      <c r="D241" s="904"/>
      <c r="E241" s="904"/>
      <c r="F241" s="904"/>
      <c r="G241" s="904"/>
      <c r="H241" s="904"/>
      <c r="I241" s="904"/>
      <c r="J241" s="904"/>
      <c r="K241" s="904"/>
      <c r="L241" s="185">
        <v>20953.64</v>
      </c>
      <c r="M241" s="186">
        <v>7.3</v>
      </c>
      <c r="N241" s="187">
        <v>152962</v>
      </c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132"/>
      <c r="AB241" s="132"/>
      <c r="AC241" s="132"/>
      <c r="AD241" s="137" t="s">
        <v>658</v>
      </c>
      <c r="AE241" s="132"/>
    </row>
    <row r="242" spans="1:31" x14ac:dyDescent="0.2">
      <c r="A242" s="184"/>
      <c r="B242" s="166" t="s">
        <v>31</v>
      </c>
      <c r="C242" s="904" t="s">
        <v>659</v>
      </c>
      <c r="D242" s="904"/>
      <c r="E242" s="904"/>
      <c r="F242" s="904"/>
      <c r="G242" s="904"/>
      <c r="H242" s="904"/>
      <c r="I242" s="904"/>
      <c r="J242" s="904"/>
      <c r="K242" s="904"/>
      <c r="L242" s="185" t="s">
        <v>31</v>
      </c>
      <c r="M242" s="186" t="s">
        <v>31</v>
      </c>
      <c r="N242" s="187" t="s">
        <v>31</v>
      </c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132"/>
      <c r="AB242" s="132"/>
      <c r="AC242" s="132"/>
      <c r="AD242" s="137" t="s">
        <v>659</v>
      </c>
      <c r="AE242" s="132"/>
    </row>
    <row r="243" spans="1:31" x14ac:dyDescent="0.2">
      <c r="A243" s="184"/>
      <c r="B243" s="166" t="s">
        <v>31</v>
      </c>
      <c r="C243" s="904" t="s">
        <v>660</v>
      </c>
      <c r="D243" s="904"/>
      <c r="E243" s="904"/>
      <c r="F243" s="904"/>
      <c r="G243" s="904"/>
      <c r="H243" s="904"/>
      <c r="I243" s="904"/>
      <c r="J243" s="904"/>
      <c r="K243" s="904"/>
      <c r="L243" s="185">
        <v>1142.45</v>
      </c>
      <c r="M243" s="186" t="s">
        <v>31</v>
      </c>
      <c r="N243" s="187" t="s">
        <v>31</v>
      </c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132"/>
      <c r="AB243" s="132"/>
      <c r="AC243" s="132"/>
      <c r="AD243" s="137" t="s">
        <v>660</v>
      </c>
      <c r="AE243" s="132"/>
    </row>
    <row r="244" spans="1:31" x14ac:dyDescent="0.2">
      <c r="A244" s="184"/>
      <c r="B244" s="166" t="s">
        <v>31</v>
      </c>
      <c r="C244" s="904" t="s">
        <v>661</v>
      </c>
      <c r="D244" s="904"/>
      <c r="E244" s="904"/>
      <c r="F244" s="904"/>
      <c r="G244" s="904"/>
      <c r="H244" s="904"/>
      <c r="I244" s="904"/>
      <c r="J244" s="904"/>
      <c r="K244" s="904"/>
      <c r="L244" s="185">
        <v>574.78</v>
      </c>
      <c r="M244" s="186" t="s">
        <v>31</v>
      </c>
      <c r="N244" s="187" t="s">
        <v>31</v>
      </c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132"/>
      <c r="AB244" s="132"/>
      <c r="AC244" s="132"/>
      <c r="AD244" s="137" t="s">
        <v>661</v>
      </c>
      <c r="AE244" s="132"/>
    </row>
    <row r="245" spans="1:31" x14ac:dyDescent="0.2">
      <c r="A245" s="184"/>
      <c r="B245" s="166" t="s">
        <v>31</v>
      </c>
      <c r="C245" s="904" t="s">
        <v>662</v>
      </c>
      <c r="D245" s="904"/>
      <c r="E245" s="904"/>
      <c r="F245" s="904"/>
      <c r="G245" s="904"/>
      <c r="H245" s="904"/>
      <c r="I245" s="904"/>
      <c r="J245" s="904"/>
      <c r="K245" s="904"/>
      <c r="L245" s="185">
        <v>16740.599999999999</v>
      </c>
      <c r="M245" s="186" t="s">
        <v>31</v>
      </c>
      <c r="N245" s="187" t="s">
        <v>31</v>
      </c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132"/>
      <c r="AB245" s="132"/>
      <c r="AC245" s="132"/>
      <c r="AD245" s="137" t="s">
        <v>662</v>
      </c>
      <c r="AE245" s="132"/>
    </row>
    <row r="246" spans="1:31" x14ac:dyDescent="0.2">
      <c r="A246" s="184"/>
      <c r="B246" s="166" t="s">
        <v>31</v>
      </c>
      <c r="C246" s="904" t="s">
        <v>663</v>
      </c>
      <c r="D246" s="904"/>
      <c r="E246" s="904"/>
      <c r="F246" s="904"/>
      <c r="G246" s="904"/>
      <c r="H246" s="904"/>
      <c r="I246" s="904"/>
      <c r="J246" s="904"/>
      <c r="K246" s="904"/>
      <c r="L246" s="185">
        <v>1513.16</v>
      </c>
      <c r="M246" s="186" t="s">
        <v>31</v>
      </c>
      <c r="N246" s="187" t="s">
        <v>31</v>
      </c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132"/>
      <c r="AD246" s="137" t="s">
        <v>663</v>
      </c>
      <c r="AE246" s="132"/>
    </row>
    <row r="247" spans="1:31" x14ac:dyDescent="0.2">
      <c r="A247" s="184"/>
      <c r="B247" s="166" t="s">
        <v>31</v>
      </c>
      <c r="C247" s="904" t="s">
        <v>664</v>
      </c>
      <c r="D247" s="904"/>
      <c r="E247" s="904"/>
      <c r="F247" s="904"/>
      <c r="G247" s="904"/>
      <c r="H247" s="904"/>
      <c r="I247" s="904"/>
      <c r="J247" s="904"/>
      <c r="K247" s="904"/>
      <c r="L247" s="185">
        <v>982.65</v>
      </c>
      <c r="M247" s="186" t="s">
        <v>31</v>
      </c>
      <c r="N247" s="187" t="s">
        <v>31</v>
      </c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132"/>
      <c r="AD247" s="137" t="s">
        <v>664</v>
      </c>
      <c r="AE247" s="132"/>
    </row>
    <row r="248" spans="1:31" x14ac:dyDescent="0.2">
      <c r="A248" s="184"/>
      <c r="B248" s="166" t="s">
        <v>225</v>
      </c>
      <c r="C248" s="904" t="s">
        <v>665</v>
      </c>
      <c r="D248" s="904"/>
      <c r="E248" s="904"/>
      <c r="F248" s="904"/>
      <c r="G248" s="904"/>
      <c r="H248" s="904"/>
      <c r="I248" s="904"/>
      <c r="J248" s="904"/>
      <c r="K248" s="904"/>
      <c r="L248" s="185">
        <v>73.33</v>
      </c>
      <c r="M248" s="186">
        <v>7.3</v>
      </c>
      <c r="N248" s="187">
        <v>535</v>
      </c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132"/>
      <c r="AB248" s="132"/>
      <c r="AC248" s="132"/>
      <c r="AD248" s="137" t="s">
        <v>665</v>
      </c>
      <c r="AE248" s="132"/>
    </row>
    <row r="249" spans="1:31" x14ac:dyDescent="0.2">
      <c r="A249" s="184"/>
      <c r="B249" s="166" t="s">
        <v>31</v>
      </c>
      <c r="C249" s="904" t="s">
        <v>276</v>
      </c>
      <c r="D249" s="904"/>
      <c r="E249" s="904"/>
      <c r="F249" s="904"/>
      <c r="G249" s="904"/>
      <c r="H249" s="904"/>
      <c r="I249" s="904"/>
      <c r="J249" s="904"/>
      <c r="K249" s="904"/>
      <c r="L249" s="185">
        <v>1201.5899999999999</v>
      </c>
      <c r="M249" s="186" t="s">
        <v>31</v>
      </c>
      <c r="N249" s="187" t="s">
        <v>31</v>
      </c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132"/>
      <c r="AB249" s="132"/>
      <c r="AC249" s="132"/>
      <c r="AD249" s="137" t="s">
        <v>276</v>
      </c>
      <c r="AE249" s="132"/>
    </row>
    <row r="250" spans="1:31" x14ac:dyDescent="0.2">
      <c r="A250" s="184"/>
      <c r="B250" s="166" t="s">
        <v>31</v>
      </c>
      <c r="C250" s="904" t="s">
        <v>277</v>
      </c>
      <c r="D250" s="904"/>
      <c r="E250" s="904"/>
      <c r="F250" s="904"/>
      <c r="G250" s="904"/>
      <c r="H250" s="904"/>
      <c r="I250" s="904"/>
      <c r="J250" s="904"/>
      <c r="K250" s="904"/>
      <c r="L250" s="185">
        <v>1513.16</v>
      </c>
      <c r="M250" s="186" t="s">
        <v>31</v>
      </c>
      <c r="N250" s="187" t="s">
        <v>31</v>
      </c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132"/>
      <c r="AB250" s="132"/>
      <c r="AC250" s="132"/>
      <c r="AD250" s="137" t="s">
        <v>277</v>
      </c>
      <c r="AE250" s="132"/>
    </row>
    <row r="251" spans="1:31" x14ac:dyDescent="0.2">
      <c r="A251" s="184"/>
      <c r="B251" s="166" t="s">
        <v>31</v>
      </c>
      <c r="C251" s="904" t="s">
        <v>278</v>
      </c>
      <c r="D251" s="904"/>
      <c r="E251" s="904"/>
      <c r="F251" s="904"/>
      <c r="G251" s="904"/>
      <c r="H251" s="904"/>
      <c r="I251" s="904"/>
      <c r="J251" s="904"/>
      <c r="K251" s="904"/>
      <c r="L251" s="185">
        <v>982.65</v>
      </c>
      <c r="M251" s="186" t="s">
        <v>31</v>
      </c>
      <c r="N251" s="187" t="s">
        <v>31</v>
      </c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132"/>
      <c r="AB251" s="132"/>
      <c r="AC251" s="132"/>
      <c r="AD251" s="137" t="s">
        <v>278</v>
      </c>
      <c r="AE251" s="132"/>
    </row>
    <row r="252" spans="1:31" x14ac:dyDescent="0.2">
      <c r="A252" s="184"/>
      <c r="B252" s="178" t="s">
        <v>31</v>
      </c>
      <c r="C252" s="919" t="s">
        <v>467</v>
      </c>
      <c r="D252" s="919"/>
      <c r="E252" s="919"/>
      <c r="F252" s="919"/>
      <c r="G252" s="919"/>
      <c r="H252" s="919"/>
      <c r="I252" s="919"/>
      <c r="J252" s="919"/>
      <c r="K252" s="919"/>
      <c r="L252" s="188">
        <v>21026.97</v>
      </c>
      <c r="M252" s="189" t="s">
        <v>31</v>
      </c>
      <c r="N252" s="194">
        <v>153497</v>
      </c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132"/>
      <c r="AD252" s="132"/>
      <c r="AE252" s="137" t="s">
        <v>467</v>
      </c>
    </row>
    <row r="253" spans="1:31" ht="1.5" customHeight="1" x14ac:dyDescent="0.2">
      <c r="B253" s="178"/>
      <c r="C253" s="173"/>
      <c r="D253" s="173"/>
      <c r="E253" s="173"/>
      <c r="F253" s="173"/>
      <c r="G253" s="173"/>
      <c r="H253" s="173"/>
      <c r="I253" s="173"/>
      <c r="J253" s="173"/>
      <c r="K253" s="173"/>
      <c r="L253" s="188"/>
      <c r="M253" s="189"/>
      <c r="N253" s="195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132"/>
      <c r="AD253" s="132"/>
      <c r="AE253" s="132"/>
    </row>
    <row r="254" spans="1:31" ht="53.25" customHeight="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196"/>
      <c r="N254" s="196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132"/>
      <c r="AD254" s="132"/>
      <c r="AE254" s="132"/>
    </row>
    <row r="255" spans="1:31" x14ac:dyDescent="0.2">
      <c r="B255" s="197" t="s">
        <v>468</v>
      </c>
      <c r="C255" s="923" t="s">
        <v>31</v>
      </c>
      <c r="D255" s="923"/>
      <c r="E255" s="923"/>
      <c r="F255" s="923"/>
      <c r="G255" s="923"/>
      <c r="H255" s="923"/>
      <c r="I255" s="923"/>
      <c r="J255" s="923"/>
      <c r="K255" s="923"/>
      <c r="L255" s="923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132"/>
      <c r="AB255" s="132"/>
      <c r="AC255" s="132"/>
      <c r="AD255" s="132"/>
      <c r="AE255" s="132"/>
    </row>
    <row r="256" spans="1:31" ht="13.5" customHeight="1" x14ac:dyDescent="0.2">
      <c r="B256" s="133"/>
      <c r="C256" s="924" t="s">
        <v>11</v>
      </c>
      <c r="D256" s="924"/>
      <c r="E256" s="924"/>
      <c r="F256" s="924"/>
      <c r="G256" s="924"/>
      <c r="H256" s="924"/>
      <c r="I256" s="924"/>
      <c r="J256" s="924"/>
      <c r="K256" s="924"/>
      <c r="L256" s="924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132"/>
      <c r="AB256" s="132"/>
      <c r="AC256" s="132"/>
      <c r="AD256" s="132"/>
      <c r="AE256" s="132"/>
    </row>
    <row r="257" spans="2:12" s="132" customFormat="1" ht="12.75" customHeight="1" x14ac:dyDescent="0.2">
      <c r="B257" s="197" t="s">
        <v>469</v>
      </c>
      <c r="C257" s="923" t="s">
        <v>31</v>
      </c>
      <c r="D257" s="923"/>
      <c r="E257" s="923"/>
      <c r="F257" s="923"/>
      <c r="G257" s="923"/>
      <c r="H257" s="923"/>
      <c r="I257" s="923"/>
      <c r="J257" s="923"/>
      <c r="K257" s="923"/>
      <c r="L257" s="923"/>
    </row>
    <row r="258" spans="2:12" s="132" customFormat="1" ht="13.5" customHeight="1" x14ac:dyDescent="0.2">
      <c r="C258" s="924" t="s">
        <v>11</v>
      </c>
      <c r="D258" s="924"/>
      <c r="E258" s="924"/>
      <c r="F258" s="924"/>
      <c r="G258" s="924"/>
      <c r="H258" s="924"/>
      <c r="I258" s="924"/>
      <c r="J258" s="924"/>
      <c r="K258" s="924"/>
      <c r="L258" s="924"/>
    </row>
    <row r="272" spans="2:12" s="132" customFormat="1" x14ac:dyDescent="0.2"/>
  </sheetData>
  <mergeCells count="243">
    <mergeCell ref="C252:K252"/>
    <mergeCell ref="C255:L255"/>
    <mergeCell ref="C256:L256"/>
    <mergeCell ref="C257:L257"/>
    <mergeCell ref="C258:L258"/>
    <mergeCell ref="C246:K246"/>
    <mergeCell ref="C247:K247"/>
    <mergeCell ref="C248:K248"/>
    <mergeCell ref="C249:K249"/>
    <mergeCell ref="C250:K250"/>
    <mergeCell ref="C251:K251"/>
    <mergeCell ref="C240:K240"/>
    <mergeCell ref="C241:K241"/>
    <mergeCell ref="C242:K242"/>
    <mergeCell ref="C243:K243"/>
    <mergeCell ref="C244:K244"/>
    <mergeCell ref="C245:K245"/>
    <mergeCell ref="C233:K233"/>
    <mergeCell ref="C234:K234"/>
    <mergeCell ref="C235:K235"/>
    <mergeCell ref="C236:K236"/>
    <mergeCell ref="C237:K237"/>
    <mergeCell ref="C239:K239"/>
    <mergeCell ref="C226:E226"/>
    <mergeCell ref="C227:N227"/>
    <mergeCell ref="C228:E228"/>
    <mergeCell ref="C229:E229"/>
    <mergeCell ref="C230:E230"/>
    <mergeCell ref="C231:N231"/>
    <mergeCell ref="C220:K220"/>
    <mergeCell ref="C221:K221"/>
    <mergeCell ref="C222:K222"/>
    <mergeCell ref="C223:K223"/>
    <mergeCell ref="C224:K224"/>
    <mergeCell ref="A225:N225"/>
    <mergeCell ref="C214:K214"/>
    <mergeCell ref="C215:K215"/>
    <mergeCell ref="C216:K216"/>
    <mergeCell ref="C217:K217"/>
    <mergeCell ref="C218:K218"/>
    <mergeCell ref="C219:K219"/>
    <mergeCell ref="C207:E207"/>
    <mergeCell ref="C208:E208"/>
    <mergeCell ref="C209:E209"/>
    <mergeCell ref="C211:K211"/>
    <mergeCell ref="C212:K212"/>
    <mergeCell ref="C213:K213"/>
    <mergeCell ref="C201:E201"/>
    <mergeCell ref="C202:E202"/>
    <mergeCell ref="C203:E203"/>
    <mergeCell ref="C204:E204"/>
    <mergeCell ref="C205:E205"/>
    <mergeCell ref="C206:E206"/>
    <mergeCell ref="C195:E195"/>
    <mergeCell ref="C196:N196"/>
    <mergeCell ref="C197:N197"/>
    <mergeCell ref="C198:E198"/>
    <mergeCell ref="C199:E199"/>
    <mergeCell ref="C200:E200"/>
    <mergeCell ref="C189:E189"/>
    <mergeCell ref="C190:E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C180:E180"/>
    <mergeCell ref="C181:N181"/>
    <mergeCell ref="C182:N182"/>
    <mergeCell ref="C171:E171"/>
    <mergeCell ref="C172:E172"/>
    <mergeCell ref="C173:E173"/>
    <mergeCell ref="C174:E174"/>
    <mergeCell ref="C175:E175"/>
    <mergeCell ref="C176:E176"/>
    <mergeCell ref="C165:E165"/>
    <mergeCell ref="C166:E166"/>
    <mergeCell ref="C167:N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53:N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C150:N150"/>
    <mergeCell ref="C151:E151"/>
    <mergeCell ref="C152:N152"/>
    <mergeCell ref="C141:E141"/>
    <mergeCell ref="C142:E142"/>
    <mergeCell ref="C143:E143"/>
    <mergeCell ref="C144:E144"/>
    <mergeCell ref="C145:E145"/>
    <mergeCell ref="C146:E146"/>
    <mergeCell ref="C135:E135"/>
    <mergeCell ref="C136:E136"/>
    <mergeCell ref="C137:E137"/>
    <mergeCell ref="C138:N138"/>
    <mergeCell ref="C139:E139"/>
    <mergeCell ref="C140:E140"/>
    <mergeCell ref="C129:E129"/>
    <mergeCell ref="C130:E130"/>
    <mergeCell ref="C131:E131"/>
    <mergeCell ref="C132:E132"/>
    <mergeCell ref="C133:E133"/>
    <mergeCell ref="C134:E134"/>
    <mergeCell ref="C123:E123"/>
    <mergeCell ref="C124:N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E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A108:N108"/>
    <mergeCell ref="C109:E109"/>
    <mergeCell ref="C110:N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N95"/>
    <mergeCell ref="C96:N96"/>
    <mergeCell ref="C97:E97"/>
    <mergeCell ref="C98:E98"/>
    <mergeCell ref="C87:E87"/>
    <mergeCell ref="C88:E88"/>
    <mergeCell ref="C89:E89"/>
    <mergeCell ref="C90:E90"/>
    <mergeCell ref="C91:E91"/>
    <mergeCell ref="C92:E92"/>
    <mergeCell ref="C81:N81"/>
    <mergeCell ref="C82:E82"/>
    <mergeCell ref="C83:E83"/>
    <mergeCell ref="C84:E84"/>
    <mergeCell ref="C85:E85"/>
    <mergeCell ref="C86:E86"/>
    <mergeCell ref="C75:E75"/>
    <mergeCell ref="C76:N76"/>
    <mergeCell ref="C77:E77"/>
    <mergeCell ref="C78:N78"/>
    <mergeCell ref="C79:E79"/>
    <mergeCell ref="C80:N80"/>
    <mergeCell ref="C69:E69"/>
    <mergeCell ref="C70:E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N61"/>
    <mergeCell ref="C62:N62"/>
    <mergeCell ref="C51:E51"/>
    <mergeCell ref="C52:E52"/>
    <mergeCell ref="C53:E53"/>
    <mergeCell ref="C54:E54"/>
    <mergeCell ref="C55:E55"/>
    <mergeCell ref="C56:E56"/>
    <mergeCell ref="A45:N45"/>
    <mergeCell ref="C46:E46"/>
    <mergeCell ref="C47:N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7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31"/>
  <sheetViews>
    <sheetView topLeftCell="A179" zoomScale="115" zoomScaleNormal="115" workbookViewId="0">
      <selection activeCell="P30" sqref="P30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30" width="84.42578125" style="137" hidden="1" customWidth="1"/>
    <col min="31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35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685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484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686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3101.06</v>
      </c>
      <c r="D20" s="148" t="s">
        <v>687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228.82</v>
      </c>
      <c r="D22" s="236" t="s">
        <v>688</v>
      </c>
      <c r="E22" s="135" t="s">
        <v>206</v>
      </c>
      <c r="G22" s="132" t="s">
        <v>209</v>
      </c>
      <c r="L22" s="147">
        <f>L208*7.3/1000</f>
        <v>21.36</v>
      </c>
      <c r="M22" s="148" t="s">
        <v>689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59.72</v>
      </c>
      <c r="D23" s="152" t="s">
        <v>690</v>
      </c>
      <c r="E23" s="135" t="s">
        <v>206</v>
      </c>
      <c r="G23" s="132" t="s">
        <v>212</v>
      </c>
      <c r="L23" s="153"/>
      <c r="M23" s="153">
        <v>299.98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2812.52</v>
      </c>
      <c r="D24" s="152" t="s">
        <v>691</v>
      </c>
      <c r="E24" s="135" t="s">
        <v>206</v>
      </c>
      <c r="G24" s="132" t="s">
        <v>214</v>
      </c>
      <c r="L24" s="153"/>
      <c r="M24" s="153">
        <v>14.05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692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692</v>
      </c>
    </row>
    <row r="32" spans="1:17" s="132" customFormat="1" ht="33.75" x14ac:dyDescent="0.2">
      <c r="A32" s="157" t="s">
        <v>225</v>
      </c>
      <c r="B32" s="158" t="s">
        <v>693</v>
      </c>
      <c r="C32" s="917" t="s">
        <v>694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225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694</v>
      </c>
    </row>
    <row r="33" spans="1:23" s="132" customFormat="1" ht="33.75" x14ac:dyDescent="0.2">
      <c r="A33" s="165"/>
      <c r="B33" s="166" t="s">
        <v>518</v>
      </c>
      <c r="C33" s="904" t="s">
        <v>519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519</v>
      </c>
    </row>
    <row r="34" spans="1:23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679.32</v>
      </c>
      <c r="K34" s="168" t="s">
        <v>520</v>
      </c>
      <c r="L34" s="169">
        <v>849.15</v>
      </c>
      <c r="M34" s="170" t="s">
        <v>31</v>
      </c>
      <c r="N34" s="171" t="s">
        <v>31</v>
      </c>
      <c r="S34" s="137" t="s">
        <v>255</v>
      </c>
    </row>
    <row r="35" spans="1:23" s="132" customFormat="1" x14ac:dyDescent="0.2">
      <c r="A35" s="167"/>
      <c r="B35" s="166" t="s">
        <v>235</v>
      </c>
      <c r="C35" s="904" t="s">
        <v>236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600.70000000000005</v>
      </c>
      <c r="K35" s="168" t="s">
        <v>520</v>
      </c>
      <c r="L35" s="169">
        <v>750.88</v>
      </c>
      <c r="M35" s="170" t="s">
        <v>31</v>
      </c>
      <c r="N35" s="171" t="s">
        <v>31</v>
      </c>
      <c r="S35" s="137" t="s">
        <v>236</v>
      </c>
    </row>
    <row r="36" spans="1:23" s="132" customFormat="1" x14ac:dyDescent="0.2">
      <c r="A36" s="167"/>
      <c r="B36" s="166" t="s">
        <v>238</v>
      </c>
      <c r="C36" s="904" t="s">
        <v>239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69.08</v>
      </c>
      <c r="K36" s="168" t="s">
        <v>520</v>
      </c>
      <c r="L36" s="169">
        <v>86.35</v>
      </c>
      <c r="M36" s="170" t="s">
        <v>31</v>
      </c>
      <c r="N36" s="171" t="s">
        <v>31</v>
      </c>
      <c r="S36" s="137" t="s">
        <v>239</v>
      </c>
    </row>
    <row r="37" spans="1:23" s="132" customFormat="1" x14ac:dyDescent="0.2">
      <c r="A37" s="167"/>
      <c r="B37" s="166" t="s">
        <v>256</v>
      </c>
      <c r="C37" s="904" t="s">
        <v>257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1285.54</v>
      </c>
      <c r="K37" s="168" t="s">
        <v>31</v>
      </c>
      <c r="L37" s="169">
        <v>1285.54</v>
      </c>
      <c r="M37" s="170" t="s">
        <v>31</v>
      </c>
      <c r="N37" s="171" t="s">
        <v>31</v>
      </c>
      <c r="S37" s="137" t="s">
        <v>257</v>
      </c>
    </row>
    <row r="38" spans="1:23" s="132" customFormat="1" x14ac:dyDescent="0.2">
      <c r="A38" s="167"/>
      <c r="B38" s="166" t="s">
        <v>31</v>
      </c>
      <c r="C38" s="904" t="s">
        <v>258</v>
      </c>
      <c r="D38" s="904"/>
      <c r="E38" s="904"/>
      <c r="F38" s="168" t="s">
        <v>241</v>
      </c>
      <c r="G38" s="168" t="s">
        <v>695</v>
      </c>
      <c r="H38" s="168" t="s">
        <v>520</v>
      </c>
      <c r="I38" s="168" t="s">
        <v>696</v>
      </c>
      <c r="J38" s="169" t="s">
        <v>31</v>
      </c>
      <c r="K38" s="168" t="s">
        <v>31</v>
      </c>
      <c r="L38" s="169" t="s">
        <v>31</v>
      </c>
      <c r="M38" s="170" t="s">
        <v>31</v>
      </c>
      <c r="N38" s="171" t="s">
        <v>31</v>
      </c>
      <c r="T38" s="137" t="s">
        <v>258</v>
      </c>
    </row>
    <row r="39" spans="1:23" s="132" customFormat="1" x14ac:dyDescent="0.2">
      <c r="A39" s="167"/>
      <c r="B39" s="166" t="s">
        <v>31</v>
      </c>
      <c r="C39" s="904" t="s">
        <v>240</v>
      </c>
      <c r="D39" s="904"/>
      <c r="E39" s="904"/>
      <c r="F39" s="168" t="s">
        <v>241</v>
      </c>
      <c r="G39" s="168" t="s">
        <v>697</v>
      </c>
      <c r="H39" s="168" t="s">
        <v>520</v>
      </c>
      <c r="I39" s="168" t="s">
        <v>698</v>
      </c>
      <c r="J39" s="169" t="s">
        <v>31</v>
      </c>
      <c r="K39" s="168" t="s">
        <v>31</v>
      </c>
      <c r="L39" s="169" t="s">
        <v>31</v>
      </c>
      <c r="M39" s="170" t="s">
        <v>31</v>
      </c>
      <c r="N39" s="171" t="s">
        <v>31</v>
      </c>
      <c r="T39" s="137" t="s">
        <v>240</v>
      </c>
    </row>
    <row r="40" spans="1:23" s="132" customFormat="1" x14ac:dyDescent="0.2">
      <c r="A40" s="167"/>
      <c r="B40" s="166" t="s">
        <v>31</v>
      </c>
      <c r="C40" s="917" t="s">
        <v>244</v>
      </c>
      <c r="D40" s="917"/>
      <c r="E40" s="917"/>
      <c r="F40" s="159" t="s">
        <v>31</v>
      </c>
      <c r="G40" s="159" t="s">
        <v>31</v>
      </c>
      <c r="H40" s="159" t="s">
        <v>31</v>
      </c>
      <c r="I40" s="159" t="s">
        <v>31</v>
      </c>
      <c r="J40" s="160">
        <v>2565.56</v>
      </c>
      <c r="K40" s="159" t="s">
        <v>31</v>
      </c>
      <c r="L40" s="160">
        <v>2885.57</v>
      </c>
      <c r="M40" s="161" t="s">
        <v>31</v>
      </c>
      <c r="N40" s="162" t="s">
        <v>31</v>
      </c>
      <c r="U40" s="137" t="s">
        <v>244</v>
      </c>
    </row>
    <row r="41" spans="1:23" s="132" customFormat="1" x14ac:dyDescent="0.2">
      <c r="A41" s="167"/>
      <c r="B41" s="166" t="s">
        <v>31</v>
      </c>
      <c r="C41" s="904" t="s">
        <v>245</v>
      </c>
      <c r="D41" s="904"/>
      <c r="E41" s="904"/>
      <c r="F41" s="168" t="s">
        <v>31</v>
      </c>
      <c r="G41" s="168" t="s">
        <v>31</v>
      </c>
      <c r="H41" s="168" t="s">
        <v>31</v>
      </c>
      <c r="I41" s="168" t="s">
        <v>31</v>
      </c>
      <c r="J41" s="169" t="s">
        <v>31</v>
      </c>
      <c r="K41" s="168" t="s">
        <v>31</v>
      </c>
      <c r="L41" s="169">
        <v>935.5</v>
      </c>
      <c r="M41" s="170" t="s">
        <v>31</v>
      </c>
      <c r="N41" s="171" t="s">
        <v>31</v>
      </c>
      <c r="T41" s="137" t="s">
        <v>245</v>
      </c>
    </row>
    <row r="42" spans="1:23" s="132" customFormat="1" ht="22.5" x14ac:dyDescent="0.2">
      <c r="A42" s="167"/>
      <c r="B42" s="166" t="s">
        <v>699</v>
      </c>
      <c r="C42" s="904" t="s">
        <v>700</v>
      </c>
      <c r="D42" s="904"/>
      <c r="E42" s="904"/>
      <c r="F42" s="168" t="s">
        <v>144</v>
      </c>
      <c r="G42" s="168" t="s">
        <v>537</v>
      </c>
      <c r="H42" s="168" t="s">
        <v>31</v>
      </c>
      <c r="I42" s="168" t="s">
        <v>537</v>
      </c>
      <c r="J42" s="169" t="s">
        <v>31</v>
      </c>
      <c r="K42" s="168" t="s">
        <v>31</v>
      </c>
      <c r="L42" s="169">
        <v>748.4</v>
      </c>
      <c r="M42" s="170" t="s">
        <v>31</v>
      </c>
      <c r="N42" s="171" t="s">
        <v>31</v>
      </c>
      <c r="T42" s="137" t="s">
        <v>700</v>
      </c>
    </row>
    <row r="43" spans="1:23" s="132" customFormat="1" ht="22.5" x14ac:dyDescent="0.2">
      <c r="A43" s="167"/>
      <c r="B43" s="166" t="s">
        <v>701</v>
      </c>
      <c r="C43" s="904" t="s">
        <v>702</v>
      </c>
      <c r="D43" s="904"/>
      <c r="E43" s="904"/>
      <c r="F43" s="168" t="s">
        <v>144</v>
      </c>
      <c r="G43" s="168" t="s">
        <v>703</v>
      </c>
      <c r="H43" s="168" t="s">
        <v>31</v>
      </c>
      <c r="I43" s="168" t="s">
        <v>703</v>
      </c>
      <c r="J43" s="169" t="s">
        <v>31</v>
      </c>
      <c r="K43" s="168" t="s">
        <v>31</v>
      </c>
      <c r="L43" s="169">
        <v>561.29999999999995</v>
      </c>
      <c r="M43" s="170" t="s">
        <v>31</v>
      </c>
      <c r="N43" s="171" t="s">
        <v>31</v>
      </c>
      <c r="T43" s="137" t="s">
        <v>702</v>
      </c>
    </row>
    <row r="44" spans="1:23" s="132" customFormat="1" x14ac:dyDescent="0.2">
      <c r="A44" s="172"/>
      <c r="B44" s="173"/>
      <c r="C44" s="918" t="s">
        <v>252</v>
      </c>
      <c r="D44" s="918"/>
      <c r="E44" s="918"/>
      <c r="F44" s="174" t="s">
        <v>31</v>
      </c>
      <c r="G44" s="174" t="s">
        <v>31</v>
      </c>
      <c r="H44" s="174" t="s">
        <v>31</v>
      </c>
      <c r="I44" s="174" t="s">
        <v>31</v>
      </c>
      <c r="J44" s="175" t="s">
        <v>31</v>
      </c>
      <c r="K44" s="174" t="s">
        <v>31</v>
      </c>
      <c r="L44" s="175">
        <v>4195.2700000000004</v>
      </c>
      <c r="M44" s="161" t="s">
        <v>31</v>
      </c>
      <c r="N44" s="176" t="s">
        <v>31</v>
      </c>
      <c r="V44" s="137" t="s">
        <v>252</v>
      </c>
    </row>
    <row r="45" spans="1:23" s="132" customFormat="1" ht="22.5" x14ac:dyDescent="0.2">
      <c r="A45" s="157" t="s">
        <v>235</v>
      </c>
      <c r="B45" s="158" t="s">
        <v>704</v>
      </c>
      <c r="C45" s="917" t="s">
        <v>705</v>
      </c>
      <c r="D45" s="917"/>
      <c r="E45" s="917"/>
      <c r="F45" s="159" t="s">
        <v>178</v>
      </c>
      <c r="G45" s="159" t="s">
        <v>31</v>
      </c>
      <c r="H45" s="159" t="s">
        <v>31</v>
      </c>
      <c r="I45" s="159" t="s">
        <v>225</v>
      </c>
      <c r="J45" s="160">
        <v>316888.40000000002</v>
      </c>
      <c r="K45" s="159" t="s">
        <v>706</v>
      </c>
      <c r="L45" s="160">
        <v>320691.06</v>
      </c>
      <c r="M45" s="161" t="s">
        <v>31</v>
      </c>
      <c r="N45" s="162" t="s">
        <v>31</v>
      </c>
      <c r="Q45" s="137" t="s">
        <v>705</v>
      </c>
    </row>
    <row r="46" spans="1:23" s="132" customFormat="1" x14ac:dyDescent="0.2">
      <c r="A46" s="163"/>
      <c r="B46" s="164"/>
      <c r="C46" s="904" t="s">
        <v>707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W46" s="137" t="s">
        <v>707</v>
      </c>
    </row>
    <row r="47" spans="1:23" s="132" customFormat="1" ht="22.5" x14ac:dyDescent="0.2">
      <c r="A47" s="165"/>
      <c r="B47" s="166" t="s">
        <v>708</v>
      </c>
      <c r="C47" s="904" t="s">
        <v>709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R47" s="137" t="s">
        <v>709</v>
      </c>
    </row>
    <row r="48" spans="1:23" s="132" customFormat="1" ht="33.75" x14ac:dyDescent="0.2">
      <c r="A48" s="157" t="s">
        <v>238</v>
      </c>
      <c r="B48" s="158" t="s">
        <v>693</v>
      </c>
      <c r="C48" s="917" t="s">
        <v>710</v>
      </c>
      <c r="D48" s="917"/>
      <c r="E48" s="917"/>
      <c r="F48" s="159" t="s">
        <v>178</v>
      </c>
      <c r="G48" s="159" t="s">
        <v>31</v>
      </c>
      <c r="H48" s="159" t="s">
        <v>31</v>
      </c>
      <c r="I48" s="159" t="s">
        <v>225</v>
      </c>
      <c r="J48" s="160" t="s">
        <v>31</v>
      </c>
      <c r="K48" s="159" t="s">
        <v>31</v>
      </c>
      <c r="L48" s="160" t="s">
        <v>31</v>
      </c>
      <c r="M48" s="161" t="s">
        <v>31</v>
      </c>
      <c r="N48" s="162" t="s">
        <v>31</v>
      </c>
      <c r="Q48" s="137" t="s">
        <v>710</v>
      </c>
    </row>
    <row r="49" spans="1:23" s="132" customFormat="1" ht="22.5" x14ac:dyDescent="0.2">
      <c r="A49" s="165"/>
      <c r="B49" s="166" t="s">
        <v>711</v>
      </c>
      <c r="C49" s="904" t="s">
        <v>712</v>
      </c>
      <c r="D49" s="904"/>
      <c r="E49" s="904"/>
      <c r="F49" s="904"/>
      <c r="G49" s="904"/>
      <c r="H49" s="904"/>
      <c r="I49" s="904"/>
      <c r="J49" s="904"/>
      <c r="K49" s="904"/>
      <c r="L49" s="904"/>
      <c r="M49" s="904"/>
      <c r="N49" s="912"/>
      <c r="R49" s="137" t="s">
        <v>712</v>
      </c>
    </row>
    <row r="50" spans="1:23" s="132" customFormat="1" ht="33.75" x14ac:dyDescent="0.2">
      <c r="A50" s="165"/>
      <c r="B50" s="166" t="s">
        <v>518</v>
      </c>
      <c r="C50" s="904" t="s">
        <v>519</v>
      </c>
      <c r="D50" s="904"/>
      <c r="E50" s="904"/>
      <c r="F50" s="904"/>
      <c r="G50" s="904"/>
      <c r="H50" s="904"/>
      <c r="I50" s="904"/>
      <c r="J50" s="904"/>
      <c r="K50" s="904"/>
      <c r="L50" s="904"/>
      <c r="M50" s="904"/>
      <c r="N50" s="912"/>
      <c r="R50" s="137" t="s">
        <v>519</v>
      </c>
    </row>
    <row r="51" spans="1:23" s="132" customFormat="1" x14ac:dyDescent="0.2">
      <c r="A51" s="167"/>
      <c r="B51" s="166" t="s">
        <v>225</v>
      </c>
      <c r="C51" s="904" t="s">
        <v>255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>
        <v>679.32</v>
      </c>
      <c r="K51" s="168" t="s">
        <v>713</v>
      </c>
      <c r="L51" s="169">
        <v>806.69</v>
      </c>
      <c r="M51" s="170" t="s">
        <v>31</v>
      </c>
      <c r="N51" s="171" t="s">
        <v>31</v>
      </c>
      <c r="S51" s="137" t="s">
        <v>255</v>
      </c>
    </row>
    <row r="52" spans="1:23" s="132" customFormat="1" x14ac:dyDescent="0.2">
      <c r="A52" s="167"/>
      <c r="B52" s="166" t="s">
        <v>235</v>
      </c>
      <c r="C52" s="904" t="s">
        <v>236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>
        <v>600.70000000000005</v>
      </c>
      <c r="K52" s="168" t="s">
        <v>713</v>
      </c>
      <c r="L52" s="169">
        <v>713.33</v>
      </c>
      <c r="M52" s="170" t="s">
        <v>31</v>
      </c>
      <c r="N52" s="171" t="s">
        <v>31</v>
      </c>
      <c r="S52" s="137" t="s">
        <v>236</v>
      </c>
    </row>
    <row r="53" spans="1:23" s="132" customFormat="1" x14ac:dyDescent="0.2">
      <c r="A53" s="167"/>
      <c r="B53" s="166" t="s">
        <v>238</v>
      </c>
      <c r="C53" s="904" t="s">
        <v>239</v>
      </c>
      <c r="D53" s="904"/>
      <c r="E53" s="904"/>
      <c r="F53" s="168" t="s">
        <v>31</v>
      </c>
      <c r="G53" s="168" t="s">
        <v>31</v>
      </c>
      <c r="H53" s="168" t="s">
        <v>31</v>
      </c>
      <c r="I53" s="168" t="s">
        <v>31</v>
      </c>
      <c r="J53" s="169">
        <v>69.08</v>
      </c>
      <c r="K53" s="168" t="s">
        <v>713</v>
      </c>
      <c r="L53" s="169">
        <v>82.03</v>
      </c>
      <c r="M53" s="170" t="s">
        <v>31</v>
      </c>
      <c r="N53" s="171" t="s">
        <v>31</v>
      </c>
      <c r="S53" s="137" t="s">
        <v>239</v>
      </c>
    </row>
    <row r="54" spans="1:23" s="132" customFormat="1" x14ac:dyDescent="0.2">
      <c r="A54" s="167"/>
      <c r="B54" s="166" t="s">
        <v>256</v>
      </c>
      <c r="C54" s="904" t="s">
        <v>257</v>
      </c>
      <c r="D54" s="904"/>
      <c r="E54" s="904"/>
      <c r="F54" s="168" t="s">
        <v>31</v>
      </c>
      <c r="G54" s="168" t="s">
        <v>31</v>
      </c>
      <c r="H54" s="168" t="s">
        <v>31</v>
      </c>
      <c r="I54" s="168" t="s">
        <v>31</v>
      </c>
      <c r="J54" s="169">
        <v>1285.54</v>
      </c>
      <c r="K54" s="168" t="s">
        <v>714</v>
      </c>
      <c r="L54" s="169">
        <v>1221.26</v>
      </c>
      <c r="M54" s="170" t="s">
        <v>31</v>
      </c>
      <c r="N54" s="171" t="s">
        <v>31</v>
      </c>
      <c r="S54" s="137" t="s">
        <v>257</v>
      </c>
    </row>
    <row r="55" spans="1:23" s="132" customFormat="1" x14ac:dyDescent="0.2">
      <c r="A55" s="167"/>
      <c r="B55" s="166" t="s">
        <v>31</v>
      </c>
      <c r="C55" s="904" t="s">
        <v>258</v>
      </c>
      <c r="D55" s="904"/>
      <c r="E55" s="904"/>
      <c r="F55" s="168" t="s">
        <v>241</v>
      </c>
      <c r="G55" s="168" t="s">
        <v>695</v>
      </c>
      <c r="H55" s="168" t="s">
        <v>713</v>
      </c>
      <c r="I55" s="168" t="s">
        <v>715</v>
      </c>
      <c r="J55" s="169" t="s">
        <v>31</v>
      </c>
      <c r="K55" s="168" t="s">
        <v>31</v>
      </c>
      <c r="L55" s="169" t="s">
        <v>31</v>
      </c>
      <c r="M55" s="170" t="s">
        <v>31</v>
      </c>
      <c r="N55" s="171" t="s">
        <v>31</v>
      </c>
      <c r="T55" s="137" t="s">
        <v>258</v>
      </c>
    </row>
    <row r="56" spans="1:23" s="132" customFormat="1" x14ac:dyDescent="0.2">
      <c r="A56" s="167"/>
      <c r="B56" s="166" t="s">
        <v>31</v>
      </c>
      <c r="C56" s="904" t="s">
        <v>240</v>
      </c>
      <c r="D56" s="904"/>
      <c r="E56" s="904"/>
      <c r="F56" s="168" t="s">
        <v>241</v>
      </c>
      <c r="G56" s="168" t="s">
        <v>697</v>
      </c>
      <c r="H56" s="168" t="s">
        <v>713</v>
      </c>
      <c r="I56" s="168" t="s">
        <v>716</v>
      </c>
      <c r="J56" s="169" t="s">
        <v>31</v>
      </c>
      <c r="K56" s="168" t="s">
        <v>31</v>
      </c>
      <c r="L56" s="169" t="s">
        <v>31</v>
      </c>
      <c r="M56" s="170" t="s">
        <v>31</v>
      </c>
      <c r="N56" s="171" t="s">
        <v>31</v>
      </c>
      <c r="T56" s="137" t="s">
        <v>240</v>
      </c>
    </row>
    <row r="57" spans="1:23" s="132" customFormat="1" x14ac:dyDescent="0.2">
      <c r="A57" s="167"/>
      <c r="B57" s="166" t="s">
        <v>31</v>
      </c>
      <c r="C57" s="917" t="s">
        <v>244</v>
      </c>
      <c r="D57" s="917"/>
      <c r="E57" s="917"/>
      <c r="F57" s="159" t="s">
        <v>31</v>
      </c>
      <c r="G57" s="159" t="s">
        <v>31</v>
      </c>
      <c r="H57" s="159" t="s">
        <v>31</v>
      </c>
      <c r="I57" s="159" t="s">
        <v>31</v>
      </c>
      <c r="J57" s="160">
        <v>2565.56</v>
      </c>
      <c r="K57" s="159" t="s">
        <v>31</v>
      </c>
      <c r="L57" s="160">
        <v>2741.28</v>
      </c>
      <c r="M57" s="161" t="s">
        <v>31</v>
      </c>
      <c r="N57" s="162" t="s">
        <v>31</v>
      </c>
      <c r="U57" s="137" t="s">
        <v>244</v>
      </c>
    </row>
    <row r="58" spans="1:23" s="132" customFormat="1" x14ac:dyDescent="0.2">
      <c r="A58" s="167"/>
      <c r="B58" s="166" t="s">
        <v>31</v>
      </c>
      <c r="C58" s="904" t="s">
        <v>245</v>
      </c>
      <c r="D58" s="904"/>
      <c r="E58" s="904"/>
      <c r="F58" s="168" t="s">
        <v>31</v>
      </c>
      <c r="G58" s="168" t="s">
        <v>31</v>
      </c>
      <c r="H58" s="168" t="s">
        <v>31</v>
      </c>
      <c r="I58" s="168" t="s">
        <v>31</v>
      </c>
      <c r="J58" s="169" t="s">
        <v>31</v>
      </c>
      <c r="K58" s="168" t="s">
        <v>31</v>
      </c>
      <c r="L58" s="169">
        <v>888.72</v>
      </c>
      <c r="M58" s="170" t="s">
        <v>31</v>
      </c>
      <c r="N58" s="171" t="s">
        <v>31</v>
      </c>
      <c r="T58" s="137" t="s">
        <v>245</v>
      </c>
    </row>
    <row r="59" spans="1:23" s="132" customFormat="1" ht="22.5" x14ac:dyDescent="0.2">
      <c r="A59" s="167"/>
      <c r="B59" s="166" t="s">
        <v>699</v>
      </c>
      <c r="C59" s="904" t="s">
        <v>700</v>
      </c>
      <c r="D59" s="904"/>
      <c r="E59" s="904"/>
      <c r="F59" s="168" t="s">
        <v>144</v>
      </c>
      <c r="G59" s="168" t="s">
        <v>537</v>
      </c>
      <c r="H59" s="168" t="s">
        <v>31</v>
      </c>
      <c r="I59" s="168" t="s">
        <v>537</v>
      </c>
      <c r="J59" s="169" t="s">
        <v>31</v>
      </c>
      <c r="K59" s="168" t="s">
        <v>31</v>
      </c>
      <c r="L59" s="169">
        <v>710.98</v>
      </c>
      <c r="M59" s="170" t="s">
        <v>31</v>
      </c>
      <c r="N59" s="171" t="s">
        <v>31</v>
      </c>
      <c r="T59" s="137" t="s">
        <v>700</v>
      </c>
    </row>
    <row r="60" spans="1:23" s="132" customFormat="1" ht="22.5" x14ac:dyDescent="0.2">
      <c r="A60" s="167"/>
      <c r="B60" s="166" t="s">
        <v>701</v>
      </c>
      <c r="C60" s="904" t="s">
        <v>702</v>
      </c>
      <c r="D60" s="904"/>
      <c r="E60" s="904"/>
      <c r="F60" s="168" t="s">
        <v>144</v>
      </c>
      <c r="G60" s="168" t="s">
        <v>703</v>
      </c>
      <c r="H60" s="168" t="s">
        <v>31</v>
      </c>
      <c r="I60" s="168" t="s">
        <v>703</v>
      </c>
      <c r="J60" s="169" t="s">
        <v>31</v>
      </c>
      <c r="K60" s="168" t="s">
        <v>31</v>
      </c>
      <c r="L60" s="169">
        <v>533.23</v>
      </c>
      <c r="M60" s="170" t="s">
        <v>31</v>
      </c>
      <c r="N60" s="171" t="s">
        <v>31</v>
      </c>
      <c r="T60" s="137" t="s">
        <v>702</v>
      </c>
    </row>
    <row r="61" spans="1:23" s="132" customFormat="1" x14ac:dyDescent="0.2">
      <c r="A61" s="172"/>
      <c r="B61" s="173"/>
      <c r="C61" s="918" t="s">
        <v>252</v>
      </c>
      <c r="D61" s="918"/>
      <c r="E61" s="918"/>
      <c r="F61" s="174" t="s">
        <v>31</v>
      </c>
      <c r="G61" s="174" t="s">
        <v>31</v>
      </c>
      <c r="H61" s="174" t="s">
        <v>31</v>
      </c>
      <c r="I61" s="174" t="s">
        <v>31</v>
      </c>
      <c r="J61" s="175" t="s">
        <v>31</v>
      </c>
      <c r="K61" s="174" t="s">
        <v>31</v>
      </c>
      <c r="L61" s="175">
        <v>3985.49</v>
      </c>
      <c r="M61" s="161" t="s">
        <v>31</v>
      </c>
      <c r="N61" s="176" t="s">
        <v>31</v>
      </c>
      <c r="V61" s="137" t="s">
        <v>252</v>
      </c>
    </row>
    <row r="62" spans="1:23" s="132" customFormat="1" ht="22.5" x14ac:dyDescent="0.2">
      <c r="A62" s="157" t="s">
        <v>256</v>
      </c>
      <c r="B62" s="158" t="s">
        <v>704</v>
      </c>
      <c r="C62" s="917" t="s">
        <v>717</v>
      </c>
      <c r="D62" s="917"/>
      <c r="E62" s="917"/>
      <c r="F62" s="159" t="s">
        <v>178</v>
      </c>
      <c r="G62" s="159" t="s">
        <v>31</v>
      </c>
      <c r="H62" s="159" t="s">
        <v>31</v>
      </c>
      <c r="I62" s="159" t="s">
        <v>225</v>
      </c>
      <c r="J62" s="160">
        <v>299334.81</v>
      </c>
      <c r="K62" s="159" t="s">
        <v>706</v>
      </c>
      <c r="L62" s="160">
        <v>302926.83</v>
      </c>
      <c r="M62" s="161" t="s">
        <v>31</v>
      </c>
      <c r="N62" s="162" t="s">
        <v>31</v>
      </c>
      <c r="Q62" s="137" t="s">
        <v>717</v>
      </c>
    </row>
    <row r="63" spans="1:23" s="132" customFormat="1" x14ac:dyDescent="0.2">
      <c r="A63" s="163"/>
      <c r="B63" s="164"/>
      <c r="C63" s="904" t="s">
        <v>718</v>
      </c>
      <c r="D63" s="904"/>
      <c r="E63" s="904"/>
      <c r="F63" s="904"/>
      <c r="G63" s="904"/>
      <c r="H63" s="904"/>
      <c r="I63" s="904"/>
      <c r="J63" s="904"/>
      <c r="K63" s="904"/>
      <c r="L63" s="904"/>
      <c r="M63" s="904"/>
      <c r="N63" s="912"/>
      <c r="W63" s="137" t="s">
        <v>718</v>
      </c>
    </row>
    <row r="64" spans="1:23" s="132" customFormat="1" ht="22.5" x14ac:dyDescent="0.2">
      <c r="A64" s="165"/>
      <c r="B64" s="166" t="s">
        <v>708</v>
      </c>
      <c r="C64" s="904" t="s">
        <v>709</v>
      </c>
      <c r="D64" s="904"/>
      <c r="E64" s="904"/>
      <c r="F64" s="904"/>
      <c r="G64" s="904"/>
      <c r="H64" s="904"/>
      <c r="I64" s="904"/>
      <c r="J64" s="904"/>
      <c r="K64" s="904"/>
      <c r="L64" s="904"/>
      <c r="M64" s="904"/>
      <c r="N64" s="912"/>
      <c r="R64" s="137" t="s">
        <v>709</v>
      </c>
    </row>
    <row r="65" spans="1:24" s="132" customFormat="1" ht="22.5" x14ac:dyDescent="0.2">
      <c r="A65" s="157" t="s">
        <v>285</v>
      </c>
      <c r="B65" s="158" t="s">
        <v>719</v>
      </c>
      <c r="C65" s="917" t="s">
        <v>720</v>
      </c>
      <c r="D65" s="917"/>
      <c r="E65" s="917"/>
      <c r="F65" s="159" t="s">
        <v>569</v>
      </c>
      <c r="G65" s="159" t="s">
        <v>31</v>
      </c>
      <c r="H65" s="159" t="s">
        <v>31</v>
      </c>
      <c r="I65" s="159" t="s">
        <v>721</v>
      </c>
      <c r="J65" s="160" t="s">
        <v>31</v>
      </c>
      <c r="K65" s="159" t="s">
        <v>31</v>
      </c>
      <c r="L65" s="160" t="s">
        <v>31</v>
      </c>
      <c r="M65" s="161" t="s">
        <v>31</v>
      </c>
      <c r="N65" s="162" t="s">
        <v>31</v>
      </c>
      <c r="Q65" s="137" t="s">
        <v>720</v>
      </c>
    </row>
    <row r="66" spans="1:24" s="132" customFormat="1" x14ac:dyDescent="0.2">
      <c r="A66" s="163"/>
      <c r="B66" s="164"/>
      <c r="C66" s="904" t="s">
        <v>722</v>
      </c>
      <c r="D66" s="904"/>
      <c r="E66" s="904"/>
      <c r="F66" s="904"/>
      <c r="G66" s="904"/>
      <c r="H66" s="904"/>
      <c r="I66" s="904"/>
      <c r="J66" s="904"/>
      <c r="K66" s="904"/>
      <c r="L66" s="904"/>
      <c r="M66" s="904"/>
      <c r="N66" s="912"/>
      <c r="X66" s="137" t="s">
        <v>722</v>
      </c>
    </row>
    <row r="67" spans="1:24" s="132" customFormat="1" x14ac:dyDescent="0.2">
      <c r="A67" s="167"/>
      <c r="B67" s="166" t="s">
        <v>225</v>
      </c>
      <c r="C67" s="904" t="s">
        <v>255</v>
      </c>
      <c r="D67" s="904"/>
      <c r="E67" s="904"/>
      <c r="F67" s="168" t="s">
        <v>31</v>
      </c>
      <c r="G67" s="168" t="s">
        <v>31</v>
      </c>
      <c r="H67" s="168" t="s">
        <v>31</v>
      </c>
      <c r="I67" s="168" t="s">
        <v>31</v>
      </c>
      <c r="J67" s="169">
        <v>321.93</v>
      </c>
      <c r="K67" s="168" t="s">
        <v>31</v>
      </c>
      <c r="L67" s="169">
        <v>115.57</v>
      </c>
      <c r="M67" s="170" t="s">
        <v>31</v>
      </c>
      <c r="N67" s="171" t="s">
        <v>31</v>
      </c>
      <c r="S67" s="137" t="s">
        <v>255</v>
      </c>
    </row>
    <row r="68" spans="1:24" s="132" customFormat="1" x14ac:dyDescent="0.2">
      <c r="A68" s="167"/>
      <c r="B68" s="166" t="s">
        <v>235</v>
      </c>
      <c r="C68" s="904" t="s">
        <v>236</v>
      </c>
      <c r="D68" s="904"/>
      <c r="E68" s="904"/>
      <c r="F68" s="168" t="s">
        <v>31</v>
      </c>
      <c r="G68" s="168" t="s">
        <v>31</v>
      </c>
      <c r="H68" s="168" t="s">
        <v>31</v>
      </c>
      <c r="I68" s="168" t="s">
        <v>31</v>
      </c>
      <c r="J68" s="169">
        <v>98.67</v>
      </c>
      <c r="K68" s="168" t="s">
        <v>31</v>
      </c>
      <c r="L68" s="169">
        <v>35.42</v>
      </c>
      <c r="M68" s="170" t="s">
        <v>31</v>
      </c>
      <c r="N68" s="171" t="s">
        <v>31</v>
      </c>
      <c r="S68" s="137" t="s">
        <v>236</v>
      </c>
    </row>
    <row r="69" spans="1:24" s="132" customFormat="1" x14ac:dyDescent="0.2">
      <c r="A69" s="167"/>
      <c r="B69" s="166" t="s">
        <v>238</v>
      </c>
      <c r="C69" s="904" t="s">
        <v>239</v>
      </c>
      <c r="D69" s="904"/>
      <c r="E69" s="904"/>
      <c r="F69" s="168" t="s">
        <v>31</v>
      </c>
      <c r="G69" s="168" t="s">
        <v>31</v>
      </c>
      <c r="H69" s="168" t="s">
        <v>31</v>
      </c>
      <c r="I69" s="168" t="s">
        <v>31</v>
      </c>
      <c r="J69" s="169">
        <v>14.69</v>
      </c>
      <c r="K69" s="168" t="s">
        <v>31</v>
      </c>
      <c r="L69" s="169">
        <v>5.27</v>
      </c>
      <c r="M69" s="170" t="s">
        <v>31</v>
      </c>
      <c r="N69" s="171" t="s">
        <v>31</v>
      </c>
      <c r="S69" s="137" t="s">
        <v>239</v>
      </c>
    </row>
    <row r="70" spans="1:24" s="132" customFormat="1" x14ac:dyDescent="0.2">
      <c r="A70" s="167"/>
      <c r="B70" s="166" t="s">
        <v>256</v>
      </c>
      <c r="C70" s="904" t="s">
        <v>257</v>
      </c>
      <c r="D70" s="904"/>
      <c r="E70" s="904"/>
      <c r="F70" s="168" t="s">
        <v>31</v>
      </c>
      <c r="G70" s="168" t="s">
        <v>31</v>
      </c>
      <c r="H70" s="168" t="s">
        <v>31</v>
      </c>
      <c r="I70" s="168" t="s">
        <v>31</v>
      </c>
      <c r="J70" s="169">
        <v>548.44000000000005</v>
      </c>
      <c r="K70" s="168" t="s">
        <v>31</v>
      </c>
      <c r="L70" s="169">
        <v>196.89</v>
      </c>
      <c r="M70" s="170" t="s">
        <v>31</v>
      </c>
      <c r="N70" s="171" t="s">
        <v>31</v>
      </c>
      <c r="S70" s="137" t="s">
        <v>257</v>
      </c>
    </row>
    <row r="71" spans="1:24" s="132" customFormat="1" x14ac:dyDescent="0.2">
      <c r="A71" s="167"/>
      <c r="B71" s="166" t="s">
        <v>31</v>
      </c>
      <c r="C71" s="904" t="s">
        <v>258</v>
      </c>
      <c r="D71" s="904"/>
      <c r="E71" s="904"/>
      <c r="F71" s="168" t="s">
        <v>241</v>
      </c>
      <c r="G71" s="168" t="s">
        <v>429</v>
      </c>
      <c r="H71" s="168" t="s">
        <v>31</v>
      </c>
      <c r="I71" s="168" t="s">
        <v>723</v>
      </c>
      <c r="J71" s="169" t="s">
        <v>31</v>
      </c>
      <c r="K71" s="168" t="s">
        <v>31</v>
      </c>
      <c r="L71" s="169" t="s">
        <v>31</v>
      </c>
      <c r="M71" s="170" t="s">
        <v>31</v>
      </c>
      <c r="N71" s="171" t="s">
        <v>31</v>
      </c>
      <c r="T71" s="137" t="s">
        <v>258</v>
      </c>
    </row>
    <row r="72" spans="1:24" s="132" customFormat="1" x14ac:dyDescent="0.2">
      <c r="A72" s="167"/>
      <c r="B72" s="166" t="s">
        <v>31</v>
      </c>
      <c r="C72" s="904" t="s">
        <v>240</v>
      </c>
      <c r="D72" s="904"/>
      <c r="E72" s="904"/>
      <c r="F72" s="168" t="s">
        <v>241</v>
      </c>
      <c r="G72" s="168" t="s">
        <v>724</v>
      </c>
      <c r="H72" s="168" t="s">
        <v>31</v>
      </c>
      <c r="I72" s="168" t="s">
        <v>725</v>
      </c>
      <c r="J72" s="169" t="s">
        <v>31</v>
      </c>
      <c r="K72" s="168" t="s">
        <v>31</v>
      </c>
      <c r="L72" s="169" t="s">
        <v>31</v>
      </c>
      <c r="M72" s="170" t="s">
        <v>31</v>
      </c>
      <c r="N72" s="171" t="s">
        <v>31</v>
      </c>
      <c r="T72" s="137" t="s">
        <v>240</v>
      </c>
    </row>
    <row r="73" spans="1:24" s="132" customFormat="1" x14ac:dyDescent="0.2">
      <c r="A73" s="167"/>
      <c r="B73" s="166" t="s">
        <v>31</v>
      </c>
      <c r="C73" s="917" t="s">
        <v>244</v>
      </c>
      <c r="D73" s="917"/>
      <c r="E73" s="917"/>
      <c r="F73" s="159" t="s">
        <v>31</v>
      </c>
      <c r="G73" s="159" t="s">
        <v>31</v>
      </c>
      <c r="H73" s="159" t="s">
        <v>31</v>
      </c>
      <c r="I73" s="159" t="s">
        <v>31</v>
      </c>
      <c r="J73" s="160">
        <v>969.04</v>
      </c>
      <c r="K73" s="159" t="s">
        <v>31</v>
      </c>
      <c r="L73" s="160">
        <v>347.88</v>
      </c>
      <c r="M73" s="161" t="s">
        <v>31</v>
      </c>
      <c r="N73" s="162" t="s">
        <v>31</v>
      </c>
      <c r="U73" s="137" t="s">
        <v>244</v>
      </c>
    </row>
    <row r="74" spans="1:24" s="132" customFormat="1" x14ac:dyDescent="0.2">
      <c r="A74" s="167"/>
      <c r="B74" s="166" t="s">
        <v>31</v>
      </c>
      <c r="C74" s="904" t="s">
        <v>245</v>
      </c>
      <c r="D74" s="904"/>
      <c r="E74" s="904"/>
      <c r="F74" s="168" t="s">
        <v>31</v>
      </c>
      <c r="G74" s="168" t="s">
        <v>31</v>
      </c>
      <c r="H74" s="168" t="s">
        <v>31</v>
      </c>
      <c r="I74" s="168" t="s">
        <v>31</v>
      </c>
      <c r="J74" s="169" t="s">
        <v>31</v>
      </c>
      <c r="K74" s="168" t="s">
        <v>31</v>
      </c>
      <c r="L74" s="169">
        <v>120.84</v>
      </c>
      <c r="M74" s="170" t="s">
        <v>31</v>
      </c>
      <c r="N74" s="171" t="s">
        <v>31</v>
      </c>
      <c r="T74" s="137" t="s">
        <v>245</v>
      </c>
    </row>
    <row r="75" spans="1:24" s="132" customFormat="1" ht="22.5" x14ac:dyDescent="0.2">
      <c r="A75" s="167"/>
      <c r="B75" s="166" t="s">
        <v>726</v>
      </c>
      <c r="C75" s="904" t="s">
        <v>727</v>
      </c>
      <c r="D75" s="904"/>
      <c r="E75" s="904"/>
      <c r="F75" s="168" t="s">
        <v>144</v>
      </c>
      <c r="G75" s="168" t="s">
        <v>728</v>
      </c>
      <c r="H75" s="168" t="s">
        <v>31</v>
      </c>
      <c r="I75" s="168" t="s">
        <v>728</v>
      </c>
      <c r="J75" s="169" t="s">
        <v>31</v>
      </c>
      <c r="K75" s="168" t="s">
        <v>31</v>
      </c>
      <c r="L75" s="169">
        <v>145.01</v>
      </c>
      <c r="M75" s="170" t="s">
        <v>31</v>
      </c>
      <c r="N75" s="171" t="s">
        <v>31</v>
      </c>
      <c r="T75" s="137" t="s">
        <v>727</v>
      </c>
    </row>
    <row r="76" spans="1:24" s="132" customFormat="1" ht="22.5" x14ac:dyDescent="0.2">
      <c r="A76" s="167"/>
      <c r="B76" s="166" t="s">
        <v>729</v>
      </c>
      <c r="C76" s="904" t="s">
        <v>730</v>
      </c>
      <c r="D76" s="904"/>
      <c r="E76" s="904"/>
      <c r="F76" s="168" t="s">
        <v>144</v>
      </c>
      <c r="G76" s="168" t="s">
        <v>554</v>
      </c>
      <c r="H76" s="168" t="s">
        <v>31</v>
      </c>
      <c r="I76" s="168" t="s">
        <v>554</v>
      </c>
      <c r="J76" s="169" t="s">
        <v>31</v>
      </c>
      <c r="K76" s="168" t="s">
        <v>31</v>
      </c>
      <c r="L76" s="169">
        <v>78.55</v>
      </c>
      <c r="M76" s="170" t="s">
        <v>31</v>
      </c>
      <c r="N76" s="171" t="s">
        <v>31</v>
      </c>
      <c r="T76" s="137" t="s">
        <v>730</v>
      </c>
    </row>
    <row r="77" spans="1:24" s="132" customFormat="1" x14ac:dyDescent="0.2">
      <c r="A77" s="172"/>
      <c r="B77" s="173"/>
      <c r="C77" s="918" t="s">
        <v>252</v>
      </c>
      <c r="D77" s="918"/>
      <c r="E77" s="918"/>
      <c r="F77" s="174" t="s">
        <v>31</v>
      </c>
      <c r="G77" s="174" t="s">
        <v>31</v>
      </c>
      <c r="H77" s="174" t="s">
        <v>31</v>
      </c>
      <c r="I77" s="174" t="s">
        <v>31</v>
      </c>
      <c r="J77" s="175" t="s">
        <v>31</v>
      </c>
      <c r="K77" s="174" t="s">
        <v>31</v>
      </c>
      <c r="L77" s="175">
        <v>571.44000000000005</v>
      </c>
      <c r="M77" s="161" t="s">
        <v>31</v>
      </c>
      <c r="N77" s="176" t="s">
        <v>31</v>
      </c>
      <c r="V77" s="137" t="s">
        <v>252</v>
      </c>
    </row>
    <row r="78" spans="1:24" s="132" customFormat="1" x14ac:dyDescent="0.2">
      <c r="A78" s="157" t="s">
        <v>295</v>
      </c>
      <c r="B78" s="158" t="s">
        <v>731</v>
      </c>
      <c r="C78" s="917" t="s">
        <v>732</v>
      </c>
      <c r="D78" s="917"/>
      <c r="E78" s="917"/>
      <c r="F78" s="159" t="s">
        <v>646</v>
      </c>
      <c r="G78" s="159" t="s">
        <v>31</v>
      </c>
      <c r="H78" s="159" t="s">
        <v>31</v>
      </c>
      <c r="I78" s="159" t="s">
        <v>733</v>
      </c>
      <c r="J78" s="160">
        <v>166.11</v>
      </c>
      <c r="K78" s="159" t="s">
        <v>31</v>
      </c>
      <c r="L78" s="160">
        <v>7275.29</v>
      </c>
      <c r="M78" s="161" t="s">
        <v>31</v>
      </c>
      <c r="N78" s="162" t="s">
        <v>31</v>
      </c>
      <c r="Q78" s="137" t="s">
        <v>732</v>
      </c>
    </row>
    <row r="79" spans="1:24" s="132" customFormat="1" x14ac:dyDescent="0.2">
      <c r="A79" s="157" t="s">
        <v>304</v>
      </c>
      <c r="B79" s="158" t="s">
        <v>734</v>
      </c>
      <c r="C79" s="917" t="s">
        <v>735</v>
      </c>
      <c r="D79" s="917"/>
      <c r="E79" s="917"/>
      <c r="F79" s="159" t="s">
        <v>650</v>
      </c>
      <c r="G79" s="159" t="s">
        <v>31</v>
      </c>
      <c r="H79" s="159" t="s">
        <v>31</v>
      </c>
      <c r="I79" s="159" t="s">
        <v>736</v>
      </c>
      <c r="J79" s="160" t="s">
        <v>31</v>
      </c>
      <c r="K79" s="159" t="s">
        <v>31</v>
      </c>
      <c r="L79" s="160" t="s">
        <v>31</v>
      </c>
      <c r="M79" s="161" t="s">
        <v>31</v>
      </c>
      <c r="N79" s="162" t="s">
        <v>31</v>
      </c>
      <c r="Q79" s="137" t="s">
        <v>735</v>
      </c>
    </row>
    <row r="80" spans="1:24" s="132" customFormat="1" x14ac:dyDescent="0.2">
      <c r="A80" s="163"/>
      <c r="B80" s="164"/>
      <c r="C80" s="904" t="s">
        <v>737</v>
      </c>
      <c r="D80" s="904"/>
      <c r="E80" s="904"/>
      <c r="F80" s="904"/>
      <c r="G80" s="904"/>
      <c r="H80" s="904"/>
      <c r="I80" s="904"/>
      <c r="J80" s="904"/>
      <c r="K80" s="904"/>
      <c r="L80" s="904"/>
      <c r="M80" s="904"/>
      <c r="N80" s="912"/>
      <c r="X80" s="137" t="s">
        <v>737</v>
      </c>
    </row>
    <row r="81" spans="1:22" s="132" customFormat="1" x14ac:dyDescent="0.2">
      <c r="A81" s="167"/>
      <c r="B81" s="166" t="s">
        <v>225</v>
      </c>
      <c r="C81" s="904" t="s">
        <v>255</v>
      </c>
      <c r="D81" s="904"/>
      <c r="E81" s="904"/>
      <c r="F81" s="168" t="s">
        <v>31</v>
      </c>
      <c r="G81" s="168" t="s">
        <v>31</v>
      </c>
      <c r="H81" s="168" t="s">
        <v>31</v>
      </c>
      <c r="I81" s="168" t="s">
        <v>31</v>
      </c>
      <c r="J81" s="169">
        <v>237.13</v>
      </c>
      <c r="K81" s="168" t="s">
        <v>31</v>
      </c>
      <c r="L81" s="169">
        <v>14.23</v>
      </c>
      <c r="M81" s="170" t="s">
        <v>31</v>
      </c>
      <c r="N81" s="171" t="s">
        <v>31</v>
      </c>
      <c r="S81" s="137" t="s">
        <v>255</v>
      </c>
    </row>
    <row r="82" spans="1:22" s="132" customFormat="1" x14ac:dyDescent="0.2">
      <c r="A82" s="167"/>
      <c r="B82" s="166" t="s">
        <v>235</v>
      </c>
      <c r="C82" s="904" t="s">
        <v>236</v>
      </c>
      <c r="D82" s="904"/>
      <c r="E82" s="904"/>
      <c r="F82" s="168" t="s">
        <v>31</v>
      </c>
      <c r="G82" s="168" t="s">
        <v>31</v>
      </c>
      <c r="H82" s="168" t="s">
        <v>31</v>
      </c>
      <c r="I82" s="168" t="s">
        <v>31</v>
      </c>
      <c r="J82" s="169">
        <v>21.18</v>
      </c>
      <c r="K82" s="168" t="s">
        <v>31</v>
      </c>
      <c r="L82" s="169">
        <v>1.27</v>
      </c>
      <c r="M82" s="170" t="s">
        <v>31</v>
      </c>
      <c r="N82" s="171" t="s">
        <v>31</v>
      </c>
      <c r="S82" s="137" t="s">
        <v>236</v>
      </c>
    </row>
    <row r="83" spans="1:22" s="132" customFormat="1" x14ac:dyDescent="0.2">
      <c r="A83" s="167"/>
      <c r="B83" s="166" t="s">
        <v>238</v>
      </c>
      <c r="C83" s="904" t="s">
        <v>239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>
        <v>3.21</v>
      </c>
      <c r="K83" s="168" t="s">
        <v>31</v>
      </c>
      <c r="L83" s="169">
        <v>0.19</v>
      </c>
      <c r="M83" s="170" t="s">
        <v>31</v>
      </c>
      <c r="N83" s="171" t="s">
        <v>31</v>
      </c>
      <c r="S83" s="137" t="s">
        <v>239</v>
      </c>
    </row>
    <row r="84" spans="1:22" s="132" customFormat="1" x14ac:dyDescent="0.2">
      <c r="A84" s="167"/>
      <c r="B84" s="166" t="s">
        <v>256</v>
      </c>
      <c r="C84" s="904" t="s">
        <v>257</v>
      </c>
      <c r="D84" s="904"/>
      <c r="E84" s="904"/>
      <c r="F84" s="168" t="s">
        <v>31</v>
      </c>
      <c r="G84" s="168" t="s">
        <v>31</v>
      </c>
      <c r="H84" s="168" t="s">
        <v>31</v>
      </c>
      <c r="I84" s="168" t="s">
        <v>31</v>
      </c>
      <c r="J84" s="169">
        <v>5089.63</v>
      </c>
      <c r="K84" s="168" t="s">
        <v>31</v>
      </c>
      <c r="L84" s="169">
        <v>305.38</v>
      </c>
      <c r="M84" s="170" t="s">
        <v>31</v>
      </c>
      <c r="N84" s="171" t="s">
        <v>31</v>
      </c>
      <c r="S84" s="137" t="s">
        <v>257</v>
      </c>
    </row>
    <row r="85" spans="1:22" s="132" customFormat="1" x14ac:dyDescent="0.2">
      <c r="A85" s="167"/>
      <c r="B85" s="166" t="s">
        <v>31</v>
      </c>
      <c r="C85" s="904" t="s">
        <v>258</v>
      </c>
      <c r="D85" s="904"/>
      <c r="E85" s="904"/>
      <c r="F85" s="168" t="s">
        <v>241</v>
      </c>
      <c r="G85" s="168" t="s">
        <v>738</v>
      </c>
      <c r="H85" s="168" t="s">
        <v>31</v>
      </c>
      <c r="I85" s="168" t="s">
        <v>739</v>
      </c>
      <c r="J85" s="169" t="s">
        <v>31</v>
      </c>
      <c r="K85" s="168" t="s">
        <v>31</v>
      </c>
      <c r="L85" s="169" t="s">
        <v>31</v>
      </c>
      <c r="M85" s="170" t="s">
        <v>31</v>
      </c>
      <c r="N85" s="171" t="s">
        <v>31</v>
      </c>
      <c r="T85" s="137" t="s">
        <v>258</v>
      </c>
    </row>
    <row r="86" spans="1:22" s="132" customFormat="1" x14ac:dyDescent="0.2">
      <c r="A86" s="167"/>
      <c r="B86" s="166" t="s">
        <v>31</v>
      </c>
      <c r="C86" s="904" t="s">
        <v>240</v>
      </c>
      <c r="D86" s="904"/>
      <c r="E86" s="904"/>
      <c r="F86" s="168" t="s">
        <v>241</v>
      </c>
      <c r="G86" s="168" t="s">
        <v>740</v>
      </c>
      <c r="H86" s="168" t="s">
        <v>31</v>
      </c>
      <c r="I86" s="168" t="s">
        <v>741</v>
      </c>
      <c r="J86" s="169" t="s">
        <v>31</v>
      </c>
      <c r="K86" s="168" t="s">
        <v>31</v>
      </c>
      <c r="L86" s="169" t="s">
        <v>31</v>
      </c>
      <c r="M86" s="170" t="s">
        <v>31</v>
      </c>
      <c r="N86" s="171" t="s">
        <v>31</v>
      </c>
      <c r="T86" s="137" t="s">
        <v>240</v>
      </c>
    </row>
    <row r="87" spans="1:22" s="132" customFormat="1" x14ac:dyDescent="0.2">
      <c r="A87" s="167"/>
      <c r="B87" s="166" t="s">
        <v>31</v>
      </c>
      <c r="C87" s="917" t="s">
        <v>244</v>
      </c>
      <c r="D87" s="917"/>
      <c r="E87" s="917"/>
      <c r="F87" s="159" t="s">
        <v>31</v>
      </c>
      <c r="G87" s="159" t="s">
        <v>31</v>
      </c>
      <c r="H87" s="159" t="s">
        <v>31</v>
      </c>
      <c r="I87" s="159" t="s">
        <v>31</v>
      </c>
      <c r="J87" s="160">
        <v>5347.94</v>
      </c>
      <c r="K87" s="159" t="s">
        <v>31</v>
      </c>
      <c r="L87" s="160">
        <v>320.88</v>
      </c>
      <c r="M87" s="161" t="s">
        <v>31</v>
      </c>
      <c r="N87" s="162" t="s">
        <v>31</v>
      </c>
      <c r="U87" s="137" t="s">
        <v>244</v>
      </c>
    </row>
    <row r="88" spans="1:22" s="132" customFormat="1" x14ac:dyDescent="0.2">
      <c r="A88" s="167"/>
      <c r="B88" s="166" t="s">
        <v>31</v>
      </c>
      <c r="C88" s="904" t="s">
        <v>245</v>
      </c>
      <c r="D88" s="904"/>
      <c r="E88" s="904"/>
      <c r="F88" s="168" t="s">
        <v>31</v>
      </c>
      <c r="G88" s="168" t="s">
        <v>31</v>
      </c>
      <c r="H88" s="168" t="s">
        <v>31</v>
      </c>
      <c r="I88" s="168" t="s">
        <v>31</v>
      </c>
      <c r="J88" s="169" t="s">
        <v>31</v>
      </c>
      <c r="K88" s="168" t="s">
        <v>31</v>
      </c>
      <c r="L88" s="169">
        <v>14.42</v>
      </c>
      <c r="M88" s="170" t="s">
        <v>31</v>
      </c>
      <c r="N88" s="171" t="s">
        <v>31</v>
      </c>
      <c r="T88" s="137" t="s">
        <v>245</v>
      </c>
    </row>
    <row r="89" spans="1:22" s="132" customFormat="1" ht="22.5" x14ac:dyDescent="0.2">
      <c r="A89" s="167"/>
      <c r="B89" s="166" t="s">
        <v>726</v>
      </c>
      <c r="C89" s="904" t="s">
        <v>727</v>
      </c>
      <c r="D89" s="904"/>
      <c r="E89" s="904"/>
      <c r="F89" s="168" t="s">
        <v>144</v>
      </c>
      <c r="G89" s="168" t="s">
        <v>728</v>
      </c>
      <c r="H89" s="168" t="s">
        <v>31</v>
      </c>
      <c r="I89" s="168" t="s">
        <v>728</v>
      </c>
      <c r="J89" s="169" t="s">
        <v>31</v>
      </c>
      <c r="K89" s="168" t="s">
        <v>31</v>
      </c>
      <c r="L89" s="169">
        <v>17.3</v>
      </c>
      <c r="M89" s="170" t="s">
        <v>31</v>
      </c>
      <c r="N89" s="171" t="s">
        <v>31</v>
      </c>
      <c r="T89" s="137" t="s">
        <v>727</v>
      </c>
    </row>
    <row r="90" spans="1:22" s="132" customFormat="1" ht="22.5" x14ac:dyDescent="0.2">
      <c r="A90" s="167"/>
      <c r="B90" s="166" t="s">
        <v>729</v>
      </c>
      <c r="C90" s="904" t="s">
        <v>730</v>
      </c>
      <c r="D90" s="904"/>
      <c r="E90" s="904"/>
      <c r="F90" s="168" t="s">
        <v>144</v>
      </c>
      <c r="G90" s="168" t="s">
        <v>554</v>
      </c>
      <c r="H90" s="168" t="s">
        <v>31</v>
      </c>
      <c r="I90" s="168" t="s">
        <v>554</v>
      </c>
      <c r="J90" s="169" t="s">
        <v>31</v>
      </c>
      <c r="K90" s="168" t="s">
        <v>31</v>
      </c>
      <c r="L90" s="169">
        <v>9.3699999999999992</v>
      </c>
      <c r="M90" s="170" t="s">
        <v>31</v>
      </c>
      <c r="N90" s="171" t="s">
        <v>31</v>
      </c>
      <c r="T90" s="137" t="s">
        <v>730</v>
      </c>
    </row>
    <row r="91" spans="1:22" s="132" customFormat="1" x14ac:dyDescent="0.2">
      <c r="A91" s="172"/>
      <c r="B91" s="173"/>
      <c r="C91" s="918" t="s">
        <v>252</v>
      </c>
      <c r="D91" s="918"/>
      <c r="E91" s="918"/>
      <c r="F91" s="174" t="s">
        <v>31</v>
      </c>
      <c r="G91" s="174" t="s">
        <v>31</v>
      </c>
      <c r="H91" s="174" t="s">
        <v>31</v>
      </c>
      <c r="I91" s="174" t="s">
        <v>31</v>
      </c>
      <c r="J91" s="175" t="s">
        <v>31</v>
      </c>
      <c r="K91" s="174" t="s">
        <v>31</v>
      </c>
      <c r="L91" s="175">
        <v>347.55</v>
      </c>
      <c r="M91" s="161" t="s">
        <v>31</v>
      </c>
      <c r="N91" s="176" t="s">
        <v>31</v>
      </c>
      <c r="V91" s="137" t="s">
        <v>252</v>
      </c>
    </row>
    <row r="92" spans="1:22" s="132" customFormat="1" ht="22.5" x14ac:dyDescent="0.2">
      <c r="A92" s="157" t="s">
        <v>309</v>
      </c>
      <c r="B92" s="158" t="s">
        <v>742</v>
      </c>
      <c r="C92" s="917" t="s">
        <v>743</v>
      </c>
      <c r="D92" s="917"/>
      <c r="E92" s="917"/>
      <c r="F92" s="159" t="s">
        <v>744</v>
      </c>
      <c r="G92" s="159" t="s">
        <v>31</v>
      </c>
      <c r="H92" s="159" t="s">
        <v>31</v>
      </c>
      <c r="I92" s="159" t="s">
        <v>745</v>
      </c>
      <c r="J92" s="160" t="s">
        <v>31</v>
      </c>
      <c r="K92" s="159" t="s">
        <v>31</v>
      </c>
      <c r="L92" s="160" t="s">
        <v>31</v>
      </c>
      <c r="M92" s="161" t="s">
        <v>31</v>
      </c>
      <c r="N92" s="162" t="s">
        <v>31</v>
      </c>
      <c r="Q92" s="137" t="s">
        <v>743</v>
      </c>
    </row>
    <row r="93" spans="1:22" s="132" customFormat="1" x14ac:dyDescent="0.2">
      <c r="A93" s="167"/>
      <c r="B93" s="166" t="s">
        <v>225</v>
      </c>
      <c r="C93" s="904" t="s">
        <v>255</v>
      </c>
      <c r="D93" s="904"/>
      <c r="E93" s="904"/>
      <c r="F93" s="168" t="s">
        <v>31</v>
      </c>
      <c r="G93" s="168" t="s">
        <v>31</v>
      </c>
      <c r="H93" s="168" t="s">
        <v>31</v>
      </c>
      <c r="I93" s="168" t="s">
        <v>31</v>
      </c>
      <c r="J93" s="169">
        <v>1.1499999999999999</v>
      </c>
      <c r="K93" s="168" t="s">
        <v>31</v>
      </c>
      <c r="L93" s="169">
        <v>4.03</v>
      </c>
      <c r="M93" s="170" t="s">
        <v>31</v>
      </c>
      <c r="N93" s="171" t="s">
        <v>31</v>
      </c>
      <c r="S93" s="137" t="s">
        <v>255</v>
      </c>
    </row>
    <row r="94" spans="1:22" s="132" customFormat="1" x14ac:dyDescent="0.2">
      <c r="A94" s="167"/>
      <c r="B94" s="166" t="s">
        <v>256</v>
      </c>
      <c r="C94" s="904" t="s">
        <v>257</v>
      </c>
      <c r="D94" s="904"/>
      <c r="E94" s="904"/>
      <c r="F94" s="168" t="s">
        <v>31</v>
      </c>
      <c r="G94" s="168" t="s">
        <v>31</v>
      </c>
      <c r="H94" s="168" t="s">
        <v>31</v>
      </c>
      <c r="I94" s="168" t="s">
        <v>31</v>
      </c>
      <c r="J94" s="169">
        <v>7.8</v>
      </c>
      <c r="K94" s="168" t="s">
        <v>31</v>
      </c>
      <c r="L94" s="169">
        <v>27.3</v>
      </c>
      <c r="M94" s="170" t="s">
        <v>31</v>
      </c>
      <c r="N94" s="171" t="s">
        <v>31</v>
      </c>
      <c r="S94" s="137" t="s">
        <v>257</v>
      </c>
    </row>
    <row r="95" spans="1:22" s="132" customFormat="1" x14ac:dyDescent="0.2">
      <c r="A95" s="167"/>
      <c r="B95" s="166" t="s">
        <v>31</v>
      </c>
      <c r="C95" s="904" t="s">
        <v>258</v>
      </c>
      <c r="D95" s="904"/>
      <c r="E95" s="904"/>
      <c r="F95" s="168" t="s">
        <v>241</v>
      </c>
      <c r="G95" s="168" t="s">
        <v>746</v>
      </c>
      <c r="H95" s="168" t="s">
        <v>31</v>
      </c>
      <c r="I95" s="168" t="s">
        <v>747</v>
      </c>
      <c r="J95" s="169" t="s">
        <v>31</v>
      </c>
      <c r="K95" s="168" t="s">
        <v>31</v>
      </c>
      <c r="L95" s="169" t="s">
        <v>31</v>
      </c>
      <c r="M95" s="170" t="s">
        <v>31</v>
      </c>
      <c r="N95" s="171" t="s">
        <v>31</v>
      </c>
      <c r="T95" s="137" t="s">
        <v>258</v>
      </c>
    </row>
    <row r="96" spans="1:22" s="132" customFormat="1" x14ac:dyDescent="0.2">
      <c r="A96" s="167"/>
      <c r="B96" s="166" t="s">
        <v>31</v>
      </c>
      <c r="C96" s="917" t="s">
        <v>244</v>
      </c>
      <c r="D96" s="917"/>
      <c r="E96" s="917"/>
      <c r="F96" s="159" t="s">
        <v>31</v>
      </c>
      <c r="G96" s="159" t="s">
        <v>31</v>
      </c>
      <c r="H96" s="159" t="s">
        <v>31</v>
      </c>
      <c r="I96" s="159" t="s">
        <v>31</v>
      </c>
      <c r="J96" s="160">
        <v>8.9499999999999993</v>
      </c>
      <c r="K96" s="159" t="s">
        <v>31</v>
      </c>
      <c r="L96" s="160">
        <v>31.33</v>
      </c>
      <c r="M96" s="161" t="s">
        <v>31</v>
      </c>
      <c r="N96" s="162" t="s">
        <v>31</v>
      </c>
      <c r="U96" s="137" t="s">
        <v>244</v>
      </c>
    </row>
    <row r="97" spans="1:24" s="132" customFormat="1" x14ac:dyDescent="0.2">
      <c r="A97" s="167"/>
      <c r="B97" s="166" t="s">
        <v>31</v>
      </c>
      <c r="C97" s="904" t="s">
        <v>245</v>
      </c>
      <c r="D97" s="904"/>
      <c r="E97" s="904"/>
      <c r="F97" s="168" t="s">
        <v>31</v>
      </c>
      <c r="G97" s="168" t="s">
        <v>31</v>
      </c>
      <c r="H97" s="168" t="s">
        <v>31</v>
      </c>
      <c r="I97" s="168" t="s">
        <v>31</v>
      </c>
      <c r="J97" s="169" t="s">
        <v>31</v>
      </c>
      <c r="K97" s="168" t="s">
        <v>31</v>
      </c>
      <c r="L97" s="169">
        <v>4.03</v>
      </c>
      <c r="M97" s="170" t="s">
        <v>31</v>
      </c>
      <c r="N97" s="171" t="s">
        <v>31</v>
      </c>
      <c r="T97" s="137" t="s">
        <v>245</v>
      </c>
    </row>
    <row r="98" spans="1:24" s="132" customFormat="1" ht="22.5" x14ac:dyDescent="0.2">
      <c r="A98" s="167"/>
      <c r="B98" s="166" t="s">
        <v>726</v>
      </c>
      <c r="C98" s="904" t="s">
        <v>727</v>
      </c>
      <c r="D98" s="904"/>
      <c r="E98" s="904"/>
      <c r="F98" s="168" t="s">
        <v>144</v>
      </c>
      <c r="G98" s="168" t="s">
        <v>728</v>
      </c>
      <c r="H98" s="168" t="s">
        <v>31</v>
      </c>
      <c r="I98" s="168" t="s">
        <v>728</v>
      </c>
      <c r="J98" s="169" t="s">
        <v>31</v>
      </c>
      <c r="K98" s="168" t="s">
        <v>31</v>
      </c>
      <c r="L98" s="169">
        <v>4.84</v>
      </c>
      <c r="M98" s="170" t="s">
        <v>31</v>
      </c>
      <c r="N98" s="171" t="s">
        <v>31</v>
      </c>
      <c r="T98" s="137" t="s">
        <v>727</v>
      </c>
    </row>
    <row r="99" spans="1:24" s="132" customFormat="1" ht="22.5" x14ac:dyDescent="0.2">
      <c r="A99" s="167"/>
      <c r="B99" s="166" t="s">
        <v>729</v>
      </c>
      <c r="C99" s="904" t="s">
        <v>730</v>
      </c>
      <c r="D99" s="904"/>
      <c r="E99" s="904"/>
      <c r="F99" s="168" t="s">
        <v>144</v>
      </c>
      <c r="G99" s="168" t="s">
        <v>554</v>
      </c>
      <c r="H99" s="168" t="s">
        <v>31</v>
      </c>
      <c r="I99" s="168" t="s">
        <v>554</v>
      </c>
      <c r="J99" s="169" t="s">
        <v>31</v>
      </c>
      <c r="K99" s="168" t="s">
        <v>31</v>
      </c>
      <c r="L99" s="169">
        <v>2.62</v>
      </c>
      <c r="M99" s="170" t="s">
        <v>31</v>
      </c>
      <c r="N99" s="171" t="s">
        <v>31</v>
      </c>
      <c r="T99" s="137" t="s">
        <v>730</v>
      </c>
    </row>
    <row r="100" spans="1:24" s="132" customFormat="1" x14ac:dyDescent="0.2">
      <c r="A100" s="172"/>
      <c r="B100" s="173"/>
      <c r="C100" s="918" t="s">
        <v>252</v>
      </c>
      <c r="D100" s="918"/>
      <c r="E100" s="918"/>
      <c r="F100" s="174" t="s">
        <v>31</v>
      </c>
      <c r="G100" s="174" t="s">
        <v>31</v>
      </c>
      <c r="H100" s="174" t="s">
        <v>31</v>
      </c>
      <c r="I100" s="174" t="s">
        <v>31</v>
      </c>
      <c r="J100" s="175" t="s">
        <v>31</v>
      </c>
      <c r="K100" s="174" t="s">
        <v>31</v>
      </c>
      <c r="L100" s="175">
        <v>38.79</v>
      </c>
      <c r="M100" s="161" t="s">
        <v>31</v>
      </c>
      <c r="N100" s="176" t="s">
        <v>31</v>
      </c>
      <c r="V100" s="137" t="s">
        <v>252</v>
      </c>
    </row>
    <row r="101" spans="1:24" s="132" customFormat="1" ht="33.75" x14ac:dyDescent="0.2">
      <c r="A101" s="157" t="s">
        <v>315</v>
      </c>
      <c r="B101" s="158" t="s">
        <v>748</v>
      </c>
      <c r="C101" s="917" t="s">
        <v>749</v>
      </c>
      <c r="D101" s="917"/>
      <c r="E101" s="917"/>
      <c r="F101" s="159" t="s">
        <v>178</v>
      </c>
      <c r="G101" s="159" t="s">
        <v>31</v>
      </c>
      <c r="H101" s="159" t="s">
        <v>31</v>
      </c>
      <c r="I101" s="159" t="s">
        <v>256</v>
      </c>
      <c r="J101" s="160">
        <v>119.27</v>
      </c>
      <c r="K101" s="159" t="s">
        <v>31</v>
      </c>
      <c r="L101" s="160">
        <v>477.08</v>
      </c>
      <c r="M101" s="161" t="s">
        <v>31</v>
      </c>
      <c r="N101" s="162" t="s">
        <v>31</v>
      </c>
      <c r="Q101" s="137" t="s">
        <v>749</v>
      </c>
    </row>
    <row r="102" spans="1:24" s="132" customFormat="1" ht="33.75" x14ac:dyDescent="0.2">
      <c r="A102" s="157" t="s">
        <v>318</v>
      </c>
      <c r="B102" s="158" t="s">
        <v>750</v>
      </c>
      <c r="C102" s="917" t="s">
        <v>751</v>
      </c>
      <c r="D102" s="917"/>
      <c r="E102" s="917"/>
      <c r="F102" s="159" t="s">
        <v>178</v>
      </c>
      <c r="G102" s="159" t="s">
        <v>31</v>
      </c>
      <c r="H102" s="159" t="s">
        <v>31</v>
      </c>
      <c r="I102" s="159" t="s">
        <v>225</v>
      </c>
      <c r="J102" s="160">
        <v>31.64</v>
      </c>
      <c r="K102" s="159" t="s">
        <v>31</v>
      </c>
      <c r="L102" s="160">
        <v>31.64</v>
      </c>
      <c r="M102" s="161" t="s">
        <v>31</v>
      </c>
      <c r="N102" s="162" t="s">
        <v>31</v>
      </c>
      <c r="Q102" s="137" t="s">
        <v>751</v>
      </c>
    </row>
    <row r="103" spans="1:24" s="132" customFormat="1" ht="56.25" x14ac:dyDescent="0.2">
      <c r="A103" s="157" t="s">
        <v>323</v>
      </c>
      <c r="B103" s="158" t="s">
        <v>752</v>
      </c>
      <c r="C103" s="917" t="s">
        <v>753</v>
      </c>
      <c r="D103" s="917"/>
      <c r="E103" s="917"/>
      <c r="F103" s="159" t="s">
        <v>569</v>
      </c>
      <c r="G103" s="159" t="s">
        <v>31</v>
      </c>
      <c r="H103" s="159" t="s">
        <v>31</v>
      </c>
      <c r="I103" s="159" t="s">
        <v>754</v>
      </c>
      <c r="J103" s="160" t="s">
        <v>31</v>
      </c>
      <c r="K103" s="159" t="s">
        <v>31</v>
      </c>
      <c r="L103" s="160" t="s">
        <v>31</v>
      </c>
      <c r="M103" s="161" t="s">
        <v>31</v>
      </c>
      <c r="N103" s="162" t="s">
        <v>31</v>
      </c>
      <c r="Q103" s="137" t="s">
        <v>753</v>
      </c>
    </row>
    <row r="104" spans="1:24" s="132" customFormat="1" x14ac:dyDescent="0.2">
      <c r="A104" s="163"/>
      <c r="B104" s="164"/>
      <c r="C104" s="904" t="s">
        <v>755</v>
      </c>
      <c r="D104" s="904"/>
      <c r="E104" s="904"/>
      <c r="F104" s="904"/>
      <c r="G104" s="904"/>
      <c r="H104" s="904"/>
      <c r="I104" s="904"/>
      <c r="J104" s="904"/>
      <c r="K104" s="904"/>
      <c r="L104" s="904"/>
      <c r="M104" s="904"/>
      <c r="N104" s="912"/>
      <c r="X104" s="137" t="s">
        <v>755</v>
      </c>
    </row>
    <row r="105" spans="1:24" s="132" customFormat="1" x14ac:dyDescent="0.2">
      <c r="A105" s="167"/>
      <c r="B105" s="166" t="s">
        <v>225</v>
      </c>
      <c r="C105" s="904" t="s">
        <v>255</v>
      </c>
      <c r="D105" s="904"/>
      <c r="E105" s="904"/>
      <c r="F105" s="168" t="s">
        <v>31</v>
      </c>
      <c r="G105" s="168" t="s">
        <v>31</v>
      </c>
      <c r="H105" s="168" t="s">
        <v>31</v>
      </c>
      <c r="I105" s="168" t="s">
        <v>31</v>
      </c>
      <c r="J105" s="169">
        <v>974.82</v>
      </c>
      <c r="K105" s="168" t="s">
        <v>31</v>
      </c>
      <c r="L105" s="169">
        <v>653.13</v>
      </c>
      <c r="M105" s="170" t="s">
        <v>31</v>
      </c>
      <c r="N105" s="171" t="s">
        <v>31</v>
      </c>
      <c r="S105" s="137" t="s">
        <v>255</v>
      </c>
    </row>
    <row r="106" spans="1:24" s="132" customFormat="1" x14ac:dyDescent="0.2">
      <c r="A106" s="167"/>
      <c r="B106" s="166" t="s">
        <v>235</v>
      </c>
      <c r="C106" s="904" t="s">
        <v>236</v>
      </c>
      <c r="D106" s="904"/>
      <c r="E106" s="904"/>
      <c r="F106" s="168" t="s">
        <v>31</v>
      </c>
      <c r="G106" s="168" t="s">
        <v>31</v>
      </c>
      <c r="H106" s="168" t="s">
        <v>31</v>
      </c>
      <c r="I106" s="168" t="s">
        <v>31</v>
      </c>
      <c r="J106" s="169">
        <v>55.47</v>
      </c>
      <c r="K106" s="168" t="s">
        <v>31</v>
      </c>
      <c r="L106" s="169">
        <v>37.159999999999997</v>
      </c>
      <c r="M106" s="170" t="s">
        <v>31</v>
      </c>
      <c r="N106" s="171" t="s">
        <v>31</v>
      </c>
      <c r="S106" s="137" t="s">
        <v>236</v>
      </c>
    </row>
    <row r="107" spans="1:24" s="132" customFormat="1" x14ac:dyDescent="0.2">
      <c r="A107" s="167"/>
      <c r="B107" s="166" t="s">
        <v>238</v>
      </c>
      <c r="C107" s="904" t="s">
        <v>239</v>
      </c>
      <c r="D107" s="904"/>
      <c r="E107" s="904"/>
      <c r="F107" s="168" t="s">
        <v>31</v>
      </c>
      <c r="G107" s="168" t="s">
        <v>31</v>
      </c>
      <c r="H107" s="168" t="s">
        <v>31</v>
      </c>
      <c r="I107" s="168" t="s">
        <v>31</v>
      </c>
      <c r="J107" s="169">
        <v>7.94</v>
      </c>
      <c r="K107" s="168" t="s">
        <v>31</v>
      </c>
      <c r="L107" s="169">
        <v>5.32</v>
      </c>
      <c r="M107" s="170" t="s">
        <v>31</v>
      </c>
      <c r="N107" s="171" t="s">
        <v>31</v>
      </c>
      <c r="S107" s="137" t="s">
        <v>239</v>
      </c>
    </row>
    <row r="108" spans="1:24" s="132" customFormat="1" x14ac:dyDescent="0.2">
      <c r="A108" s="167"/>
      <c r="B108" s="166" t="s">
        <v>256</v>
      </c>
      <c r="C108" s="904" t="s">
        <v>257</v>
      </c>
      <c r="D108" s="904"/>
      <c r="E108" s="904"/>
      <c r="F108" s="168" t="s">
        <v>31</v>
      </c>
      <c r="G108" s="168" t="s">
        <v>31</v>
      </c>
      <c r="H108" s="168" t="s">
        <v>31</v>
      </c>
      <c r="I108" s="168" t="s">
        <v>31</v>
      </c>
      <c r="J108" s="169">
        <v>10718.44</v>
      </c>
      <c r="K108" s="168" t="s">
        <v>31</v>
      </c>
      <c r="L108" s="169">
        <v>7181.35</v>
      </c>
      <c r="M108" s="170" t="s">
        <v>31</v>
      </c>
      <c r="N108" s="171" t="s">
        <v>31</v>
      </c>
      <c r="S108" s="137" t="s">
        <v>257</v>
      </c>
    </row>
    <row r="109" spans="1:24" s="132" customFormat="1" x14ac:dyDescent="0.2">
      <c r="A109" s="167"/>
      <c r="B109" s="166" t="s">
        <v>31</v>
      </c>
      <c r="C109" s="904" t="s">
        <v>258</v>
      </c>
      <c r="D109" s="904"/>
      <c r="E109" s="904"/>
      <c r="F109" s="168" t="s">
        <v>241</v>
      </c>
      <c r="G109" s="168" t="s">
        <v>756</v>
      </c>
      <c r="H109" s="168" t="s">
        <v>31</v>
      </c>
      <c r="I109" s="168" t="s">
        <v>757</v>
      </c>
      <c r="J109" s="169" t="s">
        <v>31</v>
      </c>
      <c r="K109" s="168" t="s">
        <v>31</v>
      </c>
      <c r="L109" s="169" t="s">
        <v>31</v>
      </c>
      <c r="M109" s="170" t="s">
        <v>31</v>
      </c>
      <c r="N109" s="171" t="s">
        <v>31</v>
      </c>
      <c r="T109" s="137" t="s">
        <v>258</v>
      </c>
    </row>
    <row r="110" spans="1:24" s="132" customFormat="1" x14ac:dyDescent="0.2">
      <c r="A110" s="167"/>
      <c r="B110" s="166" t="s">
        <v>31</v>
      </c>
      <c r="C110" s="904" t="s">
        <v>240</v>
      </c>
      <c r="D110" s="904"/>
      <c r="E110" s="904"/>
      <c r="F110" s="168" t="s">
        <v>241</v>
      </c>
      <c r="G110" s="168" t="s">
        <v>758</v>
      </c>
      <c r="H110" s="168" t="s">
        <v>31</v>
      </c>
      <c r="I110" s="168" t="s">
        <v>759</v>
      </c>
      <c r="J110" s="169" t="s">
        <v>31</v>
      </c>
      <c r="K110" s="168" t="s">
        <v>31</v>
      </c>
      <c r="L110" s="169" t="s">
        <v>31</v>
      </c>
      <c r="M110" s="170" t="s">
        <v>31</v>
      </c>
      <c r="N110" s="171" t="s">
        <v>31</v>
      </c>
      <c r="T110" s="137" t="s">
        <v>240</v>
      </c>
    </row>
    <row r="111" spans="1:24" s="132" customFormat="1" x14ac:dyDescent="0.2">
      <c r="A111" s="167"/>
      <c r="B111" s="166" t="s">
        <v>31</v>
      </c>
      <c r="C111" s="917" t="s">
        <v>244</v>
      </c>
      <c r="D111" s="917"/>
      <c r="E111" s="917"/>
      <c r="F111" s="159" t="s">
        <v>31</v>
      </c>
      <c r="G111" s="159" t="s">
        <v>31</v>
      </c>
      <c r="H111" s="159" t="s">
        <v>31</v>
      </c>
      <c r="I111" s="159" t="s">
        <v>31</v>
      </c>
      <c r="J111" s="160">
        <v>11748.73</v>
      </c>
      <c r="K111" s="159" t="s">
        <v>31</v>
      </c>
      <c r="L111" s="160">
        <v>7871.64</v>
      </c>
      <c r="M111" s="161" t="s">
        <v>31</v>
      </c>
      <c r="N111" s="162" t="s">
        <v>31</v>
      </c>
      <c r="U111" s="137" t="s">
        <v>244</v>
      </c>
    </row>
    <row r="112" spans="1:24" s="132" customFormat="1" x14ac:dyDescent="0.2">
      <c r="A112" s="167"/>
      <c r="B112" s="166" t="s">
        <v>31</v>
      </c>
      <c r="C112" s="904" t="s">
        <v>245</v>
      </c>
      <c r="D112" s="904"/>
      <c r="E112" s="904"/>
      <c r="F112" s="168" t="s">
        <v>31</v>
      </c>
      <c r="G112" s="168" t="s">
        <v>31</v>
      </c>
      <c r="H112" s="168" t="s">
        <v>31</v>
      </c>
      <c r="I112" s="168" t="s">
        <v>31</v>
      </c>
      <c r="J112" s="169" t="s">
        <v>31</v>
      </c>
      <c r="K112" s="168" t="s">
        <v>31</v>
      </c>
      <c r="L112" s="169">
        <v>658.45</v>
      </c>
      <c r="M112" s="170" t="s">
        <v>31</v>
      </c>
      <c r="N112" s="171" t="s">
        <v>31</v>
      </c>
      <c r="T112" s="137" t="s">
        <v>245</v>
      </c>
    </row>
    <row r="113" spans="1:24" s="132" customFormat="1" ht="22.5" x14ac:dyDescent="0.2">
      <c r="A113" s="167"/>
      <c r="B113" s="166" t="s">
        <v>760</v>
      </c>
      <c r="C113" s="904" t="s">
        <v>761</v>
      </c>
      <c r="D113" s="904"/>
      <c r="E113" s="904"/>
      <c r="F113" s="168" t="s">
        <v>144</v>
      </c>
      <c r="G113" s="168" t="s">
        <v>551</v>
      </c>
      <c r="H113" s="168" t="s">
        <v>31</v>
      </c>
      <c r="I113" s="168" t="s">
        <v>551</v>
      </c>
      <c r="J113" s="169" t="s">
        <v>31</v>
      </c>
      <c r="K113" s="168" t="s">
        <v>31</v>
      </c>
      <c r="L113" s="169">
        <v>691.37</v>
      </c>
      <c r="M113" s="170" t="s">
        <v>31</v>
      </c>
      <c r="N113" s="171" t="s">
        <v>31</v>
      </c>
      <c r="T113" s="137" t="s">
        <v>761</v>
      </c>
    </row>
    <row r="114" spans="1:24" s="132" customFormat="1" ht="22.5" x14ac:dyDescent="0.2">
      <c r="A114" s="167"/>
      <c r="B114" s="166" t="s">
        <v>762</v>
      </c>
      <c r="C114" s="904" t="s">
        <v>763</v>
      </c>
      <c r="D114" s="904"/>
      <c r="E114" s="904"/>
      <c r="F114" s="168" t="s">
        <v>144</v>
      </c>
      <c r="G114" s="168" t="s">
        <v>764</v>
      </c>
      <c r="H114" s="168" t="s">
        <v>31</v>
      </c>
      <c r="I114" s="168" t="s">
        <v>764</v>
      </c>
      <c r="J114" s="169" t="s">
        <v>31</v>
      </c>
      <c r="K114" s="168" t="s">
        <v>31</v>
      </c>
      <c r="L114" s="169">
        <v>362.15</v>
      </c>
      <c r="M114" s="170" t="s">
        <v>31</v>
      </c>
      <c r="N114" s="171" t="s">
        <v>31</v>
      </c>
      <c r="T114" s="137" t="s">
        <v>763</v>
      </c>
    </row>
    <row r="115" spans="1:24" s="132" customFormat="1" x14ac:dyDescent="0.2">
      <c r="A115" s="172"/>
      <c r="B115" s="173"/>
      <c r="C115" s="918" t="s">
        <v>252</v>
      </c>
      <c r="D115" s="918"/>
      <c r="E115" s="918"/>
      <c r="F115" s="174" t="s">
        <v>31</v>
      </c>
      <c r="G115" s="174" t="s">
        <v>31</v>
      </c>
      <c r="H115" s="174" t="s">
        <v>31</v>
      </c>
      <c r="I115" s="174" t="s">
        <v>31</v>
      </c>
      <c r="J115" s="175" t="s">
        <v>31</v>
      </c>
      <c r="K115" s="174" t="s">
        <v>31</v>
      </c>
      <c r="L115" s="175">
        <v>8925.16</v>
      </c>
      <c r="M115" s="161" t="s">
        <v>31</v>
      </c>
      <c r="N115" s="176" t="s">
        <v>31</v>
      </c>
      <c r="V115" s="137" t="s">
        <v>252</v>
      </c>
    </row>
    <row r="116" spans="1:24" s="132" customFormat="1" ht="33.75" x14ac:dyDescent="0.2">
      <c r="A116" s="157" t="s">
        <v>328</v>
      </c>
      <c r="B116" s="158" t="s">
        <v>765</v>
      </c>
      <c r="C116" s="917" t="s">
        <v>766</v>
      </c>
      <c r="D116" s="917"/>
      <c r="E116" s="917"/>
      <c r="F116" s="159" t="s">
        <v>646</v>
      </c>
      <c r="G116" s="159" t="s">
        <v>31</v>
      </c>
      <c r="H116" s="159" t="s">
        <v>31</v>
      </c>
      <c r="I116" s="159" t="s">
        <v>767</v>
      </c>
      <c r="J116" s="160">
        <v>132.94</v>
      </c>
      <c r="K116" s="159" t="s">
        <v>31</v>
      </c>
      <c r="L116" s="160">
        <v>10510.24</v>
      </c>
      <c r="M116" s="161" t="s">
        <v>31</v>
      </c>
      <c r="N116" s="162" t="s">
        <v>31</v>
      </c>
      <c r="Q116" s="137" t="s">
        <v>766</v>
      </c>
    </row>
    <row r="117" spans="1:24" s="132" customFormat="1" ht="33.75" x14ac:dyDescent="0.2">
      <c r="A117" s="157" t="s">
        <v>336</v>
      </c>
      <c r="B117" s="158" t="s">
        <v>768</v>
      </c>
      <c r="C117" s="917" t="s">
        <v>769</v>
      </c>
      <c r="D117" s="917"/>
      <c r="E117" s="917"/>
      <c r="F117" s="159" t="s">
        <v>569</v>
      </c>
      <c r="G117" s="159" t="s">
        <v>31</v>
      </c>
      <c r="H117" s="159" t="s">
        <v>31</v>
      </c>
      <c r="I117" s="159" t="s">
        <v>770</v>
      </c>
      <c r="J117" s="160" t="s">
        <v>31</v>
      </c>
      <c r="K117" s="159" t="s">
        <v>31</v>
      </c>
      <c r="L117" s="160" t="s">
        <v>31</v>
      </c>
      <c r="M117" s="161" t="s">
        <v>31</v>
      </c>
      <c r="N117" s="162" t="s">
        <v>31</v>
      </c>
      <c r="Q117" s="137" t="s">
        <v>769</v>
      </c>
    </row>
    <row r="118" spans="1:24" s="132" customFormat="1" x14ac:dyDescent="0.2">
      <c r="A118" s="163"/>
      <c r="B118" s="164"/>
      <c r="C118" s="904" t="s">
        <v>771</v>
      </c>
      <c r="D118" s="904"/>
      <c r="E118" s="904"/>
      <c r="F118" s="904"/>
      <c r="G118" s="904"/>
      <c r="H118" s="904"/>
      <c r="I118" s="904"/>
      <c r="J118" s="904"/>
      <c r="K118" s="904"/>
      <c r="L118" s="904"/>
      <c r="M118" s="904"/>
      <c r="N118" s="912"/>
      <c r="X118" s="137" t="s">
        <v>771</v>
      </c>
    </row>
    <row r="119" spans="1:24" s="132" customFormat="1" x14ac:dyDescent="0.2">
      <c r="A119" s="167"/>
      <c r="B119" s="166" t="s">
        <v>225</v>
      </c>
      <c r="C119" s="904" t="s">
        <v>255</v>
      </c>
      <c r="D119" s="904"/>
      <c r="E119" s="904"/>
      <c r="F119" s="168" t="s">
        <v>31</v>
      </c>
      <c r="G119" s="168" t="s">
        <v>31</v>
      </c>
      <c r="H119" s="168" t="s">
        <v>31</v>
      </c>
      <c r="I119" s="168" t="s">
        <v>31</v>
      </c>
      <c r="J119" s="169">
        <v>829.12</v>
      </c>
      <c r="K119" s="168" t="s">
        <v>31</v>
      </c>
      <c r="L119" s="169">
        <v>91.2</v>
      </c>
      <c r="M119" s="170" t="s">
        <v>31</v>
      </c>
      <c r="N119" s="171" t="s">
        <v>31</v>
      </c>
      <c r="S119" s="137" t="s">
        <v>255</v>
      </c>
    </row>
    <row r="120" spans="1:24" s="132" customFormat="1" x14ac:dyDescent="0.2">
      <c r="A120" s="167"/>
      <c r="B120" s="166" t="s">
        <v>235</v>
      </c>
      <c r="C120" s="904" t="s">
        <v>236</v>
      </c>
      <c r="D120" s="904"/>
      <c r="E120" s="904"/>
      <c r="F120" s="168" t="s">
        <v>31</v>
      </c>
      <c r="G120" s="168" t="s">
        <v>31</v>
      </c>
      <c r="H120" s="168" t="s">
        <v>31</v>
      </c>
      <c r="I120" s="168" t="s">
        <v>31</v>
      </c>
      <c r="J120" s="169">
        <v>21.88</v>
      </c>
      <c r="K120" s="168" t="s">
        <v>31</v>
      </c>
      <c r="L120" s="169">
        <v>2.41</v>
      </c>
      <c r="M120" s="170" t="s">
        <v>31</v>
      </c>
      <c r="N120" s="171" t="s">
        <v>31</v>
      </c>
      <c r="S120" s="137" t="s">
        <v>236</v>
      </c>
    </row>
    <row r="121" spans="1:24" s="132" customFormat="1" x14ac:dyDescent="0.2">
      <c r="A121" s="167"/>
      <c r="B121" s="166" t="s">
        <v>238</v>
      </c>
      <c r="C121" s="904" t="s">
        <v>239</v>
      </c>
      <c r="D121" s="904"/>
      <c r="E121" s="904"/>
      <c r="F121" s="168" t="s">
        <v>31</v>
      </c>
      <c r="G121" s="168" t="s">
        <v>31</v>
      </c>
      <c r="H121" s="168" t="s">
        <v>31</v>
      </c>
      <c r="I121" s="168" t="s">
        <v>31</v>
      </c>
      <c r="J121" s="169">
        <v>3.51</v>
      </c>
      <c r="K121" s="168" t="s">
        <v>31</v>
      </c>
      <c r="L121" s="169">
        <v>0.39</v>
      </c>
      <c r="M121" s="170" t="s">
        <v>31</v>
      </c>
      <c r="N121" s="171" t="s">
        <v>31</v>
      </c>
      <c r="S121" s="137" t="s">
        <v>239</v>
      </c>
    </row>
    <row r="122" spans="1:24" s="132" customFormat="1" x14ac:dyDescent="0.2">
      <c r="A122" s="167"/>
      <c r="B122" s="166" t="s">
        <v>256</v>
      </c>
      <c r="C122" s="904" t="s">
        <v>257</v>
      </c>
      <c r="D122" s="904"/>
      <c r="E122" s="904"/>
      <c r="F122" s="168" t="s">
        <v>31</v>
      </c>
      <c r="G122" s="168" t="s">
        <v>31</v>
      </c>
      <c r="H122" s="168" t="s">
        <v>31</v>
      </c>
      <c r="I122" s="168" t="s">
        <v>31</v>
      </c>
      <c r="J122" s="169">
        <v>6516.18</v>
      </c>
      <c r="K122" s="168" t="s">
        <v>31</v>
      </c>
      <c r="L122" s="169">
        <v>716.78</v>
      </c>
      <c r="M122" s="170" t="s">
        <v>31</v>
      </c>
      <c r="N122" s="171" t="s">
        <v>31</v>
      </c>
      <c r="S122" s="137" t="s">
        <v>257</v>
      </c>
    </row>
    <row r="123" spans="1:24" s="132" customFormat="1" x14ac:dyDescent="0.2">
      <c r="A123" s="167"/>
      <c r="B123" s="166" t="s">
        <v>31</v>
      </c>
      <c r="C123" s="904" t="s">
        <v>258</v>
      </c>
      <c r="D123" s="904"/>
      <c r="E123" s="904"/>
      <c r="F123" s="168" t="s">
        <v>241</v>
      </c>
      <c r="G123" s="168" t="s">
        <v>772</v>
      </c>
      <c r="H123" s="168" t="s">
        <v>31</v>
      </c>
      <c r="I123" s="168" t="s">
        <v>773</v>
      </c>
      <c r="J123" s="169" t="s">
        <v>31</v>
      </c>
      <c r="K123" s="168" t="s">
        <v>31</v>
      </c>
      <c r="L123" s="169" t="s">
        <v>31</v>
      </c>
      <c r="M123" s="170" t="s">
        <v>31</v>
      </c>
      <c r="N123" s="171" t="s">
        <v>31</v>
      </c>
      <c r="T123" s="137" t="s">
        <v>258</v>
      </c>
    </row>
    <row r="124" spans="1:24" s="132" customFormat="1" x14ac:dyDescent="0.2">
      <c r="A124" s="167"/>
      <c r="B124" s="166" t="s">
        <v>31</v>
      </c>
      <c r="C124" s="904" t="s">
        <v>240</v>
      </c>
      <c r="D124" s="904"/>
      <c r="E124" s="904"/>
      <c r="F124" s="168" t="s">
        <v>241</v>
      </c>
      <c r="G124" s="168" t="s">
        <v>774</v>
      </c>
      <c r="H124" s="168" t="s">
        <v>31</v>
      </c>
      <c r="I124" s="168" t="s">
        <v>775</v>
      </c>
      <c r="J124" s="169" t="s">
        <v>31</v>
      </c>
      <c r="K124" s="168" t="s">
        <v>31</v>
      </c>
      <c r="L124" s="169" t="s">
        <v>31</v>
      </c>
      <c r="M124" s="170" t="s">
        <v>31</v>
      </c>
      <c r="N124" s="171" t="s">
        <v>31</v>
      </c>
      <c r="T124" s="137" t="s">
        <v>240</v>
      </c>
    </row>
    <row r="125" spans="1:24" s="132" customFormat="1" x14ac:dyDescent="0.2">
      <c r="A125" s="167"/>
      <c r="B125" s="166" t="s">
        <v>31</v>
      </c>
      <c r="C125" s="917" t="s">
        <v>244</v>
      </c>
      <c r="D125" s="917"/>
      <c r="E125" s="917"/>
      <c r="F125" s="159" t="s">
        <v>31</v>
      </c>
      <c r="G125" s="159" t="s">
        <v>31</v>
      </c>
      <c r="H125" s="159" t="s">
        <v>31</v>
      </c>
      <c r="I125" s="159" t="s">
        <v>31</v>
      </c>
      <c r="J125" s="160">
        <v>7367.18</v>
      </c>
      <c r="K125" s="159" t="s">
        <v>31</v>
      </c>
      <c r="L125" s="160">
        <v>810.39</v>
      </c>
      <c r="M125" s="161" t="s">
        <v>31</v>
      </c>
      <c r="N125" s="162" t="s">
        <v>31</v>
      </c>
      <c r="U125" s="137" t="s">
        <v>244</v>
      </c>
    </row>
    <row r="126" spans="1:24" s="132" customFormat="1" x14ac:dyDescent="0.2">
      <c r="A126" s="167"/>
      <c r="B126" s="166" t="s">
        <v>31</v>
      </c>
      <c r="C126" s="904" t="s">
        <v>245</v>
      </c>
      <c r="D126" s="904"/>
      <c r="E126" s="904"/>
      <c r="F126" s="168" t="s">
        <v>31</v>
      </c>
      <c r="G126" s="168" t="s">
        <v>31</v>
      </c>
      <c r="H126" s="168" t="s">
        <v>31</v>
      </c>
      <c r="I126" s="168" t="s">
        <v>31</v>
      </c>
      <c r="J126" s="169" t="s">
        <v>31</v>
      </c>
      <c r="K126" s="168" t="s">
        <v>31</v>
      </c>
      <c r="L126" s="169">
        <v>91.59</v>
      </c>
      <c r="M126" s="170" t="s">
        <v>31</v>
      </c>
      <c r="N126" s="171" t="s">
        <v>31</v>
      </c>
      <c r="T126" s="137" t="s">
        <v>245</v>
      </c>
    </row>
    <row r="127" spans="1:24" s="132" customFormat="1" ht="22.5" x14ac:dyDescent="0.2">
      <c r="A127" s="167"/>
      <c r="B127" s="166" t="s">
        <v>726</v>
      </c>
      <c r="C127" s="904" t="s">
        <v>727</v>
      </c>
      <c r="D127" s="904"/>
      <c r="E127" s="904"/>
      <c r="F127" s="168" t="s">
        <v>144</v>
      </c>
      <c r="G127" s="168" t="s">
        <v>728</v>
      </c>
      <c r="H127" s="168" t="s">
        <v>31</v>
      </c>
      <c r="I127" s="168" t="s">
        <v>728</v>
      </c>
      <c r="J127" s="169" t="s">
        <v>31</v>
      </c>
      <c r="K127" s="168" t="s">
        <v>31</v>
      </c>
      <c r="L127" s="169">
        <v>109.91</v>
      </c>
      <c r="M127" s="170" t="s">
        <v>31</v>
      </c>
      <c r="N127" s="171" t="s">
        <v>31</v>
      </c>
      <c r="T127" s="137" t="s">
        <v>727</v>
      </c>
    </row>
    <row r="128" spans="1:24" s="132" customFormat="1" ht="22.5" x14ac:dyDescent="0.2">
      <c r="A128" s="167"/>
      <c r="B128" s="166" t="s">
        <v>729</v>
      </c>
      <c r="C128" s="904" t="s">
        <v>730</v>
      </c>
      <c r="D128" s="904"/>
      <c r="E128" s="904"/>
      <c r="F128" s="168" t="s">
        <v>144</v>
      </c>
      <c r="G128" s="168" t="s">
        <v>554</v>
      </c>
      <c r="H128" s="168" t="s">
        <v>31</v>
      </c>
      <c r="I128" s="168" t="s">
        <v>554</v>
      </c>
      <c r="J128" s="169" t="s">
        <v>31</v>
      </c>
      <c r="K128" s="168" t="s">
        <v>31</v>
      </c>
      <c r="L128" s="169">
        <v>59.53</v>
      </c>
      <c r="M128" s="170" t="s">
        <v>31</v>
      </c>
      <c r="N128" s="171" t="s">
        <v>31</v>
      </c>
      <c r="T128" s="137" t="s">
        <v>730</v>
      </c>
    </row>
    <row r="129" spans="1:24" s="132" customFormat="1" x14ac:dyDescent="0.2">
      <c r="A129" s="172"/>
      <c r="B129" s="173"/>
      <c r="C129" s="918" t="s">
        <v>252</v>
      </c>
      <c r="D129" s="918"/>
      <c r="E129" s="918"/>
      <c r="F129" s="174" t="s">
        <v>31</v>
      </c>
      <c r="G129" s="174" t="s">
        <v>31</v>
      </c>
      <c r="H129" s="174" t="s">
        <v>31</v>
      </c>
      <c r="I129" s="174" t="s">
        <v>31</v>
      </c>
      <c r="J129" s="175" t="s">
        <v>31</v>
      </c>
      <c r="K129" s="174" t="s">
        <v>31</v>
      </c>
      <c r="L129" s="175">
        <v>979.83</v>
      </c>
      <c r="M129" s="161" t="s">
        <v>31</v>
      </c>
      <c r="N129" s="176" t="s">
        <v>31</v>
      </c>
      <c r="V129" s="137" t="s">
        <v>252</v>
      </c>
    </row>
    <row r="130" spans="1:24" s="132" customFormat="1" ht="22.5" x14ac:dyDescent="0.2">
      <c r="A130" s="157" t="s">
        <v>341</v>
      </c>
      <c r="B130" s="158" t="s">
        <v>776</v>
      </c>
      <c r="C130" s="917" t="s">
        <v>777</v>
      </c>
      <c r="D130" s="917"/>
      <c r="E130" s="917"/>
      <c r="F130" s="159" t="s">
        <v>564</v>
      </c>
      <c r="G130" s="159" t="s">
        <v>31</v>
      </c>
      <c r="H130" s="159" t="s">
        <v>31</v>
      </c>
      <c r="I130" s="159" t="s">
        <v>778</v>
      </c>
      <c r="J130" s="160">
        <v>11200</v>
      </c>
      <c r="K130" s="159" t="s">
        <v>31</v>
      </c>
      <c r="L130" s="160">
        <v>-702.24</v>
      </c>
      <c r="M130" s="161" t="s">
        <v>31</v>
      </c>
      <c r="N130" s="162" t="s">
        <v>31</v>
      </c>
      <c r="Q130" s="137" t="s">
        <v>777</v>
      </c>
    </row>
    <row r="131" spans="1:24" s="132" customFormat="1" ht="33.75" x14ac:dyDescent="0.2">
      <c r="A131" s="157" t="s">
        <v>344</v>
      </c>
      <c r="B131" s="158" t="s">
        <v>765</v>
      </c>
      <c r="C131" s="917" t="s">
        <v>766</v>
      </c>
      <c r="D131" s="917"/>
      <c r="E131" s="917"/>
      <c r="F131" s="159" t="s">
        <v>646</v>
      </c>
      <c r="G131" s="159" t="s">
        <v>31</v>
      </c>
      <c r="H131" s="159" t="s">
        <v>31</v>
      </c>
      <c r="I131" s="159" t="s">
        <v>323</v>
      </c>
      <c r="J131" s="160">
        <v>132.94</v>
      </c>
      <c r="K131" s="159" t="s">
        <v>31</v>
      </c>
      <c r="L131" s="160">
        <v>1462.34</v>
      </c>
      <c r="M131" s="161" t="s">
        <v>31</v>
      </c>
      <c r="N131" s="162" t="s">
        <v>31</v>
      </c>
      <c r="Q131" s="137" t="s">
        <v>766</v>
      </c>
    </row>
    <row r="132" spans="1:24" s="132" customFormat="1" ht="33.75" x14ac:dyDescent="0.2">
      <c r="A132" s="157" t="s">
        <v>346</v>
      </c>
      <c r="B132" s="158" t="s">
        <v>779</v>
      </c>
      <c r="C132" s="917" t="s">
        <v>780</v>
      </c>
      <c r="D132" s="917"/>
      <c r="E132" s="917"/>
      <c r="F132" s="159" t="s">
        <v>569</v>
      </c>
      <c r="G132" s="159" t="s">
        <v>31</v>
      </c>
      <c r="H132" s="159" t="s">
        <v>31</v>
      </c>
      <c r="I132" s="159" t="s">
        <v>298</v>
      </c>
      <c r="J132" s="160" t="s">
        <v>31</v>
      </c>
      <c r="K132" s="159" t="s">
        <v>31</v>
      </c>
      <c r="L132" s="160" t="s">
        <v>31</v>
      </c>
      <c r="M132" s="161" t="s">
        <v>31</v>
      </c>
      <c r="N132" s="162" t="s">
        <v>31</v>
      </c>
      <c r="Q132" s="137" t="s">
        <v>780</v>
      </c>
    </row>
    <row r="133" spans="1:24" s="132" customFormat="1" x14ac:dyDescent="0.2">
      <c r="A133" s="163"/>
      <c r="B133" s="164"/>
      <c r="C133" s="904" t="s">
        <v>781</v>
      </c>
      <c r="D133" s="904"/>
      <c r="E133" s="904"/>
      <c r="F133" s="904"/>
      <c r="G133" s="904"/>
      <c r="H133" s="904"/>
      <c r="I133" s="904"/>
      <c r="J133" s="904"/>
      <c r="K133" s="904"/>
      <c r="L133" s="904"/>
      <c r="M133" s="904"/>
      <c r="N133" s="912"/>
      <c r="X133" s="137" t="s">
        <v>781</v>
      </c>
    </row>
    <row r="134" spans="1:24" s="132" customFormat="1" x14ac:dyDescent="0.2">
      <c r="A134" s="167"/>
      <c r="B134" s="166" t="s">
        <v>225</v>
      </c>
      <c r="C134" s="904" t="s">
        <v>255</v>
      </c>
      <c r="D134" s="904"/>
      <c r="E134" s="904"/>
      <c r="F134" s="168" t="s">
        <v>31</v>
      </c>
      <c r="G134" s="168" t="s">
        <v>31</v>
      </c>
      <c r="H134" s="168" t="s">
        <v>31</v>
      </c>
      <c r="I134" s="168" t="s">
        <v>31</v>
      </c>
      <c r="J134" s="169">
        <v>2538</v>
      </c>
      <c r="K134" s="168" t="s">
        <v>31</v>
      </c>
      <c r="L134" s="169">
        <v>203.04</v>
      </c>
      <c r="M134" s="170" t="s">
        <v>31</v>
      </c>
      <c r="N134" s="171" t="s">
        <v>31</v>
      </c>
      <c r="S134" s="137" t="s">
        <v>255</v>
      </c>
    </row>
    <row r="135" spans="1:24" s="132" customFormat="1" x14ac:dyDescent="0.2">
      <c r="A135" s="167"/>
      <c r="B135" s="166" t="s">
        <v>235</v>
      </c>
      <c r="C135" s="904" t="s">
        <v>236</v>
      </c>
      <c r="D135" s="904"/>
      <c r="E135" s="904"/>
      <c r="F135" s="168" t="s">
        <v>31</v>
      </c>
      <c r="G135" s="168" t="s">
        <v>31</v>
      </c>
      <c r="H135" s="168" t="s">
        <v>31</v>
      </c>
      <c r="I135" s="168" t="s">
        <v>31</v>
      </c>
      <c r="J135" s="169">
        <v>47.72</v>
      </c>
      <c r="K135" s="168" t="s">
        <v>31</v>
      </c>
      <c r="L135" s="169">
        <v>3.82</v>
      </c>
      <c r="M135" s="170" t="s">
        <v>31</v>
      </c>
      <c r="N135" s="171" t="s">
        <v>31</v>
      </c>
      <c r="S135" s="137" t="s">
        <v>236</v>
      </c>
    </row>
    <row r="136" spans="1:24" s="132" customFormat="1" x14ac:dyDescent="0.2">
      <c r="A136" s="167"/>
      <c r="B136" s="166" t="s">
        <v>238</v>
      </c>
      <c r="C136" s="904" t="s">
        <v>239</v>
      </c>
      <c r="D136" s="904"/>
      <c r="E136" s="904"/>
      <c r="F136" s="168" t="s">
        <v>31</v>
      </c>
      <c r="G136" s="168" t="s">
        <v>31</v>
      </c>
      <c r="H136" s="168" t="s">
        <v>31</v>
      </c>
      <c r="I136" s="168" t="s">
        <v>31</v>
      </c>
      <c r="J136" s="169">
        <v>17.45</v>
      </c>
      <c r="K136" s="168" t="s">
        <v>31</v>
      </c>
      <c r="L136" s="169">
        <v>1.4</v>
      </c>
      <c r="M136" s="170" t="s">
        <v>31</v>
      </c>
      <c r="N136" s="171" t="s">
        <v>31</v>
      </c>
      <c r="S136" s="137" t="s">
        <v>239</v>
      </c>
    </row>
    <row r="137" spans="1:24" s="132" customFormat="1" x14ac:dyDescent="0.2">
      <c r="A137" s="167"/>
      <c r="B137" s="166" t="s">
        <v>256</v>
      </c>
      <c r="C137" s="904" t="s">
        <v>257</v>
      </c>
      <c r="D137" s="904"/>
      <c r="E137" s="904"/>
      <c r="F137" s="168" t="s">
        <v>31</v>
      </c>
      <c r="G137" s="168" t="s">
        <v>31</v>
      </c>
      <c r="H137" s="168" t="s">
        <v>31</v>
      </c>
      <c r="I137" s="168" t="s">
        <v>31</v>
      </c>
      <c r="J137" s="169">
        <v>1012.61</v>
      </c>
      <c r="K137" s="168" t="s">
        <v>31</v>
      </c>
      <c r="L137" s="169">
        <v>81.010000000000005</v>
      </c>
      <c r="M137" s="170" t="s">
        <v>31</v>
      </c>
      <c r="N137" s="171" t="s">
        <v>31</v>
      </c>
      <c r="S137" s="137" t="s">
        <v>257</v>
      </c>
    </row>
    <row r="138" spans="1:24" s="132" customFormat="1" x14ac:dyDescent="0.2">
      <c r="A138" s="167"/>
      <c r="B138" s="166" t="s">
        <v>31</v>
      </c>
      <c r="C138" s="904" t="s">
        <v>258</v>
      </c>
      <c r="D138" s="904"/>
      <c r="E138" s="904"/>
      <c r="F138" s="168" t="s">
        <v>241</v>
      </c>
      <c r="G138" s="168" t="s">
        <v>782</v>
      </c>
      <c r="H138" s="168" t="s">
        <v>31</v>
      </c>
      <c r="I138" s="168" t="s">
        <v>409</v>
      </c>
      <c r="J138" s="169" t="s">
        <v>31</v>
      </c>
      <c r="K138" s="168" t="s">
        <v>31</v>
      </c>
      <c r="L138" s="169" t="s">
        <v>31</v>
      </c>
      <c r="M138" s="170" t="s">
        <v>31</v>
      </c>
      <c r="N138" s="171" t="s">
        <v>31</v>
      </c>
      <c r="T138" s="137" t="s">
        <v>258</v>
      </c>
    </row>
    <row r="139" spans="1:24" s="132" customFormat="1" x14ac:dyDescent="0.2">
      <c r="A139" s="167"/>
      <c r="B139" s="166" t="s">
        <v>31</v>
      </c>
      <c r="C139" s="904" t="s">
        <v>240</v>
      </c>
      <c r="D139" s="904"/>
      <c r="E139" s="904"/>
      <c r="F139" s="168" t="s">
        <v>241</v>
      </c>
      <c r="G139" s="168" t="s">
        <v>783</v>
      </c>
      <c r="H139" s="168" t="s">
        <v>31</v>
      </c>
      <c r="I139" s="168" t="s">
        <v>784</v>
      </c>
      <c r="J139" s="169" t="s">
        <v>31</v>
      </c>
      <c r="K139" s="168" t="s">
        <v>31</v>
      </c>
      <c r="L139" s="169" t="s">
        <v>31</v>
      </c>
      <c r="M139" s="170" t="s">
        <v>31</v>
      </c>
      <c r="N139" s="171" t="s">
        <v>31</v>
      </c>
      <c r="T139" s="137" t="s">
        <v>240</v>
      </c>
    </row>
    <row r="140" spans="1:24" s="132" customFormat="1" x14ac:dyDescent="0.2">
      <c r="A140" s="167"/>
      <c r="B140" s="166" t="s">
        <v>31</v>
      </c>
      <c r="C140" s="917" t="s">
        <v>244</v>
      </c>
      <c r="D140" s="917"/>
      <c r="E140" s="917"/>
      <c r="F140" s="159" t="s">
        <v>31</v>
      </c>
      <c r="G140" s="159" t="s">
        <v>31</v>
      </c>
      <c r="H140" s="159" t="s">
        <v>31</v>
      </c>
      <c r="I140" s="159" t="s">
        <v>31</v>
      </c>
      <c r="J140" s="160">
        <v>3598.33</v>
      </c>
      <c r="K140" s="159" t="s">
        <v>31</v>
      </c>
      <c r="L140" s="160">
        <v>287.87</v>
      </c>
      <c r="M140" s="161" t="s">
        <v>31</v>
      </c>
      <c r="N140" s="162" t="s">
        <v>31</v>
      </c>
      <c r="U140" s="137" t="s">
        <v>244</v>
      </c>
    </row>
    <row r="141" spans="1:24" s="132" customFormat="1" x14ac:dyDescent="0.2">
      <c r="A141" s="167"/>
      <c r="B141" s="166" t="s">
        <v>31</v>
      </c>
      <c r="C141" s="904" t="s">
        <v>245</v>
      </c>
      <c r="D141" s="904"/>
      <c r="E141" s="904"/>
      <c r="F141" s="168" t="s">
        <v>31</v>
      </c>
      <c r="G141" s="168" t="s">
        <v>31</v>
      </c>
      <c r="H141" s="168" t="s">
        <v>31</v>
      </c>
      <c r="I141" s="168" t="s">
        <v>31</v>
      </c>
      <c r="J141" s="169" t="s">
        <v>31</v>
      </c>
      <c r="K141" s="168" t="s">
        <v>31</v>
      </c>
      <c r="L141" s="169">
        <v>204.44</v>
      </c>
      <c r="M141" s="170" t="s">
        <v>31</v>
      </c>
      <c r="N141" s="171" t="s">
        <v>31</v>
      </c>
      <c r="T141" s="137" t="s">
        <v>245</v>
      </c>
    </row>
    <row r="142" spans="1:24" s="132" customFormat="1" ht="22.5" x14ac:dyDescent="0.2">
      <c r="A142" s="167"/>
      <c r="B142" s="166" t="s">
        <v>760</v>
      </c>
      <c r="C142" s="904" t="s">
        <v>761</v>
      </c>
      <c r="D142" s="904"/>
      <c r="E142" s="904"/>
      <c r="F142" s="168" t="s">
        <v>144</v>
      </c>
      <c r="G142" s="168" t="s">
        <v>551</v>
      </c>
      <c r="H142" s="168" t="s">
        <v>31</v>
      </c>
      <c r="I142" s="168" t="s">
        <v>551</v>
      </c>
      <c r="J142" s="169" t="s">
        <v>31</v>
      </c>
      <c r="K142" s="168" t="s">
        <v>31</v>
      </c>
      <c r="L142" s="169">
        <v>214.66</v>
      </c>
      <c r="M142" s="170" t="s">
        <v>31</v>
      </c>
      <c r="N142" s="171" t="s">
        <v>31</v>
      </c>
      <c r="T142" s="137" t="s">
        <v>761</v>
      </c>
    </row>
    <row r="143" spans="1:24" s="132" customFormat="1" ht="22.5" x14ac:dyDescent="0.2">
      <c r="A143" s="167"/>
      <c r="B143" s="166" t="s">
        <v>762</v>
      </c>
      <c r="C143" s="904" t="s">
        <v>763</v>
      </c>
      <c r="D143" s="904"/>
      <c r="E143" s="904"/>
      <c r="F143" s="168" t="s">
        <v>144</v>
      </c>
      <c r="G143" s="168" t="s">
        <v>764</v>
      </c>
      <c r="H143" s="168" t="s">
        <v>31</v>
      </c>
      <c r="I143" s="168" t="s">
        <v>764</v>
      </c>
      <c r="J143" s="169" t="s">
        <v>31</v>
      </c>
      <c r="K143" s="168" t="s">
        <v>31</v>
      </c>
      <c r="L143" s="169">
        <v>112.44</v>
      </c>
      <c r="M143" s="170" t="s">
        <v>31</v>
      </c>
      <c r="N143" s="171" t="s">
        <v>31</v>
      </c>
      <c r="T143" s="137" t="s">
        <v>763</v>
      </c>
    </row>
    <row r="144" spans="1:24" s="132" customFormat="1" x14ac:dyDescent="0.2">
      <c r="A144" s="172"/>
      <c r="B144" s="173"/>
      <c r="C144" s="918" t="s">
        <v>252</v>
      </c>
      <c r="D144" s="918"/>
      <c r="E144" s="918"/>
      <c r="F144" s="174" t="s">
        <v>31</v>
      </c>
      <c r="G144" s="174" t="s">
        <v>31</v>
      </c>
      <c r="H144" s="174" t="s">
        <v>31</v>
      </c>
      <c r="I144" s="174" t="s">
        <v>31</v>
      </c>
      <c r="J144" s="175" t="s">
        <v>31</v>
      </c>
      <c r="K144" s="174" t="s">
        <v>31</v>
      </c>
      <c r="L144" s="175">
        <v>614.97</v>
      </c>
      <c r="M144" s="161" t="s">
        <v>31</v>
      </c>
      <c r="N144" s="176" t="s">
        <v>31</v>
      </c>
      <c r="V144" s="137" t="s">
        <v>252</v>
      </c>
    </row>
    <row r="145" spans="1:24" s="132" customFormat="1" ht="22.5" x14ac:dyDescent="0.2">
      <c r="A145" s="157" t="s">
        <v>348</v>
      </c>
      <c r="B145" s="158" t="s">
        <v>785</v>
      </c>
      <c r="C145" s="917" t="s">
        <v>786</v>
      </c>
      <c r="D145" s="917"/>
      <c r="E145" s="917"/>
      <c r="F145" s="159" t="s">
        <v>646</v>
      </c>
      <c r="G145" s="159" t="s">
        <v>31</v>
      </c>
      <c r="H145" s="159" t="s">
        <v>31</v>
      </c>
      <c r="I145" s="159" t="s">
        <v>309</v>
      </c>
      <c r="J145" s="160">
        <v>69.14</v>
      </c>
      <c r="K145" s="159" t="s">
        <v>787</v>
      </c>
      <c r="L145" s="160">
        <v>564.17999999999995</v>
      </c>
      <c r="M145" s="161" t="s">
        <v>31</v>
      </c>
      <c r="N145" s="162" t="s">
        <v>31</v>
      </c>
      <c r="Q145" s="137" t="s">
        <v>786</v>
      </c>
    </row>
    <row r="146" spans="1:24" s="132" customFormat="1" x14ac:dyDescent="0.2">
      <c r="A146" s="163"/>
      <c r="B146" s="164"/>
      <c r="C146" s="904" t="s">
        <v>788</v>
      </c>
      <c r="D146" s="904"/>
      <c r="E146" s="904"/>
      <c r="F146" s="904"/>
      <c r="G146" s="904"/>
      <c r="H146" s="904"/>
      <c r="I146" s="904"/>
      <c r="J146" s="904"/>
      <c r="K146" s="904"/>
      <c r="L146" s="904"/>
      <c r="M146" s="904"/>
      <c r="N146" s="912"/>
      <c r="W146" s="137" t="s">
        <v>788</v>
      </c>
    </row>
    <row r="147" spans="1:24" s="132" customFormat="1" ht="22.5" x14ac:dyDescent="0.2">
      <c r="A147" s="165"/>
      <c r="B147" s="166" t="s">
        <v>789</v>
      </c>
      <c r="C147" s="904" t="s">
        <v>790</v>
      </c>
      <c r="D147" s="904"/>
      <c r="E147" s="904"/>
      <c r="F147" s="904"/>
      <c r="G147" s="904"/>
      <c r="H147" s="904"/>
      <c r="I147" s="904"/>
      <c r="J147" s="904"/>
      <c r="K147" s="904"/>
      <c r="L147" s="904"/>
      <c r="M147" s="904"/>
      <c r="N147" s="912"/>
      <c r="R147" s="137" t="s">
        <v>790</v>
      </c>
    </row>
    <row r="148" spans="1:24" s="132" customFormat="1" ht="22.5" x14ac:dyDescent="0.2">
      <c r="A148" s="157" t="s">
        <v>351</v>
      </c>
      <c r="B148" s="158" t="s">
        <v>791</v>
      </c>
      <c r="C148" s="917" t="s">
        <v>792</v>
      </c>
      <c r="D148" s="917"/>
      <c r="E148" s="917"/>
      <c r="F148" s="159" t="s">
        <v>564</v>
      </c>
      <c r="G148" s="159" t="s">
        <v>31</v>
      </c>
      <c r="H148" s="159" t="s">
        <v>31</v>
      </c>
      <c r="I148" s="159" t="s">
        <v>793</v>
      </c>
      <c r="J148" s="160" t="s">
        <v>31</v>
      </c>
      <c r="K148" s="159" t="s">
        <v>31</v>
      </c>
      <c r="L148" s="160" t="s">
        <v>31</v>
      </c>
      <c r="M148" s="161" t="s">
        <v>31</v>
      </c>
      <c r="N148" s="162" t="s">
        <v>31</v>
      </c>
      <c r="Q148" s="137" t="s">
        <v>792</v>
      </c>
    </row>
    <row r="149" spans="1:24" s="132" customFormat="1" x14ac:dyDescent="0.2">
      <c r="A149" s="163"/>
      <c r="B149" s="164"/>
      <c r="C149" s="904" t="s">
        <v>794</v>
      </c>
      <c r="D149" s="904"/>
      <c r="E149" s="904"/>
      <c r="F149" s="904"/>
      <c r="G149" s="904"/>
      <c r="H149" s="904"/>
      <c r="I149" s="904"/>
      <c r="J149" s="904"/>
      <c r="K149" s="904"/>
      <c r="L149" s="904"/>
      <c r="M149" s="904"/>
      <c r="N149" s="912"/>
      <c r="X149" s="137" t="s">
        <v>794</v>
      </c>
    </row>
    <row r="150" spans="1:24" s="132" customFormat="1" x14ac:dyDescent="0.2">
      <c r="A150" s="167"/>
      <c r="B150" s="166" t="s">
        <v>225</v>
      </c>
      <c r="C150" s="904" t="s">
        <v>255</v>
      </c>
      <c r="D150" s="904"/>
      <c r="E150" s="904"/>
      <c r="F150" s="168" t="s">
        <v>31</v>
      </c>
      <c r="G150" s="168" t="s">
        <v>31</v>
      </c>
      <c r="H150" s="168" t="s">
        <v>31</v>
      </c>
      <c r="I150" s="168" t="s">
        <v>31</v>
      </c>
      <c r="J150" s="169">
        <v>271.66000000000003</v>
      </c>
      <c r="K150" s="168" t="s">
        <v>31</v>
      </c>
      <c r="L150" s="169">
        <v>6.57</v>
      </c>
      <c r="M150" s="170" t="s">
        <v>31</v>
      </c>
      <c r="N150" s="171" t="s">
        <v>31</v>
      </c>
      <c r="S150" s="137" t="s">
        <v>255</v>
      </c>
    </row>
    <row r="151" spans="1:24" s="132" customFormat="1" x14ac:dyDescent="0.2">
      <c r="A151" s="167"/>
      <c r="B151" s="166" t="s">
        <v>235</v>
      </c>
      <c r="C151" s="904" t="s">
        <v>236</v>
      </c>
      <c r="D151" s="904"/>
      <c r="E151" s="904"/>
      <c r="F151" s="168" t="s">
        <v>31</v>
      </c>
      <c r="G151" s="168" t="s">
        <v>31</v>
      </c>
      <c r="H151" s="168" t="s">
        <v>31</v>
      </c>
      <c r="I151" s="168" t="s">
        <v>31</v>
      </c>
      <c r="J151" s="169">
        <v>671.33</v>
      </c>
      <c r="K151" s="168" t="s">
        <v>31</v>
      </c>
      <c r="L151" s="169">
        <v>16.239999999999998</v>
      </c>
      <c r="M151" s="170" t="s">
        <v>31</v>
      </c>
      <c r="N151" s="171" t="s">
        <v>31</v>
      </c>
      <c r="S151" s="137" t="s">
        <v>236</v>
      </c>
    </row>
    <row r="152" spans="1:24" s="132" customFormat="1" x14ac:dyDescent="0.2">
      <c r="A152" s="167"/>
      <c r="B152" s="166" t="s">
        <v>238</v>
      </c>
      <c r="C152" s="904" t="s">
        <v>239</v>
      </c>
      <c r="D152" s="904"/>
      <c r="E152" s="904"/>
      <c r="F152" s="168" t="s">
        <v>31</v>
      </c>
      <c r="G152" s="168" t="s">
        <v>31</v>
      </c>
      <c r="H152" s="168" t="s">
        <v>31</v>
      </c>
      <c r="I152" s="168" t="s">
        <v>31</v>
      </c>
      <c r="J152" s="169">
        <v>78.48</v>
      </c>
      <c r="K152" s="168" t="s">
        <v>31</v>
      </c>
      <c r="L152" s="169">
        <v>1.9</v>
      </c>
      <c r="M152" s="170" t="s">
        <v>31</v>
      </c>
      <c r="N152" s="171" t="s">
        <v>31</v>
      </c>
      <c r="S152" s="137" t="s">
        <v>239</v>
      </c>
    </row>
    <row r="153" spans="1:24" s="132" customFormat="1" x14ac:dyDescent="0.2">
      <c r="A153" s="167"/>
      <c r="B153" s="166" t="s">
        <v>256</v>
      </c>
      <c r="C153" s="904" t="s">
        <v>257</v>
      </c>
      <c r="D153" s="904"/>
      <c r="E153" s="904"/>
      <c r="F153" s="168" t="s">
        <v>31</v>
      </c>
      <c r="G153" s="168" t="s">
        <v>31</v>
      </c>
      <c r="H153" s="168" t="s">
        <v>31</v>
      </c>
      <c r="I153" s="168" t="s">
        <v>31</v>
      </c>
      <c r="J153" s="169">
        <v>88.49</v>
      </c>
      <c r="K153" s="168" t="s">
        <v>31</v>
      </c>
      <c r="L153" s="169">
        <v>2.14</v>
      </c>
      <c r="M153" s="170" t="s">
        <v>31</v>
      </c>
      <c r="N153" s="171" t="s">
        <v>31</v>
      </c>
      <c r="S153" s="137" t="s">
        <v>257</v>
      </c>
    </row>
    <row r="154" spans="1:24" s="132" customFormat="1" x14ac:dyDescent="0.2">
      <c r="A154" s="167"/>
      <c r="B154" s="166" t="s">
        <v>31</v>
      </c>
      <c r="C154" s="904" t="s">
        <v>258</v>
      </c>
      <c r="D154" s="904"/>
      <c r="E154" s="904"/>
      <c r="F154" s="168" t="s">
        <v>241</v>
      </c>
      <c r="G154" s="168" t="s">
        <v>795</v>
      </c>
      <c r="H154" s="168" t="s">
        <v>31</v>
      </c>
      <c r="I154" s="168" t="s">
        <v>796</v>
      </c>
      <c r="J154" s="169" t="s">
        <v>31</v>
      </c>
      <c r="K154" s="168" t="s">
        <v>31</v>
      </c>
      <c r="L154" s="169" t="s">
        <v>31</v>
      </c>
      <c r="M154" s="170" t="s">
        <v>31</v>
      </c>
      <c r="N154" s="171" t="s">
        <v>31</v>
      </c>
      <c r="T154" s="137" t="s">
        <v>258</v>
      </c>
    </row>
    <row r="155" spans="1:24" s="132" customFormat="1" x14ac:dyDescent="0.2">
      <c r="A155" s="167"/>
      <c r="B155" s="166" t="s">
        <v>31</v>
      </c>
      <c r="C155" s="904" t="s">
        <v>240</v>
      </c>
      <c r="D155" s="904"/>
      <c r="E155" s="904"/>
      <c r="F155" s="168" t="s">
        <v>241</v>
      </c>
      <c r="G155" s="168" t="s">
        <v>797</v>
      </c>
      <c r="H155" s="168" t="s">
        <v>31</v>
      </c>
      <c r="I155" s="168" t="s">
        <v>798</v>
      </c>
      <c r="J155" s="169" t="s">
        <v>31</v>
      </c>
      <c r="K155" s="168" t="s">
        <v>31</v>
      </c>
      <c r="L155" s="169" t="s">
        <v>31</v>
      </c>
      <c r="M155" s="170" t="s">
        <v>31</v>
      </c>
      <c r="N155" s="171" t="s">
        <v>31</v>
      </c>
      <c r="T155" s="137" t="s">
        <v>240</v>
      </c>
    </row>
    <row r="156" spans="1:24" s="132" customFormat="1" x14ac:dyDescent="0.2">
      <c r="A156" s="167"/>
      <c r="B156" s="166" t="s">
        <v>31</v>
      </c>
      <c r="C156" s="917" t="s">
        <v>244</v>
      </c>
      <c r="D156" s="917"/>
      <c r="E156" s="917"/>
      <c r="F156" s="159" t="s">
        <v>31</v>
      </c>
      <c r="G156" s="159" t="s">
        <v>31</v>
      </c>
      <c r="H156" s="159" t="s">
        <v>31</v>
      </c>
      <c r="I156" s="159" t="s">
        <v>31</v>
      </c>
      <c r="J156" s="160">
        <v>1031.48</v>
      </c>
      <c r="K156" s="159" t="s">
        <v>31</v>
      </c>
      <c r="L156" s="160">
        <v>24.95</v>
      </c>
      <c r="M156" s="161" t="s">
        <v>31</v>
      </c>
      <c r="N156" s="162" t="s">
        <v>31</v>
      </c>
      <c r="U156" s="137" t="s">
        <v>244</v>
      </c>
    </row>
    <row r="157" spans="1:24" s="132" customFormat="1" x14ac:dyDescent="0.2">
      <c r="A157" s="167"/>
      <c r="B157" s="166" t="s">
        <v>31</v>
      </c>
      <c r="C157" s="904" t="s">
        <v>245</v>
      </c>
      <c r="D157" s="904"/>
      <c r="E157" s="904"/>
      <c r="F157" s="168" t="s">
        <v>31</v>
      </c>
      <c r="G157" s="168" t="s">
        <v>31</v>
      </c>
      <c r="H157" s="168" t="s">
        <v>31</v>
      </c>
      <c r="I157" s="168" t="s">
        <v>31</v>
      </c>
      <c r="J157" s="169" t="s">
        <v>31</v>
      </c>
      <c r="K157" s="168" t="s">
        <v>31</v>
      </c>
      <c r="L157" s="169">
        <v>8.4700000000000006</v>
      </c>
      <c r="M157" s="170" t="s">
        <v>31</v>
      </c>
      <c r="N157" s="171" t="s">
        <v>31</v>
      </c>
      <c r="T157" s="137" t="s">
        <v>245</v>
      </c>
    </row>
    <row r="158" spans="1:24" s="132" customFormat="1" ht="22.5" x14ac:dyDescent="0.2">
      <c r="A158" s="167"/>
      <c r="B158" s="166" t="s">
        <v>799</v>
      </c>
      <c r="C158" s="904" t="s">
        <v>800</v>
      </c>
      <c r="D158" s="904"/>
      <c r="E158" s="904"/>
      <c r="F158" s="168" t="s">
        <v>144</v>
      </c>
      <c r="G158" s="168" t="s">
        <v>801</v>
      </c>
      <c r="H158" s="168" t="s">
        <v>31</v>
      </c>
      <c r="I158" s="168" t="s">
        <v>801</v>
      </c>
      <c r="J158" s="169" t="s">
        <v>31</v>
      </c>
      <c r="K158" s="168" t="s">
        <v>31</v>
      </c>
      <c r="L158" s="169">
        <v>7.62</v>
      </c>
      <c r="M158" s="170" t="s">
        <v>31</v>
      </c>
      <c r="N158" s="171" t="s">
        <v>31</v>
      </c>
      <c r="T158" s="137" t="s">
        <v>800</v>
      </c>
    </row>
    <row r="159" spans="1:24" s="132" customFormat="1" ht="22.5" x14ac:dyDescent="0.2">
      <c r="A159" s="167"/>
      <c r="B159" s="166" t="s">
        <v>802</v>
      </c>
      <c r="C159" s="904" t="s">
        <v>803</v>
      </c>
      <c r="D159" s="904"/>
      <c r="E159" s="904"/>
      <c r="F159" s="168" t="s">
        <v>144</v>
      </c>
      <c r="G159" s="168" t="s">
        <v>804</v>
      </c>
      <c r="H159" s="168" t="s">
        <v>31</v>
      </c>
      <c r="I159" s="168" t="s">
        <v>804</v>
      </c>
      <c r="J159" s="169" t="s">
        <v>31</v>
      </c>
      <c r="K159" s="168" t="s">
        <v>31</v>
      </c>
      <c r="L159" s="169">
        <v>7.2</v>
      </c>
      <c r="M159" s="170" t="s">
        <v>31</v>
      </c>
      <c r="N159" s="171" t="s">
        <v>31</v>
      </c>
      <c r="T159" s="137" t="s">
        <v>803</v>
      </c>
    </row>
    <row r="160" spans="1:24" s="132" customFormat="1" x14ac:dyDescent="0.2">
      <c r="A160" s="172"/>
      <c r="B160" s="173"/>
      <c r="C160" s="918" t="s">
        <v>252</v>
      </c>
      <c r="D160" s="918"/>
      <c r="E160" s="918"/>
      <c r="F160" s="174" t="s">
        <v>31</v>
      </c>
      <c r="G160" s="174" t="s">
        <v>31</v>
      </c>
      <c r="H160" s="174" t="s">
        <v>31</v>
      </c>
      <c r="I160" s="174" t="s">
        <v>31</v>
      </c>
      <c r="J160" s="175" t="s">
        <v>31</v>
      </c>
      <c r="K160" s="174" t="s">
        <v>31</v>
      </c>
      <c r="L160" s="175">
        <v>39.770000000000003</v>
      </c>
      <c r="M160" s="161" t="s">
        <v>31</v>
      </c>
      <c r="N160" s="176" t="s">
        <v>31</v>
      </c>
      <c r="V160" s="137" t="s">
        <v>252</v>
      </c>
    </row>
    <row r="161" spans="1:26" s="132" customFormat="1" ht="22.5" x14ac:dyDescent="0.2">
      <c r="A161" s="157" t="s">
        <v>356</v>
      </c>
      <c r="B161" s="158" t="s">
        <v>805</v>
      </c>
      <c r="C161" s="917" t="s">
        <v>806</v>
      </c>
      <c r="D161" s="917"/>
      <c r="E161" s="917"/>
      <c r="F161" s="159" t="s">
        <v>564</v>
      </c>
      <c r="G161" s="159" t="s">
        <v>31</v>
      </c>
      <c r="H161" s="159" t="s">
        <v>31</v>
      </c>
      <c r="I161" s="159" t="s">
        <v>793</v>
      </c>
      <c r="J161" s="160">
        <v>7571</v>
      </c>
      <c r="K161" s="159" t="s">
        <v>31</v>
      </c>
      <c r="L161" s="160">
        <v>183.14</v>
      </c>
      <c r="M161" s="161" t="s">
        <v>31</v>
      </c>
      <c r="N161" s="162" t="s">
        <v>31</v>
      </c>
      <c r="Q161" s="137" t="s">
        <v>806</v>
      </c>
    </row>
    <row r="162" spans="1:26" s="132" customFormat="1" ht="1.5" customHeight="1" x14ac:dyDescent="0.2">
      <c r="A162" s="177"/>
      <c r="B162" s="173"/>
      <c r="C162" s="173"/>
      <c r="D162" s="173"/>
      <c r="E162" s="173"/>
      <c r="F162" s="177"/>
      <c r="G162" s="177"/>
      <c r="H162" s="177"/>
      <c r="I162" s="177"/>
      <c r="J162" s="178"/>
      <c r="K162" s="177"/>
      <c r="L162" s="178"/>
      <c r="M162" s="168"/>
      <c r="N162" s="178"/>
    </row>
    <row r="163" spans="1:26" s="132" customFormat="1" x14ac:dyDescent="0.2">
      <c r="A163" s="179"/>
      <c r="B163" s="180" t="s">
        <v>31</v>
      </c>
      <c r="C163" s="918" t="s">
        <v>807</v>
      </c>
      <c r="D163" s="918"/>
      <c r="E163" s="918"/>
      <c r="F163" s="918"/>
      <c r="G163" s="918"/>
      <c r="H163" s="918"/>
      <c r="I163" s="918"/>
      <c r="J163" s="918"/>
      <c r="K163" s="918"/>
      <c r="L163" s="181" t="s">
        <v>31</v>
      </c>
      <c r="M163" s="182"/>
      <c r="N163" s="183"/>
      <c r="Y163" s="137" t="s">
        <v>807</v>
      </c>
    </row>
    <row r="164" spans="1:26" s="132" customFormat="1" x14ac:dyDescent="0.2">
      <c r="A164" s="184"/>
      <c r="B164" s="166" t="s">
        <v>225</v>
      </c>
      <c r="C164" s="904" t="s">
        <v>269</v>
      </c>
      <c r="D164" s="904"/>
      <c r="E164" s="904"/>
      <c r="F164" s="904"/>
      <c r="G164" s="904"/>
      <c r="H164" s="904"/>
      <c r="I164" s="904"/>
      <c r="J164" s="904"/>
      <c r="K164" s="904"/>
      <c r="L164" s="185">
        <v>31319.18</v>
      </c>
      <c r="M164" s="186"/>
      <c r="N164" s="187" t="s">
        <v>31</v>
      </c>
      <c r="Z164" s="137" t="s">
        <v>269</v>
      </c>
    </row>
    <row r="165" spans="1:26" s="132" customFormat="1" x14ac:dyDescent="0.2">
      <c r="A165" s="184"/>
      <c r="B165" s="166" t="s">
        <v>31</v>
      </c>
      <c r="C165" s="904" t="s">
        <v>270</v>
      </c>
      <c r="D165" s="904"/>
      <c r="E165" s="904"/>
      <c r="F165" s="904"/>
      <c r="G165" s="904"/>
      <c r="H165" s="904"/>
      <c r="I165" s="904"/>
      <c r="J165" s="904"/>
      <c r="K165" s="904"/>
      <c r="L165" s="185" t="s">
        <v>31</v>
      </c>
      <c r="M165" s="186"/>
      <c r="N165" s="187" t="s">
        <v>31</v>
      </c>
      <c r="Z165" s="137" t="s">
        <v>270</v>
      </c>
    </row>
    <row r="166" spans="1:26" s="132" customFormat="1" x14ac:dyDescent="0.2">
      <c r="A166" s="184"/>
      <c r="B166" s="166" t="s">
        <v>31</v>
      </c>
      <c r="C166" s="904" t="s">
        <v>271</v>
      </c>
      <c r="D166" s="904"/>
      <c r="E166" s="904"/>
      <c r="F166" s="904"/>
      <c r="G166" s="904"/>
      <c r="H166" s="904"/>
      <c r="I166" s="904"/>
      <c r="J166" s="904"/>
      <c r="K166" s="904"/>
      <c r="L166" s="185">
        <v>1087.77</v>
      </c>
      <c r="M166" s="186"/>
      <c r="N166" s="187" t="s">
        <v>31</v>
      </c>
      <c r="Z166" s="137" t="s">
        <v>271</v>
      </c>
    </row>
    <row r="167" spans="1:26" s="132" customFormat="1" x14ac:dyDescent="0.2">
      <c r="A167" s="184"/>
      <c r="B167" s="166" t="s">
        <v>31</v>
      </c>
      <c r="C167" s="904" t="s">
        <v>272</v>
      </c>
      <c r="D167" s="904"/>
      <c r="E167" s="904"/>
      <c r="F167" s="904"/>
      <c r="G167" s="904"/>
      <c r="H167" s="904"/>
      <c r="I167" s="904"/>
      <c r="J167" s="904"/>
      <c r="K167" s="904"/>
      <c r="L167" s="185">
        <v>96.32</v>
      </c>
      <c r="M167" s="186"/>
      <c r="N167" s="187" t="s">
        <v>31</v>
      </c>
      <c r="Z167" s="137" t="s">
        <v>272</v>
      </c>
    </row>
    <row r="168" spans="1:26" s="132" customFormat="1" x14ac:dyDescent="0.2">
      <c r="A168" s="184"/>
      <c r="B168" s="166" t="s">
        <v>31</v>
      </c>
      <c r="C168" s="904" t="s">
        <v>273</v>
      </c>
      <c r="D168" s="904"/>
      <c r="E168" s="904"/>
      <c r="F168" s="904"/>
      <c r="G168" s="904"/>
      <c r="H168" s="904"/>
      <c r="I168" s="904"/>
      <c r="J168" s="904"/>
      <c r="K168" s="904"/>
      <c r="L168" s="185">
        <v>28312.52</v>
      </c>
      <c r="M168" s="186"/>
      <c r="N168" s="187" t="s">
        <v>31</v>
      </c>
      <c r="Z168" s="137" t="s">
        <v>273</v>
      </c>
    </row>
    <row r="169" spans="1:26" s="132" customFormat="1" x14ac:dyDescent="0.2">
      <c r="A169" s="184"/>
      <c r="B169" s="166" t="s">
        <v>31</v>
      </c>
      <c r="C169" s="904" t="s">
        <v>274</v>
      </c>
      <c r="D169" s="904"/>
      <c r="E169" s="904"/>
      <c r="F169" s="904"/>
      <c r="G169" s="904"/>
      <c r="H169" s="904"/>
      <c r="I169" s="904"/>
      <c r="J169" s="904"/>
      <c r="K169" s="904"/>
      <c r="L169" s="185">
        <v>1190.71</v>
      </c>
      <c r="M169" s="186"/>
      <c r="N169" s="187" t="s">
        <v>31</v>
      </c>
      <c r="Z169" s="137" t="s">
        <v>274</v>
      </c>
    </row>
    <row r="170" spans="1:26" s="132" customFormat="1" x14ac:dyDescent="0.2">
      <c r="A170" s="184"/>
      <c r="B170" s="166" t="s">
        <v>31</v>
      </c>
      <c r="C170" s="904" t="s">
        <v>275</v>
      </c>
      <c r="D170" s="904"/>
      <c r="E170" s="904"/>
      <c r="F170" s="904"/>
      <c r="G170" s="904"/>
      <c r="H170" s="904"/>
      <c r="I170" s="904"/>
      <c r="J170" s="904"/>
      <c r="K170" s="904"/>
      <c r="L170" s="185">
        <v>631.86</v>
      </c>
      <c r="M170" s="186"/>
      <c r="N170" s="187" t="s">
        <v>31</v>
      </c>
      <c r="Z170" s="137" t="s">
        <v>275</v>
      </c>
    </row>
    <row r="171" spans="1:26" s="132" customFormat="1" x14ac:dyDescent="0.2">
      <c r="A171" s="184"/>
      <c r="B171" s="166" t="s">
        <v>225</v>
      </c>
      <c r="C171" s="904" t="s">
        <v>808</v>
      </c>
      <c r="D171" s="904"/>
      <c r="E171" s="904"/>
      <c r="F171" s="904"/>
      <c r="G171" s="904"/>
      <c r="H171" s="904"/>
      <c r="I171" s="904"/>
      <c r="J171" s="904"/>
      <c r="K171" s="904"/>
      <c r="L171" s="185">
        <v>8180.76</v>
      </c>
      <c r="M171" s="186"/>
      <c r="N171" s="187" t="s">
        <v>31</v>
      </c>
      <c r="Z171" s="137" t="s">
        <v>808</v>
      </c>
    </row>
    <row r="172" spans="1:26" s="132" customFormat="1" x14ac:dyDescent="0.2">
      <c r="A172" s="184"/>
      <c r="B172" s="166" t="s">
        <v>31</v>
      </c>
      <c r="C172" s="904" t="s">
        <v>270</v>
      </c>
      <c r="D172" s="904"/>
      <c r="E172" s="904"/>
      <c r="F172" s="904"/>
      <c r="G172" s="904"/>
      <c r="H172" s="904"/>
      <c r="I172" s="904"/>
      <c r="J172" s="904"/>
      <c r="K172" s="904"/>
      <c r="L172" s="185" t="s">
        <v>31</v>
      </c>
      <c r="M172" s="186"/>
      <c r="N172" s="187" t="s">
        <v>31</v>
      </c>
      <c r="Z172" s="137" t="s">
        <v>270</v>
      </c>
    </row>
    <row r="173" spans="1:26" s="132" customFormat="1" x14ac:dyDescent="0.2">
      <c r="A173" s="184"/>
      <c r="B173" s="166" t="s">
        <v>31</v>
      </c>
      <c r="C173" s="904" t="s">
        <v>271</v>
      </c>
      <c r="D173" s="904"/>
      <c r="E173" s="904"/>
      <c r="F173" s="904"/>
      <c r="G173" s="904"/>
      <c r="H173" s="904"/>
      <c r="I173" s="904"/>
      <c r="J173" s="904"/>
      <c r="K173" s="904"/>
      <c r="L173" s="185">
        <v>1655.84</v>
      </c>
      <c r="M173" s="186"/>
      <c r="N173" s="187" t="s">
        <v>31</v>
      </c>
      <c r="Z173" s="137" t="s">
        <v>271</v>
      </c>
    </row>
    <row r="174" spans="1:26" s="132" customFormat="1" x14ac:dyDescent="0.2">
      <c r="A174" s="184"/>
      <c r="B174" s="166" t="s">
        <v>31</v>
      </c>
      <c r="C174" s="904" t="s">
        <v>272</v>
      </c>
      <c r="D174" s="904"/>
      <c r="E174" s="904"/>
      <c r="F174" s="904"/>
      <c r="G174" s="904"/>
      <c r="H174" s="904"/>
      <c r="I174" s="904"/>
      <c r="J174" s="904"/>
      <c r="K174" s="904"/>
      <c r="L174" s="185">
        <v>1464.21</v>
      </c>
      <c r="M174" s="186"/>
      <c r="N174" s="187" t="s">
        <v>31</v>
      </c>
      <c r="Z174" s="137" t="s">
        <v>272</v>
      </c>
    </row>
    <row r="175" spans="1:26" s="132" customFormat="1" x14ac:dyDescent="0.2">
      <c r="A175" s="184"/>
      <c r="B175" s="166" t="s">
        <v>31</v>
      </c>
      <c r="C175" s="904" t="s">
        <v>273</v>
      </c>
      <c r="D175" s="904"/>
      <c r="E175" s="904"/>
      <c r="F175" s="904"/>
      <c r="G175" s="904"/>
      <c r="H175" s="904"/>
      <c r="I175" s="904"/>
      <c r="J175" s="904"/>
      <c r="K175" s="904"/>
      <c r="L175" s="185">
        <v>2506.8000000000002</v>
      </c>
      <c r="M175" s="186"/>
      <c r="N175" s="187" t="s">
        <v>31</v>
      </c>
      <c r="Z175" s="137" t="s">
        <v>273</v>
      </c>
    </row>
    <row r="176" spans="1:26" s="132" customFormat="1" x14ac:dyDescent="0.2">
      <c r="A176" s="184"/>
      <c r="B176" s="166" t="s">
        <v>31</v>
      </c>
      <c r="C176" s="904" t="s">
        <v>274</v>
      </c>
      <c r="D176" s="904"/>
      <c r="E176" s="904"/>
      <c r="F176" s="904"/>
      <c r="G176" s="904"/>
      <c r="H176" s="904"/>
      <c r="I176" s="904"/>
      <c r="J176" s="904"/>
      <c r="K176" s="904"/>
      <c r="L176" s="185">
        <v>1459.38</v>
      </c>
      <c r="M176" s="186"/>
      <c r="N176" s="187" t="s">
        <v>31</v>
      </c>
      <c r="Z176" s="137" t="s">
        <v>274</v>
      </c>
    </row>
    <row r="177" spans="1:28" s="132" customFormat="1" x14ac:dyDescent="0.2">
      <c r="A177" s="184"/>
      <c r="B177" s="166" t="s">
        <v>31</v>
      </c>
      <c r="C177" s="904" t="s">
        <v>275</v>
      </c>
      <c r="D177" s="904"/>
      <c r="E177" s="904"/>
      <c r="F177" s="904"/>
      <c r="G177" s="904"/>
      <c r="H177" s="904"/>
      <c r="I177" s="904"/>
      <c r="J177" s="904"/>
      <c r="K177" s="904"/>
      <c r="L177" s="185">
        <v>1094.53</v>
      </c>
      <c r="M177" s="186"/>
      <c r="N177" s="187" t="s">
        <v>31</v>
      </c>
      <c r="Z177" s="137" t="s">
        <v>275</v>
      </c>
    </row>
    <row r="178" spans="1:28" s="132" customFormat="1" x14ac:dyDescent="0.2">
      <c r="A178" s="184"/>
      <c r="B178" s="166" t="s">
        <v>235</v>
      </c>
      <c r="C178" s="904" t="s">
        <v>809</v>
      </c>
      <c r="D178" s="904"/>
      <c r="E178" s="904"/>
      <c r="F178" s="904"/>
      <c r="G178" s="904"/>
      <c r="H178" s="904"/>
      <c r="I178" s="904"/>
      <c r="J178" s="904"/>
      <c r="K178" s="904"/>
      <c r="L178" s="185">
        <v>623617.89</v>
      </c>
      <c r="M178" s="186"/>
      <c r="N178" s="187" t="s">
        <v>31</v>
      </c>
      <c r="Z178" s="137" t="s">
        <v>809</v>
      </c>
    </row>
    <row r="179" spans="1:28" s="132" customFormat="1" x14ac:dyDescent="0.2">
      <c r="A179" s="184"/>
      <c r="B179" s="166" t="s">
        <v>31</v>
      </c>
      <c r="C179" s="904" t="s">
        <v>276</v>
      </c>
      <c r="D179" s="904"/>
      <c r="E179" s="904"/>
      <c r="F179" s="904"/>
      <c r="G179" s="904"/>
      <c r="H179" s="904"/>
      <c r="I179" s="904"/>
      <c r="J179" s="904"/>
      <c r="K179" s="904"/>
      <c r="L179" s="185">
        <v>2926.46</v>
      </c>
      <c r="M179" s="186"/>
      <c r="N179" s="187" t="s">
        <v>31</v>
      </c>
      <c r="Z179" s="137" t="s">
        <v>276</v>
      </c>
    </row>
    <row r="180" spans="1:28" s="132" customFormat="1" x14ac:dyDescent="0.2">
      <c r="A180" s="184"/>
      <c r="B180" s="166" t="s">
        <v>31</v>
      </c>
      <c r="C180" s="904" t="s">
        <v>277</v>
      </c>
      <c r="D180" s="904"/>
      <c r="E180" s="904"/>
      <c r="F180" s="904"/>
      <c r="G180" s="904"/>
      <c r="H180" s="904"/>
      <c r="I180" s="904"/>
      <c r="J180" s="904"/>
      <c r="K180" s="904"/>
      <c r="L180" s="185">
        <v>2650.09</v>
      </c>
      <c r="M180" s="186"/>
      <c r="N180" s="187" t="s">
        <v>31</v>
      </c>
      <c r="Z180" s="137" t="s">
        <v>277</v>
      </c>
    </row>
    <row r="181" spans="1:28" s="132" customFormat="1" x14ac:dyDescent="0.2">
      <c r="A181" s="184"/>
      <c r="B181" s="166" t="s">
        <v>31</v>
      </c>
      <c r="C181" s="904" t="s">
        <v>278</v>
      </c>
      <c r="D181" s="904"/>
      <c r="E181" s="904"/>
      <c r="F181" s="904"/>
      <c r="G181" s="904"/>
      <c r="H181" s="904"/>
      <c r="I181" s="904"/>
      <c r="J181" s="904"/>
      <c r="K181" s="904"/>
      <c r="L181" s="185">
        <v>1726.39</v>
      </c>
      <c r="M181" s="186"/>
      <c r="N181" s="187" t="s">
        <v>31</v>
      </c>
      <c r="Z181" s="137" t="s">
        <v>278</v>
      </c>
    </row>
    <row r="182" spans="1:28" s="132" customFormat="1" x14ac:dyDescent="0.2">
      <c r="A182" s="184"/>
      <c r="B182" s="178" t="s">
        <v>31</v>
      </c>
      <c r="C182" s="919" t="s">
        <v>810</v>
      </c>
      <c r="D182" s="919"/>
      <c r="E182" s="919"/>
      <c r="F182" s="919"/>
      <c r="G182" s="919"/>
      <c r="H182" s="919"/>
      <c r="I182" s="919"/>
      <c r="J182" s="919"/>
      <c r="K182" s="919"/>
      <c r="L182" s="188">
        <v>663117.82999999996</v>
      </c>
      <c r="M182" s="189"/>
      <c r="N182" s="190"/>
      <c r="AA182" s="137" t="s">
        <v>810</v>
      </c>
    </row>
    <row r="183" spans="1:28" s="132" customFormat="1" x14ac:dyDescent="0.2">
      <c r="A183" s="914" t="s">
        <v>667</v>
      </c>
      <c r="B183" s="915"/>
      <c r="C183" s="915"/>
      <c r="D183" s="915"/>
      <c r="E183" s="915"/>
      <c r="F183" s="915"/>
      <c r="G183" s="915"/>
      <c r="H183" s="915"/>
      <c r="I183" s="915"/>
      <c r="J183" s="915"/>
      <c r="K183" s="915"/>
      <c r="L183" s="915"/>
      <c r="M183" s="915"/>
      <c r="N183" s="916"/>
      <c r="P183" s="137" t="s">
        <v>667</v>
      </c>
    </row>
    <row r="184" spans="1:28" s="132" customFormat="1" ht="78.75" x14ac:dyDescent="0.2">
      <c r="A184" s="157" t="s">
        <v>359</v>
      </c>
      <c r="B184" s="158" t="s">
        <v>668</v>
      </c>
      <c r="C184" s="917" t="s">
        <v>669</v>
      </c>
      <c r="D184" s="917"/>
      <c r="E184" s="917"/>
      <c r="F184" s="159" t="s">
        <v>670</v>
      </c>
      <c r="G184" s="159" t="s">
        <v>31</v>
      </c>
      <c r="H184" s="159" t="s">
        <v>31</v>
      </c>
      <c r="I184" s="159" t="s">
        <v>811</v>
      </c>
      <c r="J184" s="160">
        <v>67.73</v>
      </c>
      <c r="K184" s="159" t="s">
        <v>31</v>
      </c>
      <c r="L184" s="160">
        <v>26.21</v>
      </c>
      <c r="M184" s="161" t="s">
        <v>31</v>
      </c>
      <c r="N184" s="162" t="s">
        <v>31</v>
      </c>
      <c r="Q184" s="137" t="s">
        <v>669</v>
      </c>
    </row>
    <row r="185" spans="1:28" s="132" customFormat="1" ht="1.5" customHeight="1" x14ac:dyDescent="0.2">
      <c r="A185" s="177"/>
      <c r="B185" s="173"/>
      <c r="C185" s="173"/>
      <c r="D185" s="173"/>
      <c r="E185" s="173"/>
      <c r="F185" s="177"/>
      <c r="G185" s="177"/>
      <c r="H185" s="177"/>
      <c r="I185" s="177"/>
      <c r="J185" s="178"/>
      <c r="K185" s="177"/>
      <c r="L185" s="178"/>
      <c r="M185" s="168"/>
      <c r="N185" s="178"/>
    </row>
    <row r="186" spans="1:28" s="132" customFormat="1" ht="22.5" x14ac:dyDescent="0.2">
      <c r="A186" s="179"/>
      <c r="B186" s="180" t="s">
        <v>31</v>
      </c>
      <c r="C186" s="918" t="s">
        <v>683</v>
      </c>
      <c r="D186" s="918"/>
      <c r="E186" s="918"/>
      <c r="F186" s="918"/>
      <c r="G186" s="918"/>
      <c r="H186" s="918"/>
      <c r="I186" s="918"/>
      <c r="J186" s="918"/>
      <c r="K186" s="918"/>
      <c r="L186" s="181" t="s">
        <v>31</v>
      </c>
      <c r="M186" s="182"/>
      <c r="N186" s="183"/>
      <c r="Y186" s="137" t="s">
        <v>683</v>
      </c>
    </row>
    <row r="187" spans="1:28" s="132" customFormat="1" x14ac:dyDescent="0.2">
      <c r="A187" s="184"/>
      <c r="B187" s="166" t="s">
        <v>225</v>
      </c>
      <c r="C187" s="904" t="s">
        <v>269</v>
      </c>
      <c r="D187" s="904"/>
      <c r="E187" s="904"/>
      <c r="F187" s="904"/>
      <c r="G187" s="904"/>
      <c r="H187" s="904"/>
      <c r="I187" s="904"/>
      <c r="J187" s="904"/>
      <c r="K187" s="904"/>
      <c r="L187" s="185">
        <v>26.21</v>
      </c>
      <c r="M187" s="186"/>
      <c r="N187" s="187" t="s">
        <v>31</v>
      </c>
      <c r="Z187" s="137" t="s">
        <v>269</v>
      </c>
    </row>
    <row r="188" spans="1:28" s="132" customFormat="1" x14ac:dyDescent="0.2">
      <c r="A188" s="184"/>
      <c r="B188" s="166" t="s">
        <v>31</v>
      </c>
      <c r="C188" s="904" t="s">
        <v>270</v>
      </c>
      <c r="D188" s="904"/>
      <c r="E188" s="904"/>
      <c r="F188" s="904"/>
      <c r="G188" s="904"/>
      <c r="H188" s="904"/>
      <c r="I188" s="904"/>
      <c r="J188" s="904"/>
      <c r="K188" s="904"/>
      <c r="L188" s="185" t="s">
        <v>31</v>
      </c>
      <c r="M188" s="186"/>
      <c r="N188" s="187" t="s">
        <v>31</v>
      </c>
      <c r="Z188" s="137" t="s">
        <v>270</v>
      </c>
    </row>
    <row r="189" spans="1:28" s="132" customFormat="1" x14ac:dyDescent="0.2">
      <c r="A189" s="184"/>
      <c r="B189" s="166" t="s">
        <v>31</v>
      </c>
      <c r="C189" s="904" t="s">
        <v>273</v>
      </c>
      <c r="D189" s="904"/>
      <c r="E189" s="904"/>
      <c r="F189" s="904"/>
      <c r="G189" s="904"/>
      <c r="H189" s="904"/>
      <c r="I189" s="904"/>
      <c r="J189" s="904"/>
      <c r="K189" s="904"/>
      <c r="L189" s="185">
        <v>26.21</v>
      </c>
      <c r="M189" s="186"/>
      <c r="N189" s="187" t="s">
        <v>31</v>
      </c>
      <c r="Z189" s="137" t="s">
        <v>273</v>
      </c>
    </row>
    <row r="190" spans="1:28" s="132" customFormat="1" ht="22.5" x14ac:dyDescent="0.2">
      <c r="A190" s="184"/>
      <c r="B190" s="178" t="s">
        <v>31</v>
      </c>
      <c r="C190" s="919" t="s">
        <v>684</v>
      </c>
      <c r="D190" s="919"/>
      <c r="E190" s="919"/>
      <c r="F190" s="919"/>
      <c r="G190" s="919"/>
      <c r="H190" s="919"/>
      <c r="I190" s="919"/>
      <c r="J190" s="919"/>
      <c r="K190" s="919"/>
      <c r="L190" s="188">
        <v>26.21</v>
      </c>
      <c r="M190" s="189"/>
      <c r="N190" s="190"/>
      <c r="AA190" s="137" t="s">
        <v>684</v>
      </c>
    </row>
    <row r="191" spans="1:28" s="132" customFormat="1" ht="2.25" customHeight="1" x14ac:dyDescent="0.2"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91"/>
      <c r="M191" s="192"/>
      <c r="N191" s="193"/>
    </row>
    <row r="192" spans="1:28" s="132" customFormat="1" x14ac:dyDescent="0.2">
      <c r="A192" s="179"/>
      <c r="B192" s="180" t="s">
        <v>31</v>
      </c>
      <c r="C192" s="918" t="s">
        <v>466</v>
      </c>
      <c r="D192" s="918"/>
      <c r="E192" s="918"/>
      <c r="F192" s="918"/>
      <c r="G192" s="918"/>
      <c r="H192" s="918"/>
      <c r="I192" s="918"/>
      <c r="J192" s="918"/>
      <c r="K192" s="918"/>
      <c r="L192" s="181" t="s">
        <v>31</v>
      </c>
      <c r="M192" s="182" t="s">
        <v>31</v>
      </c>
      <c r="N192" s="183" t="s">
        <v>31</v>
      </c>
      <c r="AB192" s="137" t="s">
        <v>466</v>
      </c>
    </row>
    <row r="193" spans="1:29" s="132" customFormat="1" x14ac:dyDescent="0.2">
      <c r="A193" s="184"/>
      <c r="B193" s="166" t="s">
        <v>225</v>
      </c>
      <c r="C193" s="904" t="s">
        <v>269</v>
      </c>
      <c r="D193" s="904"/>
      <c r="E193" s="904"/>
      <c r="F193" s="904"/>
      <c r="G193" s="904"/>
      <c r="H193" s="904"/>
      <c r="I193" s="904"/>
      <c r="J193" s="904"/>
      <c r="K193" s="904"/>
      <c r="L193" s="185">
        <v>31345.39</v>
      </c>
      <c r="M193" s="186">
        <v>7.3</v>
      </c>
      <c r="N193" s="187">
        <v>228821</v>
      </c>
      <c r="AC193" s="137" t="s">
        <v>269</v>
      </c>
    </row>
    <row r="194" spans="1:29" s="132" customFormat="1" x14ac:dyDescent="0.2">
      <c r="A194" s="184"/>
      <c r="B194" s="166" t="s">
        <v>31</v>
      </c>
      <c r="C194" s="904" t="s">
        <v>270</v>
      </c>
      <c r="D194" s="904"/>
      <c r="E194" s="904"/>
      <c r="F194" s="904"/>
      <c r="G194" s="904"/>
      <c r="H194" s="904"/>
      <c r="I194" s="904"/>
      <c r="J194" s="904"/>
      <c r="K194" s="904"/>
      <c r="L194" s="185" t="s">
        <v>31</v>
      </c>
      <c r="M194" s="186" t="s">
        <v>31</v>
      </c>
      <c r="N194" s="187" t="s">
        <v>31</v>
      </c>
      <c r="AC194" s="137" t="s">
        <v>270</v>
      </c>
    </row>
    <row r="195" spans="1:29" s="132" customFormat="1" x14ac:dyDescent="0.2">
      <c r="A195" s="184"/>
      <c r="B195" s="166" t="s">
        <v>31</v>
      </c>
      <c r="C195" s="904" t="s">
        <v>271</v>
      </c>
      <c r="D195" s="904"/>
      <c r="E195" s="904"/>
      <c r="F195" s="904"/>
      <c r="G195" s="904"/>
      <c r="H195" s="904"/>
      <c r="I195" s="904"/>
      <c r="J195" s="904"/>
      <c r="K195" s="904"/>
      <c r="L195" s="185">
        <v>1087.77</v>
      </c>
      <c r="M195" s="186" t="s">
        <v>31</v>
      </c>
      <c r="N195" s="187" t="s">
        <v>31</v>
      </c>
      <c r="AC195" s="137" t="s">
        <v>271</v>
      </c>
    </row>
    <row r="196" spans="1:29" s="132" customFormat="1" x14ac:dyDescent="0.2">
      <c r="A196" s="184"/>
      <c r="B196" s="166" t="s">
        <v>31</v>
      </c>
      <c r="C196" s="904" t="s">
        <v>272</v>
      </c>
      <c r="D196" s="904"/>
      <c r="E196" s="904"/>
      <c r="F196" s="904"/>
      <c r="G196" s="904"/>
      <c r="H196" s="904"/>
      <c r="I196" s="904"/>
      <c r="J196" s="904"/>
      <c r="K196" s="904"/>
      <c r="L196" s="185">
        <v>96.32</v>
      </c>
      <c r="M196" s="186" t="s">
        <v>31</v>
      </c>
      <c r="N196" s="187" t="s">
        <v>31</v>
      </c>
      <c r="AC196" s="137" t="s">
        <v>272</v>
      </c>
    </row>
    <row r="197" spans="1:29" s="132" customFormat="1" x14ac:dyDescent="0.2">
      <c r="A197" s="184"/>
      <c r="B197" s="166" t="s">
        <v>31</v>
      </c>
      <c r="C197" s="904" t="s">
        <v>273</v>
      </c>
      <c r="D197" s="904"/>
      <c r="E197" s="904"/>
      <c r="F197" s="904"/>
      <c r="G197" s="904"/>
      <c r="H197" s="904"/>
      <c r="I197" s="904"/>
      <c r="J197" s="904"/>
      <c r="K197" s="904"/>
      <c r="L197" s="185">
        <v>28338.73</v>
      </c>
      <c r="M197" s="186" t="s">
        <v>31</v>
      </c>
      <c r="N197" s="187" t="s">
        <v>31</v>
      </c>
      <c r="AC197" s="137" t="s">
        <v>273</v>
      </c>
    </row>
    <row r="198" spans="1:29" s="132" customFormat="1" x14ac:dyDescent="0.2">
      <c r="A198" s="184"/>
      <c r="B198" s="166" t="s">
        <v>31</v>
      </c>
      <c r="C198" s="904" t="s">
        <v>274</v>
      </c>
      <c r="D198" s="904"/>
      <c r="E198" s="904"/>
      <c r="F198" s="904"/>
      <c r="G198" s="904"/>
      <c r="H198" s="904"/>
      <c r="I198" s="904"/>
      <c r="J198" s="904"/>
      <c r="K198" s="904"/>
      <c r="L198" s="185">
        <v>1190.71</v>
      </c>
      <c r="M198" s="186" t="s">
        <v>31</v>
      </c>
      <c r="N198" s="187" t="s">
        <v>31</v>
      </c>
      <c r="AC198" s="137" t="s">
        <v>274</v>
      </c>
    </row>
    <row r="199" spans="1:29" s="132" customFormat="1" x14ac:dyDescent="0.2">
      <c r="A199" s="184"/>
      <c r="B199" s="166" t="s">
        <v>31</v>
      </c>
      <c r="C199" s="904" t="s">
        <v>275</v>
      </c>
      <c r="D199" s="904"/>
      <c r="E199" s="904"/>
      <c r="F199" s="904"/>
      <c r="G199" s="904"/>
      <c r="H199" s="904"/>
      <c r="I199" s="904"/>
      <c r="J199" s="904"/>
      <c r="K199" s="904"/>
      <c r="L199" s="185">
        <v>631.86</v>
      </c>
      <c r="M199" s="186" t="s">
        <v>31</v>
      </c>
      <c r="N199" s="187" t="s">
        <v>31</v>
      </c>
      <c r="AC199" s="137" t="s">
        <v>275</v>
      </c>
    </row>
    <row r="200" spans="1:29" s="132" customFormat="1" x14ac:dyDescent="0.2">
      <c r="A200" s="184"/>
      <c r="B200" s="166" t="s">
        <v>225</v>
      </c>
      <c r="C200" s="904" t="s">
        <v>808</v>
      </c>
      <c r="D200" s="904"/>
      <c r="E200" s="904"/>
      <c r="F200" s="904"/>
      <c r="G200" s="904"/>
      <c r="H200" s="904"/>
      <c r="I200" s="904"/>
      <c r="J200" s="904"/>
      <c r="K200" s="904"/>
      <c r="L200" s="185">
        <v>8180.76</v>
      </c>
      <c r="M200" s="186">
        <v>7.3</v>
      </c>
      <c r="N200" s="187">
        <v>59720</v>
      </c>
      <c r="AC200" s="137" t="s">
        <v>808</v>
      </c>
    </row>
    <row r="201" spans="1:29" s="132" customFormat="1" x14ac:dyDescent="0.2">
      <c r="A201" s="184"/>
      <c r="B201" s="166" t="s">
        <v>31</v>
      </c>
      <c r="C201" s="904" t="s">
        <v>270</v>
      </c>
      <c r="D201" s="904"/>
      <c r="E201" s="904"/>
      <c r="F201" s="904"/>
      <c r="G201" s="904"/>
      <c r="H201" s="904"/>
      <c r="I201" s="904"/>
      <c r="J201" s="904"/>
      <c r="K201" s="904"/>
      <c r="L201" s="185" t="s">
        <v>31</v>
      </c>
      <c r="M201" s="186" t="s">
        <v>31</v>
      </c>
      <c r="N201" s="187" t="s">
        <v>31</v>
      </c>
      <c r="AC201" s="137" t="s">
        <v>270</v>
      </c>
    </row>
    <row r="202" spans="1:29" s="132" customFormat="1" x14ac:dyDescent="0.2">
      <c r="A202" s="184"/>
      <c r="B202" s="166" t="s">
        <v>31</v>
      </c>
      <c r="C202" s="904" t="s">
        <v>271</v>
      </c>
      <c r="D202" s="904"/>
      <c r="E202" s="904"/>
      <c r="F202" s="904"/>
      <c r="G202" s="904"/>
      <c r="H202" s="904"/>
      <c r="I202" s="904"/>
      <c r="J202" s="904"/>
      <c r="K202" s="904"/>
      <c r="L202" s="185">
        <v>1655.84</v>
      </c>
      <c r="M202" s="186" t="s">
        <v>31</v>
      </c>
      <c r="N202" s="187" t="s">
        <v>31</v>
      </c>
      <c r="AC202" s="137" t="s">
        <v>271</v>
      </c>
    </row>
    <row r="203" spans="1:29" s="132" customFormat="1" x14ac:dyDescent="0.2">
      <c r="A203" s="184"/>
      <c r="B203" s="166" t="s">
        <v>31</v>
      </c>
      <c r="C203" s="904" t="s">
        <v>272</v>
      </c>
      <c r="D203" s="904"/>
      <c r="E203" s="904"/>
      <c r="F203" s="904"/>
      <c r="G203" s="904"/>
      <c r="H203" s="904"/>
      <c r="I203" s="904"/>
      <c r="J203" s="904"/>
      <c r="K203" s="904"/>
      <c r="L203" s="185">
        <v>1464.21</v>
      </c>
      <c r="M203" s="186" t="s">
        <v>31</v>
      </c>
      <c r="N203" s="187" t="s">
        <v>31</v>
      </c>
      <c r="AC203" s="137" t="s">
        <v>272</v>
      </c>
    </row>
    <row r="204" spans="1:29" s="132" customFormat="1" x14ac:dyDescent="0.2">
      <c r="A204" s="184"/>
      <c r="B204" s="166" t="s">
        <v>31</v>
      </c>
      <c r="C204" s="904" t="s">
        <v>273</v>
      </c>
      <c r="D204" s="904"/>
      <c r="E204" s="904"/>
      <c r="F204" s="904"/>
      <c r="G204" s="904"/>
      <c r="H204" s="904"/>
      <c r="I204" s="904"/>
      <c r="J204" s="904"/>
      <c r="K204" s="904"/>
      <c r="L204" s="185">
        <v>2506.8000000000002</v>
      </c>
      <c r="M204" s="186" t="s">
        <v>31</v>
      </c>
      <c r="N204" s="187" t="s">
        <v>31</v>
      </c>
      <c r="AC204" s="137" t="s">
        <v>273</v>
      </c>
    </row>
    <row r="205" spans="1:29" s="132" customFormat="1" x14ac:dyDescent="0.2">
      <c r="A205" s="184"/>
      <c r="B205" s="166" t="s">
        <v>31</v>
      </c>
      <c r="C205" s="904" t="s">
        <v>274</v>
      </c>
      <c r="D205" s="904"/>
      <c r="E205" s="904"/>
      <c r="F205" s="904"/>
      <c r="G205" s="904"/>
      <c r="H205" s="904"/>
      <c r="I205" s="904"/>
      <c r="J205" s="904"/>
      <c r="K205" s="904"/>
      <c r="L205" s="185">
        <v>1459.38</v>
      </c>
      <c r="M205" s="186" t="s">
        <v>31</v>
      </c>
      <c r="N205" s="187" t="s">
        <v>31</v>
      </c>
      <c r="AC205" s="137" t="s">
        <v>274</v>
      </c>
    </row>
    <row r="206" spans="1:29" s="132" customFormat="1" x14ac:dyDescent="0.2">
      <c r="A206" s="184"/>
      <c r="B206" s="166" t="s">
        <v>31</v>
      </c>
      <c r="C206" s="904" t="s">
        <v>275</v>
      </c>
      <c r="D206" s="904"/>
      <c r="E206" s="904"/>
      <c r="F206" s="904"/>
      <c r="G206" s="904"/>
      <c r="H206" s="904"/>
      <c r="I206" s="904"/>
      <c r="J206" s="904"/>
      <c r="K206" s="904"/>
      <c r="L206" s="185">
        <v>1094.53</v>
      </c>
      <c r="M206" s="186" t="s">
        <v>31</v>
      </c>
      <c r="N206" s="187" t="s">
        <v>31</v>
      </c>
      <c r="AC206" s="137" t="s">
        <v>275</v>
      </c>
    </row>
    <row r="207" spans="1:29" s="132" customFormat="1" x14ac:dyDescent="0.2">
      <c r="A207" s="184"/>
      <c r="B207" s="166" t="s">
        <v>235</v>
      </c>
      <c r="C207" s="904" t="s">
        <v>809</v>
      </c>
      <c r="D207" s="904"/>
      <c r="E207" s="904"/>
      <c r="F207" s="904"/>
      <c r="G207" s="904"/>
      <c r="H207" s="904"/>
      <c r="I207" s="904"/>
      <c r="J207" s="904"/>
      <c r="K207" s="904"/>
      <c r="L207" s="185">
        <v>623617.89</v>
      </c>
      <c r="M207" s="186">
        <v>4.51</v>
      </c>
      <c r="N207" s="187">
        <v>2812517</v>
      </c>
      <c r="AC207" s="137" t="s">
        <v>809</v>
      </c>
    </row>
    <row r="208" spans="1:29" s="132" customFormat="1" x14ac:dyDescent="0.2">
      <c r="A208" s="184"/>
      <c r="B208" s="166" t="s">
        <v>31</v>
      </c>
      <c r="C208" s="904" t="s">
        <v>276</v>
      </c>
      <c r="D208" s="904"/>
      <c r="E208" s="904"/>
      <c r="F208" s="904"/>
      <c r="G208" s="904"/>
      <c r="H208" s="904"/>
      <c r="I208" s="904"/>
      <c r="J208" s="904"/>
      <c r="K208" s="904"/>
      <c r="L208" s="185">
        <v>2926.46</v>
      </c>
      <c r="M208" s="186" t="s">
        <v>31</v>
      </c>
      <c r="N208" s="187" t="s">
        <v>31</v>
      </c>
      <c r="AC208" s="137" t="s">
        <v>276</v>
      </c>
    </row>
    <row r="209" spans="1:30" x14ac:dyDescent="0.2">
      <c r="A209" s="184"/>
      <c r="B209" s="166" t="s">
        <v>31</v>
      </c>
      <c r="C209" s="904" t="s">
        <v>277</v>
      </c>
      <c r="D209" s="904"/>
      <c r="E209" s="904"/>
      <c r="F209" s="904"/>
      <c r="G209" s="904"/>
      <c r="H209" s="904"/>
      <c r="I209" s="904"/>
      <c r="J209" s="904"/>
      <c r="K209" s="904"/>
      <c r="L209" s="185">
        <v>2650.09</v>
      </c>
      <c r="M209" s="186" t="s">
        <v>31</v>
      </c>
      <c r="N209" s="187" t="s">
        <v>31</v>
      </c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132"/>
      <c r="AB209" s="132"/>
      <c r="AC209" s="137" t="s">
        <v>277</v>
      </c>
      <c r="AD209" s="132"/>
    </row>
    <row r="210" spans="1:30" x14ac:dyDescent="0.2">
      <c r="A210" s="184"/>
      <c r="B210" s="166" t="s">
        <v>31</v>
      </c>
      <c r="C210" s="904" t="s">
        <v>278</v>
      </c>
      <c r="D210" s="904"/>
      <c r="E210" s="904"/>
      <c r="F210" s="904"/>
      <c r="G210" s="904"/>
      <c r="H210" s="904"/>
      <c r="I210" s="904"/>
      <c r="J210" s="904"/>
      <c r="K210" s="904"/>
      <c r="L210" s="185">
        <v>1726.39</v>
      </c>
      <c r="M210" s="186" t="s">
        <v>31</v>
      </c>
      <c r="N210" s="187" t="s">
        <v>31</v>
      </c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132"/>
      <c r="AB210" s="132"/>
      <c r="AC210" s="137" t="s">
        <v>278</v>
      </c>
      <c r="AD210" s="132"/>
    </row>
    <row r="211" spans="1:30" x14ac:dyDescent="0.2">
      <c r="A211" s="184"/>
      <c r="B211" s="178" t="s">
        <v>31</v>
      </c>
      <c r="C211" s="919" t="s">
        <v>467</v>
      </c>
      <c r="D211" s="919"/>
      <c r="E211" s="919"/>
      <c r="F211" s="919"/>
      <c r="G211" s="919"/>
      <c r="H211" s="919"/>
      <c r="I211" s="919"/>
      <c r="J211" s="919"/>
      <c r="K211" s="919"/>
      <c r="L211" s="188">
        <v>663144.04</v>
      </c>
      <c r="M211" s="189" t="s">
        <v>31</v>
      </c>
      <c r="N211" s="194">
        <v>3101058</v>
      </c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132"/>
      <c r="AB211" s="132"/>
      <c r="AC211" s="132"/>
      <c r="AD211" s="137" t="s">
        <v>467</v>
      </c>
    </row>
    <row r="212" spans="1:30" ht="1.5" customHeight="1" x14ac:dyDescent="0.2">
      <c r="B212" s="178"/>
      <c r="C212" s="173"/>
      <c r="D212" s="173"/>
      <c r="E212" s="173"/>
      <c r="F212" s="173"/>
      <c r="G212" s="173"/>
      <c r="H212" s="173"/>
      <c r="I212" s="173"/>
      <c r="J212" s="173"/>
      <c r="K212" s="173"/>
      <c r="L212" s="188"/>
      <c r="M212" s="189"/>
      <c r="N212" s="195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132"/>
      <c r="AB212" s="132"/>
      <c r="AC212" s="132"/>
      <c r="AD212" s="132"/>
    </row>
    <row r="213" spans="1:30" ht="53.25" customHeight="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196"/>
      <c r="N213" s="196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132"/>
      <c r="AD213" s="132"/>
    </row>
    <row r="214" spans="1:30" x14ac:dyDescent="0.2">
      <c r="B214" s="197" t="s">
        <v>468</v>
      </c>
      <c r="C214" s="923" t="s">
        <v>31</v>
      </c>
      <c r="D214" s="923"/>
      <c r="E214" s="923"/>
      <c r="F214" s="923"/>
      <c r="G214" s="923"/>
      <c r="H214" s="923"/>
      <c r="I214" s="923"/>
      <c r="J214" s="923"/>
      <c r="K214" s="923"/>
      <c r="L214" s="923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</row>
    <row r="215" spans="1:30" ht="13.5" customHeight="1" x14ac:dyDescent="0.2">
      <c r="B215" s="133"/>
      <c r="C215" s="924" t="s">
        <v>11</v>
      </c>
      <c r="D215" s="924"/>
      <c r="E215" s="924"/>
      <c r="F215" s="924"/>
      <c r="G215" s="924"/>
      <c r="H215" s="924"/>
      <c r="I215" s="924"/>
      <c r="J215" s="924"/>
      <c r="K215" s="924"/>
      <c r="L215" s="924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132"/>
      <c r="AB215" s="132"/>
      <c r="AC215" s="132"/>
      <c r="AD215" s="132"/>
    </row>
    <row r="216" spans="1:30" ht="12.75" customHeight="1" x14ac:dyDescent="0.2">
      <c r="B216" s="197" t="s">
        <v>469</v>
      </c>
      <c r="C216" s="923" t="s">
        <v>31</v>
      </c>
      <c r="D216" s="923"/>
      <c r="E216" s="923"/>
      <c r="F216" s="923"/>
      <c r="G216" s="923"/>
      <c r="H216" s="923"/>
      <c r="I216" s="923"/>
      <c r="J216" s="923"/>
      <c r="K216" s="923"/>
      <c r="L216" s="923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132"/>
      <c r="AB216" s="132"/>
      <c r="AC216" s="132"/>
      <c r="AD216" s="132"/>
    </row>
    <row r="217" spans="1:30" ht="13.5" customHeight="1" x14ac:dyDescent="0.2">
      <c r="C217" s="924" t="s">
        <v>11</v>
      </c>
      <c r="D217" s="924"/>
      <c r="E217" s="924"/>
      <c r="F217" s="924"/>
      <c r="G217" s="924"/>
      <c r="H217" s="924"/>
      <c r="I217" s="924"/>
      <c r="J217" s="924"/>
      <c r="K217" s="924"/>
      <c r="L217" s="924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132"/>
      <c r="AB217" s="132"/>
      <c r="AC217" s="132"/>
      <c r="AD217" s="132"/>
    </row>
    <row r="231" s="132" customFormat="1" x14ac:dyDescent="0.2"/>
  </sheetData>
  <mergeCells count="202">
    <mergeCell ref="C210:K210"/>
    <mergeCell ref="C211:K211"/>
    <mergeCell ref="C214:L214"/>
    <mergeCell ref="C215:L215"/>
    <mergeCell ref="C216:L216"/>
    <mergeCell ref="C217:L217"/>
    <mergeCell ref="C204:K204"/>
    <mergeCell ref="C205:K205"/>
    <mergeCell ref="C206:K206"/>
    <mergeCell ref="C207:K207"/>
    <mergeCell ref="C208:K208"/>
    <mergeCell ref="C209:K209"/>
    <mergeCell ref="C198:K198"/>
    <mergeCell ref="C199:K199"/>
    <mergeCell ref="C200:K200"/>
    <mergeCell ref="C201:K201"/>
    <mergeCell ref="C202:K202"/>
    <mergeCell ref="C203:K203"/>
    <mergeCell ref="C192:K192"/>
    <mergeCell ref="C193:K193"/>
    <mergeCell ref="C194:K194"/>
    <mergeCell ref="C195:K195"/>
    <mergeCell ref="C196:K196"/>
    <mergeCell ref="C197:K197"/>
    <mergeCell ref="C184:E184"/>
    <mergeCell ref="C186:K186"/>
    <mergeCell ref="C187:K187"/>
    <mergeCell ref="C188:K188"/>
    <mergeCell ref="C189:K189"/>
    <mergeCell ref="C190:K190"/>
    <mergeCell ref="C178:K178"/>
    <mergeCell ref="C179:K179"/>
    <mergeCell ref="C180:K180"/>
    <mergeCell ref="C181:K181"/>
    <mergeCell ref="C182:K182"/>
    <mergeCell ref="A183:N183"/>
    <mergeCell ref="C172:K172"/>
    <mergeCell ref="C173:K173"/>
    <mergeCell ref="C174:K174"/>
    <mergeCell ref="C175:K175"/>
    <mergeCell ref="C176:K176"/>
    <mergeCell ref="C177:K177"/>
    <mergeCell ref="C166:K166"/>
    <mergeCell ref="C167:K167"/>
    <mergeCell ref="C168:K168"/>
    <mergeCell ref="C169:K169"/>
    <mergeCell ref="C170:K170"/>
    <mergeCell ref="C171:K171"/>
    <mergeCell ref="C159:E159"/>
    <mergeCell ref="C160:E160"/>
    <mergeCell ref="C161:E161"/>
    <mergeCell ref="C163:K163"/>
    <mergeCell ref="C164:K164"/>
    <mergeCell ref="C165:K165"/>
    <mergeCell ref="C153:E153"/>
    <mergeCell ref="C154:E154"/>
    <mergeCell ref="C155:E155"/>
    <mergeCell ref="C156:E156"/>
    <mergeCell ref="C157:E157"/>
    <mergeCell ref="C158:E158"/>
    <mergeCell ref="C147:N147"/>
    <mergeCell ref="C148:E148"/>
    <mergeCell ref="C149:N149"/>
    <mergeCell ref="C150:E150"/>
    <mergeCell ref="C151:E151"/>
    <mergeCell ref="C152:E152"/>
    <mergeCell ref="C141:E141"/>
    <mergeCell ref="C142:E142"/>
    <mergeCell ref="C143:E143"/>
    <mergeCell ref="C144:E144"/>
    <mergeCell ref="C145:E145"/>
    <mergeCell ref="C146:N146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E132"/>
    <mergeCell ref="C133:N133"/>
    <mergeCell ref="C134:E134"/>
    <mergeCell ref="C123:E123"/>
    <mergeCell ref="C124:E124"/>
    <mergeCell ref="C125:E125"/>
    <mergeCell ref="C126:E126"/>
    <mergeCell ref="C127:E127"/>
    <mergeCell ref="C128:E128"/>
    <mergeCell ref="C117:E117"/>
    <mergeCell ref="C118:N118"/>
    <mergeCell ref="C119:E119"/>
    <mergeCell ref="C120:E120"/>
    <mergeCell ref="C121:E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N104"/>
    <mergeCell ref="C93:E93"/>
    <mergeCell ref="C94:E94"/>
    <mergeCell ref="C95:E95"/>
    <mergeCell ref="C96:E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E84"/>
    <mergeCell ref="C85:E85"/>
    <mergeCell ref="C86:E86"/>
    <mergeCell ref="C75:E75"/>
    <mergeCell ref="C76:E76"/>
    <mergeCell ref="C77:E77"/>
    <mergeCell ref="C78:E78"/>
    <mergeCell ref="C79:E79"/>
    <mergeCell ref="C80:N80"/>
    <mergeCell ref="C69:E69"/>
    <mergeCell ref="C70:E70"/>
    <mergeCell ref="C71:E71"/>
    <mergeCell ref="C72:E72"/>
    <mergeCell ref="C73:E73"/>
    <mergeCell ref="C74:E74"/>
    <mergeCell ref="C63:N63"/>
    <mergeCell ref="C64:N64"/>
    <mergeCell ref="C65:E65"/>
    <mergeCell ref="C66:N66"/>
    <mergeCell ref="C67:E67"/>
    <mergeCell ref="C68:E68"/>
    <mergeCell ref="C57:E57"/>
    <mergeCell ref="C58:E58"/>
    <mergeCell ref="C59:E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45:E45"/>
    <mergeCell ref="C46:N46"/>
    <mergeCell ref="C47:N47"/>
    <mergeCell ref="C48:E48"/>
    <mergeCell ref="C49:N49"/>
    <mergeCell ref="C50:N50"/>
    <mergeCell ref="C39:E39"/>
    <mergeCell ref="C40:E40"/>
    <mergeCell ref="C41:E41"/>
    <mergeCell ref="C42:E42"/>
    <mergeCell ref="C43:E43"/>
    <mergeCell ref="C44:E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3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88"/>
  <sheetViews>
    <sheetView topLeftCell="A245" zoomScale="115" zoomScaleNormal="115" workbookViewId="0">
      <selection activeCell="P30" sqref="P30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7" width="138.42578125" style="137" hidden="1" customWidth="1"/>
    <col min="18" max="18" width="34.140625" style="137" hidden="1" customWidth="1"/>
    <col min="19" max="19" width="110.140625" style="137" hidden="1" customWidth="1"/>
    <col min="20" max="23" width="34.140625" style="137" hidden="1" customWidth="1"/>
    <col min="24" max="25" width="110.140625" style="137" hidden="1" customWidth="1"/>
    <col min="26" max="28" width="84.42578125" style="137" hidden="1" customWidth="1"/>
    <col min="29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35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812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486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813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395.64</v>
      </c>
      <c r="D20" s="148" t="s">
        <v>814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L265*7.3/1000</f>
        <v>5.55</v>
      </c>
      <c r="M22" s="148" t="s">
        <v>815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29.13</v>
      </c>
      <c r="D23" s="152" t="s">
        <v>816</v>
      </c>
      <c r="E23" s="135" t="s">
        <v>206</v>
      </c>
      <c r="G23" s="132" t="s">
        <v>212</v>
      </c>
      <c r="L23" s="153"/>
      <c r="M23" s="153">
        <v>75.5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366.51</v>
      </c>
      <c r="D24" s="152" t="s">
        <v>817</v>
      </c>
      <c r="E24" s="135" t="s">
        <v>206</v>
      </c>
      <c r="G24" s="132" t="s">
        <v>214</v>
      </c>
      <c r="L24" s="153"/>
      <c r="M24" s="153">
        <v>1.05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818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818</v>
      </c>
    </row>
    <row r="32" spans="1:17" s="132" customFormat="1" x14ac:dyDescent="0.2">
      <c r="A32" s="920" t="s">
        <v>819</v>
      </c>
      <c r="B32" s="921"/>
      <c r="C32" s="921"/>
      <c r="D32" s="921"/>
      <c r="E32" s="921"/>
      <c r="F32" s="921"/>
      <c r="G32" s="921"/>
      <c r="H32" s="921"/>
      <c r="I32" s="921"/>
      <c r="J32" s="921"/>
      <c r="K32" s="921"/>
      <c r="L32" s="921"/>
      <c r="M32" s="921"/>
      <c r="N32" s="922"/>
      <c r="Q32" s="137" t="s">
        <v>819</v>
      </c>
    </row>
    <row r="33" spans="1:24" s="132" customFormat="1" x14ac:dyDescent="0.2">
      <c r="A33" s="157" t="s">
        <v>225</v>
      </c>
      <c r="B33" s="158" t="s">
        <v>820</v>
      </c>
      <c r="C33" s="917" t="s">
        <v>821</v>
      </c>
      <c r="D33" s="917"/>
      <c r="E33" s="917"/>
      <c r="F33" s="159" t="s">
        <v>178</v>
      </c>
      <c r="G33" s="159" t="s">
        <v>31</v>
      </c>
      <c r="H33" s="159" t="s">
        <v>31</v>
      </c>
      <c r="I33" s="159" t="s">
        <v>285</v>
      </c>
      <c r="J33" s="160" t="s">
        <v>31</v>
      </c>
      <c r="K33" s="159" t="s">
        <v>31</v>
      </c>
      <c r="L33" s="160" t="s">
        <v>31</v>
      </c>
      <c r="M33" s="161" t="s">
        <v>31</v>
      </c>
      <c r="N33" s="162" t="s">
        <v>31</v>
      </c>
      <c r="R33" s="137" t="s">
        <v>821</v>
      </c>
    </row>
    <row r="34" spans="1:24" s="132" customFormat="1" ht="33.75" x14ac:dyDescent="0.2">
      <c r="A34" s="165"/>
      <c r="B34" s="166" t="s">
        <v>822</v>
      </c>
      <c r="C34" s="904" t="s">
        <v>519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519</v>
      </c>
    </row>
    <row r="35" spans="1:24" s="132" customFormat="1" x14ac:dyDescent="0.2">
      <c r="A35" s="167"/>
      <c r="B35" s="166" t="s">
        <v>225</v>
      </c>
      <c r="C35" s="904" t="s">
        <v>255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29.21</v>
      </c>
      <c r="K35" s="168" t="s">
        <v>520</v>
      </c>
      <c r="L35" s="169">
        <v>182.56</v>
      </c>
      <c r="M35" s="170" t="s">
        <v>31</v>
      </c>
      <c r="N35" s="171" t="s">
        <v>31</v>
      </c>
      <c r="T35" s="137" t="s">
        <v>255</v>
      </c>
    </row>
    <row r="36" spans="1:24" s="132" customFormat="1" x14ac:dyDescent="0.2">
      <c r="A36" s="167"/>
      <c r="B36" s="166" t="s">
        <v>256</v>
      </c>
      <c r="C36" s="904" t="s">
        <v>257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0.57999999999999996</v>
      </c>
      <c r="K36" s="168" t="s">
        <v>31</v>
      </c>
      <c r="L36" s="169">
        <v>2.9</v>
      </c>
      <c r="M36" s="170" t="s">
        <v>31</v>
      </c>
      <c r="N36" s="171" t="s">
        <v>31</v>
      </c>
      <c r="T36" s="137" t="s">
        <v>257</v>
      </c>
    </row>
    <row r="37" spans="1:24" s="132" customFormat="1" x14ac:dyDescent="0.2">
      <c r="A37" s="167"/>
      <c r="B37" s="166" t="s">
        <v>31</v>
      </c>
      <c r="C37" s="904" t="s">
        <v>258</v>
      </c>
      <c r="D37" s="904"/>
      <c r="E37" s="904"/>
      <c r="F37" s="168" t="s">
        <v>241</v>
      </c>
      <c r="G37" s="168" t="s">
        <v>823</v>
      </c>
      <c r="H37" s="168" t="s">
        <v>520</v>
      </c>
      <c r="I37" s="168" t="s">
        <v>824</v>
      </c>
      <c r="J37" s="169" t="s">
        <v>31</v>
      </c>
      <c r="K37" s="168" t="s">
        <v>31</v>
      </c>
      <c r="L37" s="169" t="s">
        <v>31</v>
      </c>
      <c r="M37" s="170" t="s">
        <v>31</v>
      </c>
      <c r="N37" s="171" t="s">
        <v>31</v>
      </c>
      <c r="U37" s="137" t="s">
        <v>258</v>
      </c>
    </row>
    <row r="38" spans="1:24" s="132" customFormat="1" x14ac:dyDescent="0.2">
      <c r="A38" s="167"/>
      <c r="B38" s="166" t="s">
        <v>31</v>
      </c>
      <c r="C38" s="917" t="s">
        <v>244</v>
      </c>
      <c r="D38" s="917"/>
      <c r="E38" s="917"/>
      <c r="F38" s="159" t="s">
        <v>31</v>
      </c>
      <c r="G38" s="159" t="s">
        <v>31</v>
      </c>
      <c r="H38" s="159" t="s">
        <v>31</v>
      </c>
      <c r="I38" s="159" t="s">
        <v>31</v>
      </c>
      <c r="J38" s="160">
        <v>29.79</v>
      </c>
      <c r="K38" s="159" t="s">
        <v>31</v>
      </c>
      <c r="L38" s="160">
        <v>185.46</v>
      </c>
      <c r="M38" s="161" t="s">
        <v>31</v>
      </c>
      <c r="N38" s="162" t="s">
        <v>31</v>
      </c>
      <c r="V38" s="137" t="s">
        <v>244</v>
      </c>
    </row>
    <row r="39" spans="1:24" s="132" customFormat="1" x14ac:dyDescent="0.2">
      <c r="A39" s="167"/>
      <c r="B39" s="166" t="s">
        <v>31</v>
      </c>
      <c r="C39" s="904" t="s">
        <v>245</v>
      </c>
      <c r="D39" s="904"/>
      <c r="E39" s="904"/>
      <c r="F39" s="168" t="s">
        <v>31</v>
      </c>
      <c r="G39" s="168" t="s">
        <v>31</v>
      </c>
      <c r="H39" s="168" t="s">
        <v>31</v>
      </c>
      <c r="I39" s="168" t="s">
        <v>31</v>
      </c>
      <c r="J39" s="169" t="s">
        <v>31</v>
      </c>
      <c r="K39" s="168" t="s">
        <v>31</v>
      </c>
      <c r="L39" s="169">
        <v>182.56</v>
      </c>
      <c r="M39" s="170" t="s">
        <v>31</v>
      </c>
      <c r="N39" s="171" t="s">
        <v>31</v>
      </c>
      <c r="U39" s="137" t="s">
        <v>245</v>
      </c>
    </row>
    <row r="40" spans="1:24" s="132" customFormat="1" ht="22.5" x14ac:dyDescent="0.2">
      <c r="A40" s="167"/>
      <c r="B40" s="166" t="s">
        <v>699</v>
      </c>
      <c r="C40" s="904" t="s">
        <v>700</v>
      </c>
      <c r="D40" s="904"/>
      <c r="E40" s="904"/>
      <c r="F40" s="168" t="s">
        <v>144</v>
      </c>
      <c r="G40" s="168" t="s">
        <v>537</v>
      </c>
      <c r="H40" s="168" t="s">
        <v>31</v>
      </c>
      <c r="I40" s="168" t="s">
        <v>537</v>
      </c>
      <c r="J40" s="169" t="s">
        <v>31</v>
      </c>
      <c r="K40" s="168" t="s">
        <v>31</v>
      </c>
      <c r="L40" s="169">
        <v>146.05000000000001</v>
      </c>
      <c r="M40" s="170" t="s">
        <v>31</v>
      </c>
      <c r="N40" s="171" t="s">
        <v>31</v>
      </c>
      <c r="U40" s="137" t="s">
        <v>700</v>
      </c>
    </row>
    <row r="41" spans="1:24" s="132" customFormat="1" ht="22.5" x14ac:dyDescent="0.2">
      <c r="A41" s="167"/>
      <c r="B41" s="166" t="s">
        <v>701</v>
      </c>
      <c r="C41" s="904" t="s">
        <v>702</v>
      </c>
      <c r="D41" s="904"/>
      <c r="E41" s="904"/>
      <c r="F41" s="168" t="s">
        <v>144</v>
      </c>
      <c r="G41" s="168" t="s">
        <v>703</v>
      </c>
      <c r="H41" s="168" t="s">
        <v>31</v>
      </c>
      <c r="I41" s="168" t="s">
        <v>703</v>
      </c>
      <c r="J41" s="169" t="s">
        <v>31</v>
      </c>
      <c r="K41" s="168" t="s">
        <v>31</v>
      </c>
      <c r="L41" s="169">
        <v>109.54</v>
      </c>
      <c r="M41" s="170" t="s">
        <v>31</v>
      </c>
      <c r="N41" s="171" t="s">
        <v>31</v>
      </c>
      <c r="U41" s="137" t="s">
        <v>702</v>
      </c>
    </row>
    <row r="42" spans="1:24" s="132" customFormat="1" x14ac:dyDescent="0.2">
      <c r="A42" s="172"/>
      <c r="B42" s="173"/>
      <c r="C42" s="918" t="s">
        <v>252</v>
      </c>
      <c r="D42" s="918"/>
      <c r="E42" s="918"/>
      <c r="F42" s="174" t="s">
        <v>31</v>
      </c>
      <c r="G42" s="174" t="s">
        <v>31</v>
      </c>
      <c r="H42" s="174" t="s">
        <v>31</v>
      </c>
      <c r="I42" s="174" t="s">
        <v>31</v>
      </c>
      <c r="J42" s="175" t="s">
        <v>31</v>
      </c>
      <c r="K42" s="174" t="s">
        <v>31</v>
      </c>
      <c r="L42" s="175">
        <v>441.05</v>
      </c>
      <c r="M42" s="161" t="s">
        <v>31</v>
      </c>
      <c r="N42" s="176" t="s">
        <v>31</v>
      </c>
      <c r="W42" s="137" t="s">
        <v>252</v>
      </c>
    </row>
    <row r="43" spans="1:24" s="132" customFormat="1" ht="33.75" x14ac:dyDescent="0.2">
      <c r="A43" s="157" t="s">
        <v>235</v>
      </c>
      <c r="B43" s="158" t="s">
        <v>825</v>
      </c>
      <c r="C43" s="917" t="s">
        <v>826</v>
      </c>
      <c r="D43" s="917"/>
      <c r="E43" s="917"/>
      <c r="F43" s="159" t="s">
        <v>178</v>
      </c>
      <c r="G43" s="159" t="s">
        <v>31</v>
      </c>
      <c r="H43" s="159" t="s">
        <v>31</v>
      </c>
      <c r="I43" s="159" t="s">
        <v>285</v>
      </c>
      <c r="J43" s="160">
        <v>2708.79</v>
      </c>
      <c r="K43" s="159" t="s">
        <v>706</v>
      </c>
      <c r="L43" s="160">
        <v>13706.48</v>
      </c>
      <c r="M43" s="161" t="s">
        <v>31</v>
      </c>
      <c r="N43" s="162" t="s">
        <v>31</v>
      </c>
      <c r="R43" s="137" t="s">
        <v>826</v>
      </c>
    </row>
    <row r="44" spans="1:24" s="132" customFormat="1" x14ac:dyDescent="0.2">
      <c r="A44" s="163"/>
      <c r="B44" s="164"/>
      <c r="C44" s="904" t="s">
        <v>827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X44" s="137" t="s">
        <v>827</v>
      </c>
    </row>
    <row r="45" spans="1:24" s="132" customFormat="1" ht="22.5" x14ac:dyDescent="0.2">
      <c r="A45" s="165"/>
      <c r="B45" s="166" t="s">
        <v>708</v>
      </c>
      <c r="C45" s="904" t="s">
        <v>709</v>
      </c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12"/>
      <c r="S45" s="137" t="s">
        <v>709</v>
      </c>
    </row>
    <row r="46" spans="1:24" s="132" customFormat="1" x14ac:dyDescent="0.2">
      <c r="A46" s="157" t="s">
        <v>238</v>
      </c>
      <c r="B46" s="158" t="s">
        <v>828</v>
      </c>
      <c r="C46" s="917" t="s">
        <v>829</v>
      </c>
      <c r="D46" s="917"/>
      <c r="E46" s="917"/>
      <c r="F46" s="159" t="s">
        <v>178</v>
      </c>
      <c r="G46" s="159" t="s">
        <v>31</v>
      </c>
      <c r="H46" s="159" t="s">
        <v>31</v>
      </c>
      <c r="I46" s="159" t="s">
        <v>225</v>
      </c>
      <c r="J46" s="160" t="s">
        <v>31</v>
      </c>
      <c r="K46" s="159" t="s">
        <v>31</v>
      </c>
      <c r="L46" s="160" t="s">
        <v>31</v>
      </c>
      <c r="M46" s="161" t="s">
        <v>31</v>
      </c>
      <c r="N46" s="162" t="s">
        <v>31</v>
      </c>
      <c r="R46" s="137" t="s">
        <v>829</v>
      </c>
    </row>
    <row r="47" spans="1:24" s="132" customFormat="1" ht="33.75" x14ac:dyDescent="0.2">
      <c r="A47" s="165"/>
      <c r="B47" s="166" t="s">
        <v>822</v>
      </c>
      <c r="C47" s="904" t="s">
        <v>519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S47" s="137" t="s">
        <v>519</v>
      </c>
    </row>
    <row r="48" spans="1:24" s="132" customFormat="1" x14ac:dyDescent="0.2">
      <c r="A48" s="167"/>
      <c r="B48" s="166" t="s">
        <v>225</v>
      </c>
      <c r="C48" s="904" t="s">
        <v>255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59.64</v>
      </c>
      <c r="K48" s="168" t="s">
        <v>520</v>
      </c>
      <c r="L48" s="169">
        <v>74.55</v>
      </c>
      <c r="M48" s="170" t="s">
        <v>31</v>
      </c>
      <c r="N48" s="171" t="s">
        <v>31</v>
      </c>
      <c r="T48" s="137" t="s">
        <v>255</v>
      </c>
    </row>
    <row r="49" spans="1:24" s="132" customFormat="1" x14ac:dyDescent="0.2">
      <c r="A49" s="167"/>
      <c r="B49" s="166" t="s">
        <v>235</v>
      </c>
      <c r="C49" s="904" t="s">
        <v>236</v>
      </c>
      <c r="D49" s="904"/>
      <c r="E49" s="904"/>
      <c r="F49" s="168" t="s">
        <v>31</v>
      </c>
      <c r="G49" s="168" t="s">
        <v>31</v>
      </c>
      <c r="H49" s="168" t="s">
        <v>31</v>
      </c>
      <c r="I49" s="168" t="s">
        <v>31</v>
      </c>
      <c r="J49" s="169">
        <v>22.5</v>
      </c>
      <c r="K49" s="168" t="s">
        <v>520</v>
      </c>
      <c r="L49" s="169">
        <v>28.13</v>
      </c>
      <c r="M49" s="170" t="s">
        <v>31</v>
      </c>
      <c r="N49" s="171" t="s">
        <v>31</v>
      </c>
      <c r="T49" s="137" t="s">
        <v>236</v>
      </c>
    </row>
    <row r="50" spans="1:24" s="132" customFormat="1" x14ac:dyDescent="0.2">
      <c r="A50" s="167"/>
      <c r="B50" s="166" t="s">
        <v>238</v>
      </c>
      <c r="C50" s="904" t="s">
        <v>239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>
        <v>2.52</v>
      </c>
      <c r="K50" s="168" t="s">
        <v>520</v>
      </c>
      <c r="L50" s="169">
        <v>3.15</v>
      </c>
      <c r="M50" s="170" t="s">
        <v>31</v>
      </c>
      <c r="N50" s="171" t="s">
        <v>31</v>
      </c>
      <c r="T50" s="137" t="s">
        <v>239</v>
      </c>
    </row>
    <row r="51" spans="1:24" s="132" customFormat="1" x14ac:dyDescent="0.2">
      <c r="A51" s="167"/>
      <c r="B51" s="166" t="s">
        <v>256</v>
      </c>
      <c r="C51" s="904" t="s">
        <v>257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>
        <v>22.43</v>
      </c>
      <c r="K51" s="168" t="s">
        <v>31</v>
      </c>
      <c r="L51" s="169">
        <v>22.43</v>
      </c>
      <c r="M51" s="170" t="s">
        <v>31</v>
      </c>
      <c r="N51" s="171" t="s">
        <v>31</v>
      </c>
      <c r="T51" s="137" t="s">
        <v>257</v>
      </c>
    </row>
    <row r="52" spans="1:24" s="132" customFormat="1" x14ac:dyDescent="0.2">
      <c r="A52" s="167"/>
      <c r="B52" s="166" t="s">
        <v>31</v>
      </c>
      <c r="C52" s="904" t="s">
        <v>258</v>
      </c>
      <c r="D52" s="904"/>
      <c r="E52" s="904"/>
      <c r="F52" s="168" t="s">
        <v>241</v>
      </c>
      <c r="G52" s="168" t="s">
        <v>830</v>
      </c>
      <c r="H52" s="168" t="s">
        <v>520</v>
      </c>
      <c r="I52" s="168" t="s">
        <v>831</v>
      </c>
      <c r="J52" s="169" t="s">
        <v>31</v>
      </c>
      <c r="K52" s="168" t="s">
        <v>31</v>
      </c>
      <c r="L52" s="169" t="s">
        <v>31</v>
      </c>
      <c r="M52" s="170" t="s">
        <v>31</v>
      </c>
      <c r="N52" s="171" t="s">
        <v>31</v>
      </c>
      <c r="U52" s="137" t="s">
        <v>258</v>
      </c>
    </row>
    <row r="53" spans="1:24" s="132" customFormat="1" x14ac:dyDescent="0.2">
      <c r="A53" s="167"/>
      <c r="B53" s="166" t="s">
        <v>31</v>
      </c>
      <c r="C53" s="904" t="s">
        <v>240</v>
      </c>
      <c r="D53" s="904"/>
      <c r="E53" s="904"/>
      <c r="F53" s="168" t="s">
        <v>241</v>
      </c>
      <c r="G53" s="168" t="s">
        <v>740</v>
      </c>
      <c r="H53" s="168" t="s">
        <v>520</v>
      </c>
      <c r="I53" s="168" t="s">
        <v>832</v>
      </c>
      <c r="J53" s="169" t="s">
        <v>31</v>
      </c>
      <c r="K53" s="168" t="s">
        <v>31</v>
      </c>
      <c r="L53" s="169" t="s">
        <v>31</v>
      </c>
      <c r="M53" s="170" t="s">
        <v>31</v>
      </c>
      <c r="N53" s="171" t="s">
        <v>31</v>
      </c>
      <c r="U53" s="137" t="s">
        <v>240</v>
      </c>
    </row>
    <row r="54" spans="1:24" s="132" customFormat="1" x14ac:dyDescent="0.2">
      <c r="A54" s="167"/>
      <c r="B54" s="166" t="s">
        <v>31</v>
      </c>
      <c r="C54" s="917" t="s">
        <v>244</v>
      </c>
      <c r="D54" s="917"/>
      <c r="E54" s="917"/>
      <c r="F54" s="159" t="s">
        <v>31</v>
      </c>
      <c r="G54" s="159" t="s">
        <v>31</v>
      </c>
      <c r="H54" s="159" t="s">
        <v>31</v>
      </c>
      <c r="I54" s="159" t="s">
        <v>31</v>
      </c>
      <c r="J54" s="160">
        <v>104.57</v>
      </c>
      <c r="K54" s="159" t="s">
        <v>31</v>
      </c>
      <c r="L54" s="160">
        <v>125.11</v>
      </c>
      <c r="M54" s="161" t="s">
        <v>31</v>
      </c>
      <c r="N54" s="162" t="s">
        <v>31</v>
      </c>
      <c r="V54" s="137" t="s">
        <v>244</v>
      </c>
    </row>
    <row r="55" spans="1:24" s="132" customFormat="1" x14ac:dyDescent="0.2">
      <c r="A55" s="167"/>
      <c r="B55" s="166" t="s">
        <v>31</v>
      </c>
      <c r="C55" s="904" t="s">
        <v>245</v>
      </c>
      <c r="D55" s="904"/>
      <c r="E55" s="904"/>
      <c r="F55" s="168" t="s">
        <v>31</v>
      </c>
      <c r="G55" s="168" t="s">
        <v>31</v>
      </c>
      <c r="H55" s="168" t="s">
        <v>31</v>
      </c>
      <c r="I55" s="168" t="s">
        <v>31</v>
      </c>
      <c r="J55" s="169" t="s">
        <v>31</v>
      </c>
      <c r="K55" s="168" t="s">
        <v>31</v>
      </c>
      <c r="L55" s="169">
        <v>77.7</v>
      </c>
      <c r="M55" s="170" t="s">
        <v>31</v>
      </c>
      <c r="N55" s="171" t="s">
        <v>31</v>
      </c>
      <c r="U55" s="137" t="s">
        <v>245</v>
      </c>
    </row>
    <row r="56" spans="1:24" s="132" customFormat="1" ht="22.5" x14ac:dyDescent="0.2">
      <c r="A56" s="167"/>
      <c r="B56" s="166" t="s">
        <v>699</v>
      </c>
      <c r="C56" s="904" t="s">
        <v>700</v>
      </c>
      <c r="D56" s="904"/>
      <c r="E56" s="904"/>
      <c r="F56" s="168" t="s">
        <v>144</v>
      </c>
      <c r="G56" s="168" t="s">
        <v>537</v>
      </c>
      <c r="H56" s="168" t="s">
        <v>31</v>
      </c>
      <c r="I56" s="168" t="s">
        <v>537</v>
      </c>
      <c r="J56" s="169" t="s">
        <v>31</v>
      </c>
      <c r="K56" s="168" t="s">
        <v>31</v>
      </c>
      <c r="L56" s="169">
        <v>62.16</v>
      </c>
      <c r="M56" s="170" t="s">
        <v>31</v>
      </c>
      <c r="N56" s="171" t="s">
        <v>31</v>
      </c>
      <c r="U56" s="137" t="s">
        <v>700</v>
      </c>
    </row>
    <row r="57" spans="1:24" s="132" customFormat="1" ht="22.5" x14ac:dyDescent="0.2">
      <c r="A57" s="167"/>
      <c r="B57" s="166" t="s">
        <v>701</v>
      </c>
      <c r="C57" s="904" t="s">
        <v>702</v>
      </c>
      <c r="D57" s="904"/>
      <c r="E57" s="904"/>
      <c r="F57" s="168" t="s">
        <v>144</v>
      </c>
      <c r="G57" s="168" t="s">
        <v>703</v>
      </c>
      <c r="H57" s="168" t="s">
        <v>31</v>
      </c>
      <c r="I57" s="168" t="s">
        <v>703</v>
      </c>
      <c r="J57" s="169" t="s">
        <v>31</v>
      </c>
      <c r="K57" s="168" t="s">
        <v>31</v>
      </c>
      <c r="L57" s="169">
        <v>46.62</v>
      </c>
      <c r="M57" s="170" t="s">
        <v>31</v>
      </c>
      <c r="N57" s="171" t="s">
        <v>31</v>
      </c>
      <c r="U57" s="137" t="s">
        <v>702</v>
      </c>
    </row>
    <row r="58" spans="1:24" s="132" customFormat="1" x14ac:dyDescent="0.2">
      <c r="A58" s="172"/>
      <c r="B58" s="173"/>
      <c r="C58" s="918" t="s">
        <v>252</v>
      </c>
      <c r="D58" s="918"/>
      <c r="E58" s="918"/>
      <c r="F58" s="174" t="s">
        <v>31</v>
      </c>
      <c r="G58" s="174" t="s">
        <v>31</v>
      </c>
      <c r="H58" s="174" t="s">
        <v>31</v>
      </c>
      <c r="I58" s="174" t="s">
        <v>31</v>
      </c>
      <c r="J58" s="175" t="s">
        <v>31</v>
      </c>
      <c r="K58" s="174" t="s">
        <v>31</v>
      </c>
      <c r="L58" s="175">
        <v>233.89</v>
      </c>
      <c r="M58" s="161" t="s">
        <v>31</v>
      </c>
      <c r="N58" s="176" t="s">
        <v>31</v>
      </c>
      <c r="W58" s="137" t="s">
        <v>252</v>
      </c>
    </row>
    <row r="59" spans="1:24" s="132" customFormat="1" ht="22.5" x14ac:dyDescent="0.2">
      <c r="A59" s="157" t="s">
        <v>256</v>
      </c>
      <c r="B59" s="158" t="s">
        <v>833</v>
      </c>
      <c r="C59" s="917" t="s">
        <v>834</v>
      </c>
      <c r="D59" s="917"/>
      <c r="E59" s="917"/>
      <c r="F59" s="159" t="s">
        <v>178</v>
      </c>
      <c r="G59" s="159" t="s">
        <v>31</v>
      </c>
      <c r="H59" s="159" t="s">
        <v>31</v>
      </c>
      <c r="I59" s="159" t="s">
        <v>225</v>
      </c>
      <c r="J59" s="160">
        <v>2349.2800000000002</v>
      </c>
      <c r="K59" s="159" t="s">
        <v>706</v>
      </c>
      <c r="L59" s="160">
        <v>2377.4699999999998</v>
      </c>
      <c r="M59" s="161" t="s">
        <v>31</v>
      </c>
      <c r="N59" s="162" t="s">
        <v>31</v>
      </c>
      <c r="R59" s="137" t="s">
        <v>834</v>
      </c>
    </row>
    <row r="60" spans="1:24" s="132" customFormat="1" x14ac:dyDescent="0.2">
      <c r="A60" s="163"/>
      <c r="B60" s="164"/>
      <c r="C60" s="904" t="s">
        <v>835</v>
      </c>
      <c r="D60" s="904"/>
      <c r="E60" s="904"/>
      <c r="F60" s="904"/>
      <c r="G60" s="904"/>
      <c r="H60" s="904"/>
      <c r="I60" s="904"/>
      <c r="J60" s="904"/>
      <c r="K60" s="904"/>
      <c r="L60" s="904"/>
      <c r="M60" s="904"/>
      <c r="N60" s="912"/>
      <c r="X60" s="137" t="s">
        <v>835</v>
      </c>
    </row>
    <row r="61" spans="1:24" s="132" customFormat="1" ht="22.5" x14ac:dyDescent="0.2">
      <c r="A61" s="165"/>
      <c r="B61" s="166" t="s">
        <v>708</v>
      </c>
      <c r="C61" s="904" t="s">
        <v>709</v>
      </c>
      <c r="D61" s="904"/>
      <c r="E61" s="904"/>
      <c r="F61" s="904"/>
      <c r="G61" s="904"/>
      <c r="H61" s="904"/>
      <c r="I61" s="904"/>
      <c r="J61" s="904"/>
      <c r="K61" s="904"/>
      <c r="L61" s="904"/>
      <c r="M61" s="904"/>
      <c r="N61" s="912"/>
      <c r="S61" s="137" t="s">
        <v>709</v>
      </c>
    </row>
    <row r="62" spans="1:24" s="132" customFormat="1" ht="22.5" x14ac:dyDescent="0.2">
      <c r="A62" s="157" t="s">
        <v>285</v>
      </c>
      <c r="B62" s="158" t="s">
        <v>836</v>
      </c>
      <c r="C62" s="917" t="s">
        <v>837</v>
      </c>
      <c r="D62" s="917"/>
      <c r="E62" s="917"/>
      <c r="F62" s="159" t="s">
        <v>178</v>
      </c>
      <c r="G62" s="159" t="s">
        <v>31</v>
      </c>
      <c r="H62" s="159" t="s">
        <v>31</v>
      </c>
      <c r="I62" s="159" t="s">
        <v>235</v>
      </c>
      <c r="J62" s="160" t="s">
        <v>31</v>
      </c>
      <c r="K62" s="159" t="s">
        <v>31</v>
      </c>
      <c r="L62" s="160" t="s">
        <v>31</v>
      </c>
      <c r="M62" s="161" t="s">
        <v>31</v>
      </c>
      <c r="N62" s="162" t="s">
        <v>31</v>
      </c>
      <c r="R62" s="137" t="s">
        <v>837</v>
      </c>
    </row>
    <row r="63" spans="1:24" s="132" customFormat="1" ht="33.75" x14ac:dyDescent="0.2">
      <c r="A63" s="165"/>
      <c r="B63" s="166" t="s">
        <v>822</v>
      </c>
      <c r="C63" s="904" t="s">
        <v>519</v>
      </c>
      <c r="D63" s="904"/>
      <c r="E63" s="904"/>
      <c r="F63" s="904"/>
      <c r="G63" s="904"/>
      <c r="H63" s="904"/>
      <c r="I63" s="904"/>
      <c r="J63" s="904"/>
      <c r="K63" s="904"/>
      <c r="L63" s="904"/>
      <c r="M63" s="904"/>
      <c r="N63" s="912"/>
      <c r="S63" s="137" t="s">
        <v>519</v>
      </c>
    </row>
    <row r="64" spans="1:24" s="132" customFormat="1" x14ac:dyDescent="0.2">
      <c r="A64" s="167"/>
      <c r="B64" s="166" t="s">
        <v>225</v>
      </c>
      <c r="C64" s="904" t="s">
        <v>255</v>
      </c>
      <c r="D64" s="904"/>
      <c r="E64" s="904"/>
      <c r="F64" s="168" t="s">
        <v>31</v>
      </c>
      <c r="G64" s="168" t="s">
        <v>31</v>
      </c>
      <c r="H64" s="168" t="s">
        <v>31</v>
      </c>
      <c r="I64" s="168" t="s">
        <v>31</v>
      </c>
      <c r="J64" s="169">
        <v>4.54</v>
      </c>
      <c r="K64" s="168" t="s">
        <v>520</v>
      </c>
      <c r="L64" s="169">
        <v>11.35</v>
      </c>
      <c r="M64" s="170" t="s">
        <v>31</v>
      </c>
      <c r="N64" s="171" t="s">
        <v>31</v>
      </c>
      <c r="T64" s="137" t="s">
        <v>255</v>
      </c>
    </row>
    <row r="65" spans="1:24" s="132" customFormat="1" x14ac:dyDescent="0.2">
      <c r="A65" s="167"/>
      <c r="B65" s="166" t="s">
        <v>256</v>
      </c>
      <c r="C65" s="904" t="s">
        <v>257</v>
      </c>
      <c r="D65" s="904"/>
      <c r="E65" s="904"/>
      <c r="F65" s="168" t="s">
        <v>31</v>
      </c>
      <c r="G65" s="168" t="s">
        <v>31</v>
      </c>
      <c r="H65" s="168" t="s">
        <v>31</v>
      </c>
      <c r="I65" s="168" t="s">
        <v>31</v>
      </c>
      <c r="J65" s="169">
        <v>0.09</v>
      </c>
      <c r="K65" s="168" t="s">
        <v>31</v>
      </c>
      <c r="L65" s="169">
        <v>0.18</v>
      </c>
      <c r="M65" s="170" t="s">
        <v>31</v>
      </c>
      <c r="N65" s="171" t="s">
        <v>31</v>
      </c>
      <c r="T65" s="137" t="s">
        <v>257</v>
      </c>
    </row>
    <row r="66" spans="1:24" s="132" customFormat="1" x14ac:dyDescent="0.2">
      <c r="A66" s="167"/>
      <c r="B66" s="166" t="s">
        <v>31</v>
      </c>
      <c r="C66" s="904" t="s">
        <v>258</v>
      </c>
      <c r="D66" s="904"/>
      <c r="E66" s="904"/>
      <c r="F66" s="168" t="s">
        <v>241</v>
      </c>
      <c r="G66" s="168" t="s">
        <v>838</v>
      </c>
      <c r="H66" s="168" t="s">
        <v>520</v>
      </c>
      <c r="I66" s="168" t="s">
        <v>520</v>
      </c>
      <c r="J66" s="169" t="s">
        <v>31</v>
      </c>
      <c r="K66" s="168" t="s">
        <v>31</v>
      </c>
      <c r="L66" s="169" t="s">
        <v>31</v>
      </c>
      <c r="M66" s="170" t="s">
        <v>31</v>
      </c>
      <c r="N66" s="171" t="s">
        <v>31</v>
      </c>
      <c r="U66" s="137" t="s">
        <v>258</v>
      </c>
    </row>
    <row r="67" spans="1:24" s="132" customFormat="1" x14ac:dyDescent="0.2">
      <c r="A67" s="167"/>
      <c r="B67" s="166" t="s">
        <v>31</v>
      </c>
      <c r="C67" s="917" t="s">
        <v>244</v>
      </c>
      <c r="D67" s="917"/>
      <c r="E67" s="917"/>
      <c r="F67" s="159" t="s">
        <v>31</v>
      </c>
      <c r="G67" s="159" t="s">
        <v>31</v>
      </c>
      <c r="H67" s="159" t="s">
        <v>31</v>
      </c>
      <c r="I67" s="159" t="s">
        <v>31</v>
      </c>
      <c r="J67" s="160">
        <v>4.63</v>
      </c>
      <c r="K67" s="159" t="s">
        <v>31</v>
      </c>
      <c r="L67" s="160">
        <v>11.53</v>
      </c>
      <c r="M67" s="161" t="s">
        <v>31</v>
      </c>
      <c r="N67" s="162" t="s">
        <v>31</v>
      </c>
      <c r="V67" s="137" t="s">
        <v>244</v>
      </c>
    </row>
    <row r="68" spans="1:24" s="132" customFormat="1" x14ac:dyDescent="0.2">
      <c r="A68" s="167"/>
      <c r="B68" s="166" t="s">
        <v>31</v>
      </c>
      <c r="C68" s="904" t="s">
        <v>245</v>
      </c>
      <c r="D68" s="904"/>
      <c r="E68" s="904"/>
      <c r="F68" s="168" t="s">
        <v>31</v>
      </c>
      <c r="G68" s="168" t="s">
        <v>31</v>
      </c>
      <c r="H68" s="168" t="s">
        <v>31</v>
      </c>
      <c r="I68" s="168" t="s">
        <v>31</v>
      </c>
      <c r="J68" s="169" t="s">
        <v>31</v>
      </c>
      <c r="K68" s="168" t="s">
        <v>31</v>
      </c>
      <c r="L68" s="169">
        <v>11.35</v>
      </c>
      <c r="M68" s="170" t="s">
        <v>31</v>
      </c>
      <c r="N68" s="171" t="s">
        <v>31</v>
      </c>
      <c r="U68" s="137" t="s">
        <v>245</v>
      </c>
    </row>
    <row r="69" spans="1:24" s="132" customFormat="1" ht="22.5" x14ac:dyDescent="0.2">
      <c r="A69" s="167"/>
      <c r="B69" s="166" t="s">
        <v>839</v>
      </c>
      <c r="C69" s="904" t="s">
        <v>840</v>
      </c>
      <c r="D69" s="904"/>
      <c r="E69" s="904"/>
      <c r="F69" s="168" t="s">
        <v>144</v>
      </c>
      <c r="G69" s="168" t="s">
        <v>841</v>
      </c>
      <c r="H69" s="168" t="s">
        <v>31</v>
      </c>
      <c r="I69" s="168" t="s">
        <v>841</v>
      </c>
      <c r="J69" s="169" t="s">
        <v>31</v>
      </c>
      <c r="K69" s="168" t="s">
        <v>31</v>
      </c>
      <c r="L69" s="169">
        <v>10.44</v>
      </c>
      <c r="M69" s="170" t="s">
        <v>31</v>
      </c>
      <c r="N69" s="171" t="s">
        <v>31</v>
      </c>
      <c r="U69" s="137" t="s">
        <v>840</v>
      </c>
    </row>
    <row r="70" spans="1:24" s="132" customFormat="1" ht="22.5" x14ac:dyDescent="0.2">
      <c r="A70" s="167"/>
      <c r="B70" s="166" t="s">
        <v>842</v>
      </c>
      <c r="C70" s="904" t="s">
        <v>843</v>
      </c>
      <c r="D70" s="904"/>
      <c r="E70" s="904"/>
      <c r="F70" s="168" t="s">
        <v>144</v>
      </c>
      <c r="G70" s="168" t="s">
        <v>554</v>
      </c>
      <c r="H70" s="168" t="s">
        <v>31</v>
      </c>
      <c r="I70" s="168" t="s">
        <v>554</v>
      </c>
      <c r="J70" s="169" t="s">
        <v>31</v>
      </c>
      <c r="K70" s="168" t="s">
        <v>31</v>
      </c>
      <c r="L70" s="169">
        <v>7.38</v>
      </c>
      <c r="M70" s="170" t="s">
        <v>31</v>
      </c>
      <c r="N70" s="171" t="s">
        <v>31</v>
      </c>
      <c r="U70" s="137" t="s">
        <v>843</v>
      </c>
    </row>
    <row r="71" spans="1:24" s="132" customFormat="1" x14ac:dyDescent="0.2">
      <c r="A71" s="172"/>
      <c r="B71" s="173"/>
      <c r="C71" s="918" t="s">
        <v>252</v>
      </c>
      <c r="D71" s="918"/>
      <c r="E71" s="918"/>
      <c r="F71" s="174" t="s">
        <v>31</v>
      </c>
      <c r="G71" s="174" t="s">
        <v>31</v>
      </c>
      <c r="H71" s="174" t="s">
        <v>31</v>
      </c>
      <c r="I71" s="174" t="s">
        <v>31</v>
      </c>
      <c r="J71" s="175" t="s">
        <v>31</v>
      </c>
      <c r="K71" s="174" t="s">
        <v>31</v>
      </c>
      <c r="L71" s="175">
        <v>29.35</v>
      </c>
      <c r="M71" s="161" t="s">
        <v>31</v>
      </c>
      <c r="N71" s="176" t="s">
        <v>31</v>
      </c>
      <c r="W71" s="137" t="s">
        <v>252</v>
      </c>
    </row>
    <row r="72" spans="1:24" s="132" customFormat="1" ht="22.5" x14ac:dyDescent="0.2">
      <c r="A72" s="157" t="s">
        <v>295</v>
      </c>
      <c r="B72" s="158" t="s">
        <v>844</v>
      </c>
      <c r="C72" s="917" t="s">
        <v>845</v>
      </c>
      <c r="D72" s="917"/>
      <c r="E72" s="917"/>
      <c r="F72" s="159" t="s">
        <v>178</v>
      </c>
      <c r="G72" s="159" t="s">
        <v>31</v>
      </c>
      <c r="H72" s="159" t="s">
        <v>31</v>
      </c>
      <c r="I72" s="159" t="s">
        <v>235</v>
      </c>
      <c r="J72" s="160">
        <v>223.62</v>
      </c>
      <c r="K72" s="159" t="s">
        <v>706</v>
      </c>
      <c r="L72" s="160">
        <v>452.61</v>
      </c>
      <c r="M72" s="161" t="s">
        <v>31</v>
      </c>
      <c r="N72" s="162" t="s">
        <v>31</v>
      </c>
      <c r="R72" s="137" t="s">
        <v>845</v>
      </c>
    </row>
    <row r="73" spans="1:24" s="132" customFormat="1" x14ac:dyDescent="0.2">
      <c r="A73" s="163"/>
      <c r="B73" s="164"/>
      <c r="C73" s="904" t="s">
        <v>846</v>
      </c>
      <c r="D73" s="904"/>
      <c r="E73" s="904"/>
      <c r="F73" s="904"/>
      <c r="G73" s="904"/>
      <c r="H73" s="904"/>
      <c r="I73" s="904"/>
      <c r="J73" s="904"/>
      <c r="K73" s="904"/>
      <c r="L73" s="904"/>
      <c r="M73" s="904"/>
      <c r="N73" s="912"/>
      <c r="X73" s="137" t="s">
        <v>846</v>
      </c>
    </row>
    <row r="74" spans="1:24" s="132" customFormat="1" ht="22.5" x14ac:dyDescent="0.2">
      <c r="A74" s="165"/>
      <c r="B74" s="166" t="s">
        <v>708</v>
      </c>
      <c r="C74" s="904" t="s">
        <v>709</v>
      </c>
      <c r="D74" s="904"/>
      <c r="E74" s="904"/>
      <c r="F74" s="904"/>
      <c r="G74" s="904"/>
      <c r="H74" s="904"/>
      <c r="I74" s="904"/>
      <c r="J74" s="904"/>
      <c r="K74" s="904"/>
      <c r="L74" s="904"/>
      <c r="M74" s="904"/>
      <c r="N74" s="912"/>
      <c r="S74" s="137" t="s">
        <v>709</v>
      </c>
    </row>
    <row r="75" spans="1:24" s="132" customFormat="1" ht="22.5" x14ac:dyDescent="0.2">
      <c r="A75" s="157" t="s">
        <v>304</v>
      </c>
      <c r="B75" s="158" t="s">
        <v>847</v>
      </c>
      <c r="C75" s="917" t="s">
        <v>848</v>
      </c>
      <c r="D75" s="917"/>
      <c r="E75" s="917"/>
      <c r="F75" s="159" t="s">
        <v>178</v>
      </c>
      <c r="G75" s="159" t="s">
        <v>31</v>
      </c>
      <c r="H75" s="159" t="s">
        <v>31</v>
      </c>
      <c r="I75" s="159" t="s">
        <v>225</v>
      </c>
      <c r="J75" s="160" t="s">
        <v>31</v>
      </c>
      <c r="K75" s="159" t="s">
        <v>31</v>
      </c>
      <c r="L75" s="160" t="s">
        <v>31</v>
      </c>
      <c r="M75" s="161" t="s">
        <v>31</v>
      </c>
      <c r="N75" s="162" t="s">
        <v>31</v>
      </c>
      <c r="R75" s="137" t="s">
        <v>848</v>
      </c>
    </row>
    <row r="76" spans="1:24" s="132" customFormat="1" ht="33.75" x14ac:dyDescent="0.2">
      <c r="A76" s="165"/>
      <c r="B76" s="166" t="s">
        <v>822</v>
      </c>
      <c r="C76" s="904" t="s">
        <v>519</v>
      </c>
      <c r="D76" s="904"/>
      <c r="E76" s="904"/>
      <c r="F76" s="904"/>
      <c r="G76" s="904"/>
      <c r="H76" s="904"/>
      <c r="I76" s="904"/>
      <c r="J76" s="904"/>
      <c r="K76" s="904"/>
      <c r="L76" s="904"/>
      <c r="M76" s="904"/>
      <c r="N76" s="912"/>
      <c r="S76" s="137" t="s">
        <v>519</v>
      </c>
    </row>
    <row r="77" spans="1:24" s="132" customFormat="1" x14ac:dyDescent="0.2">
      <c r="A77" s="167"/>
      <c r="B77" s="166" t="s">
        <v>225</v>
      </c>
      <c r="C77" s="904" t="s">
        <v>255</v>
      </c>
      <c r="D77" s="904"/>
      <c r="E77" s="904"/>
      <c r="F77" s="168" t="s">
        <v>31</v>
      </c>
      <c r="G77" s="168" t="s">
        <v>31</v>
      </c>
      <c r="H77" s="168" t="s">
        <v>31</v>
      </c>
      <c r="I77" s="168" t="s">
        <v>31</v>
      </c>
      <c r="J77" s="169">
        <v>8.9</v>
      </c>
      <c r="K77" s="168" t="s">
        <v>520</v>
      </c>
      <c r="L77" s="169">
        <v>11.13</v>
      </c>
      <c r="M77" s="170" t="s">
        <v>31</v>
      </c>
      <c r="N77" s="171" t="s">
        <v>31</v>
      </c>
      <c r="T77" s="137" t="s">
        <v>255</v>
      </c>
    </row>
    <row r="78" spans="1:24" s="132" customFormat="1" x14ac:dyDescent="0.2">
      <c r="A78" s="167"/>
      <c r="B78" s="166" t="s">
        <v>235</v>
      </c>
      <c r="C78" s="904" t="s">
        <v>236</v>
      </c>
      <c r="D78" s="904"/>
      <c r="E78" s="904"/>
      <c r="F78" s="168" t="s">
        <v>31</v>
      </c>
      <c r="G78" s="168" t="s">
        <v>31</v>
      </c>
      <c r="H78" s="168" t="s">
        <v>31</v>
      </c>
      <c r="I78" s="168" t="s">
        <v>31</v>
      </c>
      <c r="J78" s="169">
        <v>0.66</v>
      </c>
      <c r="K78" s="168" t="s">
        <v>520</v>
      </c>
      <c r="L78" s="169">
        <v>0.83</v>
      </c>
      <c r="M78" s="170" t="s">
        <v>31</v>
      </c>
      <c r="N78" s="171" t="s">
        <v>31</v>
      </c>
      <c r="T78" s="137" t="s">
        <v>236</v>
      </c>
    </row>
    <row r="79" spans="1:24" s="132" customFormat="1" x14ac:dyDescent="0.2">
      <c r="A79" s="167"/>
      <c r="B79" s="166" t="s">
        <v>238</v>
      </c>
      <c r="C79" s="904" t="s">
        <v>239</v>
      </c>
      <c r="D79" s="904"/>
      <c r="E79" s="904"/>
      <c r="F79" s="168" t="s">
        <v>31</v>
      </c>
      <c r="G79" s="168" t="s">
        <v>31</v>
      </c>
      <c r="H79" s="168" t="s">
        <v>31</v>
      </c>
      <c r="I79" s="168" t="s">
        <v>31</v>
      </c>
      <c r="J79" s="169">
        <v>0.12</v>
      </c>
      <c r="K79" s="168" t="s">
        <v>520</v>
      </c>
      <c r="L79" s="169">
        <v>0.15</v>
      </c>
      <c r="M79" s="170" t="s">
        <v>31</v>
      </c>
      <c r="N79" s="171" t="s">
        <v>31</v>
      </c>
      <c r="T79" s="137" t="s">
        <v>239</v>
      </c>
    </row>
    <row r="80" spans="1:24" s="132" customFormat="1" x14ac:dyDescent="0.2">
      <c r="A80" s="167"/>
      <c r="B80" s="166" t="s">
        <v>256</v>
      </c>
      <c r="C80" s="904" t="s">
        <v>257</v>
      </c>
      <c r="D80" s="904"/>
      <c r="E80" s="904"/>
      <c r="F80" s="168" t="s">
        <v>31</v>
      </c>
      <c r="G80" s="168" t="s">
        <v>31</v>
      </c>
      <c r="H80" s="168" t="s">
        <v>31</v>
      </c>
      <c r="I80" s="168" t="s">
        <v>31</v>
      </c>
      <c r="J80" s="169">
        <v>0.18</v>
      </c>
      <c r="K80" s="168" t="s">
        <v>31</v>
      </c>
      <c r="L80" s="169">
        <v>0.18</v>
      </c>
      <c r="M80" s="170" t="s">
        <v>31</v>
      </c>
      <c r="N80" s="171" t="s">
        <v>31</v>
      </c>
      <c r="T80" s="137" t="s">
        <v>257</v>
      </c>
    </row>
    <row r="81" spans="1:24" s="132" customFormat="1" x14ac:dyDescent="0.2">
      <c r="A81" s="167"/>
      <c r="B81" s="166" t="s">
        <v>31</v>
      </c>
      <c r="C81" s="904" t="s">
        <v>258</v>
      </c>
      <c r="D81" s="904"/>
      <c r="E81" s="904"/>
      <c r="F81" s="168" t="s">
        <v>241</v>
      </c>
      <c r="G81" s="168" t="s">
        <v>849</v>
      </c>
      <c r="H81" s="168" t="s">
        <v>520</v>
      </c>
      <c r="I81" s="168" t="s">
        <v>850</v>
      </c>
      <c r="J81" s="169" t="s">
        <v>31</v>
      </c>
      <c r="K81" s="168" t="s">
        <v>31</v>
      </c>
      <c r="L81" s="169" t="s">
        <v>31</v>
      </c>
      <c r="M81" s="170" t="s">
        <v>31</v>
      </c>
      <c r="N81" s="171" t="s">
        <v>31</v>
      </c>
      <c r="U81" s="137" t="s">
        <v>258</v>
      </c>
    </row>
    <row r="82" spans="1:24" s="132" customFormat="1" x14ac:dyDescent="0.2">
      <c r="A82" s="167"/>
      <c r="B82" s="166" t="s">
        <v>31</v>
      </c>
      <c r="C82" s="904" t="s">
        <v>240</v>
      </c>
      <c r="D82" s="904"/>
      <c r="E82" s="904"/>
      <c r="F82" s="168" t="s">
        <v>241</v>
      </c>
      <c r="G82" s="168" t="s">
        <v>851</v>
      </c>
      <c r="H82" s="168" t="s">
        <v>520</v>
      </c>
      <c r="I82" s="168" t="s">
        <v>852</v>
      </c>
      <c r="J82" s="169" t="s">
        <v>31</v>
      </c>
      <c r="K82" s="168" t="s">
        <v>31</v>
      </c>
      <c r="L82" s="169" t="s">
        <v>31</v>
      </c>
      <c r="M82" s="170" t="s">
        <v>31</v>
      </c>
      <c r="N82" s="171" t="s">
        <v>31</v>
      </c>
      <c r="U82" s="137" t="s">
        <v>240</v>
      </c>
    </row>
    <row r="83" spans="1:24" s="132" customFormat="1" x14ac:dyDescent="0.2">
      <c r="A83" s="167"/>
      <c r="B83" s="166" t="s">
        <v>31</v>
      </c>
      <c r="C83" s="917" t="s">
        <v>244</v>
      </c>
      <c r="D83" s="917"/>
      <c r="E83" s="917"/>
      <c r="F83" s="159" t="s">
        <v>31</v>
      </c>
      <c r="G83" s="159" t="s">
        <v>31</v>
      </c>
      <c r="H83" s="159" t="s">
        <v>31</v>
      </c>
      <c r="I83" s="159" t="s">
        <v>31</v>
      </c>
      <c r="J83" s="160">
        <v>9.74</v>
      </c>
      <c r="K83" s="159" t="s">
        <v>31</v>
      </c>
      <c r="L83" s="160">
        <v>12.14</v>
      </c>
      <c r="M83" s="161" t="s">
        <v>31</v>
      </c>
      <c r="N83" s="162" t="s">
        <v>31</v>
      </c>
      <c r="V83" s="137" t="s">
        <v>244</v>
      </c>
    </row>
    <row r="84" spans="1:24" s="132" customFormat="1" x14ac:dyDescent="0.2">
      <c r="A84" s="167"/>
      <c r="B84" s="166" t="s">
        <v>31</v>
      </c>
      <c r="C84" s="904" t="s">
        <v>245</v>
      </c>
      <c r="D84" s="904"/>
      <c r="E84" s="904"/>
      <c r="F84" s="168" t="s">
        <v>31</v>
      </c>
      <c r="G84" s="168" t="s">
        <v>31</v>
      </c>
      <c r="H84" s="168" t="s">
        <v>31</v>
      </c>
      <c r="I84" s="168" t="s">
        <v>31</v>
      </c>
      <c r="J84" s="169" t="s">
        <v>31</v>
      </c>
      <c r="K84" s="168" t="s">
        <v>31</v>
      </c>
      <c r="L84" s="169">
        <v>11.28</v>
      </c>
      <c r="M84" s="170" t="s">
        <v>31</v>
      </c>
      <c r="N84" s="171" t="s">
        <v>31</v>
      </c>
      <c r="U84" s="137" t="s">
        <v>245</v>
      </c>
    </row>
    <row r="85" spans="1:24" s="132" customFormat="1" ht="22.5" x14ac:dyDescent="0.2">
      <c r="A85" s="167"/>
      <c r="B85" s="166" t="s">
        <v>839</v>
      </c>
      <c r="C85" s="904" t="s">
        <v>840</v>
      </c>
      <c r="D85" s="904"/>
      <c r="E85" s="904"/>
      <c r="F85" s="168" t="s">
        <v>144</v>
      </c>
      <c r="G85" s="168" t="s">
        <v>841</v>
      </c>
      <c r="H85" s="168" t="s">
        <v>31</v>
      </c>
      <c r="I85" s="168" t="s">
        <v>841</v>
      </c>
      <c r="J85" s="169" t="s">
        <v>31</v>
      </c>
      <c r="K85" s="168" t="s">
        <v>31</v>
      </c>
      <c r="L85" s="169">
        <v>10.38</v>
      </c>
      <c r="M85" s="170" t="s">
        <v>31</v>
      </c>
      <c r="N85" s="171" t="s">
        <v>31</v>
      </c>
      <c r="U85" s="137" t="s">
        <v>840</v>
      </c>
    </row>
    <row r="86" spans="1:24" s="132" customFormat="1" ht="22.5" x14ac:dyDescent="0.2">
      <c r="A86" s="167"/>
      <c r="B86" s="166" t="s">
        <v>842</v>
      </c>
      <c r="C86" s="904" t="s">
        <v>843</v>
      </c>
      <c r="D86" s="904"/>
      <c r="E86" s="904"/>
      <c r="F86" s="168" t="s">
        <v>144</v>
      </c>
      <c r="G86" s="168" t="s">
        <v>554</v>
      </c>
      <c r="H86" s="168" t="s">
        <v>31</v>
      </c>
      <c r="I86" s="168" t="s">
        <v>554</v>
      </c>
      <c r="J86" s="169" t="s">
        <v>31</v>
      </c>
      <c r="K86" s="168" t="s">
        <v>31</v>
      </c>
      <c r="L86" s="169">
        <v>7.33</v>
      </c>
      <c r="M86" s="170" t="s">
        <v>31</v>
      </c>
      <c r="N86" s="171" t="s">
        <v>31</v>
      </c>
      <c r="U86" s="137" t="s">
        <v>843</v>
      </c>
    </row>
    <row r="87" spans="1:24" s="132" customFormat="1" x14ac:dyDescent="0.2">
      <c r="A87" s="172"/>
      <c r="B87" s="173"/>
      <c r="C87" s="918" t="s">
        <v>252</v>
      </c>
      <c r="D87" s="918"/>
      <c r="E87" s="918"/>
      <c r="F87" s="174" t="s">
        <v>31</v>
      </c>
      <c r="G87" s="174" t="s">
        <v>31</v>
      </c>
      <c r="H87" s="174" t="s">
        <v>31</v>
      </c>
      <c r="I87" s="174" t="s">
        <v>31</v>
      </c>
      <c r="J87" s="175" t="s">
        <v>31</v>
      </c>
      <c r="K87" s="174" t="s">
        <v>31</v>
      </c>
      <c r="L87" s="175">
        <v>29.85</v>
      </c>
      <c r="M87" s="161" t="s">
        <v>31</v>
      </c>
      <c r="N87" s="176" t="s">
        <v>31</v>
      </c>
      <c r="W87" s="137" t="s">
        <v>252</v>
      </c>
    </row>
    <row r="88" spans="1:24" s="132" customFormat="1" ht="22.5" x14ac:dyDescent="0.2">
      <c r="A88" s="157" t="s">
        <v>309</v>
      </c>
      <c r="B88" s="158" t="s">
        <v>853</v>
      </c>
      <c r="C88" s="917" t="s">
        <v>854</v>
      </c>
      <c r="D88" s="917"/>
      <c r="E88" s="917"/>
      <c r="F88" s="159" t="s">
        <v>178</v>
      </c>
      <c r="G88" s="159" t="s">
        <v>31</v>
      </c>
      <c r="H88" s="159" t="s">
        <v>31</v>
      </c>
      <c r="I88" s="159" t="s">
        <v>225</v>
      </c>
      <c r="J88" s="160">
        <v>7184.82</v>
      </c>
      <c r="K88" s="159" t="s">
        <v>706</v>
      </c>
      <c r="L88" s="160">
        <v>7271.04</v>
      </c>
      <c r="M88" s="161" t="s">
        <v>31</v>
      </c>
      <c r="N88" s="162" t="s">
        <v>31</v>
      </c>
      <c r="R88" s="137" t="s">
        <v>854</v>
      </c>
    </row>
    <row r="89" spans="1:24" s="132" customFormat="1" x14ac:dyDescent="0.2">
      <c r="A89" s="163"/>
      <c r="B89" s="164"/>
      <c r="C89" s="904" t="s">
        <v>855</v>
      </c>
      <c r="D89" s="904"/>
      <c r="E89" s="904"/>
      <c r="F89" s="904"/>
      <c r="G89" s="904"/>
      <c r="H89" s="904"/>
      <c r="I89" s="904"/>
      <c r="J89" s="904"/>
      <c r="K89" s="904"/>
      <c r="L89" s="904"/>
      <c r="M89" s="904"/>
      <c r="N89" s="912"/>
      <c r="X89" s="137" t="s">
        <v>855</v>
      </c>
    </row>
    <row r="90" spans="1:24" s="132" customFormat="1" ht="22.5" x14ac:dyDescent="0.2">
      <c r="A90" s="165"/>
      <c r="B90" s="166" t="s">
        <v>708</v>
      </c>
      <c r="C90" s="904" t="s">
        <v>709</v>
      </c>
      <c r="D90" s="904"/>
      <c r="E90" s="904"/>
      <c r="F90" s="904"/>
      <c r="G90" s="904"/>
      <c r="H90" s="904"/>
      <c r="I90" s="904"/>
      <c r="J90" s="904"/>
      <c r="K90" s="904"/>
      <c r="L90" s="904"/>
      <c r="M90" s="904"/>
      <c r="N90" s="912"/>
      <c r="S90" s="137" t="s">
        <v>709</v>
      </c>
    </row>
    <row r="91" spans="1:24" s="132" customFormat="1" ht="22.5" x14ac:dyDescent="0.2">
      <c r="A91" s="157" t="s">
        <v>315</v>
      </c>
      <c r="B91" s="158" t="s">
        <v>856</v>
      </c>
      <c r="C91" s="917" t="s">
        <v>857</v>
      </c>
      <c r="D91" s="917"/>
      <c r="E91" s="917"/>
      <c r="F91" s="159" t="s">
        <v>178</v>
      </c>
      <c r="G91" s="159" t="s">
        <v>31</v>
      </c>
      <c r="H91" s="159" t="s">
        <v>31</v>
      </c>
      <c r="I91" s="159" t="s">
        <v>225</v>
      </c>
      <c r="J91" s="160" t="s">
        <v>31</v>
      </c>
      <c r="K91" s="159" t="s">
        <v>31</v>
      </c>
      <c r="L91" s="160" t="s">
        <v>31</v>
      </c>
      <c r="M91" s="161" t="s">
        <v>31</v>
      </c>
      <c r="N91" s="162" t="s">
        <v>31</v>
      </c>
      <c r="R91" s="137" t="s">
        <v>857</v>
      </c>
    </row>
    <row r="92" spans="1:24" s="132" customFormat="1" ht="33.75" x14ac:dyDescent="0.2">
      <c r="A92" s="165"/>
      <c r="B92" s="166" t="s">
        <v>822</v>
      </c>
      <c r="C92" s="904" t="s">
        <v>519</v>
      </c>
      <c r="D92" s="904"/>
      <c r="E92" s="904"/>
      <c r="F92" s="904"/>
      <c r="G92" s="904"/>
      <c r="H92" s="904"/>
      <c r="I92" s="904"/>
      <c r="J92" s="904"/>
      <c r="K92" s="904"/>
      <c r="L92" s="904"/>
      <c r="M92" s="904"/>
      <c r="N92" s="912"/>
      <c r="S92" s="137" t="s">
        <v>519</v>
      </c>
    </row>
    <row r="93" spans="1:24" s="132" customFormat="1" x14ac:dyDescent="0.2">
      <c r="A93" s="167"/>
      <c r="B93" s="166" t="s">
        <v>225</v>
      </c>
      <c r="C93" s="904" t="s">
        <v>255</v>
      </c>
      <c r="D93" s="904"/>
      <c r="E93" s="904"/>
      <c r="F93" s="168" t="s">
        <v>31</v>
      </c>
      <c r="G93" s="168" t="s">
        <v>31</v>
      </c>
      <c r="H93" s="168" t="s">
        <v>31</v>
      </c>
      <c r="I93" s="168" t="s">
        <v>31</v>
      </c>
      <c r="J93" s="169">
        <v>103.14</v>
      </c>
      <c r="K93" s="168" t="s">
        <v>520</v>
      </c>
      <c r="L93" s="169">
        <v>128.93</v>
      </c>
      <c r="M93" s="170" t="s">
        <v>31</v>
      </c>
      <c r="N93" s="171" t="s">
        <v>31</v>
      </c>
      <c r="T93" s="137" t="s">
        <v>255</v>
      </c>
    </row>
    <row r="94" spans="1:24" s="132" customFormat="1" x14ac:dyDescent="0.2">
      <c r="A94" s="167"/>
      <c r="B94" s="166" t="s">
        <v>235</v>
      </c>
      <c r="C94" s="904" t="s">
        <v>236</v>
      </c>
      <c r="D94" s="904"/>
      <c r="E94" s="904"/>
      <c r="F94" s="168" t="s">
        <v>31</v>
      </c>
      <c r="G94" s="168" t="s">
        <v>31</v>
      </c>
      <c r="H94" s="168" t="s">
        <v>31</v>
      </c>
      <c r="I94" s="168" t="s">
        <v>31</v>
      </c>
      <c r="J94" s="169">
        <v>36</v>
      </c>
      <c r="K94" s="168" t="s">
        <v>520</v>
      </c>
      <c r="L94" s="169">
        <v>45</v>
      </c>
      <c r="M94" s="170" t="s">
        <v>31</v>
      </c>
      <c r="N94" s="171" t="s">
        <v>31</v>
      </c>
      <c r="T94" s="137" t="s">
        <v>236</v>
      </c>
    </row>
    <row r="95" spans="1:24" s="132" customFormat="1" x14ac:dyDescent="0.2">
      <c r="A95" s="167"/>
      <c r="B95" s="166" t="s">
        <v>238</v>
      </c>
      <c r="C95" s="904" t="s">
        <v>239</v>
      </c>
      <c r="D95" s="904"/>
      <c r="E95" s="904"/>
      <c r="F95" s="168" t="s">
        <v>31</v>
      </c>
      <c r="G95" s="168" t="s">
        <v>31</v>
      </c>
      <c r="H95" s="168" t="s">
        <v>31</v>
      </c>
      <c r="I95" s="168" t="s">
        <v>31</v>
      </c>
      <c r="J95" s="169">
        <v>4.0199999999999996</v>
      </c>
      <c r="K95" s="168" t="s">
        <v>520</v>
      </c>
      <c r="L95" s="169">
        <v>5.03</v>
      </c>
      <c r="M95" s="170" t="s">
        <v>31</v>
      </c>
      <c r="N95" s="171" t="s">
        <v>31</v>
      </c>
      <c r="T95" s="137" t="s">
        <v>239</v>
      </c>
    </row>
    <row r="96" spans="1:24" s="132" customFormat="1" x14ac:dyDescent="0.2">
      <c r="A96" s="167"/>
      <c r="B96" s="166" t="s">
        <v>256</v>
      </c>
      <c r="C96" s="904" t="s">
        <v>257</v>
      </c>
      <c r="D96" s="904"/>
      <c r="E96" s="904"/>
      <c r="F96" s="168" t="s">
        <v>31</v>
      </c>
      <c r="G96" s="168" t="s">
        <v>31</v>
      </c>
      <c r="H96" s="168" t="s">
        <v>31</v>
      </c>
      <c r="I96" s="168" t="s">
        <v>31</v>
      </c>
      <c r="J96" s="169">
        <v>48.16</v>
      </c>
      <c r="K96" s="168" t="s">
        <v>31</v>
      </c>
      <c r="L96" s="169">
        <v>48.16</v>
      </c>
      <c r="M96" s="170" t="s">
        <v>31</v>
      </c>
      <c r="N96" s="171" t="s">
        <v>31</v>
      </c>
      <c r="T96" s="137" t="s">
        <v>257</v>
      </c>
    </row>
    <row r="97" spans="1:24" s="132" customFormat="1" x14ac:dyDescent="0.2">
      <c r="A97" s="167"/>
      <c r="B97" s="166" t="s">
        <v>31</v>
      </c>
      <c r="C97" s="904" t="s">
        <v>258</v>
      </c>
      <c r="D97" s="904"/>
      <c r="E97" s="904"/>
      <c r="F97" s="168" t="s">
        <v>241</v>
      </c>
      <c r="G97" s="168" t="s">
        <v>858</v>
      </c>
      <c r="H97" s="168" t="s">
        <v>520</v>
      </c>
      <c r="I97" s="168" t="s">
        <v>859</v>
      </c>
      <c r="J97" s="169" t="s">
        <v>31</v>
      </c>
      <c r="K97" s="168" t="s">
        <v>31</v>
      </c>
      <c r="L97" s="169" t="s">
        <v>31</v>
      </c>
      <c r="M97" s="170" t="s">
        <v>31</v>
      </c>
      <c r="N97" s="171" t="s">
        <v>31</v>
      </c>
      <c r="U97" s="137" t="s">
        <v>258</v>
      </c>
    </row>
    <row r="98" spans="1:24" s="132" customFormat="1" x14ac:dyDescent="0.2">
      <c r="A98" s="167"/>
      <c r="B98" s="166" t="s">
        <v>31</v>
      </c>
      <c r="C98" s="904" t="s">
        <v>240</v>
      </c>
      <c r="D98" s="904"/>
      <c r="E98" s="904"/>
      <c r="F98" s="168" t="s">
        <v>241</v>
      </c>
      <c r="G98" s="168" t="s">
        <v>860</v>
      </c>
      <c r="H98" s="168" t="s">
        <v>520</v>
      </c>
      <c r="I98" s="168" t="s">
        <v>838</v>
      </c>
      <c r="J98" s="169" t="s">
        <v>31</v>
      </c>
      <c r="K98" s="168" t="s">
        <v>31</v>
      </c>
      <c r="L98" s="169" t="s">
        <v>31</v>
      </c>
      <c r="M98" s="170" t="s">
        <v>31</v>
      </c>
      <c r="N98" s="171" t="s">
        <v>31</v>
      </c>
      <c r="U98" s="137" t="s">
        <v>240</v>
      </c>
    </row>
    <row r="99" spans="1:24" s="132" customFormat="1" x14ac:dyDescent="0.2">
      <c r="A99" s="167"/>
      <c r="B99" s="166" t="s">
        <v>31</v>
      </c>
      <c r="C99" s="917" t="s">
        <v>244</v>
      </c>
      <c r="D99" s="917"/>
      <c r="E99" s="917"/>
      <c r="F99" s="159" t="s">
        <v>31</v>
      </c>
      <c r="G99" s="159" t="s">
        <v>31</v>
      </c>
      <c r="H99" s="159" t="s">
        <v>31</v>
      </c>
      <c r="I99" s="159" t="s">
        <v>31</v>
      </c>
      <c r="J99" s="160">
        <v>187.3</v>
      </c>
      <c r="K99" s="159" t="s">
        <v>31</v>
      </c>
      <c r="L99" s="160">
        <v>222.09</v>
      </c>
      <c r="M99" s="161" t="s">
        <v>31</v>
      </c>
      <c r="N99" s="162" t="s">
        <v>31</v>
      </c>
      <c r="V99" s="137" t="s">
        <v>244</v>
      </c>
    </row>
    <row r="100" spans="1:24" s="132" customFormat="1" x14ac:dyDescent="0.2">
      <c r="A100" s="167"/>
      <c r="B100" s="166" t="s">
        <v>31</v>
      </c>
      <c r="C100" s="904" t="s">
        <v>245</v>
      </c>
      <c r="D100" s="904"/>
      <c r="E100" s="904"/>
      <c r="F100" s="168" t="s">
        <v>31</v>
      </c>
      <c r="G100" s="168" t="s">
        <v>31</v>
      </c>
      <c r="H100" s="168" t="s">
        <v>31</v>
      </c>
      <c r="I100" s="168" t="s">
        <v>31</v>
      </c>
      <c r="J100" s="169" t="s">
        <v>31</v>
      </c>
      <c r="K100" s="168" t="s">
        <v>31</v>
      </c>
      <c r="L100" s="169">
        <v>133.96</v>
      </c>
      <c r="M100" s="170" t="s">
        <v>31</v>
      </c>
      <c r="N100" s="171" t="s">
        <v>31</v>
      </c>
      <c r="U100" s="137" t="s">
        <v>245</v>
      </c>
    </row>
    <row r="101" spans="1:24" s="132" customFormat="1" ht="22.5" x14ac:dyDescent="0.2">
      <c r="A101" s="167"/>
      <c r="B101" s="166" t="s">
        <v>699</v>
      </c>
      <c r="C101" s="904" t="s">
        <v>700</v>
      </c>
      <c r="D101" s="904"/>
      <c r="E101" s="904"/>
      <c r="F101" s="168" t="s">
        <v>144</v>
      </c>
      <c r="G101" s="168" t="s">
        <v>537</v>
      </c>
      <c r="H101" s="168" t="s">
        <v>31</v>
      </c>
      <c r="I101" s="168" t="s">
        <v>537</v>
      </c>
      <c r="J101" s="169" t="s">
        <v>31</v>
      </c>
      <c r="K101" s="168" t="s">
        <v>31</v>
      </c>
      <c r="L101" s="169">
        <v>107.17</v>
      </c>
      <c r="M101" s="170" t="s">
        <v>31</v>
      </c>
      <c r="N101" s="171" t="s">
        <v>31</v>
      </c>
      <c r="U101" s="137" t="s">
        <v>700</v>
      </c>
    </row>
    <row r="102" spans="1:24" s="132" customFormat="1" ht="22.5" x14ac:dyDescent="0.2">
      <c r="A102" s="167"/>
      <c r="B102" s="166" t="s">
        <v>701</v>
      </c>
      <c r="C102" s="904" t="s">
        <v>702</v>
      </c>
      <c r="D102" s="904"/>
      <c r="E102" s="904"/>
      <c r="F102" s="168" t="s">
        <v>144</v>
      </c>
      <c r="G102" s="168" t="s">
        <v>703</v>
      </c>
      <c r="H102" s="168" t="s">
        <v>31</v>
      </c>
      <c r="I102" s="168" t="s">
        <v>703</v>
      </c>
      <c r="J102" s="169" t="s">
        <v>31</v>
      </c>
      <c r="K102" s="168" t="s">
        <v>31</v>
      </c>
      <c r="L102" s="169">
        <v>80.38</v>
      </c>
      <c r="M102" s="170" t="s">
        <v>31</v>
      </c>
      <c r="N102" s="171" t="s">
        <v>31</v>
      </c>
      <c r="U102" s="137" t="s">
        <v>702</v>
      </c>
    </row>
    <row r="103" spans="1:24" s="132" customFormat="1" x14ac:dyDescent="0.2">
      <c r="A103" s="172"/>
      <c r="B103" s="173"/>
      <c r="C103" s="918" t="s">
        <v>252</v>
      </c>
      <c r="D103" s="918"/>
      <c r="E103" s="918"/>
      <c r="F103" s="174" t="s">
        <v>31</v>
      </c>
      <c r="G103" s="174" t="s">
        <v>31</v>
      </c>
      <c r="H103" s="174" t="s">
        <v>31</v>
      </c>
      <c r="I103" s="174" t="s">
        <v>31</v>
      </c>
      <c r="J103" s="175" t="s">
        <v>31</v>
      </c>
      <c r="K103" s="174" t="s">
        <v>31</v>
      </c>
      <c r="L103" s="175">
        <v>409.64</v>
      </c>
      <c r="M103" s="161" t="s">
        <v>31</v>
      </c>
      <c r="N103" s="176" t="s">
        <v>31</v>
      </c>
      <c r="W103" s="137" t="s">
        <v>252</v>
      </c>
    </row>
    <row r="104" spans="1:24" s="132" customFormat="1" ht="33.75" x14ac:dyDescent="0.2">
      <c r="A104" s="157" t="s">
        <v>318</v>
      </c>
      <c r="B104" s="158" t="s">
        <v>861</v>
      </c>
      <c r="C104" s="917" t="s">
        <v>862</v>
      </c>
      <c r="D104" s="917"/>
      <c r="E104" s="917"/>
      <c r="F104" s="159" t="s">
        <v>178</v>
      </c>
      <c r="G104" s="159" t="s">
        <v>31</v>
      </c>
      <c r="H104" s="159" t="s">
        <v>31</v>
      </c>
      <c r="I104" s="159" t="s">
        <v>225</v>
      </c>
      <c r="J104" s="160">
        <v>46151.31</v>
      </c>
      <c r="K104" s="159" t="s">
        <v>706</v>
      </c>
      <c r="L104" s="160">
        <v>46705.13</v>
      </c>
      <c r="M104" s="161" t="s">
        <v>31</v>
      </c>
      <c r="N104" s="162" t="s">
        <v>31</v>
      </c>
      <c r="R104" s="137" t="s">
        <v>862</v>
      </c>
    </row>
    <row r="105" spans="1:24" s="132" customFormat="1" x14ac:dyDescent="0.2">
      <c r="A105" s="163"/>
      <c r="B105" s="164"/>
      <c r="C105" s="904" t="s">
        <v>863</v>
      </c>
      <c r="D105" s="904"/>
      <c r="E105" s="904"/>
      <c r="F105" s="904"/>
      <c r="G105" s="904"/>
      <c r="H105" s="904"/>
      <c r="I105" s="904"/>
      <c r="J105" s="904"/>
      <c r="K105" s="904"/>
      <c r="L105" s="904"/>
      <c r="M105" s="904"/>
      <c r="N105" s="912"/>
      <c r="X105" s="137" t="s">
        <v>863</v>
      </c>
    </row>
    <row r="106" spans="1:24" s="132" customFormat="1" ht="22.5" x14ac:dyDescent="0.2">
      <c r="A106" s="165"/>
      <c r="B106" s="166" t="s">
        <v>708</v>
      </c>
      <c r="C106" s="904" t="s">
        <v>709</v>
      </c>
      <c r="D106" s="904"/>
      <c r="E106" s="904"/>
      <c r="F106" s="904"/>
      <c r="G106" s="904"/>
      <c r="H106" s="904"/>
      <c r="I106" s="904"/>
      <c r="J106" s="904"/>
      <c r="K106" s="904"/>
      <c r="L106" s="904"/>
      <c r="M106" s="904"/>
      <c r="N106" s="912"/>
      <c r="S106" s="137" t="s">
        <v>709</v>
      </c>
    </row>
    <row r="107" spans="1:24" s="132" customFormat="1" ht="22.5" x14ac:dyDescent="0.2">
      <c r="A107" s="157" t="s">
        <v>323</v>
      </c>
      <c r="B107" s="158" t="s">
        <v>864</v>
      </c>
      <c r="C107" s="917" t="s">
        <v>865</v>
      </c>
      <c r="D107" s="917"/>
      <c r="E107" s="917"/>
      <c r="F107" s="159" t="s">
        <v>178</v>
      </c>
      <c r="G107" s="159" t="s">
        <v>31</v>
      </c>
      <c r="H107" s="159" t="s">
        <v>31</v>
      </c>
      <c r="I107" s="159" t="s">
        <v>225</v>
      </c>
      <c r="J107" s="160" t="s">
        <v>31</v>
      </c>
      <c r="K107" s="159" t="s">
        <v>31</v>
      </c>
      <c r="L107" s="160" t="s">
        <v>31</v>
      </c>
      <c r="M107" s="161" t="s">
        <v>31</v>
      </c>
      <c r="N107" s="162" t="s">
        <v>31</v>
      </c>
      <c r="R107" s="137" t="s">
        <v>865</v>
      </c>
    </row>
    <row r="108" spans="1:24" s="132" customFormat="1" ht="33.75" x14ac:dyDescent="0.2">
      <c r="A108" s="165"/>
      <c r="B108" s="166" t="s">
        <v>822</v>
      </c>
      <c r="C108" s="904" t="s">
        <v>519</v>
      </c>
      <c r="D108" s="904"/>
      <c r="E108" s="904"/>
      <c r="F108" s="904"/>
      <c r="G108" s="904"/>
      <c r="H108" s="904"/>
      <c r="I108" s="904"/>
      <c r="J108" s="904"/>
      <c r="K108" s="904"/>
      <c r="L108" s="904"/>
      <c r="M108" s="904"/>
      <c r="N108" s="912"/>
      <c r="S108" s="137" t="s">
        <v>519</v>
      </c>
    </row>
    <row r="109" spans="1:24" s="132" customFormat="1" x14ac:dyDescent="0.2">
      <c r="A109" s="167"/>
      <c r="B109" s="166" t="s">
        <v>225</v>
      </c>
      <c r="C109" s="904" t="s">
        <v>255</v>
      </c>
      <c r="D109" s="904"/>
      <c r="E109" s="904"/>
      <c r="F109" s="168" t="s">
        <v>31</v>
      </c>
      <c r="G109" s="168" t="s">
        <v>31</v>
      </c>
      <c r="H109" s="168" t="s">
        <v>31</v>
      </c>
      <c r="I109" s="168" t="s">
        <v>31</v>
      </c>
      <c r="J109" s="169">
        <v>17.91</v>
      </c>
      <c r="K109" s="168" t="s">
        <v>520</v>
      </c>
      <c r="L109" s="169">
        <v>22.39</v>
      </c>
      <c r="M109" s="170" t="s">
        <v>31</v>
      </c>
      <c r="N109" s="171" t="s">
        <v>31</v>
      </c>
      <c r="T109" s="137" t="s">
        <v>255</v>
      </c>
    </row>
    <row r="110" spans="1:24" s="132" customFormat="1" x14ac:dyDescent="0.2">
      <c r="A110" s="167"/>
      <c r="B110" s="166" t="s">
        <v>235</v>
      </c>
      <c r="C110" s="904" t="s">
        <v>236</v>
      </c>
      <c r="D110" s="904"/>
      <c r="E110" s="904"/>
      <c r="F110" s="168" t="s">
        <v>31</v>
      </c>
      <c r="G110" s="168" t="s">
        <v>31</v>
      </c>
      <c r="H110" s="168" t="s">
        <v>31</v>
      </c>
      <c r="I110" s="168" t="s">
        <v>31</v>
      </c>
      <c r="J110" s="169">
        <v>7.2</v>
      </c>
      <c r="K110" s="168" t="s">
        <v>520</v>
      </c>
      <c r="L110" s="169">
        <v>9</v>
      </c>
      <c r="M110" s="170" t="s">
        <v>31</v>
      </c>
      <c r="N110" s="171" t="s">
        <v>31</v>
      </c>
      <c r="T110" s="137" t="s">
        <v>236</v>
      </c>
    </row>
    <row r="111" spans="1:24" s="132" customFormat="1" x14ac:dyDescent="0.2">
      <c r="A111" s="167"/>
      <c r="B111" s="166" t="s">
        <v>238</v>
      </c>
      <c r="C111" s="904" t="s">
        <v>239</v>
      </c>
      <c r="D111" s="904"/>
      <c r="E111" s="904"/>
      <c r="F111" s="168" t="s">
        <v>31</v>
      </c>
      <c r="G111" s="168" t="s">
        <v>31</v>
      </c>
      <c r="H111" s="168" t="s">
        <v>31</v>
      </c>
      <c r="I111" s="168" t="s">
        <v>31</v>
      </c>
      <c r="J111" s="169">
        <v>0.8</v>
      </c>
      <c r="K111" s="168" t="s">
        <v>520</v>
      </c>
      <c r="L111" s="169">
        <v>1</v>
      </c>
      <c r="M111" s="170" t="s">
        <v>31</v>
      </c>
      <c r="N111" s="171" t="s">
        <v>31</v>
      </c>
      <c r="T111" s="137" t="s">
        <v>239</v>
      </c>
    </row>
    <row r="112" spans="1:24" s="132" customFormat="1" x14ac:dyDescent="0.2">
      <c r="A112" s="167"/>
      <c r="B112" s="166" t="s">
        <v>256</v>
      </c>
      <c r="C112" s="904" t="s">
        <v>257</v>
      </c>
      <c r="D112" s="904"/>
      <c r="E112" s="904"/>
      <c r="F112" s="168" t="s">
        <v>31</v>
      </c>
      <c r="G112" s="168" t="s">
        <v>31</v>
      </c>
      <c r="H112" s="168" t="s">
        <v>31</v>
      </c>
      <c r="I112" s="168" t="s">
        <v>31</v>
      </c>
      <c r="J112" s="169">
        <v>0.36</v>
      </c>
      <c r="K112" s="168" t="s">
        <v>31</v>
      </c>
      <c r="L112" s="169">
        <v>0.36</v>
      </c>
      <c r="M112" s="170" t="s">
        <v>31</v>
      </c>
      <c r="N112" s="171" t="s">
        <v>31</v>
      </c>
      <c r="T112" s="137" t="s">
        <v>257</v>
      </c>
    </row>
    <row r="113" spans="1:24" s="132" customFormat="1" x14ac:dyDescent="0.2">
      <c r="A113" s="167"/>
      <c r="B113" s="166" t="s">
        <v>31</v>
      </c>
      <c r="C113" s="904" t="s">
        <v>258</v>
      </c>
      <c r="D113" s="904"/>
      <c r="E113" s="904"/>
      <c r="F113" s="168" t="s">
        <v>241</v>
      </c>
      <c r="G113" s="168" t="s">
        <v>866</v>
      </c>
      <c r="H113" s="168" t="s">
        <v>520</v>
      </c>
      <c r="I113" s="168" t="s">
        <v>867</v>
      </c>
      <c r="J113" s="169" t="s">
        <v>31</v>
      </c>
      <c r="K113" s="168" t="s">
        <v>31</v>
      </c>
      <c r="L113" s="169" t="s">
        <v>31</v>
      </c>
      <c r="M113" s="170" t="s">
        <v>31</v>
      </c>
      <c r="N113" s="171" t="s">
        <v>31</v>
      </c>
      <c r="U113" s="137" t="s">
        <v>258</v>
      </c>
    </row>
    <row r="114" spans="1:24" s="132" customFormat="1" x14ac:dyDescent="0.2">
      <c r="A114" s="167"/>
      <c r="B114" s="166" t="s">
        <v>31</v>
      </c>
      <c r="C114" s="904" t="s">
        <v>240</v>
      </c>
      <c r="D114" s="904"/>
      <c r="E114" s="904"/>
      <c r="F114" s="168" t="s">
        <v>241</v>
      </c>
      <c r="G114" s="168" t="s">
        <v>298</v>
      </c>
      <c r="H114" s="168" t="s">
        <v>520</v>
      </c>
      <c r="I114" s="168" t="s">
        <v>868</v>
      </c>
      <c r="J114" s="169" t="s">
        <v>31</v>
      </c>
      <c r="K114" s="168" t="s">
        <v>31</v>
      </c>
      <c r="L114" s="169" t="s">
        <v>31</v>
      </c>
      <c r="M114" s="170" t="s">
        <v>31</v>
      </c>
      <c r="N114" s="171" t="s">
        <v>31</v>
      </c>
      <c r="U114" s="137" t="s">
        <v>240</v>
      </c>
    </row>
    <row r="115" spans="1:24" s="132" customFormat="1" x14ac:dyDescent="0.2">
      <c r="A115" s="167"/>
      <c r="B115" s="166" t="s">
        <v>31</v>
      </c>
      <c r="C115" s="917" t="s">
        <v>244</v>
      </c>
      <c r="D115" s="917"/>
      <c r="E115" s="917"/>
      <c r="F115" s="159" t="s">
        <v>31</v>
      </c>
      <c r="G115" s="159" t="s">
        <v>31</v>
      </c>
      <c r="H115" s="159" t="s">
        <v>31</v>
      </c>
      <c r="I115" s="159" t="s">
        <v>31</v>
      </c>
      <c r="J115" s="160">
        <v>25.47</v>
      </c>
      <c r="K115" s="159" t="s">
        <v>31</v>
      </c>
      <c r="L115" s="160">
        <v>31.75</v>
      </c>
      <c r="M115" s="161" t="s">
        <v>31</v>
      </c>
      <c r="N115" s="162" t="s">
        <v>31</v>
      </c>
      <c r="V115" s="137" t="s">
        <v>244</v>
      </c>
    </row>
    <row r="116" spans="1:24" s="132" customFormat="1" x14ac:dyDescent="0.2">
      <c r="A116" s="167"/>
      <c r="B116" s="166" t="s">
        <v>31</v>
      </c>
      <c r="C116" s="904" t="s">
        <v>245</v>
      </c>
      <c r="D116" s="904"/>
      <c r="E116" s="904"/>
      <c r="F116" s="168" t="s">
        <v>31</v>
      </c>
      <c r="G116" s="168" t="s">
        <v>31</v>
      </c>
      <c r="H116" s="168" t="s">
        <v>31</v>
      </c>
      <c r="I116" s="168" t="s">
        <v>31</v>
      </c>
      <c r="J116" s="169" t="s">
        <v>31</v>
      </c>
      <c r="K116" s="168" t="s">
        <v>31</v>
      </c>
      <c r="L116" s="169">
        <v>23.39</v>
      </c>
      <c r="M116" s="170" t="s">
        <v>31</v>
      </c>
      <c r="N116" s="171" t="s">
        <v>31</v>
      </c>
      <c r="U116" s="137" t="s">
        <v>245</v>
      </c>
    </row>
    <row r="117" spans="1:24" s="132" customFormat="1" ht="22.5" x14ac:dyDescent="0.2">
      <c r="A117" s="167"/>
      <c r="B117" s="166" t="s">
        <v>699</v>
      </c>
      <c r="C117" s="904" t="s">
        <v>700</v>
      </c>
      <c r="D117" s="904"/>
      <c r="E117" s="904"/>
      <c r="F117" s="168" t="s">
        <v>144</v>
      </c>
      <c r="G117" s="168" t="s">
        <v>537</v>
      </c>
      <c r="H117" s="168" t="s">
        <v>31</v>
      </c>
      <c r="I117" s="168" t="s">
        <v>537</v>
      </c>
      <c r="J117" s="169" t="s">
        <v>31</v>
      </c>
      <c r="K117" s="168" t="s">
        <v>31</v>
      </c>
      <c r="L117" s="169">
        <v>18.71</v>
      </c>
      <c r="M117" s="170" t="s">
        <v>31</v>
      </c>
      <c r="N117" s="171" t="s">
        <v>31</v>
      </c>
      <c r="U117" s="137" t="s">
        <v>700</v>
      </c>
    </row>
    <row r="118" spans="1:24" s="132" customFormat="1" ht="22.5" x14ac:dyDescent="0.2">
      <c r="A118" s="167"/>
      <c r="B118" s="166" t="s">
        <v>701</v>
      </c>
      <c r="C118" s="904" t="s">
        <v>702</v>
      </c>
      <c r="D118" s="904"/>
      <c r="E118" s="904"/>
      <c r="F118" s="168" t="s">
        <v>144</v>
      </c>
      <c r="G118" s="168" t="s">
        <v>703</v>
      </c>
      <c r="H118" s="168" t="s">
        <v>31</v>
      </c>
      <c r="I118" s="168" t="s">
        <v>703</v>
      </c>
      <c r="J118" s="169" t="s">
        <v>31</v>
      </c>
      <c r="K118" s="168" t="s">
        <v>31</v>
      </c>
      <c r="L118" s="169">
        <v>14.03</v>
      </c>
      <c r="M118" s="170" t="s">
        <v>31</v>
      </c>
      <c r="N118" s="171" t="s">
        <v>31</v>
      </c>
      <c r="U118" s="137" t="s">
        <v>702</v>
      </c>
    </row>
    <row r="119" spans="1:24" s="132" customFormat="1" x14ac:dyDescent="0.2">
      <c r="A119" s="172"/>
      <c r="B119" s="173"/>
      <c r="C119" s="918" t="s">
        <v>252</v>
      </c>
      <c r="D119" s="918"/>
      <c r="E119" s="918"/>
      <c r="F119" s="174" t="s">
        <v>31</v>
      </c>
      <c r="G119" s="174" t="s">
        <v>31</v>
      </c>
      <c r="H119" s="174" t="s">
        <v>31</v>
      </c>
      <c r="I119" s="174" t="s">
        <v>31</v>
      </c>
      <c r="J119" s="175" t="s">
        <v>31</v>
      </c>
      <c r="K119" s="174" t="s">
        <v>31</v>
      </c>
      <c r="L119" s="175">
        <v>64.489999999999995</v>
      </c>
      <c r="M119" s="161" t="s">
        <v>31</v>
      </c>
      <c r="N119" s="176" t="s">
        <v>31</v>
      </c>
      <c r="W119" s="137" t="s">
        <v>252</v>
      </c>
    </row>
    <row r="120" spans="1:24" s="132" customFormat="1" ht="33.75" x14ac:dyDescent="0.2">
      <c r="A120" s="157" t="s">
        <v>328</v>
      </c>
      <c r="B120" s="158" t="s">
        <v>861</v>
      </c>
      <c r="C120" s="917" t="s">
        <v>869</v>
      </c>
      <c r="D120" s="917"/>
      <c r="E120" s="917"/>
      <c r="F120" s="159" t="s">
        <v>178</v>
      </c>
      <c r="G120" s="159" t="s">
        <v>31</v>
      </c>
      <c r="H120" s="159" t="s">
        <v>31</v>
      </c>
      <c r="I120" s="159" t="s">
        <v>225</v>
      </c>
      <c r="J120" s="160">
        <v>8727.02</v>
      </c>
      <c r="K120" s="159" t="s">
        <v>706</v>
      </c>
      <c r="L120" s="160">
        <v>8831.74</v>
      </c>
      <c r="M120" s="161" t="s">
        <v>31</v>
      </c>
      <c r="N120" s="162" t="s">
        <v>31</v>
      </c>
      <c r="R120" s="137" t="s">
        <v>869</v>
      </c>
    </row>
    <row r="121" spans="1:24" s="132" customFormat="1" x14ac:dyDescent="0.2">
      <c r="A121" s="163"/>
      <c r="B121" s="164"/>
      <c r="C121" s="904" t="s">
        <v>870</v>
      </c>
      <c r="D121" s="904"/>
      <c r="E121" s="904"/>
      <c r="F121" s="904"/>
      <c r="G121" s="904"/>
      <c r="H121" s="904"/>
      <c r="I121" s="904"/>
      <c r="J121" s="904"/>
      <c r="K121" s="904"/>
      <c r="L121" s="904"/>
      <c r="M121" s="904"/>
      <c r="N121" s="912"/>
      <c r="X121" s="137" t="s">
        <v>870</v>
      </c>
    </row>
    <row r="122" spans="1:24" s="132" customFormat="1" ht="22.5" x14ac:dyDescent="0.2">
      <c r="A122" s="165"/>
      <c r="B122" s="166" t="s">
        <v>708</v>
      </c>
      <c r="C122" s="904" t="s">
        <v>709</v>
      </c>
      <c r="D122" s="904"/>
      <c r="E122" s="904"/>
      <c r="F122" s="904"/>
      <c r="G122" s="904"/>
      <c r="H122" s="904"/>
      <c r="I122" s="904"/>
      <c r="J122" s="904"/>
      <c r="K122" s="904"/>
      <c r="L122" s="904"/>
      <c r="M122" s="904"/>
      <c r="N122" s="912"/>
      <c r="S122" s="137" t="s">
        <v>709</v>
      </c>
    </row>
    <row r="123" spans="1:24" s="132" customFormat="1" ht="22.5" x14ac:dyDescent="0.2">
      <c r="A123" s="157" t="s">
        <v>336</v>
      </c>
      <c r="B123" s="158" t="s">
        <v>864</v>
      </c>
      <c r="C123" s="917" t="s">
        <v>865</v>
      </c>
      <c r="D123" s="917"/>
      <c r="E123" s="917"/>
      <c r="F123" s="159" t="s">
        <v>178</v>
      </c>
      <c r="G123" s="159" t="s">
        <v>31</v>
      </c>
      <c r="H123" s="159" t="s">
        <v>31</v>
      </c>
      <c r="I123" s="159" t="s">
        <v>225</v>
      </c>
      <c r="J123" s="160" t="s">
        <v>31</v>
      </c>
      <c r="K123" s="159" t="s">
        <v>31</v>
      </c>
      <c r="L123" s="160" t="s">
        <v>31</v>
      </c>
      <c r="M123" s="161" t="s">
        <v>31</v>
      </c>
      <c r="N123" s="162" t="s">
        <v>31</v>
      </c>
      <c r="R123" s="137" t="s">
        <v>865</v>
      </c>
    </row>
    <row r="124" spans="1:24" s="132" customFormat="1" ht="33.75" x14ac:dyDescent="0.2">
      <c r="A124" s="165"/>
      <c r="B124" s="166" t="s">
        <v>822</v>
      </c>
      <c r="C124" s="904" t="s">
        <v>519</v>
      </c>
      <c r="D124" s="904"/>
      <c r="E124" s="904"/>
      <c r="F124" s="904"/>
      <c r="G124" s="904"/>
      <c r="H124" s="904"/>
      <c r="I124" s="904"/>
      <c r="J124" s="904"/>
      <c r="K124" s="904"/>
      <c r="L124" s="904"/>
      <c r="M124" s="904"/>
      <c r="N124" s="912"/>
      <c r="S124" s="137" t="s">
        <v>519</v>
      </c>
    </row>
    <row r="125" spans="1:24" s="132" customFormat="1" x14ac:dyDescent="0.2">
      <c r="A125" s="167"/>
      <c r="B125" s="166" t="s">
        <v>225</v>
      </c>
      <c r="C125" s="904" t="s">
        <v>255</v>
      </c>
      <c r="D125" s="904"/>
      <c r="E125" s="904"/>
      <c r="F125" s="168" t="s">
        <v>31</v>
      </c>
      <c r="G125" s="168" t="s">
        <v>31</v>
      </c>
      <c r="H125" s="168" t="s">
        <v>31</v>
      </c>
      <c r="I125" s="168" t="s">
        <v>31</v>
      </c>
      <c r="J125" s="169">
        <v>17.91</v>
      </c>
      <c r="K125" s="168" t="s">
        <v>520</v>
      </c>
      <c r="L125" s="169">
        <v>22.39</v>
      </c>
      <c r="M125" s="170" t="s">
        <v>31</v>
      </c>
      <c r="N125" s="171" t="s">
        <v>31</v>
      </c>
      <c r="T125" s="137" t="s">
        <v>255</v>
      </c>
    </row>
    <row r="126" spans="1:24" s="132" customFormat="1" x14ac:dyDescent="0.2">
      <c r="A126" s="167"/>
      <c r="B126" s="166" t="s">
        <v>235</v>
      </c>
      <c r="C126" s="904" t="s">
        <v>236</v>
      </c>
      <c r="D126" s="904"/>
      <c r="E126" s="904"/>
      <c r="F126" s="168" t="s">
        <v>31</v>
      </c>
      <c r="G126" s="168" t="s">
        <v>31</v>
      </c>
      <c r="H126" s="168" t="s">
        <v>31</v>
      </c>
      <c r="I126" s="168" t="s">
        <v>31</v>
      </c>
      <c r="J126" s="169">
        <v>7.2</v>
      </c>
      <c r="K126" s="168" t="s">
        <v>520</v>
      </c>
      <c r="L126" s="169">
        <v>9</v>
      </c>
      <c r="M126" s="170" t="s">
        <v>31</v>
      </c>
      <c r="N126" s="171" t="s">
        <v>31</v>
      </c>
      <c r="T126" s="137" t="s">
        <v>236</v>
      </c>
    </row>
    <row r="127" spans="1:24" s="132" customFormat="1" x14ac:dyDescent="0.2">
      <c r="A127" s="167"/>
      <c r="B127" s="166" t="s">
        <v>238</v>
      </c>
      <c r="C127" s="904" t="s">
        <v>239</v>
      </c>
      <c r="D127" s="904"/>
      <c r="E127" s="904"/>
      <c r="F127" s="168" t="s">
        <v>31</v>
      </c>
      <c r="G127" s="168" t="s">
        <v>31</v>
      </c>
      <c r="H127" s="168" t="s">
        <v>31</v>
      </c>
      <c r="I127" s="168" t="s">
        <v>31</v>
      </c>
      <c r="J127" s="169">
        <v>0.8</v>
      </c>
      <c r="K127" s="168" t="s">
        <v>520</v>
      </c>
      <c r="L127" s="169">
        <v>1</v>
      </c>
      <c r="M127" s="170" t="s">
        <v>31</v>
      </c>
      <c r="N127" s="171" t="s">
        <v>31</v>
      </c>
      <c r="T127" s="137" t="s">
        <v>239</v>
      </c>
    </row>
    <row r="128" spans="1:24" s="132" customFormat="1" x14ac:dyDescent="0.2">
      <c r="A128" s="167"/>
      <c r="B128" s="166" t="s">
        <v>256</v>
      </c>
      <c r="C128" s="904" t="s">
        <v>257</v>
      </c>
      <c r="D128" s="904"/>
      <c r="E128" s="904"/>
      <c r="F128" s="168" t="s">
        <v>31</v>
      </c>
      <c r="G128" s="168" t="s">
        <v>31</v>
      </c>
      <c r="H128" s="168" t="s">
        <v>31</v>
      </c>
      <c r="I128" s="168" t="s">
        <v>31</v>
      </c>
      <c r="J128" s="169">
        <v>0.36</v>
      </c>
      <c r="K128" s="168" t="s">
        <v>31</v>
      </c>
      <c r="L128" s="169">
        <v>0.36</v>
      </c>
      <c r="M128" s="170" t="s">
        <v>31</v>
      </c>
      <c r="N128" s="171" t="s">
        <v>31</v>
      </c>
      <c r="T128" s="137" t="s">
        <v>257</v>
      </c>
    </row>
    <row r="129" spans="1:24" s="132" customFormat="1" x14ac:dyDescent="0.2">
      <c r="A129" s="167"/>
      <c r="B129" s="166" t="s">
        <v>31</v>
      </c>
      <c r="C129" s="904" t="s">
        <v>258</v>
      </c>
      <c r="D129" s="904"/>
      <c r="E129" s="904"/>
      <c r="F129" s="168" t="s">
        <v>241</v>
      </c>
      <c r="G129" s="168" t="s">
        <v>866</v>
      </c>
      <c r="H129" s="168" t="s">
        <v>520</v>
      </c>
      <c r="I129" s="168" t="s">
        <v>867</v>
      </c>
      <c r="J129" s="169" t="s">
        <v>31</v>
      </c>
      <c r="K129" s="168" t="s">
        <v>31</v>
      </c>
      <c r="L129" s="169" t="s">
        <v>31</v>
      </c>
      <c r="M129" s="170" t="s">
        <v>31</v>
      </c>
      <c r="N129" s="171" t="s">
        <v>31</v>
      </c>
      <c r="U129" s="137" t="s">
        <v>258</v>
      </c>
    </row>
    <row r="130" spans="1:24" s="132" customFormat="1" x14ac:dyDescent="0.2">
      <c r="A130" s="167"/>
      <c r="B130" s="166" t="s">
        <v>31</v>
      </c>
      <c r="C130" s="904" t="s">
        <v>240</v>
      </c>
      <c r="D130" s="904"/>
      <c r="E130" s="904"/>
      <c r="F130" s="168" t="s">
        <v>241</v>
      </c>
      <c r="G130" s="168" t="s">
        <v>298</v>
      </c>
      <c r="H130" s="168" t="s">
        <v>520</v>
      </c>
      <c r="I130" s="168" t="s">
        <v>868</v>
      </c>
      <c r="J130" s="169" t="s">
        <v>31</v>
      </c>
      <c r="K130" s="168" t="s">
        <v>31</v>
      </c>
      <c r="L130" s="169" t="s">
        <v>31</v>
      </c>
      <c r="M130" s="170" t="s">
        <v>31</v>
      </c>
      <c r="N130" s="171" t="s">
        <v>31</v>
      </c>
      <c r="U130" s="137" t="s">
        <v>240</v>
      </c>
    </row>
    <row r="131" spans="1:24" s="132" customFormat="1" x14ac:dyDescent="0.2">
      <c r="A131" s="167"/>
      <c r="B131" s="166" t="s">
        <v>31</v>
      </c>
      <c r="C131" s="917" t="s">
        <v>244</v>
      </c>
      <c r="D131" s="917"/>
      <c r="E131" s="917"/>
      <c r="F131" s="159" t="s">
        <v>31</v>
      </c>
      <c r="G131" s="159" t="s">
        <v>31</v>
      </c>
      <c r="H131" s="159" t="s">
        <v>31</v>
      </c>
      <c r="I131" s="159" t="s">
        <v>31</v>
      </c>
      <c r="J131" s="160">
        <v>25.47</v>
      </c>
      <c r="K131" s="159" t="s">
        <v>31</v>
      </c>
      <c r="L131" s="160">
        <v>31.75</v>
      </c>
      <c r="M131" s="161" t="s">
        <v>31</v>
      </c>
      <c r="N131" s="162" t="s">
        <v>31</v>
      </c>
      <c r="V131" s="137" t="s">
        <v>244</v>
      </c>
    </row>
    <row r="132" spans="1:24" s="132" customFormat="1" x14ac:dyDescent="0.2">
      <c r="A132" s="167"/>
      <c r="B132" s="166" t="s">
        <v>31</v>
      </c>
      <c r="C132" s="904" t="s">
        <v>245</v>
      </c>
      <c r="D132" s="904"/>
      <c r="E132" s="904"/>
      <c r="F132" s="168" t="s">
        <v>31</v>
      </c>
      <c r="G132" s="168" t="s">
        <v>31</v>
      </c>
      <c r="H132" s="168" t="s">
        <v>31</v>
      </c>
      <c r="I132" s="168" t="s">
        <v>31</v>
      </c>
      <c r="J132" s="169" t="s">
        <v>31</v>
      </c>
      <c r="K132" s="168" t="s">
        <v>31</v>
      </c>
      <c r="L132" s="169">
        <v>23.39</v>
      </c>
      <c r="M132" s="170" t="s">
        <v>31</v>
      </c>
      <c r="N132" s="171" t="s">
        <v>31</v>
      </c>
      <c r="U132" s="137" t="s">
        <v>245</v>
      </c>
    </row>
    <row r="133" spans="1:24" s="132" customFormat="1" ht="22.5" x14ac:dyDescent="0.2">
      <c r="A133" s="167"/>
      <c r="B133" s="166" t="s">
        <v>699</v>
      </c>
      <c r="C133" s="904" t="s">
        <v>700</v>
      </c>
      <c r="D133" s="904"/>
      <c r="E133" s="904"/>
      <c r="F133" s="168" t="s">
        <v>144</v>
      </c>
      <c r="G133" s="168" t="s">
        <v>537</v>
      </c>
      <c r="H133" s="168" t="s">
        <v>31</v>
      </c>
      <c r="I133" s="168" t="s">
        <v>537</v>
      </c>
      <c r="J133" s="169" t="s">
        <v>31</v>
      </c>
      <c r="K133" s="168" t="s">
        <v>31</v>
      </c>
      <c r="L133" s="169">
        <v>18.71</v>
      </c>
      <c r="M133" s="170" t="s">
        <v>31</v>
      </c>
      <c r="N133" s="171" t="s">
        <v>31</v>
      </c>
      <c r="U133" s="137" t="s">
        <v>700</v>
      </c>
    </row>
    <row r="134" spans="1:24" s="132" customFormat="1" ht="22.5" x14ac:dyDescent="0.2">
      <c r="A134" s="167"/>
      <c r="B134" s="166" t="s">
        <v>701</v>
      </c>
      <c r="C134" s="904" t="s">
        <v>702</v>
      </c>
      <c r="D134" s="904"/>
      <c r="E134" s="904"/>
      <c r="F134" s="168" t="s">
        <v>144</v>
      </c>
      <c r="G134" s="168" t="s">
        <v>703</v>
      </c>
      <c r="H134" s="168" t="s">
        <v>31</v>
      </c>
      <c r="I134" s="168" t="s">
        <v>703</v>
      </c>
      <c r="J134" s="169" t="s">
        <v>31</v>
      </c>
      <c r="K134" s="168" t="s">
        <v>31</v>
      </c>
      <c r="L134" s="169">
        <v>14.03</v>
      </c>
      <c r="M134" s="170" t="s">
        <v>31</v>
      </c>
      <c r="N134" s="171" t="s">
        <v>31</v>
      </c>
      <c r="U134" s="137" t="s">
        <v>702</v>
      </c>
    </row>
    <row r="135" spans="1:24" s="132" customFormat="1" x14ac:dyDescent="0.2">
      <c r="A135" s="172"/>
      <c r="B135" s="173"/>
      <c r="C135" s="918" t="s">
        <v>252</v>
      </c>
      <c r="D135" s="918"/>
      <c r="E135" s="918"/>
      <c r="F135" s="174" t="s">
        <v>31</v>
      </c>
      <c r="G135" s="174" t="s">
        <v>31</v>
      </c>
      <c r="H135" s="174" t="s">
        <v>31</v>
      </c>
      <c r="I135" s="174" t="s">
        <v>31</v>
      </c>
      <c r="J135" s="175" t="s">
        <v>31</v>
      </c>
      <c r="K135" s="174" t="s">
        <v>31</v>
      </c>
      <c r="L135" s="175">
        <v>64.489999999999995</v>
      </c>
      <c r="M135" s="161" t="s">
        <v>31</v>
      </c>
      <c r="N135" s="176" t="s">
        <v>31</v>
      </c>
      <c r="W135" s="137" t="s">
        <v>252</v>
      </c>
    </row>
    <row r="136" spans="1:24" s="132" customFormat="1" ht="33.75" x14ac:dyDescent="0.2">
      <c r="A136" s="157" t="s">
        <v>341</v>
      </c>
      <c r="B136" s="158" t="s">
        <v>871</v>
      </c>
      <c r="C136" s="917" t="s">
        <v>872</v>
      </c>
      <c r="D136" s="917"/>
      <c r="E136" s="917"/>
      <c r="F136" s="159" t="s">
        <v>178</v>
      </c>
      <c r="G136" s="159" t="s">
        <v>31</v>
      </c>
      <c r="H136" s="159" t="s">
        <v>31</v>
      </c>
      <c r="I136" s="159" t="s">
        <v>225</v>
      </c>
      <c r="J136" s="160">
        <v>1921.84</v>
      </c>
      <c r="K136" s="159" t="s">
        <v>31</v>
      </c>
      <c r="L136" s="160">
        <v>1921.84</v>
      </c>
      <c r="M136" s="161" t="s">
        <v>31</v>
      </c>
      <c r="N136" s="162" t="s">
        <v>31</v>
      </c>
      <c r="R136" s="137" t="s">
        <v>872</v>
      </c>
    </row>
    <row r="137" spans="1:24" s="132" customFormat="1" ht="22.5" x14ac:dyDescent="0.2">
      <c r="A137" s="157" t="s">
        <v>344</v>
      </c>
      <c r="B137" s="158" t="s">
        <v>873</v>
      </c>
      <c r="C137" s="917" t="s">
        <v>874</v>
      </c>
      <c r="D137" s="917"/>
      <c r="E137" s="917"/>
      <c r="F137" s="159" t="s">
        <v>178</v>
      </c>
      <c r="G137" s="159" t="s">
        <v>31</v>
      </c>
      <c r="H137" s="159" t="s">
        <v>31</v>
      </c>
      <c r="I137" s="159" t="s">
        <v>225</v>
      </c>
      <c r="J137" s="160">
        <v>348.74</v>
      </c>
      <c r="K137" s="159" t="s">
        <v>787</v>
      </c>
      <c r="L137" s="160">
        <v>355.71</v>
      </c>
      <c r="M137" s="161" t="s">
        <v>31</v>
      </c>
      <c r="N137" s="162" t="s">
        <v>31</v>
      </c>
      <c r="R137" s="137" t="s">
        <v>874</v>
      </c>
    </row>
    <row r="138" spans="1:24" s="132" customFormat="1" x14ac:dyDescent="0.2">
      <c r="A138" s="163"/>
      <c r="B138" s="164"/>
      <c r="C138" s="904" t="s">
        <v>875</v>
      </c>
      <c r="D138" s="904"/>
      <c r="E138" s="904"/>
      <c r="F138" s="904"/>
      <c r="G138" s="904"/>
      <c r="H138" s="904"/>
      <c r="I138" s="904"/>
      <c r="J138" s="904"/>
      <c r="K138" s="904"/>
      <c r="L138" s="904"/>
      <c r="M138" s="904"/>
      <c r="N138" s="912"/>
      <c r="X138" s="137" t="s">
        <v>875</v>
      </c>
    </row>
    <row r="139" spans="1:24" s="132" customFormat="1" ht="22.5" x14ac:dyDescent="0.2">
      <c r="A139" s="165"/>
      <c r="B139" s="166" t="s">
        <v>789</v>
      </c>
      <c r="C139" s="904" t="s">
        <v>790</v>
      </c>
      <c r="D139" s="904"/>
      <c r="E139" s="904"/>
      <c r="F139" s="904"/>
      <c r="G139" s="904"/>
      <c r="H139" s="904"/>
      <c r="I139" s="904"/>
      <c r="J139" s="904"/>
      <c r="K139" s="904"/>
      <c r="L139" s="904"/>
      <c r="M139" s="904"/>
      <c r="N139" s="912"/>
      <c r="S139" s="137" t="s">
        <v>790</v>
      </c>
    </row>
    <row r="140" spans="1:24" s="132" customFormat="1" ht="33.75" x14ac:dyDescent="0.2">
      <c r="A140" s="157" t="s">
        <v>346</v>
      </c>
      <c r="B140" s="158" t="s">
        <v>876</v>
      </c>
      <c r="C140" s="917" t="s">
        <v>877</v>
      </c>
      <c r="D140" s="917"/>
      <c r="E140" s="917"/>
      <c r="F140" s="159" t="s">
        <v>178</v>
      </c>
      <c r="G140" s="159" t="s">
        <v>31</v>
      </c>
      <c r="H140" s="159" t="s">
        <v>31</v>
      </c>
      <c r="I140" s="159" t="s">
        <v>225</v>
      </c>
      <c r="J140" s="160" t="s">
        <v>31</v>
      </c>
      <c r="K140" s="159" t="s">
        <v>31</v>
      </c>
      <c r="L140" s="160" t="s">
        <v>31</v>
      </c>
      <c r="M140" s="161" t="s">
        <v>31</v>
      </c>
      <c r="N140" s="162" t="s">
        <v>31</v>
      </c>
      <c r="R140" s="137" t="s">
        <v>877</v>
      </c>
    </row>
    <row r="141" spans="1:24" s="132" customFormat="1" ht="33.75" x14ac:dyDescent="0.2">
      <c r="A141" s="165"/>
      <c r="B141" s="166" t="s">
        <v>822</v>
      </c>
      <c r="C141" s="904" t="s">
        <v>519</v>
      </c>
      <c r="D141" s="904"/>
      <c r="E141" s="904"/>
      <c r="F141" s="904"/>
      <c r="G141" s="904"/>
      <c r="H141" s="904"/>
      <c r="I141" s="904"/>
      <c r="J141" s="904"/>
      <c r="K141" s="904"/>
      <c r="L141" s="904"/>
      <c r="M141" s="904"/>
      <c r="N141" s="912"/>
      <c r="S141" s="137" t="s">
        <v>519</v>
      </c>
    </row>
    <row r="142" spans="1:24" s="132" customFormat="1" x14ac:dyDescent="0.2">
      <c r="A142" s="167"/>
      <c r="B142" s="166" t="s">
        <v>225</v>
      </c>
      <c r="C142" s="904" t="s">
        <v>255</v>
      </c>
      <c r="D142" s="904"/>
      <c r="E142" s="904"/>
      <c r="F142" s="168" t="s">
        <v>31</v>
      </c>
      <c r="G142" s="168" t="s">
        <v>31</v>
      </c>
      <c r="H142" s="168" t="s">
        <v>31</v>
      </c>
      <c r="I142" s="168" t="s">
        <v>31</v>
      </c>
      <c r="J142" s="169">
        <v>5.16</v>
      </c>
      <c r="K142" s="168" t="s">
        <v>520</v>
      </c>
      <c r="L142" s="169">
        <v>6.45</v>
      </c>
      <c r="M142" s="170" t="s">
        <v>31</v>
      </c>
      <c r="N142" s="171" t="s">
        <v>31</v>
      </c>
      <c r="T142" s="137" t="s">
        <v>255</v>
      </c>
    </row>
    <row r="143" spans="1:24" s="132" customFormat="1" x14ac:dyDescent="0.2">
      <c r="A143" s="167"/>
      <c r="B143" s="166" t="s">
        <v>256</v>
      </c>
      <c r="C143" s="904" t="s">
        <v>257</v>
      </c>
      <c r="D143" s="904"/>
      <c r="E143" s="904"/>
      <c r="F143" s="168" t="s">
        <v>31</v>
      </c>
      <c r="G143" s="168" t="s">
        <v>31</v>
      </c>
      <c r="H143" s="168" t="s">
        <v>31</v>
      </c>
      <c r="I143" s="168" t="s">
        <v>31</v>
      </c>
      <c r="J143" s="169">
        <v>1.0900000000000001</v>
      </c>
      <c r="K143" s="168" t="s">
        <v>31</v>
      </c>
      <c r="L143" s="169">
        <v>1.0900000000000001</v>
      </c>
      <c r="M143" s="170" t="s">
        <v>31</v>
      </c>
      <c r="N143" s="171" t="s">
        <v>31</v>
      </c>
      <c r="T143" s="137" t="s">
        <v>257</v>
      </c>
    </row>
    <row r="144" spans="1:24" s="132" customFormat="1" x14ac:dyDescent="0.2">
      <c r="A144" s="167"/>
      <c r="B144" s="166" t="s">
        <v>31</v>
      </c>
      <c r="C144" s="904" t="s">
        <v>258</v>
      </c>
      <c r="D144" s="904"/>
      <c r="E144" s="904"/>
      <c r="F144" s="168" t="s">
        <v>241</v>
      </c>
      <c r="G144" s="168" t="s">
        <v>878</v>
      </c>
      <c r="H144" s="168" t="s">
        <v>520</v>
      </c>
      <c r="I144" s="168" t="s">
        <v>629</v>
      </c>
      <c r="J144" s="169" t="s">
        <v>31</v>
      </c>
      <c r="K144" s="168" t="s">
        <v>31</v>
      </c>
      <c r="L144" s="169" t="s">
        <v>31</v>
      </c>
      <c r="M144" s="170" t="s">
        <v>31</v>
      </c>
      <c r="N144" s="171" t="s">
        <v>31</v>
      </c>
      <c r="U144" s="137" t="s">
        <v>258</v>
      </c>
    </row>
    <row r="145" spans="1:25" s="132" customFormat="1" x14ac:dyDescent="0.2">
      <c r="A145" s="167"/>
      <c r="B145" s="166" t="s">
        <v>31</v>
      </c>
      <c r="C145" s="917" t="s">
        <v>244</v>
      </c>
      <c r="D145" s="917"/>
      <c r="E145" s="917"/>
      <c r="F145" s="159" t="s">
        <v>31</v>
      </c>
      <c r="G145" s="159" t="s">
        <v>31</v>
      </c>
      <c r="H145" s="159" t="s">
        <v>31</v>
      </c>
      <c r="I145" s="159" t="s">
        <v>31</v>
      </c>
      <c r="J145" s="160">
        <v>6.25</v>
      </c>
      <c r="K145" s="159" t="s">
        <v>31</v>
      </c>
      <c r="L145" s="160">
        <v>7.54</v>
      </c>
      <c r="M145" s="161" t="s">
        <v>31</v>
      </c>
      <c r="N145" s="162" t="s">
        <v>31</v>
      </c>
      <c r="V145" s="137" t="s">
        <v>244</v>
      </c>
    </row>
    <row r="146" spans="1:25" s="132" customFormat="1" x14ac:dyDescent="0.2">
      <c r="A146" s="167"/>
      <c r="B146" s="166" t="s">
        <v>31</v>
      </c>
      <c r="C146" s="904" t="s">
        <v>245</v>
      </c>
      <c r="D146" s="904"/>
      <c r="E146" s="904"/>
      <c r="F146" s="168" t="s">
        <v>31</v>
      </c>
      <c r="G146" s="168" t="s">
        <v>31</v>
      </c>
      <c r="H146" s="168" t="s">
        <v>31</v>
      </c>
      <c r="I146" s="168" t="s">
        <v>31</v>
      </c>
      <c r="J146" s="169" t="s">
        <v>31</v>
      </c>
      <c r="K146" s="168" t="s">
        <v>31</v>
      </c>
      <c r="L146" s="169">
        <v>6.45</v>
      </c>
      <c r="M146" s="170" t="s">
        <v>31</v>
      </c>
      <c r="N146" s="171" t="s">
        <v>31</v>
      </c>
      <c r="U146" s="137" t="s">
        <v>245</v>
      </c>
    </row>
    <row r="147" spans="1:25" s="132" customFormat="1" ht="22.5" x14ac:dyDescent="0.2">
      <c r="A147" s="167"/>
      <c r="B147" s="166" t="s">
        <v>699</v>
      </c>
      <c r="C147" s="904" t="s">
        <v>700</v>
      </c>
      <c r="D147" s="904"/>
      <c r="E147" s="904"/>
      <c r="F147" s="168" t="s">
        <v>144</v>
      </c>
      <c r="G147" s="168" t="s">
        <v>537</v>
      </c>
      <c r="H147" s="168" t="s">
        <v>31</v>
      </c>
      <c r="I147" s="168" t="s">
        <v>537</v>
      </c>
      <c r="J147" s="169" t="s">
        <v>31</v>
      </c>
      <c r="K147" s="168" t="s">
        <v>31</v>
      </c>
      <c r="L147" s="169">
        <v>5.16</v>
      </c>
      <c r="M147" s="170" t="s">
        <v>31</v>
      </c>
      <c r="N147" s="171" t="s">
        <v>31</v>
      </c>
      <c r="U147" s="137" t="s">
        <v>700</v>
      </c>
    </row>
    <row r="148" spans="1:25" s="132" customFormat="1" ht="22.5" x14ac:dyDescent="0.2">
      <c r="A148" s="167"/>
      <c r="B148" s="166" t="s">
        <v>701</v>
      </c>
      <c r="C148" s="904" t="s">
        <v>702</v>
      </c>
      <c r="D148" s="904"/>
      <c r="E148" s="904"/>
      <c r="F148" s="168" t="s">
        <v>144</v>
      </c>
      <c r="G148" s="168" t="s">
        <v>703</v>
      </c>
      <c r="H148" s="168" t="s">
        <v>31</v>
      </c>
      <c r="I148" s="168" t="s">
        <v>703</v>
      </c>
      <c r="J148" s="169" t="s">
        <v>31</v>
      </c>
      <c r="K148" s="168" t="s">
        <v>31</v>
      </c>
      <c r="L148" s="169">
        <v>3.87</v>
      </c>
      <c r="M148" s="170" t="s">
        <v>31</v>
      </c>
      <c r="N148" s="171" t="s">
        <v>31</v>
      </c>
      <c r="U148" s="137" t="s">
        <v>702</v>
      </c>
    </row>
    <row r="149" spans="1:25" s="132" customFormat="1" x14ac:dyDescent="0.2">
      <c r="A149" s="172"/>
      <c r="B149" s="173"/>
      <c r="C149" s="918" t="s">
        <v>252</v>
      </c>
      <c r="D149" s="918"/>
      <c r="E149" s="918"/>
      <c r="F149" s="174" t="s">
        <v>31</v>
      </c>
      <c r="G149" s="174" t="s">
        <v>31</v>
      </c>
      <c r="H149" s="174" t="s">
        <v>31</v>
      </c>
      <c r="I149" s="174" t="s">
        <v>31</v>
      </c>
      <c r="J149" s="175" t="s">
        <v>31</v>
      </c>
      <c r="K149" s="174" t="s">
        <v>31</v>
      </c>
      <c r="L149" s="175">
        <v>16.57</v>
      </c>
      <c r="M149" s="161" t="s">
        <v>31</v>
      </c>
      <c r="N149" s="176" t="s">
        <v>31</v>
      </c>
      <c r="W149" s="137" t="s">
        <v>252</v>
      </c>
    </row>
    <row r="150" spans="1:25" s="132" customFormat="1" ht="33.75" x14ac:dyDescent="0.2">
      <c r="A150" s="157" t="s">
        <v>348</v>
      </c>
      <c r="B150" s="158" t="s">
        <v>879</v>
      </c>
      <c r="C150" s="917" t="s">
        <v>880</v>
      </c>
      <c r="D150" s="917"/>
      <c r="E150" s="917"/>
      <c r="F150" s="159" t="s">
        <v>178</v>
      </c>
      <c r="G150" s="159" t="s">
        <v>31</v>
      </c>
      <c r="H150" s="159" t="s">
        <v>31</v>
      </c>
      <c r="I150" s="159" t="s">
        <v>225</v>
      </c>
      <c r="J150" s="160">
        <v>209.93</v>
      </c>
      <c r="K150" s="159" t="s">
        <v>31</v>
      </c>
      <c r="L150" s="160">
        <v>209.93</v>
      </c>
      <c r="M150" s="161" t="s">
        <v>31</v>
      </c>
      <c r="N150" s="162" t="s">
        <v>31</v>
      </c>
      <c r="R150" s="137" t="s">
        <v>880</v>
      </c>
    </row>
    <row r="151" spans="1:25" s="132" customFormat="1" ht="33.75" x14ac:dyDescent="0.2">
      <c r="A151" s="157" t="s">
        <v>351</v>
      </c>
      <c r="B151" s="158" t="s">
        <v>881</v>
      </c>
      <c r="C151" s="917" t="s">
        <v>882</v>
      </c>
      <c r="D151" s="917"/>
      <c r="E151" s="917"/>
      <c r="F151" s="159" t="s">
        <v>178</v>
      </c>
      <c r="G151" s="159" t="s">
        <v>31</v>
      </c>
      <c r="H151" s="159" t="s">
        <v>31</v>
      </c>
      <c r="I151" s="159" t="s">
        <v>225</v>
      </c>
      <c r="J151" s="160">
        <v>31.98</v>
      </c>
      <c r="K151" s="159" t="s">
        <v>787</v>
      </c>
      <c r="L151" s="160">
        <v>32.619999999999997</v>
      </c>
      <c r="M151" s="161" t="s">
        <v>31</v>
      </c>
      <c r="N151" s="162" t="s">
        <v>31</v>
      </c>
      <c r="R151" s="137" t="s">
        <v>882</v>
      </c>
    </row>
    <row r="152" spans="1:25" s="132" customFormat="1" x14ac:dyDescent="0.2">
      <c r="A152" s="163"/>
      <c r="B152" s="164"/>
      <c r="C152" s="904" t="s">
        <v>883</v>
      </c>
      <c r="D152" s="904"/>
      <c r="E152" s="904"/>
      <c r="F152" s="904"/>
      <c r="G152" s="904"/>
      <c r="H152" s="904"/>
      <c r="I152" s="904"/>
      <c r="J152" s="904"/>
      <c r="K152" s="904"/>
      <c r="L152" s="904"/>
      <c r="M152" s="904"/>
      <c r="N152" s="912"/>
      <c r="X152" s="137" t="s">
        <v>883</v>
      </c>
    </row>
    <row r="153" spans="1:25" s="132" customFormat="1" ht="22.5" x14ac:dyDescent="0.2">
      <c r="A153" s="165"/>
      <c r="B153" s="166" t="s">
        <v>789</v>
      </c>
      <c r="C153" s="904" t="s">
        <v>790</v>
      </c>
      <c r="D153" s="904"/>
      <c r="E153" s="904"/>
      <c r="F153" s="904"/>
      <c r="G153" s="904"/>
      <c r="H153" s="904"/>
      <c r="I153" s="904"/>
      <c r="J153" s="904"/>
      <c r="K153" s="904"/>
      <c r="L153" s="904"/>
      <c r="M153" s="904"/>
      <c r="N153" s="912"/>
      <c r="S153" s="137" t="s">
        <v>790</v>
      </c>
    </row>
    <row r="154" spans="1:25" s="132" customFormat="1" x14ac:dyDescent="0.2">
      <c r="A154" s="920" t="s">
        <v>884</v>
      </c>
      <c r="B154" s="921"/>
      <c r="C154" s="921"/>
      <c r="D154" s="921"/>
      <c r="E154" s="921"/>
      <c r="F154" s="921"/>
      <c r="G154" s="921"/>
      <c r="H154" s="921"/>
      <c r="I154" s="921"/>
      <c r="J154" s="921"/>
      <c r="K154" s="921"/>
      <c r="L154" s="921"/>
      <c r="M154" s="921"/>
      <c r="N154" s="922"/>
      <c r="Q154" s="137" t="s">
        <v>884</v>
      </c>
    </row>
    <row r="155" spans="1:25" s="132" customFormat="1" x14ac:dyDescent="0.2">
      <c r="A155" s="157" t="s">
        <v>356</v>
      </c>
      <c r="B155" s="158" t="s">
        <v>885</v>
      </c>
      <c r="C155" s="917" t="s">
        <v>886</v>
      </c>
      <c r="D155" s="917"/>
      <c r="E155" s="917"/>
      <c r="F155" s="159" t="s">
        <v>650</v>
      </c>
      <c r="G155" s="159" t="s">
        <v>31</v>
      </c>
      <c r="H155" s="159" t="s">
        <v>31</v>
      </c>
      <c r="I155" s="159" t="s">
        <v>887</v>
      </c>
      <c r="J155" s="160" t="s">
        <v>31</v>
      </c>
      <c r="K155" s="159" t="s">
        <v>31</v>
      </c>
      <c r="L155" s="160" t="s">
        <v>31</v>
      </c>
      <c r="M155" s="161" t="s">
        <v>31</v>
      </c>
      <c r="N155" s="162" t="s">
        <v>31</v>
      </c>
      <c r="R155" s="137" t="s">
        <v>886</v>
      </c>
    </row>
    <row r="156" spans="1:25" s="132" customFormat="1" x14ac:dyDescent="0.2">
      <c r="A156" s="163"/>
      <c r="B156" s="164"/>
      <c r="C156" s="904" t="s">
        <v>888</v>
      </c>
      <c r="D156" s="904"/>
      <c r="E156" s="904"/>
      <c r="F156" s="904"/>
      <c r="G156" s="904"/>
      <c r="H156" s="904"/>
      <c r="I156" s="904"/>
      <c r="J156" s="904"/>
      <c r="K156" s="904"/>
      <c r="L156" s="904"/>
      <c r="M156" s="904"/>
      <c r="N156" s="912"/>
      <c r="Y156" s="137" t="s">
        <v>888</v>
      </c>
    </row>
    <row r="157" spans="1:25" s="132" customFormat="1" ht="33.75" x14ac:dyDescent="0.2">
      <c r="A157" s="165"/>
      <c r="B157" s="166" t="s">
        <v>822</v>
      </c>
      <c r="C157" s="904" t="s">
        <v>519</v>
      </c>
      <c r="D157" s="904"/>
      <c r="E157" s="904"/>
      <c r="F157" s="904"/>
      <c r="G157" s="904"/>
      <c r="H157" s="904"/>
      <c r="I157" s="904"/>
      <c r="J157" s="904"/>
      <c r="K157" s="904"/>
      <c r="L157" s="904"/>
      <c r="M157" s="904"/>
      <c r="N157" s="912"/>
      <c r="S157" s="137" t="s">
        <v>519</v>
      </c>
    </row>
    <row r="158" spans="1:25" s="132" customFormat="1" x14ac:dyDescent="0.2">
      <c r="A158" s="167"/>
      <c r="B158" s="166" t="s">
        <v>225</v>
      </c>
      <c r="C158" s="904" t="s">
        <v>255</v>
      </c>
      <c r="D158" s="904"/>
      <c r="E158" s="904"/>
      <c r="F158" s="168" t="s">
        <v>31</v>
      </c>
      <c r="G158" s="168" t="s">
        <v>31</v>
      </c>
      <c r="H158" s="168" t="s">
        <v>31</v>
      </c>
      <c r="I158" s="168" t="s">
        <v>31</v>
      </c>
      <c r="J158" s="169">
        <v>154.91999999999999</v>
      </c>
      <c r="K158" s="168" t="s">
        <v>520</v>
      </c>
      <c r="L158" s="169">
        <v>27.11</v>
      </c>
      <c r="M158" s="170" t="s">
        <v>31</v>
      </c>
      <c r="N158" s="171" t="s">
        <v>31</v>
      </c>
      <c r="T158" s="137" t="s">
        <v>255</v>
      </c>
    </row>
    <row r="159" spans="1:25" s="132" customFormat="1" x14ac:dyDescent="0.2">
      <c r="A159" s="167"/>
      <c r="B159" s="166" t="s">
        <v>235</v>
      </c>
      <c r="C159" s="904" t="s">
        <v>236</v>
      </c>
      <c r="D159" s="904"/>
      <c r="E159" s="904"/>
      <c r="F159" s="168" t="s">
        <v>31</v>
      </c>
      <c r="G159" s="168" t="s">
        <v>31</v>
      </c>
      <c r="H159" s="168" t="s">
        <v>31</v>
      </c>
      <c r="I159" s="168" t="s">
        <v>31</v>
      </c>
      <c r="J159" s="169">
        <v>0.31</v>
      </c>
      <c r="K159" s="168" t="s">
        <v>520</v>
      </c>
      <c r="L159" s="169">
        <v>0.05</v>
      </c>
      <c r="M159" s="170" t="s">
        <v>31</v>
      </c>
      <c r="N159" s="171" t="s">
        <v>31</v>
      </c>
      <c r="T159" s="137" t="s">
        <v>236</v>
      </c>
    </row>
    <row r="160" spans="1:25" s="132" customFormat="1" x14ac:dyDescent="0.2">
      <c r="A160" s="167"/>
      <c r="B160" s="166" t="s">
        <v>238</v>
      </c>
      <c r="C160" s="904" t="s">
        <v>239</v>
      </c>
      <c r="D160" s="904"/>
      <c r="E160" s="904"/>
      <c r="F160" s="168" t="s">
        <v>31</v>
      </c>
      <c r="G160" s="168" t="s">
        <v>31</v>
      </c>
      <c r="H160" s="168" t="s">
        <v>31</v>
      </c>
      <c r="I160" s="168" t="s">
        <v>31</v>
      </c>
      <c r="J160" s="169">
        <v>0.14000000000000001</v>
      </c>
      <c r="K160" s="168" t="s">
        <v>520</v>
      </c>
      <c r="L160" s="169">
        <v>0.02</v>
      </c>
      <c r="M160" s="170" t="s">
        <v>31</v>
      </c>
      <c r="N160" s="171" t="s">
        <v>31</v>
      </c>
      <c r="T160" s="137" t="s">
        <v>239</v>
      </c>
    </row>
    <row r="161" spans="1:25" s="132" customFormat="1" x14ac:dyDescent="0.2">
      <c r="A161" s="167"/>
      <c r="B161" s="166" t="s">
        <v>256</v>
      </c>
      <c r="C161" s="904" t="s">
        <v>257</v>
      </c>
      <c r="D161" s="904"/>
      <c r="E161" s="904"/>
      <c r="F161" s="168" t="s">
        <v>31</v>
      </c>
      <c r="G161" s="168" t="s">
        <v>31</v>
      </c>
      <c r="H161" s="168" t="s">
        <v>31</v>
      </c>
      <c r="I161" s="168" t="s">
        <v>31</v>
      </c>
      <c r="J161" s="169">
        <v>51.53</v>
      </c>
      <c r="K161" s="168" t="s">
        <v>31</v>
      </c>
      <c r="L161" s="169">
        <v>7.21</v>
      </c>
      <c r="M161" s="170" t="s">
        <v>31</v>
      </c>
      <c r="N161" s="171" t="s">
        <v>31</v>
      </c>
      <c r="T161" s="137" t="s">
        <v>257</v>
      </c>
    </row>
    <row r="162" spans="1:25" s="132" customFormat="1" x14ac:dyDescent="0.2">
      <c r="A162" s="167"/>
      <c r="B162" s="166" t="s">
        <v>31</v>
      </c>
      <c r="C162" s="904" t="s">
        <v>258</v>
      </c>
      <c r="D162" s="904"/>
      <c r="E162" s="904"/>
      <c r="F162" s="168" t="s">
        <v>241</v>
      </c>
      <c r="G162" s="168" t="s">
        <v>889</v>
      </c>
      <c r="H162" s="168" t="s">
        <v>520</v>
      </c>
      <c r="I162" s="168" t="s">
        <v>890</v>
      </c>
      <c r="J162" s="169" t="s">
        <v>31</v>
      </c>
      <c r="K162" s="168" t="s">
        <v>31</v>
      </c>
      <c r="L162" s="169" t="s">
        <v>31</v>
      </c>
      <c r="M162" s="170" t="s">
        <v>31</v>
      </c>
      <c r="N162" s="171" t="s">
        <v>31</v>
      </c>
      <c r="U162" s="137" t="s">
        <v>258</v>
      </c>
    </row>
    <row r="163" spans="1:25" s="132" customFormat="1" x14ac:dyDescent="0.2">
      <c r="A163" s="167"/>
      <c r="B163" s="166" t="s">
        <v>31</v>
      </c>
      <c r="C163" s="904" t="s">
        <v>240</v>
      </c>
      <c r="D163" s="904"/>
      <c r="E163" s="904"/>
      <c r="F163" s="168" t="s">
        <v>241</v>
      </c>
      <c r="G163" s="168" t="s">
        <v>851</v>
      </c>
      <c r="H163" s="168" t="s">
        <v>520</v>
      </c>
      <c r="I163" s="168" t="s">
        <v>891</v>
      </c>
      <c r="J163" s="169" t="s">
        <v>31</v>
      </c>
      <c r="K163" s="168" t="s">
        <v>31</v>
      </c>
      <c r="L163" s="169" t="s">
        <v>31</v>
      </c>
      <c r="M163" s="170" t="s">
        <v>31</v>
      </c>
      <c r="N163" s="171" t="s">
        <v>31</v>
      </c>
      <c r="U163" s="137" t="s">
        <v>240</v>
      </c>
    </row>
    <row r="164" spans="1:25" s="132" customFormat="1" x14ac:dyDescent="0.2">
      <c r="A164" s="167"/>
      <c r="B164" s="166" t="s">
        <v>31</v>
      </c>
      <c r="C164" s="917" t="s">
        <v>244</v>
      </c>
      <c r="D164" s="917"/>
      <c r="E164" s="917"/>
      <c r="F164" s="159" t="s">
        <v>31</v>
      </c>
      <c r="G164" s="159" t="s">
        <v>31</v>
      </c>
      <c r="H164" s="159" t="s">
        <v>31</v>
      </c>
      <c r="I164" s="159" t="s">
        <v>31</v>
      </c>
      <c r="J164" s="160">
        <v>206.76</v>
      </c>
      <c r="K164" s="159" t="s">
        <v>31</v>
      </c>
      <c r="L164" s="160">
        <v>34.369999999999997</v>
      </c>
      <c r="M164" s="161" t="s">
        <v>31</v>
      </c>
      <c r="N164" s="162" t="s">
        <v>31</v>
      </c>
      <c r="V164" s="137" t="s">
        <v>244</v>
      </c>
    </row>
    <row r="165" spans="1:25" s="132" customFormat="1" x14ac:dyDescent="0.2">
      <c r="A165" s="167"/>
      <c r="B165" s="166" t="s">
        <v>31</v>
      </c>
      <c r="C165" s="904" t="s">
        <v>245</v>
      </c>
      <c r="D165" s="904"/>
      <c r="E165" s="904"/>
      <c r="F165" s="168" t="s">
        <v>31</v>
      </c>
      <c r="G165" s="168" t="s">
        <v>31</v>
      </c>
      <c r="H165" s="168" t="s">
        <v>31</v>
      </c>
      <c r="I165" s="168" t="s">
        <v>31</v>
      </c>
      <c r="J165" s="169" t="s">
        <v>31</v>
      </c>
      <c r="K165" s="168" t="s">
        <v>31</v>
      </c>
      <c r="L165" s="169">
        <v>27.13</v>
      </c>
      <c r="M165" s="170" t="s">
        <v>31</v>
      </c>
      <c r="N165" s="171" t="s">
        <v>31</v>
      </c>
      <c r="U165" s="137" t="s">
        <v>245</v>
      </c>
    </row>
    <row r="166" spans="1:25" s="132" customFormat="1" ht="22.5" x14ac:dyDescent="0.2">
      <c r="A166" s="167"/>
      <c r="B166" s="166" t="s">
        <v>892</v>
      </c>
      <c r="C166" s="904" t="s">
        <v>893</v>
      </c>
      <c r="D166" s="904"/>
      <c r="E166" s="904"/>
      <c r="F166" s="168" t="s">
        <v>144</v>
      </c>
      <c r="G166" s="168" t="s">
        <v>248</v>
      </c>
      <c r="H166" s="168" t="s">
        <v>31</v>
      </c>
      <c r="I166" s="168" t="s">
        <v>248</v>
      </c>
      <c r="J166" s="169" t="s">
        <v>31</v>
      </c>
      <c r="K166" s="168" t="s">
        <v>31</v>
      </c>
      <c r="L166" s="169">
        <v>25.77</v>
      </c>
      <c r="M166" s="170" t="s">
        <v>31</v>
      </c>
      <c r="N166" s="171" t="s">
        <v>31</v>
      </c>
      <c r="U166" s="137" t="s">
        <v>893</v>
      </c>
    </row>
    <row r="167" spans="1:25" s="132" customFormat="1" ht="22.5" x14ac:dyDescent="0.2">
      <c r="A167" s="167"/>
      <c r="B167" s="166" t="s">
        <v>894</v>
      </c>
      <c r="C167" s="904" t="s">
        <v>895</v>
      </c>
      <c r="D167" s="904"/>
      <c r="E167" s="904"/>
      <c r="F167" s="168" t="s">
        <v>144</v>
      </c>
      <c r="G167" s="168" t="s">
        <v>554</v>
      </c>
      <c r="H167" s="168" t="s">
        <v>31</v>
      </c>
      <c r="I167" s="168" t="s">
        <v>554</v>
      </c>
      <c r="J167" s="169" t="s">
        <v>31</v>
      </c>
      <c r="K167" s="168" t="s">
        <v>31</v>
      </c>
      <c r="L167" s="169">
        <v>17.63</v>
      </c>
      <c r="M167" s="170" t="s">
        <v>31</v>
      </c>
      <c r="N167" s="171" t="s">
        <v>31</v>
      </c>
      <c r="U167" s="137" t="s">
        <v>895</v>
      </c>
    </row>
    <row r="168" spans="1:25" s="132" customFormat="1" x14ac:dyDescent="0.2">
      <c r="A168" s="172"/>
      <c r="B168" s="173"/>
      <c r="C168" s="918" t="s">
        <v>252</v>
      </c>
      <c r="D168" s="918"/>
      <c r="E168" s="918"/>
      <c r="F168" s="174" t="s">
        <v>31</v>
      </c>
      <c r="G168" s="174" t="s">
        <v>31</v>
      </c>
      <c r="H168" s="174" t="s">
        <v>31</v>
      </c>
      <c r="I168" s="174" t="s">
        <v>31</v>
      </c>
      <c r="J168" s="175" t="s">
        <v>31</v>
      </c>
      <c r="K168" s="174" t="s">
        <v>31</v>
      </c>
      <c r="L168" s="175">
        <v>77.77</v>
      </c>
      <c r="M168" s="161" t="s">
        <v>31</v>
      </c>
      <c r="N168" s="176" t="s">
        <v>31</v>
      </c>
      <c r="W168" s="137" t="s">
        <v>252</v>
      </c>
    </row>
    <row r="169" spans="1:25" s="132" customFormat="1" x14ac:dyDescent="0.2">
      <c r="A169" s="157" t="s">
        <v>359</v>
      </c>
      <c r="B169" s="158" t="s">
        <v>896</v>
      </c>
      <c r="C169" s="917" t="s">
        <v>897</v>
      </c>
      <c r="D169" s="917"/>
      <c r="E169" s="917"/>
      <c r="F169" s="159" t="s">
        <v>744</v>
      </c>
      <c r="G169" s="159" t="s">
        <v>31</v>
      </c>
      <c r="H169" s="159" t="s">
        <v>31</v>
      </c>
      <c r="I169" s="159" t="s">
        <v>235</v>
      </c>
      <c r="J169" s="160">
        <v>0.83</v>
      </c>
      <c r="K169" s="159" t="s">
        <v>31</v>
      </c>
      <c r="L169" s="160">
        <v>1.66</v>
      </c>
      <c r="M169" s="161" t="s">
        <v>31</v>
      </c>
      <c r="N169" s="162" t="s">
        <v>31</v>
      </c>
      <c r="R169" s="137" t="s">
        <v>897</v>
      </c>
    </row>
    <row r="170" spans="1:25" s="132" customFormat="1" ht="22.5" x14ac:dyDescent="0.2">
      <c r="A170" s="157" t="s">
        <v>364</v>
      </c>
      <c r="B170" s="158" t="s">
        <v>898</v>
      </c>
      <c r="C170" s="917" t="s">
        <v>899</v>
      </c>
      <c r="D170" s="917"/>
      <c r="E170" s="917"/>
      <c r="F170" s="159" t="s">
        <v>900</v>
      </c>
      <c r="G170" s="159" t="s">
        <v>31</v>
      </c>
      <c r="H170" s="159" t="s">
        <v>31</v>
      </c>
      <c r="I170" s="159" t="s">
        <v>851</v>
      </c>
      <c r="J170" s="160">
        <v>557</v>
      </c>
      <c r="K170" s="159" t="s">
        <v>31</v>
      </c>
      <c r="L170" s="160">
        <v>5.57</v>
      </c>
      <c r="M170" s="161" t="s">
        <v>31</v>
      </c>
      <c r="N170" s="162" t="s">
        <v>31</v>
      </c>
      <c r="R170" s="137" t="s">
        <v>899</v>
      </c>
    </row>
    <row r="171" spans="1:25" s="132" customFormat="1" x14ac:dyDescent="0.2">
      <c r="A171" s="163"/>
      <c r="B171" s="164"/>
      <c r="C171" s="904" t="s">
        <v>901</v>
      </c>
      <c r="D171" s="904"/>
      <c r="E171" s="904"/>
      <c r="F171" s="904"/>
      <c r="G171" s="904"/>
      <c r="H171" s="904"/>
      <c r="I171" s="904"/>
      <c r="J171" s="904"/>
      <c r="K171" s="904"/>
      <c r="L171" s="904"/>
      <c r="M171" s="904"/>
      <c r="N171" s="912"/>
      <c r="Y171" s="137" t="s">
        <v>901</v>
      </c>
    </row>
    <row r="172" spans="1:25" s="132" customFormat="1" x14ac:dyDescent="0.2">
      <c r="A172" s="157" t="s">
        <v>366</v>
      </c>
      <c r="B172" s="158" t="s">
        <v>902</v>
      </c>
      <c r="C172" s="917" t="s">
        <v>903</v>
      </c>
      <c r="D172" s="917"/>
      <c r="E172" s="917"/>
      <c r="F172" s="159" t="s">
        <v>744</v>
      </c>
      <c r="G172" s="159" t="s">
        <v>31</v>
      </c>
      <c r="H172" s="159" t="s">
        <v>31</v>
      </c>
      <c r="I172" s="159" t="s">
        <v>328</v>
      </c>
      <c r="J172" s="160">
        <v>1.71</v>
      </c>
      <c r="K172" s="159" t="s">
        <v>31</v>
      </c>
      <c r="L172" s="160">
        <v>20.52</v>
      </c>
      <c r="M172" s="161" t="s">
        <v>31</v>
      </c>
      <c r="N172" s="162" t="s">
        <v>31</v>
      </c>
      <c r="R172" s="137" t="s">
        <v>903</v>
      </c>
    </row>
    <row r="173" spans="1:25" s="132" customFormat="1" ht="22.5" x14ac:dyDescent="0.2">
      <c r="A173" s="157" t="s">
        <v>368</v>
      </c>
      <c r="B173" s="158" t="s">
        <v>904</v>
      </c>
      <c r="C173" s="917" t="s">
        <v>905</v>
      </c>
      <c r="D173" s="917"/>
      <c r="E173" s="917"/>
      <c r="F173" s="159" t="s">
        <v>900</v>
      </c>
      <c r="G173" s="159" t="s">
        <v>31</v>
      </c>
      <c r="H173" s="159" t="s">
        <v>31</v>
      </c>
      <c r="I173" s="159" t="s">
        <v>851</v>
      </c>
      <c r="J173" s="160">
        <v>502</v>
      </c>
      <c r="K173" s="159" t="s">
        <v>31</v>
      </c>
      <c r="L173" s="160">
        <v>5.0199999999999996</v>
      </c>
      <c r="M173" s="161" t="s">
        <v>31</v>
      </c>
      <c r="N173" s="162" t="s">
        <v>31</v>
      </c>
      <c r="R173" s="137" t="s">
        <v>905</v>
      </c>
    </row>
    <row r="174" spans="1:25" s="132" customFormat="1" x14ac:dyDescent="0.2">
      <c r="A174" s="163"/>
      <c r="B174" s="164"/>
      <c r="C174" s="904" t="s">
        <v>901</v>
      </c>
      <c r="D174" s="904"/>
      <c r="E174" s="904"/>
      <c r="F174" s="904"/>
      <c r="G174" s="904"/>
      <c r="H174" s="904"/>
      <c r="I174" s="904"/>
      <c r="J174" s="904"/>
      <c r="K174" s="904"/>
      <c r="L174" s="904"/>
      <c r="M174" s="904"/>
      <c r="N174" s="912"/>
      <c r="Y174" s="137" t="s">
        <v>901</v>
      </c>
    </row>
    <row r="175" spans="1:25" s="132" customFormat="1" ht="45" x14ac:dyDescent="0.2">
      <c r="A175" s="157" t="s">
        <v>370</v>
      </c>
      <c r="B175" s="158" t="s">
        <v>906</v>
      </c>
      <c r="C175" s="917" t="s">
        <v>907</v>
      </c>
      <c r="D175" s="917"/>
      <c r="E175" s="917"/>
      <c r="F175" s="159" t="s">
        <v>650</v>
      </c>
      <c r="G175" s="159" t="s">
        <v>31</v>
      </c>
      <c r="H175" s="159" t="s">
        <v>31</v>
      </c>
      <c r="I175" s="159" t="s">
        <v>908</v>
      </c>
      <c r="J175" s="160" t="s">
        <v>31</v>
      </c>
      <c r="K175" s="159" t="s">
        <v>31</v>
      </c>
      <c r="L175" s="160" t="s">
        <v>31</v>
      </c>
      <c r="M175" s="161" t="s">
        <v>31</v>
      </c>
      <c r="N175" s="162" t="s">
        <v>31</v>
      </c>
      <c r="R175" s="137" t="s">
        <v>907</v>
      </c>
    </row>
    <row r="176" spans="1:25" s="132" customFormat="1" x14ac:dyDescent="0.2">
      <c r="A176" s="163"/>
      <c r="B176" s="164"/>
      <c r="C176" s="904" t="s">
        <v>909</v>
      </c>
      <c r="D176" s="904"/>
      <c r="E176" s="904"/>
      <c r="F176" s="904"/>
      <c r="G176" s="904"/>
      <c r="H176" s="904"/>
      <c r="I176" s="904"/>
      <c r="J176" s="904"/>
      <c r="K176" s="904"/>
      <c r="L176" s="904"/>
      <c r="M176" s="904"/>
      <c r="N176" s="912"/>
      <c r="Y176" s="137" t="s">
        <v>909</v>
      </c>
    </row>
    <row r="177" spans="1:25" s="132" customFormat="1" ht="33.75" x14ac:dyDescent="0.2">
      <c r="A177" s="165"/>
      <c r="B177" s="166" t="s">
        <v>822</v>
      </c>
      <c r="C177" s="904" t="s">
        <v>519</v>
      </c>
      <c r="D177" s="904"/>
      <c r="E177" s="904"/>
      <c r="F177" s="904"/>
      <c r="G177" s="904"/>
      <c r="H177" s="904"/>
      <c r="I177" s="904"/>
      <c r="J177" s="904"/>
      <c r="K177" s="904"/>
      <c r="L177" s="904"/>
      <c r="M177" s="904"/>
      <c r="N177" s="912"/>
      <c r="S177" s="137" t="s">
        <v>519</v>
      </c>
    </row>
    <row r="178" spans="1:25" s="132" customFormat="1" x14ac:dyDescent="0.2">
      <c r="A178" s="167"/>
      <c r="B178" s="166" t="s">
        <v>225</v>
      </c>
      <c r="C178" s="904" t="s">
        <v>255</v>
      </c>
      <c r="D178" s="904"/>
      <c r="E178" s="904"/>
      <c r="F178" s="168" t="s">
        <v>31</v>
      </c>
      <c r="G178" s="168" t="s">
        <v>31</v>
      </c>
      <c r="H178" s="168" t="s">
        <v>31</v>
      </c>
      <c r="I178" s="168" t="s">
        <v>31</v>
      </c>
      <c r="J178" s="169">
        <v>139.54</v>
      </c>
      <c r="K178" s="168" t="s">
        <v>520</v>
      </c>
      <c r="L178" s="169">
        <v>52.33</v>
      </c>
      <c r="M178" s="170" t="s">
        <v>31</v>
      </c>
      <c r="N178" s="171" t="s">
        <v>31</v>
      </c>
      <c r="T178" s="137" t="s">
        <v>255</v>
      </c>
    </row>
    <row r="179" spans="1:25" s="132" customFormat="1" x14ac:dyDescent="0.2">
      <c r="A179" s="167"/>
      <c r="B179" s="166" t="s">
        <v>256</v>
      </c>
      <c r="C179" s="904" t="s">
        <v>257</v>
      </c>
      <c r="D179" s="904"/>
      <c r="E179" s="904"/>
      <c r="F179" s="168" t="s">
        <v>31</v>
      </c>
      <c r="G179" s="168" t="s">
        <v>31</v>
      </c>
      <c r="H179" s="168" t="s">
        <v>31</v>
      </c>
      <c r="I179" s="168" t="s">
        <v>31</v>
      </c>
      <c r="J179" s="169">
        <v>16.79</v>
      </c>
      <c r="K179" s="168" t="s">
        <v>31</v>
      </c>
      <c r="L179" s="169">
        <v>5.04</v>
      </c>
      <c r="M179" s="170" t="s">
        <v>31</v>
      </c>
      <c r="N179" s="171" t="s">
        <v>31</v>
      </c>
      <c r="T179" s="137" t="s">
        <v>257</v>
      </c>
    </row>
    <row r="180" spans="1:25" s="132" customFormat="1" x14ac:dyDescent="0.2">
      <c r="A180" s="167"/>
      <c r="B180" s="166" t="s">
        <v>31</v>
      </c>
      <c r="C180" s="904" t="s">
        <v>258</v>
      </c>
      <c r="D180" s="904"/>
      <c r="E180" s="904"/>
      <c r="F180" s="168" t="s">
        <v>241</v>
      </c>
      <c r="G180" s="168" t="s">
        <v>910</v>
      </c>
      <c r="H180" s="168" t="s">
        <v>520</v>
      </c>
      <c r="I180" s="168" t="s">
        <v>911</v>
      </c>
      <c r="J180" s="169" t="s">
        <v>31</v>
      </c>
      <c r="K180" s="168" t="s">
        <v>31</v>
      </c>
      <c r="L180" s="169" t="s">
        <v>31</v>
      </c>
      <c r="M180" s="170" t="s">
        <v>31</v>
      </c>
      <c r="N180" s="171" t="s">
        <v>31</v>
      </c>
      <c r="U180" s="137" t="s">
        <v>258</v>
      </c>
    </row>
    <row r="181" spans="1:25" s="132" customFormat="1" x14ac:dyDescent="0.2">
      <c r="A181" s="167"/>
      <c r="B181" s="166" t="s">
        <v>31</v>
      </c>
      <c r="C181" s="917" t="s">
        <v>244</v>
      </c>
      <c r="D181" s="917"/>
      <c r="E181" s="917"/>
      <c r="F181" s="159" t="s">
        <v>31</v>
      </c>
      <c r="G181" s="159" t="s">
        <v>31</v>
      </c>
      <c r="H181" s="159" t="s">
        <v>31</v>
      </c>
      <c r="I181" s="159" t="s">
        <v>31</v>
      </c>
      <c r="J181" s="160">
        <v>156.33000000000001</v>
      </c>
      <c r="K181" s="159" t="s">
        <v>31</v>
      </c>
      <c r="L181" s="160">
        <v>57.37</v>
      </c>
      <c r="M181" s="161" t="s">
        <v>31</v>
      </c>
      <c r="N181" s="162" t="s">
        <v>31</v>
      </c>
      <c r="V181" s="137" t="s">
        <v>244</v>
      </c>
    </row>
    <row r="182" spans="1:25" s="132" customFormat="1" x14ac:dyDescent="0.2">
      <c r="A182" s="167"/>
      <c r="B182" s="166" t="s">
        <v>31</v>
      </c>
      <c r="C182" s="904" t="s">
        <v>245</v>
      </c>
      <c r="D182" s="904"/>
      <c r="E182" s="904"/>
      <c r="F182" s="168" t="s">
        <v>31</v>
      </c>
      <c r="G182" s="168" t="s">
        <v>31</v>
      </c>
      <c r="H182" s="168" t="s">
        <v>31</v>
      </c>
      <c r="I182" s="168" t="s">
        <v>31</v>
      </c>
      <c r="J182" s="169" t="s">
        <v>31</v>
      </c>
      <c r="K182" s="168" t="s">
        <v>31</v>
      </c>
      <c r="L182" s="169">
        <v>52.33</v>
      </c>
      <c r="M182" s="170" t="s">
        <v>31</v>
      </c>
      <c r="N182" s="171" t="s">
        <v>31</v>
      </c>
      <c r="U182" s="137" t="s">
        <v>245</v>
      </c>
    </row>
    <row r="183" spans="1:25" s="132" customFormat="1" ht="22.5" x14ac:dyDescent="0.2">
      <c r="A183" s="167"/>
      <c r="B183" s="166" t="s">
        <v>892</v>
      </c>
      <c r="C183" s="904" t="s">
        <v>893</v>
      </c>
      <c r="D183" s="904"/>
      <c r="E183" s="904"/>
      <c r="F183" s="168" t="s">
        <v>144</v>
      </c>
      <c r="G183" s="168" t="s">
        <v>248</v>
      </c>
      <c r="H183" s="168" t="s">
        <v>31</v>
      </c>
      <c r="I183" s="168" t="s">
        <v>248</v>
      </c>
      <c r="J183" s="169" t="s">
        <v>31</v>
      </c>
      <c r="K183" s="168" t="s">
        <v>31</v>
      </c>
      <c r="L183" s="169">
        <v>49.71</v>
      </c>
      <c r="M183" s="170" t="s">
        <v>31</v>
      </c>
      <c r="N183" s="171" t="s">
        <v>31</v>
      </c>
      <c r="U183" s="137" t="s">
        <v>893</v>
      </c>
    </row>
    <row r="184" spans="1:25" s="132" customFormat="1" ht="22.5" x14ac:dyDescent="0.2">
      <c r="A184" s="167"/>
      <c r="B184" s="166" t="s">
        <v>894</v>
      </c>
      <c r="C184" s="904" t="s">
        <v>895</v>
      </c>
      <c r="D184" s="904"/>
      <c r="E184" s="904"/>
      <c r="F184" s="168" t="s">
        <v>144</v>
      </c>
      <c r="G184" s="168" t="s">
        <v>554</v>
      </c>
      <c r="H184" s="168" t="s">
        <v>31</v>
      </c>
      <c r="I184" s="168" t="s">
        <v>554</v>
      </c>
      <c r="J184" s="169" t="s">
        <v>31</v>
      </c>
      <c r="K184" s="168" t="s">
        <v>31</v>
      </c>
      <c r="L184" s="169">
        <v>34.01</v>
      </c>
      <c r="M184" s="170" t="s">
        <v>31</v>
      </c>
      <c r="N184" s="171" t="s">
        <v>31</v>
      </c>
      <c r="U184" s="137" t="s">
        <v>895</v>
      </c>
    </row>
    <row r="185" spans="1:25" s="132" customFormat="1" x14ac:dyDescent="0.2">
      <c r="A185" s="172"/>
      <c r="B185" s="173"/>
      <c r="C185" s="918" t="s">
        <v>252</v>
      </c>
      <c r="D185" s="918"/>
      <c r="E185" s="918"/>
      <c r="F185" s="174" t="s">
        <v>31</v>
      </c>
      <c r="G185" s="174" t="s">
        <v>31</v>
      </c>
      <c r="H185" s="174" t="s">
        <v>31</v>
      </c>
      <c r="I185" s="174" t="s">
        <v>31</v>
      </c>
      <c r="J185" s="175" t="s">
        <v>31</v>
      </c>
      <c r="K185" s="174" t="s">
        <v>31</v>
      </c>
      <c r="L185" s="175">
        <v>141.09</v>
      </c>
      <c r="M185" s="161" t="s">
        <v>31</v>
      </c>
      <c r="N185" s="176" t="s">
        <v>31</v>
      </c>
      <c r="W185" s="137" t="s">
        <v>252</v>
      </c>
    </row>
    <row r="186" spans="1:25" s="132" customFormat="1" ht="33.75" x14ac:dyDescent="0.2">
      <c r="A186" s="157" t="s">
        <v>375</v>
      </c>
      <c r="B186" s="158" t="s">
        <v>912</v>
      </c>
      <c r="C186" s="917" t="s">
        <v>913</v>
      </c>
      <c r="D186" s="917"/>
      <c r="E186" s="917"/>
      <c r="F186" s="159" t="s">
        <v>744</v>
      </c>
      <c r="G186" s="159" t="s">
        <v>31</v>
      </c>
      <c r="H186" s="159" t="s">
        <v>31</v>
      </c>
      <c r="I186" s="159" t="s">
        <v>914</v>
      </c>
      <c r="J186" s="160">
        <v>1.61</v>
      </c>
      <c r="K186" s="159" t="s">
        <v>31</v>
      </c>
      <c r="L186" s="160">
        <v>49.27</v>
      </c>
      <c r="M186" s="161" t="s">
        <v>31</v>
      </c>
      <c r="N186" s="162" t="s">
        <v>31</v>
      </c>
      <c r="R186" s="137" t="s">
        <v>913</v>
      </c>
    </row>
    <row r="187" spans="1:25" s="132" customFormat="1" x14ac:dyDescent="0.2">
      <c r="A187" s="163"/>
      <c r="B187" s="164"/>
      <c r="C187" s="904" t="s">
        <v>915</v>
      </c>
      <c r="D187" s="904"/>
      <c r="E187" s="904"/>
      <c r="F187" s="904"/>
      <c r="G187" s="904"/>
      <c r="H187" s="904"/>
      <c r="I187" s="904"/>
      <c r="J187" s="904"/>
      <c r="K187" s="904"/>
      <c r="L187" s="904"/>
      <c r="M187" s="904"/>
      <c r="N187" s="912"/>
      <c r="Y187" s="137" t="s">
        <v>915</v>
      </c>
    </row>
    <row r="188" spans="1:25" s="132" customFormat="1" ht="22.5" x14ac:dyDescent="0.2">
      <c r="A188" s="157" t="s">
        <v>380</v>
      </c>
      <c r="B188" s="158" t="s">
        <v>916</v>
      </c>
      <c r="C188" s="917" t="s">
        <v>917</v>
      </c>
      <c r="D188" s="917"/>
      <c r="E188" s="917"/>
      <c r="F188" s="159" t="s">
        <v>178</v>
      </c>
      <c r="G188" s="159" t="s">
        <v>31</v>
      </c>
      <c r="H188" s="159" t="s">
        <v>31</v>
      </c>
      <c r="I188" s="159" t="s">
        <v>801</v>
      </c>
      <c r="J188" s="160">
        <v>0.82</v>
      </c>
      <c r="K188" s="159" t="s">
        <v>787</v>
      </c>
      <c r="L188" s="160">
        <v>75.28</v>
      </c>
      <c r="M188" s="161" t="s">
        <v>31</v>
      </c>
      <c r="N188" s="162" t="s">
        <v>31</v>
      </c>
      <c r="R188" s="137" t="s">
        <v>917</v>
      </c>
    </row>
    <row r="189" spans="1:25" s="132" customFormat="1" x14ac:dyDescent="0.2">
      <c r="A189" s="163"/>
      <c r="B189" s="164"/>
      <c r="C189" s="904" t="s">
        <v>918</v>
      </c>
      <c r="D189" s="904"/>
      <c r="E189" s="904"/>
      <c r="F189" s="904"/>
      <c r="G189" s="904"/>
      <c r="H189" s="904"/>
      <c r="I189" s="904"/>
      <c r="J189" s="904"/>
      <c r="K189" s="904"/>
      <c r="L189" s="904"/>
      <c r="M189" s="904"/>
      <c r="N189" s="912"/>
      <c r="X189" s="137" t="s">
        <v>918</v>
      </c>
    </row>
    <row r="190" spans="1:25" s="132" customFormat="1" ht="22.5" x14ac:dyDescent="0.2">
      <c r="A190" s="165"/>
      <c r="B190" s="166" t="s">
        <v>789</v>
      </c>
      <c r="C190" s="904" t="s">
        <v>790</v>
      </c>
      <c r="D190" s="904"/>
      <c r="E190" s="904"/>
      <c r="F190" s="904"/>
      <c r="G190" s="904"/>
      <c r="H190" s="904"/>
      <c r="I190" s="904"/>
      <c r="J190" s="904"/>
      <c r="K190" s="904"/>
      <c r="L190" s="904"/>
      <c r="M190" s="904"/>
      <c r="N190" s="912"/>
      <c r="S190" s="137" t="s">
        <v>790</v>
      </c>
    </row>
    <row r="191" spans="1:25" s="132" customFormat="1" x14ac:dyDescent="0.2">
      <c r="A191" s="157" t="s">
        <v>383</v>
      </c>
      <c r="B191" s="158" t="s">
        <v>919</v>
      </c>
      <c r="C191" s="917" t="s">
        <v>920</v>
      </c>
      <c r="D191" s="917"/>
      <c r="E191" s="917"/>
      <c r="F191" s="159" t="s">
        <v>650</v>
      </c>
      <c r="G191" s="159" t="s">
        <v>31</v>
      </c>
      <c r="H191" s="159" t="s">
        <v>31</v>
      </c>
      <c r="I191" s="159" t="s">
        <v>921</v>
      </c>
      <c r="J191" s="160" t="s">
        <v>31</v>
      </c>
      <c r="K191" s="159" t="s">
        <v>31</v>
      </c>
      <c r="L191" s="160" t="s">
        <v>31</v>
      </c>
      <c r="M191" s="161" t="s">
        <v>31</v>
      </c>
      <c r="N191" s="162" t="s">
        <v>31</v>
      </c>
      <c r="R191" s="137" t="s">
        <v>920</v>
      </c>
    </row>
    <row r="192" spans="1:25" s="132" customFormat="1" x14ac:dyDescent="0.2">
      <c r="A192" s="163"/>
      <c r="B192" s="164"/>
      <c r="C192" s="904" t="s">
        <v>922</v>
      </c>
      <c r="D192" s="904"/>
      <c r="E192" s="904"/>
      <c r="F192" s="904"/>
      <c r="G192" s="904"/>
      <c r="H192" s="904"/>
      <c r="I192" s="904"/>
      <c r="J192" s="904"/>
      <c r="K192" s="904"/>
      <c r="L192" s="904"/>
      <c r="M192" s="904"/>
      <c r="N192" s="912"/>
      <c r="Y192" s="137" t="s">
        <v>922</v>
      </c>
    </row>
    <row r="193" spans="1:25" s="132" customFormat="1" ht="33.75" x14ac:dyDescent="0.2">
      <c r="A193" s="165"/>
      <c r="B193" s="166" t="s">
        <v>822</v>
      </c>
      <c r="C193" s="904" t="s">
        <v>519</v>
      </c>
      <c r="D193" s="904"/>
      <c r="E193" s="904"/>
      <c r="F193" s="904"/>
      <c r="G193" s="904"/>
      <c r="H193" s="904"/>
      <c r="I193" s="904"/>
      <c r="J193" s="904"/>
      <c r="K193" s="904"/>
      <c r="L193" s="904"/>
      <c r="M193" s="904"/>
      <c r="N193" s="912"/>
      <c r="S193" s="137" t="s">
        <v>519</v>
      </c>
    </row>
    <row r="194" spans="1:25" s="132" customFormat="1" x14ac:dyDescent="0.2">
      <c r="A194" s="167"/>
      <c r="B194" s="166" t="s">
        <v>225</v>
      </c>
      <c r="C194" s="904" t="s">
        <v>255</v>
      </c>
      <c r="D194" s="904"/>
      <c r="E194" s="904"/>
      <c r="F194" s="168" t="s">
        <v>31</v>
      </c>
      <c r="G194" s="168" t="s">
        <v>31</v>
      </c>
      <c r="H194" s="168" t="s">
        <v>31</v>
      </c>
      <c r="I194" s="168" t="s">
        <v>31</v>
      </c>
      <c r="J194" s="169">
        <v>26.51</v>
      </c>
      <c r="K194" s="168" t="s">
        <v>520</v>
      </c>
      <c r="L194" s="169">
        <v>19.88</v>
      </c>
      <c r="M194" s="170" t="s">
        <v>31</v>
      </c>
      <c r="N194" s="171" t="s">
        <v>31</v>
      </c>
      <c r="T194" s="137" t="s">
        <v>255</v>
      </c>
    </row>
    <row r="195" spans="1:25" s="132" customFormat="1" x14ac:dyDescent="0.2">
      <c r="A195" s="167"/>
      <c r="B195" s="166" t="s">
        <v>235</v>
      </c>
      <c r="C195" s="904" t="s">
        <v>236</v>
      </c>
      <c r="D195" s="904"/>
      <c r="E195" s="904"/>
      <c r="F195" s="168" t="s">
        <v>31</v>
      </c>
      <c r="G195" s="168" t="s">
        <v>31</v>
      </c>
      <c r="H195" s="168" t="s">
        <v>31</v>
      </c>
      <c r="I195" s="168" t="s">
        <v>31</v>
      </c>
      <c r="J195" s="169">
        <v>1.81</v>
      </c>
      <c r="K195" s="168" t="s">
        <v>520</v>
      </c>
      <c r="L195" s="169">
        <v>1.36</v>
      </c>
      <c r="M195" s="170" t="s">
        <v>31</v>
      </c>
      <c r="N195" s="171" t="s">
        <v>31</v>
      </c>
      <c r="T195" s="137" t="s">
        <v>236</v>
      </c>
    </row>
    <row r="196" spans="1:25" s="132" customFormat="1" x14ac:dyDescent="0.2">
      <c r="A196" s="167"/>
      <c r="B196" s="166" t="s">
        <v>238</v>
      </c>
      <c r="C196" s="904" t="s">
        <v>239</v>
      </c>
      <c r="D196" s="904"/>
      <c r="E196" s="904"/>
      <c r="F196" s="168" t="s">
        <v>31</v>
      </c>
      <c r="G196" s="168" t="s">
        <v>31</v>
      </c>
      <c r="H196" s="168" t="s">
        <v>31</v>
      </c>
      <c r="I196" s="168" t="s">
        <v>31</v>
      </c>
      <c r="J196" s="169">
        <v>0.26</v>
      </c>
      <c r="K196" s="168" t="s">
        <v>520</v>
      </c>
      <c r="L196" s="169">
        <v>0.2</v>
      </c>
      <c r="M196" s="170" t="s">
        <v>31</v>
      </c>
      <c r="N196" s="171" t="s">
        <v>31</v>
      </c>
      <c r="T196" s="137" t="s">
        <v>239</v>
      </c>
    </row>
    <row r="197" spans="1:25" s="132" customFormat="1" x14ac:dyDescent="0.2">
      <c r="A197" s="167"/>
      <c r="B197" s="166" t="s">
        <v>256</v>
      </c>
      <c r="C197" s="904" t="s">
        <v>257</v>
      </c>
      <c r="D197" s="904"/>
      <c r="E197" s="904"/>
      <c r="F197" s="168" t="s">
        <v>31</v>
      </c>
      <c r="G197" s="168" t="s">
        <v>31</v>
      </c>
      <c r="H197" s="168" t="s">
        <v>31</v>
      </c>
      <c r="I197" s="168" t="s">
        <v>31</v>
      </c>
      <c r="J197" s="169">
        <v>10.27</v>
      </c>
      <c r="K197" s="168" t="s">
        <v>31</v>
      </c>
      <c r="L197" s="169">
        <v>6.16</v>
      </c>
      <c r="M197" s="170" t="s">
        <v>31</v>
      </c>
      <c r="N197" s="171" t="s">
        <v>31</v>
      </c>
      <c r="T197" s="137" t="s">
        <v>257</v>
      </c>
    </row>
    <row r="198" spans="1:25" s="132" customFormat="1" x14ac:dyDescent="0.2">
      <c r="A198" s="167"/>
      <c r="B198" s="166" t="s">
        <v>31</v>
      </c>
      <c r="C198" s="904" t="s">
        <v>258</v>
      </c>
      <c r="D198" s="904"/>
      <c r="E198" s="904"/>
      <c r="F198" s="168" t="s">
        <v>241</v>
      </c>
      <c r="G198" s="168" t="s">
        <v>923</v>
      </c>
      <c r="H198" s="168" t="s">
        <v>520</v>
      </c>
      <c r="I198" s="168" t="s">
        <v>924</v>
      </c>
      <c r="J198" s="169" t="s">
        <v>31</v>
      </c>
      <c r="K198" s="168" t="s">
        <v>31</v>
      </c>
      <c r="L198" s="169" t="s">
        <v>31</v>
      </c>
      <c r="M198" s="170" t="s">
        <v>31</v>
      </c>
      <c r="N198" s="171" t="s">
        <v>31</v>
      </c>
      <c r="U198" s="137" t="s">
        <v>258</v>
      </c>
    </row>
    <row r="199" spans="1:25" s="132" customFormat="1" x14ac:dyDescent="0.2">
      <c r="A199" s="167"/>
      <c r="B199" s="166" t="s">
        <v>31</v>
      </c>
      <c r="C199" s="904" t="s">
        <v>240</v>
      </c>
      <c r="D199" s="904"/>
      <c r="E199" s="904"/>
      <c r="F199" s="168" t="s">
        <v>241</v>
      </c>
      <c r="G199" s="168" t="s">
        <v>925</v>
      </c>
      <c r="H199" s="168" t="s">
        <v>520</v>
      </c>
      <c r="I199" s="168" t="s">
        <v>741</v>
      </c>
      <c r="J199" s="169" t="s">
        <v>31</v>
      </c>
      <c r="K199" s="168" t="s">
        <v>31</v>
      </c>
      <c r="L199" s="169" t="s">
        <v>31</v>
      </c>
      <c r="M199" s="170" t="s">
        <v>31</v>
      </c>
      <c r="N199" s="171" t="s">
        <v>31</v>
      </c>
      <c r="U199" s="137" t="s">
        <v>240</v>
      </c>
    </row>
    <row r="200" spans="1:25" s="132" customFormat="1" x14ac:dyDescent="0.2">
      <c r="A200" s="167"/>
      <c r="B200" s="166" t="s">
        <v>31</v>
      </c>
      <c r="C200" s="917" t="s">
        <v>244</v>
      </c>
      <c r="D200" s="917"/>
      <c r="E200" s="917"/>
      <c r="F200" s="159" t="s">
        <v>31</v>
      </c>
      <c r="G200" s="159" t="s">
        <v>31</v>
      </c>
      <c r="H200" s="159" t="s">
        <v>31</v>
      </c>
      <c r="I200" s="159" t="s">
        <v>31</v>
      </c>
      <c r="J200" s="160">
        <v>38.590000000000003</v>
      </c>
      <c r="K200" s="159" t="s">
        <v>31</v>
      </c>
      <c r="L200" s="160">
        <v>27.4</v>
      </c>
      <c r="M200" s="161" t="s">
        <v>31</v>
      </c>
      <c r="N200" s="162" t="s">
        <v>31</v>
      </c>
      <c r="V200" s="137" t="s">
        <v>244</v>
      </c>
    </row>
    <row r="201" spans="1:25" s="132" customFormat="1" x14ac:dyDescent="0.2">
      <c r="A201" s="167"/>
      <c r="B201" s="166" t="s">
        <v>31</v>
      </c>
      <c r="C201" s="904" t="s">
        <v>245</v>
      </c>
      <c r="D201" s="904"/>
      <c r="E201" s="904"/>
      <c r="F201" s="168" t="s">
        <v>31</v>
      </c>
      <c r="G201" s="168" t="s">
        <v>31</v>
      </c>
      <c r="H201" s="168" t="s">
        <v>31</v>
      </c>
      <c r="I201" s="168" t="s">
        <v>31</v>
      </c>
      <c r="J201" s="169" t="s">
        <v>31</v>
      </c>
      <c r="K201" s="168" t="s">
        <v>31</v>
      </c>
      <c r="L201" s="169">
        <v>20.079999999999998</v>
      </c>
      <c r="M201" s="170" t="s">
        <v>31</v>
      </c>
      <c r="N201" s="171" t="s">
        <v>31</v>
      </c>
      <c r="U201" s="137" t="s">
        <v>245</v>
      </c>
    </row>
    <row r="202" spans="1:25" s="132" customFormat="1" ht="22.5" x14ac:dyDescent="0.2">
      <c r="A202" s="167"/>
      <c r="B202" s="166" t="s">
        <v>892</v>
      </c>
      <c r="C202" s="904" t="s">
        <v>893</v>
      </c>
      <c r="D202" s="904"/>
      <c r="E202" s="904"/>
      <c r="F202" s="168" t="s">
        <v>144</v>
      </c>
      <c r="G202" s="168" t="s">
        <v>248</v>
      </c>
      <c r="H202" s="168" t="s">
        <v>31</v>
      </c>
      <c r="I202" s="168" t="s">
        <v>248</v>
      </c>
      <c r="J202" s="169" t="s">
        <v>31</v>
      </c>
      <c r="K202" s="168" t="s">
        <v>31</v>
      </c>
      <c r="L202" s="169">
        <v>19.079999999999998</v>
      </c>
      <c r="M202" s="170" t="s">
        <v>31</v>
      </c>
      <c r="N202" s="171" t="s">
        <v>31</v>
      </c>
      <c r="U202" s="137" t="s">
        <v>893</v>
      </c>
    </row>
    <row r="203" spans="1:25" s="132" customFormat="1" ht="22.5" x14ac:dyDescent="0.2">
      <c r="A203" s="167"/>
      <c r="B203" s="166" t="s">
        <v>894</v>
      </c>
      <c r="C203" s="904" t="s">
        <v>895</v>
      </c>
      <c r="D203" s="904"/>
      <c r="E203" s="904"/>
      <c r="F203" s="168" t="s">
        <v>144</v>
      </c>
      <c r="G203" s="168" t="s">
        <v>554</v>
      </c>
      <c r="H203" s="168" t="s">
        <v>31</v>
      </c>
      <c r="I203" s="168" t="s">
        <v>554</v>
      </c>
      <c r="J203" s="169" t="s">
        <v>31</v>
      </c>
      <c r="K203" s="168" t="s">
        <v>31</v>
      </c>
      <c r="L203" s="169">
        <v>13.05</v>
      </c>
      <c r="M203" s="170" t="s">
        <v>31</v>
      </c>
      <c r="N203" s="171" t="s">
        <v>31</v>
      </c>
      <c r="U203" s="137" t="s">
        <v>895</v>
      </c>
    </row>
    <row r="204" spans="1:25" s="132" customFormat="1" x14ac:dyDescent="0.2">
      <c r="A204" s="172"/>
      <c r="B204" s="173"/>
      <c r="C204" s="918" t="s">
        <v>252</v>
      </c>
      <c r="D204" s="918"/>
      <c r="E204" s="918"/>
      <c r="F204" s="174" t="s">
        <v>31</v>
      </c>
      <c r="G204" s="174" t="s">
        <v>31</v>
      </c>
      <c r="H204" s="174" t="s">
        <v>31</v>
      </c>
      <c r="I204" s="174" t="s">
        <v>31</v>
      </c>
      <c r="J204" s="175" t="s">
        <v>31</v>
      </c>
      <c r="K204" s="174" t="s">
        <v>31</v>
      </c>
      <c r="L204" s="175">
        <v>59.53</v>
      </c>
      <c r="M204" s="161" t="s">
        <v>31</v>
      </c>
      <c r="N204" s="176" t="s">
        <v>31</v>
      </c>
      <c r="W204" s="137" t="s">
        <v>252</v>
      </c>
    </row>
    <row r="205" spans="1:25" s="132" customFormat="1" ht="45" x14ac:dyDescent="0.2">
      <c r="A205" s="157" t="s">
        <v>398</v>
      </c>
      <c r="B205" s="158" t="s">
        <v>926</v>
      </c>
      <c r="C205" s="917" t="s">
        <v>927</v>
      </c>
      <c r="D205" s="917"/>
      <c r="E205" s="917"/>
      <c r="F205" s="159" t="s">
        <v>650</v>
      </c>
      <c r="G205" s="159" t="s">
        <v>31</v>
      </c>
      <c r="H205" s="159" t="s">
        <v>31</v>
      </c>
      <c r="I205" s="159" t="s">
        <v>908</v>
      </c>
      <c r="J205" s="160" t="s">
        <v>31</v>
      </c>
      <c r="K205" s="159" t="s">
        <v>31</v>
      </c>
      <c r="L205" s="160" t="s">
        <v>31</v>
      </c>
      <c r="M205" s="161" t="s">
        <v>31</v>
      </c>
      <c r="N205" s="162" t="s">
        <v>31</v>
      </c>
      <c r="R205" s="137" t="s">
        <v>927</v>
      </c>
    </row>
    <row r="206" spans="1:25" s="132" customFormat="1" x14ac:dyDescent="0.2">
      <c r="A206" s="163"/>
      <c r="B206" s="164"/>
      <c r="C206" s="904" t="s">
        <v>909</v>
      </c>
      <c r="D206" s="904"/>
      <c r="E206" s="904"/>
      <c r="F206" s="904"/>
      <c r="G206" s="904"/>
      <c r="H206" s="904"/>
      <c r="I206" s="904"/>
      <c r="J206" s="904"/>
      <c r="K206" s="904"/>
      <c r="L206" s="904"/>
      <c r="M206" s="904"/>
      <c r="N206" s="912"/>
      <c r="Y206" s="137" t="s">
        <v>909</v>
      </c>
    </row>
    <row r="207" spans="1:25" s="132" customFormat="1" ht="33.75" x14ac:dyDescent="0.2">
      <c r="A207" s="165"/>
      <c r="B207" s="166" t="s">
        <v>822</v>
      </c>
      <c r="C207" s="904" t="s">
        <v>519</v>
      </c>
      <c r="D207" s="904"/>
      <c r="E207" s="904"/>
      <c r="F207" s="904"/>
      <c r="G207" s="904"/>
      <c r="H207" s="904"/>
      <c r="I207" s="904"/>
      <c r="J207" s="904"/>
      <c r="K207" s="904"/>
      <c r="L207" s="904"/>
      <c r="M207" s="904"/>
      <c r="N207" s="912"/>
      <c r="S207" s="137" t="s">
        <v>519</v>
      </c>
    </row>
    <row r="208" spans="1:25" s="132" customFormat="1" x14ac:dyDescent="0.2">
      <c r="A208" s="167"/>
      <c r="B208" s="166" t="s">
        <v>225</v>
      </c>
      <c r="C208" s="904" t="s">
        <v>255</v>
      </c>
      <c r="D208" s="904"/>
      <c r="E208" s="904"/>
      <c r="F208" s="168" t="s">
        <v>31</v>
      </c>
      <c r="G208" s="168" t="s">
        <v>31</v>
      </c>
      <c r="H208" s="168" t="s">
        <v>31</v>
      </c>
      <c r="I208" s="168" t="s">
        <v>31</v>
      </c>
      <c r="J208" s="169">
        <v>42.21</v>
      </c>
      <c r="K208" s="168" t="s">
        <v>520</v>
      </c>
      <c r="L208" s="169">
        <v>15.83</v>
      </c>
      <c r="M208" s="170" t="s">
        <v>31</v>
      </c>
      <c r="N208" s="171" t="s">
        <v>31</v>
      </c>
      <c r="T208" s="137" t="s">
        <v>255</v>
      </c>
    </row>
    <row r="209" spans="1:25" s="132" customFormat="1" x14ac:dyDescent="0.2">
      <c r="A209" s="167"/>
      <c r="B209" s="166" t="s">
        <v>235</v>
      </c>
      <c r="C209" s="904" t="s">
        <v>236</v>
      </c>
      <c r="D209" s="904"/>
      <c r="E209" s="904"/>
      <c r="F209" s="168" t="s">
        <v>31</v>
      </c>
      <c r="G209" s="168" t="s">
        <v>31</v>
      </c>
      <c r="H209" s="168" t="s">
        <v>31</v>
      </c>
      <c r="I209" s="168" t="s">
        <v>31</v>
      </c>
      <c r="J209" s="169">
        <v>1.81</v>
      </c>
      <c r="K209" s="168" t="s">
        <v>520</v>
      </c>
      <c r="L209" s="169">
        <v>0.68</v>
      </c>
      <c r="M209" s="170" t="s">
        <v>31</v>
      </c>
      <c r="N209" s="171" t="s">
        <v>31</v>
      </c>
      <c r="T209" s="137" t="s">
        <v>236</v>
      </c>
    </row>
    <row r="210" spans="1:25" s="132" customFormat="1" x14ac:dyDescent="0.2">
      <c r="A210" s="167"/>
      <c r="B210" s="166" t="s">
        <v>238</v>
      </c>
      <c r="C210" s="904" t="s">
        <v>239</v>
      </c>
      <c r="D210" s="904"/>
      <c r="E210" s="904"/>
      <c r="F210" s="168" t="s">
        <v>31</v>
      </c>
      <c r="G210" s="168" t="s">
        <v>31</v>
      </c>
      <c r="H210" s="168" t="s">
        <v>31</v>
      </c>
      <c r="I210" s="168" t="s">
        <v>31</v>
      </c>
      <c r="J210" s="169">
        <v>0.26</v>
      </c>
      <c r="K210" s="168" t="s">
        <v>520</v>
      </c>
      <c r="L210" s="169">
        <v>0.1</v>
      </c>
      <c r="M210" s="170" t="s">
        <v>31</v>
      </c>
      <c r="N210" s="171" t="s">
        <v>31</v>
      </c>
      <c r="T210" s="137" t="s">
        <v>239</v>
      </c>
    </row>
    <row r="211" spans="1:25" s="132" customFormat="1" x14ac:dyDescent="0.2">
      <c r="A211" s="167"/>
      <c r="B211" s="166" t="s">
        <v>256</v>
      </c>
      <c r="C211" s="904" t="s">
        <v>257</v>
      </c>
      <c r="D211" s="904"/>
      <c r="E211" s="904"/>
      <c r="F211" s="168" t="s">
        <v>31</v>
      </c>
      <c r="G211" s="168" t="s">
        <v>31</v>
      </c>
      <c r="H211" s="168" t="s">
        <v>31</v>
      </c>
      <c r="I211" s="168" t="s">
        <v>31</v>
      </c>
      <c r="J211" s="169">
        <v>11.27</v>
      </c>
      <c r="K211" s="168" t="s">
        <v>31</v>
      </c>
      <c r="L211" s="169">
        <v>3.38</v>
      </c>
      <c r="M211" s="170" t="s">
        <v>31</v>
      </c>
      <c r="N211" s="171" t="s">
        <v>31</v>
      </c>
      <c r="T211" s="137" t="s">
        <v>257</v>
      </c>
    </row>
    <row r="212" spans="1:25" s="132" customFormat="1" x14ac:dyDescent="0.2">
      <c r="A212" s="167"/>
      <c r="B212" s="166" t="s">
        <v>31</v>
      </c>
      <c r="C212" s="904" t="s">
        <v>258</v>
      </c>
      <c r="D212" s="904"/>
      <c r="E212" s="904"/>
      <c r="F212" s="168" t="s">
        <v>241</v>
      </c>
      <c r="G212" s="168" t="s">
        <v>928</v>
      </c>
      <c r="H212" s="168" t="s">
        <v>520</v>
      </c>
      <c r="I212" s="168" t="s">
        <v>929</v>
      </c>
      <c r="J212" s="169" t="s">
        <v>31</v>
      </c>
      <c r="K212" s="168" t="s">
        <v>31</v>
      </c>
      <c r="L212" s="169" t="s">
        <v>31</v>
      </c>
      <c r="M212" s="170" t="s">
        <v>31</v>
      </c>
      <c r="N212" s="171" t="s">
        <v>31</v>
      </c>
      <c r="U212" s="137" t="s">
        <v>258</v>
      </c>
    </row>
    <row r="213" spans="1:25" s="132" customFormat="1" x14ac:dyDescent="0.2">
      <c r="A213" s="167"/>
      <c r="B213" s="166" t="s">
        <v>31</v>
      </c>
      <c r="C213" s="904" t="s">
        <v>240</v>
      </c>
      <c r="D213" s="904"/>
      <c r="E213" s="904"/>
      <c r="F213" s="168" t="s">
        <v>241</v>
      </c>
      <c r="G213" s="168" t="s">
        <v>925</v>
      </c>
      <c r="H213" s="168" t="s">
        <v>520</v>
      </c>
      <c r="I213" s="168" t="s">
        <v>930</v>
      </c>
      <c r="J213" s="169" t="s">
        <v>31</v>
      </c>
      <c r="K213" s="168" t="s">
        <v>31</v>
      </c>
      <c r="L213" s="169" t="s">
        <v>31</v>
      </c>
      <c r="M213" s="170" t="s">
        <v>31</v>
      </c>
      <c r="N213" s="171" t="s">
        <v>31</v>
      </c>
      <c r="U213" s="137" t="s">
        <v>240</v>
      </c>
    </row>
    <row r="214" spans="1:25" s="132" customFormat="1" x14ac:dyDescent="0.2">
      <c r="A214" s="167"/>
      <c r="B214" s="166" t="s">
        <v>31</v>
      </c>
      <c r="C214" s="917" t="s">
        <v>244</v>
      </c>
      <c r="D214" s="917"/>
      <c r="E214" s="917"/>
      <c r="F214" s="159" t="s">
        <v>31</v>
      </c>
      <c r="G214" s="159" t="s">
        <v>31</v>
      </c>
      <c r="H214" s="159" t="s">
        <v>31</v>
      </c>
      <c r="I214" s="159" t="s">
        <v>31</v>
      </c>
      <c r="J214" s="160">
        <v>55.29</v>
      </c>
      <c r="K214" s="159" t="s">
        <v>31</v>
      </c>
      <c r="L214" s="160">
        <v>19.89</v>
      </c>
      <c r="M214" s="161" t="s">
        <v>31</v>
      </c>
      <c r="N214" s="162" t="s">
        <v>31</v>
      </c>
      <c r="V214" s="137" t="s">
        <v>244</v>
      </c>
    </row>
    <row r="215" spans="1:25" s="132" customFormat="1" x14ac:dyDescent="0.2">
      <c r="A215" s="167"/>
      <c r="B215" s="166" t="s">
        <v>31</v>
      </c>
      <c r="C215" s="904" t="s">
        <v>245</v>
      </c>
      <c r="D215" s="904"/>
      <c r="E215" s="904"/>
      <c r="F215" s="168" t="s">
        <v>31</v>
      </c>
      <c r="G215" s="168" t="s">
        <v>31</v>
      </c>
      <c r="H215" s="168" t="s">
        <v>31</v>
      </c>
      <c r="I215" s="168" t="s">
        <v>31</v>
      </c>
      <c r="J215" s="169" t="s">
        <v>31</v>
      </c>
      <c r="K215" s="168" t="s">
        <v>31</v>
      </c>
      <c r="L215" s="169">
        <v>15.93</v>
      </c>
      <c r="M215" s="170" t="s">
        <v>31</v>
      </c>
      <c r="N215" s="171" t="s">
        <v>31</v>
      </c>
      <c r="U215" s="137" t="s">
        <v>245</v>
      </c>
    </row>
    <row r="216" spans="1:25" s="132" customFormat="1" ht="22.5" x14ac:dyDescent="0.2">
      <c r="A216" s="167"/>
      <c r="B216" s="166" t="s">
        <v>892</v>
      </c>
      <c r="C216" s="904" t="s">
        <v>893</v>
      </c>
      <c r="D216" s="904"/>
      <c r="E216" s="904"/>
      <c r="F216" s="168" t="s">
        <v>144</v>
      </c>
      <c r="G216" s="168" t="s">
        <v>248</v>
      </c>
      <c r="H216" s="168" t="s">
        <v>31</v>
      </c>
      <c r="I216" s="168" t="s">
        <v>248</v>
      </c>
      <c r="J216" s="169" t="s">
        <v>31</v>
      </c>
      <c r="K216" s="168" t="s">
        <v>31</v>
      </c>
      <c r="L216" s="169">
        <v>15.13</v>
      </c>
      <c r="M216" s="170" t="s">
        <v>31</v>
      </c>
      <c r="N216" s="171" t="s">
        <v>31</v>
      </c>
      <c r="U216" s="137" t="s">
        <v>893</v>
      </c>
    </row>
    <row r="217" spans="1:25" s="132" customFormat="1" ht="22.5" x14ac:dyDescent="0.2">
      <c r="A217" s="167"/>
      <c r="B217" s="166" t="s">
        <v>894</v>
      </c>
      <c r="C217" s="904" t="s">
        <v>895</v>
      </c>
      <c r="D217" s="904"/>
      <c r="E217" s="904"/>
      <c r="F217" s="168" t="s">
        <v>144</v>
      </c>
      <c r="G217" s="168" t="s">
        <v>554</v>
      </c>
      <c r="H217" s="168" t="s">
        <v>31</v>
      </c>
      <c r="I217" s="168" t="s">
        <v>554</v>
      </c>
      <c r="J217" s="169" t="s">
        <v>31</v>
      </c>
      <c r="K217" s="168" t="s">
        <v>31</v>
      </c>
      <c r="L217" s="169">
        <v>10.35</v>
      </c>
      <c r="M217" s="170" t="s">
        <v>31</v>
      </c>
      <c r="N217" s="171" t="s">
        <v>31</v>
      </c>
      <c r="U217" s="137" t="s">
        <v>895</v>
      </c>
    </row>
    <row r="218" spans="1:25" s="132" customFormat="1" x14ac:dyDescent="0.2">
      <c r="A218" s="172"/>
      <c r="B218" s="173"/>
      <c r="C218" s="918" t="s">
        <v>252</v>
      </c>
      <c r="D218" s="918"/>
      <c r="E218" s="918"/>
      <c r="F218" s="174" t="s">
        <v>31</v>
      </c>
      <c r="G218" s="174" t="s">
        <v>31</v>
      </c>
      <c r="H218" s="174" t="s">
        <v>31</v>
      </c>
      <c r="I218" s="174" t="s">
        <v>31</v>
      </c>
      <c r="J218" s="175" t="s">
        <v>31</v>
      </c>
      <c r="K218" s="174" t="s">
        <v>31</v>
      </c>
      <c r="L218" s="175">
        <v>45.37</v>
      </c>
      <c r="M218" s="161" t="s">
        <v>31</v>
      </c>
      <c r="N218" s="176" t="s">
        <v>31</v>
      </c>
      <c r="W218" s="137" t="s">
        <v>252</v>
      </c>
    </row>
    <row r="219" spans="1:25" s="132" customFormat="1" ht="22.5" x14ac:dyDescent="0.2">
      <c r="A219" s="157" t="s">
        <v>404</v>
      </c>
      <c r="B219" s="158" t="s">
        <v>931</v>
      </c>
      <c r="C219" s="917" t="s">
        <v>932</v>
      </c>
      <c r="D219" s="917"/>
      <c r="E219" s="917"/>
      <c r="F219" s="159" t="s">
        <v>744</v>
      </c>
      <c r="G219" s="159" t="s">
        <v>31</v>
      </c>
      <c r="H219" s="159" t="s">
        <v>31</v>
      </c>
      <c r="I219" s="159" t="s">
        <v>933</v>
      </c>
      <c r="J219" s="160">
        <v>5.76</v>
      </c>
      <c r="K219" s="159" t="s">
        <v>787</v>
      </c>
      <c r="L219" s="160">
        <v>539.34</v>
      </c>
      <c r="M219" s="161" t="s">
        <v>31</v>
      </c>
      <c r="N219" s="162" t="s">
        <v>31</v>
      </c>
      <c r="R219" s="137" t="s">
        <v>932</v>
      </c>
    </row>
    <row r="220" spans="1:25" s="132" customFormat="1" x14ac:dyDescent="0.2">
      <c r="A220" s="163"/>
      <c r="B220" s="164"/>
      <c r="C220" s="904" t="s">
        <v>934</v>
      </c>
      <c r="D220" s="904"/>
      <c r="E220" s="904"/>
      <c r="F220" s="904"/>
      <c r="G220" s="904"/>
      <c r="H220" s="904"/>
      <c r="I220" s="904"/>
      <c r="J220" s="904"/>
      <c r="K220" s="904"/>
      <c r="L220" s="904"/>
      <c r="M220" s="904"/>
      <c r="N220" s="912"/>
      <c r="Y220" s="137" t="s">
        <v>934</v>
      </c>
    </row>
    <row r="221" spans="1:25" s="132" customFormat="1" x14ac:dyDescent="0.2">
      <c r="A221" s="163"/>
      <c r="B221" s="164"/>
      <c r="C221" s="904" t="s">
        <v>935</v>
      </c>
      <c r="D221" s="904"/>
      <c r="E221" s="904"/>
      <c r="F221" s="904"/>
      <c r="G221" s="904"/>
      <c r="H221" s="904"/>
      <c r="I221" s="904"/>
      <c r="J221" s="904"/>
      <c r="K221" s="904"/>
      <c r="L221" s="904"/>
      <c r="M221" s="904"/>
      <c r="N221" s="912"/>
      <c r="X221" s="137" t="s">
        <v>935</v>
      </c>
    </row>
    <row r="222" spans="1:25" s="132" customFormat="1" ht="22.5" x14ac:dyDescent="0.2">
      <c r="A222" s="165"/>
      <c r="B222" s="166" t="s">
        <v>789</v>
      </c>
      <c r="C222" s="904" t="s">
        <v>790</v>
      </c>
      <c r="D222" s="904"/>
      <c r="E222" s="904"/>
      <c r="F222" s="904"/>
      <c r="G222" s="904"/>
      <c r="H222" s="904"/>
      <c r="I222" s="904"/>
      <c r="J222" s="904"/>
      <c r="K222" s="904"/>
      <c r="L222" s="904"/>
      <c r="M222" s="904"/>
      <c r="N222" s="912"/>
      <c r="S222" s="137" t="s">
        <v>790</v>
      </c>
    </row>
    <row r="223" spans="1:25" s="132" customFormat="1" ht="33.75" x14ac:dyDescent="0.2">
      <c r="A223" s="157" t="s">
        <v>413</v>
      </c>
      <c r="B223" s="158" t="s">
        <v>936</v>
      </c>
      <c r="C223" s="917" t="s">
        <v>937</v>
      </c>
      <c r="D223" s="917"/>
      <c r="E223" s="917"/>
      <c r="F223" s="159" t="s">
        <v>178</v>
      </c>
      <c r="G223" s="159" t="s">
        <v>31</v>
      </c>
      <c r="H223" s="159" t="s">
        <v>31</v>
      </c>
      <c r="I223" s="159" t="s">
        <v>346</v>
      </c>
      <c r="J223" s="160" t="s">
        <v>31</v>
      </c>
      <c r="K223" s="159" t="s">
        <v>31</v>
      </c>
      <c r="L223" s="160" t="s">
        <v>31</v>
      </c>
      <c r="M223" s="161" t="s">
        <v>31</v>
      </c>
      <c r="N223" s="162" t="s">
        <v>31</v>
      </c>
      <c r="R223" s="137" t="s">
        <v>937</v>
      </c>
    </row>
    <row r="224" spans="1:25" s="132" customFormat="1" x14ac:dyDescent="0.2">
      <c r="A224" s="163"/>
      <c r="B224" s="164"/>
      <c r="C224" s="904" t="s">
        <v>938</v>
      </c>
      <c r="D224" s="904"/>
      <c r="E224" s="904"/>
      <c r="F224" s="904"/>
      <c r="G224" s="904"/>
      <c r="H224" s="904"/>
      <c r="I224" s="904"/>
      <c r="J224" s="904"/>
      <c r="K224" s="904"/>
      <c r="L224" s="904"/>
      <c r="M224" s="904"/>
      <c r="N224" s="912"/>
      <c r="Y224" s="137" t="s">
        <v>938</v>
      </c>
    </row>
    <row r="225" spans="1:24" s="132" customFormat="1" ht="33.75" x14ac:dyDescent="0.2">
      <c r="A225" s="165"/>
      <c r="B225" s="166" t="s">
        <v>822</v>
      </c>
      <c r="C225" s="904" t="s">
        <v>519</v>
      </c>
      <c r="D225" s="904"/>
      <c r="E225" s="904"/>
      <c r="F225" s="904"/>
      <c r="G225" s="904"/>
      <c r="H225" s="904"/>
      <c r="I225" s="904"/>
      <c r="J225" s="904"/>
      <c r="K225" s="904"/>
      <c r="L225" s="904"/>
      <c r="M225" s="904"/>
      <c r="N225" s="912"/>
      <c r="S225" s="137" t="s">
        <v>519</v>
      </c>
    </row>
    <row r="226" spans="1:24" s="132" customFormat="1" x14ac:dyDescent="0.2">
      <c r="A226" s="167"/>
      <c r="B226" s="166" t="s">
        <v>225</v>
      </c>
      <c r="C226" s="904" t="s">
        <v>255</v>
      </c>
      <c r="D226" s="904"/>
      <c r="E226" s="904"/>
      <c r="F226" s="168" t="s">
        <v>31</v>
      </c>
      <c r="G226" s="168" t="s">
        <v>31</v>
      </c>
      <c r="H226" s="168" t="s">
        <v>31</v>
      </c>
      <c r="I226" s="168" t="s">
        <v>31</v>
      </c>
      <c r="J226" s="169">
        <v>2.0699999999999998</v>
      </c>
      <c r="K226" s="168" t="s">
        <v>520</v>
      </c>
      <c r="L226" s="169">
        <v>41.4</v>
      </c>
      <c r="M226" s="170" t="s">
        <v>31</v>
      </c>
      <c r="N226" s="171" t="s">
        <v>31</v>
      </c>
      <c r="T226" s="137" t="s">
        <v>255</v>
      </c>
    </row>
    <row r="227" spans="1:24" s="132" customFormat="1" x14ac:dyDescent="0.2">
      <c r="A227" s="167"/>
      <c r="B227" s="166" t="s">
        <v>256</v>
      </c>
      <c r="C227" s="904" t="s">
        <v>257</v>
      </c>
      <c r="D227" s="904"/>
      <c r="E227" s="904"/>
      <c r="F227" s="168" t="s">
        <v>31</v>
      </c>
      <c r="G227" s="168" t="s">
        <v>31</v>
      </c>
      <c r="H227" s="168" t="s">
        <v>31</v>
      </c>
      <c r="I227" s="168" t="s">
        <v>31</v>
      </c>
      <c r="J227" s="169">
        <v>0.04</v>
      </c>
      <c r="K227" s="168" t="s">
        <v>31</v>
      </c>
      <c r="L227" s="169">
        <v>0.64</v>
      </c>
      <c r="M227" s="170" t="s">
        <v>31</v>
      </c>
      <c r="N227" s="171" t="s">
        <v>31</v>
      </c>
      <c r="T227" s="137" t="s">
        <v>257</v>
      </c>
    </row>
    <row r="228" spans="1:24" s="132" customFormat="1" x14ac:dyDescent="0.2">
      <c r="A228" s="167"/>
      <c r="B228" s="166" t="s">
        <v>31</v>
      </c>
      <c r="C228" s="904" t="s">
        <v>258</v>
      </c>
      <c r="D228" s="904"/>
      <c r="E228" s="904"/>
      <c r="F228" s="168" t="s">
        <v>241</v>
      </c>
      <c r="G228" s="168" t="s">
        <v>939</v>
      </c>
      <c r="H228" s="168" t="s">
        <v>520</v>
      </c>
      <c r="I228" s="168" t="s">
        <v>940</v>
      </c>
      <c r="J228" s="169" t="s">
        <v>31</v>
      </c>
      <c r="K228" s="168" t="s">
        <v>31</v>
      </c>
      <c r="L228" s="169" t="s">
        <v>31</v>
      </c>
      <c r="M228" s="170" t="s">
        <v>31</v>
      </c>
      <c r="N228" s="171" t="s">
        <v>31</v>
      </c>
      <c r="U228" s="137" t="s">
        <v>258</v>
      </c>
    </row>
    <row r="229" spans="1:24" s="132" customFormat="1" x14ac:dyDescent="0.2">
      <c r="A229" s="167"/>
      <c r="B229" s="166" t="s">
        <v>31</v>
      </c>
      <c r="C229" s="917" t="s">
        <v>244</v>
      </c>
      <c r="D229" s="917"/>
      <c r="E229" s="917"/>
      <c r="F229" s="159" t="s">
        <v>31</v>
      </c>
      <c r="G229" s="159" t="s">
        <v>31</v>
      </c>
      <c r="H229" s="159" t="s">
        <v>31</v>
      </c>
      <c r="I229" s="159" t="s">
        <v>31</v>
      </c>
      <c r="J229" s="160">
        <v>2.11</v>
      </c>
      <c r="K229" s="159" t="s">
        <v>31</v>
      </c>
      <c r="L229" s="160">
        <v>42.04</v>
      </c>
      <c r="M229" s="161" t="s">
        <v>31</v>
      </c>
      <c r="N229" s="162" t="s">
        <v>31</v>
      </c>
      <c r="V229" s="137" t="s">
        <v>244</v>
      </c>
    </row>
    <row r="230" spans="1:24" s="132" customFormat="1" x14ac:dyDescent="0.2">
      <c r="A230" s="167"/>
      <c r="B230" s="166" t="s">
        <v>31</v>
      </c>
      <c r="C230" s="904" t="s">
        <v>245</v>
      </c>
      <c r="D230" s="904"/>
      <c r="E230" s="904"/>
      <c r="F230" s="168" t="s">
        <v>31</v>
      </c>
      <c r="G230" s="168" t="s">
        <v>31</v>
      </c>
      <c r="H230" s="168" t="s">
        <v>31</v>
      </c>
      <c r="I230" s="168" t="s">
        <v>31</v>
      </c>
      <c r="J230" s="169" t="s">
        <v>31</v>
      </c>
      <c r="K230" s="168" t="s">
        <v>31</v>
      </c>
      <c r="L230" s="169">
        <v>41.4</v>
      </c>
      <c r="M230" s="170" t="s">
        <v>31</v>
      </c>
      <c r="N230" s="171" t="s">
        <v>31</v>
      </c>
      <c r="U230" s="137" t="s">
        <v>245</v>
      </c>
    </row>
    <row r="231" spans="1:24" s="132" customFormat="1" ht="22.5" x14ac:dyDescent="0.2">
      <c r="A231" s="167"/>
      <c r="B231" s="166" t="s">
        <v>839</v>
      </c>
      <c r="C231" s="904" t="s">
        <v>840</v>
      </c>
      <c r="D231" s="904"/>
      <c r="E231" s="904"/>
      <c r="F231" s="168" t="s">
        <v>144</v>
      </c>
      <c r="G231" s="168" t="s">
        <v>841</v>
      </c>
      <c r="H231" s="168" t="s">
        <v>31</v>
      </c>
      <c r="I231" s="168" t="s">
        <v>841</v>
      </c>
      <c r="J231" s="169" t="s">
        <v>31</v>
      </c>
      <c r="K231" s="168" t="s">
        <v>31</v>
      </c>
      <c r="L231" s="169">
        <v>38.090000000000003</v>
      </c>
      <c r="M231" s="170" t="s">
        <v>31</v>
      </c>
      <c r="N231" s="171" t="s">
        <v>31</v>
      </c>
      <c r="U231" s="137" t="s">
        <v>840</v>
      </c>
    </row>
    <row r="232" spans="1:24" s="132" customFormat="1" ht="22.5" x14ac:dyDescent="0.2">
      <c r="A232" s="167"/>
      <c r="B232" s="166" t="s">
        <v>842</v>
      </c>
      <c r="C232" s="904" t="s">
        <v>843</v>
      </c>
      <c r="D232" s="904"/>
      <c r="E232" s="904"/>
      <c r="F232" s="168" t="s">
        <v>144</v>
      </c>
      <c r="G232" s="168" t="s">
        <v>554</v>
      </c>
      <c r="H232" s="168" t="s">
        <v>31</v>
      </c>
      <c r="I232" s="168" t="s">
        <v>554</v>
      </c>
      <c r="J232" s="169" t="s">
        <v>31</v>
      </c>
      <c r="K232" s="168" t="s">
        <v>31</v>
      </c>
      <c r="L232" s="169">
        <v>26.91</v>
      </c>
      <c r="M232" s="170" t="s">
        <v>31</v>
      </c>
      <c r="N232" s="171" t="s">
        <v>31</v>
      </c>
      <c r="U232" s="137" t="s">
        <v>843</v>
      </c>
    </row>
    <row r="233" spans="1:24" s="132" customFormat="1" x14ac:dyDescent="0.2">
      <c r="A233" s="172"/>
      <c r="B233" s="173"/>
      <c r="C233" s="918" t="s">
        <v>252</v>
      </c>
      <c r="D233" s="918"/>
      <c r="E233" s="918"/>
      <c r="F233" s="174" t="s">
        <v>31</v>
      </c>
      <c r="G233" s="174" t="s">
        <v>31</v>
      </c>
      <c r="H233" s="174" t="s">
        <v>31</v>
      </c>
      <c r="I233" s="174" t="s">
        <v>31</v>
      </c>
      <c r="J233" s="175" t="s">
        <v>31</v>
      </c>
      <c r="K233" s="174" t="s">
        <v>31</v>
      </c>
      <c r="L233" s="175">
        <v>107.04</v>
      </c>
      <c r="M233" s="161" t="s">
        <v>31</v>
      </c>
      <c r="N233" s="176" t="s">
        <v>31</v>
      </c>
      <c r="W233" s="137" t="s">
        <v>252</v>
      </c>
    </row>
    <row r="234" spans="1:24" s="132" customFormat="1" ht="22.5" x14ac:dyDescent="0.2">
      <c r="A234" s="157" t="s">
        <v>418</v>
      </c>
      <c r="B234" s="158" t="s">
        <v>881</v>
      </c>
      <c r="C234" s="917" t="s">
        <v>941</v>
      </c>
      <c r="D234" s="917"/>
      <c r="E234" s="917"/>
      <c r="F234" s="159" t="s">
        <v>178</v>
      </c>
      <c r="G234" s="159" t="s">
        <v>31</v>
      </c>
      <c r="H234" s="159" t="s">
        <v>31</v>
      </c>
      <c r="I234" s="159" t="s">
        <v>304</v>
      </c>
      <c r="J234" s="160">
        <v>19.559999999999999</v>
      </c>
      <c r="K234" s="159" t="s">
        <v>787</v>
      </c>
      <c r="L234" s="160">
        <v>139.66</v>
      </c>
      <c r="M234" s="161" t="s">
        <v>31</v>
      </c>
      <c r="N234" s="162" t="s">
        <v>31</v>
      </c>
      <c r="R234" s="137" t="s">
        <v>941</v>
      </c>
    </row>
    <row r="235" spans="1:24" s="132" customFormat="1" x14ac:dyDescent="0.2">
      <c r="A235" s="163"/>
      <c r="B235" s="164"/>
      <c r="C235" s="904" t="s">
        <v>942</v>
      </c>
      <c r="D235" s="904"/>
      <c r="E235" s="904"/>
      <c r="F235" s="904"/>
      <c r="G235" s="904"/>
      <c r="H235" s="904"/>
      <c r="I235" s="904"/>
      <c r="J235" s="904"/>
      <c r="K235" s="904"/>
      <c r="L235" s="904"/>
      <c r="M235" s="904"/>
      <c r="N235" s="912"/>
      <c r="X235" s="137" t="s">
        <v>942</v>
      </c>
    </row>
    <row r="236" spans="1:24" s="132" customFormat="1" ht="22.5" x14ac:dyDescent="0.2">
      <c r="A236" s="165"/>
      <c r="B236" s="166" t="s">
        <v>789</v>
      </c>
      <c r="C236" s="904" t="s">
        <v>790</v>
      </c>
      <c r="D236" s="904"/>
      <c r="E236" s="904"/>
      <c r="F236" s="904"/>
      <c r="G236" s="904"/>
      <c r="H236" s="904"/>
      <c r="I236" s="904"/>
      <c r="J236" s="904"/>
      <c r="K236" s="904"/>
      <c r="L236" s="904"/>
      <c r="M236" s="904"/>
      <c r="N236" s="912"/>
      <c r="S236" s="137" t="s">
        <v>790</v>
      </c>
    </row>
    <row r="237" spans="1:24" s="132" customFormat="1" ht="22.5" x14ac:dyDescent="0.2">
      <c r="A237" s="157" t="s">
        <v>423</v>
      </c>
      <c r="B237" s="158" t="s">
        <v>881</v>
      </c>
      <c r="C237" s="917" t="s">
        <v>943</v>
      </c>
      <c r="D237" s="917"/>
      <c r="E237" s="917"/>
      <c r="F237" s="159" t="s">
        <v>178</v>
      </c>
      <c r="G237" s="159" t="s">
        <v>31</v>
      </c>
      <c r="H237" s="159" t="s">
        <v>31</v>
      </c>
      <c r="I237" s="159" t="s">
        <v>225</v>
      </c>
      <c r="J237" s="160">
        <v>18</v>
      </c>
      <c r="K237" s="159" t="s">
        <v>787</v>
      </c>
      <c r="L237" s="160">
        <v>18.36</v>
      </c>
      <c r="M237" s="161" t="s">
        <v>31</v>
      </c>
      <c r="N237" s="162" t="s">
        <v>31</v>
      </c>
      <c r="R237" s="137" t="s">
        <v>943</v>
      </c>
    </row>
    <row r="238" spans="1:24" s="132" customFormat="1" x14ac:dyDescent="0.2">
      <c r="A238" s="163"/>
      <c r="B238" s="164"/>
      <c r="C238" s="904" t="s">
        <v>944</v>
      </c>
      <c r="D238" s="904"/>
      <c r="E238" s="904"/>
      <c r="F238" s="904"/>
      <c r="G238" s="904"/>
      <c r="H238" s="904"/>
      <c r="I238" s="904"/>
      <c r="J238" s="904"/>
      <c r="K238" s="904"/>
      <c r="L238" s="904"/>
      <c r="M238" s="904"/>
      <c r="N238" s="912"/>
      <c r="X238" s="137" t="s">
        <v>944</v>
      </c>
    </row>
    <row r="239" spans="1:24" s="132" customFormat="1" ht="22.5" x14ac:dyDescent="0.2">
      <c r="A239" s="165"/>
      <c r="B239" s="166" t="s">
        <v>789</v>
      </c>
      <c r="C239" s="904" t="s">
        <v>790</v>
      </c>
      <c r="D239" s="904"/>
      <c r="E239" s="904"/>
      <c r="F239" s="904"/>
      <c r="G239" s="904"/>
      <c r="H239" s="904"/>
      <c r="I239" s="904"/>
      <c r="J239" s="904"/>
      <c r="K239" s="904"/>
      <c r="L239" s="904"/>
      <c r="M239" s="904"/>
      <c r="N239" s="912"/>
      <c r="S239" s="137" t="s">
        <v>790</v>
      </c>
    </row>
    <row r="240" spans="1:24" s="132" customFormat="1" ht="22.5" x14ac:dyDescent="0.2">
      <c r="A240" s="157" t="s">
        <v>426</v>
      </c>
      <c r="B240" s="158" t="s">
        <v>945</v>
      </c>
      <c r="C240" s="917" t="s">
        <v>946</v>
      </c>
      <c r="D240" s="917"/>
      <c r="E240" s="917"/>
      <c r="F240" s="159" t="s">
        <v>900</v>
      </c>
      <c r="G240" s="159" t="s">
        <v>31</v>
      </c>
      <c r="H240" s="159" t="s">
        <v>31</v>
      </c>
      <c r="I240" s="159" t="s">
        <v>947</v>
      </c>
      <c r="J240" s="160">
        <v>343.28</v>
      </c>
      <c r="K240" s="159" t="s">
        <v>31</v>
      </c>
      <c r="L240" s="160">
        <v>17.16</v>
      </c>
      <c r="M240" s="161" t="s">
        <v>31</v>
      </c>
      <c r="N240" s="162" t="s">
        <v>31</v>
      </c>
      <c r="R240" s="137" t="s">
        <v>946</v>
      </c>
    </row>
    <row r="241" spans="1:27" s="132" customFormat="1" x14ac:dyDescent="0.2">
      <c r="A241" s="163"/>
      <c r="B241" s="164"/>
      <c r="C241" s="904" t="s">
        <v>948</v>
      </c>
      <c r="D241" s="904"/>
      <c r="E241" s="904"/>
      <c r="F241" s="904"/>
      <c r="G241" s="904"/>
      <c r="H241" s="904"/>
      <c r="I241" s="904"/>
      <c r="J241" s="904"/>
      <c r="K241" s="904"/>
      <c r="L241" s="904"/>
      <c r="M241" s="904"/>
      <c r="N241" s="912"/>
      <c r="Y241" s="137" t="s">
        <v>948</v>
      </c>
    </row>
    <row r="242" spans="1:27" s="132" customFormat="1" ht="33.75" x14ac:dyDescent="0.2">
      <c r="A242" s="157" t="s">
        <v>431</v>
      </c>
      <c r="B242" s="158" t="s">
        <v>949</v>
      </c>
      <c r="C242" s="917" t="s">
        <v>950</v>
      </c>
      <c r="D242" s="917"/>
      <c r="E242" s="917"/>
      <c r="F242" s="159" t="s">
        <v>178</v>
      </c>
      <c r="G242" s="159" t="s">
        <v>31</v>
      </c>
      <c r="H242" s="159" t="s">
        <v>31</v>
      </c>
      <c r="I242" s="159" t="s">
        <v>413</v>
      </c>
      <c r="J242" s="160" t="s">
        <v>31</v>
      </c>
      <c r="K242" s="159" t="s">
        <v>31</v>
      </c>
      <c r="L242" s="160" t="s">
        <v>31</v>
      </c>
      <c r="M242" s="161" t="s">
        <v>31</v>
      </c>
      <c r="N242" s="162" t="s">
        <v>31</v>
      </c>
      <c r="R242" s="137" t="s">
        <v>950</v>
      </c>
    </row>
    <row r="243" spans="1:27" s="132" customFormat="1" ht="33.75" x14ac:dyDescent="0.2">
      <c r="A243" s="165"/>
      <c r="B243" s="166" t="s">
        <v>822</v>
      </c>
      <c r="C243" s="904" t="s">
        <v>519</v>
      </c>
      <c r="D243" s="904"/>
      <c r="E243" s="904"/>
      <c r="F243" s="904"/>
      <c r="G243" s="904"/>
      <c r="H243" s="904"/>
      <c r="I243" s="904"/>
      <c r="J243" s="904"/>
      <c r="K243" s="904"/>
      <c r="L243" s="904"/>
      <c r="M243" s="904"/>
      <c r="N243" s="912"/>
      <c r="S243" s="137" t="s">
        <v>519</v>
      </c>
    </row>
    <row r="244" spans="1:27" s="132" customFormat="1" x14ac:dyDescent="0.2">
      <c r="A244" s="167"/>
      <c r="B244" s="166" t="s">
        <v>225</v>
      </c>
      <c r="C244" s="904" t="s">
        <v>255</v>
      </c>
      <c r="D244" s="904"/>
      <c r="E244" s="904"/>
      <c r="F244" s="168" t="s">
        <v>31</v>
      </c>
      <c r="G244" s="168" t="s">
        <v>31</v>
      </c>
      <c r="H244" s="168" t="s">
        <v>31</v>
      </c>
      <c r="I244" s="168" t="s">
        <v>31</v>
      </c>
      <c r="J244" s="169">
        <v>3.57</v>
      </c>
      <c r="K244" s="168" t="s">
        <v>520</v>
      </c>
      <c r="L244" s="169">
        <v>133.88</v>
      </c>
      <c r="M244" s="170" t="s">
        <v>31</v>
      </c>
      <c r="N244" s="171" t="s">
        <v>31</v>
      </c>
      <c r="T244" s="137" t="s">
        <v>255</v>
      </c>
    </row>
    <row r="245" spans="1:27" s="132" customFormat="1" x14ac:dyDescent="0.2">
      <c r="A245" s="167"/>
      <c r="B245" s="166" t="s">
        <v>256</v>
      </c>
      <c r="C245" s="904" t="s">
        <v>257</v>
      </c>
      <c r="D245" s="904"/>
      <c r="E245" s="904"/>
      <c r="F245" s="168" t="s">
        <v>31</v>
      </c>
      <c r="G245" s="168" t="s">
        <v>31</v>
      </c>
      <c r="H245" s="168" t="s">
        <v>31</v>
      </c>
      <c r="I245" s="168" t="s">
        <v>31</v>
      </c>
      <c r="J245" s="169">
        <v>15.07</v>
      </c>
      <c r="K245" s="168" t="s">
        <v>31</v>
      </c>
      <c r="L245" s="169">
        <v>452.1</v>
      </c>
      <c r="M245" s="170" t="s">
        <v>31</v>
      </c>
      <c r="N245" s="171" t="s">
        <v>31</v>
      </c>
      <c r="T245" s="137" t="s">
        <v>257</v>
      </c>
    </row>
    <row r="246" spans="1:27" s="132" customFormat="1" x14ac:dyDescent="0.2">
      <c r="A246" s="167"/>
      <c r="B246" s="166" t="s">
        <v>31</v>
      </c>
      <c r="C246" s="904" t="s">
        <v>258</v>
      </c>
      <c r="D246" s="904"/>
      <c r="E246" s="904"/>
      <c r="F246" s="168" t="s">
        <v>241</v>
      </c>
      <c r="G246" s="168" t="s">
        <v>951</v>
      </c>
      <c r="H246" s="168" t="s">
        <v>520</v>
      </c>
      <c r="I246" s="168" t="s">
        <v>952</v>
      </c>
      <c r="J246" s="169" t="s">
        <v>31</v>
      </c>
      <c r="K246" s="168" t="s">
        <v>31</v>
      </c>
      <c r="L246" s="169" t="s">
        <v>31</v>
      </c>
      <c r="M246" s="170" t="s">
        <v>31</v>
      </c>
      <c r="N246" s="171" t="s">
        <v>31</v>
      </c>
      <c r="U246" s="137" t="s">
        <v>258</v>
      </c>
    </row>
    <row r="247" spans="1:27" s="132" customFormat="1" x14ac:dyDescent="0.2">
      <c r="A247" s="167"/>
      <c r="B247" s="166" t="s">
        <v>31</v>
      </c>
      <c r="C247" s="917" t="s">
        <v>244</v>
      </c>
      <c r="D247" s="917"/>
      <c r="E247" s="917"/>
      <c r="F247" s="159" t="s">
        <v>31</v>
      </c>
      <c r="G247" s="159" t="s">
        <v>31</v>
      </c>
      <c r="H247" s="159" t="s">
        <v>31</v>
      </c>
      <c r="I247" s="159" t="s">
        <v>31</v>
      </c>
      <c r="J247" s="160">
        <v>18.64</v>
      </c>
      <c r="K247" s="159" t="s">
        <v>31</v>
      </c>
      <c r="L247" s="160">
        <v>585.98</v>
      </c>
      <c r="M247" s="161" t="s">
        <v>31</v>
      </c>
      <c r="N247" s="162" t="s">
        <v>31</v>
      </c>
      <c r="V247" s="137" t="s">
        <v>244</v>
      </c>
    </row>
    <row r="248" spans="1:27" s="132" customFormat="1" x14ac:dyDescent="0.2">
      <c r="A248" s="167"/>
      <c r="B248" s="166" t="s">
        <v>31</v>
      </c>
      <c r="C248" s="904" t="s">
        <v>245</v>
      </c>
      <c r="D248" s="904"/>
      <c r="E248" s="904"/>
      <c r="F248" s="168" t="s">
        <v>31</v>
      </c>
      <c r="G248" s="168" t="s">
        <v>31</v>
      </c>
      <c r="H248" s="168" t="s">
        <v>31</v>
      </c>
      <c r="I248" s="168" t="s">
        <v>31</v>
      </c>
      <c r="J248" s="169" t="s">
        <v>31</v>
      </c>
      <c r="K248" s="168" t="s">
        <v>31</v>
      </c>
      <c r="L248" s="169">
        <v>133.88</v>
      </c>
      <c r="M248" s="170" t="s">
        <v>31</v>
      </c>
      <c r="N248" s="171" t="s">
        <v>31</v>
      </c>
      <c r="U248" s="137" t="s">
        <v>245</v>
      </c>
    </row>
    <row r="249" spans="1:27" s="132" customFormat="1" ht="22.5" x14ac:dyDescent="0.2">
      <c r="A249" s="167"/>
      <c r="B249" s="166" t="s">
        <v>892</v>
      </c>
      <c r="C249" s="904" t="s">
        <v>893</v>
      </c>
      <c r="D249" s="904"/>
      <c r="E249" s="904"/>
      <c r="F249" s="168" t="s">
        <v>144</v>
      </c>
      <c r="G249" s="168" t="s">
        <v>248</v>
      </c>
      <c r="H249" s="168" t="s">
        <v>31</v>
      </c>
      <c r="I249" s="168" t="s">
        <v>248</v>
      </c>
      <c r="J249" s="169" t="s">
        <v>31</v>
      </c>
      <c r="K249" s="168" t="s">
        <v>31</v>
      </c>
      <c r="L249" s="169">
        <v>127.19</v>
      </c>
      <c r="M249" s="170" t="s">
        <v>31</v>
      </c>
      <c r="N249" s="171" t="s">
        <v>31</v>
      </c>
      <c r="U249" s="137" t="s">
        <v>893</v>
      </c>
    </row>
    <row r="250" spans="1:27" s="132" customFormat="1" ht="22.5" x14ac:dyDescent="0.2">
      <c r="A250" s="167"/>
      <c r="B250" s="166" t="s">
        <v>894</v>
      </c>
      <c r="C250" s="904" t="s">
        <v>895</v>
      </c>
      <c r="D250" s="904"/>
      <c r="E250" s="904"/>
      <c r="F250" s="168" t="s">
        <v>144</v>
      </c>
      <c r="G250" s="168" t="s">
        <v>554</v>
      </c>
      <c r="H250" s="168" t="s">
        <v>31</v>
      </c>
      <c r="I250" s="168" t="s">
        <v>554</v>
      </c>
      <c r="J250" s="169" t="s">
        <v>31</v>
      </c>
      <c r="K250" s="168" t="s">
        <v>31</v>
      </c>
      <c r="L250" s="169">
        <v>87.02</v>
      </c>
      <c r="M250" s="170" t="s">
        <v>31</v>
      </c>
      <c r="N250" s="171" t="s">
        <v>31</v>
      </c>
      <c r="U250" s="137" t="s">
        <v>895</v>
      </c>
    </row>
    <row r="251" spans="1:27" s="132" customFormat="1" x14ac:dyDescent="0.2">
      <c r="A251" s="172"/>
      <c r="B251" s="173"/>
      <c r="C251" s="918" t="s">
        <v>252</v>
      </c>
      <c r="D251" s="918"/>
      <c r="E251" s="918"/>
      <c r="F251" s="174" t="s">
        <v>31</v>
      </c>
      <c r="G251" s="174" t="s">
        <v>31</v>
      </c>
      <c r="H251" s="174" t="s">
        <v>31</v>
      </c>
      <c r="I251" s="174" t="s">
        <v>31</v>
      </c>
      <c r="J251" s="175" t="s">
        <v>31</v>
      </c>
      <c r="K251" s="174" t="s">
        <v>31</v>
      </c>
      <c r="L251" s="175">
        <v>800.19</v>
      </c>
      <c r="M251" s="161" t="s">
        <v>31</v>
      </c>
      <c r="N251" s="176" t="s">
        <v>31</v>
      </c>
      <c r="W251" s="137" t="s">
        <v>252</v>
      </c>
    </row>
    <row r="252" spans="1:27" s="132" customFormat="1" ht="1.5" customHeight="1" x14ac:dyDescent="0.2">
      <c r="A252" s="177"/>
      <c r="B252" s="173"/>
      <c r="C252" s="173"/>
      <c r="D252" s="173"/>
      <c r="E252" s="173"/>
      <c r="F252" s="177"/>
      <c r="G252" s="177"/>
      <c r="H252" s="177"/>
      <c r="I252" s="177"/>
      <c r="J252" s="178"/>
      <c r="K252" s="177"/>
      <c r="L252" s="178"/>
      <c r="M252" s="168"/>
      <c r="N252" s="178"/>
    </row>
    <row r="253" spans="1:27" s="132" customFormat="1" ht="2.25" customHeight="1" x14ac:dyDescent="0.2"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91"/>
      <c r="M253" s="192"/>
      <c r="N253" s="193"/>
    </row>
    <row r="254" spans="1:27" s="132" customFormat="1" x14ac:dyDescent="0.2">
      <c r="A254" s="179"/>
      <c r="B254" s="180" t="s">
        <v>31</v>
      </c>
      <c r="C254" s="918" t="s">
        <v>466</v>
      </c>
      <c r="D254" s="918"/>
      <c r="E254" s="918"/>
      <c r="F254" s="918"/>
      <c r="G254" s="918"/>
      <c r="H254" s="918"/>
      <c r="I254" s="918"/>
      <c r="J254" s="918"/>
      <c r="K254" s="918"/>
      <c r="L254" s="181" t="s">
        <v>31</v>
      </c>
      <c r="M254" s="182" t="s">
        <v>31</v>
      </c>
      <c r="N254" s="183" t="s">
        <v>31</v>
      </c>
      <c r="Z254" s="137" t="s">
        <v>466</v>
      </c>
    </row>
    <row r="255" spans="1:27" s="132" customFormat="1" x14ac:dyDescent="0.2">
      <c r="A255" s="184"/>
      <c r="B255" s="166" t="s">
        <v>225</v>
      </c>
      <c r="C255" s="904" t="s">
        <v>808</v>
      </c>
      <c r="D255" s="904"/>
      <c r="E255" s="904"/>
      <c r="F255" s="904"/>
      <c r="G255" s="904"/>
      <c r="H255" s="904"/>
      <c r="I255" s="904"/>
      <c r="J255" s="904"/>
      <c r="K255" s="904"/>
      <c r="L255" s="185">
        <v>3990.42</v>
      </c>
      <c r="M255" s="186">
        <v>7.3</v>
      </c>
      <c r="N255" s="187">
        <v>29130</v>
      </c>
      <c r="AA255" s="137" t="s">
        <v>808</v>
      </c>
    </row>
    <row r="256" spans="1:27" s="132" customFormat="1" x14ac:dyDescent="0.2">
      <c r="A256" s="184"/>
      <c r="B256" s="166" t="s">
        <v>31</v>
      </c>
      <c r="C256" s="904" t="s">
        <v>270</v>
      </c>
      <c r="D256" s="904"/>
      <c r="E256" s="904"/>
      <c r="F256" s="904"/>
      <c r="G256" s="904"/>
      <c r="H256" s="904"/>
      <c r="I256" s="904"/>
      <c r="J256" s="904"/>
      <c r="K256" s="904"/>
      <c r="L256" s="185" t="s">
        <v>31</v>
      </c>
      <c r="M256" s="186" t="s">
        <v>31</v>
      </c>
      <c r="N256" s="187" t="s">
        <v>31</v>
      </c>
      <c r="AA256" s="137" t="s">
        <v>270</v>
      </c>
    </row>
    <row r="257" spans="1:28" x14ac:dyDescent="0.2">
      <c r="A257" s="184"/>
      <c r="B257" s="166" t="s">
        <v>31</v>
      </c>
      <c r="C257" s="904" t="s">
        <v>271</v>
      </c>
      <c r="D257" s="904"/>
      <c r="E257" s="904"/>
      <c r="F257" s="904"/>
      <c r="G257" s="904"/>
      <c r="H257" s="904"/>
      <c r="I257" s="904"/>
      <c r="J257" s="904"/>
      <c r="K257" s="904"/>
      <c r="L257" s="185">
        <v>750.18</v>
      </c>
      <c r="M257" s="186" t="s">
        <v>31</v>
      </c>
      <c r="N257" s="187" t="s">
        <v>31</v>
      </c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137" t="s">
        <v>271</v>
      </c>
      <c r="AB257" s="132"/>
    </row>
    <row r="258" spans="1:28" x14ac:dyDescent="0.2">
      <c r="A258" s="184"/>
      <c r="B258" s="166" t="s">
        <v>31</v>
      </c>
      <c r="C258" s="904" t="s">
        <v>272</v>
      </c>
      <c r="D258" s="904"/>
      <c r="E258" s="904"/>
      <c r="F258" s="904"/>
      <c r="G258" s="904"/>
      <c r="H258" s="904"/>
      <c r="I258" s="904"/>
      <c r="J258" s="904"/>
      <c r="K258" s="904"/>
      <c r="L258" s="185">
        <v>94.05</v>
      </c>
      <c r="M258" s="186" t="s">
        <v>31</v>
      </c>
      <c r="N258" s="187" t="s">
        <v>31</v>
      </c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137" t="s">
        <v>272</v>
      </c>
      <c r="AB258" s="132"/>
    </row>
    <row r="259" spans="1:28" x14ac:dyDescent="0.2">
      <c r="A259" s="184"/>
      <c r="B259" s="166" t="s">
        <v>31</v>
      </c>
      <c r="C259" s="904" t="s">
        <v>273</v>
      </c>
      <c r="D259" s="904"/>
      <c r="E259" s="904"/>
      <c r="F259" s="904"/>
      <c r="G259" s="904"/>
      <c r="H259" s="904"/>
      <c r="I259" s="904"/>
      <c r="J259" s="904"/>
      <c r="K259" s="904"/>
      <c r="L259" s="185">
        <v>2020.29</v>
      </c>
      <c r="M259" s="186" t="s">
        <v>31</v>
      </c>
      <c r="N259" s="187" t="s">
        <v>31</v>
      </c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137" t="s">
        <v>273</v>
      </c>
      <c r="AB259" s="132"/>
    </row>
    <row r="260" spans="1:28" x14ac:dyDescent="0.2">
      <c r="A260" s="184"/>
      <c r="B260" s="166" t="s">
        <v>31</v>
      </c>
      <c r="C260" s="904" t="s">
        <v>274</v>
      </c>
      <c r="D260" s="904"/>
      <c r="E260" s="904"/>
      <c r="F260" s="904"/>
      <c r="G260" s="904"/>
      <c r="H260" s="904"/>
      <c r="I260" s="904"/>
      <c r="J260" s="904"/>
      <c r="K260" s="904"/>
      <c r="L260" s="185">
        <v>653.75</v>
      </c>
      <c r="M260" s="186" t="s">
        <v>31</v>
      </c>
      <c r="N260" s="187" t="s">
        <v>31</v>
      </c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137" t="s">
        <v>274</v>
      </c>
      <c r="AB260" s="132"/>
    </row>
    <row r="261" spans="1:28" x14ac:dyDescent="0.2">
      <c r="A261" s="184"/>
      <c r="B261" s="166" t="s">
        <v>31</v>
      </c>
      <c r="C261" s="904" t="s">
        <v>275</v>
      </c>
      <c r="D261" s="904"/>
      <c r="E261" s="904"/>
      <c r="F261" s="904"/>
      <c r="G261" s="904"/>
      <c r="H261" s="904"/>
      <c r="I261" s="904"/>
      <c r="J261" s="904"/>
      <c r="K261" s="904"/>
      <c r="L261" s="185">
        <v>472.15</v>
      </c>
      <c r="M261" s="186" t="s">
        <v>31</v>
      </c>
      <c r="N261" s="187" t="s">
        <v>31</v>
      </c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137" t="s">
        <v>275</v>
      </c>
      <c r="AB261" s="132"/>
    </row>
    <row r="262" spans="1:28" x14ac:dyDescent="0.2">
      <c r="A262" s="184"/>
      <c r="B262" s="166" t="s">
        <v>31</v>
      </c>
      <c r="C262" s="904" t="s">
        <v>809</v>
      </c>
      <c r="D262" s="904"/>
      <c r="E262" s="904"/>
      <c r="F262" s="904"/>
      <c r="G262" s="904"/>
      <c r="H262" s="904"/>
      <c r="I262" s="904"/>
      <c r="J262" s="904"/>
      <c r="K262" s="904"/>
      <c r="L262" s="185">
        <v>81266.31</v>
      </c>
      <c r="M262" s="186" t="s">
        <v>31</v>
      </c>
      <c r="N262" s="187">
        <v>366511</v>
      </c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137" t="s">
        <v>809</v>
      </c>
      <c r="AB262" s="132"/>
    </row>
    <row r="263" spans="1:28" x14ac:dyDescent="0.2">
      <c r="A263" s="184"/>
      <c r="B263" s="166" t="s">
        <v>235</v>
      </c>
      <c r="C263" s="904" t="s">
        <v>953</v>
      </c>
      <c r="D263" s="904"/>
      <c r="E263" s="904"/>
      <c r="F263" s="904"/>
      <c r="G263" s="904"/>
      <c r="H263" s="904"/>
      <c r="I263" s="904"/>
      <c r="J263" s="904"/>
      <c r="K263" s="904"/>
      <c r="L263" s="185">
        <v>79344.47</v>
      </c>
      <c r="M263" s="186">
        <v>4.51</v>
      </c>
      <c r="N263" s="187">
        <v>357844</v>
      </c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137" t="s">
        <v>953</v>
      </c>
      <c r="AB263" s="132"/>
    </row>
    <row r="264" spans="1:28" x14ac:dyDescent="0.2">
      <c r="A264" s="184"/>
      <c r="B264" s="166" t="s">
        <v>235</v>
      </c>
      <c r="C264" s="904" t="s">
        <v>954</v>
      </c>
      <c r="D264" s="904"/>
      <c r="E264" s="904"/>
      <c r="F264" s="904"/>
      <c r="G264" s="904"/>
      <c r="H264" s="904"/>
      <c r="I264" s="904"/>
      <c r="J264" s="904"/>
      <c r="K264" s="904"/>
      <c r="L264" s="185">
        <v>1921.84</v>
      </c>
      <c r="M264" s="186">
        <v>4.51</v>
      </c>
      <c r="N264" s="187">
        <v>8667</v>
      </c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137" t="s">
        <v>954</v>
      </c>
      <c r="AB264" s="132"/>
    </row>
    <row r="265" spans="1:28" x14ac:dyDescent="0.2">
      <c r="A265" s="184"/>
      <c r="B265" s="166" t="s">
        <v>31</v>
      </c>
      <c r="C265" s="904" t="s">
        <v>276</v>
      </c>
      <c r="D265" s="904"/>
      <c r="E265" s="904"/>
      <c r="F265" s="904"/>
      <c r="G265" s="904"/>
      <c r="H265" s="904"/>
      <c r="I265" s="904"/>
      <c r="J265" s="904"/>
      <c r="K265" s="904"/>
      <c r="L265" s="185">
        <v>760.83</v>
      </c>
      <c r="M265" s="186" t="s">
        <v>31</v>
      </c>
      <c r="N265" s="187" t="s">
        <v>31</v>
      </c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137" t="s">
        <v>276</v>
      </c>
      <c r="AB265" s="132"/>
    </row>
    <row r="266" spans="1:28" x14ac:dyDescent="0.2">
      <c r="A266" s="184"/>
      <c r="B266" s="166" t="s">
        <v>31</v>
      </c>
      <c r="C266" s="904" t="s">
        <v>277</v>
      </c>
      <c r="D266" s="904"/>
      <c r="E266" s="904"/>
      <c r="F266" s="904"/>
      <c r="G266" s="904"/>
      <c r="H266" s="904"/>
      <c r="I266" s="904"/>
      <c r="J266" s="904"/>
      <c r="K266" s="904"/>
      <c r="L266" s="185">
        <v>653.75</v>
      </c>
      <c r="M266" s="186" t="s">
        <v>31</v>
      </c>
      <c r="N266" s="187" t="s">
        <v>31</v>
      </c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137" t="s">
        <v>277</v>
      </c>
      <c r="AB266" s="132"/>
    </row>
    <row r="267" spans="1:28" x14ac:dyDescent="0.2">
      <c r="A267" s="184"/>
      <c r="B267" s="166" t="s">
        <v>31</v>
      </c>
      <c r="C267" s="904" t="s">
        <v>278</v>
      </c>
      <c r="D267" s="904"/>
      <c r="E267" s="904"/>
      <c r="F267" s="904"/>
      <c r="G267" s="904"/>
      <c r="H267" s="904"/>
      <c r="I267" s="904"/>
      <c r="J267" s="904"/>
      <c r="K267" s="904"/>
      <c r="L267" s="185">
        <v>472.15</v>
      </c>
      <c r="M267" s="186" t="s">
        <v>31</v>
      </c>
      <c r="N267" s="187" t="s">
        <v>31</v>
      </c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137" t="s">
        <v>278</v>
      </c>
      <c r="AB267" s="132"/>
    </row>
    <row r="268" spans="1:28" x14ac:dyDescent="0.2">
      <c r="A268" s="184"/>
      <c r="B268" s="178" t="s">
        <v>31</v>
      </c>
      <c r="C268" s="919" t="s">
        <v>467</v>
      </c>
      <c r="D268" s="919"/>
      <c r="E268" s="919"/>
      <c r="F268" s="919"/>
      <c r="G268" s="919"/>
      <c r="H268" s="919"/>
      <c r="I268" s="919"/>
      <c r="J268" s="919"/>
      <c r="K268" s="919"/>
      <c r="L268" s="188">
        <v>85256.73</v>
      </c>
      <c r="M268" s="189" t="s">
        <v>31</v>
      </c>
      <c r="N268" s="194">
        <v>395641</v>
      </c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132"/>
      <c r="AB268" s="137" t="s">
        <v>467</v>
      </c>
    </row>
    <row r="269" spans="1:28" ht="1.5" customHeight="1" x14ac:dyDescent="0.2">
      <c r="B269" s="178"/>
      <c r="C269" s="173"/>
      <c r="D269" s="173"/>
      <c r="E269" s="173"/>
      <c r="F269" s="173"/>
      <c r="G269" s="173"/>
      <c r="H269" s="173"/>
      <c r="I269" s="173"/>
      <c r="J269" s="173"/>
      <c r="K269" s="173"/>
      <c r="L269" s="188"/>
      <c r="M269" s="189"/>
      <c r="N269" s="195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132"/>
      <c r="AB269" s="132"/>
    </row>
    <row r="270" spans="1:28" ht="53.25" customHeight="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196"/>
      <c r="N270" s="196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132"/>
      <c r="AB270" s="132"/>
    </row>
    <row r="271" spans="1:28" x14ac:dyDescent="0.2">
      <c r="B271" s="197" t="s">
        <v>468</v>
      </c>
      <c r="C271" s="923" t="s">
        <v>31</v>
      </c>
      <c r="D271" s="923"/>
      <c r="E271" s="923"/>
      <c r="F271" s="923"/>
      <c r="G271" s="923"/>
      <c r="H271" s="923"/>
      <c r="I271" s="923"/>
      <c r="J271" s="923"/>
      <c r="K271" s="923"/>
      <c r="L271" s="923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132"/>
      <c r="AB271" s="132"/>
    </row>
    <row r="272" spans="1:28" ht="13.5" customHeight="1" x14ac:dyDescent="0.2">
      <c r="B272" s="133"/>
      <c r="C272" s="924" t="s">
        <v>11</v>
      </c>
      <c r="D272" s="924"/>
      <c r="E272" s="924"/>
      <c r="F272" s="924"/>
      <c r="G272" s="924"/>
      <c r="H272" s="924"/>
      <c r="I272" s="924"/>
      <c r="J272" s="924"/>
      <c r="K272" s="924"/>
      <c r="L272" s="924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132"/>
      <c r="AB272" s="132"/>
    </row>
    <row r="273" spans="2:12" s="132" customFormat="1" ht="12.75" customHeight="1" x14ac:dyDescent="0.2">
      <c r="B273" s="197" t="s">
        <v>469</v>
      </c>
      <c r="C273" s="923" t="s">
        <v>31</v>
      </c>
      <c r="D273" s="923"/>
      <c r="E273" s="923"/>
      <c r="F273" s="923"/>
      <c r="G273" s="923"/>
      <c r="H273" s="923"/>
      <c r="I273" s="923"/>
      <c r="J273" s="923"/>
      <c r="K273" s="923"/>
      <c r="L273" s="923"/>
    </row>
    <row r="274" spans="2:12" s="132" customFormat="1" ht="13.5" customHeight="1" x14ac:dyDescent="0.2">
      <c r="C274" s="924" t="s">
        <v>11</v>
      </c>
      <c r="D274" s="924"/>
      <c r="E274" s="924"/>
      <c r="F274" s="924"/>
      <c r="G274" s="924"/>
      <c r="H274" s="924"/>
      <c r="I274" s="924"/>
      <c r="J274" s="924"/>
      <c r="K274" s="924"/>
      <c r="L274" s="924"/>
    </row>
    <row r="288" spans="2:12" s="132" customFormat="1" x14ac:dyDescent="0.2"/>
  </sheetData>
  <mergeCells count="260">
    <mergeCell ref="C271:L271"/>
    <mergeCell ref="C272:L272"/>
    <mergeCell ref="C273:L273"/>
    <mergeCell ref="C274:L274"/>
    <mergeCell ref="C263:K263"/>
    <mergeCell ref="C264:K264"/>
    <mergeCell ref="C265:K265"/>
    <mergeCell ref="C266:K266"/>
    <mergeCell ref="C267:K267"/>
    <mergeCell ref="C268:K268"/>
    <mergeCell ref="C257:K257"/>
    <mergeCell ref="C258:K258"/>
    <mergeCell ref="C259:K259"/>
    <mergeCell ref="C260:K260"/>
    <mergeCell ref="C261:K261"/>
    <mergeCell ref="C262:K262"/>
    <mergeCell ref="C249:E249"/>
    <mergeCell ref="C250:E250"/>
    <mergeCell ref="C251:E251"/>
    <mergeCell ref="C254:K254"/>
    <mergeCell ref="C255:K255"/>
    <mergeCell ref="C256:K256"/>
    <mergeCell ref="C243:N243"/>
    <mergeCell ref="C244:E244"/>
    <mergeCell ref="C245:E245"/>
    <mergeCell ref="C246:E246"/>
    <mergeCell ref="C247:E247"/>
    <mergeCell ref="C248:E248"/>
    <mergeCell ref="C237:E237"/>
    <mergeCell ref="C238:N238"/>
    <mergeCell ref="C239:N239"/>
    <mergeCell ref="C240:E240"/>
    <mergeCell ref="C241:N241"/>
    <mergeCell ref="C242:E242"/>
    <mergeCell ref="C231:E231"/>
    <mergeCell ref="C232:E232"/>
    <mergeCell ref="C233:E233"/>
    <mergeCell ref="C234:E234"/>
    <mergeCell ref="C235:N235"/>
    <mergeCell ref="C236:N236"/>
    <mergeCell ref="C225:N225"/>
    <mergeCell ref="C226:E226"/>
    <mergeCell ref="C227:E227"/>
    <mergeCell ref="C228:E228"/>
    <mergeCell ref="C229:E229"/>
    <mergeCell ref="C230:E230"/>
    <mergeCell ref="C219:E219"/>
    <mergeCell ref="C220:N220"/>
    <mergeCell ref="C221:N221"/>
    <mergeCell ref="C222:N222"/>
    <mergeCell ref="C223:E223"/>
    <mergeCell ref="C224:N224"/>
    <mergeCell ref="C213:E213"/>
    <mergeCell ref="C214:E214"/>
    <mergeCell ref="C215:E215"/>
    <mergeCell ref="C216:E216"/>
    <mergeCell ref="C217:E217"/>
    <mergeCell ref="C218:E218"/>
    <mergeCell ref="C207:N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N206"/>
    <mergeCell ref="C195:E195"/>
    <mergeCell ref="C196:E196"/>
    <mergeCell ref="C197:E197"/>
    <mergeCell ref="C198:E198"/>
    <mergeCell ref="C199:E199"/>
    <mergeCell ref="C200:E200"/>
    <mergeCell ref="C189:N189"/>
    <mergeCell ref="C190:N190"/>
    <mergeCell ref="C191:E191"/>
    <mergeCell ref="C192:N192"/>
    <mergeCell ref="C193:N193"/>
    <mergeCell ref="C194:E194"/>
    <mergeCell ref="C183:E183"/>
    <mergeCell ref="C184:E184"/>
    <mergeCell ref="C185:E185"/>
    <mergeCell ref="C186:E186"/>
    <mergeCell ref="C187:N187"/>
    <mergeCell ref="C188:E188"/>
    <mergeCell ref="C177:N177"/>
    <mergeCell ref="C178:E178"/>
    <mergeCell ref="C179:E179"/>
    <mergeCell ref="C180:E180"/>
    <mergeCell ref="C181:E181"/>
    <mergeCell ref="C182:E182"/>
    <mergeCell ref="C171:N171"/>
    <mergeCell ref="C172:E172"/>
    <mergeCell ref="C173:E173"/>
    <mergeCell ref="C174:N174"/>
    <mergeCell ref="C175:E175"/>
    <mergeCell ref="C176:N176"/>
    <mergeCell ref="C165:E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53:N153"/>
    <mergeCell ref="A154:N154"/>
    <mergeCell ref="C155:E155"/>
    <mergeCell ref="C156:N156"/>
    <mergeCell ref="C157:N157"/>
    <mergeCell ref="C158:E158"/>
    <mergeCell ref="C147:E147"/>
    <mergeCell ref="C148:E148"/>
    <mergeCell ref="C149:E149"/>
    <mergeCell ref="C150:E150"/>
    <mergeCell ref="C151:E151"/>
    <mergeCell ref="C152:N152"/>
    <mergeCell ref="C141:N141"/>
    <mergeCell ref="C142:E142"/>
    <mergeCell ref="C143:E143"/>
    <mergeCell ref="C144:E144"/>
    <mergeCell ref="C145:E145"/>
    <mergeCell ref="C146:E146"/>
    <mergeCell ref="C135:E135"/>
    <mergeCell ref="C136:E136"/>
    <mergeCell ref="C137:E137"/>
    <mergeCell ref="C138:N138"/>
    <mergeCell ref="C139:N139"/>
    <mergeCell ref="C140:E140"/>
    <mergeCell ref="C129:E129"/>
    <mergeCell ref="C130:E130"/>
    <mergeCell ref="C131:E131"/>
    <mergeCell ref="C132:E132"/>
    <mergeCell ref="C133:E133"/>
    <mergeCell ref="C134:E134"/>
    <mergeCell ref="C123:E123"/>
    <mergeCell ref="C124:N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N121"/>
    <mergeCell ref="C122:N122"/>
    <mergeCell ref="C111:E111"/>
    <mergeCell ref="C112:E112"/>
    <mergeCell ref="C113:E113"/>
    <mergeCell ref="C114:E114"/>
    <mergeCell ref="C115:E115"/>
    <mergeCell ref="C116:E116"/>
    <mergeCell ref="C105:N105"/>
    <mergeCell ref="C106:N106"/>
    <mergeCell ref="C107:E107"/>
    <mergeCell ref="C108:N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E97"/>
    <mergeCell ref="C98:E98"/>
    <mergeCell ref="C87:E87"/>
    <mergeCell ref="C88:E88"/>
    <mergeCell ref="C89:N89"/>
    <mergeCell ref="C90:N90"/>
    <mergeCell ref="C91:E91"/>
    <mergeCell ref="C92:N92"/>
    <mergeCell ref="C81:E81"/>
    <mergeCell ref="C82:E82"/>
    <mergeCell ref="C83:E83"/>
    <mergeCell ref="C84:E84"/>
    <mergeCell ref="C85:E85"/>
    <mergeCell ref="C86:E86"/>
    <mergeCell ref="C75:E75"/>
    <mergeCell ref="C76:N76"/>
    <mergeCell ref="C77:E77"/>
    <mergeCell ref="C78:E78"/>
    <mergeCell ref="C79:E79"/>
    <mergeCell ref="C80:E80"/>
    <mergeCell ref="C69:E69"/>
    <mergeCell ref="C70:E70"/>
    <mergeCell ref="C71:E71"/>
    <mergeCell ref="C72:E72"/>
    <mergeCell ref="C73:N73"/>
    <mergeCell ref="C74:N74"/>
    <mergeCell ref="C63:N63"/>
    <mergeCell ref="C64:E64"/>
    <mergeCell ref="C65:E65"/>
    <mergeCell ref="C66:E66"/>
    <mergeCell ref="C67:E67"/>
    <mergeCell ref="C68:E68"/>
    <mergeCell ref="C57:E57"/>
    <mergeCell ref="C58:E58"/>
    <mergeCell ref="C59:E59"/>
    <mergeCell ref="C60:N60"/>
    <mergeCell ref="C61:N61"/>
    <mergeCell ref="C62:E62"/>
    <mergeCell ref="C51:E51"/>
    <mergeCell ref="C52:E52"/>
    <mergeCell ref="C53:E53"/>
    <mergeCell ref="C54:E54"/>
    <mergeCell ref="C55:E55"/>
    <mergeCell ref="C56:E56"/>
    <mergeCell ref="C45:N45"/>
    <mergeCell ref="C46:E46"/>
    <mergeCell ref="C47:N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E33"/>
    <mergeCell ref="C34:N34"/>
    <mergeCell ref="C35:E35"/>
    <mergeCell ref="C36:E36"/>
    <mergeCell ref="C37:E37"/>
    <mergeCell ref="C38:E38"/>
    <mergeCell ref="C30:E30"/>
    <mergeCell ref="A31:N31"/>
    <mergeCell ref="A32:N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8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82"/>
  <sheetViews>
    <sheetView topLeftCell="A229" zoomScale="115" zoomScaleNormal="115" workbookViewId="0">
      <selection activeCell="N21" sqref="N21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7" width="138.42578125" style="137" hidden="1" customWidth="1"/>
    <col min="18" max="18" width="34.140625" style="137" hidden="1" customWidth="1"/>
    <col min="19" max="19" width="110.140625" style="137" hidden="1" customWidth="1"/>
    <col min="20" max="23" width="34.140625" style="137" hidden="1" customWidth="1"/>
    <col min="24" max="25" width="110.140625" style="137" hidden="1" customWidth="1"/>
    <col min="26" max="28" width="84.42578125" style="137" hidden="1" customWidth="1"/>
    <col min="29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35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955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488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813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50.01</v>
      </c>
      <c r="D20" s="148" t="s">
        <v>956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L259*7.3/1000</f>
        <v>4.8</v>
      </c>
      <c r="M22" s="148" t="s">
        <v>957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19.82</v>
      </c>
      <c r="D23" s="152" t="s">
        <v>958</v>
      </c>
      <c r="E23" s="135" t="s">
        <v>206</v>
      </c>
      <c r="G23" s="132" t="s">
        <v>212</v>
      </c>
      <c r="L23" s="153"/>
      <c r="M23" s="153">
        <v>68.150000000000006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30.19</v>
      </c>
      <c r="D24" s="237" t="s">
        <v>959</v>
      </c>
      <c r="E24" s="135" t="s">
        <v>206</v>
      </c>
      <c r="G24" s="132" t="s">
        <v>214</v>
      </c>
      <c r="L24" s="153"/>
      <c r="M24" s="153">
        <v>0.56000000000000005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818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818</v>
      </c>
    </row>
    <row r="32" spans="1:17" s="132" customFormat="1" x14ac:dyDescent="0.2">
      <c r="A32" s="920" t="s">
        <v>819</v>
      </c>
      <c r="B32" s="921"/>
      <c r="C32" s="921"/>
      <c r="D32" s="921"/>
      <c r="E32" s="921"/>
      <c r="F32" s="921"/>
      <c r="G32" s="921"/>
      <c r="H32" s="921"/>
      <c r="I32" s="921"/>
      <c r="J32" s="921"/>
      <c r="K32" s="921"/>
      <c r="L32" s="921"/>
      <c r="M32" s="921"/>
      <c r="N32" s="922"/>
      <c r="Q32" s="137" t="s">
        <v>819</v>
      </c>
    </row>
    <row r="33" spans="1:24" s="132" customFormat="1" ht="33.75" x14ac:dyDescent="0.2">
      <c r="A33" s="157" t="s">
        <v>225</v>
      </c>
      <c r="B33" s="158" t="s">
        <v>960</v>
      </c>
      <c r="C33" s="917" t="s">
        <v>961</v>
      </c>
      <c r="D33" s="917"/>
      <c r="E33" s="917"/>
      <c r="F33" s="159" t="s">
        <v>178</v>
      </c>
      <c r="G33" s="159" t="s">
        <v>31</v>
      </c>
      <c r="H33" s="159" t="s">
        <v>31</v>
      </c>
      <c r="I33" s="159" t="s">
        <v>235</v>
      </c>
      <c r="J33" s="160" t="s">
        <v>31</v>
      </c>
      <c r="K33" s="159" t="s">
        <v>31</v>
      </c>
      <c r="L33" s="160" t="s">
        <v>31</v>
      </c>
      <c r="M33" s="161" t="s">
        <v>31</v>
      </c>
      <c r="N33" s="162" t="s">
        <v>31</v>
      </c>
      <c r="R33" s="137" t="s">
        <v>961</v>
      </c>
    </row>
    <row r="34" spans="1:24" s="132" customFormat="1" ht="33.75" x14ac:dyDescent="0.2">
      <c r="A34" s="165"/>
      <c r="B34" s="166" t="s">
        <v>822</v>
      </c>
      <c r="C34" s="904" t="s">
        <v>519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519</v>
      </c>
    </row>
    <row r="35" spans="1:24" s="132" customFormat="1" x14ac:dyDescent="0.2">
      <c r="A35" s="167"/>
      <c r="B35" s="166" t="s">
        <v>225</v>
      </c>
      <c r="C35" s="904" t="s">
        <v>255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55.41</v>
      </c>
      <c r="K35" s="168" t="s">
        <v>520</v>
      </c>
      <c r="L35" s="169">
        <v>138.53</v>
      </c>
      <c r="M35" s="170" t="s">
        <v>31</v>
      </c>
      <c r="N35" s="171" t="s">
        <v>31</v>
      </c>
      <c r="T35" s="137" t="s">
        <v>255</v>
      </c>
    </row>
    <row r="36" spans="1:24" s="132" customFormat="1" x14ac:dyDescent="0.2">
      <c r="A36" s="167"/>
      <c r="B36" s="166" t="s">
        <v>256</v>
      </c>
      <c r="C36" s="904" t="s">
        <v>257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4.3</v>
      </c>
      <c r="K36" s="168" t="s">
        <v>31</v>
      </c>
      <c r="L36" s="169">
        <v>8.6</v>
      </c>
      <c r="M36" s="170" t="s">
        <v>31</v>
      </c>
      <c r="N36" s="171" t="s">
        <v>31</v>
      </c>
      <c r="T36" s="137" t="s">
        <v>257</v>
      </c>
    </row>
    <row r="37" spans="1:24" s="132" customFormat="1" x14ac:dyDescent="0.2">
      <c r="A37" s="167"/>
      <c r="B37" s="166" t="s">
        <v>31</v>
      </c>
      <c r="C37" s="904" t="s">
        <v>258</v>
      </c>
      <c r="D37" s="904"/>
      <c r="E37" s="904"/>
      <c r="F37" s="168" t="s">
        <v>241</v>
      </c>
      <c r="G37" s="168" t="s">
        <v>962</v>
      </c>
      <c r="H37" s="168" t="s">
        <v>520</v>
      </c>
      <c r="I37" s="168" t="s">
        <v>389</v>
      </c>
      <c r="J37" s="169" t="s">
        <v>31</v>
      </c>
      <c r="K37" s="168" t="s">
        <v>31</v>
      </c>
      <c r="L37" s="169" t="s">
        <v>31</v>
      </c>
      <c r="M37" s="170" t="s">
        <v>31</v>
      </c>
      <c r="N37" s="171" t="s">
        <v>31</v>
      </c>
      <c r="U37" s="137" t="s">
        <v>258</v>
      </c>
    </row>
    <row r="38" spans="1:24" s="132" customFormat="1" x14ac:dyDescent="0.2">
      <c r="A38" s="167"/>
      <c r="B38" s="166" t="s">
        <v>31</v>
      </c>
      <c r="C38" s="917" t="s">
        <v>244</v>
      </c>
      <c r="D38" s="917"/>
      <c r="E38" s="917"/>
      <c r="F38" s="159" t="s">
        <v>31</v>
      </c>
      <c r="G38" s="159" t="s">
        <v>31</v>
      </c>
      <c r="H38" s="159" t="s">
        <v>31</v>
      </c>
      <c r="I38" s="159" t="s">
        <v>31</v>
      </c>
      <c r="J38" s="160">
        <v>59.71</v>
      </c>
      <c r="K38" s="159" t="s">
        <v>31</v>
      </c>
      <c r="L38" s="160">
        <v>147.13</v>
      </c>
      <c r="M38" s="161" t="s">
        <v>31</v>
      </c>
      <c r="N38" s="162" t="s">
        <v>31</v>
      </c>
      <c r="V38" s="137" t="s">
        <v>244</v>
      </c>
    </row>
    <row r="39" spans="1:24" s="132" customFormat="1" x14ac:dyDescent="0.2">
      <c r="A39" s="167"/>
      <c r="B39" s="166" t="s">
        <v>31</v>
      </c>
      <c r="C39" s="904" t="s">
        <v>245</v>
      </c>
      <c r="D39" s="904"/>
      <c r="E39" s="904"/>
      <c r="F39" s="168" t="s">
        <v>31</v>
      </c>
      <c r="G39" s="168" t="s">
        <v>31</v>
      </c>
      <c r="H39" s="168" t="s">
        <v>31</v>
      </c>
      <c r="I39" s="168" t="s">
        <v>31</v>
      </c>
      <c r="J39" s="169" t="s">
        <v>31</v>
      </c>
      <c r="K39" s="168" t="s">
        <v>31</v>
      </c>
      <c r="L39" s="169">
        <v>138.53</v>
      </c>
      <c r="M39" s="170" t="s">
        <v>31</v>
      </c>
      <c r="N39" s="171" t="s">
        <v>31</v>
      </c>
      <c r="U39" s="137" t="s">
        <v>245</v>
      </c>
    </row>
    <row r="40" spans="1:24" s="132" customFormat="1" ht="22.5" x14ac:dyDescent="0.2">
      <c r="A40" s="167"/>
      <c r="B40" s="166" t="s">
        <v>699</v>
      </c>
      <c r="C40" s="904" t="s">
        <v>700</v>
      </c>
      <c r="D40" s="904"/>
      <c r="E40" s="904"/>
      <c r="F40" s="168" t="s">
        <v>144</v>
      </c>
      <c r="G40" s="168" t="s">
        <v>537</v>
      </c>
      <c r="H40" s="168" t="s">
        <v>31</v>
      </c>
      <c r="I40" s="168" t="s">
        <v>537</v>
      </c>
      <c r="J40" s="169" t="s">
        <v>31</v>
      </c>
      <c r="K40" s="168" t="s">
        <v>31</v>
      </c>
      <c r="L40" s="169">
        <v>110.82</v>
      </c>
      <c r="M40" s="170" t="s">
        <v>31</v>
      </c>
      <c r="N40" s="171" t="s">
        <v>31</v>
      </c>
      <c r="U40" s="137" t="s">
        <v>700</v>
      </c>
    </row>
    <row r="41" spans="1:24" s="132" customFormat="1" ht="22.5" x14ac:dyDescent="0.2">
      <c r="A41" s="167"/>
      <c r="B41" s="166" t="s">
        <v>701</v>
      </c>
      <c r="C41" s="904" t="s">
        <v>702</v>
      </c>
      <c r="D41" s="904"/>
      <c r="E41" s="904"/>
      <c r="F41" s="168" t="s">
        <v>144</v>
      </c>
      <c r="G41" s="168" t="s">
        <v>703</v>
      </c>
      <c r="H41" s="168" t="s">
        <v>31</v>
      </c>
      <c r="I41" s="168" t="s">
        <v>703</v>
      </c>
      <c r="J41" s="169" t="s">
        <v>31</v>
      </c>
      <c r="K41" s="168" t="s">
        <v>31</v>
      </c>
      <c r="L41" s="169">
        <v>83.12</v>
      </c>
      <c r="M41" s="170" t="s">
        <v>31</v>
      </c>
      <c r="N41" s="171" t="s">
        <v>31</v>
      </c>
      <c r="U41" s="137" t="s">
        <v>702</v>
      </c>
    </row>
    <row r="42" spans="1:24" s="132" customFormat="1" x14ac:dyDescent="0.2">
      <c r="A42" s="172"/>
      <c r="B42" s="173"/>
      <c r="C42" s="918" t="s">
        <v>252</v>
      </c>
      <c r="D42" s="918"/>
      <c r="E42" s="918"/>
      <c r="F42" s="174" t="s">
        <v>31</v>
      </c>
      <c r="G42" s="174" t="s">
        <v>31</v>
      </c>
      <c r="H42" s="174" t="s">
        <v>31</v>
      </c>
      <c r="I42" s="174" t="s">
        <v>31</v>
      </c>
      <c r="J42" s="175" t="s">
        <v>31</v>
      </c>
      <c r="K42" s="174" t="s">
        <v>31</v>
      </c>
      <c r="L42" s="175">
        <v>341.07</v>
      </c>
      <c r="M42" s="161" t="s">
        <v>31</v>
      </c>
      <c r="N42" s="176" t="s">
        <v>31</v>
      </c>
      <c r="W42" s="137" t="s">
        <v>252</v>
      </c>
    </row>
    <row r="43" spans="1:24" s="132" customFormat="1" ht="33.75" x14ac:dyDescent="0.2">
      <c r="A43" s="157" t="s">
        <v>235</v>
      </c>
      <c r="B43" s="158" t="s">
        <v>963</v>
      </c>
      <c r="C43" s="917" t="s">
        <v>964</v>
      </c>
      <c r="D43" s="917"/>
      <c r="E43" s="917"/>
      <c r="F43" s="159" t="s">
        <v>965</v>
      </c>
      <c r="G43" s="159" t="s">
        <v>31</v>
      </c>
      <c r="H43" s="159" t="s">
        <v>31</v>
      </c>
      <c r="I43" s="159" t="s">
        <v>574</v>
      </c>
      <c r="J43" s="160">
        <v>2202.6</v>
      </c>
      <c r="K43" s="159" t="s">
        <v>31</v>
      </c>
      <c r="L43" s="160">
        <v>440.52</v>
      </c>
      <c r="M43" s="161" t="s">
        <v>31</v>
      </c>
      <c r="N43" s="162" t="s">
        <v>31</v>
      </c>
      <c r="R43" s="137" t="s">
        <v>964</v>
      </c>
    </row>
    <row r="44" spans="1:24" s="132" customFormat="1" x14ac:dyDescent="0.2">
      <c r="A44" s="163"/>
      <c r="B44" s="164"/>
      <c r="C44" s="904" t="s">
        <v>966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X44" s="137" t="s">
        <v>966</v>
      </c>
    </row>
    <row r="45" spans="1:24" s="132" customFormat="1" ht="56.25" x14ac:dyDescent="0.2">
      <c r="A45" s="157" t="s">
        <v>238</v>
      </c>
      <c r="B45" s="158" t="s">
        <v>967</v>
      </c>
      <c r="C45" s="917" t="s">
        <v>968</v>
      </c>
      <c r="D45" s="917"/>
      <c r="E45" s="917"/>
      <c r="F45" s="159" t="s">
        <v>178</v>
      </c>
      <c r="G45" s="159" t="s">
        <v>31</v>
      </c>
      <c r="H45" s="159" t="s">
        <v>31</v>
      </c>
      <c r="I45" s="159" t="s">
        <v>235</v>
      </c>
      <c r="J45" s="160" t="s">
        <v>31</v>
      </c>
      <c r="K45" s="159" t="s">
        <v>31</v>
      </c>
      <c r="L45" s="160" t="s">
        <v>31</v>
      </c>
      <c r="M45" s="161" t="s">
        <v>31</v>
      </c>
      <c r="N45" s="162" t="s">
        <v>31</v>
      </c>
      <c r="R45" s="137" t="s">
        <v>968</v>
      </c>
    </row>
    <row r="46" spans="1:24" s="132" customFormat="1" ht="33.75" x14ac:dyDescent="0.2">
      <c r="A46" s="165"/>
      <c r="B46" s="166" t="s">
        <v>822</v>
      </c>
      <c r="C46" s="904" t="s">
        <v>519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S46" s="137" t="s">
        <v>519</v>
      </c>
    </row>
    <row r="47" spans="1:24" s="132" customFormat="1" x14ac:dyDescent="0.2">
      <c r="A47" s="167"/>
      <c r="B47" s="166" t="s">
        <v>225</v>
      </c>
      <c r="C47" s="904" t="s">
        <v>255</v>
      </c>
      <c r="D47" s="904"/>
      <c r="E47" s="904"/>
      <c r="F47" s="168" t="s">
        <v>31</v>
      </c>
      <c r="G47" s="168" t="s">
        <v>31</v>
      </c>
      <c r="H47" s="168" t="s">
        <v>31</v>
      </c>
      <c r="I47" s="168" t="s">
        <v>31</v>
      </c>
      <c r="J47" s="169">
        <v>9.91</v>
      </c>
      <c r="K47" s="168" t="s">
        <v>520</v>
      </c>
      <c r="L47" s="169">
        <v>24.78</v>
      </c>
      <c r="M47" s="170" t="s">
        <v>31</v>
      </c>
      <c r="N47" s="171" t="s">
        <v>31</v>
      </c>
      <c r="T47" s="137" t="s">
        <v>255</v>
      </c>
    </row>
    <row r="48" spans="1:24" s="132" customFormat="1" x14ac:dyDescent="0.2">
      <c r="A48" s="167"/>
      <c r="B48" s="166" t="s">
        <v>235</v>
      </c>
      <c r="C48" s="904" t="s">
        <v>236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5.43</v>
      </c>
      <c r="K48" s="168" t="s">
        <v>520</v>
      </c>
      <c r="L48" s="169">
        <v>13.58</v>
      </c>
      <c r="M48" s="170" t="s">
        <v>31</v>
      </c>
      <c r="N48" s="171" t="s">
        <v>31</v>
      </c>
      <c r="T48" s="137" t="s">
        <v>236</v>
      </c>
    </row>
    <row r="49" spans="1:24" s="132" customFormat="1" x14ac:dyDescent="0.2">
      <c r="A49" s="167"/>
      <c r="B49" s="166" t="s">
        <v>238</v>
      </c>
      <c r="C49" s="904" t="s">
        <v>239</v>
      </c>
      <c r="D49" s="904"/>
      <c r="E49" s="904"/>
      <c r="F49" s="168" t="s">
        <v>31</v>
      </c>
      <c r="G49" s="168" t="s">
        <v>31</v>
      </c>
      <c r="H49" s="168" t="s">
        <v>31</v>
      </c>
      <c r="I49" s="168" t="s">
        <v>31</v>
      </c>
      <c r="J49" s="169">
        <v>0.76</v>
      </c>
      <c r="K49" s="168" t="s">
        <v>520</v>
      </c>
      <c r="L49" s="169">
        <v>1.9</v>
      </c>
      <c r="M49" s="170" t="s">
        <v>31</v>
      </c>
      <c r="N49" s="171" t="s">
        <v>31</v>
      </c>
      <c r="T49" s="137" t="s">
        <v>239</v>
      </c>
    </row>
    <row r="50" spans="1:24" s="132" customFormat="1" x14ac:dyDescent="0.2">
      <c r="A50" s="167"/>
      <c r="B50" s="166" t="s">
        <v>256</v>
      </c>
      <c r="C50" s="904" t="s">
        <v>257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>
        <v>0.74</v>
      </c>
      <c r="K50" s="168" t="s">
        <v>31</v>
      </c>
      <c r="L50" s="169">
        <v>1.48</v>
      </c>
      <c r="M50" s="170" t="s">
        <v>31</v>
      </c>
      <c r="N50" s="171" t="s">
        <v>31</v>
      </c>
      <c r="T50" s="137" t="s">
        <v>257</v>
      </c>
    </row>
    <row r="51" spans="1:24" s="132" customFormat="1" x14ac:dyDescent="0.2">
      <c r="A51" s="167"/>
      <c r="B51" s="166" t="s">
        <v>31</v>
      </c>
      <c r="C51" s="904" t="s">
        <v>258</v>
      </c>
      <c r="D51" s="904"/>
      <c r="E51" s="904"/>
      <c r="F51" s="168" t="s">
        <v>241</v>
      </c>
      <c r="G51" s="168" t="s">
        <v>849</v>
      </c>
      <c r="H51" s="168" t="s">
        <v>520</v>
      </c>
      <c r="I51" s="168" t="s">
        <v>969</v>
      </c>
      <c r="J51" s="169" t="s">
        <v>31</v>
      </c>
      <c r="K51" s="168" t="s">
        <v>31</v>
      </c>
      <c r="L51" s="169" t="s">
        <v>31</v>
      </c>
      <c r="M51" s="170" t="s">
        <v>31</v>
      </c>
      <c r="N51" s="171" t="s">
        <v>31</v>
      </c>
      <c r="U51" s="137" t="s">
        <v>258</v>
      </c>
    </row>
    <row r="52" spans="1:24" s="132" customFormat="1" x14ac:dyDescent="0.2">
      <c r="A52" s="167"/>
      <c r="B52" s="166" t="s">
        <v>31</v>
      </c>
      <c r="C52" s="904" t="s">
        <v>240</v>
      </c>
      <c r="D52" s="904"/>
      <c r="E52" s="904"/>
      <c r="F52" s="168" t="s">
        <v>241</v>
      </c>
      <c r="G52" s="168" t="s">
        <v>736</v>
      </c>
      <c r="H52" s="168" t="s">
        <v>520</v>
      </c>
      <c r="I52" s="168" t="s">
        <v>970</v>
      </c>
      <c r="J52" s="169" t="s">
        <v>31</v>
      </c>
      <c r="K52" s="168" t="s">
        <v>31</v>
      </c>
      <c r="L52" s="169" t="s">
        <v>31</v>
      </c>
      <c r="M52" s="170" t="s">
        <v>31</v>
      </c>
      <c r="N52" s="171" t="s">
        <v>31</v>
      </c>
      <c r="U52" s="137" t="s">
        <v>240</v>
      </c>
    </row>
    <row r="53" spans="1:24" s="132" customFormat="1" x14ac:dyDescent="0.2">
      <c r="A53" s="167"/>
      <c r="B53" s="166" t="s">
        <v>31</v>
      </c>
      <c r="C53" s="917" t="s">
        <v>244</v>
      </c>
      <c r="D53" s="917"/>
      <c r="E53" s="917"/>
      <c r="F53" s="159" t="s">
        <v>31</v>
      </c>
      <c r="G53" s="159" t="s">
        <v>31</v>
      </c>
      <c r="H53" s="159" t="s">
        <v>31</v>
      </c>
      <c r="I53" s="159" t="s">
        <v>31</v>
      </c>
      <c r="J53" s="160">
        <v>16.079999999999998</v>
      </c>
      <c r="K53" s="159" t="s">
        <v>31</v>
      </c>
      <c r="L53" s="160">
        <v>39.840000000000003</v>
      </c>
      <c r="M53" s="161" t="s">
        <v>31</v>
      </c>
      <c r="N53" s="162" t="s">
        <v>31</v>
      </c>
      <c r="V53" s="137" t="s">
        <v>244</v>
      </c>
    </row>
    <row r="54" spans="1:24" s="132" customFormat="1" x14ac:dyDescent="0.2">
      <c r="A54" s="167"/>
      <c r="B54" s="166" t="s">
        <v>31</v>
      </c>
      <c r="C54" s="904" t="s">
        <v>245</v>
      </c>
      <c r="D54" s="904"/>
      <c r="E54" s="904"/>
      <c r="F54" s="168" t="s">
        <v>31</v>
      </c>
      <c r="G54" s="168" t="s">
        <v>31</v>
      </c>
      <c r="H54" s="168" t="s">
        <v>31</v>
      </c>
      <c r="I54" s="168" t="s">
        <v>31</v>
      </c>
      <c r="J54" s="169" t="s">
        <v>31</v>
      </c>
      <c r="K54" s="168" t="s">
        <v>31</v>
      </c>
      <c r="L54" s="169">
        <v>26.68</v>
      </c>
      <c r="M54" s="170" t="s">
        <v>31</v>
      </c>
      <c r="N54" s="171" t="s">
        <v>31</v>
      </c>
      <c r="U54" s="137" t="s">
        <v>245</v>
      </c>
    </row>
    <row r="55" spans="1:24" s="132" customFormat="1" ht="22.5" x14ac:dyDescent="0.2">
      <c r="A55" s="167"/>
      <c r="B55" s="166" t="s">
        <v>892</v>
      </c>
      <c r="C55" s="904" t="s">
        <v>893</v>
      </c>
      <c r="D55" s="904"/>
      <c r="E55" s="904"/>
      <c r="F55" s="168" t="s">
        <v>144</v>
      </c>
      <c r="G55" s="168" t="s">
        <v>248</v>
      </c>
      <c r="H55" s="168" t="s">
        <v>31</v>
      </c>
      <c r="I55" s="168" t="s">
        <v>248</v>
      </c>
      <c r="J55" s="169" t="s">
        <v>31</v>
      </c>
      <c r="K55" s="168" t="s">
        <v>31</v>
      </c>
      <c r="L55" s="169">
        <v>25.35</v>
      </c>
      <c r="M55" s="170" t="s">
        <v>31</v>
      </c>
      <c r="N55" s="171" t="s">
        <v>31</v>
      </c>
      <c r="U55" s="137" t="s">
        <v>893</v>
      </c>
    </row>
    <row r="56" spans="1:24" s="132" customFormat="1" ht="22.5" x14ac:dyDescent="0.2">
      <c r="A56" s="167"/>
      <c r="B56" s="166" t="s">
        <v>894</v>
      </c>
      <c r="C56" s="904" t="s">
        <v>895</v>
      </c>
      <c r="D56" s="904"/>
      <c r="E56" s="904"/>
      <c r="F56" s="168" t="s">
        <v>144</v>
      </c>
      <c r="G56" s="168" t="s">
        <v>554</v>
      </c>
      <c r="H56" s="168" t="s">
        <v>31</v>
      </c>
      <c r="I56" s="168" t="s">
        <v>554</v>
      </c>
      <c r="J56" s="169" t="s">
        <v>31</v>
      </c>
      <c r="K56" s="168" t="s">
        <v>31</v>
      </c>
      <c r="L56" s="169">
        <v>17.34</v>
      </c>
      <c r="M56" s="170" t="s">
        <v>31</v>
      </c>
      <c r="N56" s="171" t="s">
        <v>31</v>
      </c>
      <c r="U56" s="137" t="s">
        <v>895</v>
      </c>
    </row>
    <row r="57" spans="1:24" s="132" customFormat="1" x14ac:dyDescent="0.2">
      <c r="A57" s="172"/>
      <c r="B57" s="173"/>
      <c r="C57" s="918" t="s">
        <v>252</v>
      </c>
      <c r="D57" s="918"/>
      <c r="E57" s="918"/>
      <c r="F57" s="174" t="s">
        <v>31</v>
      </c>
      <c r="G57" s="174" t="s">
        <v>31</v>
      </c>
      <c r="H57" s="174" t="s">
        <v>31</v>
      </c>
      <c r="I57" s="174" t="s">
        <v>31</v>
      </c>
      <c r="J57" s="175" t="s">
        <v>31</v>
      </c>
      <c r="K57" s="174" t="s">
        <v>31</v>
      </c>
      <c r="L57" s="175">
        <v>82.53</v>
      </c>
      <c r="M57" s="161" t="s">
        <v>31</v>
      </c>
      <c r="N57" s="176" t="s">
        <v>31</v>
      </c>
      <c r="W57" s="137" t="s">
        <v>252</v>
      </c>
    </row>
    <row r="58" spans="1:24" s="132" customFormat="1" ht="22.5" x14ac:dyDescent="0.2">
      <c r="A58" s="157" t="s">
        <v>256</v>
      </c>
      <c r="B58" s="158" t="s">
        <v>971</v>
      </c>
      <c r="C58" s="917" t="s">
        <v>972</v>
      </c>
      <c r="D58" s="917"/>
      <c r="E58" s="917"/>
      <c r="F58" s="159" t="s">
        <v>965</v>
      </c>
      <c r="G58" s="159" t="s">
        <v>31</v>
      </c>
      <c r="H58" s="159" t="s">
        <v>31</v>
      </c>
      <c r="I58" s="159" t="s">
        <v>574</v>
      </c>
      <c r="J58" s="160">
        <v>1153.5999999999999</v>
      </c>
      <c r="K58" s="159" t="s">
        <v>31</v>
      </c>
      <c r="L58" s="160">
        <v>230.72</v>
      </c>
      <c r="M58" s="161" t="s">
        <v>31</v>
      </c>
      <c r="N58" s="162" t="s">
        <v>31</v>
      </c>
      <c r="R58" s="137" t="s">
        <v>972</v>
      </c>
    </row>
    <row r="59" spans="1:24" s="132" customFormat="1" x14ac:dyDescent="0.2">
      <c r="A59" s="163"/>
      <c r="B59" s="164"/>
      <c r="C59" s="904" t="s">
        <v>966</v>
      </c>
      <c r="D59" s="904"/>
      <c r="E59" s="904"/>
      <c r="F59" s="904"/>
      <c r="G59" s="904"/>
      <c r="H59" s="904"/>
      <c r="I59" s="904"/>
      <c r="J59" s="904"/>
      <c r="K59" s="904"/>
      <c r="L59" s="904"/>
      <c r="M59" s="904"/>
      <c r="N59" s="912"/>
      <c r="X59" s="137" t="s">
        <v>966</v>
      </c>
    </row>
    <row r="60" spans="1:24" s="132" customFormat="1" ht="56.25" x14ac:dyDescent="0.2">
      <c r="A60" s="157" t="s">
        <v>285</v>
      </c>
      <c r="B60" s="158" t="s">
        <v>973</v>
      </c>
      <c r="C60" s="917" t="s">
        <v>974</v>
      </c>
      <c r="D60" s="917"/>
      <c r="E60" s="917"/>
      <c r="F60" s="159" t="s">
        <v>178</v>
      </c>
      <c r="G60" s="159" t="s">
        <v>31</v>
      </c>
      <c r="H60" s="159" t="s">
        <v>31</v>
      </c>
      <c r="I60" s="159" t="s">
        <v>238</v>
      </c>
      <c r="J60" s="160" t="s">
        <v>31</v>
      </c>
      <c r="K60" s="159" t="s">
        <v>31</v>
      </c>
      <c r="L60" s="160" t="s">
        <v>31</v>
      </c>
      <c r="M60" s="161" t="s">
        <v>31</v>
      </c>
      <c r="N60" s="162" t="s">
        <v>31</v>
      </c>
      <c r="R60" s="137" t="s">
        <v>974</v>
      </c>
    </row>
    <row r="61" spans="1:24" s="132" customFormat="1" ht="33.75" x14ac:dyDescent="0.2">
      <c r="A61" s="165"/>
      <c r="B61" s="166" t="s">
        <v>822</v>
      </c>
      <c r="C61" s="904" t="s">
        <v>519</v>
      </c>
      <c r="D61" s="904"/>
      <c r="E61" s="904"/>
      <c r="F61" s="904"/>
      <c r="G61" s="904"/>
      <c r="H61" s="904"/>
      <c r="I61" s="904"/>
      <c r="J61" s="904"/>
      <c r="K61" s="904"/>
      <c r="L61" s="904"/>
      <c r="M61" s="904"/>
      <c r="N61" s="912"/>
      <c r="S61" s="137" t="s">
        <v>519</v>
      </c>
    </row>
    <row r="62" spans="1:24" s="132" customFormat="1" x14ac:dyDescent="0.2">
      <c r="A62" s="167"/>
      <c r="B62" s="166" t="s">
        <v>225</v>
      </c>
      <c r="C62" s="904" t="s">
        <v>255</v>
      </c>
      <c r="D62" s="904"/>
      <c r="E62" s="904"/>
      <c r="F62" s="168" t="s">
        <v>31</v>
      </c>
      <c r="G62" s="168" t="s">
        <v>31</v>
      </c>
      <c r="H62" s="168" t="s">
        <v>31</v>
      </c>
      <c r="I62" s="168" t="s">
        <v>31</v>
      </c>
      <c r="J62" s="169">
        <v>8.08</v>
      </c>
      <c r="K62" s="168" t="s">
        <v>520</v>
      </c>
      <c r="L62" s="169">
        <v>30.3</v>
      </c>
      <c r="M62" s="170" t="s">
        <v>31</v>
      </c>
      <c r="N62" s="171" t="s">
        <v>31</v>
      </c>
      <c r="T62" s="137" t="s">
        <v>255</v>
      </c>
    </row>
    <row r="63" spans="1:24" s="132" customFormat="1" x14ac:dyDescent="0.2">
      <c r="A63" s="167"/>
      <c r="B63" s="166" t="s">
        <v>256</v>
      </c>
      <c r="C63" s="904" t="s">
        <v>257</v>
      </c>
      <c r="D63" s="904"/>
      <c r="E63" s="904"/>
      <c r="F63" s="168" t="s">
        <v>31</v>
      </c>
      <c r="G63" s="168" t="s">
        <v>31</v>
      </c>
      <c r="H63" s="168" t="s">
        <v>31</v>
      </c>
      <c r="I63" s="168" t="s">
        <v>31</v>
      </c>
      <c r="J63" s="169">
        <v>2.0699999999999998</v>
      </c>
      <c r="K63" s="168" t="s">
        <v>31</v>
      </c>
      <c r="L63" s="169">
        <v>6.21</v>
      </c>
      <c r="M63" s="170" t="s">
        <v>31</v>
      </c>
      <c r="N63" s="171" t="s">
        <v>31</v>
      </c>
      <c r="T63" s="137" t="s">
        <v>257</v>
      </c>
    </row>
    <row r="64" spans="1:24" s="132" customFormat="1" x14ac:dyDescent="0.2">
      <c r="A64" s="167"/>
      <c r="B64" s="166" t="s">
        <v>31</v>
      </c>
      <c r="C64" s="904" t="s">
        <v>258</v>
      </c>
      <c r="D64" s="904"/>
      <c r="E64" s="904"/>
      <c r="F64" s="168" t="s">
        <v>241</v>
      </c>
      <c r="G64" s="168" t="s">
        <v>975</v>
      </c>
      <c r="H64" s="168" t="s">
        <v>520</v>
      </c>
      <c r="I64" s="168" t="s">
        <v>976</v>
      </c>
      <c r="J64" s="169" t="s">
        <v>31</v>
      </c>
      <c r="K64" s="168" t="s">
        <v>31</v>
      </c>
      <c r="L64" s="169" t="s">
        <v>31</v>
      </c>
      <c r="M64" s="170" t="s">
        <v>31</v>
      </c>
      <c r="N64" s="171" t="s">
        <v>31</v>
      </c>
      <c r="U64" s="137" t="s">
        <v>258</v>
      </c>
    </row>
    <row r="65" spans="1:24" s="132" customFormat="1" x14ac:dyDescent="0.2">
      <c r="A65" s="167"/>
      <c r="B65" s="166" t="s">
        <v>31</v>
      </c>
      <c r="C65" s="917" t="s">
        <v>244</v>
      </c>
      <c r="D65" s="917"/>
      <c r="E65" s="917"/>
      <c r="F65" s="159" t="s">
        <v>31</v>
      </c>
      <c r="G65" s="159" t="s">
        <v>31</v>
      </c>
      <c r="H65" s="159" t="s">
        <v>31</v>
      </c>
      <c r="I65" s="159" t="s">
        <v>31</v>
      </c>
      <c r="J65" s="160">
        <v>10.15</v>
      </c>
      <c r="K65" s="159" t="s">
        <v>31</v>
      </c>
      <c r="L65" s="160">
        <v>36.51</v>
      </c>
      <c r="M65" s="161" t="s">
        <v>31</v>
      </c>
      <c r="N65" s="162" t="s">
        <v>31</v>
      </c>
      <c r="V65" s="137" t="s">
        <v>244</v>
      </c>
    </row>
    <row r="66" spans="1:24" s="132" customFormat="1" x14ac:dyDescent="0.2">
      <c r="A66" s="167"/>
      <c r="B66" s="166" t="s">
        <v>31</v>
      </c>
      <c r="C66" s="904" t="s">
        <v>245</v>
      </c>
      <c r="D66" s="904"/>
      <c r="E66" s="904"/>
      <c r="F66" s="168" t="s">
        <v>31</v>
      </c>
      <c r="G66" s="168" t="s">
        <v>31</v>
      </c>
      <c r="H66" s="168" t="s">
        <v>31</v>
      </c>
      <c r="I66" s="168" t="s">
        <v>31</v>
      </c>
      <c r="J66" s="169" t="s">
        <v>31</v>
      </c>
      <c r="K66" s="168" t="s">
        <v>31</v>
      </c>
      <c r="L66" s="169">
        <v>30.3</v>
      </c>
      <c r="M66" s="170" t="s">
        <v>31</v>
      </c>
      <c r="N66" s="171" t="s">
        <v>31</v>
      </c>
      <c r="U66" s="137" t="s">
        <v>245</v>
      </c>
    </row>
    <row r="67" spans="1:24" s="132" customFormat="1" ht="22.5" x14ac:dyDescent="0.2">
      <c r="A67" s="167"/>
      <c r="B67" s="166" t="s">
        <v>699</v>
      </c>
      <c r="C67" s="904" t="s">
        <v>700</v>
      </c>
      <c r="D67" s="904"/>
      <c r="E67" s="904"/>
      <c r="F67" s="168" t="s">
        <v>144</v>
      </c>
      <c r="G67" s="168" t="s">
        <v>537</v>
      </c>
      <c r="H67" s="168" t="s">
        <v>31</v>
      </c>
      <c r="I67" s="168" t="s">
        <v>537</v>
      </c>
      <c r="J67" s="169" t="s">
        <v>31</v>
      </c>
      <c r="K67" s="168" t="s">
        <v>31</v>
      </c>
      <c r="L67" s="169">
        <v>24.24</v>
      </c>
      <c r="M67" s="170" t="s">
        <v>31</v>
      </c>
      <c r="N67" s="171" t="s">
        <v>31</v>
      </c>
      <c r="U67" s="137" t="s">
        <v>700</v>
      </c>
    </row>
    <row r="68" spans="1:24" s="132" customFormat="1" ht="22.5" x14ac:dyDescent="0.2">
      <c r="A68" s="167"/>
      <c r="B68" s="166" t="s">
        <v>701</v>
      </c>
      <c r="C68" s="904" t="s">
        <v>702</v>
      </c>
      <c r="D68" s="904"/>
      <c r="E68" s="904"/>
      <c r="F68" s="168" t="s">
        <v>144</v>
      </c>
      <c r="G68" s="168" t="s">
        <v>703</v>
      </c>
      <c r="H68" s="168" t="s">
        <v>31</v>
      </c>
      <c r="I68" s="168" t="s">
        <v>703</v>
      </c>
      <c r="J68" s="169" t="s">
        <v>31</v>
      </c>
      <c r="K68" s="168" t="s">
        <v>31</v>
      </c>
      <c r="L68" s="169">
        <v>18.18</v>
      </c>
      <c r="M68" s="170" t="s">
        <v>31</v>
      </c>
      <c r="N68" s="171" t="s">
        <v>31</v>
      </c>
      <c r="U68" s="137" t="s">
        <v>702</v>
      </c>
    </row>
    <row r="69" spans="1:24" s="132" customFormat="1" x14ac:dyDescent="0.2">
      <c r="A69" s="172"/>
      <c r="B69" s="173"/>
      <c r="C69" s="918" t="s">
        <v>252</v>
      </c>
      <c r="D69" s="918"/>
      <c r="E69" s="918"/>
      <c r="F69" s="174" t="s">
        <v>31</v>
      </c>
      <c r="G69" s="174" t="s">
        <v>31</v>
      </c>
      <c r="H69" s="174" t="s">
        <v>31</v>
      </c>
      <c r="I69" s="174" t="s">
        <v>31</v>
      </c>
      <c r="J69" s="175" t="s">
        <v>31</v>
      </c>
      <c r="K69" s="174" t="s">
        <v>31</v>
      </c>
      <c r="L69" s="175">
        <v>78.930000000000007</v>
      </c>
      <c r="M69" s="161" t="s">
        <v>31</v>
      </c>
      <c r="N69" s="176" t="s">
        <v>31</v>
      </c>
      <c r="W69" s="137" t="s">
        <v>252</v>
      </c>
    </row>
    <row r="70" spans="1:24" s="132" customFormat="1" ht="22.5" x14ac:dyDescent="0.2">
      <c r="A70" s="157" t="s">
        <v>295</v>
      </c>
      <c r="B70" s="158" t="s">
        <v>977</v>
      </c>
      <c r="C70" s="917" t="s">
        <v>978</v>
      </c>
      <c r="D70" s="917"/>
      <c r="E70" s="917"/>
      <c r="F70" s="159" t="s">
        <v>965</v>
      </c>
      <c r="G70" s="159" t="s">
        <v>31</v>
      </c>
      <c r="H70" s="159" t="s">
        <v>31</v>
      </c>
      <c r="I70" s="159" t="s">
        <v>908</v>
      </c>
      <c r="J70" s="160">
        <v>1699.1</v>
      </c>
      <c r="K70" s="159" t="s">
        <v>31</v>
      </c>
      <c r="L70" s="160">
        <v>509.73</v>
      </c>
      <c r="M70" s="161" t="s">
        <v>31</v>
      </c>
      <c r="N70" s="162" t="s">
        <v>31</v>
      </c>
      <c r="R70" s="137" t="s">
        <v>978</v>
      </c>
    </row>
    <row r="71" spans="1:24" s="132" customFormat="1" x14ac:dyDescent="0.2">
      <c r="A71" s="163"/>
      <c r="B71" s="164"/>
      <c r="C71" s="904" t="s">
        <v>979</v>
      </c>
      <c r="D71" s="904"/>
      <c r="E71" s="904"/>
      <c r="F71" s="904"/>
      <c r="G71" s="904"/>
      <c r="H71" s="904"/>
      <c r="I71" s="904"/>
      <c r="J71" s="904"/>
      <c r="K71" s="904"/>
      <c r="L71" s="904"/>
      <c r="M71" s="904"/>
      <c r="N71" s="912"/>
      <c r="X71" s="137" t="s">
        <v>979</v>
      </c>
    </row>
    <row r="72" spans="1:24" s="132" customFormat="1" ht="33.75" x14ac:dyDescent="0.2">
      <c r="A72" s="157" t="s">
        <v>304</v>
      </c>
      <c r="B72" s="158" t="s">
        <v>980</v>
      </c>
      <c r="C72" s="917" t="s">
        <v>981</v>
      </c>
      <c r="D72" s="917"/>
      <c r="E72" s="917"/>
      <c r="F72" s="159" t="s">
        <v>178</v>
      </c>
      <c r="G72" s="159" t="s">
        <v>31</v>
      </c>
      <c r="H72" s="159" t="s">
        <v>31</v>
      </c>
      <c r="I72" s="159" t="s">
        <v>235</v>
      </c>
      <c r="J72" s="160" t="s">
        <v>31</v>
      </c>
      <c r="K72" s="159" t="s">
        <v>31</v>
      </c>
      <c r="L72" s="160" t="s">
        <v>31</v>
      </c>
      <c r="M72" s="161" t="s">
        <v>31</v>
      </c>
      <c r="N72" s="162" t="s">
        <v>31</v>
      </c>
      <c r="R72" s="137" t="s">
        <v>981</v>
      </c>
    </row>
    <row r="73" spans="1:24" s="132" customFormat="1" ht="33.75" x14ac:dyDescent="0.2">
      <c r="A73" s="165"/>
      <c r="B73" s="166" t="s">
        <v>822</v>
      </c>
      <c r="C73" s="904" t="s">
        <v>519</v>
      </c>
      <c r="D73" s="904"/>
      <c r="E73" s="904"/>
      <c r="F73" s="904"/>
      <c r="G73" s="904"/>
      <c r="H73" s="904"/>
      <c r="I73" s="904"/>
      <c r="J73" s="904"/>
      <c r="K73" s="904"/>
      <c r="L73" s="904"/>
      <c r="M73" s="904"/>
      <c r="N73" s="912"/>
      <c r="S73" s="137" t="s">
        <v>519</v>
      </c>
    </row>
    <row r="74" spans="1:24" s="132" customFormat="1" x14ac:dyDescent="0.2">
      <c r="A74" s="167"/>
      <c r="B74" s="166" t="s">
        <v>225</v>
      </c>
      <c r="C74" s="904" t="s">
        <v>255</v>
      </c>
      <c r="D74" s="904"/>
      <c r="E74" s="904"/>
      <c r="F74" s="168" t="s">
        <v>31</v>
      </c>
      <c r="G74" s="168" t="s">
        <v>31</v>
      </c>
      <c r="H74" s="168" t="s">
        <v>31</v>
      </c>
      <c r="I74" s="168" t="s">
        <v>31</v>
      </c>
      <c r="J74" s="169">
        <v>8.08</v>
      </c>
      <c r="K74" s="168" t="s">
        <v>520</v>
      </c>
      <c r="L74" s="169">
        <v>20.2</v>
      </c>
      <c r="M74" s="170" t="s">
        <v>31</v>
      </c>
      <c r="N74" s="171" t="s">
        <v>31</v>
      </c>
      <c r="T74" s="137" t="s">
        <v>255</v>
      </c>
    </row>
    <row r="75" spans="1:24" s="132" customFormat="1" x14ac:dyDescent="0.2">
      <c r="A75" s="167"/>
      <c r="B75" s="166" t="s">
        <v>256</v>
      </c>
      <c r="C75" s="904" t="s">
        <v>257</v>
      </c>
      <c r="D75" s="904"/>
      <c r="E75" s="904"/>
      <c r="F75" s="168" t="s">
        <v>31</v>
      </c>
      <c r="G75" s="168" t="s">
        <v>31</v>
      </c>
      <c r="H75" s="168" t="s">
        <v>31</v>
      </c>
      <c r="I75" s="168" t="s">
        <v>31</v>
      </c>
      <c r="J75" s="169">
        <v>1.88</v>
      </c>
      <c r="K75" s="168" t="s">
        <v>31</v>
      </c>
      <c r="L75" s="169">
        <v>3.76</v>
      </c>
      <c r="M75" s="170" t="s">
        <v>31</v>
      </c>
      <c r="N75" s="171" t="s">
        <v>31</v>
      </c>
      <c r="T75" s="137" t="s">
        <v>257</v>
      </c>
    </row>
    <row r="76" spans="1:24" s="132" customFormat="1" x14ac:dyDescent="0.2">
      <c r="A76" s="167"/>
      <c r="B76" s="166" t="s">
        <v>31</v>
      </c>
      <c r="C76" s="904" t="s">
        <v>258</v>
      </c>
      <c r="D76" s="904"/>
      <c r="E76" s="904"/>
      <c r="F76" s="168" t="s">
        <v>241</v>
      </c>
      <c r="G76" s="168" t="s">
        <v>975</v>
      </c>
      <c r="H76" s="168" t="s">
        <v>520</v>
      </c>
      <c r="I76" s="168" t="s">
        <v>866</v>
      </c>
      <c r="J76" s="169" t="s">
        <v>31</v>
      </c>
      <c r="K76" s="168" t="s">
        <v>31</v>
      </c>
      <c r="L76" s="169" t="s">
        <v>31</v>
      </c>
      <c r="M76" s="170" t="s">
        <v>31</v>
      </c>
      <c r="N76" s="171" t="s">
        <v>31</v>
      </c>
      <c r="U76" s="137" t="s">
        <v>258</v>
      </c>
    </row>
    <row r="77" spans="1:24" s="132" customFormat="1" x14ac:dyDescent="0.2">
      <c r="A77" s="167"/>
      <c r="B77" s="166" t="s">
        <v>31</v>
      </c>
      <c r="C77" s="917" t="s">
        <v>244</v>
      </c>
      <c r="D77" s="917"/>
      <c r="E77" s="917"/>
      <c r="F77" s="159" t="s">
        <v>31</v>
      </c>
      <c r="G77" s="159" t="s">
        <v>31</v>
      </c>
      <c r="H77" s="159" t="s">
        <v>31</v>
      </c>
      <c r="I77" s="159" t="s">
        <v>31</v>
      </c>
      <c r="J77" s="160">
        <v>9.9600000000000009</v>
      </c>
      <c r="K77" s="159" t="s">
        <v>31</v>
      </c>
      <c r="L77" s="160">
        <v>23.96</v>
      </c>
      <c r="M77" s="161" t="s">
        <v>31</v>
      </c>
      <c r="N77" s="162" t="s">
        <v>31</v>
      </c>
      <c r="V77" s="137" t="s">
        <v>244</v>
      </c>
    </row>
    <row r="78" spans="1:24" s="132" customFormat="1" x14ac:dyDescent="0.2">
      <c r="A78" s="167"/>
      <c r="B78" s="166" t="s">
        <v>31</v>
      </c>
      <c r="C78" s="904" t="s">
        <v>245</v>
      </c>
      <c r="D78" s="904"/>
      <c r="E78" s="904"/>
      <c r="F78" s="168" t="s">
        <v>31</v>
      </c>
      <c r="G78" s="168" t="s">
        <v>31</v>
      </c>
      <c r="H78" s="168" t="s">
        <v>31</v>
      </c>
      <c r="I78" s="168" t="s">
        <v>31</v>
      </c>
      <c r="J78" s="169" t="s">
        <v>31</v>
      </c>
      <c r="K78" s="168" t="s">
        <v>31</v>
      </c>
      <c r="L78" s="169">
        <v>20.2</v>
      </c>
      <c r="M78" s="170" t="s">
        <v>31</v>
      </c>
      <c r="N78" s="171" t="s">
        <v>31</v>
      </c>
      <c r="U78" s="137" t="s">
        <v>245</v>
      </c>
    </row>
    <row r="79" spans="1:24" s="132" customFormat="1" ht="22.5" x14ac:dyDescent="0.2">
      <c r="A79" s="167"/>
      <c r="B79" s="166" t="s">
        <v>699</v>
      </c>
      <c r="C79" s="904" t="s">
        <v>700</v>
      </c>
      <c r="D79" s="904"/>
      <c r="E79" s="904"/>
      <c r="F79" s="168" t="s">
        <v>144</v>
      </c>
      <c r="G79" s="168" t="s">
        <v>537</v>
      </c>
      <c r="H79" s="168" t="s">
        <v>31</v>
      </c>
      <c r="I79" s="168" t="s">
        <v>537</v>
      </c>
      <c r="J79" s="169" t="s">
        <v>31</v>
      </c>
      <c r="K79" s="168" t="s">
        <v>31</v>
      </c>
      <c r="L79" s="169">
        <v>16.16</v>
      </c>
      <c r="M79" s="170" t="s">
        <v>31</v>
      </c>
      <c r="N79" s="171" t="s">
        <v>31</v>
      </c>
      <c r="U79" s="137" t="s">
        <v>700</v>
      </c>
    </row>
    <row r="80" spans="1:24" s="132" customFormat="1" ht="22.5" x14ac:dyDescent="0.2">
      <c r="A80" s="167"/>
      <c r="B80" s="166" t="s">
        <v>701</v>
      </c>
      <c r="C80" s="904" t="s">
        <v>702</v>
      </c>
      <c r="D80" s="904"/>
      <c r="E80" s="904"/>
      <c r="F80" s="168" t="s">
        <v>144</v>
      </c>
      <c r="G80" s="168" t="s">
        <v>703</v>
      </c>
      <c r="H80" s="168" t="s">
        <v>31</v>
      </c>
      <c r="I80" s="168" t="s">
        <v>703</v>
      </c>
      <c r="J80" s="169" t="s">
        <v>31</v>
      </c>
      <c r="K80" s="168" t="s">
        <v>31</v>
      </c>
      <c r="L80" s="169">
        <v>12.12</v>
      </c>
      <c r="M80" s="170" t="s">
        <v>31</v>
      </c>
      <c r="N80" s="171" t="s">
        <v>31</v>
      </c>
      <c r="U80" s="137" t="s">
        <v>702</v>
      </c>
    </row>
    <row r="81" spans="1:24" s="132" customFormat="1" x14ac:dyDescent="0.2">
      <c r="A81" s="172"/>
      <c r="B81" s="173"/>
      <c r="C81" s="918" t="s">
        <v>252</v>
      </c>
      <c r="D81" s="918"/>
      <c r="E81" s="918"/>
      <c r="F81" s="174" t="s">
        <v>31</v>
      </c>
      <c r="G81" s="174" t="s">
        <v>31</v>
      </c>
      <c r="H81" s="174" t="s">
        <v>31</v>
      </c>
      <c r="I81" s="174" t="s">
        <v>31</v>
      </c>
      <c r="J81" s="175" t="s">
        <v>31</v>
      </c>
      <c r="K81" s="174" t="s">
        <v>31</v>
      </c>
      <c r="L81" s="175">
        <v>52.24</v>
      </c>
      <c r="M81" s="161" t="s">
        <v>31</v>
      </c>
      <c r="N81" s="176" t="s">
        <v>31</v>
      </c>
      <c r="W81" s="137" t="s">
        <v>252</v>
      </c>
    </row>
    <row r="82" spans="1:24" s="132" customFormat="1" ht="33.75" x14ac:dyDescent="0.2">
      <c r="A82" s="157" t="s">
        <v>309</v>
      </c>
      <c r="B82" s="158" t="s">
        <v>982</v>
      </c>
      <c r="C82" s="917" t="s">
        <v>983</v>
      </c>
      <c r="D82" s="917"/>
      <c r="E82" s="917"/>
      <c r="F82" s="159" t="s">
        <v>965</v>
      </c>
      <c r="G82" s="159" t="s">
        <v>31</v>
      </c>
      <c r="H82" s="159" t="s">
        <v>31</v>
      </c>
      <c r="I82" s="159" t="s">
        <v>574</v>
      </c>
      <c r="J82" s="160">
        <v>1006.8</v>
      </c>
      <c r="K82" s="159" t="s">
        <v>31</v>
      </c>
      <c r="L82" s="160">
        <v>201.36</v>
      </c>
      <c r="M82" s="161" t="s">
        <v>31</v>
      </c>
      <c r="N82" s="162" t="s">
        <v>31</v>
      </c>
      <c r="R82" s="137" t="s">
        <v>983</v>
      </c>
    </row>
    <row r="83" spans="1:24" s="132" customFormat="1" x14ac:dyDescent="0.2">
      <c r="A83" s="163"/>
      <c r="B83" s="164"/>
      <c r="C83" s="904" t="s">
        <v>966</v>
      </c>
      <c r="D83" s="904"/>
      <c r="E83" s="904"/>
      <c r="F83" s="904"/>
      <c r="G83" s="904"/>
      <c r="H83" s="904"/>
      <c r="I83" s="904"/>
      <c r="J83" s="904"/>
      <c r="K83" s="904"/>
      <c r="L83" s="904"/>
      <c r="M83" s="904"/>
      <c r="N83" s="912"/>
      <c r="X83" s="137" t="s">
        <v>966</v>
      </c>
    </row>
    <row r="84" spans="1:24" s="132" customFormat="1" ht="22.5" x14ac:dyDescent="0.2">
      <c r="A84" s="157" t="s">
        <v>315</v>
      </c>
      <c r="B84" s="158" t="s">
        <v>984</v>
      </c>
      <c r="C84" s="917" t="s">
        <v>985</v>
      </c>
      <c r="D84" s="917"/>
      <c r="E84" s="917"/>
      <c r="F84" s="159" t="s">
        <v>178</v>
      </c>
      <c r="G84" s="159" t="s">
        <v>31</v>
      </c>
      <c r="H84" s="159" t="s">
        <v>31</v>
      </c>
      <c r="I84" s="159" t="s">
        <v>225</v>
      </c>
      <c r="J84" s="160" t="s">
        <v>31</v>
      </c>
      <c r="K84" s="159" t="s">
        <v>31</v>
      </c>
      <c r="L84" s="160" t="s">
        <v>31</v>
      </c>
      <c r="M84" s="161" t="s">
        <v>31</v>
      </c>
      <c r="N84" s="162" t="s">
        <v>31</v>
      </c>
      <c r="R84" s="137" t="s">
        <v>985</v>
      </c>
    </row>
    <row r="85" spans="1:24" s="132" customFormat="1" ht="33.75" x14ac:dyDescent="0.2">
      <c r="A85" s="165"/>
      <c r="B85" s="166" t="s">
        <v>822</v>
      </c>
      <c r="C85" s="904" t="s">
        <v>519</v>
      </c>
      <c r="D85" s="904"/>
      <c r="E85" s="904"/>
      <c r="F85" s="904"/>
      <c r="G85" s="904"/>
      <c r="H85" s="904"/>
      <c r="I85" s="904"/>
      <c r="J85" s="904"/>
      <c r="K85" s="904"/>
      <c r="L85" s="904"/>
      <c r="M85" s="904"/>
      <c r="N85" s="912"/>
      <c r="S85" s="137" t="s">
        <v>519</v>
      </c>
    </row>
    <row r="86" spans="1:24" s="132" customFormat="1" x14ac:dyDescent="0.2">
      <c r="A86" s="167"/>
      <c r="B86" s="166" t="s">
        <v>225</v>
      </c>
      <c r="C86" s="904" t="s">
        <v>255</v>
      </c>
      <c r="D86" s="904"/>
      <c r="E86" s="904"/>
      <c r="F86" s="168" t="s">
        <v>31</v>
      </c>
      <c r="G86" s="168" t="s">
        <v>31</v>
      </c>
      <c r="H86" s="168" t="s">
        <v>31</v>
      </c>
      <c r="I86" s="168" t="s">
        <v>31</v>
      </c>
      <c r="J86" s="169">
        <v>36.76</v>
      </c>
      <c r="K86" s="168" t="s">
        <v>520</v>
      </c>
      <c r="L86" s="169">
        <v>45.95</v>
      </c>
      <c r="M86" s="170" t="s">
        <v>31</v>
      </c>
      <c r="N86" s="171" t="s">
        <v>31</v>
      </c>
      <c r="T86" s="137" t="s">
        <v>255</v>
      </c>
    </row>
    <row r="87" spans="1:24" s="132" customFormat="1" x14ac:dyDescent="0.2">
      <c r="A87" s="167"/>
      <c r="B87" s="166" t="s">
        <v>256</v>
      </c>
      <c r="C87" s="904" t="s">
        <v>257</v>
      </c>
      <c r="D87" s="904"/>
      <c r="E87" s="904"/>
      <c r="F87" s="168" t="s">
        <v>31</v>
      </c>
      <c r="G87" s="168" t="s">
        <v>31</v>
      </c>
      <c r="H87" s="168" t="s">
        <v>31</v>
      </c>
      <c r="I87" s="168" t="s">
        <v>31</v>
      </c>
      <c r="J87" s="169">
        <v>4.5999999999999996</v>
      </c>
      <c r="K87" s="168" t="s">
        <v>31</v>
      </c>
      <c r="L87" s="169">
        <v>4.5999999999999996</v>
      </c>
      <c r="M87" s="170" t="s">
        <v>31</v>
      </c>
      <c r="N87" s="171" t="s">
        <v>31</v>
      </c>
      <c r="T87" s="137" t="s">
        <v>257</v>
      </c>
    </row>
    <row r="88" spans="1:24" s="132" customFormat="1" x14ac:dyDescent="0.2">
      <c r="A88" s="167"/>
      <c r="B88" s="166" t="s">
        <v>31</v>
      </c>
      <c r="C88" s="904" t="s">
        <v>258</v>
      </c>
      <c r="D88" s="904"/>
      <c r="E88" s="904"/>
      <c r="F88" s="168" t="s">
        <v>241</v>
      </c>
      <c r="G88" s="168" t="s">
        <v>986</v>
      </c>
      <c r="H88" s="168" t="s">
        <v>520</v>
      </c>
      <c r="I88" s="168" t="s">
        <v>987</v>
      </c>
      <c r="J88" s="169" t="s">
        <v>31</v>
      </c>
      <c r="K88" s="168" t="s">
        <v>31</v>
      </c>
      <c r="L88" s="169" t="s">
        <v>31</v>
      </c>
      <c r="M88" s="170" t="s">
        <v>31</v>
      </c>
      <c r="N88" s="171" t="s">
        <v>31</v>
      </c>
      <c r="U88" s="137" t="s">
        <v>258</v>
      </c>
    </row>
    <row r="89" spans="1:24" s="132" customFormat="1" x14ac:dyDescent="0.2">
      <c r="A89" s="167"/>
      <c r="B89" s="166" t="s">
        <v>31</v>
      </c>
      <c r="C89" s="917" t="s">
        <v>244</v>
      </c>
      <c r="D89" s="917"/>
      <c r="E89" s="917"/>
      <c r="F89" s="159" t="s">
        <v>31</v>
      </c>
      <c r="G89" s="159" t="s">
        <v>31</v>
      </c>
      <c r="H89" s="159" t="s">
        <v>31</v>
      </c>
      <c r="I89" s="159" t="s">
        <v>31</v>
      </c>
      <c r="J89" s="160">
        <v>41.36</v>
      </c>
      <c r="K89" s="159" t="s">
        <v>31</v>
      </c>
      <c r="L89" s="160">
        <v>50.55</v>
      </c>
      <c r="M89" s="161" t="s">
        <v>31</v>
      </c>
      <c r="N89" s="162" t="s">
        <v>31</v>
      </c>
      <c r="V89" s="137" t="s">
        <v>244</v>
      </c>
    </row>
    <row r="90" spans="1:24" s="132" customFormat="1" x14ac:dyDescent="0.2">
      <c r="A90" s="167"/>
      <c r="B90" s="166" t="s">
        <v>31</v>
      </c>
      <c r="C90" s="904" t="s">
        <v>245</v>
      </c>
      <c r="D90" s="904"/>
      <c r="E90" s="904"/>
      <c r="F90" s="168" t="s">
        <v>31</v>
      </c>
      <c r="G90" s="168" t="s">
        <v>31</v>
      </c>
      <c r="H90" s="168" t="s">
        <v>31</v>
      </c>
      <c r="I90" s="168" t="s">
        <v>31</v>
      </c>
      <c r="J90" s="169" t="s">
        <v>31</v>
      </c>
      <c r="K90" s="168" t="s">
        <v>31</v>
      </c>
      <c r="L90" s="169">
        <v>45.95</v>
      </c>
      <c r="M90" s="170" t="s">
        <v>31</v>
      </c>
      <c r="N90" s="171" t="s">
        <v>31</v>
      </c>
      <c r="U90" s="137" t="s">
        <v>245</v>
      </c>
    </row>
    <row r="91" spans="1:24" s="132" customFormat="1" ht="22.5" x14ac:dyDescent="0.2">
      <c r="A91" s="167"/>
      <c r="B91" s="166" t="s">
        <v>699</v>
      </c>
      <c r="C91" s="904" t="s">
        <v>700</v>
      </c>
      <c r="D91" s="904"/>
      <c r="E91" s="904"/>
      <c r="F91" s="168" t="s">
        <v>144</v>
      </c>
      <c r="G91" s="168" t="s">
        <v>537</v>
      </c>
      <c r="H91" s="168" t="s">
        <v>31</v>
      </c>
      <c r="I91" s="168" t="s">
        <v>537</v>
      </c>
      <c r="J91" s="169" t="s">
        <v>31</v>
      </c>
      <c r="K91" s="168" t="s">
        <v>31</v>
      </c>
      <c r="L91" s="169">
        <v>36.76</v>
      </c>
      <c r="M91" s="170" t="s">
        <v>31</v>
      </c>
      <c r="N91" s="171" t="s">
        <v>31</v>
      </c>
      <c r="U91" s="137" t="s">
        <v>700</v>
      </c>
    </row>
    <row r="92" spans="1:24" s="132" customFormat="1" ht="22.5" x14ac:dyDescent="0.2">
      <c r="A92" s="167"/>
      <c r="B92" s="166" t="s">
        <v>701</v>
      </c>
      <c r="C92" s="904" t="s">
        <v>702</v>
      </c>
      <c r="D92" s="904"/>
      <c r="E92" s="904"/>
      <c r="F92" s="168" t="s">
        <v>144</v>
      </c>
      <c r="G92" s="168" t="s">
        <v>703</v>
      </c>
      <c r="H92" s="168" t="s">
        <v>31</v>
      </c>
      <c r="I92" s="168" t="s">
        <v>703</v>
      </c>
      <c r="J92" s="169" t="s">
        <v>31</v>
      </c>
      <c r="K92" s="168" t="s">
        <v>31</v>
      </c>
      <c r="L92" s="169">
        <v>27.57</v>
      </c>
      <c r="M92" s="170" t="s">
        <v>31</v>
      </c>
      <c r="N92" s="171" t="s">
        <v>31</v>
      </c>
      <c r="U92" s="137" t="s">
        <v>702</v>
      </c>
    </row>
    <row r="93" spans="1:24" s="132" customFormat="1" x14ac:dyDescent="0.2">
      <c r="A93" s="172"/>
      <c r="B93" s="173"/>
      <c r="C93" s="918" t="s">
        <v>252</v>
      </c>
      <c r="D93" s="918"/>
      <c r="E93" s="918"/>
      <c r="F93" s="174" t="s">
        <v>31</v>
      </c>
      <c r="G93" s="174" t="s">
        <v>31</v>
      </c>
      <c r="H93" s="174" t="s">
        <v>31</v>
      </c>
      <c r="I93" s="174" t="s">
        <v>31</v>
      </c>
      <c r="J93" s="175" t="s">
        <v>31</v>
      </c>
      <c r="K93" s="174" t="s">
        <v>31</v>
      </c>
      <c r="L93" s="175">
        <v>114.88</v>
      </c>
      <c r="M93" s="161" t="s">
        <v>31</v>
      </c>
      <c r="N93" s="176" t="s">
        <v>31</v>
      </c>
      <c r="W93" s="137" t="s">
        <v>252</v>
      </c>
    </row>
    <row r="94" spans="1:24" s="132" customFormat="1" ht="22.5" x14ac:dyDescent="0.2">
      <c r="A94" s="157" t="s">
        <v>318</v>
      </c>
      <c r="B94" s="158" t="s">
        <v>988</v>
      </c>
      <c r="C94" s="917" t="s">
        <v>989</v>
      </c>
      <c r="D94" s="917"/>
      <c r="E94" s="917"/>
      <c r="F94" s="159" t="s">
        <v>178</v>
      </c>
      <c r="G94" s="159" t="s">
        <v>31</v>
      </c>
      <c r="H94" s="159" t="s">
        <v>31</v>
      </c>
      <c r="I94" s="159" t="s">
        <v>225</v>
      </c>
      <c r="J94" s="160">
        <v>175.63</v>
      </c>
      <c r="K94" s="159" t="s">
        <v>31</v>
      </c>
      <c r="L94" s="160">
        <v>175.63</v>
      </c>
      <c r="M94" s="161" t="s">
        <v>31</v>
      </c>
      <c r="N94" s="162" t="s">
        <v>31</v>
      </c>
      <c r="R94" s="137" t="s">
        <v>989</v>
      </c>
    </row>
    <row r="95" spans="1:24" s="132" customFormat="1" ht="22.5" x14ac:dyDescent="0.2">
      <c r="A95" s="157" t="s">
        <v>323</v>
      </c>
      <c r="B95" s="158" t="s">
        <v>990</v>
      </c>
      <c r="C95" s="917" t="s">
        <v>991</v>
      </c>
      <c r="D95" s="917"/>
      <c r="E95" s="917"/>
      <c r="F95" s="159" t="s">
        <v>178</v>
      </c>
      <c r="G95" s="159" t="s">
        <v>31</v>
      </c>
      <c r="H95" s="159" t="s">
        <v>31</v>
      </c>
      <c r="I95" s="159" t="s">
        <v>225</v>
      </c>
      <c r="J95" s="160" t="s">
        <v>31</v>
      </c>
      <c r="K95" s="159" t="s">
        <v>31</v>
      </c>
      <c r="L95" s="160" t="s">
        <v>31</v>
      </c>
      <c r="M95" s="161" t="s">
        <v>31</v>
      </c>
      <c r="N95" s="162" t="s">
        <v>31</v>
      </c>
      <c r="R95" s="137" t="s">
        <v>991</v>
      </c>
    </row>
    <row r="96" spans="1:24" s="132" customFormat="1" ht="33.75" x14ac:dyDescent="0.2">
      <c r="A96" s="165"/>
      <c r="B96" s="166" t="s">
        <v>822</v>
      </c>
      <c r="C96" s="904" t="s">
        <v>519</v>
      </c>
      <c r="D96" s="904"/>
      <c r="E96" s="904"/>
      <c r="F96" s="904"/>
      <c r="G96" s="904"/>
      <c r="H96" s="904"/>
      <c r="I96" s="904"/>
      <c r="J96" s="904"/>
      <c r="K96" s="904"/>
      <c r="L96" s="904"/>
      <c r="M96" s="904"/>
      <c r="N96" s="912"/>
      <c r="S96" s="137" t="s">
        <v>519</v>
      </c>
    </row>
    <row r="97" spans="1:25" s="132" customFormat="1" x14ac:dyDescent="0.2">
      <c r="A97" s="167"/>
      <c r="B97" s="166" t="s">
        <v>225</v>
      </c>
      <c r="C97" s="904" t="s">
        <v>255</v>
      </c>
      <c r="D97" s="904"/>
      <c r="E97" s="904"/>
      <c r="F97" s="168" t="s">
        <v>31</v>
      </c>
      <c r="G97" s="168" t="s">
        <v>31</v>
      </c>
      <c r="H97" s="168" t="s">
        <v>31</v>
      </c>
      <c r="I97" s="168" t="s">
        <v>31</v>
      </c>
      <c r="J97" s="169">
        <v>53.16</v>
      </c>
      <c r="K97" s="168" t="s">
        <v>520</v>
      </c>
      <c r="L97" s="169">
        <v>66.45</v>
      </c>
      <c r="M97" s="170" t="s">
        <v>31</v>
      </c>
      <c r="N97" s="171" t="s">
        <v>31</v>
      </c>
      <c r="T97" s="137" t="s">
        <v>255</v>
      </c>
    </row>
    <row r="98" spans="1:25" s="132" customFormat="1" x14ac:dyDescent="0.2">
      <c r="A98" s="167"/>
      <c r="B98" s="166" t="s">
        <v>256</v>
      </c>
      <c r="C98" s="904" t="s">
        <v>257</v>
      </c>
      <c r="D98" s="904"/>
      <c r="E98" s="904"/>
      <c r="F98" s="168" t="s">
        <v>31</v>
      </c>
      <c r="G98" s="168" t="s">
        <v>31</v>
      </c>
      <c r="H98" s="168" t="s">
        <v>31</v>
      </c>
      <c r="I98" s="168" t="s">
        <v>31</v>
      </c>
      <c r="J98" s="169">
        <v>15.92</v>
      </c>
      <c r="K98" s="168" t="s">
        <v>31</v>
      </c>
      <c r="L98" s="169">
        <v>15.92</v>
      </c>
      <c r="M98" s="170" t="s">
        <v>31</v>
      </c>
      <c r="N98" s="171" t="s">
        <v>31</v>
      </c>
      <c r="T98" s="137" t="s">
        <v>257</v>
      </c>
    </row>
    <row r="99" spans="1:25" s="132" customFormat="1" x14ac:dyDescent="0.2">
      <c r="A99" s="167"/>
      <c r="B99" s="166" t="s">
        <v>31</v>
      </c>
      <c r="C99" s="904" t="s">
        <v>258</v>
      </c>
      <c r="D99" s="904"/>
      <c r="E99" s="904"/>
      <c r="F99" s="168" t="s">
        <v>241</v>
      </c>
      <c r="G99" s="168" t="s">
        <v>295</v>
      </c>
      <c r="H99" s="168" t="s">
        <v>520</v>
      </c>
      <c r="I99" s="168" t="s">
        <v>333</v>
      </c>
      <c r="J99" s="169" t="s">
        <v>31</v>
      </c>
      <c r="K99" s="168" t="s">
        <v>31</v>
      </c>
      <c r="L99" s="169" t="s">
        <v>31</v>
      </c>
      <c r="M99" s="170" t="s">
        <v>31</v>
      </c>
      <c r="N99" s="171" t="s">
        <v>31</v>
      </c>
      <c r="U99" s="137" t="s">
        <v>258</v>
      </c>
    </row>
    <row r="100" spans="1:25" s="132" customFormat="1" x14ac:dyDescent="0.2">
      <c r="A100" s="167"/>
      <c r="B100" s="166" t="s">
        <v>31</v>
      </c>
      <c r="C100" s="917" t="s">
        <v>244</v>
      </c>
      <c r="D100" s="917"/>
      <c r="E100" s="917"/>
      <c r="F100" s="159" t="s">
        <v>31</v>
      </c>
      <c r="G100" s="159" t="s">
        <v>31</v>
      </c>
      <c r="H100" s="159" t="s">
        <v>31</v>
      </c>
      <c r="I100" s="159" t="s">
        <v>31</v>
      </c>
      <c r="J100" s="160">
        <v>69.08</v>
      </c>
      <c r="K100" s="159" t="s">
        <v>31</v>
      </c>
      <c r="L100" s="160">
        <v>82.37</v>
      </c>
      <c r="M100" s="161" t="s">
        <v>31</v>
      </c>
      <c r="N100" s="162" t="s">
        <v>31</v>
      </c>
      <c r="V100" s="137" t="s">
        <v>244</v>
      </c>
    </row>
    <row r="101" spans="1:25" s="132" customFormat="1" x14ac:dyDescent="0.2">
      <c r="A101" s="167"/>
      <c r="B101" s="166" t="s">
        <v>31</v>
      </c>
      <c r="C101" s="904" t="s">
        <v>245</v>
      </c>
      <c r="D101" s="904"/>
      <c r="E101" s="904"/>
      <c r="F101" s="168" t="s">
        <v>31</v>
      </c>
      <c r="G101" s="168" t="s">
        <v>31</v>
      </c>
      <c r="H101" s="168" t="s">
        <v>31</v>
      </c>
      <c r="I101" s="168" t="s">
        <v>31</v>
      </c>
      <c r="J101" s="169" t="s">
        <v>31</v>
      </c>
      <c r="K101" s="168" t="s">
        <v>31</v>
      </c>
      <c r="L101" s="169">
        <v>66.45</v>
      </c>
      <c r="M101" s="170" t="s">
        <v>31</v>
      </c>
      <c r="N101" s="171" t="s">
        <v>31</v>
      </c>
      <c r="U101" s="137" t="s">
        <v>245</v>
      </c>
    </row>
    <row r="102" spans="1:25" s="132" customFormat="1" ht="22.5" x14ac:dyDescent="0.2">
      <c r="A102" s="167"/>
      <c r="B102" s="166" t="s">
        <v>839</v>
      </c>
      <c r="C102" s="904" t="s">
        <v>840</v>
      </c>
      <c r="D102" s="904"/>
      <c r="E102" s="904"/>
      <c r="F102" s="168" t="s">
        <v>144</v>
      </c>
      <c r="G102" s="168" t="s">
        <v>841</v>
      </c>
      <c r="H102" s="168" t="s">
        <v>31</v>
      </c>
      <c r="I102" s="168" t="s">
        <v>841</v>
      </c>
      <c r="J102" s="169" t="s">
        <v>31</v>
      </c>
      <c r="K102" s="168" t="s">
        <v>31</v>
      </c>
      <c r="L102" s="169">
        <v>61.13</v>
      </c>
      <c r="M102" s="170" t="s">
        <v>31</v>
      </c>
      <c r="N102" s="171" t="s">
        <v>31</v>
      </c>
      <c r="U102" s="137" t="s">
        <v>840</v>
      </c>
    </row>
    <row r="103" spans="1:25" s="132" customFormat="1" ht="22.5" x14ac:dyDescent="0.2">
      <c r="A103" s="167"/>
      <c r="B103" s="166" t="s">
        <v>842</v>
      </c>
      <c r="C103" s="904" t="s">
        <v>843</v>
      </c>
      <c r="D103" s="904"/>
      <c r="E103" s="904"/>
      <c r="F103" s="168" t="s">
        <v>144</v>
      </c>
      <c r="G103" s="168" t="s">
        <v>554</v>
      </c>
      <c r="H103" s="168" t="s">
        <v>31</v>
      </c>
      <c r="I103" s="168" t="s">
        <v>554</v>
      </c>
      <c r="J103" s="169" t="s">
        <v>31</v>
      </c>
      <c r="K103" s="168" t="s">
        <v>31</v>
      </c>
      <c r="L103" s="169">
        <v>43.19</v>
      </c>
      <c r="M103" s="170" t="s">
        <v>31</v>
      </c>
      <c r="N103" s="171" t="s">
        <v>31</v>
      </c>
      <c r="U103" s="137" t="s">
        <v>843</v>
      </c>
    </row>
    <row r="104" spans="1:25" s="132" customFormat="1" x14ac:dyDescent="0.2">
      <c r="A104" s="172"/>
      <c r="B104" s="173"/>
      <c r="C104" s="918" t="s">
        <v>252</v>
      </c>
      <c r="D104" s="918"/>
      <c r="E104" s="918"/>
      <c r="F104" s="174" t="s">
        <v>31</v>
      </c>
      <c r="G104" s="174" t="s">
        <v>31</v>
      </c>
      <c r="H104" s="174" t="s">
        <v>31</v>
      </c>
      <c r="I104" s="174" t="s">
        <v>31</v>
      </c>
      <c r="J104" s="175" t="s">
        <v>31</v>
      </c>
      <c r="K104" s="174" t="s">
        <v>31</v>
      </c>
      <c r="L104" s="175">
        <v>186.69</v>
      </c>
      <c r="M104" s="161" t="s">
        <v>31</v>
      </c>
      <c r="N104" s="176" t="s">
        <v>31</v>
      </c>
      <c r="W104" s="137" t="s">
        <v>252</v>
      </c>
    </row>
    <row r="105" spans="1:25" s="132" customFormat="1" ht="22.5" x14ac:dyDescent="0.2">
      <c r="A105" s="157" t="s">
        <v>328</v>
      </c>
      <c r="B105" s="158" t="s">
        <v>992</v>
      </c>
      <c r="C105" s="917" t="s">
        <v>993</v>
      </c>
      <c r="D105" s="917"/>
      <c r="E105" s="917"/>
      <c r="F105" s="159" t="s">
        <v>178</v>
      </c>
      <c r="G105" s="159" t="s">
        <v>31</v>
      </c>
      <c r="H105" s="159" t="s">
        <v>31</v>
      </c>
      <c r="I105" s="159" t="s">
        <v>225</v>
      </c>
      <c r="J105" s="160">
        <v>902.13</v>
      </c>
      <c r="K105" s="159" t="s">
        <v>706</v>
      </c>
      <c r="L105" s="160">
        <v>912.96</v>
      </c>
      <c r="M105" s="161" t="s">
        <v>31</v>
      </c>
      <c r="N105" s="162" t="s">
        <v>31</v>
      </c>
      <c r="R105" s="137" t="s">
        <v>993</v>
      </c>
    </row>
    <row r="106" spans="1:25" s="132" customFormat="1" x14ac:dyDescent="0.2">
      <c r="A106" s="163"/>
      <c r="B106" s="164"/>
      <c r="C106" s="904" t="s">
        <v>994</v>
      </c>
      <c r="D106" s="904"/>
      <c r="E106" s="904"/>
      <c r="F106" s="904"/>
      <c r="G106" s="904"/>
      <c r="H106" s="904"/>
      <c r="I106" s="904"/>
      <c r="J106" s="904"/>
      <c r="K106" s="904"/>
      <c r="L106" s="904"/>
      <c r="M106" s="904"/>
      <c r="N106" s="912"/>
      <c r="Y106" s="137" t="s">
        <v>994</v>
      </c>
    </row>
    <row r="107" spans="1:25" s="132" customFormat="1" ht="22.5" x14ac:dyDescent="0.2">
      <c r="A107" s="165"/>
      <c r="B107" s="166" t="s">
        <v>708</v>
      </c>
      <c r="C107" s="904" t="s">
        <v>709</v>
      </c>
      <c r="D107" s="904"/>
      <c r="E107" s="904"/>
      <c r="F107" s="904"/>
      <c r="G107" s="904"/>
      <c r="H107" s="904"/>
      <c r="I107" s="904"/>
      <c r="J107" s="904"/>
      <c r="K107" s="904"/>
      <c r="L107" s="904"/>
      <c r="M107" s="904"/>
      <c r="N107" s="912"/>
      <c r="S107" s="137" t="s">
        <v>709</v>
      </c>
    </row>
    <row r="108" spans="1:25" s="132" customFormat="1" ht="22.5" x14ac:dyDescent="0.2">
      <c r="A108" s="157" t="s">
        <v>336</v>
      </c>
      <c r="B108" s="158" t="s">
        <v>995</v>
      </c>
      <c r="C108" s="917" t="s">
        <v>996</v>
      </c>
      <c r="D108" s="917"/>
      <c r="E108" s="917"/>
      <c r="F108" s="159" t="s">
        <v>178</v>
      </c>
      <c r="G108" s="159" t="s">
        <v>31</v>
      </c>
      <c r="H108" s="159" t="s">
        <v>31</v>
      </c>
      <c r="I108" s="159" t="s">
        <v>225</v>
      </c>
      <c r="J108" s="160" t="s">
        <v>31</v>
      </c>
      <c r="K108" s="159" t="s">
        <v>31</v>
      </c>
      <c r="L108" s="160" t="s">
        <v>31</v>
      </c>
      <c r="M108" s="161" t="s">
        <v>31</v>
      </c>
      <c r="N108" s="162" t="s">
        <v>31</v>
      </c>
      <c r="R108" s="137" t="s">
        <v>996</v>
      </c>
    </row>
    <row r="109" spans="1:25" s="132" customFormat="1" ht="33.75" x14ac:dyDescent="0.2">
      <c r="A109" s="165"/>
      <c r="B109" s="166" t="s">
        <v>822</v>
      </c>
      <c r="C109" s="904" t="s">
        <v>519</v>
      </c>
      <c r="D109" s="904"/>
      <c r="E109" s="904"/>
      <c r="F109" s="904"/>
      <c r="G109" s="904"/>
      <c r="H109" s="904"/>
      <c r="I109" s="904"/>
      <c r="J109" s="904"/>
      <c r="K109" s="904"/>
      <c r="L109" s="904"/>
      <c r="M109" s="904"/>
      <c r="N109" s="912"/>
      <c r="S109" s="137" t="s">
        <v>519</v>
      </c>
    </row>
    <row r="110" spans="1:25" s="132" customFormat="1" x14ac:dyDescent="0.2">
      <c r="A110" s="167"/>
      <c r="B110" s="166" t="s">
        <v>225</v>
      </c>
      <c r="C110" s="904" t="s">
        <v>255</v>
      </c>
      <c r="D110" s="904"/>
      <c r="E110" s="904"/>
      <c r="F110" s="168" t="s">
        <v>31</v>
      </c>
      <c r="G110" s="168" t="s">
        <v>31</v>
      </c>
      <c r="H110" s="168" t="s">
        <v>31</v>
      </c>
      <c r="I110" s="168" t="s">
        <v>31</v>
      </c>
      <c r="J110" s="169">
        <v>12.25</v>
      </c>
      <c r="K110" s="168" t="s">
        <v>520</v>
      </c>
      <c r="L110" s="169">
        <v>15.31</v>
      </c>
      <c r="M110" s="170" t="s">
        <v>31</v>
      </c>
      <c r="N110" s="171" t="s">
        <v>31</v>
      </c>
      <c r="T110" s="137" t="s">
        <v>255</v>
      </c>
    </row>
    <row r="111" spans="1:25" s="132" customFormat="1" x14ac:dyDescent="0.2">
      <c r="A111" s="167"/>
      <c r="B111" s="166" t="s">
        <v>256</v>
      </c>
      <c r="C111" s="904" t="s">
        <v>257</v>
      </c>
      <c r="D111" s="904"/>
      <c r="E111" s="904"/>
      <c r="F111" s="168" t="s">
        <v>31</v>
      </c>
      <c r="G111" s="168" t="s">
        <v>31</v>
      </c>
      <c r="H111" s="168" t="s">
        <v>31</v>
      </c>
      <c r="I111" s="168" t="s">
        <v>31</v>
      </c>
      <c r="J111" s="169">
        <v>3.44</v>
      </c>
      <c r="K111" s="168" t="s">
        <v>31</v>
      </c>
      <c r="L111" s="169">
        <v>3.44</v>
      </c>
      <c r="M111" s="170" t="s">
        <v>31</v>
      </c>
      <c r="N111" s="171" t="s">
        <v>31</v>
      </c>
      <c r="T111" s="137" t="s">
        <v>257</v>
      </c>
    </row>
    <row r="112" spans="1:25" s="132" customFormat="1" x14ac:dyDescent="0.2">
      <c r="A112" s="167"/>
      <c r="B112" s="166" t="s">
        <v>31</v>
      </c>
      <c r="C112" s="904" t="s">
        <v>258</v>
      </c>
      <c r="D112" s="904"/>
      <c r="E112" s="904"/>
      <c r="F112" s="168" t="s">
        <v>241</v>
      </c>
      <c r="G112" s="168" t="s">
        <v>997</v>
      </c>
      <c r="H112" s="168" t="s">
        <v>520</v>
      </c>
      <c r="I112" s="168" t="s">
        <v>237</v>
      </c>
      <c r="J112" s="169" t="s">
        <v>31</v>
      </c>
      <c r="K112" s="168" t="s">
        <v>31</v>
      </c>
      <c r="L112" s="169" t="s">
        <v>31</v>
      </c>
      <c r="M112" s="170" t="s">
        <v>31</v>
      </c>
      <c r="N112" s="171" t="s">
        <v>31</v>
      </c>
      <c r="U112" s="137" t="s">
        <v>258</v>
      </c>
    </row>
    <row r="113" spans="1:23" s="132" customFormat="1" x14ac:dyDescent="0.2">
      <c r="A113" s="167"/>
      <c r="B113" s="166" t="s">
        <v>31</v>
      </c>
      <c r="C113" s="917" t="s">
        <v>244</v>
      </c>
      <c r="D113" s="917"/>
      <c r="E113" s="917"/>
      <c r="F113" s="159" t="s">
        <v>31</v>
      </c>
      <c r="G113" s="159" t="s">
        <v>31</v>
      </c>
      <c r="H113" s="159" t="s">
        <v>31</v>
      </c>
      <c r="I113" s="159" t="s">
        <v>31</v>
      </c>
      <c r="J113" s="160">
        <v>15.69</v>
      </c>
      <c r="K113" s="159" t="s">
        <v>31</v>
      </c>
      <c r="L113" s="160">
        <v>18.75</v>
      </c>
      <c r="M113" s="161" t="s">
        <v>31</v>
      </c>
      <c r="N113" s="162" t="s">
        <v>31</v>
      </c>
      <c r="V113" s="137" t="s">
        <v>244</v>
      </c>
    </row>
    <row r="114" spans="1:23" s="132" customFormat="1" x14ac:dyDescent="0.2">
      <c r="A114" s="167"/>
      <c r="B114" s="166" t="s">
        <v>31</v>
      </c>
      <c r="C114" s="904" t="s">
        <v>245</v>
      </c>
      <c r="D114" s="904"/>
      <c r="E114" s="904"/>
      <c r="F114" s="168" t="s">
        <v>31</v>
      </c>
      <c r="G114" s="168" t="s">
        <v>31</v>
      </c>
      <c r="H114" s="168" t="s">
        <v>31</v>
      </c>
      <c r="I114" s="168" t="s">
        <v>31</v>
      </c>
      <c r="J114" s="169" t="s">
        <v>31</v>
      </c>
      <c r="K114" s="168" t="s">
        <v>31</v>
      </c>
      <c r="L114" s="169">
        <v>15.31</v>
      </c>
      <c r="M114" s="170" t="s">
        <v>31</v>
      </c>
      <c r="N114" s="171" t="s">
        <v>31</v>
      </c>
      <c r="U114" s="137" t="s">
        <v>245</v>
      </c>
    </row>
    <row r="115" spans="1:23" s="132" customFormat="1" ht="22.5" x14ac:dyDescent="0.2">
      <c r="A115" s="167"/>
      <c r="B115" s="166" t="s">
        <v>699</v>
      </c>
      <c r="C115" s="904" t="s">
        <v>700</v>
      </c>
      <c r="D115" s="904"/>
      <c r="E115" s="904"/>
      <c r="F115" s="168" t="s">
        <v>144</v>
      </c>
      <c r="G115" s="168" t="s">
        <v>537</v>
      </c>
      <c r="H115" s="168" t="s">
        <v>31</v>
      </c>
      <c r="I115" s="168" t="s">
        <v>537</v>
      </c>
      <c r="J115" s="169" t="s">
        <v>31</v>
      </c>
      <c r="K115" s="168" t="s">
        <v>31</v>
      </c>
      <c r="L115" s="169">
        <v>12.25</v>
      </c>
      <c r="M115" s="170" t="s">
        <v>31</v>
      </c>
      <c r="N115" s="171" t="s">
        <v>31</v>
      </c>
      <c r="U115" s="137" t="s">
        <v>700</v>
      </c>
    </row>
    <row r="116" spans="1:23" s="132" customFormat="1" ht="22.5" x14ac:dyDescent="0.2">
      <c r="A116" s="167"/>
      <c r="B116" s="166" t="s">
        <v>701</v>
      </c>
      <c r="C116" s="904" t="s">
        <v>702</v>
      </c>
      <c r="D116" s="904"/>
      <c r="E116" s="904"/>
      <c r="F116" s="168" t="s">
        <v>144</v>
      </c>
      <c r="G116" s="168" t="s">
        <v>703</v>
      </c>
      <c r="H116" s="168" t="s">
        <v>31</v>
      </c>
      <c r="I116" s="168" t="s">
        <v>703</v>
      </c>
      <c r="J116" s="169" t="s">
        <v>31</v>
      </c>
      <c r="K116" s="168" t="s">
        <v>31</v>
      </c>
      <c r="L116" s="169">
        <v>9.19</v>
      </c>
      <c r="M116" s="170" t="s">
        <v>31</v>
      </c>
      <c r="N116" s="171" t="s">
        <v>31</v>
      </c>
      <c r="U116" s="137" t="s">
        <v>702</v>
      </c>
    </row>
    <row r="117" spans="1:23" s="132" customFormat="1" x14ac:dyDescent="0.2">
      <c r="A117" s="172"/>
      <c r="B117" s="173"/>
      <c r="C117" s="918" t="s">
        <v>252</v>
      </c>
      <c r="D117" s="918"/>
      <c r="E117" s="918"/>
      <c r="F117" s="174" t="s">
        <v>31</v>
      </c>
      <c r="G117" s="174" t="s">
        <v>31</v>
      </c>
      <c r="H117" s="174" t="s">
        <v>31</v>
      </c>
      <c r="I117" s="174" t="s">
        <v>31</v>
      </c>
      <c r="J117" s="175" t="s">
        <v>31</v>
      </c>
      <c r="K117" s="174" t="s">
        <v>31</v>
      </c>
      <c r="L117" s="175">
        <v>40.19</v>
      </c>
      <c r="M117" s="161" t="s">
        <v>31</v>
      </c>
      <c r="N117" s="176" t="s">
        <v>31</v>
      </c>
      <c r="W117" s="137" t="s">
        <v>252</v>
      </c>
    </row>
    <row r="118" spans="1:23" s="132" customFormat="1" ht="22.5" x14ac:dyDescent="0.2">
      <c r="A118" s="157" t="s">
        <v>341</v>
      </c>
      <c r="B118" s="158" t="s">
        <v>998</v>
      </c>
      <c r="C118" s="917" t="s">
        <v>999</v>
      </c>
      <c r="D118" s="917"/>
      <c r="E118" s="917"/>
      <c r="F118" s="159" t="s">
        <v>178</v>
      </c>
      <c r="G118" s="159" t="s">
        <v>31</v>
      </c>
      <c r="H118" s="159" t="s">
        <v>31</v>
      </c>
      <c r="I118" s="159" t="s">
        <v>225</v>
      </c>
      <c r="J118" s="160">
        <v>386.3</v>
      </c>
      <c r="K118" s="159" t="s">
        <v>31</v>
      </c>
      <c r="L118" s="160">
        <v>386.3</v>
      </c>
      <c r="M118" s="161" t="s">
        <v>31</v>
      </c>
      <c r="N118" s="162" t="s">
        <v>31</v>
      </c>
      <c r="R118" s="137" t="s">
        <v>999</v>
      </c>
    </row>
    <row r="119" spans="1:23" s="132" customFormat="1" ht="22.5" x14ac:dyDescent="0.2">
      <c r="A119" s="157" t="s">
        <v>344</v>
      </c>
      <c r="B119" s="158" t="s">
        <v>1000</v>
      </c>
      <c r="C119" s="917" t="s">
        <v>1001</v>
      </c>
      <c r="D119" s="917"/>
      <c r="E119" s="917"/>
      <c r="F119" s="159" t="s">
        <v>178</v>
      </c>
      <c r="G119" s="159" t="s">
        <v>31</v>
      </c>
      <c r="H119" s="159" t="s">
        <v>31</v>
      </c>
      <c r="I119" s="159" t="s">
        <v>235</v>
      </c>
      <c r="J119" s="160">
        <v>230.51</v>
      </c>
      <c r="K119" s="159" t="s">
        <v>31</v>
      </c>
      <c r="L119" s="160">
        <v>461.02</v>
      </c>
      <c r="M119" s="161" t="s">
        <v>31</v>
      </c>
      <c r="N119" s="162" t="s">
        <v>31</v>
      </c>
      <c r="R119" s="137" t="s">
        <v>1001</v>
      </c>
    </row>
    <row r="120" spans="1:23" s="132" customFormat="1" ht="33.75" x14ac:dyDescent="0.2">
      <c r="A120" s="157" t="s">
        <v>346</v>
      </c>
      <c r="B120" s="158" t="s">
        <v>1002</v>
      </c>
      <c r="C120" s="917" t="s">
        <v>1003</v>
      </c>
      <c r="D120" s="917"/>
      <c r="E120" s="917"/>
      <c r="F120" s="159" t="s">
        <v>178</v>
      </c>
      <c r="G120" s="159" t="s">
        <v>31</v>
      </c>
      <c r="H120" s="159" t="s">
        <v>31</v>
      </c>
      <c r="I120" s="159" t="s">
        <v>225</v>
      </c>
      <c r="J120" s="160" t="s">
        <v>31</v>
      </c>
      <c r="K120" s="159" t="s">
        <v>31</v>
      </c>
      <c r="L120" s="160" t="s">
        <v>31</v>
      </c>
      <c r="M120" s="161" t="s">
        <v>31</v>
      </c>
      <c r="N120" s="162" t="s">
        <v>31</v>
      </c>
      <c r="R120" s="137" t="s">
        <v>1003</v>
      </c>
    </row>
    <row r="121" spans="1:23" s="132" customFormat="1" ht="33.75" x14ac:dyDescent="0.2">
      <c r="A121" s="165"/>
      <c r="B121" s="166" t="s">
        <v>822</v>
      </c>
      <c r="C121" s="904" t="s">
        <v>519</v>
      </c>
      <c r="D121" s="904"/>
      <c r="E121" s="904"/>
      <c r="F121" s="904"/>
      <c r="G121" s="904"/>
      <c r="H121" s="904"/>
      <c r="I121" s="904"/>
      <c r="J121" s="904"/>
      <c r="K121" s="904"/>
      <c r="L121" s="904"/>
      <c r="M121" s="904"/>
      <c r="N121" s="912"/>
      <c r="S121" s="137" t="s">
        <v>519</v>
      </c>
    </row>
    <row r="122" spans="1:23" s="132" customFormat="1" x14ac:dyDescent="0.2">
      <c r="A122" s="167"/>
      <c r="B122" s="166" t="s">
        <v>225</v>
      </c>
      <c r="C122" s="904" t="s">
        <v>255</v>
      </c>
      <c r="D122" s="904"/>
      <c r="E122" s="904"/>
      <c r="F122" s="168" t="s">
        <v>31</v>
      </c>
      <c r="G122" s="168" t="s">
        <v>31</v>
      </c>
      <c r="H122" s="168" t="s">
        <v>31</v>
      </c>
      <c r="I122" s="168" t="s">
        <v>31</v>
      </c>
      <c r="J122" s="169">
        <v>20.440000000000001</v>
      </c>
      <c r="K122" s="168" t="s">
        <v>520</v>
      </c>
      <c r="L122" s="169">
        <v>25.55</v>
      </c>
      <c r="M122" s="170" t="s">
        <v>31</v>
      </c>
      <c r="N122" s="171" t="s">
        <v>31</v>
      </c>
      <c r="T122" s="137" t="s">
        <v>255</v>
      </c>
    </row>
    <row r="123" spans="1:23" s="132" customFormat="1" x14ac:dyDescent="0.2">
      <c r="A123" s="167"/>
      <c r="B123" s="166" t="s">
        <v>235</v>
      </c>
      <c r="C123" s="904" t="s">
        <v>236</v>
      </c>
      <c r="D123" s="904"/>
      <c r="E123" s="904"/>
      <c r="F123" s="168" t="s">
        <v>31</v>
      </c>
      <c r="G123" s="168" t="s">
        <v>31</v>
      </c>
      <c r="H123" s="168" t="s">
        <v>31</v>
      </c>
      <c r="I123" s="168" t="s">
        <v>31</v>
      </c>
      <c r="J123" s="169">
        <v>33.47</v>
      </c>
      <c r="K123" s="168" t="s">
        <v>520</v>
      </c>
      <c r="L123" s="169">
        <v>41.84</v>
      </c>
      <c r="M123" s="170" t="s">
        <v>31</v>
      </c>
      <c r="N123" s="171" t="s">
        <v>31</v>
      </c>
      <c r="T123" s="137" t="s">
        <v>236</v>
      </c>
    </row>
    <row r="124" spans="1:23" s="132" customFormat="1" x14ac:dyDescent="0.2">
      <c r="A124" s="167"/>
      <c r="B124" s="166" t="s">
        <v>238</v>
      </c>
      <c r="C124" s="904" t="s">
        <v>239</v>
      </c>
      <c r="D124" s="904"/>
      <c r="E124" s="904"/>
      <c r="F124" s="168" t="s">
        <v>31</v>
      </c>
      <c r="G124" s="168" t="s">
        <v>31</v>
      </c>
      <c r="H124" s="168" t="s">
        <v>31</v>
      </c>
      <c r="I124" s="168" t="s">
        <v>31</v>
      </c>
      <c r="J124" s="169">
        <v>3.42</v>
      </c>
      <c r="K124" s="168" t="s">
        <v>520</v>
      </c>
      <c r="L124" s="169">
        <v>4.28</v>
      </c>
      <c r="M124" s="170" t="s">
        <v>31</v>
      </c>
      <c r="N124" s="171" t="s">
        <v>31</v>
      </c>
      <c r="T124" s="137" t="s">
        <v>239</v>
      </c>
    </row>
    <row r="125" spans="1:23" s="132" customFormat="1" x14ac:dyDescent="0.2">
      <c r="A125" s="167"/>
      <c r="B125" s="166" t="s">
        <v>256</v>
      </c>
      <c r="C125" s="904" t="s">
        <v>257</v>
      </c>
      <c r="D125" s="904"/>
      <c r="E125" s="904"/>
      <c r="F125" s="168" t="s">
        <v>31</v>
      </c>
      <c r="G125" s="168" t="s">
        <v>31</v>
      </c>
      <c r="H125" s="168" t="s">
        <v>31</v>
      </c>
      <c r="I125" s="168" t="s">
        <v>31</v>
      </c>
      <c r="J125" s="169">
        <v>2.94</v>
      </c>
      <c r="K125" s="168" t="s">
        <v>31</v>
      </c>
      <c r="L125" s="169">
        <v>2.94</v>
      </c>
      <c r="M125" s="170" t="s">
        <v>31</v>
      </c>
      <c r="N125" s="171" t="s">
        <v>31</v>
      </c>
      <c r="T125" s="137" t="s">
        <v>257</v>
      </c>
    </row>
    <row r="126" spans="1:23" s="132" customFormat="1" x14ac:dyDescent="0.2">
      <c r="A126" s="167"/>
      <c r="B126" s="166" t="s">
        <v>31</v>
      </c>
      <c r="C126" s="904" t="s">
        <v>258</v>
      </c>
      <c r="D126" s="904"/>
      <c r="E126" s="904"/>
      <c r="F126" s="168" t="s">
        <v>241</v>
      </c>
      <c r="G126" s="168" t="s">
        <v>1004</v>
      </c>
      <c r="H126" s="168" t="s">
        <v>520</v>
      </c>
      <c r="I126" s="168" t="s">
        <v>969</v>
      </c>
      <c r="J126" s="169" t="s">
        <v>31</v>
      </c>
      <c r="K126" s="168" t="s">
        <v>31</v>
      </c>
      <c r="L126" s="169" t="s">
        <v>31</v>
      </c>
      <c r="M126" s="170" t="s">
        <v>31</v>
      </c>
      <c r="N126" s="171" t="s">
        <v>31</v>
      </c>
      <c r="U126" s="137" t="s">
        <v>258</v>
      </c>
    </row>
    <row r="127" spans="1:23" s="132" customFormat="1" x14ac:dyDescent="0.2">
      <c r="A127" s="167"/>
      <c r="B127" s="166" t="s">
        <v>31</v>
      </c>
      <c r="C127" s="904" t="s">
        <v>240</v>
      </c>
      <c r="D127" s="904"/>
      <c r="E127" s="904"/>
      <c r="F127" s="168" t="s">
        <v>241</v>
      </c>
      <c r="G127" s="168" t="s">
        <v>1005</v>
      </c>
      <c r="H127" s="168" t="s">
        <v>520</v>
      </c>
      <c r="I127" s="168" t="s">
        <v>1006</v>
      </c>
      <c r="J127" s="169" t="s">
        <v>31</v>
      </c>
      <c r="K127" s="168" t="s">
        <v>31</v>
      </c>
      <c r="L127" s="169" t="s">
        <v>31</v>
      </c>
      <c r="M127" s="170" t="s">
        <v>31</v>
      </c>
      <c r="N127" s="171" t="s">
        <v>31</v>
      </c>
      <c r="U127" s="137" t="s">
        <v>240</v>
      </c>
    </row>
    <row r="128" spans="1:23" s="132" customFormat="1" x14ac:dyDescent="0.2">
      <c r="A128" s="167"/>
      <c r="B128" s="166" t="s">
        <v>31</v>
      </c>
      <c r="C128" s="917" t="s">
        <v>244</v>
      </c>
      <c r="D128" s="917"/>
      <c r="E128" s="917"/>
      <c r="F128" s="159" t="s">
        <v>31</v>
      </c>
      <c r="G128" s="159" t="s">
        <v>31</v>
      </c>
      <c r="H128" s="159" t="s">
        <v>31</v>
      </c>
      <c r="I128" s="159" t="s">
        <v>31</v>
      </c>
      <c r="J128" s="160">
        <v>56.85</v>
      </c>
      <c r="K128" s="159" t="s">
        <v>31</v>
      </c>
      <c r="L128" s="160">
        <v>70.33</v>
      </c>
      <c r="M128" s="161" t="s">
        <v>31</v>
      </c>
      <c r="N128" s="162" t="s">
        <v>31</v>
      </c>
      <c r="V128" s="137" t="s">
        <v>244</v>
      </c>
    </row>
    <row r="129" spans="1:25" s="132" customFormat="1" x14ac:dyDescent="0.2">
      <c r="A129" s="167"/>
      <c r="B129" s="166" t="s">
        <v>31</v>
      </c>
      <c r="C129" s="904" t="s">
        <v>245</v>
      </c>
      <c r="D129" s="904"/>
      <c r="E129" s="904"/>
      <c r="F129" s="168" t="s">
        <v>31</v>
      </c>
      <c r="G129" s="168" t="s">
        <v>31</v>
      </c>
      <c r="H129" s="168" t="s">
        <v>31</v>
      </c>
      <c r="I129" s="168" t="s">
        <v>31</v>
      </c>
      <c r="J129" s="169" t="s">
        <v>31</v>
      </c>
      <c r="K129" s="168" t="s">
        <v>31</v>
      </c>
      <c r="L129" s="169">
        <v>29.83</v>
      </c>
      <c r="M129" s="170" t="s">
        <v>31</v>
      </c>
      <c r="N129" s="171" t="s">
        <v>31</v>
      </c>
      <c r="U129" s="137" t="s">
        <v>245</v>
      </c>
    </row>
    <row r="130" spans="1:25" s="132" customFormat="1" ht="22.5" x14ac:dyDescent="0.2">
      <c r="A130" s="167"/>
      <c r="B130" s="166" t="s">
        <v>892</v>
      </c>
      <c r="C130" s="904" t="s">
        <v>893</v>
      </c>
      <c r="D130" s="904"/>
      <c r="E130" s="904"/>
      <c r="F130" s="168" t="s">
        <v>144</v>
      </c>
      <c r="G130" s="168" t="s">
        <v>248</v>
      </c>
      <c r="H130" s="168" t="s">
        <v>31</v>
      </c>
      <c r="I130" s="168" t="s">
        <v>248</v>
      </c>
      <c r="J130" s="169" t="s">
        <v>31</v>
      </c>
      <c r="K130" s="168" t="s">
        <v>31</v>
      </c>
      <c r="L130" s="169">
        <v>28.34</v>
      </c>
      <c r="M130" s="170" t="s">
        <v>31</v>
      </c>
      <c r="N130" s="171" t="s">
        <v>31</v>
      </c>
      <c r="U130" s="137" t="s">
        <v>893</v>
      </c>
    </row>
    <row r="131" spans="1:25" s="132" customFormat="1" ht="22.5" x14ac:dyDescent="0.2">
      <c r="A131" s="167"/>
      <c r="B131" s="166" t="s">
        <v>894</v>
      </c>
      <c r="C131" s="904" t="s">
        <v>895</v>
      </c>
      <c r="D131" s="904"/>
      <c r="E131" s="904"/>
      <c r="F131" s="168" t="s">
        <v>144</v>
      </c>
      <c r="G131" s="168" t="s">
        <v>554</v>
      </c>
      <c r="H131" s="168" t="s">
        <v>31</v>
      </c>
      <c r="I131" s="168" t="s">
        <v>554</v>
      </c>
      <c r="J131" s="169" t="s">
        <v>31</v>
      </c>
      <c r="K131" s="168" t="s">
        <v>31</v>
      </c>
      <c r="L131" s="169">
        <v>19.39</v>
      </c>
      <c r="M131" s="170" t="s">
        <v>31</v>
      </c>
      <c r="N131" s="171" t="s">
        <v>31</v>
      </c>
      <c r="U131" s="137" t="s">
        <v>895</v>
      </c>
    </row>
    <row r="132" spans="1:25" s="132" customFormat="1" x14ac:dyDescent="0.2">
      <c r="A132" s="172"/>
      <c r="B132" s="173"/>
      <c r="C132" s="918" t="s">
        <v>252</v>
      </c>
      <c r="D132" s="918"/>
      <c r="E132" s="918"/>
      <c r="F132" s="174" t="s">
        <v>31</v>
      </c>
      <c r="G132" s="174" t="s">
        <v>31</v>
      </c>
      <c r="H132" s="174" t="s">
        <v>31</v>
      </c>
      <c r="I132" s="174" t="s">
        <v>31</v>
      </c>
      <c r="J132" s="175" t="s">
        <v>31</v>
      </c>
      <c r="K132" s="174" t="s">
        <v>31</v>
      </c>
      <c r="L132" s="175">
        <v>118.06</v>
      </c>
      <c r="M132" s="161" t="s">
        <v>31</v>
      </c>
      <c r="N132" s="176" t="s">
        <v>31</v>
      </c>
      <c r="W132" s="137" t="s">
        <v>252</v>
      </c>
    </row>
    <row r="133" spans="1:25" s="132" customFormat="1" ht="22.5" x14ac:dyDescent="0.2">
      <c r="A133" s="157" t="s">
        <v>348</v>
      </c>
      <c r="B133" s="158" t="s">
        <v>1007</v>
      </c>
      <c r="C133" s="917" t="s">
        <v>1008</v>
      </c>
      <c r="D133" s="917"/>
      <c r="E133" s="917"/>
      <c r="F133" s="159" t="s">
        <v>178</v>
      </c>
      <c r="G133" s="159" t="s">
        <v>31</v>
      </c>
      <c r="H133" s="159" t="s">
        <v>31</v>
      </c>
      <c r="I133" s="159" t="s">
        <v>225</v>
      </c>
      <c r="J133" s="160">
        <v>3258.43</v>
      </c>
      <c r="K133" s="159" t="s">
        <v>706</v>
      </c>
      <c r="L133" s="160">
        <v>3297.53</v>
      </c>
      <c r="M133" s="161" t="s">
        <v>31</v>
      </c>
      <c r="N133" s="162" t="s">
        <v>31</v>
      </c>
      <c r="R133" s="137" t="s">
        <v>1008</v>
      </c>
    </row>
    <row r="134" spans="1:25" s="132" customFormat="1" x14ac:dyDescent="0.2">
      <c r="A134" s="163"/>
      <c r="B134" s="164"/>
      <c r="C134" s="904" t="s">
        <v>1009</v>
      </c>
      <c r="D134" s="904"/>
      <c r="E134" s="904"/>
      <c r="F134" s="904"/>
      <c r="G134" s="904"/>
      <c r="H134" s="904"/>
      <c r="I134" s="904"/>
      <c r="J134" s="904"/>
      <c r="K134" s="904"/>
      <c r="L134" s="904"/>
      <c r="M134" s="904"/>
      <c r="N134" s="912"/>
      <c r="Y134" s="137" t="s">
        <v>1009</v>
      </c>
    </row>
    <row r="135" spans="1:25" s="132" customFormat="1" ht="22.5" x14ac:dyDescent="0.2">
      <c r="A135" s="165"/>
      <c r="B135" s="166" t="s">
        <v>708</v>
      </c>
      <c r="C135" s="904" t="s">
        <v>709</v>
      </c>
      <c r="D135" s="904"/>
      <c r="E135" s="904"/>
      <c r="F135" s="904"/>
      <c r="G135" s="904"/>
      <c r="H135" s="904"/>
      <c r="I135" s="904"/>
      <c r="J135" s="904"/>
      <c r="K135" s="904"/>
      <c r="L135" s="904"/>
      <c r="M135" s="904"/>
      <c r="N135" s="912"/>
      <c r="S135" s="137" t="s">
        <v>709</v>
      </c>
    </row>
    <row r="136" spans="1:25" s="132" customFormat="1" ht="22.5" x14ac:dyDescent="0.2">
      <c r="A136" s="157" t="s">
        <v>351</v>
      </c>
      <c r="B136" s="158" t="s">
        <v>995</v>
      </c>
      <c r="C136" s="917" t="s">
        <v>996</v>
      </c>
      <c r="D136" s="917"/>
      <c r="E136" s="917"/>
      <c r="F136" s="159" t="s">
        <v>178</v>
      </c>
      <c r="G136" s="159" t="s">
        <v>31</v>
      </c>
      <c r="H136" s="159" t="s">
        <v>31</v>
      </c>
      <c r="I136" s="159" t="s">
        <v>225</v>
      </c>
      <c r="J136" s="160" t="s">
        <v>31</v>
      </c>
      <c r="K136" s="159" t="s">
        <v>31</v>
      </c>
      <c r="L136" s="160" t="s">
        <v>31</v>
      </c>
      <c r="M136" s="161" t="s">
        <v>31</v>
      </c>
      <c r="N136" s="162" t="s">
        <v>31</v>
      </c>
      <c r="R136" s="137" t="s">
        <v>996</v>
      </c>
    </row>
    <row r="137" spans="1:25" s="132" customFormat="1" ht="33.75" x14ac:dyDescent="0.2">
      <c r="A137" s="165"/>
      <c r="B137" s="166" t="s">
        <v>822</v>
      </c>
      <c r="C137" s="904" t="s">
        <v>519</v>
      </c>
      <c r="D137" s="904"/>
      <c r="E137" s="904"/>
      <c r="F137" s="904"/>
      <c r="G137" s="904"/>
      <c r="H137" s="904"/>
      <c r="I137" s="904"/>
      <c r="J137" s="904"/>
      <c r="K137" s="904"/>
      <c r="L137" s="904"/>
      <c r="M137" s="904"/>
      <c r="N137" s="912"/>
      <c r="S137" s="137" t="s">
        <v>519</v>
      </c>
    </row>
    <row r="138" spans="1:25" s="132" customFormat="1" x14ac:dyDescent="0.2">
      <c r="A138" s="167"/>
      <c r="B138" s="166" t="s">
        <v>225</v>
      </c>
      <c r="C138" s="904" t="s">
        <v>255</v>
      </c>
      <c r="D138" s="904"/>
      <c r="E138" s="904"/>
      <c r="F138" s="168" t="s">
        <v>31</v>
      </c>
      <c r="G138" s="168" t="s">
        <v>31</v>
      </c>
      <c r="H138" s="168" t="s">
        <v>31</v>
      </c>
      <c r="I138" s="168" t="s">
        <v>31</v>
      </c>
      <c r="J138" s="169">
        <v>12.25</v>
      </c>
      <c r="K138" s="168" t="s">
        <v>520</v>
      </c>
      <c r="L138" s="169">
        <v>15.31</v>
      </c>
      <c r="M138" s="170" t="s">
        <v>31</v>
      </c>
      <c r="N138" s="171" t="s">
        <v>31</v>
      </c>
      <c r="T138" s="137" t="s">
        <v>255</v>
      </c>
    </row>
    <row r="139" spans="1:25" s="132" customFormat="1" x14ac:dyDescent="0.2">
      <c r="A139" s="167"/>
      <c r="B139" s="166" t="s">
        <v>256</v>
      </c>
      <c r="C139" s="904" t="s">
        <v>257</v>
      </c>
      <c r="D139" s="904"/>
      <c r="E139" s="904"/>
      <c r="F139" s="168" t="s">
        <v>31</v>
      </c>
      <c r="G139" s="168" t="s">
        <v>31</v>
      </c>
      <c r="H139" s="168" t="s">
        <v>31</v>
      </c>
      <c r="I139" s="168" t="s">
        <v>31</v>
      </c>
      <c r="J139" s="169">
        <v>3.44</v>
      </c>
      <c r="K139" s="168" t="s">
        <v>31</v>
      </c>
      <c r="L139" s="169">
        <v>3.44</v>
      </c>
      <c r="M139" s="170" t="s">
        <v>31</v>
      </c>
      <c r="N139" s="171" t="s">
        <v>31</v>
      </c>
      <c r="T139" s="137" t="s">
        <v>257</v>
      </c>
    </row>
    <row r="140" spans="1:25" s="132" customFormat="1" x14ac:dyDescent="0.2">
      <c r="A140" s="167"/>
      <c r="B140" s="166" t="s">
        <v>31</v>
      </c>
      <c r="C140" s="904" t="s">
        <v>258</v>
      </c>
      <c r="D140" s="904"/>
      <c r="E140" s="904"/>
      <c r="F140" s="168" t="s">
        <v>241</v>
      </c>
      <c r="G140" s="168" t="s">
        <v>997</v>
      </c>
      <c r="H140" s="168" t="s">
        <v>520</v>
      </c>
      <c r="I140" s="168" t="s">
        <v>237</v>
      </c>
      <c r="J140" s="169" t="s">
        <v>31</v>
      </c>
      <c r="K140" s="168" t="s">
        <v>31</v>
      </c>
      <c r="L140" s="169" t="s">
        <v>31</v>
      </c>
      <c r="M140" s="170" t="s">
        <v>31</v>
      </c>
      <c r="N140" s="171" t="s">
        <v>31</v>
      </c>
      <c r="U140" s="137" t="s">
        <v>258</v>
      </c>
    </row>
    <row r="141" spans="1:25" s="132" customFormat="1" x14ac:dyDescent="0.2">
      <c r="A141" s="167"/>
      <c r="B141" s="166" t="s">
        <v>31</v>
      </c>
      <c r="C141" s="917" t="s">
        <v>244</v>
      </c>
      <c r="D141" s="917"/>
      <c r="E141" s="917"/>
      <c r="F141" s="159" t="s">
        <v>31</v>
      </c>
      <c r="G141" s="159" t="s">
        <v>31</v>
      </c>
      <c r="H141" s="159" t="s">
        <v>31</v>
      </c>
      <c r="I141" s="159" t="s">
        <v>31</v>
      </c>
      <c r="J141" s="160">
        <v>15.69</v>
      </c>
      <c r="K141" s="159" t="s">
        <v>31</v>
      </c>
      <c r="L141" s="160">
        <v>18.75</v>
      </c>
      <c r="M141" s="161" t="s">
        <v>31</v>
      </c>
      <c r="N141" s="162" t="s">
        <v>31</v>
      </c>
      <c r="V141" s="137" t="s">
        <v>244</v>
      </c>
    </row>
    <row r="142" spans="1:25" s="132" customFormat="1" x14ac:dyDescent="0.2">
      <c r="A142" s="167"/>
      <c r="B142" s="166" t="s">
        <v>31</v>
      </c>
      <c r="C142" s="904" t="s">
        <v>245</v>
      </c>
      <c r="D142" s="904"/>
      <c r="E142" s="904"/>
      <c r="F142" s="168" t="s">
        <v>31</v>
      </c>
      <c r="G142" s="168" t="s">
        <v>31</v>
      </c>
      <c r="H142" s="168" t="s">
        <v>31</v>
      </c>
      <c r="I142" s="168" t="s">
        <v>31</v>
      </c>
      <c r="J142" s="169" t="s">
        <v>31</v>
      </c>
      <c r="K142" s="168" t="s">
        <v>31</v>
      </c>
      <c r="L142" s="169">
        <v>15.31</v>
      </c>
      <c r="M142" s="170" t="s">
        <v>31</v>
      </c>
      <c r="N142" s="171" t="s">
        <v>31</v>
      </c>
      <c r="U142" s="137" t="s">
        <v>245</v>
      </c>
    </row>
    <row r="143" spans="1:25" s="132" customFormat="1" ht="22.5" x14ac:dyDescent="0.2">
      <c r="A143" s="167"/>
      <c r="B143" s="166" t="s">
        <v>699</v>
      </c>
      <c r="C143" s="904" t="s">
        <v>700</v>
      </c>
      <c r="D143" s="904"/>
      <c r="E143" s="904"/>
      <c r="F143" s="168" t="s">
        <v>144</v>
      </c>
      <c r="G143" s="168" t="s">
        <v>537</v>
      </c>
      <c r="H143" s="168" t="s">
        <v>31</v>
      </c>
      <c r="I143" s="168" t="s">
        <v>537</v>
      </c>
      <c r="J143" s="169" t="s">
        <v>31</v>
      </c>
      <c r="K143" s="168" t="s">
        <v>31</v>
      </c>
      <c r="L143" s="169">
        <v>12.25</v>
      </c>
      <c r="M143" s="170" t="s">
        <v>31</v>
      </c>
      <c r="N143" s="171" t="s">
        <v>31</v>
      </c>
      <c r="U143" s="137" t="s">
        <v>700</v>
      </c>
    </row>
    <row r="144" spans="1:25" s="132" customFormat="1" ht="22.5" x14ac:dyDescent="0.2">
      <c r="A144" s="167"/>
      <c r="B144" s="166" t="s">
        <v>701</v>
      </c>
      <c r="C144" s="904" t="s">
        <v>702</v>
      </c>
      <c r="D144" s="904"/>
      <c r="E144" s="904"/>
      <c r="F144" s="168" t="s">
        <v>144</v>
      </c>
      <c r="G144" s="168" t="s">
        <v>703</v>
      </c>
      <c r="H144" s="168" t="s">
        <v>31</v>
      </c>
      <c r="I144" s="168" t="s">
        <v>703</v>
      </c>
      <c r="J144" s="169" t="s">
        <v>31</v>
      </c>
      <c r="K144" s="168" t="s">
        <v>31</v>
      </c>
      <c r="L144" s="169">
        <v>9.19</v>
      </c>
      <c r="M144" s="170" t="s">
        <v>31</v>
      </c>
      <c r="N144" s="171" t="s">
        <v>31</v>
      </c>
      <c r="U144" s="137" t="s">
        <v>702</v>
      </c>
    </row>
    <row r="145" spans="1:25" s="132" customFormat="1" x14ac:dyDescent="0.2">
      <c r="A145" s="172"/>
      <c r="B145" s="173"/>
      <c r="C145" s="918" t="s">
        <v>252</v>
      </c>
      <c r="D145" s="918"/>
      <c r="E145" s="918"/>
      <c r="F145" s="174" t="s">
        <v>31</v>
      </c>
      <c r="G145" s="174" t="s">
        <v>31</v>
      </c>
      <c r="H145" s="174" t="s">
        <v>31</v>
      </c>
      <c r="I145" s="174" t="s">
        <v>31</v>
      </c>
      <c r="J145" s="175" t="s">
        <v>31</v>
      </c>
      <c r="K145" s="174" t="s">
        <v>31</v>
      </c>
      <c r="L145" s="175">
        <v>40.19</v>
      </c>
      <c r="M145" s="161" t="s">
        <v>31</v>
      </c>
      <c r="N145" s="176" t="s">
        <v>31</v>
      </c>
      <c r="W145" s="137" t="s">
        <v>252</v>
      </c>
    </row>
    <row r="146" spans="1:25" s="132" customFormat="1" ht="22.5" x14ac:dyDescent="0.2">
      <c r="A146" s="157" t="s">
        <v>356</v>
      </c>
      <c r="B146" s="158" t="s">
        <v>1010</v>
      </c>
      <c r="C146" s="917" t="s">
        <v>1011</v>
      </c>
      <c r="D146" s="917"/>
      <c r="E146" s="917"/>
      <c r="F146" s="159" t="s">
        <v>178</v>
      </c>
      <c r="G146" s="159" t="s">
        <v>31</v>
      </c>
      <c r="H146" s="159" t="s">
        <v>31</v>
      </c>
      <c r="I146" s="159" t="s">
        <v>225</v>
      </c>
      <c r="J146" s="160">
        <v>77.94</v>
      </c>
      <c r="K146" s="159" t="s">
        <v>706</v>
      </c>
      <c r="L146" s="160">
        <v>78.88</v>
      </c>
      <c r="M146" s="161" t="s">
        <v>31</v>
      </c>
      <c r="N146" s="162" t="s">
        <v>31</v>
      </c>
      <c r="R146" s="137" t="s">
        <v>1011</v>
      </c>
    </row>
    <row r="147" spans="1:25" s="132" customFormat="1" x14ac:dyDescent="0.2">
      <c r="A147" s="163"/>
      <c r="B147" s="164"/>
      <c r="C147" s="904" t="s">
        <v>1012</v>
      </c>
      <c r="D147" s="904"/>
      <c r="E147" s="904"/>
      <c r="F147" s="904"/>
      <c r="G147" s="904"/>
      <c r="H147" s="904"/>
      <c r="I147" s="904"/>
      <c r="J147" s="904"/>
      <c r="K147" s="904"/>
      <c r="L147" s="904"/>
      <c r="M147" s="904"/>
      <c r="N147" s="912"/>
      <c r="Y147" s="137" t="s">
        <v>1012</v>
      </c>
    </row>
    <row r="148" spans="1:25" s="132" customFormat="1" ht="22.5" x14ac:dyDescent="0.2">
      <c r="A148" s="165"/>
      <c r="B148" s="166" t="s">
        <v>708</v>
      </c>
      <c r="C148" s="904" t="s">
        <v>709</v>
      </c>
      <c r="D148" s="904"/>
      <c r="E148" s="904"/>
      <c r="F148" s="904"/>
      <c r="G148" s="904"/>
      <c r="H148" s="904"/>
      <c r="I148" s="904"/>
      <c r="J148" s="904"/>
      <c r="K148" s="904"/>
      <c r="L148" s="904"/>
      <c r="M148" s="904"/>
      <c r="N148" s="912"/>
      <c r="S148" s="137" t="s">
        <v>709</v>
      </c>
    </row>
    <row r="149" spans="1:25" s="132" customFormat="1" x14ac:dyDescent="0.2">
      <c r="A149" s="920" t="s">
        <v>884</v>
      </c>
      <c r="B149" s="921"/>
      <c r="C149" s="921"/>
      <c r="D149" s="921"/>
      <c r="E149" s="921"/>
      <c r="F149" s="921"/>
      <c r="G149" s="921"/>
      <c r="H149" s="921"/>
      <c r="I149" s="921"/>
      <c r="J149" s="921"/>
      <c r="K149" s="921"/>
      <c r="L149" s="921"/>
      <c r="M149" s="921"/>
      <c r="N149" s="922"/>
      <c r="Q149" s="137" t="s">
        <v>884</v>
      </c>
    </row>
    <row r="150" spans="1:25" s="132" customFormat="1" x14ac:dyDescent="0.2">
      <c r="A150" s="157" t="s">
        <v>359</v>
      </c>
      <c r="B150" s="158" t="s">
        <v>885</v>
      </c>
      <c r="C150" s="917" t="s">
        <v>886</v>
      </c>
      <c r="D150" s="917"/>
      <c r="E150" s="917"/>
      <c r="F150" s="159" t="s">
        <v>650</v>
      </c>
      <c r="G150" s="159" t="s">
        <v>31</v>
      </c>
      <c r="H150" s="159" t="s">
        <v>31</v>
      </c>
      <c r="I150" s="159" t="s">
        <v>574</v>
      </c>
      <c r="J150" s="160" t="s">
        <v>31</v>
      </c>
      <c r="K150" s="159" t="s">
        <v>31</v>
      </c>
      <c r="L150" s="160" t="s">
        <v>31</v>
      </c>
      <c r="M150" s="161" t="s">
        <v>31</v>
      </c>
      <c r="N150" s="162" t="s">
        <v>31</v>
      </c>
      <c r="R150" s="137" t="s">
        <v>886</v>
      </c>
    </row>
    <row r="151" spans="1:25" s="132" customFormat="1" x14ac:dyDescent="0.2">
      <c r="A151" s="163"/>
      <c r="B151" s="164"/>
      <c r="C151" s="904" t="s">
        <v>1013</v>
      </c>
      <c r="D151" s="904"/>
      <c r="E151" s="904"/>
      <c r="F151" s="904"/>
      <c r="G151" s="904"/>
      <c r="H151" s="904"/>
      <c r="I151" s="904"/>
      <c r="J151" s="904"/>
      <c r="K151" s="904"/>
      <c r="L151" s="904"/>
      <c r="M151" s="904"/>
      <c r="N151" s="912"/>
      <c r="X151" s="137" t="s">
        <v>1013</v>
      </c>
    </row>
    <row r="152" spans="1:25" s="132" customFormat="1" ht="33.75" x14ac:dyDescent="0.2">
      <c r="A152" s="165"/>
      <c r="B152" s="166" t="s">
        <v>822</v>
      </c>
      <c r="C152" s="904" t="s">
        <v>519</v>
      </c>
      <c r="D152" s="904"/>
      <c r="E152" s="904"/>
      <c r="F152" s="904"/>
      <c r="G152" s="904"/>
      <c r="H152" s="904"/>
      <c r="I152" s="904"/>
      <c r="J152" s="904"/>
      <c r="K152" s="904"/>
      <c r="L152" s="904"/>
      <c r="M152" s="904"/>
      <c r="N152" s="912"/>
      <c r="S152" s="137" t="s">
        <v>519</v>
      </c>
    </row>
    <row r="153" spans="1:25" s="132" customFormat="1" x14ac:dyDescent="0.2">
      <c r="A153" s="167"/>
      <c r="B153" s="166" t="s">
        <v>225</v>
      </c>
      <c r="C153" s="904" t="s">
        <v>255</v>
      </c>
      <c r="D153" s="904"/>
      <c r="E153" s="904"/>
      <c r="F153" s="168" t="s">
        <v>31</v>
      </c>
      <c r="G153" s="168" t="s">
        <v>31</v>
      </c>
      <c r="H153" s="168" t="s">
        <v>31</v>
      </c>
      <c r="I153" s="168" t="s">
        <v>31</v>
      </c>
      <c r="J153" s="169">
        <v>154.91999999999999</v>
      </c>
      <c r="K153" s="168" t="s">
        <v>520</v>
      </c>
      <c r="L153" s="169">
        <v>38.729999999999997</v>
      </c>
      <c r="M153" s="170" t="s">
        <v>31</v>
      </c>
      <c r="N153" s="171" t="s">
        <v>31</v>
      </c>
      <c r="T153" s="137" t="s">
        <v>255</v>
      </c>
    </row>
    <row r="154" spans="1:25" s="132" customFormat="1" x14ac:dyDescent="0.2">
      <c r="A154" s="167"/>
      <c r="B154" s="166" t="s">
        <v>235</v>
      </c>
      <c r="C154" s="904" t="s">
        <v>236</v>
      </c>
      <c r="D154" s="904"/>
      <c r="E154" s="904"/>
      <c r="F154" s="168" t="s">
        <v>31</v>
      </c>
      <c r="G154" s="168" t="s">
        <v>31</v>
      </c>
      <c r="H154" s="168" t="s">
        <v>31</v>
      </c>
      <c r="I154" s="168" t="s">
        <v>31</v>
      </c>
      <c r="J154" s="169">
        <v>0.31</v>
      </c>
      <c r="K154" s="168" t="s">
        <v>520</v>
      </c>
      <c r="L154" s="169">
        <v>0.08</v>
      </c>
      <c r="M154" s="170" t="s">
        <v>31</v>
      </c>
      <c r="N154" s="171" t="s">
        <v>31</v>
      </c>
      <c r="T154" s="137" t="s">
        <v>236</v>
      </c>
    </row>
    <row r="155" spans="1:25" s="132" customFormat="1" x14ac:dyDescent="0.2">
      <c r="A155" s="167"/>
      <c r="B155" s="166" t="s">
        <v>238</v>
      </c>
      <c r="C155" s="904" t="s">
        <v>239</v>
      </c>
      <c r="D155" s="904"/>
      <c r="E155" s="904"/>
      <c r="F155" s="168" t="s">
        <v>31</v>
      </c>
      <c r="G155" s="168" t="s">
        <v>31</v>
      </c>
      <c r="H155" s="168" t="s">
        <v>31</v>
      </c>
      <c r="I155" s="168" t="s">
        <v>31</v>
      </c>
      <c r="J155" s="169">
        <v>0.14000000000000001</v>
      </c>
      <c r="K155" s="168" t="s">
        <v>520</v>
      </c>
      <c r="L155" s="169">
        <v>0.04</v>
      </c>
      <c r="M155" s="170" t="s">
        <v>31</v>
      </c>
      <c r="N155" s="171" t="s">
        <v>31</v>
      </c>
      <c r="T155" s="137" t="s">
        <v>239</v>
      </c>
    </row>
    <row r="156" spans="1:25" s="132" customFormat="1" x14ac:dyDescent="0.2">
      <c r="A156" s="167"/>
      <c r="B156" s="166" t="s">
        <v>256</v>
      </c>
      <c r="C156" s="904" t="s">
        <v>257</v>
      </c>
      <c r="D156" s="904"/>
      <c r="E156" s="904"/>
      <c r="F156" s="168" t="s">
        <v>31</v>
      </c>
      <c r="G156" s="168" t="s">
        <v>31</v>
      </c>
      <c r="H156" s="168" t="s">
        <v>31</v>
      </c>
      <c r="I156" s="168" t="s">
        <v>31</v>
      </c>
      <c r="J156" s="169">
        <v>51.53</v>
      </c>
      <c r="K156" s="168" t="s">
        <v>31</v>
      </c>
      <c r="L156" s="169">
        <v>10.31</v>
      </c>
      <c r="M156" s="170" t="s">
        <v>31</v>
      </c>
      <c r="N156" s="171" t="s">
        <v>31</v>
      </c>
      <c r="T156" s="137" t="s">
        <v>257</v>
      </c>
    </row>
    <row r="157" spans="1:25" s="132" customFormat="1" x14ac:dyDescent="0.2">
      <c r="A157" s="167"/>
      <c r="B157" s="166" t="s">
        <v>31</v>
      </c>
      <c r="C157" s="904" t="s">
        <v>258</v>
      </c>
      <c r="D157" s="904"/>
      <c r="E157" s="904"/>
      <c r="F157" s="168" t="s">
        <v>241</v>
      </c>
      <c r="G157" s="168" t="s">
        <v>889</v>
      </c>
      <c r="H157" s="168" t="s">
        <v>520</v>
      </c>
      <c r="I157" s="168" t="s">
        <v>1014</v>
      </c>
      <c r="J157" s="169" t="s">
        <v>31</v>
      </c>
      <c r="K157" s="168" t="s">
        <v>31</v>
      </c>
      <c r="L157" s="169" t="s">
        <v>31</v>
      </c>
      <c r="M157" s="170" t="s">
        <v>31</v>
      </c>
      <c r="N157" s="171" t="s">
        <v>31</v>
      </c>
      <c r="U157" s="137" t="s">
        <v>258</v>
      </c>
    </row>
    <row r="158" spans="1:25" s="132" customFormat="1" x14ac:dyDescent="0.2">
      <c r="A158" s="167"/>
      <c r="B158" s="166" t="s">
        <v>31</v>
      </c>
      <c r="C158" s="904" t="s">
        <v>240</v>
      </c>
      <c r="D158" s="904"/>
      <c r="E158" s="904"/>
      <c r="F158" s="168" t="s">
        <v>241</v>
      </c>
      <c r="G158" s="168" t="s">
        <v>851</v>
      </c>
      <c r="H158" s="168" t="s">
        <v>520</v>
      </c>
      <c r="I158" s="168" t="s">
        <v>1015</v>
      </c>
      <c r="J158" s="169" t="s">
        <v>31</v>
      </c>
      <c r="K158" s="168" t="s">
        <v>31</v>
      </c>
      <c r="L158" s="169" t="s">
        <v>31</v>
      </c>
      <c r="M158" s="170" t="s">
        <v>31</v>
      </c>
      <c r="N158" s="171" t="s">
        <v>31</v>
      </c>
      <c r="U158" s="137" t="s">
        <v>240</v>
      </c>
    </row>
    <row r="159" spans="1:25" s="132" customFormat="1" x14ac:dyDescent="0.2">
      <c r="A159" s="167"/>
      <c r="B159" s="166" t="s">
        <v>31</v>
      </c>
      <c r="C159" s="917" t="s">
        <v>244</v>
      </c>
      <c r="D159" s="917"/>
      <c r="E159" s="917"/>
      <c r="F159" s="159" t="s">
        <v>31</v>
      </c>
      <c r="G159" s="159" t="s">
        <v>31</v>
      </c>
      <c r="H159" s="159" t="s">
        <v>31</v>
      </c>
      <c r="I159" s="159" t="s">
        <v>31</v>
      </c>
      <c r="J159" s="160">
        <v>206.76</v>
      </c>
      <c r="K159" s="159" t="s">
        <v>31</v>
      </c>
      <c r="L159" s="160">
        <v>49.12</v>
      </c>
      <c r="M159" s="161" t="s">
        <v>31</v>
      </c>
      <c r="N159" s="162" t="s">
        <v>31</v>
      </c>
      <c r="V159" s="137" t="s">
        <v>244</v>
      </c>
    </row>
    <row r="160" spans="1:25" s="132" customFormat="1" x14ac:dyDescent="0.2">
      <c r="A160" s="167"/>
      <c r="B160" s="166" t="s">
        <v>31</v>
      </c>
      <c r="C160" s="904" t="s">
        <v>245</v>
      </c>
      <c r="D160" s="904"/>
      <c r="E160" s="904"/>
      <c r="F160" s="168" t="s">
        <v>31</v>
      </c>
      <c r="G160" s="168" t="s">
        <v>31</v>
      </c>
      <c r="H160" s="168" t="s">
        <v>31</v>
      </c>
      <c r="I160" s="168" t="s">
        <v>31</v>
      </c>
      <c r="J160" s="169" t="s">
        <v>31</v>
      </c>
      <c r="K160" s="168" t="s">
        <v>31</v>
      </c>
      <c r="L160" s="169">
        <v>38.770000000000003</v>
      </c>
      <c r="M160" s="170" t="s">
        <v>31</v>
      </c>
      <c r="N160" s="171" t="s">
        <v>31</v>
      </c>
      <c r="U160" s="137" t="s">
        <v>245</v>
      </c>
    </row>
    <row r="161" spans="1:24" s="132" customFormat="1" ht="22.5" x14ac:dyDescent="0.2">
      <c r="A161" s="167"/>
      <c r="B161" s="166" t="s">
        <v>892</v>
      </c>
      <c r="C161" s="904" t="s">
        <v>893</v>
      </c>
      <c r="D161" s="904"/>
      <c r="E161" s="904"/>
      <c r="F161" s="168" t="s">
        <v>144</v>
      </c>
      <c r="G161" s="168" t="s">
        <v>248</v>
      </c>
      <c r="H161" s="168" t="s">
        <v>31</v>
      </c>
      <c r="I161" s="168" t="s">
        <v>248</v>
      </c>
      <c r="J161" s="169" t="s">
        <v>31</v>
      </c>
      <c r="K161" s="168" t="s">
        <v>31</v>
      </c>
      <c r="L161" s="169">
        <v>36.83</v>
      </c>
      <c r="M161" s="170" t="s">
        <v>31</v>
      </c>
      <c r="N161" s="171" t="s">
        <v>31</v>
      </c>
      <c r="U161" s="137" t="s">
        <v>893</v>
      </c>
    </row>
    <row r="162" spans="1:24" s="132" customFormat="1" ht="22.5" x14ac:dyDescent="0.2">
      <c r="A162" s="167"/>
      <c r="B162" s="166" t="s">
        <v>894</v>
      </c>
      <c r="C162" s="904" t="s">
        <v>895</v>
      </c>
      <c r="D162" s="904"/>
      <c r="E162" s="904"/>
      <c r="F162" s="168" t="s">
        <v>144</v>
      </c>
      <c r="G162" s="168" t="s">
        <v>554</v>
      </c>
      <c r="H162" s="168" t="s">
        <v>31</v>
      </c>
      <c r="I162" s="168" t="s">
        <v>554</v>
      </c>
      <c r="J162" s="169" t="s">
        <v>31</v>
      </c>
      <c r="K162" s="168" t="s">
        <v>31</v>
      </c>
      <c r="L162" s="169">
        <v>25.2</v>
      </c>
      <c r="M162" s="170" t="s">
        <v>31</v>
      </c>
      <c r="N162" s="171" t="s">
        <v>31</v>
      </c>
      <c r="U162" s="137" t="s">
        <v>895</v>
      </c>
    </row>
    <row r="163" spans="1:24" s="132" customFormat="1" x14ac:dyDescent="0.2">
      <c r="A163" s="172"/>
      <c r="B163" s="173"/>
      <c r="C163" s="918" t="s">
        <v>252</v>
      </c>
      <c r="D163" s="918"/>
      <c r="E163" s="918"/>
      <c r="F163" s="174" t="s">
        <v>31</v>
      </c>
      <c r="G163" s="174" t="s">
        <v>31</v>
      </c>
      <c r="H163" s="174" t="s">
        <v>31</v>
      </c>
      <c r="I163" s="174" t="s">
        <v>31</v>
      </c>
      <c r="J163" s="175" t="s">
        <v>31</v>
      </c>
      <c r="K163" s="174" t="s">
        <v>31</v>
      </c>
      <c r="L163" s="175">
        <v>111.15</v>
      </c>
      <c r="M163" s="161" t="s">
        <v>31</v>
      </c>
      <c r="N163" s="176" t="s">
        <v>31</v>
      </c>
      <c r="W163" s="137" t="s">
        <v>252</v>
      </c>
    </row>
    <row r="164" spans="1:24" s="132" customFormat="1" x14ac:dyDescent="0.2">
      <c r="A164" s="157" t="s">
        <v>364</v>
      </c>
      <c r="B164" s="158" t="s">
        <v>1016</v>
      </c>
      <c r="C164" s="917" t="s">
        <v>1017</v>
      </c>
      <c r="D164" s="917"/>
      <c r="E164" s="917"/>
      <c r="F164" s="159" t="s">
        <v>744</v>
      </c>
      <c r="G164" s="159" t="s">
        <v>31</v>
      </c>
      <c r="H164" s="159" t="s">
        <v>31</v>
      </c>
      <c r="I164" s="159" t="s">
        <v>359</v>
      </c>
      <c r="J164" s="160">
        <v>1.18</v>
      </c>
      <c r="K164" s="159" t="s">
        <v>31</v>
      </c>
      <c r="L164" s="160">
        <v>23.6</v>
      </c>
      <c r="M164" s="161" t="s">
        <v>31</v>
      </c>
      <c r="N164" s="162" t="s">
        <v>31</v>
      </c>
      <c r="R164" s="137" t="s">
        <v>1017</v>
      </c>
    </row>
    <row r="165" spans="1:24" s="132" customFormat="1" ht="22.5" x14ac:dyDescent="0.2">
      <c r="A165" s="157" t="s">
        <v>366</v>
      </c>
      <c r="B165" s="158" t="s">
        <v>1018</v>
      </c>
      <c r="C165" s="917" t="s">
        <v>1019</v>
      </c>
      <c r="D165" s="917"/>
      <c r="E165" s="917"/>
      <c r="F165" s="159" t="s">
        <v>900</v>
      </c>
      <c r="G165" s="159" t="s">
        <v>31</v>
      </c>
      <c r="H165" s="159" t="s">
        <v>31</v>
      </c>
      <c r="I165" s="159" t="s">
        <v>947</v>
      </c>
      <c r="J165" s="160">
        <v>290</v>
      </c>
      <c r="K165" s="159" t="s">
        <v>31</v>
      </c>
      <c r="L165" s="160">
        <v>14.5</v>
      </c>
      <c r="M165" s="161" t="s">
        <v>31</v>
      </c>
      <c r="N165" s="162" t="s">
        <v>31</v>
      </c>
      <c r="R165" s="137" t="s">
        <v>1019</v>
      </c>
    </row>
    <row r="166" spans="1:24" s="132" customFormat="1" x14ac:dyDescent="0.2">
      <c r="A166" s="163"/>
      <c r="B166" s="164"/>
      <c r="C166" s="904" t="s">
        <v>948</v>
      </c>
      <c r="D166" s="904"/>
      <c r="E166" s="904"/>
      <c r="F166" s="904"/>
      <c r="G166" s="904"/>
      <c r="H166" s="904"/>
      <c r="I166" s="904"/>
      <c r="J166" s="904"/>
      <c r="K166" s="904"/>
      <c r="L166" s="904"/>
      <c r="M166" s="904"/>
      <c r="N166" s="912"/>
      <c r="X166" s="137" t="s">
        <v>948</v>
      </c>
    </row>
    <row r="167" spans="1:24" s="132" customFormat="1" ht="22.5" x14ac:dyDescent="0.2">
      <c r="A167" s="157" t="s">
        <v>368</v>
      </c>
      <c r="B167" s="158" t="s">
        <v>1020</v>
      </c>
      <c r="C167" s="917" t="s">
        <v>1021</v>
      </c>
      <c r="D167" s="917"/>
      <c r="E167" s="917"/>
      <c r="F167" s="159" t="s">
        <v>900</v>
      </c>
      <c r="G167" s="159" t="s">
        <v>31</v>
      </c>
      <c r="H167" s="159" t="s">
        <v>31</v>
      </c>
      <c r="I167" s="159" t="s">
        <v>947</v>
      </c>
      <c r="J167" s="160">
        <v>415</v>
      </c>
      <c r="K167" s="159" t="s">
        <v>31</v>
      </c>
      <c r="L167" s="160">
        <v>20.75</v>
      </c>
      <c r="M167" s="161" t="s">
        <v>31</v>
      </c>
      <c r="N167" s="162" t="s">
        <v>31</v>
      </c>
      <c r="R167" s="137" t="s">
        <v>1021</v>
      </c>
    </row>
    <row r="168" spans="1:24" s="132" customFormat="1" x14ac:dyDescent="0.2">
      <c r="A168" s="163"/>
      <c r="B168" s="164"/>
      <c r="C168" s="904" t="s">
        <v>948</v>
      </c>
      <c r="D168" s="904"/>
      <c r="E168" s="904"/>
      <c r="F168" s="904"/>
      <c r="G168" s="904"/>
      <c r="H168" s="904"/>
      <c r="I168" s="904"/>
      <c r="J168" s="904"/>
      <c r="K168" s="904"/>
      <c r="L168" s="904"/>
      <c r="M168" s="904"/>
      <c r="N168" s="912"/>
      <c r="X168" s="137" t="s">
        <v>948</v>
      </c>
    </row>
    <row r="169" spans="1:24" s="132" customFormat="1" x14ac:dyDescent="0.2">
      <c r="A169" s="157" t="s">
        <v>370</v>
      </c>
      <c r="B169" s="158" t="s">
        <v>1022</v>
      </c>
      <c r="C169" s="917" t="s">
        <v>1023</v>
      </c>
      <c r="D169" s="917"/>
      <c r="E169" s="917"/>
      <c r="F169" s="159" t="s">
        <v>650</v>
      </c>
      <c r="G169" s="159" t="s">
        <v>31</v>
      </c>
      <c r="H169" s="159" t="s">
        <v>31</v>
      </c>
      <c r="I169" s="159" t="s">
        <v>925</v>
      </c>
      <c r="J169" s="160" t="s">
        <v>31</v>
      </c>
      <c r="K169" s="159" t="s">
        <v>31</v>
      </c>
      <c r="L169" s="160" t="s">
        <v>31</v>
      </c>
      <c r="M169" s="161" t="s">
        <v>31</v>
      </c>
      <c r="N169" s="162" t="s">
        <v>31</v>
      </c>
      <c r="R169" s="137" t="s">
        <v>1023</v>
      </c>
    </row>
    <row r="170" spans="1:24" s="132" customFormat="1" x14ac:dyDescent="0.2">
      <c r="A170" s="163"/>
      <c r="B170" s="164"/>
      <c r="C170" s="904" t="s">
        <v>1024</v>
      </c>
      <c r="D170" s="904"/>
      <c r="E170" s="904"/>
      <c r="F170" s="904"/>
      <c r="G170" s="904"/>
      <c r="H170" s="904"/>
      <c r="I170" s="904"/>
      <c r="J170" s="904"/>
      <c r="K170" s="904"/>
      <c r="L170" s="904"/>
      <c r="M170" s="904"/>
      <c r="N170" s="912"/>
      <c r="X170" s="137" t="s">
        <v>1024</v>
      </c>
    </row>
    <row r="171" spans="1:24" s="132" customFormat="1" ht="33.75" x14ac:dyDescent="0.2">
      <c r="A171" s="165"/>
      <c r="B171" s="166" t="s">
        <v>822</v>
      </c>
      <c r="C171" s="904" t="s">
        <v>519</v>
      </c>
      <c r="D171" s="904"/>
      <c r="E171" s="904"/>
      <c r="F171" s="904"/>
      <c r="G171" s="904"/>
      <c r="H171" s="904"/>
      <c r="I171" s="904"/>
      <c r="J171" s="904"/>
      <c r="K171" s="904"/>
      <c r="L171" s="904"/>
      <c r="M171" s="904"/>
      <c r="N171" s="912"/>
      <c r="S171" s="137" t="s">
        <v>519</v>
      </c>
    </row>
    <row r="172" spans="1:24" s="132" customFormat="1" x14ac:dyDescent="0.2">
      <c r="A172" s="167"/>
      <c r="B172" s="166" t="s">
        <v>225</v>
      </c>
      <c r="C172" s="904" t="s">
        <v>255</v>
      </c>
      <c r="D172" s="904"/>
      <c r="E172" s="904"/>
      <c r="F172" s="168" t="s">
        <v>31</v>
      </c>
      <c r="G172" s="168" t="s">
        <v>31</v>
      </c>
      <c r="H172" s="168" t="s">
        <v>31</v>
      </c>
      <c r="I172" s="168" t="s">
        <v>31</v>
      </c>
      <c r="J172" s="169">
        <v>174.89</v>
      </c>
      <c r="K172" s="168" t="s">
        <v>520</v>
      </c>
      <c r="L172" s="169">
        <v>4.37</v>
      </c>
      <c r="M172" s="170" t="s">
        <v>31</v>
      </c>
      <c r="N172" s="171" t="s">
        <v>31</v>
      </c>
      <c r="T172" s="137" t="s">
        <v>255</v>
      </c>
    </row>
    <row r="173" spans="1:24" s="132" customFormat="1" x14ac:dyDescent="0.2">
      <c r="A173" s="167"/>
      <c r="B173" s="166" t="s">
        <v>235</v>
      </c>
      <c r="C173" s="904" t="s">
        <v>236</v>
      </c>
      <c r="D173" s="904"/>
      <c r="E173" s="904"/>
      <c r="F173" s="168" t="s">
        <v>31</v>
      </c>
      <c r="G173" s="168" t="s">
        <v>31</v>
      </c>
      <c r="H173" s="168" t="s">
        <v>31</v>
      </c>
      <c r="I173" s="168" t="s">
        <v>31</v>
      </c>
      <c r="J173" s="169">
        <v>0.31</v>
      </c>
      <c r="K173" s="168" t="s">
        <v>520</v>
      </c>
      <c r="L173" s="169">
        <v>0.01</v>
      </c>
      <c r="M173" s="170" t="s">
        <v>31</v>
      </c>
      <c r="N173" s="171" t="s">
        <v>31</v>
      </c>
      <c r="T173" s="137" t="s">
        <v>236</v>
      </c>
    </row>
    <row r="174" spans="1:24" s="132" customFormat="1" x14ac:dyDescent="0.2">
      <c r="A174" s="167"/>
      <c r="B174" s="166" t="s">
        <v>238</v>
      </c>
      <c r="C174" s="904" t="s">
        <v>239</v>
      </c>
      <c r="D174" s="904"/>
      <c r="E174" s="904"/>
      <c r="F174" s="168" t="s">
        <v>31</v>
      </c>
      <c r="G174" s="168" t="s">
        <v>31</v>
      </c>
      <c r="H174" s="168" t="s">
        <v>31</v>
      </c>
      <c r="I174" s="168" t="s">
        <v>31</v>
      </c>
      <c r="J174" s="169">
        <v>0.14000000000000001</v>
      </c>
      <c r="K174" s="168" t="s">
        <v>520</v>
      </c>
      <c r="L174" s="169">
        <v>0</v>
      </c>
      <c r="M174" s="170" t="s">
        <v>31</v>
      </c>
      <c r="N174" s="171" t="s">
        <v>31</v>
      </c>
      <c r="T174" s="137" t="s">
        <v>239</v>
      </c>
    </row>
    <row r="175" spans="1:24" s="132" customFormat="1" x14ac:dyDescent="0.2">
      <c r="A175" s="167"/>
      <c r="B175" s="166" t="s">
        <v>256</v>
      </c>
      <c r="C175" s="904" t="s">
        <v>257</v>
      </c>
      <c r="D175" s="904"/>
      <c r="E175" s="904"/>
      <c r="F175" s="168" t="s">
        <v>31</v>
      </c>
      <c r="G175" s="168" t="s">
        <v>31</v>
      </c>
      <c r="H175" s="168" t="s">
        <v>31</v>
      </c>
      <c r="I175" s="168" t="s">
        <v>31</v>
      </c>
      <c r="J175" s="169">
        <v>69.930000000000007</v>
      </c>
      <c r="K175" s="168" t="s">
        <v>31</v>
      </c>
      <c r="L175" s="169">
        <v>1.4</v>
      </c>
      <c r="M175" s="170" t="s">
        <v>31</v>
      </c>
      <c r="N175" s="171" t="s">
        <v>31</v>
      </c>
      <c r="T175" s="137" t="s">
        <v>257</v>
      </c>
    </row>
    <row r="176" spans="1:24" s="132" customFormat="1" x14ac:dyDescent="0.2">
      <c r="A176" s="167"/>
      <c r="B176" s="166" t="s">
        <v>31</v>
      </c>
      <c r="C176" s="904" t="s">
        <v>258</v>
      </c>
      <c r="D176" s="904"/>
      <c r="E176" s="904"/>
      <c r="F176" s="168" t="s">
        <v>241</v>
      </c>
      <c r="G176" s="168" t="s">
        <v>1025</v>
      </c>
      <c r="H176" s="168" t="s">
        <v>520</v>
      </c>
      <c r="I176" s="168" t="s">
        <v>1026</v>
      </c>
      <c r="J176" s="169" t="s">
        <v>31</v>
      </c>
      <c r="K176" s="168" t="s">
        <v>31</v>
      </c>
      <c r="L176" s="169" t="s">
        <v>31</v>
      </c>
      <c r="M176" s="170" t="s">
        <v>31</v>
      </c>
      <c r="N176" s="171" t="s">
        <v>31</v>
      </c>
      <c r="U176" s="137" t="s">
        <v>258</v>
      </c>
    </row>
    <row r="177" spans="1:25" s="132" customFormat="1" x14ac:dyDescent="0.2">
      <c r="A177" s="167"/>
      <c r="B177" s="166" t="s">
        <v>31</v>
      </c>
      <c r="C177" s="904" t="s">
        <v>240</v>
      </c>
      <c r="D177" s="904"/>
      <c r="E177" s="904"/>
      <c r="F177" s="168" t="s">
        <v>241</v>
      </c>
      <c r="G177" s="168" t="s">
        <v>851</v>
      </c>
      <c r="H177" s="168" t="s">
        <v>520</v>
      </c>
      <c r="I177" s="168" t="s">
        <v>1027</v>
      </c>
      <c r="J177" s="169" t="s">
        <v>31</v>
      </c>
      <c r="K177" s="168" t="s">
        <v>31</v>
      </c>
      <c r="L177" s="169" t="s">
        <v>31</v>
      </c>
      <c r="M177" s="170" t="s">
        <v>31</v>
      </c>
      <c r="N177" s="171" t="s">
        <v>31</v>
      </c>
      <c r="U177" s="137" t="s">
        <v>240</v>
      </c>
    </row>
    <row r="178" spans="1:25" s="132" customFormat="1" x14ac:dyDescent="0.2">
      <c r="A178" s="167"/>
      <c r="B178" s="166" t="s">
        <v>31</v>
      </c>
      <c r="C178" s="917" t="s">
        <v>244</v>
      </c>
      <c r="D178" s="917"/>
      <c r="E178" s="917"/>
      <c r="F178" s="159" t="s">
        <v>31</v>
      </c>
      <c r="G178" s="159" t="s">
        <v>31</v>
      </c>
      <c r="H178" s="159" t="s">
        <v>31</v>
      </c>
      <c r="I178" s="159" t="s">
        <v>31</v>
      </c>
      <c r="J178" s="160">
        <v>245.13</v>
      </c>
      <c r="K178" s="159" t="s">
        <v>31</v>
      </c>
      <c r="L178" s="160">
        <v>5.78</v>
      </c>
      <c r="M178" s="161" t="s">
        <v>31</v>
      </c>
      <c r="N178" s="162" t="s">
        <v>31</v>
      </c>
      <c r="V178" s="137" t="s">
        <v>244</v>
      </c>
    </row>
    <row r="179" spans="1:25" s="132" customFormat="1" x14ac:dyDescent="0.2">
      <c r="A179" s="167"/>
      <c r="B179" s="166" t="s">
        <v>31</v>
      </c>
      <c r="C179" s="904" t="s">
        <v>245</v>
      </c>
      <c r="D179" s="904"/>
      <c r="E179" s="904"/>
      <c r="F179" s="168" t="s">
        <v>31</v>
      </c>
      <c r="G179" s="168" t="s">
        <v>31</v>
      </c>
      <c r="H179" s="168" t="s">
        <v>31</v>
      </c>
      <c r="I179" s="168" t="s">
        <v>31</v>
      </c>
      <c r="J179" s="169" t="s">
        <v>31</v>
      </c>
      <c r="K179" s="168" t="s">
        <v>31</v>
      </c>
      <c r="L179" s="169">
        <v>4.37</v>
      </c>
      <c r="M179" s="170" t="s">
        <v>31</v>
      </c>
      <c r="N179" s="171" t="s">
        <v>31</v>
      </c>
      <c r="U179" s="137" t="s">
        <v>245</v>
      </c>
    </row>
    <row r="180" spans="1:25" s="132" customFormat="1" ht="22.5" x14ac:dyDescent="0.2">
      <c r="A180" s="167"/>
      <c r="B180" s="166" t="s">
        <v>892</v>
      </c>
      <c r="C180" s="904" t="s">
        <v>893</v>
      </c>
      <c r="D180" s="904"/>
      <c r="E180" s="904"/>
      <c r="F180" s="168" t="s">
        <v>144</v>
      </c>
      <c r="G180" s="168" t="s">
        <v>248</v>
      </c>
      <c r="H180" s="168" t="s">
        <v>31</v>
      </c>
      <c r="I180" s="168" t="s">
        <v>248</v>
      </c>
      <c r="J180" s="169" t="s">
        <v>31</v>
      </c>
      <c r="K180" s="168" t="s">
        <v>31</v>
      </c>
      <c r="L180" s="169">
        <v>4.1500000000000004</v>
      </c>
      <c r="M180" s="170" t="s">
        <v>31</v>
      </c>
      <c r="N180" s="171" t="s">
        <v>31</v>
      </c>
      <c r="U180" s="137" t="s">
        <v>893</v>
      </c>
    </row>
    <row r="181" spans="1:25" s="132" customFormat="1" ht="22.5" x14ac:dyDescent="0.2">
      <c r="A181" s="167"/>
      <c r="B181" s="166" t="s">
        <v>894</v>
      </c>
      <c r="C181" s="904" t="s">
        <v>895</v>
      </c>
      <c r="D181" s="904"/>
      <c r="E181" s="904"/>
      <c r="F181" s="168" t="s">
        <v>144</v>
      </c>
      <c r="G181" s="168" t="s">
        <v>554</v>
      </c>
      <c r="H181" s="168" t="s">
        <v>31</v>
      </c>
      <c r="I181" s="168" t="s">
        <v>554</v>
      </c>
      <c r="J181" s="169" t="s">
        <v>31</v>
      </c>
      <c r="K181" s="168" t="s">
        <v>31</v>
      </c>
      <c r="L181" s="169">
        <v>2.84</v>
      </c>
      <c r="M181" s="170" t="s">
        <v>31</v>
      </c>
      <c r="N181" s="171" t="s">
        <v>31</v>
      </c>
      <c r="U181" s="137" t="s">
        <v>895</v>
      </c>
    </row>
    <row r="182" spans="1:25" s="132" customFormat="1" x14ac:dyDescent="0.2">
      <c r="A182" s="172"/>
      <c r="B182" s="173"/>
      <c r="C182" s="918" t="s">
        <v>252</v>
      </c>
      <c r="D182" s="918"/>
      <c r="E182" s="918"/>
      <c r="F182" s="174" t="s">
        <v>31</v>
      </c>
      <c r="G182" s="174" t="s">
        <v>31</v>
      </c>
      <c r="H182" s="174" t="s">
        <v>31</v>
      </c>
      <c r="I182" s="174" t="s">
        <v>31</v>
      </c>
      <c r="J182" s="175" t="s">
        <v>31</v>
      </c>
      <c r="K182" s="174" t="s">
        <v>31</v>
      </c>
      <c r="L182" s="175">
        <v>12.77</v>
      </c>
      <c r="M182" s="161" t="s">
        <v>31</v>
      </c>
      <c r="N182" s="176" t="s">
        <v>31</v>
      </c>
      <c r="W182" s="137" t="s">
        <v>252</v>
      </c>
    </row>
    <row r="183" spans="1:25" s="132" customFormat="1" ht="22.5" x14ac:dyDescent="0.2">
      <c r="A183" s="157" t="s">
        <v>375</v>
      </c>
      <c r="B183" s="158" t="s">
        <v>1028</v>
      </c>
      <c r="C183" s="917" t="s">
        <v>1029</v>
      </c>
      <c r="D183" s="917"/>
      <c r="E183" s="917"/>
      <c r="F183" s="159" t="s">
        <v>744</v>
      </c>
      <c r="G183" s="159" t="s">
        <v>31</v>
      </c>
      <c r="H183" s="159" t="s">
        <v>31</v>
      </c>
      <c r="I183" s="159" t="s">
        <v>235</v>
      </c>
      <c r="J183" s="160">
        <v>13.59</v>
      </c>
      <c r="K183" s="159" t="s">
        <v>787</v>
      </c>
      <c r="L183" s="160">
        <v>27.72</v>
      </c>
      <c r="M183" s="161" t="s">
        <v>31</v>
      </c>
      <c r="N183" s="162" t="s">
        <v>31</v>
      </c>
      <c r="R183" s="137" t="s">
        <v>1029</v>
      </c>
    </row>
    <row r="184" spans="1:25" s="132" customFormat="1" x14ac:dyDescent="0.2">
      <c r="A184" s="163"/>
      <c r="B184" s="164"/>
      <c r="C184" s="904" t="s">
        <v>1030</v>
      </c>
      <c r="D184" s="904"/>
      <c r="E184" s="904"/>
      <c r="F184" s="904"/>
      <c r="G184" s="904"/>
      <c r="H184" s="904"/>
      <c r="I184" s="904"/>
      <c r="J184" s="904"/>
      <c r="K184" s="904"/>
      <c r="L184" s="904"/>
      <c r="M184" s="904"/>
      <c r="N184" s="912"/>
      <c r="Y184" s="137" t="s">
        <v>1030</v>
      </c>
    </row>
    <row r="185" spans="1:25" s="132" customFormat="1" ht="22.5" x14ac:dyDescent="0.2">
      <c r="A185" s="165"/>
      <c r="B185" s="166" t="s">
        <v>789</v>
      </c>
      <c r="C185" s="904" t="s">
        <v>790</v>
      </c>
      <c r="D185" s="904"/>
      <c r="E185" s="904"/>
      <c r="F185" s="904"/>
      <c r="G185" s="904"/>
      <c r="H185" s="904"/>
      <c r="I185" s="904"/>
      <c r="J185" s="904"/>
      <c r="K185" s="904"/>
      <c r="L185" s="904"/>
      <c r="M185" s="904"/>
      <c r="N185" s="912"/>
      <c r="S185" s="137" t="s">
        <v>790</v>
      </c>
    </row>
    <row r="186" spans="1:25" s="132" customFormat="1" x14ac:dyDescent="0.2">
      <c r="A186" s="157" t="s">
        <v>380</v>
      </c>
      <c r="B186" s="158" t="s">
        <v>919</v>
      </c>
      <c r="C186" s="917" t="s">
        <v>920</v>
      </c>
      <c r="D186" s="917"/>
      <c r="E186" s="917"/>
      <c r="F186" s="159" t="s">
        <v>650</v>
      </c>
      <c r="G186" s="159" t="s">
        <v>31</v>
      </c>
      <c r="H186" s="159" t="s">
        <v>31</v>
      </c>
      <c r="I186" s="159" t="s">
        <v>1031</v>
      </c>
      <c r="J186" s="160" t="s">
        <v>31</v>
      </c>
      <c r="K186" s="159" t="s">
        <v>31</v>
      </c>
      <c r="L186" s="160" t="s">
        <v>31</v>
      </c>
      <c r="M186" s="161" t="s">
        <v>31</v>
      </c>
      <c r="N186" s="162" t="s">
        <v>31</v>
      </c>
      <c r="R186" s="137" t="s">
        <v>920</v>
      </c>
    </row>
    <row r="187" spans="1:25" s="132" customFormat="1" x14ac:dyDescent="0.2">
      <c r="A187" s="163"/>
      <c r="B187" s="164"/>
      <c r="C187" s="904" t="s">
        <v>1032</v>
      </c>
      <c r="D187" s="904"/>
      <c r="E187" s="904"/>
      <c r="F187" s="904"/>
      <c r="G187" s="904"/>
      <c r="H187" s="904"/>
      <c r="I187" s="904"/>
      <c r="J187" s="904"/>
      <c r="K187" s="904"/>
      <c r="L187" s="904"/>
      <c r="M187" s="904"/>
      <c r="N187" s="912"/>
      <c r="X187" s="137" t="s">
        <v>1032</v>
      </c>
    </row>
    <row r="188" spans="1:25" s="132" customFormat="1" ht="33.75" x14ac:dyDescent="0.2">
      <c r="A188" s="165"/>
      <c r="B188" s="166" t="s">
        <v>822</v>
      </c>
      <c r="C188" s="904" t="s">
        <v>519</v>
      </c>
      <c r="D188" s="904"/>
      <c r="E188" s="904"/>
      <c r="F188" s="904"/>
      <c r="G188" s="904"/>
      <c r="H188" s="904"/>
      <c r="I188" s="904"/>
      <c r="J188" s="904"/>
      <c r="K188" s="904"/>
      <c r="L188" s="904"/>
      <c r="M188" s="904"/>
      <c r="N188" s="912"/>
      <c r="S188" s="137" t="s">
        <v>519</v>
      </c>
    </row>
    <row r="189" spans="1:25" s="132" customFormat="1" x14ac:dyDescent="0.2">
      <c r="A189" s="167"/>
      <c r="B189" s="166" t="s">
        <v>225</v>
      </c>
      <c r="C189" s="904" t="s">
        <v>255</v>
      </c>
      <c r="D189" s="904"/>
      <c r="E189" s="904"/>
      <c r="F189" s="168" t="s">
        <v>31</v>
      </c>
      <c r="G189" s="168" t="s">
        <v>31</v>
      </c>
      <c r="H189" s="168" t="s">
        <v>31</v>
      </c>
      <c r="I189" s="168" t="s">
        <v>31</v>
      </c>
      <c r="J189" s="169">
        <v>26.51</v>
      </c>
      <c r="K189" s="168" t="s">
        <v>520</v>
      </c>
      <c r="L189" s="169">
        <v>24.85</v>
      </c>
      <c r="M189" s="170" t="s">
        <v>31</v>
      </c>
      <c r="N189" s="171" t="s">
        <v>31</v>
      </c>
      <c r="T189" s="137" t="s">
        <v>255</v>
      </c>
    </row>
    <row r="190" spans="1:25" s="132" customFormat="1" x14ac:dyDescent="0.2">
      <c r="A190" s="167"/>
      <c r="B190" s="166" t="s">
        <v>235</v>
      </c>
      <c r="C190" s="904" t="s">
        <v>236</v>
      </c>
      <c r="D190" s="904"/>
      <c r="E190" s="904"/>
      <c r="F190" s="168" t="s">
        <v>31</v>
      </c>
      <c r="G190" s="168" t="s">
        <v>31</v>
      </c>
      <c r="H190" s="168" t="s">
        <v>31</v>
      </c>
      <c r="I190" s="168" t="s">
        <v>31</v>
      </c>
      <c r="J190" s="169">
        <v>1.81</v>
      </c>
      <c r="K190" s="168" t="s">
        <v>520</v>
      </c>
      <c r="L190" s="169">
        <v>1.7</v>
      </c>
      <c r="M190" s="170" t="s">
        <v>31</v>
      </c>
      <c r="N190" s="171" t="s">
        <v>31</v>
      </c>
      <c r="T190" s="137" t="s">
        <v>236</v>
      </c>
    </row>
    <row r="191" spans="1:25" s="132" customFormat="1" x14ac:dyDescent="0.2">
      <c r="A191" s="167"/>
      <c r="B191" s="166" t="s">
        <v>238</v>
      </c>
      <c r="C191" s="904" t="s">
        <v>239</v>
      </c>
      <c r="D191" s="904"/>
      <c r="E191" s="904"/>
      <c r="F191" s="168" t="s">
        <v>31</v>
      </c>
      <c r="G191" s="168" t="s">
        <v>31</v>
      </c>
      <c r="H191" s="168" t="s">
        <v>31</v>
      </c>
      <c r="I191" s="168" t="s">
        <v>31</v>
      </c>
      <c r="J191" s="169">
        <v>0.26</v>
      </c>
      <c r="K191" s="168" t="s">
        <v>520</v>
      </c>
      <c r="L191" s="169">
        <v>0.24</v>
      </c>
      <c r="M191" s="170" t="s">
        <v>31</v>
      </c>
      <c r="N191" s="171" t="s">
        <v>31</v>
      </c>
      <c r="T191" s="137" t="s">
        <v>239</v>
      </c>
    </row>
    <row r="192" spans="1:25" s="132" customFormat="1" x14ac:dyDescent="0.2">
      <c r="A192" s="167"/>
      <c r="B192" s="166" t="s">
        <v>256</v>
      </c>
      <c r="C192" s="904" t="s">
        <v>257</v>
      </c>
      <c r="D192" s="904"/>
      <c r="E192" s="904"/>
      <c r="F192" s="168" t="s">
        <v>31</v>
      </c>
      <c r="G192" s="168" t="s">
        <v>31</v>
      </c>
      <c r="H192" s="168" t="s">
        <v>31</v>
      </c>
      <c r="I192" s="168" t="s">
        <v>31</v>
      </c>
      <c r="J192" s="169">
        <v>10.27</v>
      </c>
      <c r="K192" s="168" t="s">
        <v>31</v>
      </c>
      <c r="L192" s="169">
        <v>7.7</v>
      </c>
      <c r="M192" s="170" t="s">
        <v>31</v>
      </c>
      <c r="N192" s="171" t="s">
        <v>31</v>
      </c>
      <c r="T192" s="137" t="s">
        <v>257</v>
      </c>
    </row>
    <row r="193" spans="1:25" s="132" customFormat="1" x14ac:dyDescent="0.2">
      <c r="A193" s="167"/>
      <c r="B193" s="166" t="s">
        <v>31</v>
      </c>
      <c r="C193" s="904" t="s">
        <v>258</v>
      </c>
      <c r="D193" s="904"/>
      <c r="E193" s="904"/>
      <c r="F193" s="168" t="s">
        <v>241</v>
      </c>
      <c r="G193" s="168" t="s">
        <v>923</v>
      </c>
      <c r="H193" s="168" t="s">
        <v>520</v>
      </c>
      <c r="I193" s="168" t="s">
        <v>1033</v>
      </c>
      <c r="J193" s="169" t="s">
        <v>31</v>
      </c>
      <c r="K193" s="168" t="s">
        <v>31</v>
      </c>
      <c r="L193" s="169" t="s">
        <v>31</v>
      </c>
      <c r="M193" s="170" t="s">
        <v>31</v>
      </c>
      <c r="N193" s="171" t="s">
        <v>31</v>
      </c>
      <c r="U193" s="137" t="s">
        <v>258</v>
      </c>
    </row>
    <row r="194" spans="1:25" s="132" customFormat="1" x14ac:dyDescent="0.2">
      <c r="A194" s="167"/>
      <c r="B194" s="166" t="s">
        <v>31</v>
      </c>
      <c r="C194" s="904" t="s">
        <v>240</v>
      </c>
      <c r="D194" s="904"/>
      <c r="E194" s="904"/>
      <c r="F194" s="168" t="s">
        <v>241</v>
      </c>
      <c r="G194" s="168" t="s">
        <v>925</v>
      </c>
      <c r="H194" s="168" t="s">
        <v>520</v>
      </c>
      <c r="I194" s="168" t="s">
        <v>1034</v>
      </c>
      <c r="J194" s="169" t="s">
        <v>31</v>
      </c>
      <c r="K194" s="168" t="s">
        <v>31</v>
      </c>
      <c r="L194" s="169" t="s">
        <v>31</v>
      </c>
      <c r="M194" s="170" t="s">
        <v>31</v>
      </c>
      <c r="N194" s="171" t="s">
        <v>31</v>
      </c>
      <c r="U194" s="137" t="s">
        <v>240</v>
      </c>
    </row>
    <row r="195" spans="1:25" s="132" customFormat="1" x14ac:dyDescent="0.2">
      <c r="A195" s="167"/>
      <c r="B195" s="166" t="s">
        <v>31</v>
      </c>
      <c r="C195" s="917" t="s">
        <v>244</v>
      </c>
      <c r="D195" s="917"/>
      <c r="E195" s="917"/>
      <c r="F195" s="159" t="s">
        <v>31</v>
      </c>
      <c r="G195" s="159" t="s">
        <v>31</v>
      </c>
      <c r="H195" s="159" t="s">
        <v>31</v>
      </c>
      <c r="I195" s="159" t="s">
        <v>31</v>
      </c>
      <c r="J195" s="160">
        <v>38.590000000000003</v>
      </c>
      <c r="K195" s="159" t="s">
        <v>31</v>
      </c>
      <c r="L195" s="160">
        <v>34.25</v>
      </c>
      <c r="M195" s="161" t="s">
        <v>31</v>
      </c>
      <c r="N195" s="162" t="s">
        <v>31</v>
      </c>
      <c r="V195" s="137" t="s">
        <v>244</v>
      </c>
    </row>
    <row r="196" spans="1:25" s="132" customFormat="1" x14ac:dyDescent="0.2">
      <c r="A196" s="167"/>
      <c r="B196" s="166" t="s">
        <v>31</v>
      </c>
      <c r="C196" s="904" t="s">
        <v>245</v>
      </c>
      <c r="D196" s="904"/>
      <c r="E196" s="904"/>
      <c r="F196" s="168" t="s">
        <v>31</v>
      </c>
      <c r="G196" s="168" t="s">
        <v>31</v>
      </c>
      <c r="H196" s="168" t="s">
        <v>31</v>
      </c>
      <c r="I196" s="168" t="s">
        <v>31</v>
      </c>
      <c r="J196" s="169" t="s">
        <v>31</v>
      </c>
      <c r="K196" s="168" t="s">
        <v>31</v>
      </c>
      <c r="L196" s="169">
        <v>25.09</v>
      </c>
      <c r="M196" s="170" t="s">
        <v>31</v>
      </c>
      <c r="N196" s="171" t="s">
        <v>31</v>
      </c>
      <c r="U196" s="137" t="s">
        <v>245</v>
      </c>
    </row>
    <row r="197" spans="1:25" s="132" customFormat="1" ht="22.5" x14ac:dyDescent="0.2">
      <c r="A197" s="167"/>
      <c r="B197" s="166" t="s">
        <v>892</v>
      </c>
      <c r="C197" s="904" t="s">
        <v>893</v>
      </c>
      <c r="D197" s="904"/>
      <c r="E197" s="904"/>
      <c r="F197" s="168" t="s">
        <v>144</v>
      </c>
      <c r="G197" s="168" t="s">
        <v>248</v>
      </c>
      <c r="H197" s="168" t="s">
        <v>31</v>
      </c>
      <c r="I197" s="168" t="s">
        <v>248</v>
      </c>
      <c r="J197" s="169" t="s">
        <v>31</v>
      </c>
      <c r="K197" s="168" t="s">
        <v>31</v>
      </c>
      <c r="L197" s="169">
        <v>23.84</v>
      </c>
      <c r="M197" s="170" t="s">
        <v>31</v>
      </c>
      <c r="N197" s="171" t="s">
        <v>31</v>
      </c>
      <c r="U197" s="137" t="s">
        <v>893</v>
      </c>
    </row>
    <row r="198" spans="1:25" s="132" customFormat="1" ht="22.5" x14ac:dyDescent="0.2">
      <c r="A198" s="167"/>
      <c r="B198" s="166" t="s">
        <v>894</v>
      </c>
      <c r="C198" s="904" t="s">
        <v>895</v>
      </c>
      <c r="D198" s="904"/>
      <c r="E198" s="904"/>
      <c r="F198" s="168" t="s">
        <v>144</v>
      </c>
      <c r="G198" s="168" t="s">
        <v>554</v>
      </c>
      <c r="H198" s="168" t="s">
        <v>31</v>
      </c>
      <c r="I198" s="168" t="s">
        <v>554</v>
      </c>
      <c r="J198" s="169" t="s">
        <v>31</v>
      </c>
      <c r="K198" s="168" t="s">
        <v>31</v>
      </c>
      <c r="L198" s="169">
        <v>16.309999999999999</v>
      </c>
      <c r="M198" s="170" t="s">
        <v>31</v>
      </c>
      <c r="N198" s="171" t="s">
        <v>31</v>
      </c>
      <c r="U198" s="137" t="s">
        <v>895</v>
      </c>
    </row>
    <row r="199" spans="1:25" s="132" customFormat="1" x14ac:dyDescent="0.2">
      <c r="A199" s="172"/>
      <c r="B199" s="173"/>
      <c r="C199" s="918" t="s">
        <v>252</v>
      </c>
      <c r="D199" s="918"/>
      <c r="E199" s="918"/>
      <c r="F199" s="174" t="s">
        <v>31</v>
      </c>
      <c r="G199" s="174" t="s">
        <v>31</v>
      </c>
      <c r="H199" s="174" t="s">
        <v>31</v>
      </c>
      <c r="I199" s="174" t="s">
        <v>31</v>
      </c>
      <c r="J199" s="175" t="s">
        <v>31</v>
      </c>
      <c r="K199" s="174" t="s">
        <v>31</v>
      </c>
      <c r="L199" s="175">
        <v>74.400000000000006</v>
      </c>
      <c r="M199" s="161" t="s">
        <v>31</v>
      </c>
      <c r="N199" s="176" t="s">
        <v>31</v>
      </c>
      <c r="W199" s="137" t="s">
        <v>252</v>
      </c>
    </row>
    <row r="200" spans="1:25" s="132" customFormat="1" ht="22.5" x14ac:dyDescent="0.2">
      <c r="A200" s="157" t="s">
        <v>383</v>
      </c>
      <c r="B200" s="158" t="s">
        <v>1035</v>
      </c>
      <c r="C200" s="917" t="s">
        <v>1036</v>
      </c>
      <c r="D200" s="917"/>
      <c r="E200" s="917"/>
      <c r="F200" s="159" t="s">
        <v>1037</v>
      </c>
      <c r="G200" s="159" t="s">
        <v>31</v>
      </c>
      <c r="H200" s="159" t="s">
        <v>31</v>
      </c>
      <c r="I200" s="159" t="s">
        <v>1038</v>
      </c>
      <c r="J200" s="160">
        <v>2605.5500000000002</v>
      </c>
      <c r="K200" s="159" t="s">
        <v>31</v>
      </c>
      <c r="L200" s="160">
        <v>106.31</v>
      </c>
      <c r="M200" s="161" t="s">
        <v>31</v>
      </c>
      <c r="N200" s="162" t="s">
        <v>31</v>
      </c>
      <c r="R200" s="137" t="s">
        <v>1036</v>
      </c>
    </row>
    <row r="201" spans="1:25" s="132" customFormat="1" x14ac:dyDescent="0.2">
      <c r="A201" s="163"/>
      <c r="B201" s="164"/>
      <c r="C201" s="904" t="s">
        <v>1039</v>
      </c>
      <c r="D201" s="904"/>
      <c r="E201" s="904"/>
      <c r="F201" s="904"/>
      <c r="G201" s="904"/>
      <c r="H201" s="904"/>
      <c r="I201" s="904"/>
      <c r="J201" s="904"/>
      <c r="K201" s="904"/>
      <c r="L201" s="904"/>
      <c r="M201" s="904"/>
      <c r="N201" s="912"/>
      <c r="X201" s="137" t="s">
        <v>1039</v>
      </c>
    </row>
    <row r="202" spans="1:25" s="132" customFormat="1" ht="22.5" x14ac:dyDescent="0.2">
      <c r="A202" s="157" t="s">
        <v>398</v>
      </c>
      <c r="B202" s="158" t="s">
        <v>1040</v>
      </c>
      <c r="C202" s="917" t="s">
        <v>1041</v>
      </c>
      <c r="D202" s="917"/>
      <c r="E202" s="917"/>
      <c r="F202" s="159" t="s">
        <v>1037</v>
      </c>
      <c r="G202" s="159" t="s">
        <v>31</v>
      </c>
      <c r="H202" s="159" t="s">
        <v>31</v>
      </c>
      <c r="I202" s="159" t="s">
        <v>1042</v>
      </c>
      <c r="J202" s="160">
        <v>6663.65</v>
      </c>
      <c r="K202" s="159" t="s">
        <v>31</v>
      </c>
      <c r="L202" s="160">
        <v>135.94</v>
      </c>
      <c r="M202" s="161" t="s">
        <v>31</v>
      </c>
      <c r="N202" s="162" t="s">
        <v>31</v>
      </c>
      <c r="R202" s="137" t="s">
        <v>1041</v>
      </c>
    </row>
    <row r="203" spans="1:25" s="132" customFormat="1" x14ac:dyDescent="0.2">
      <c r="A203" s="163"/>
      <c r="B203" s="164"/>
      <c r="C203" s="904" t="s">
        <v>1043</v>
      </c>
      <c r="D203" s="904"/>
      <c r="E203" s="904"/>
      <c r="F203" s="904"/>
      <c r="G203" s="904"/>
      <c r="H203" s="904"/>
      <c r="I203" s="904"/>
      <c r="J203" s="904"/>
      <c r="K203" s="904"/>
      <c r="L203" s="904"/>
      <c r="M203" s="904"/>
      <c r="N203" s="912"/>
      <c r="X203" s="137" t="s">
        <v>1043</v>
      </c>
    </row>
    <row r="204" spans="1:25" s="132" customFormat="1" ht="22.5" x14ac:dyDescent="0.2">
      <c r="A204" s="157" t="s">
        <v>404</v>
      </c>
      <c r="B204" s="158" t="s">
        <v>931</v>
      </c>
      <c r="C204" s="917" t="s">
        <v>932</v>
      </c>
      <c r="D204" s="917"/>
      <c r="E204" s="917"/>
      <c r="F204" s="159" t="s">
        <v>744</v>
      </c>
      <c r="G204" s="159" t="s">
        <v>31</v>
      </c>
      <c r="H204" s="159" t="s">
        <v>31</v>
      </c>
      <c r="I204" s="159" t="s">
        <v>1044</v>
      </c>
      <c r="J204" s="160">
        <v>6.41</v>
      </c>
      <c r="K204" s="159" t="s">
        <v>787</v>
      </c>
      <c r="L204" s="160">
        <v>100.03</v>
      </c>
      <c r="M204" s="161" t="s">
        <v>31</v>
      </c>
      <c r="N204" s="162" t="s">
        <v>31</v>
      </c>
      <c r="R204" s="137" t="s">
        <v>932</v>
      </c>
    </row>
    <row r="205" spans="1:25" s="132" customFormat="1" x14ac:dyDescent="0.2">
      <c r="A205" s="163"/>
      <c r="B205" s="164"/>
      <c r="C205" s="904" t="s">
        <v>1045</v>
      </c>
      <c r="D205" s="904"/>
      <c r="E205" s="904"/>
      <c r="F205" s="904"/>
      <c r="G205" s="904"/>
      <c r="H205" s="904"/>
      <c r="I205" s="904"/>
      <c r="J205" s="904"/>
      <c r="K205" s="904"/>
      <c r="L205" s="904"/>
      <c r="M205" s="904"/>
      <c r="N205" s="912"/>
      <c r="X205" s="137" t="s">
        <v>1045</v>
      </c>
    </row>
    <row r="206" spans="1:25" s="132" customFormat="1" x14ac:dyDescent="0.2">
      <c r="A206" s="163"/>
      <c r="B206" s="164"/>
      <c r="C206" s="904" t="s">
        <v>1046</v>
      </c>
      <c r="D206" s="904"/>
      <c r="E206" s="904"/>
      <c r="F206" s="904"/>
      <c r="G206" s="904"/>
      <c r="H206" s="904"/>
      <c r="I206" s="904"/>
      <c r="J206" s="904"/>
      <c r="K206" s="904"/>
      <c r="L206" s="904"/>
      <c r="M206" s="904"/>
      <c r="N206" s="912"/>
      <c r="Y206" s="137" t="s">
        <v>1046</v>
      </c>
    </row>
    <row r="207" spans="1:25" s="132" customFormat="1" ht="22.5" x14ac:dyDescent="0.2">
      <c r="A207" s="165"/>
      <c r="B207" s="166" t="s">
        <v>789</v>
      </c>
      <c r="C207" s="904" t="s">
        <v>790</v>
      </c>
      <c r="D207" s="904"/>
      <c r="E207" s="904"/>
      <c r="F207" s="904"/>
      <c r="G207" s="904"/>
      <c r="H207" s="904"/>
      <c r="I207" s="904"/>
      <c r="J207" s="904"/>
      <c r="K207" s="904"/>
      <c r="L207" s="904"/>
      <c r="M207" s="904"/>
      <c r="N207" s="912"/>
      <c r="S207" s="137" t="s">
        <v>790</v>
      </c>
    </row>
    <row r="208" spans="1:25" s="132" customFormat="1" ht="22.5" x14ac:dyDescent="0.2">
      <c r="A208" s="157" t="s">
        <v>413</v>
      </c>
      <c r="B208" s="158" t="s">
        <v>1047</v>
      </c>
      <c r="C208" s="917" t="s">
        <v>1048</v>
      </c>
      <c r="D208" s="917"/>
      <c r="E208" s="917"/>
      <c r="F208" s="159" t="s">
        <v>900</v>
      </c>
      <c r="G208" s="159" t="s">
        <v>31</v>
      </c>
      <c r="H208" s="159" t="s">
        <v>31</v>
      </c>
      <c r="I208" s="159" t="s">
        <v>868</v>
      </c>
      <c r="J208" s="160">
        <v>125</v>
      </c>
      <c r="K208" s="159" t="s">
        <v>31</v>
      </c>
      <c r="L208" s="160">
        <v>12.5</v>
      </c>
      <c r="M208" s="161" t="s">
        <v>31</v>
      </c>
      <c r="N208" s="162" t="s">
        <v>31</v>
      </c>
      <c r="R208" s="137" t="s">
        <v>1048</v>
      </c>
    </row>
    <row r="209" spans="1:25" s="132" customFormat="1" x14ac:dyDescent="0.2">
      <c r="A209" s="163"/>
      <c r="B209" s="164"/>
      <c r="C209" s="904" t="s">
        <v>1049</v>
      </c>
      <c r="D209" s="904"/>
      <c r="E209" s="904"/>
      <c r="F209" s="904"/>
      <c r="G209" s="904"/>
      <c r="H209" s="904"/>
      <c r="I209" s="904"/>
      <c r="J209" s="904"/>
      <c r="K209" s="904"/>
      <c r="L209" s="904"/>
      <c r="M209" s="904"/>
      <c r="N209" s="912"/>
      <c r="X209" s="137" t="s">
        <v>1049</v>
      </c>
    </row>
    <row r="210" spans="1:25" s="132" customFormat="1" ht="33.75" x14ac:dyDescent="0.2">
      <c r="A210" s="157" t="s">
        <v>418</v>
      </c>
      <c r="B210" s="158" t="s">
        <v>936</v>
      </c>
      <c r="C210" s="917" t="s">
        <v>937</v>
      </c>
      <c r="D210" s="917"/>
      <c r="E210" s="917"/>
      <c r="F210" s="159" t="s">
        <v>178</v>
      </c>
      <c r="G210" s="159" t="s">
        <v>31</v>
      </c>
      <c r="H210" s="159" t="s">
        <v>31</v>
      </c>
      <c r="I210" s="159" t="s">
        <v>235</v>
      </c>
      <c r="J210" s="160" t="s">
        <v>31</v>
      </c>
      <c r="K210" s="159" t="s">
        <v>31</v>
      </c>
      <c r="L210" s="160" t="s">
        <v>31</v>
      </c>
      <c r="M210" s="161" t="s">
        <v>31</v>
      </c>
      <c r="N210" s="162" t="s">
        <v>31</v>
      </c>
      <c r="R210" s="137" t="s">
        <v>937</v>
      </c>
    </row>
    <row r="211" spans="1:25" s="132" customFormat="1" ht="33.75" x14ac:dyDescent="0.2">
      <c r="A211" s="165"/>
      <c r="B211" s="166" t="s">
        <v>822</v>
      </c>
      <c r="C211" s="904" t="s">
        <v>519</v>
      </c>
      <c r="D211" s="904"/>
      <c r="E211" s="904"/>
      <c r="F211" s="904"/>
      <c r="G211" s="904"/>
      <c r="H211" s="904"/>
      <c r="I211" s="904"/>
      <c r="J211" s="904"/>
      <c r="K211" s="904"/>
      <c r="L211" s="904"/>
      <c r="M211" s="904"/>
      <c r="N211" s="912"/>
      <c r="S211" s="137" t="s">
        <v>519</v>
      </c>
    </row>
    <row r="212" spans="1:25" s="132" customFormat="1" x14ac:dyDescent="0.2">
      <c r="A212" s="167"/>
      <c r="B212" s="166" t="s">
        <v>225</v>
      </c>
      <c r="C212" s="904" t="s">
        <v>255</v>
      </c>
      <c r="D212" s="904"/>
      <c r="E212" s="904"/>
      <c r="F212" s="168" t="s">
        <v>31</v>
      </c>
      <c r="G212" s="168" t="s">
        <v>31</v>
      </c>
      <c r="H212" s="168" t="s">
        <v>31</v>
      </c>
      <c r="I212" s="168" t="s">
        <v>31</v>
      </c>
      <c r="J212" s="169">
        <v>2.0699999999999998</v>
      </c>
      <c r="K212" s="168" t="s">
        <v>520</v>
      </c>
      <c r="L212" s="169">
        <v>5.18</v>
      </c>
      <c r="M212" s="170" t="s">
        <v>31</v>
      </c>
      <c r="N212" s="171" t="s">
        <v>31</v>
      </c>
      <c r="T212" s="137" t="s">
        <v>255</v>
      </c>
    </row>
    <row r="213" spans="1:25" s="132" customFormat="1" x14ac:dyDescent="0.2">
      <c r="A213" s="167"/>
      <c r="B213" s="166" t="s">
        <v>256</v>
      </c>
      <c r="C213" s="904" t="s">
        <v>257</v>
      </c>
      <c r="D213" s="904"/>
      <c r="E213" s="904"/>
      <c r="F213" s="168" t="s">
        <v>31</v>
      </c>
      <c r="G213" s="168" t="s">
        <v>31</v>
      </c>
      <c r="H213" s="168" t="s">
        <v>31</v>
      </c>
      <c r="I213" s="168" t="s">
        <v>31</v>
      </c>
      <c r="J213" s="169">
        <v>0.04</v>
      </c>
      <c r="K213" s="168" t="s">
        <v>31</v>
      </c>
      <c r="L213" s="169">
        <v>0.08</v>
      </c>
      <c r="M213" s="170" t="s">
        <v>31</v>
      </c>
      <c r="N213" s="171" t="s">
        <v>31</v>
      </c>
      <c r="T213" s="137" t="s">
        <v>257</v>
      </c>
    </row>
    <row r="214" spans="1:25" s="132" customFormat="1" x14ac:dyDescent="0.2">
      <c r="A214" s="167"/>
      <c r="B214" s="166" t="s">
        <v>31</v>
      </c>
      <c r="C214" s="904" t="s">
        <v>258</v>
      </c>
      <c r="D214" s="904"/>
      <c r="E214" s="904"/>
      <c r="F214" s="168" t="s">
        <v>241</v>
      </c>
      <c r="G214" s="168" t="s">
        <v>939</v>
      </c>
      <c r="H214" s="168" t="s">
        <v>520</v>
      </c>
      <c r="I214" s="168" t="s">
        <v>570</v>
      </c>
      <c r="J214" s="169" t="s">
        <v>31</v>
      </c>
      <c r="K214" s="168" t="s">
        <v>31</v>
      </c>
      <c r="L214" s="169" t="s">
        <v>31</v>
      </c>
      <c r="M214" s="170" t="s">
        <v>31</v>
      </c>
      <c r="N214" s="171" t="s">
        <v>31</v>
      </c>
      <c r="U214" s="137" t="s">
        <v>258</v>
      </c>
    </row>
    <row r="215" spans="1:25" s="132" customFormat="1" x14ac:dyDescent="0.2">
      <c r="A215" s="167"/>
      <c r="B215" s="166" t="s">
        <v>31</v>
      </c>
      <c r="C215" s="917" t="s">
        <v>244</v>
      </c>
      <c r="D215" s="917"/>
      <c r="E215" s="917"/>
      <c r="F215" s="159" t="s">
        <v>31</v>
      </c>
      <c r="G215" s="159" t="s">
        <v>31</v>
      </c>
      <c r="H215" s="159" t="s">
        <v>31</v>
      </c>
      <c r="I215" s="159" t="s">
        <v>31</v>
      </c>
      <c r="J215" s="160">
        <v>2.11</v>
      </c>
      <c r="K215" s="159" t="s">
        <v>31</v>
      </c>
      <c r="L215" s="160">
        <v>5.26</v>
      </c>
      <c r="M215" s="161" t="s">
        <v>31</v>
      </c>
      <c r="N215" s="162" t="s">
        <v>31</v>
      </c>
      <c r="V215" s="137" t="s">
        <v>244</v>
      </c>
    </row>
    <row r="216" spans="1:25" s="132" customFormat="1" x14ac:dyDescent="0.2">
      <c r="A216" s="167"/>
      <c r="B216" s="166" t="s">
        <v>31</v>
      </c>
      <c r="C216" s="904" t="s">
        <v>245</v>
      </c>
      <c r="D216" s="904"/>
      <c r="E216" s="904"/>
      <c r="F216" s="168" t="s">
        <v>31</v>
      </c>
      <c r="G216" s="168" t="s">
        <v>31</v>
      </c>
      <c r="H216" s="168" t="s">
        <v>31</v>
      </c>
      <c r="I216" s="168" t="s">
        <v>31</v>
      </c>
      <c r="J216" s="169" t="s">
        <v>31</v>
      </c>
      <c r="K216" s="168" t="s">
        <v>31</v>
      </c>
      <c r="L216" s="169">
        <v>5.18</v>
      </c>
      <c r="M216" s="170" t="s">
        <v>31</v>
      </c>
      <c r="N216" s="171" t="s">
        <v>31</v>
      </c>
      <c r="U216" s="137" t="s">
        <v>245</v>
      </c>
    </row>
    <row r="217" spans="1:25" s="132" customFormat="1" ht="22.5" x14ac:dyDescent="0.2">
      <c r="A217" s="167"/>
      <c r="B217" s="166" t="s">
        <v>839</v>
      </c>
      <c r="C217" s="904" t="s">
        <v>840</v>
      </c>
      <c r="D217" s="904"/>
      <c r="E217" s="904"/>
      <c r="F217" s="168" t="s">
        <v>144</v>
      </c>
      <c r="G217" s="168" t="s">
        <v>841</v>
      </c>
      <c r="H217" s="168" t="s">
        <v>31</v>
      </c>
      <c r="I217" s="168" t="s">
        <v>841</v>
      </c>
      <c r="J217" s="169" t="s">
        <v>31</v>
      </c>
      <c r="K217" s="168" t="s">
        <v>31</v>
      </c>
      <c r="L217" s="169">
        <v>4.7699999999999996</v>
      </c>
      <c r="M217" s="170" t="s">
        <v>31</v>
      </c>
      <c r="N217" s="171" t="s">
        <v>31</v>
      </c>
      <c r="U217" s="137" t="s">
        <v>840</v>
      </c>
    </row>
    <row r="218" spans="1:25" s="132" customFormat="1" ht="22.5" x14ac:dyDescent="0.2">
      <c r="A218" s="167"/>
      <c r="B218" s="166" t="s">
        <v>842</v>
      </c>
      <c r="C218" s="904" t="s">
        <v>843</v>
      </c>
      <c r="D218" s="904"/>
      <c r="E218" s="904"/>
      <c r="F218" s="168" t="s">
        <v>144</v>
      </c>
      <c r="G218" s="168" t="s">
        <v>554</v>
      </c>
      <c r="H218" s="168" t="s">
        <v>31</v>
      </c>
      <c r="I218" s="168" t="s">
        <v>554</v>
      </c>
      <c r="J218" s="169" t="s">
        <v>31</v>
      </c>
      <c r="K218" s="168" t="s">
        <v>31</v>
      </c>
      <c r="L218" s="169">
        <v>3.37</v>
      </c>
      <c r="M218" s="170" t="s">
        <v>31</v>
      </c>
      <c r="N218" s="171" t="s">
        <v>31</v>
      </c>
      <c r="U218" s="137" t="s">
        <v>843</v>
      </c>
    </row>
    <row r="219" spans="1:25" s="132" customFormat="1" x14ac:dyDescent="0.2">
      <c r="A219" s="172"/>
      <c r="B219" s="173"/>
      <c r="C219" s="918" t="s">
        <v>252</v>
      </c>
      <c r="D219" s="918"/>
      <c r="E219" s="918"/>
      <c r="F219" s="174" t="s">
        <v>31</v>
      </c>
      <c r="G219" s="174" t="s">
        <v>31</v>
      </c>
      <c r="H219" s="174" t="s">
        <v>31</v>
      </c>
      <c r="I219" s="174" t="s">
        <v>31</v>
      </c>
      <c r="J219" s="175" t="s">
        <v>31</v>
      </c>
      <c r="K219" s="174" t="s">
        <v>31</v>
      </c>
      <c r="L219" s="175">
        <v>13.4</v>
      </c>
      <c r="M219" s="161" t="s">
        <v>31</v>
      </c>
      <c r="N219" s="176" t="s">
        <v>31</v>
      </c>
      <c r="W219" s="137" t="s">
        <v>252</v>
      </c>
    </row>
    <row r="220" spans="1:25" s="132" customFormat="1" ht="22.5" x14ac:dyDescent="0.2">
      <c r="A220" s="157" t="s">
        <v>423</v>
      </c>
      <c r="B220" s="158" t="s">
        <v>881</v>
      </c>
      <c r="C220" s="917" t="s">
        <v>941</v>
      </c>
      <c r="D220" s="917"/>
      <c r="E220" s="917"/>
      <c r="F220" s="159" t="s">
        <v>178</v>
      </c>
      <c r="G220" s="159" t="s">
        <v>31</v>
      </c>
      <c r="H220" s="159" t="s">
        <v>31</v>
      </c>
      <c r="I220" s="159" t="s">
        <v>225</v>
      </c>
      <c r="J220" s="160">
        <v>19.559999999999999</v>
      </c>
      <c r="K220" s="159" t="s">
        <v>787</v>
      </c>
      <c r="L220" s="160">
        <v>19.95</v>
      </c>
      <c r="M220" s="161" t="s">
        <v>31</v>
      </c>
      <c r="N220" s="162" t="s">
        <v>31</v>
      </c>
      <c r="R220" s="137" t="s">
        <v>941</v>
      </c>
    </row>
    <row r="221" spans="1:25" s="132" customFormat="1" x14ac:dyDescent="0.2">
      <c r="A221" s="163"/>
      <c r="B221" s="164"/>
      <c r="C221" s="904" t="s">
        <v>942</v>
      </c>
      <c r="D221" s="904"/>
      <c r="E221" s="904"/>
      <c r="F221" s="904"/>
      <c r="G221" s="904"/>
      <c r="H221" s="904"/>
      <c r="I221" s="904"/>
      <c r="J221" s="904"/>
      <c r="K221" s="904"/>
      <c r="L221" s="904"/>
      <c r="M221" s="904"/>
      <c r="N221" s="912"/>
      <c r="Y221" s="137" t="s">
        <v>942</v>
      </c>
    </row>
    <row r="222" spans="1:25" s="132" customFormat="1" ht="22.5" x14ac:dyDescent="0.2">
      <c r="A222" s="165"/>
      <c r="B222" s="166" t="s">
        <v>789</v>
      </c>
      <c r="C222" s="904" t="s">
        <v>790</v>
      </c>
      <c r="D222" s="904"/>
      <c r="E222" s="904"/>
      <c r="F222" s="904"/>
      <c r="G222" s="904"/>
      <c r="H222" s="904"/>
      <c r="I222" s="904"/>
      <c r="J222" s="904"/>
      <c r="K222" s="904"/>
      <c r="L222" s="904"/>
      <c r="M222" s="904"/>
      <c r="N222" s="912"/>
      <c r="S222" s="137" t="s">
        <v>790</v>
      </c>
    </row>
    <row r="223" spans="1:25" s="132" customFormat="1" ht="22.5" x14ac:dyDescent="0.2">
      <c r="A223" s="157" t="s">
        <v>426</v>
      </c>
      <c r="B223" s="158" t="s">
        <v>1050</v>
      </c>
      <c r="C223" s="917" t="s">
        <v>1051</v>
      </c>
      <c r="D223" s="917"/>
      <c r="E223" s="917"/>
      <c r="F223" s="159" t="s">
        <v>1052</v>
      </c>
      <c r="G223" s="159" t="s">
        <v>31</v>
      </c>
      <c r="H223" s="159" t="s">
        <v>31</v>
      </c>
      <c r="I223" s="159" t="s">
        <v>225</v>
      </c>
      <c r="J223" s="160" t="s">
        <v>31</v>
      </c>
      <c r="K223" s="159" t="s">
        <v>31</v>
      </c>
      <c r="L223" s="160" t="s">
        <v>31</v>
      </c>
      <c r="M223" s="161" t="s">
        <v>31</v>
      </c>
      <c r="N223" s="162" t="s">
        <v>31</v>
      </c>
      <c r="R223" s="137" t="s">
        <v>1051</v>
      </c>
    </row>
    <row r="224" spans="1:25" s="132" customFormat="1" x14ac:dyDescent="0.2">
      <c r="A224" s="163"/>
      <c r="B224" s="164"/>
      <c r="C224" s="904" t="s">
        <v>1053</v>
      </c>
      <c r="D224" s="904"/>
      <c r="E224" s="904"/>
      <c r="F224" s="904"/>
      <c r="G224" s="904"/>
      <c r="H224" s="904"/>
      <c r="I224" s="904"/>
      <c r="J224" s="904"/>
      <c r="K224" s="904"/>
      <c r="L224" s="904"/>
      <c r="M224" s="904"/>
      <c r="N224" s="912"/>
      <c r="X224" s="137" t="s">
        <v>1053</v>
      </c>
    </row>
    <row r="225" spans="1:24" s="132" customFormat="1" ht="33.75" x14ac:dyDescent="0.2">
      <c r="A225" s="165"/>
      <c r="B225" s="166" t="s">
        <v>822</v>
      </c>
      <c r="C225" s="904" t="s">
        <v>519</v>
      </c>
      <c r="D225" s="904"/>
      <c r="E225" s="904"/>
      <c r="F225" s="904"/>
      <c r="G225" s="904"/>
      <c r="H225" s="904"/>
      <c r="I225" s="904"/>
      <c r="J225" s="904"/>
      <c r="K225" s="904"/>
      <c r="L225" s="904"/>
      <c r="M225" s="904"/>
      <c r="N225" s="912"/>
      <c r="S225" s="137" t="s">
        <v>519</v>
      </c>
    </row>
    <row r="226" spans="1:24" s="132" customFormat="1" x14ac:dyDescent="0.2">
      <c r="A226" s="167"/>
      <c r="B226" s="166" t="s">
        <v>225</v>
      </c>
      <c r="C226" s="904" t="s">
        <v>255</v>
      </c>
      <c r="D226" s="904"/>
      <c r="E226" s="904"/>
      <c r="F226" s="168" t="s">
        <v>31</v>
      </c>
      <c r="G226" s="168" t="s">
        <v>31</v>
      </c>
      <c r="H226" s="168" t="s">
        <v>31</v>
      </c>
      <c r="I226" s="168" t="s">
        <v>31</v>
      </c>
      <c r="J226" s="169">
        <v>49.06</v>
      </c>
      <c r="K226" s="168" t="s">
        <v>520</v>
      </c>
      <c r="L226" s="169">
        <v>61.33</v>
      </c>
      <c r="M226" s="170" t="s">
        <v>31</v>
      </c>
      <c r="N226" s="171" t="s">
        <v>31</v>
      </c>
      <c r="T226" s="137" t="s">
        <v>255</v>
      </c>
    </row>
    <row r="227" spans="1:24" s="132" customFormat="1" x14ac:dyDescent="0.2">
      <c r="A227" s="167"/>
      <c r="B227" s="166" t="s">
        <v>256</v>
      </c>
      <c r="C227" s="904" t="s">
        <v>257</v>
      </c>
      <c r="D227" s="904"/>
      <c r="E227" s="904"/>
      <c r="F227" s="168" t="s">
        <v>31</v>
      </c>
      <c r="G227" s="168" t="s">
        <v>31</v>
      </c>
      <c r="H227" s="168" t="s">
        <v>31</v>
      </c>
      <c r="I227" s="168" t="s">
        <v>31</v>
      </c>
      <c r="J227" s="169">
        <v>5.35</v>
      </c>
      <c r="K227" s="168" t="s">
        <v>31</v>
      </c>
      <c r="L227" s="169">
        <v>5.35</v>
      </c>
      <c r="M227" s="170" t="s">
        <v>31</v>
      </c>
      <c r="N227" s="171" t="s">
        <v>31</v>
      </c>
      <c r="T227" s="137" t="s">
        <v>257</v>
      </c>
    </row>
    <row r="228" spans="1:24" s="132" customFormat="1" x14ac:dyDescent="0.2">
      <c r="A228" s="167"/>
      <c r="B228" s="166" t="s">
        <v>31</v>
      </c>
      <c r="C228" s="904" t="s">
        <v>258</v>
      </c>
      <c r="D228" s="904"/>
      <c r="E228" s="904"/>
      <c r="F228" s="168" t="s">
        <v>241</v>
      </c>
      <c r="G228" s="168" t="s">
        <v>1054</v>
      </c>
      <c r="H228" s="168" t="s">
        <v>520</v>
      </c>
      <c r="I228" s="168" t="s">
        <v>1055</v>
      </c>
      <c r="J228" s="169" t="s">
        <v>31</v>
      </c>
      <c r="K228" s="168" t="s">
        <v>31</v>
      </c>
      <c r="L228" s="169" t="s">
        <v>31</v>
      </c>
      <c r="M228" s="170" t="s">
        <v>31</v>
      </c>
      <c r="N228" s="171" t="s">
        <v>31</v>
      </c>
      <c r="U228" s="137" t="s">
        <v>258</v>
      </c>
    </row>
    <row r="229" spans="1:24" s="132" customFormat="1" x14ac:dyDescent="0.2">
      <c r="A229" s="167"/>
      <c r="B229" s="166" t="s">
        <v>31</v>
      </c>
      <c r="C229" s="917" t="s">
        <v>244</v>
      </c>
      <c r="D229" s="917"/>
      <c r="E229" s="917"/>
      <c r="F229" s="159" t="s">
        <v>31</v>
      </c>
      <c r="G229" s="159" t="s">
        <v>31</v>
      </c>
      <c r="H229" s="159" t="s">
        <v>31</v>
      </c>
      <c r="I229" s="159" t="s">
        <v>31</v>
      </c>
      <c r="J229" s="160">
        <v>54.41</v>
      </c>
      <c r="K229" s="159" t="s">
        <v>31</v>
      </c>
      <c r="L229" s="160">
        <v>66.680000000000007</v>
      </c>
      <c r="M229" s="161" t="s">
        <v>31</v>
      </c>
      <c r="N229" s="162" t="s">
        <v>31</v>
      </c>
      <c r="V229" s="137" t="s">
        <v>244</v>
      </c>
    </row>
    <row r="230" spans="1:24" s="132" customFormat="1" x14ac:dyDescent="0.2">
      <c r="A230" s="167"/>
      <c r="B230" s="166" t="s">
        <v>31</v>
      </c>
      <c r="C230" s="904" t="s">
        <v>245</v>
      </c>
      <c r="D230" s="904"/>
      <c r="E230" s="904"/>
      <c r="F230" s="168" t="s">
        <v>31</v>
      </c>
      <c r="G230" s="168" t="s">
        <v>31</v>
      </c>
      <c r="H230" s="168" t="s">
        <v>31</v>
      </c>
      <c r="I230" s="168" t="s">
        <v>31</v>
      </c>
      <c r="J230" s="169" t="s">
        <v>31</v>
      </c>
      <c r="K230" s="168" t="s">
        <v>31</v>
      </c>
      <c r="L230" s="169">
        <v>61.33</v>
      </c>
      <c r="M230" s="170" t="s">
        <v>31</v>
      </c>
      <c r="N230" s="171" t="s">
        <v>31</v>
      </c>
      <c r="U230" s="137" t="s">
        <v>245</v>
      </c>
    </row>
    <row r="231" spans="1:24" s="132" customFormat="1" ht="22.5" x14ac:dyDescent="0.2">
      <c r="A231" s="167"/>
      <c r="B231" s="166" t="s">
        <v>699</v>
      </c>
      <c r="C231" s="904" t="s">
        <v>700</v>
      </c>
      <c r="D231" s="904"/>
      <c r="E231" s="904"/>
      <c r="F231" s="168" t="s">
        <v>144</v>
      </c>
      <c r="G231" s="168" t="s">
        <v>537</v>
      </c>
      <c r="H231" s="168" t="s">
        <v>31</v>
      </c>
      <c r="I231" s="168" t="s">
        <v>537</v>
      </c>
      <c r="J231" s="169" t="s">
        <v>31</v>
      </c>
      <c r="K231" s="168" t="s">
        <v>31</v>
      </c>
      <c r="L231" s="169">
        <v>49.06</v>
      </c>
      <c r="M231" s="170" t="s">
        <v>31</v>
      </c>
      <c r="N231" s="171" t="s">
        <v>31</v>
      </c>
      <c r="U231" s="137" t="s">
        <v>700</v>
      </c>
    </row>
    <row r="232" spans="1:24" s="132" customFormat="1" ht="22.5" x14ac:dyDescent="0.2">
      <c r="A232" s="167"/>
      <c r="B232" s="166" t="s">
        <v>701</v>
      </c>
      <c r="C232" s="904" t="s">
        <v>702</v>
      </c>
      <c r="D232" s="904"/>
      <c r="E232" s="904"/>
      <c r="F232" s="168" t="s">
        <v>144</v>
      </c>
      <c r="G232" s="168" t="s">
        <v>703</v>
      </c>
      <c r="H232" s="168" t="s">
        <v>31</v>
      </c>
      <c r="I232" s="168" t="s">
        <v>703</v>
      </c>
      <c r="J232" s="169" t="s">
        <v>31</v>
      </c>
      <c r="K232" s="168" t="s">
        <v>31</v>
      </c>
      <c r="L232" s="169">
        <v>36.799999999999997</v>
      </c>
      <c r="M232" s="170" t="s">
        <v>31</v>
      </c>
      <c r="N232" s="171" t="s">
        <v>31</v>
      </c>
      <c r="U232" s="137" t="s">
        <v>702</v>
      </c>
    </row>
    <row r="233" spans="1:24" s="132" customFormat="1" x14ac:dyDescent="0.2">
      <c r="A233" s="172"/>
      <c r="B233" s="173"/>
      <c r="C233" s="918" t="s">
        <v>252</v>
      </c>
      <c r="D233" s="918"/>
      <c r="E233" s="918"/>
      <c r="F233" s="174" t="s">
        <v>31</v>
      </c>
      <c r="G233" s="174" t="s">
        <v>31</v>
      </c>
      <c r="H233" s="174" t="s">
        <v>31</v>
      </c>
      <c r="I233" s="174" t="s">
        <v>31</v>
      </c>
      <c r="J233" s="175" t="s">
        <v>31</v>
      </c>
      <c r="K233" s="174" t="s">
        <v>31</v>
      </c>
      <c r="L233" s="175">
        <v>152.54</v>
      </c>
      <c r="M233" s="161" t="s">
        <v>31</v>
      </c>
      <c r="N233" s="176" t="s">
        <v>31</v>
      </c>
      <c r="W233" s="137" t="s">
        <v>252</v>
      </c>
    </row>
    <row r="234" spans="1:24" s="132" customFormat="1" ht="22.5" x14ac:dyDescent="0.2">
      <c r="A234" s="157" t="s">
        <v>431</v>
      </c>
      <c r="B234" s="158" t="s">
        <v>945</v>
      </c>
      <c r="C234" s="917" t="s">
        <v>946</v>
      </c>
      <c r="D234" s="917"/>
      <c r="E234" s="917"/>
      <c r="F234" s="159" t="s">
        <v>900</v>
      </c>
      <c r="G234" s="159" t="s">
        <v>31</v>
      </c>
      <c r="H234" s="159" t="s">
        <v>31</v>
      </c>
      <c r="I234" s="159" t="s">
        <v>868</v>
      </c>
      <c r="J234" s="160">
        <v>343.28</v>
      </c>
      <c r="K234" s="159" t="s">
        <v>31</v>
      </c>
      <c r="L234" s="160">
        <v>34.33</v>
      </c>
      <c r="M234" s="161" t="s">
        <v>31</v>
      </c>
      <c r="N234" s="162" t="s">
        <v>31</v>
      </c>
      <c r="R234" s="137" t="s">
        <v>946</v>
      </c>
    </row>
    <row r="235" spans="1:24" s="132" customFormat="1" x14ac:dyDescent="0.2">
      <c r="A235" s="163"/>
      <c r="B235" s="164"/>
      <c r="C235" s="904" t="s">
        <v>1049</v>
      </c>
      <c r="D235" s="904"/>
      <c r="E235" s="904"/>
      <c r="F235" s="904"/>
      <c r="G235" s="904"/>
      <c r="H235" s="904"/>
      <c r="I235" s="904"/>
      <c r="J235" s="904"/>
      <c r="K235" s="904"/>
      <c r="L235" s="904"/>
      <c r="M235" s="904"/>
      <c r="N235" s="912"/>
      <c r="X235" s="137" t="s">
        <v>1049</v>
      </c>
    </row>
    <row r="236" spans="1:24" s="132" customFormat="1" ht="33.75" x14ac:dyDescent="0.2">
      <c r="A236" s="157" t="s">
        <v>438</v>
      </c>
      <c r="B236" s="158" t="s">
        <v>949</v>
      </c>
      <c r="C236" s="917" t="s">
        <v>950</v>
      </c>
      <c r="D236" s="917"/>
      <c r="E236" s="917"/>
      <c r="F236" s="159" t="s">
        <v>178</v>
      </c>
      <c r="G236" s="159" t="s">
        <v>31</v>
      </c>
      <c r="H236" s="159" t="s">
        <v>31</v>
      </c>
      <c r="I236" s="159" t="s">
        <v>413</v>
      </c>
      <c r="J236" s="160" t="s">
        <v>31</v>
      </c>
      <c r="K236" s="159" t="s">
        <v>31</v>
      </c>
      <c r="L236" s="160" t="s">
        <v>31</v>
      </c>
      <c r="M236" s="161" t="s">
        <v>31</v>
      </c>
      <c r="N236" s="162" t="s">
        <v>31</v>
      </c>
      <c r="R236" s="137" t="s">
        <v>950</v>
      </c>
    </row>
    <row r="237" spans="1:24" s="132" customFormat="1" ht="33.75" x14ac:dyDescent="0.2">
      <c r="A237" s="165"/>
      <c r="B237" s="166" t="s">
        <v>822</v>
      </c>
      <c r="C237" s="904" t="s">
        <v>519</v>
      </c>
      <c r="D237" s="904"/>
      <c r="E237" s="904"/>
      <c r="F237" s="904"/>
      <c r="G237" s="904"/>
      <c r="H237" s="904"/>
      <c r="I237" s="904"/>
      <c r="J237" s="904"/>
      <c r="K237" s="904"/>
      <c r="L237" s="904"/>
      <c r="M237" s="904"/>
      <c r="N237" s="912"/>
      <c r="S237" s="137" t="s">
        <v>519</v>
      </c>
    </row>
    <row r="238" spans="1:24" s="132" customFormat="1" x14ac:dyDescent="0.2">
      <c r="A238" s="167"/>
      <c r="B238" s="166" t="s">
        <v>225</v>
      </c>
      <c r="C238" s="904" t="s">
        <v>255</v>
      </c>
      <c r="D238" s="904"/>
      <c r="E238" s="904"/>
      <c r="F238" s="168" t="s">
        <v>31</v>
      </c>
      <c r="G238" s="168" t="s">
        <v>31</v>
      </c>
      <c r="H238" s="168" t="s">
        <v>31</v>
      </c>
      <c r="I238" s="168" t="s">
        <v>31</v>
      </c>
      <c r="J238" s="169">
        <v>3.57</v>
      </c>
      <c r="K238" s="168" t="s">
        <v>520</v>
      </c>
      <c r="L238" s="169">
        <v>133.88</v>
      </c>
      <c r="M238" s="170" t="s">
        <v>31</v>
      </c>
      <c r="N238" s="171" t="s">
        <v>31</v>
      </c>
      <c r="T238" s="137" t="s">
        <v>255</v>
      </c>
    </row>
    <row r="239" spans="1:24" s="132" customFormat="1" x14ac:dyDescent="0.2">
      <c r="A239" s="167"/>
      <c r="B239" s="166" t="s">
        <v>256</v>
      </c>
      <c r="C239" s="904" t="s">
        <v>257</v>
      </c>
      <c r="D239" s="904"/>
      <c r="E239" s="904"/>
      <c r="F239" s="168" t="s">
        <v>31</v>
      </c>
      <c r="G239" s="168" t="s">
        <v>31</v>
      </c>
      <c r="H239" s="168" t="s">
        <v>31</v>
      </c>
      <c r="I239" s="168" t="s">
        <v>31</v>
      </c>
      <c r="J239" s="169">
        <v>15.07</v>
      </c>
      <c r="K239" s="168" t="s">
        <v>31</v>
      </c>
      <c r="L239" s="169">
        <v>452.1</v>
      </c>
      <c r="M239" s="170" t="s">
        <v>31</v>
      </c>
      <c r="N239" s="171" t="s">
        <v>31</v>
      </c>
      <c r="T239" s="137" t="s">
        <v>257</v>
      </c>
    </row>
    <row r="240" spans="1:24" s="132" customFormat="1" x14ac:dyDescent="0.2">
      <c r="A240" s="167"/>
      <c r="B240" s="166" t="s">
        <v>31</v>
      </c>
      <c r="C240" s="904" t="s">
        <v>258</v>
      </c>
      <c r="D240" s="904"/>
      <c r="E240" s="904"/>
      <c r="F240" s="168" t="s">
        <v>241</v>
      </c>
      <c r="G240" s="168" t="s">
        <v>951</v>
      </c>
      <c r="H240" s="168" t="s">
        <v>520</v>
      </c>
      <c r="I240" s="168" t="s">
        <v>952</v>
      </c>
      <c r="J240" s="169" t="s">
        <v>31</v>
      </c>
      <c r="K240" s="168" t="s">
        <v>31</v>
      </c>
      <c r="L240" s="169" t="s">
        <v>31</v>
      </c>
      <c r="M240" s="170" t="s">
        <v>31</v>
      </c>
      <c r="N240" s="171" t="s">
        <v>31</v>
      </c>
      <c r="U240" s="137" t="s">
        <v>258</v>
      </c>
    </row>
    <row r="241" spans="1:27" s="132" customFormat="1" x14ac:dyDescent="0.2">
      <c r="A241" s="167"/>
      <c r="B241" s="166" t="s">
        <v>31</v>
      </c>
      <c r="C241" s="917" t="s">
        <v>244</v>
      </c>
      <c r="D241" s="917"/>
      <c r="E241" s="917"/>
      <c r="F241" s="159" t="s">
        <v>31</v>
      </c>
      <c r="G241" s="159" t="s">
        <v>31</v>
      </c>
      <c r="H241" s="159" t="s">
        <v>31</v>
      </c>
      <c r="I241" s="159" t="s">
        <v>31</v>
      </c>
      <c r="J241" s="160">
        <v>18.64</v>
      </c>
      <c r="K241" s="159" t="s">
        <v>31</v>
      </c>
      <c r="L241" s="160">
        <v>585.98</v>
      </c>
      <c r="M241" s="161" t="s">
        <v>31</v>
      </c>
      <c r="N241" s="162" t="s">
        <v>31</v>
      </c>
      <c r="V241" s="137" t="s">
        <v>244</v>
      </c>
    </row>
    <row r="242" spans="1:27" s="132" customFormat="1" x14ac:dyDescent="0.2">
      <c r="A242" s="167"/>
      <c r="B242" s="166" t="s">
        <v>31</v>
      </c>
      <c r="C242" s="904" t="s">
        <v>245</v>
      </c>
      <c r="D242" s="904"/>
      <c r="E242" s="904"/>
      <c r="F242" s="168" t="s">
        <v>31</v>
      </c>
      <c r="G242" s="168" t="s">
        <v>31</v>
      </c>
      <c r="H242" s="168" t="s">
        <v>31</v>
      </c>
      <c r="I242" s="168" t="s">
        <v>31</v>
      </c>
      <c r="J242" s="169" t="s">
        <v>31</v>
      </c>
      <c r="K242" s="168" t="s">
        <v>31</v>
      </c>
      <c r="L242" s="169">
        <v>133.88</v>
      </c>
      <c r="M242" s="170" t="s">
        <v>31</v>
      </c>
      <c r="N242" s="171" t="s">
        <v>31</v>
      </c>
      <c r="U242" s="137" t="s">
        <v>245</v>
      </c>
    </row>
    <row r="243" spans="1:27" s="132" customFormat="1" ht="22.5" x14ac:dyDescent="0.2">
      <c r="A243" s="167"/>
      <c r="B243" s="166" t="s">
        <v>892</v>
      </c>
      <c r="C243" s="904" t="s">
        <v>893</v>
      </c>
      <c r="D243" s="904"/>
      <c r="E243" s="904"/>
      <c r="F243" s="168" t="s">
        <v>144</v>
      </c>
      <c r="G243" s="168" t="s">
        <v>248</v>
      </c>
      <c r="H243" s="168" t="s">
        <v>31</v>
      </c>
      <c r="I243" s="168" t="s">
        <v>248</v>
      </c>
      <c r="J243" s="169" t="s">
        <v>31</v>
      </c>
      <c r="K243" s="168" t="s">
        <v>31</v>
      </c>
      <c r="L243" s="169">
        <v>127.19</v>
      </c>
      <c r="M243" s="170" t="s">
        <v>31</v>
      </c>
      <c r="N243" s="171" t="s">
        <v>31</v>
      </c>
      <c r="U243" s="137" t="s">
        <v>893</v>
      </c>
    </row>
    <row r="244" spans="1:27" s="132" customFormat="1" ht="22.5" x14ac:dyDescent="0.2">
      <c r="A244" s="167"/>
      <c r="B244" s="166" t="s">
        <v>894</v>
      </c>
      <c r="C244" s="904" t="s">
        <v>895</v>
      </c>
      <c r="D244" s="904"/>
      <c r="E244" s="904"/>
      <c r="F244" s="168" t="s">
        <v>144</v>
      </c>
      <c r="G244" s="168" t="s">
        <v>554</v>
      </c>
      <c r="H244" s="168" t="s">
        <v>31</v>
      </c>
      <c r="I244" s="168" t="s">
        <v>554</v>
      </c>
      <c r="J244" s="169" t="s">
        <v>31</v>
      </c>
      <c r="K244" s="168" t="s">
        <v>31</v>
      </c>
      <c r="L244" s="169">
        <v>87.02</v>
      </c>
      <c r="M244" s="170" t="s">
        <v>31</v>
      </c>
      <c r="N244" s="171" t="s">
        <v>31</v>
      </c>
      <c r="U244" s="137" t="s">
        <v>895</v>
      </c>
    </row>
    <row r="245" spans="1:27" s="132" customFormat="1" x14ac:dyDescent="0.2">
      <c r="A245" s="172"/>
      <c r="B245" s="173"/>
      <c r="C245" s="918" t="s">
        <v>252</v>
      </c>
      <c r="D245" s="918"/>
      <c r="E245" s="918"/>
      <c r="F245" s="174" t="s">
        <v>31</v>
      </c>
      <c r="G245" s="174" t="s">
        <v>31</v>
      </c>
      <c r="H245" s="174" t="s">
        <v>31</v>
      </c>
      <c r="I245" s="174" t="s">
        <v>31</v>
      </c>
      <c r="J245" s="175" t="s">
        <v>31</v>
      </c>
      <c r="K245" s="174" t="s">
        <v>31</v>
      </c>
      <c r="L245" s="175">
        <v>800.19</v>
      </c>
      <c r="M245" s="161" t="s">
        <v>31</v>
      </c>
      <c r="N245" s="176" t="s">
        <v>31</v>
      </c>
      <c r="W245" s="137" t="s">
        <v>252</v>
      </c>
    </row>
    <row r="246" spans="1:27" s="132" customFormat="1" ht="1.5" customHeight="1" x14ac:dyDescent="0.2">
      <c r="A246" s="177"/>
      <c r="B246" s="173"/>
      <c r="C246" s="173"/>
      <c r="D246" s="173"/>
      <c r="E246" s="173"/>
      <c r="F246" s="177"/>
      <c r="G246" s="177"/>
      <c r="H246" s="177"/>
      <c r="I246" s="177"/>
      <c r="J246" s="178"/>
      <c r="K246" s="177"/>
      <c r="L246" s="178"/>
      <c r="M246" s="168"/>
      <c r="N246" s="178"/>
    </row>
    <row r="247" spans="1:27" s="132" customFormat="1" ht="2.25" customHeight="1" x14ac:dyDescent="0.2"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91"/>
      <c r="M247" s="192"/>
      <c r="N247" s="193"/>
    </row>
    <row r="248" spans="1:27" s="132" customFormat="1" x14ac:dyDescent="0.2">
      <c r="A248" s="179"/>
      <c r="B248" s="180" t="s">
        <v>31</v>
      </c>
      <c r="C248" s="918" t="s">
        <v>466</v>
      </c>
      <c r="D248" s="918"/>
      <c r="E248" s="918"/>
      <c r="F248" s="918"/>
      <c r="G248" s="918"/>
      <c r="H248" s="918"/>
      <c r="I248" s="918"/>
      <c r="J248" s="918"/>
      <c r="K248" s="918"/>
      <c r="L248" s="181" t="s">
        <v>31</v>
      </c>
      <c r="M248" s="182" t="s">
        <v>31</v>
      </c>
      <c r="N248" s="183" t="s">
        <v>31</v>
      </c>
      <c r="Z248" s="137" t="s">
        <v>466</v>
      </c>
    </row>
    <row r="249" spans="1:27" s="132" customFormat="1" x14ac:dyDescent="0.2">
      <c r="A249" s="184"/>
      <c r="B249" s="166" t="s">
        <v>225</v>
      </c>
      <c r="C249" s="904" t="s">
        <v>808</v>
      </c>
      <c r="D249" s="904"/>
      <c r="E249" s="904"/>
      <c r="F249" s="904"/>
      <c r="G249" s="904"/>
      <c r="H249" s="904"/>
      <c r="I249" s="904"/>
      <c r="J249" s="904"/>
      <c r="K249" s="904"/>
      <c r="L249" s="185">
        <v>2714.86</v>
      </c>
      <c r="M249" s="186">
        <v>7.3</v>
      </c>
      <c r="N249" s="187">
        <v>19818</v>
      </c>
      <c r="AA249" s="137" t="s">
        <v>808</v>
      </c>
    </row>
    <row r="250" spans="1:27" s="132" customFormat="1" x14ac:dyDescent="0.2">
      <c r="A250" s="184"/>
      <c r="B250" s="166" t="s">
        <v>31</v>
      </c>
      <c r="C250" s="904" t="s">
        <v>270</v>
      </c>
      <c r="D250" s="904"/>
      <c r="E250" s="904"/>
      <c r="F250" s="904"/>
      <c r="G250" s="904"/>
      <c r="H250" s="904"/>
      <c r="I250" s="904"/>
      <c r="J250" s="904"/>
      <c r="K250" s="904"/>
      <c r="L250" s="185" t="s">
        <v>31</v>
      </c>
      <c r="M250" s="186" t="s">
        <v>31</v>
      </c>
      <c r="N250" s="187" t="s">
        <v>31</v>
      </c>
      <c r="AA250" s="137" t="s">
        <v>270</v>
      </c>
    </row>
    <row r="251" spans="1:27" s="132" customFormat="1" x14ac:dyDescent="0.2">
      <c r="A251" s="184"/>
      <c r="B251" s="166" t="s">
        <v>31</v>
      </c>
      <c r="C251" s="904" t="s">
        <v>271</v>
      </c>
      <c r="D251" s="904"/>
      <c r="E251" s="904"/>
      <c r="F251" s="904"/>
      <c r="G251" s="904"/>
      <c r="H251" s="904"/>
      <c r="I251" s="904"/>
      <c r="J251" s="904"/>
      <c r="K251" s="904"/>
      <c r="L251" s="185">
        <v>650.72</v>
      </c>
      <c r="M251" s="186" t="s">
        <v>31</v>
      </c>
      <c r="N251" s="187" t="s">
        <v>31</v>
      </c>
      <c r="AA251" s="137" t="s">
        <v>271</v>
      </c>
    </row>
    <row r="252" spans="1:27" s="132" customFormat="1" x14ac:dyDescent="0.2">
      <c r="A252" s="184"/>
      <c r="B252" s="166" t="s">
        <v>31</v>
      </c>
      <c r="C252" s="904" t="s">
        <v>272</v>
      </c>
      <c r="D252" s="904"/>
      <c r="E252" s="904"/>
      <c r="F252" s="904"/>
      <c r="G252" s="904"/>
      <c r="H252" s="904"/>
      <c r="I252" s="904"/>
      <c r="J252" s="904"/>
      <c r="K252" s="904"/>
      <c r="L252" s="185">
        <v>57.21</v>
      </c>
      <c r="M252" s="186" t="s">
        <v>31</v>
      </c>
      <c r="N252" s="187" t="s">
        <v>31</v>
      </c>
      <c r="AA252" s="137" t="s">
        <v>272</v>
      </c>
    </row>
    <row r="253" spans="1:27" s="132" customFormat="1" x14ac:dyDescent="0.2">
      <c r="A253" s="184"/>
      <c r="B253" s="166" t="s">
        <v>31</v>
      </c>
      <c r="C253" s="904" t="s">
        <v>273</v>
      </c>
      <c r="D253" s="904"/>
      <c r="E253" s="904"/>
      <c r="F253" s="904"/>
      <c r="G253" s="904"/>
      <c r="H253" s="904"/>
      <c r="I253" s="904"/>
      <c r="J253" s="904"/>
      <c r="K253" s="904"/>
      <c r="L253" s="185">
        <v>1022.96</v>
      </c>
      <c r="M253" s="186" t="s">
        <v>31</v>
      </c>
      <c r="N253" s="187" t="s">
        <v>31</v>
      </c>
      <c r="AA253" s="137" t="s">
        <v>273</v>
      </c>
    </row>
    <row r="254" spans="1:27" s="132" customFormat="1" x14ac:dyDescent="0.2">
      <c r="A254" s="184"/>
      <c r="B254" s="166" t="s">
        <v>31</v>
      </c>
      <c r="C254" s="904" t="s">
        <v>274</v>
      </c>
      <c r="D254" s="904"/>
      <c r="E254" s="904"/>
      <c r="F254" s="904"/>
      <c r="G254" s="904"/>
      <c r="H254" s="904"/>
      <c r="I254" s="904"/>
      <c r="J254" s="904"/>
      <c r="K254" s="904"/>
      <c r="L254" s="185">
        <v>573.14</v>
      </c>
      <c r="M254" s="186" t="s">
        <v>31</v>
      </c>
      <c r="N254" s="187" t="s">
        <v>31</v>
      </c>
      <c r="AA254" s="137" t="s">
        <v>274</v>
      </c>
    </row>
    <row r="255" spans="1:27" s="132" customFormat="1" x14ac:dyDescent="0.2">
      <c r="A255" s="184"/>
      <c r="B255" s="166" t="s">
        <v>31</v>
      </c>
      <c r="C255" s="904" t="s">
        <v>275</v>
      </c>
      <c r="D255" s="904"/>
      <c r="E255" s="904"/>
      <c r="F255" s="904"/>
      <c r="G255" s="904"/>
      <c r="H255" s="904"/>
      <c r="I255" s="904"/>
      <c r="J255" s="904"/>
      <c r="K255" s="904"/>
      <c r="L255" s="185">
        <v>410.83</v>
      </c>
      <c r="M255" s="186" t="s">
        <v>31</v>
      </c>
      <c r="N255" s="187" t="s">
        <v>31</v>
      </c>
      <c r="AA255" s="137" t="s">
        <v>275</v>
      </c>
    </row>
    <row r="256" spans="1:27" s="132" customFormat="1" x14ac:dyDescent="0.2">
      <c r="A256" s="184"/>
      <c r="B256" s="166" t="s">
        <v>31</v>
      </c>
      <c r="C256" s="904" t="s">
        <v>809</v>
      </c>
      <c r="D256" s="904"/>
      <c r="E256" s="904"/>
      <c r="F256" s="904"/>
      <c r="G256" s="904"/>
      <c r="H256" s="904"/>
      <c r="I256" s="904"/>
      <c r="J256" s="904"/>
      <c r="K256" s="904"/>
      <c r="L256" s="185">
        <v>6694.65</v>
      </c>
      <c r="M256" s="186" t="s">
        <v>31</v>
      </c>
      <c r="N256" s="187">
        <v>30193</v>
      </c>
      <c r="AA256" s="137" t="s">
        <v>809</v>
      </c>
    </row>
    <row r="257" spans="1:28" x14ac:dyDescent="0.2">
      <c r="A257" s="184"/>
      <c r="B257" s="166" t="s">
        <v>235</v>
      </c>
      <c r="C257" s="904" t="s">
        <v>953</v>
      </c>
      <c r="D257" s="904"/>
      <c r="E257" s="904"/>
      <c r="F257" s="904"/>
      <c r="G257" s="904"/>
      <c r="H257" s="904"/>
      <c r="I257" s="904"/>
      <c r="J257" s="904"/>
      <c r="K257" s="904"/>
      <c r="L257" s="185">
        <v>4289.37</v>
      </c>
      <c r="M257" s="186">
        <v>4.51</v>
      </c>
      <c r="N257" s="187">
        <v>19345</v>
      </c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137" t="s">
        <v>953</v>
      </c>
      <c r="AB257" s="132"/>
    </row>
    <row r="258" spans="1:28" x14ac:dyDescent="0.2">
      <c r="A258" s="184"/>
      <c r="B258" s="166" t="s">
        <v>235</v>
      </c>
      <c r="C258" s="904" t="s">
        <v>954</v>
      </c>
      <c r="D258" s="904"/>
      <c r="E258" s="904"/>
      <c r="F258" s="904"/>
      <c r="G258" s="904"/>
      <c r="H258" s="904"/>
      <c r="I258" s="904"/>
      <c r="J258" s="904"/>
      <c r="K258" s="904"/>
      <c r="L258" s="185">
        <v>2405.2800000000002</v>
      </c>
      <c r="M258" s="186">
        <v>4.51</v>
      </c>
      <c r="N258" s="187">
        <v>10848</v>
      </c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137" t="s">
        <v>954</v>
      </c>
      <c r="AB258" s="132"/>
    </row>
    <row r="259" spans="1:28" x14ac:dyDescent="0.2">
      <c r="A259" s="184"/>
      <c r="B259" s="166" t="s">
        <v>31</v>
      </c>
      <c r="C259" s="904" t="s">
        <v>276</v>
      </c>
      <c r="D259" s="904"/>
      <c r="E259" s="904"/>
      <c r="F259" s="904"/>
      <c r="G259" s="904"/>
      <c r="H259" s="904"/>
      <c r="I259" s="904"/>
      <c r="J259" s="904"/>
      <c r="K259" s="904"/>
      <c r="L259" s="185">
        <v>657.18</v>
      </c>
      <c r="M259" s="186" t="s">
        <v>31</v>
      </c>
      <c r="N259" s="187" t="s">
        <v>31</v>
      </c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137" t="s">
        <v>276</v>
      </c>
      <c r="AB259" s="132"/>
    </row>
    <row r="260" spans="1:28" x14ac:dyDescent="0.2">
      <c r="A260" s="184"/>
      <c r="B260" s="166" t="s">
        <v>31</v>
      </c>
      <c r="C260" s="904" t="s">
        <v>277</v>
      </c>
      <c r="D260" s="904"/>
      <c r="E260" s="904"/>
      <c r="F260" s="904"/>
      <c r="G260" s="904"/>
      <c r="H260" s="904"/>
      <c r="I260" s="904"/>
      <c r="J260" s="904"/>
      <c r="K260" s="904"/>
      <c r="L260" s="185">
        <v>573.14</v>
      </c>
      <c r="M260" s="186" t="s">
        <v>31</v>
      </c>
      <c r="N260" s="187" t="s">
        <v>31</v>
      </c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137" t="s">
        <v>277</v>
      </c>
      <c r="AB260" s="132"/>
    </row>
    <row r="261" spans="1:28" x14ac:dyDescent="0.2">
      <c r="A261" s="184"/>
      <c r="B261" s="166" t="s">
        <v>31</v>
      </c>
      <c r="C261" s="904" t="s">
        <v>278</v>
      </c>
      <c r="D261" s="904"/>
      <c r="E261" s="904"/>
      <c r="F261" s="904"/>
      <c r="G261" s="904"/>
      <c r="H261" s="904"/>
      <c r="I261" s="904"/>
      <c r="J261" s="904"/>
      <c r="K261" s="904"/>
      <c r="L261" s="185">
        <v>410.83</v>
      </c>
      <c r="M261" s="186" t="s">
        <v>31</v>
      </c>
      <c r="N261" s="187" t="s">
        <v>31</v>
      </c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137" t="s">
        <v>278</v>
      </c>
      <c r="AB261" s="132"/>
    </row>
    <row r="262" spans="1:28" x14ac:dyDescent="0.2">
      <c r="A262" s="184"/>
      <c r="B262" s="178" t="s">
        <v>31</v>
      </c>
      <c r="C262" s="919" t="s">
        <v>467</v>
      </c>
      <c r="D262" s="919"/>
      <c r="E262" s="919"/>
      <c r="F262" s="919"/>
      <c r="G262" s="919"/>
      <c r="H262" s="919"/>
      <c r="I262" s="919"/>
      <c r="J262" s="919"/>
      <c r="K262" s="919"/>
      <c r="L262" s="188">
        <v>9409.51</v>
      </c>
      <c r="M262" s="189" t="s">
        <v>31</v>
      </c>
      <c r="N262" s="194">
        <v>50011</v>
      </c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132"/>
      <c r="AB262" s="137" t="s">
        <v>467</v>
      </c>
    </row>
    <row r="263" spans="1:28" ht="1.5" customHeight="1" x14ac:dyDescent="0.2">
      <c r="B263" s="178"/>
      <c r="C263" s="173"/>
      <c r="D263" s="173"/>
      <c r="E263" s="173"/>
      <c r="F263" s="173"/>
      <c r="G263" s="173"/>
      <c r="H263" s="173"/>
      <c r="I263" s="173"/>
      <c r="J263" s="173"/>
      <c r="K263" s="173"/>
      <c r="L263" s="188"/>
      <c r="M263" s="189"/>
      <c r="N263" s="195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132"/>
      <c r="AB263" s="132"/>
    </row>
    <row r="264" spans="1:28" ht="53.25" customHeight="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132"/>
      <c r="AB264" s="132"/>
    </row>
    <row r="265" spans="1:28" x14ac:dyDescent="0.2">
      <c r="B265" s="197" t="s">
        <v>468</v>
      </c>
      <c r="C265" s="923" t="s">
        <v>31</v>
      </c>
      <c r="D265" s="923"/>
      <c r="E265" s="923"/>
      <c r="F265" s="923"/>
      <c r="G265" s="923"/>
      <c r="H265" s="923"/>
      <c r="I265" s="923"/>
      <c r="J265" s="923"/>
      <c r="K265" s="923"/>
      <c r="L265" s="923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132"/>
      <c r="AB265" s="132"/>
    </row>
    <row r="266" spans="1:28" ht="13.5" customHeight="1" x14ac:dyDescent="0.2">
      <c r="B266" s="133"/>
      <c r="C266" s="924" t="s">
        <v>11</v>
      </c>
      <c r="D266" s="924"/>
      <c r="E266" s="924"/>
      <c r="F266" s="924"/>
      <c r="G266" s="924"/>
      <c r="H266" s="924"/>
      <c r="I266" s="924"/>
      <c r="J266" s="924"/>
      <c r="K266" s="924"/>
      <c r="L266" s="924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132"/>
      <c r="AB266" s="132"/>
    </row>
    <row r="267" spans="1:28" ht="12.75" customHeight="1" x14ac:dyDescent="0.2">
      <c r="B267" s="197" t="s">
        <v>469</v>
      </c>
      <c r="C267" s="923" t="s">
        <v>31</v>
      </c>
      <c r="D267" s="923"/>
      <c r="E267" s="923"/>
      <c r="F267" s="923"/>
      <c r="G267" s="923"/>
      <c r="H267" s="923"/>
      <c r="I267" s="923"/>
      <c r="J267" s="923"/>
      <c r="K267" s="923"/>
      <c r="L267" s="923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132"/>
      <c r="AB267" s="132"/>
    </row>
    <row r="268" spans="1:28" ht="13.5" customHeight="1" x14ac:dyDescent="0.2">
      <c r="C268" s="924" t="s">
        <v>11</v>
      </c>
      <c r="D268" s="924"/>
      <c r="E268" s="924"/>
      <c r="F268" s="924"/>
      <c r="G268" s="924"/>
      <c r="H268" s="924"/>
      <c r="I268" s="924"/>
      <c r="J268" s="924"/>
      <c r="K268" s="924"/>
      <c r="L268" s="924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132"/>
      <c r="AB268" s="132"/>
    </row>
    <row r="282" s="132" customFormat="1" x14ac:dyDescent="0.2"/>
  </sheetData>
  <mergeCells count="254">
    <mergeCell ref="C265:L265"/>
    <mergeCell ref="C266:L266"/>
    <mergeCell ref="C267:L267"/>
    <mergeCell ref="C268:L268"/>
    <mergeCell ref="C257:K257"/>
    <mergeCell ref="C258:K258"/>
    <mergeCell ref="C259:K259"/>
    <mergeCell ref="C260:K260"/>
    <mergeCell ref="C261:K261"/>
    <mergeCell ref="C262:K262"/>
    <mergeCell ref="C251:K251"/>
    <mergeCell ref="C252:K252"/>
    <mergeCell ref="C253:K253"/>
    <mergeCell ref="C254:K254"/>
    <mergeCell ref="C255:K255"/>
    <mergeCell ref="C256:K256"/>
    <mergeCell ref="C243:E243"/>
    <mergeCell ref="C244:E244"/>
    <mergeCell ref="C245:E245"/>
    <mergeCell ref="C248:K248"/>
    <mergeCell ref="C249:K249"/>
    <mergeCell ref="C250:K250"/>
    <mergeCell ref="C237:N237"/>
    <mergeCell ref="C238:E238"/>
    <mergeCell ref="C239:E239"/>
    <mergeCell ref="C240:E240"/>
    <mergeCell ref="C241:E241"/>
    <mergeCell ref="C242:E242"/>
    <mergeCell ref="C231:E231"/>
    <mergeCell ref="C232:E232"/>
    <mergeCell ref="C233:E233"/>
    <mergeCell ref="C234:E234"/>
    <mergeCell ref="C235:N235"/>
    <mergeCell ref="C236:E236"/>
    <mergeCell ref="C225:N225"/>
    <mergeCell ref="C226:E226"/>
    <mergeCell ref="C227:E227"/>
    <mergeCell ref="C228:E228"/>
    <mergeCell ref="C229:E229"/>
    <mergeCell ref="C230:E230"/>
    <mergeCell ref="C219:E219"/>
    <mergeCell ref="C220:E220"/>
    <mergeCell ref="C221:N221"/>
    <mergeCell ref="C222:N222"/>
    <mergeCell ref="C223:E223"/>
    <mergeCell ref="C224:N224"/>
    <mergeCell ref="C213:E213"/>
    <mergeCell ref="C214:E214"/>
    <mergeCell ref="C215:E215"/>
    <mergeCell ref="C216:E216"/>
    <mergeCell ref="C217:E217"/>
    <mergeCell ref="C218:E218"/>
    <mergeCell ref="C207:N207"/>
    <mergeCell ref="C208:E208"/>
    <mergeCell ref="C209:N209"/>
    <mergeCell ref="C210:E210"/>
    <mergeCell ref="C211:N211"/>
    <mergeCell ref="C212:E212"/>
    <mergeCell ref="C201:N201"/>
    <mergeCell ref="C202:E202"/>
    <mergeCell ref="C203:N203"/>
    <mergeCell ref="C204:E204"/>
    <mergeCell ref="C205:N205"/>
    <mergeCell ref="C206:N206"/>
    <mergeCell ref="C195:E195"/>
    <mergeCell ref="C196:E196"/>
    <mergeCell ref="C197:E197"/>
    <mergeCell ref="C198:E198"/>
    <mergeCell ref="C199:E199"/>
    <mergeCell ref="C200:E200"/>
    <mergeCell ref="C189:E189"/>
    <mergeCell ref="C190:E190"/>
    <mergeCell ref="C191:E191"/>
    <mergeCell ref="C192:E192"/>
    <mergeCell ref="C193:E193"/>
    <mergeCell ref="C194:E194"/>
    <mergeCell ref="C183:E183"/>
    <mergeCell ref="C184:N184"/>
    <mergeCell ref="C185:N185"/>
    <mergeCell ref="C186:E186"/>
    <mergeCell ref="C187:N187"/>
    <mergeCell ref="C188:N188"/>
    <mergeCell ref="C177:E177"/>
    <mergeCell ref="C178:E178"/>
    <mergeCell ref="C179:E179"/>
    <mergeCell ref="C180:E180"/>
    <mergeCell ref="C181:E181"/>
    <mergeCell ref="C182:E182"/>
    <mergeCell ref="C171:N171"/>
    <mergeCell ref="C172:E172"/>
    <mergeCell ref="C173:E173"/>
    <mergeCell ref="C174:E174"/>
    <mergeCell ref="C175:E175"/>
    <mergeCell ref="C176:E176"/>
    <mergeCell ref="C165:E165"/>
    <mergeCell ref="C166:N166"/>
    <mergeCell ref="C167:E167"/>
    <mergeCell ref="C168:N168"/>
    <mergeCell ref="C169:E169"/>
    <mergeCell ref="C170:N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N147"/>
    <mergeCell ref="C148:N148"/>
    <mergeCell ref="A149:N149"/>
    <mergeCell ref="C150:E150"/>
    <mergeCell ref="C151:N151"/>
    <mergeCell ref="C152:N152"/>
    <mergeCell ref="C141:E141"/>
    <mergeCell ref="C142:E142"/>
    <mergeCell ref="C143:E143"/>
    <mergeCell ref="C144:E144"/>
    <mergeCell ref="C145:E145"/>
    <mergeCell ref="C146:E146"/>
    <mergeCell ref="C135:N135"/>
    <mergeCell ref="C136:E136"/>
    <mergeCell ref="C137:N137"/>
    <mergeCell ref="C138:E138"/>
    <mergeCell ref="C139:E139"/>
    <mergeCell ref="C140:E140"/>
    <mergeCell ref="C129:E129"/>
    <mergeCell ref="C130:E130"/>
    <mergeCell ref="C131:E131"/>
    <mergeCell ref="C132:E132"/>
    <mergeCell ref="C133:E133"/>
    <mergeCell ref="C134:N134"/>
    <mergeCell ref="C123:E123"/>
    <mergeCell ref="C124:E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N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N106"/>
    <mergeCell ref="C107:N107"/>
    <mergeCell ref="C108:E108"/>
    <mergeCell ref="C109:N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N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N83"/>
    <mergeCell ref="C84:E84"/>
    <mergeCell ref="C85:N85"/>
    <mergeCell ref="C86:E86"/>
    <mergeCell ref="C75:E75"/>
    <mergeCell ref="C76:E76"/>
    <mergeCell ref="C77:E77"/>
    <mergeCell ref="C78:E78"/>
    <mergeCell ref="C79:E79"/>
    <mergeCell ref="C80:E80"/>
    <mergeCell ref="C69:E69"/>
    <mergeCell ref="C70:E70"/>
    <mergeCell ref="C71:N71"/>
    <mergeCell ref="C72:E72"/>
    <mergeCell ref="C73:N73"/>
    <mergeCell ref="C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N59"/>
    <mergeCell ref="C60:E60"/>
    <mergeCell ref="C61:N61"/>
    <mergeCell ref="C62:E62"/>
    <mergeCell ref="C51:E51"/>
    <mergeCell ref="C52:E52"/>
    <mergeCell ref="C53:E53"/>
    <mergeCell ref="C54:E54"/>
    <mergeCell ref="C55:E55"/>
    <mergeCell ref="C56:E56"/>
    <mergeCell ref="C45:E45"/>
    <mergeCell ref="C46:N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A32:N32"/>
    <mergeCell ref="B16:F16"/>
    <mergeCell ref="L25:M25"/>
    <mergeCell ref="A27:A29"/>
    <mergeCell ref="B27:B29"/>
    <mergeCell ref="C27:E29"/>
    <mergeCell ref="F27:F29"/>
    <mergeCell ref="G27:I28"/>
    <mergeCell ref="C33:E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8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93"/>
  <sheetViews>
    <sheetView topLeftCell="A152" zoomScale="115" zoomScaleNormal="115" workbookViewId="0">
      <selection activeCell="N22" sqref="N22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35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1056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490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813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37.72</v>
      </c>
      <c r="D20" s="148" t="s">
        <v>1057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L170*7.3/1000</f>
        <v>3.51</v>
      </c>
      <c r="M22" s="148" t="s">
        <v>1058</v>
      </c>
      <c r="N22" s="135" t="s">
        <v>206</v>
      </c>
    </row>
    <row r="23" spans="1:17" s="132" customFormat="1" ht="12.75" customHeight="1" x14ac:dyDescent="0.2">
      <c r="B23" s="132" t="s">
        <v>5</v>
      </c>
      <c r="C23" s="238">
        <v>20.85</v>
      </c>
      <c r="D23" s="152" t="s">
        <v>1059</v>
      </c>
      <c r="E23" s="135" t="s">
        <v>206</v>
      </c>
      <c r="G23" s="132" t="s">
        <v>212</v>
      </c>
      <c r="L23" s="153"/>
      <c r="M23" s="153">
        <v>48.96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16.87</v>
      </c>
      <c r="D24" s="152" t="s">
        <v>1060</v>
      </c>
      <c r="E24" s="135" t="s">
        <v>206</v>
      </c>
      <c r="G24" s="132" t="s">
        <v>214</v>
      </c>
      <c r="L24" s="153"/>
      <c r="M24" s="153">
        <v>0.48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818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818</v>
      </c>
    </row>
    <row r="32" spans="1:17" s="132" customFormat="1" ht="33.75" x14ac:dyDescent="0.2">
      <c r="A32" s="157" t="s">
        <v>225</v>
      </c>
      <c r="B32" s="158" t="s">
        <v>1061</v>
      </c>
      <c r="C32" s="917" t="s">
        <v>1062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235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1062</v>
      </c>
    </row>
    <row r="33" spans="1:24" s="132" customFormat="1" ht="33.75" x14ac:dyDescent="0.2">
      <c r="A33" s="165"/>
      <c r="B33" s="166" t="s">
        <v>822</v>
      </c>
      <c r="C33" s="904" t="s">
        <v>519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519</v>
      </c>
    </row>
    <row r="34" spans="1:24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24.28</v>
      </c>
      <c r="K34" s="168" t="s">
        <v>520</v>
      </c>
      <c r="L34" s="169">
        <v>60.7</v>
      </c>
      <c r="M34" s="170" t="s">
        <v>31</v>
      </c>
      <c r="N34" s="171" t="s">
        <v>31</v>
      </c>
      <c r="S34" s="137" t="s">
        <v>255</v>
      </c>
    </row>
    <row r="35" spans="1:24" s="132" customFormat="1" x14ac:dyDescent="0.2">
      <c r="A35" s="167"/>
      <c r="B35" s="166" t="s">
        <v>256</v>
      </c>
      <c r="C35" s="904" t="s">
        <v>257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0.49</v>
      </c>
      <c r="K35" s="168" t="s">
        <v>31</v>
      </c>
      <c r="L35" s="169">
        <v>0.98</v>
      </c>
      <c r="M35" s="170" t="s">
        <v>31</v>
      </c>
      <c r="N35" s="171" t="s">
        <v>31</v>
      </c>
      <c r="S35" s="137" t="s">
        <v>257</v>
      </c>
    </row>
    <row r="36" spans="1:24" s="132" customFormat="1" x14ac:dyDescent="0.2">
      <c r="A36" s="167"/>
      <c r="B36" s="166" t="s">
        <v>31</v>
      </c>
      <c r="C36" s="904" t="s">
        <v>258</v>
      </c>
      <c r="D36" s="904"/>
      <c r="E36" s="904"/>
      <c r="F36" s="168" t="s">
        <v>241</v>
      </c>
      <c r="G36" s="168" t="s">
        <v>1063</v>
      </c>
      <c r="H36" s="168" t="s">
        <v>520</v>
      </c>
      <c r="I36" s="168" t="s">
        <v>911</v>
      </c>
      <c r="J36" s="169" t="s">
        <v>31</v>
      </c>
      <c r="K36" s="168" t="s">
        <v>31</v>
      </c>
      <c r="L36" s="169" t="s">
        <v>31</v>
      </c>
      <c r="M36" s="170" t="s">
        <v>31</v>
      </c>
      <c r="N36" s="171" t="s">
        <v>31</v>
      </c>
      <c r="T36" s="137" t="s">
        <v>258</v>
      </c>
    </row>
    <row r="37" spans="1:24" s="132" customFormat="1" x14ac:dyDescent="0.2">
      <c r="A37" s="167"/>
      <c r="B37" s="166" t="s">
        <v>31</v>
      </c>
      <c r="C37" s="917" t="s">
        <v>244</v>
      </c>
      <c r="D37" s="917"/>
      <c r="E37" s="917"/>
      <c r="F37" s="159" t="s">
        <v>31</v>
      </c>
      <c r="G37" s="159" t="s">
        <v>31</v>
      </c>
      <c r="H37" s="159" t="s">
        <v>31</v>
      </c>
      <c r="I37" s="159" t="s">
        <v>31</v>
      </c>
      <c r="J37" s="160">
        <v>24.77</v>
      </c>
      <c r="K37" s="159" t="s">
        <v>31</v>
      </c>
      <c r="L37" s="160">
        <v>61.68</v>
      </c>
      <c r="M37" s="161" t="s">
        <v>31</v>
      </c>
      <c r="N37" s="162" t="s">
        <v>31</v>
      </c>
      <c r="U37" s="137" t="s">
        <v>244</v>
      </c>
    </row>
    <row r="38" spans="1:24" s="132" customFormat="1" x14ac:dyDescent="0.2">
      <c r="A38" s="167"/>
      <c r="B38" s="166" t="s">
        <v>31</v>
      </c>
      <c r="C38" s="904" t="s">
        <v>245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 t="s">
        <v>31</v>
      </c>
      <c r="K38" s="168" t="s">
        <v>31</v>
      </c>
      <c r="L38" s="169">
        <v>60.7</v>
      </c>
      <c r="M38" s="170" t="s">
        <v>31</v>
      </c>
      <c r="N38" s="171" t="s">
        <v>31</v>
      </c>
      <c r="T38" s="137" t="s">
        <v>245</v>
      </c>
    </row>
    <row r="39" spans="1:24" s="132" customFormat="1" ht="22.5" x14ac:dyDescent="0.2">
      <c r="A39" s="167"/>
      <c r="B39" s="166" t="s">
        <v>699</v>
      </c>
      <c r="C39" s="904" t="s">
        <v>700</v>
      </c>
      <c r="D39" s="904"/>
      <c r="E39" s="904"/>
      <c r="F39" s="168" t="s">
        <v>144</v>
      </c>
      <c r="G39" s="168" t="s">
        <v>537</v>
      </c>
      <c r="H39" s="168" t="s">
        <v>31</v>
      </c>
      <c r="I39" s="168" t="s">
        <v>537</v>
      </c>
      <c r="J39" s="169" t="s">
        <v>31</v>
      </c>
      <c r="K39" s="168" t="s">
        <v>31</v>
      </c>
      <c r="L39" s="169">
        <v>48.56</v>
      </c>
      <c r="M39" s="170" t="s">
        <v>31</v>
      </c>
      <c r="N39" s="171" t="s">
        <v>31</v>
      </c>
      <c r="T39" s="137" t="s">
        <v>700</v>
      </c>
    </row>
    <row r="40" spans="1:24" s="132" customFormat="1" ht="22.5" x14ac:dyDescent="0.2">
      <c r="A40" s="167"/>
      <c r="B40" s="166" t="s">
        <v>701</v>
      </c>
      <c r="C40" s="904" t="s">
        <v>702</v>
      </c>
      <c r="D40" s="904"/>
      <c r="E40" s="904"/>
      <c r="F40" s="168" t="s">
        <v>144</v>
      </c>
      <c r="G40" s="168" t="s">
        <v>703</v>
      </c>
      <c r="H40" s="168" t="s">
        <v>31</v>
      </c>
      <c r="I40" s="168" t="s">
        <v>703</v>
      </c>
      <c r="J40" s="169" t="s">
        <v>31</v>
      </c>
      <c r="K40" s="168" t="s">
        <v>31</v>
      </c>
      <c r="L40" s="169">
        <v>36.42</v>
      </c>
      <c r="M40" s="170" t="s">
        <v>31</v>
      </c>
      <c r="N40" s="171" t="s">
        <v>31</v>
      </c>
      <c r="T40" s="137" t="s">
        <v>702</v>
      </c>
    </row>
    <row r="41" spans="1:24" s="132" customFormat="1" x14ac:dyDescent="0.2">
      <c r="A41" s="172"/>
      <c r="B41" s="173"/>
      <c r="C41" s="918" t="s">
        <v>252</v>
      </c>
      <c r="D41" s="918"/>
      <c r="E41" s="918"/>
      <c r="F41" s="174" t="s">
        <v>31</v>
      </c>
      <c r="G41" s="174" t="s">
        <v>31</v>
      </c>
      <c r="H41" s="174" t="s">
        <v>31</v>
      </c>
      <c r="I41" s="174" t="s">
        <v>31</v>
      </c>
      <c r="J41" s="175" t="s">
        <v>31</v>
      </c>
      <c r="K41" s="174" t="s">
        <v>31</v>
      </c>
      <c r="L41" s="175">
        <v>146.66</v>
      </c>
      <c r="M41" s="161" t="s">
        <v>31</v>
      </c>
      <c r="N41" s="176" t="s">
        <v>31</v>
      </c>
      <c r="V41" s="137" t="s">
        <v>252</v>
      </c>
    </row>
    <row r="42" spans="1:24" s="132" customFormat="1" ht="22.5" x14ac:dyDescent="0.2">
      <c r="A42" s="157" t="s">
        <v>235</v>
      </c>
      <c r="B42" s="158" t="s">
        <v>1064</v>
      </c>
      <c r="C42" s="917" t="s">
        <v>1065</v>
      </c>
      <c r="D42" s="917"/>
      <c r="E42" s="917"/>
      <c r="F42" s="159" t="s">
        <v>178</v>
      </c>
      <c r="G42" s="159" t="s">
        <v>31</v>
      </c>
      <c r="H42" s="159" t="s">
        <v>31</v>
      </c>
      <c r="I42" s="159" t="s">
        <v>235</v>
      </c>
      <c r="J42" s="160">
        <v>575.80999999999995</v>
      </c>
      <c r="K42" s="159" t="s">
        <v>31</v>
      </c>
      <c r="L42" s="160">
        <v>1151.6199999999999</v>
      </c>
      <c r="M42" s="161" t="s">
        <v>31</v>
      </c>
      <c r="N42" s="162" t="s">
        <v>31</v>
      </c>
      <c r="Q42" s="137" t="s">
        <v>1065</v>
      </c>
    </row>
    <row r="43" spans="1:24" s="132" customFormat="1" ht="22.5" x14ac:dyDescent="0.2">
      <c r="A43" s="157" t="s">
        <v>238</v>
      </c>
      <c r="B43" s="158" t="s">
        <v>1066</v>
      </c>
      <c r="C43" s="917" t="s">
        <v>1067</v>
      </c>
      <c r="D43" s="917"/>
      <c r="E43" s="917"/>
      <c r="F43" s="159" t="s">
        <v>178</v>
      </c>
      <c r="G43" s="159" t="s">
        <v>31</v>
      </c>
      <c r="H43" s="159" t="s">
        <v>31</v>
      </c>
      <c r="I43" s="159" t="s">
        <v>235</v>
      </c>
      <c r="J43" s="160">
        <v>625.20000000000005</v>
      </c>
      <c r="K43" s="159" t="s">
        <v>706</v>
      </c>
      <c r="L43" s="160">
        <v>1265.4000000000001</v>
      </c>
      <c r="M43" s="161" t="s">
        <v>31</v>
      </c>
      <c r="N43" s="162" t="s">
        <v>31</v>
      </c>
      <c r="Q43" s="137" t="s">
        <v>1067</v>
      </c>
    </row>
    <row r="44" spans="1:24" s="132" customFormat="1" x14ac:dyDescent="0.2">
      <c r="A44" s="163"/>
      <c r="B44" s="164"/>
      <c r="C44" s="904" t="s">
        <v>1068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W44" s="137" t="s">
        <v>1068</v>
      </c>
    </row>
    <row r="45" spans="1:24" s="132" customFormat="1" ht="22.5" x14ac:dyDescent="0.2">
      <c r="A45" s="165"/>
      <c r="B45" s="166" t="s">
        <v>708</v>
      </c>
      <c r="C45" s="904" t="s">
        <v>709</v>
      </c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12"/>
      <c r="R45" s="137" t="s">
        <v>709</v>
      </c>
    </row>
    <row r="46" spans="1:24" s="132" customFormat="1" ht="56.25" x14ac:dyDescent="0.2">
      <c r="A46" s="157" t="s">
        <v>256</v>
      </c>
      <c r="B46" s="158" t="s">
        <v>967</v>
      </c>
      <c r="C46" s="917" t="s">
        <v>968</v>
      </c>
      <c r="D46" s="917"/>
      <c r="E46" s="917"/>
      <c r="F46" s="159" t="s">
        <v>178</v>
      </c>
      <c r="G46" s="159" t="s">
        <v>31</v>
      </c>
      <c r="H46" s="159" t="s">
        <v>31</v>
      </c>
      <c r="I46" s="159" t="s">
        <v>256</v>
      </c>
      <c r="J46" s="160" t="s">
        <v>31</v>
      </c>
      <c r="K46" s="159" t="s">
        <v>31</v>
      </c>
      <c r="L46" s="160" t="s">
        <v>31</v>
      </c>
      <c r="M46" s="161" t="s">
        <v>31</v>
      </c>
      <c r="N46" s="162" t="s">
        <v>31</v>
      </c>
      <c r="Q46" s="137" t="s">
        <v>968</v>
      </c>
    </row>
    <row r="47" spans="1:24" s="132" customFormat="1" x14ac:dyDescent="0.2">
      <c r="A47" s="163"/>
      <c r="B47" s="164"/>
      <c r="C47" s="904" t="s">
        <v>1069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X47" s="137" t="s">
        <v>1069</v>
      </c>
    </row>
    <row r="48" spans="1:24" s="132" customFormat="1" ht="33.75" x14ac:dyDescent="0.2">
      <c r="A48" s="165"/>
      <c r="B48" s="166" t="s">
        <v>822</v>
      </c>
      <c r="C48" s="904" t="s">
        <v>519</v>
      </c>
      <c r="D48" s="904"/>
      <c r="E48" s="904"/>
      <c r="F48" s="904"/>
      <c r="G48" s="904"/>
      <c r="H48" s="904"/>
      <c r="I48" s="904"/>
      <c r="J48" s="904"/>
      <c r="K48" s="904"/>
      <c r="L48" s="904"/>
      <c r="M48" s="904"/>
      <c r="N48" s="912"/>
      <c r="R48" s="137" t="s">
        <v>519</v>
      </c>
    </row>
    <row r="49" spans="1:24" s="132" customFormat="1" x14ac:dyDescent="0.2">
      <c r="A49" s="167"/>
      <c r="B49" s="166" t="s">
        <v>225</v>
      </c>
      <c r="C49" s="904" t="s">
        <v>255</v>
      </c>
      <c r="D49" s="904"/>
      <c r="E49" s="904"/>
      <c r="F49" s="168" t="s">
        <v>31</v>
      </c>
      <c r="G49" s="168" t="s">
        <v>31</v>
      </c>
      <c r="H49" s="168" t="s">
        <v>31</v>
      </c>
      <c r="I49" s="168" t="s">
        <v>31</v>
      </c>
      <c r="J49" s="169">
        <v>9.91</v>
      </c>
      <c r="K49" s="168" t="s">
        <v>520</v>
      </c>
      <c r="L49" s="169">
        <v>49.55</v>
      </c>
      <c r="M49" s="170" t="s">
        <v>31</v>
      </c>
      <c r="N49" s="171" t="s">
        <v>31</v>
      </c>
      <c r="S49" s="137" t="s">
        <v>255</v>
      </c>
    </row>
    <row r="50" spans="1:24" s="132" customFormat="1" x14ac:dyDescent="0.2">
      <c r="A50" s="167"/>
      <c r="B50" s="166" t="s">
        <v>235</v>
      </c>
      <c r="C50" s="904" t="s">
        <v>236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>
        <v>5.43</v>
      </c>
      <c r="K50" s="168" t="s">
        <v>520</v>
      </c>
      <c r="L50" s="169">
        <v>27.15</v>
      </c>
      <c r="M50" s="170" t="s">
        <v>31</v>
      </c>
      <c r="N50" s="171" t="s">
        <v>31</v>
      </c>
      <c r="S50" s="137" t="s">
        <v>236</v>
      </c>
    </row>
    <row r="51" spans="1:24" s="132" customFormat="1" x14ac:dyDescent="0.2">
      <c r="A51" s="167"/>
      <c r="B51" s="166" t="s">
        <v>238</v>
      </c>
      <c r="C51" s="904" t="s">
        <v>239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>
        <v>0.76</v>
      </c>
      <c r="K51" s="168" t="s">
        <v>520</v>
      </c>
      <c r="L51" s="169">
        <v>3.8</v>
      </c>
      <c r="M51" s="170" t="s">
        <v>31</v>
      </c>
      <c r="N51" s="171" t="s">
        <v>31</v>
      </c>
      <c r="S51" s="137" t="s">
        <v>239</v>
      </c>
    </row>
    <row r="52" spans="1:24" s="132" customFormat="1" x14ac:dyDescent="0.2">
      <c r="A52" s="167"/>
      <c r="B52" s="166" t="s">
        <v>256</v>
      </c>
      <c r="C52" s="904" t="s">
        <v>257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>
        <v>0.74</v>
      </c>
      <c r="K52" s="168" t="s">
        <v>31</v>
      </c>
      <c r="L52" s="169">
        <v>2.96</v>
      </c>
      <c r="M52" s="170" t="s">
        <v>31</v>
      </c>
      <c r="N52" s="171" t="s">
        <v>31</v>
      </c>
      <c r="S52" s="137" t="s">
        <v>257</v>
      </c>
    </row>
    <row r="53" spans="1:24" s="132" customFormat="1" x14ac:dyDescent="0.2">
      <c r="A53" s="167"/>
      <c r="B53" s="166" t="s">
        <v>31</v>
      </c>
      <c r="C53" s="904" t="s">
        <v>258</v>
      </c>
      <c r="D53" s="904"/>
      <c r="E53" s="904"/>
      <c r="F53" s="168" t="s">
        <v>241</v>
      </c>
      <c r="G53" s="168" t="s">
        <v>849</v>
      </c>
      <c r="H53" s="168" t="s">
        <v>520</v>
      </c>
      <c r="I53" s="168" t="s">
        <v>1070</v>
      </c>
      <c r="J53" s="169" t="s">
        <v>31</v>
      </c>
      <c r="K53" s="168" t="s">
        <v>31</v>
      </c>
      <c r="L53" s="169" t="s">
        <v>31</v>
      </c>
      <c r="M53" s="170" t="s">
        <v>31</v>
      </c>
      <c r="N53" s="171" t="s">
        <v>31</v>
      </c>
      <c r="T53" s="137" t="s">
        <v>258</v>
      </c>
    </row>
    <row r="54" spans="1:24" s="132" customFormat="1" x14ac:dyDescent="0.2">
      <c r="A54" s="167"/>
      <c r="B54" s="166" t="s">
        <v>31</v>
      </c>
      <c r="C54" s="904" t="s">
        <v>240</v>
      </c>
      <c r="D54" s="904"/>
      <c r="E54" s="904"/>
      <c r="F54" s="168" t="s">
        <v>241</v>
      </c>
      <c r="G54" s="168" t="s">
        <v>736</v>
      </c>
      <c r="H54" s="168" t="s">
        <v>520</v>
      </c>
      <c r="I54" s="168" t="s">
        <v>908</v>
      </c>
      <c r="J54" s="169" t="s">
        <v>31</v>
      </c>
      <c r="K54" s="168" t="s">
        <v>31</v>
      </c>
      <c r="L54" s="169" t="s">
        <v>31</v>
      </c>
      <c r="M54" s="170" t="s">
        <v>31</v>
      </c>
      <c r="N54" s="171" t="s">
        <v>31</v>
      </c>
      <c r="T54" s="137" t="s">
        <v>240</v>
      </c>
    </row>
    <row r="55" spans="1:24" s="132" customFormat="1" x14ac:dyDescent="0.2">
      <c r="A55" s="167"/>
      <c r="B55" s="166" t="s">
        <v>31</v>
      </c>
      <c r="C55" s="917" t="s">
        <v>244</v>
      </c>
      <c r="D55" s="917"/>
      <c r="E55" s="917"/>
      <c r="F55" s="159" t="s">
        <v>31</v>
      </c>
      <c r="G55" s="159" t="s">
        <v>31</v>
      </c>
      <c r="H55" s="159" t="s">
        <v>31</v>
      </c>
      <c r="I55" s="159" t="s">
        <v>31</v>
      </c>
      <c r="J55" s="160">
        <v>16.079999999999998</v>
      </c>
      <c r="K55" s="159" t="s">
        <v>31</v>
      </c>
      <c r="L55" s="160">
        <v>79.66</v>
      </c>
      <c r="M55" s="161" t="s">
        <v>31</v>
      </c>
      <c r="N55" s="162" t="s">
        <v>31</v>
      </c>
      <c r="U55" s="137" t="s">
        <v>244</v>
      </c>
    </row>
    <row r="56" spans="1:24" s="132" customFormat="1" x14ac:dyDescent="0.2">
      <c r="A56" s="167"/>
      <c r="B56" s="166" t="s">
        <v>31</v>
      </c>
      <c r="C56" s="904" t="s">
        <v>245</v>
      </c>
      <c r="D56" s="904"/>
      <c r="E56" s="904"/>
      <c r="F56" s="168" t="s">
        <v>31</v>
      </c>
      <c r="G56" s="168" t="s">
        <v>31</v>
      </c>
      <c r="H56" s="168" t="s">
        <v>31</v>
      </c>
      <c r="I56" s="168" t="s">
        <v>31</v>
      </c>
      <c r="J56" s="169" t="s">
        <v>31</v>
      </c>
      <c r="K56" s="168" t="s">
        <v>31</v>
      </c>
      <c r="L56" s="169">
        <v>53.35</v>
      </c>
      <c r="M56" s="170" t="s">
        <v>31</v>
      </c>
      <c r="N56" s="171" t="s">
        <v>31</v>
      </c>
      <c r="T56" s="137" t="s">
        <v>245</v>
      </c>
    </row>
    <row r="57" spans="1:24" s="132" customFormat="1" ht="22.5" x14ac:dyDescent="0.2">
      <c r="A57" s="167"/>
      <c r="B57" s="166" t="s">
        <v>892</v>
      </c>
      <c r="C57" s="904" t="s">
        <v>893</v>
      </c>
      <c r="D57" s="904"/>
      <c r="E57" s="904"/>
      <c r="F57" s="168" t="s">
        <v>144</v>
      </c>
      <c r="G57" s="168" t="s">
        <v>248</v>
      </c>
      <c r="H57" s="168" t="s">
        <v>31</v>
      </c>
      <c r="I57" s="168" t="s">
        <v>248</v>
      </c>
      <c r="J57" s="169" t="s">
        <v>31</v>
      </c>
      <c r="K57" s="168" t="s">
        <v>31</v>
      </c>
      <c r="L57" s="169">
        <v>50.68</v>
      </c>
      <c r="M57" s="170" t="s">
        <v>31</v>
      </c>
      <c r="N57" s="171" t="s">
        <v>31</v>
      </c>
      <c r="T57" s="137" t="s">
        <v>893</v>
      </c>
    </row>
    <row r="58" spans="1:24" s="132" customFormat="1" ht="22.5" x14ac:dyDescent="0.2">
      <c r="A58" s="167"/>
      <c r="B58" s="166" t="s">
        <v>894</v>
      </c>
      <c r="C58" s="904" t="s">
        <v>895</v>
      </c>
      <c r="D58" s="904"/>
      <c r="E58" s="904"/>
      <c r="F58" s="168" t="s">
        <v>144</v>
      </c>
      <c r="G58" s="168" t="s">
        <v>554</v>
      </c>
      <c r="H58" s="168" t="s">
        <v>31</v>
      </c>
      <c r="I58" s="168" t="s">
        <v>554</v>
      </c>
      <c r="J58" s="169" t="s">
        <v>31</v>
      </c>
      <c r="K58" s="168" t="s">
        <v>31</v>
      </c>
      <c r="L58" s="169">
        <v>34.68</v>
      </c>
      <c r="M58" s="170" t="s">
        <v>31</v>
      </c>
      <c r="N58" s="171" t="s">
        <v>31</v>
      </c>
      <c r="T58" s="137" t="s">
        <v>895</v>
      </c>
    </row>
    <row r="59" spans="1:24" s="132" customFormat="1" x14ac:dyDescent="0.2">
      <c r="A59" s="172"/>
      <c r="B59" s="173"/>
      <c r="C59" s="918" t="s">
        <v>252</v>
      </c>
      <c r="D59" s="918"/>
      <c r="E59" s="918"/>
      <c r="F59" s="174" t="s">
        <v>31</v>
      </c>
      <c r="G59" s="174" t="s">
        <v>31</v>
      </c>
      <c r="H59" s="174" t="s">
        <v>31</v>
      </c>
      <c r="I59" s="174" t="s">
        <v>31</v>
      </c>
      <c r="J59" s="175" t="s">
        <v>31</v>
      </c>
      <c r="K59" s="174" t="s">
        <v>31</v>
      </c>
      <c r="L59" s="175">
        <v>165.02</v>
      </c>
      <c r="M59" s="161" t="s">
        <v>31</v>
      </c>
      <c r="N59" s="176" t="s">
        <v>31</v>
      </c>
      <c r="V59" s="137" t="s">
        <v>252</v>
      </c>
    </row>
    <row r="60" spans="1:24" s="132" customFormat="1" ht="22.5" x14ac:dyDescent="0.2">
      <c r="A60" s="157" t="s">
        <v>285</v>
      </c>
      <c r="B60" s="158" t="s">
        <v>1071</v>
      </c>
      <c r="C60" s="917" t="s">
        <v>1072</v>
      </c>
      <c r="D60" s="917"/>
      <c r="E60" s="917"/>
      <c r="F60" s="159" t="s">
        <v>178</v>
      </c>
      <c r="G60" s="159" t="s">
        <v>31</v>
      </c>
      <c r="H60" s="159" t="s">
        <v>31</v>
      </c>
      <c r="I60" s="159" t="s">
        <v>235</v>
      </c>
      <c r="J60" s="160">
        <v>281.5</v>
      </c>
      <c r="K60" s="159" t="s">
        <v>31</v>
      </c>
      <c r="L60" s="160">
        <v>563</v>
      </c>
      <c r="M60" s="161" t="s">
        <v>31</v>
      </c>
      <c r="N60" s="162" t="s">
        <v>31</v>
      </c>
      <c r="Q60" s="137" t="s">
        <v>1072</v>
      </c>
    </row>
    <row r="61" spans="1:24" s="132" customFormat="1" ht="22.5" x14ac:dyDescent="0.2">
      <c r="A61" s="157" t="s">
        <v>295</v>
      </c>
      <c r="B61" s="158" t="s">
        <v>1073</v>
      </c>
      <c r="C61" s="917" t="s">
        <v>1074</v>
      </c>
      <c r="D61" s="917"/>
      <c r="E61" s="917"/>
      <c r="F61" s="159" t="s">
        <v>965</v>
      </c>
      <c r="G61" s="159" t="s">
        <v>31</v>
      </c>
      <c r="H61" s="159" t="s">
        <v>31</v>
      </c>
      <c r="I61" s="159" t="s">
        <v>574</v>
      </c>
      <c r="J61" s="160">
        <v>514.79999999999995</v>
      </c>
      <c r="K61" s="159" t="s">
        <v>31</v>
      </c>
      <c r="L61" s="160">
        <v>102.96</v>
      </c>
      <c r="M61" s="161" t="s">
        <v>31</v>
      </c>
      <c r="N61" s="162" t="s">
        <v>31</v>
      </c>
      <c r="Q61" s="137" t="s">
        <v>1074</v>
      </c>
    </row>
    <row r="62" spans="1:24" s="132" customFormat="1" x14ac:dyDescent="0.2">
      <c r="A62" s="163"/>
      <c r="B62" s="164"/>
      <c r="C62" s="904" t="s">
        <v>966</v>
      </c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12"/>
      <c r="X62" s="137" t="s">
        <v>966</v>
      </c>
    </row>
    <row r="63" spans="1:24" s="132" customFormat="1" ht="33.75" x14ac:dyDescent="0.2">
      <c r="A63" s="157" t="s">
        <v>304</v>
      </c>
      <c r="B63" s="158" t="s">
        <v>980</v>
      </c>
      <c r="C63" s="917" t="s">
        <v>981</v>
      </c>
      <c r="D63" s="917"/>
      <c r="E63" s="917"/>
      <c r="F63" s="159" t="s">
        <v>178</v>
      </c>
      <c r="G63" s="159" t="s">
        <v>31</v>
      </c>
      <c r="H63" s="159" t="s">
        <v>31</v>
      </c>
      <c r="I63" s="159" t="s">
        <v>235</v>
      </c>
      <c r="J63" s="160" t="s">
        <v>31</v>
      </c>
      <c r="K63" s="159" t="s">
        <v>31</v>
      </c>
      <c r="L63" s="160" t="s">
        <v>31</v>
      </c>
      <c r="M63" s="161" t="s">
        <v>31</v>
      </c>
      <c r="N63" s="162" t="s">
        <v>31</v>
      </c>
      <c r="Q63" s="137" t="s">
        <v>981</v>
      </c>
    </row>
    <row r="64" spans="1:24" s="132" customFormat="1" ht="33.75" x14ac:dyDescent="0.2">
      <c r="A64" s="165"/>
      <c r="B64" s="166" t="s">
        <v>822</v>
      </c>
      <c r="C64" s="904" t="s">
        <v>519</v>
      </c>
      <c r="D64" s="904"/>
      <c r="E64" s="904"/>
      <c r="F64" s="904"/>
      <c r="G64" s="904"/>
      <c r="H64" s="904"/>
      <c r="I64" s="904"/>
      <c r="J64" s="904"/>
      <c r="K64" s="904"/>
      <c r="L64" s="904"/>
      <c r="M64" s="904"/>
      <c r="N64" s="912"/>
      <c r="R64" s="137" t="s">
        <v>519</v>
      </c>
    </row>
    <row r="65" spans="1:22" s="132" customFormat="1" x14ac:dyDescent="0.2">
      <c r="A65" s="167"/>
      <c r="B65" s="166" t="s">
        <v>225</v>
      </c>
      <c r="C65" s="904" t="s">
        <v>255</v>
      </c>
      <c r="D65" s="904"/>
      <c r="E65" s="904"/>
      <c r="F65" s="168" t="s">
        <v>31</v>
      </c>
      <c r="G65" s="168" t="s">
        <v>31</v>
      </c>
      <c r="H65" s="168" t="s">
        <v>31</v>
      </c>
      <c r="I65" s="168" t="s">
        <v>31</v>
      </c>
      <c r="J65" s="169">
        <v>8.08</v>
      </c>
      <c r="K65" s="168" t="s">
        <v>520</v>
      </c>
      <c r="L65" s="169">
        <v>20.2</v>
      </c>
      <c r="M65" s="170" t="s">
        <v>31</v>
      </c>
      <c r="N65" s="171" t="s">
        <v>31</v>
      </c>
      <c r="S65" s="137" t="s">
        <v>255</v>
      </c>
    </row>
    <row r="66" spans="1:22" s="132" customFormat="1" x14ac:dyDescent="0.2">
      <c r="A66" s="167"/>
      <c r="B66" s="166" t="s">
        <v>256</v>
      </c>
      <c r="C66" s="904" t="s">
        <v>257</v>
      </c>
      <c r="D66" s="904"/>
      <c r="E66" s="904"/>
      <c r="F66" s="168" t="s">
        <v>31</v>
      </c>
      <c r="G66" s="168" t="s">
        <v>31</v>
      </c>
      <c r="H66" s="168" t="s">
        <v>31</v>
      </c>
      <c r="I66" s="168" t="s">
        <v>31</v>
      </c>
      <c r="J66" s="169">
        <v>1.88</v>
      </c>
      <c r="K66" s="168" t="s">
        <v>31</v>
      </c>
      <c r="L66" s="169">
        <v>3.76</v>
      </c>
      <c r="M66" s="170" t="s">
        <v>31</v>
      </c>
      <c r="N66" s="171" t="s">
        <v>31</v>
      </c>
      <c r="S66" s="137" t="s">
        <v>257</v>
      </c>
    </row>
    <row r="67" spans="1:22" s="132" customFormat="1" x14ac:dyDescent="0.2">
      <c r="A67" s="167"/>
      <c r="B67" s="166" t="s">
        <v>31</v>
      </c>
      <c r="C67" s="904" t="s">
        <v>258</v>
      </c>
      <c r="D67" s="904"/>
      <c r="E67" s="904"/>
      <c r="F67" s="168" t="s">
        <v>241</v>
      </c>
      <c r="G67" s="168" t="s">
        <v>975</v>
      </c>
      <c r="H67" s="168" t="s">
        <v>520</v>
      </c>
      <c r="I67" s="168" t="s">
        <v>866</v>
      </c>
      <c r="J67" s="169" t="s">
        <v>31</v>
      </c>
      <c r="K67" s="168" t="s">
        <v>31</v>
      </c>
      <c r="L67" s="169" t="s">
        <v>31</v>
      </c>
      <c r="M67" s="170" t="s">
        <v>31</v>
      </c>
      <c r="N67" s="171" t="s">
        <v>31</v>
      </c>
      <c r="T67" s="137" t="s">
        <v>258</v>
      </c>
    </row>
    <row r="68" spans="1:22" s="132" customFormat="1" x14ac:dyDescent="0.2">
      <c r="A68" s="167"/>
      <c r="B68" s="166" t="s">
        <v>31</v>
      </c>
      <c r="C68" s="917" t="s">
        <v>244</v>
      </c>
      <c r="D68" s="917"/>
      <c r="E68" s="917"/>
      <c r="F68" s="159" t="s">
        <v>31</v>
      </c>
      <c r="G68" s="159" t="s">
        <v>31</v>
      </c>
      <c r="H68" s="159" t="s">
        <v>31</v>
      </c>
      <c r="I68" s="159" t="s">
        <v>31</v>
      </c>
      <c r="J68" s="160">
        <v>9.9600000000000009</v>
      </c>
      <c r="K68" s="159" t="s">
        <v>31</v>
      </c>
      <c r="L68" s="160">
        <v>23.96</v>
      </c>
      <c r="M68" s="161" t="s">
        <v>31</v>
      </c>
      <c r="N68" s="162" t="s">
        <v>31</v>
      </c>
      <c r="U68" s="137" t="s">
        <v>244</v>
      </c>
    </row>
    <row r="69" spans="1:22" s="132" customFormat="1" x14ac:dyDescent="0.2">
      <c r="A69" s="167"/>
      <c r="B69" s="166" t="s">
        <v>31</v>
      </c>
      <c r="C69" s="904" t="s">
        <v>245</v>
      </c>
      <c r="D69" s="904"/>
      <c r="E69" s="904"/>
      <c r="F69" s="168" t="s">
        <v>31</v>
      </c>
      <c r="G69" s="168" t="s">
        <v>31</v>
      </c>
      <c r="H69" s="168" t="s">
        <v>31</v>
      </c>
      <c r="I69" s="168" t="s">
        <v>31</v>
      </c>
      <c r="J69" s="169" t="s">
        <v>31</v>
      </c>
      <c r="K69" s="168" t="s">
        <v>31</v>
      </c>
      <c r="L69" s="169">
        <v>20.2</v>
      </c>
      <c r="M69" s="170" t="s">
        <v>31</v>
      </c>
      <c r="N69" s="171" t="s">
        <v>31</v>
      </c>
      <c r="T69" s="137" t="s">
        <v>245</v>
      </c>
    </row>
    <row r="70" spans="1:22" s="132" customFormat="1" ht="22.5" x14ac:dyDescent="0.2">
      <c r="A70" s="167"/>
      <c r="B70" s="166" t="s">
        <v>699</v>
      </c>
      <c r="C70" s="904" t="s">
        <v>700</v>
      </c>
      <c r="D70" s="904"/>
      <c r="E70" s="904"/>
      <c r="F70" s="168" t="s">
        <v>144</v>
      </c>
      <c r="G70" s="168" t="s">
        <v>537</v>
      </c>
      <c r="H70" s="168" t="s">
        <v>31</v>
      </c>
      <c r="I70" s="168" t="s">
        <v>537</v>
      </c>
      <c r="J70" s="169" t="s">
        <v>31</v>
      </c>
      <c r="K70" s="168" t="s">
        <v>31</v>
      </c>
      <c r="L70" s="169">
        <v>16.16</v>
      </c>
      <c r="M70" s="170" t="s">
        <v>31</v>
      </c>
      <c r="N70" s="171" t="s">
        <v>31</v>
      </c>
      <c r="T70" s="137" t="s">
        <v>700</v>
      </c>
    </row>
    <row r="71" spans="1:22" s="132" customFormat="1" ht="22.5" x14ac:dyDescent="0.2">
      <c r="A71" s="167"/>
      <c r="B71" s="166" t="s">
        <v>701</v>
      </c>
      <c r="C71" s="904" t="s">
        <v>702</v>
      </c>
      <c r="D71" s="904"/>
      <c r="E71" s="904"/>
      <c r="F71" s="168" t="s">
        <v>144</v>
      </c>
      <c r="G71" s="168" t="s">
        <v>703</v>
      </c>
      <c r="H71" s="168" t="s">
        <v>31</v>
      </c>
      <c r="I71" s="168" t="s">
        <v>703</v>
      </c>
      <c r="J71" s="169" t="s">
        <v>31</v>
      </c>
      <c r="K71" s="168" t="s">
        <v>31</v>
      </c>
      <c r="L71" s="169">
        <v>12.12</v>
      </c>
      <c r="M71" s="170" t="s">
        <v>31</v>
      </c>
      <c r="N71" s="171" t="s">
        <v>31</v>
      </c>
      <c r="T71" s="137" t="s">
        <v>702</v>
      </c>
    </row>
    <row r="72" spans="1:22" s="132" customFormat="1" x14ac:dyDescent="0.2">
      <c r="A72" s="172"/>
      <c r="B72" s="173"/>
      <c r="C72" s="918" t="s">
        <v>252</v>
      </c>
      <c r="D72" s="918"/>
      <c r="E72" s="918"/>
      <c r="F72" s="174" t="s">
        <v>31</v>
      </c>
      <c r="G72" s="174" t="s">
        <v>31</v>
      </c>
      <c r="H72" s="174" t="s">
        <v>31</v>
      </c>
      <c r="I72" s="174" t="s">
        <v>31</v>
      </c>
      <c r="J72" s="175" t="s">
        <v>31</v>
      </c>
      <c r="K72" s="174" t="s">
        <v>31</v>
      </c>
      <c r="L72" s="175">
        <v>52.24</v>
      </c>
      <c r="M72" s="161" t="s">
        <v>31</v>
      </c>
      <c r="N72" s="176" t="s">
        <v>31</v>
      </c>
      <c r="V72" s="137" t="s">
        <v>252</v>
      </c>
    </row>
    <row r="73" spans="1:22" s="132" customFormat="1" ht="45" x14ac:dyDescent="0.2">
      <c r="A73" s="157" t="s">
        <v>309</v>
      </c>
      <c r="B73" s="158" t="s">
        <v>1075</v>
      </c>
      <c r="C73" s="917" t="s">
        <v>1076</v>
      </c>
      <c r="D73" s="917"/>
      <c r="E73" s="917"/>
      <c r="F73" s="159" t="s">
        <v>178</v>
      </c>
      <c r="G73" s="159" t="s">
        <v>31</v>
      </c>
      <c r="H73" s="159" t="s">
        <v>31</v>
      </c>
      <c r="I73" s="159" t="s">
        <v>235</v>
      </c>
      <c r="J73" s="160">
        <v>25.71</v>
      </c>
      <c r="K73" s="159" t="s">
        <v>31</v>
      </c>
      <c r="L73" s="160">
        <v>51.42</v>
      </c>
      <c r="M73" s="161" t="s">
        <v>31</v>
      </c>
      <c r="N73" s="162" t="s">
        <v>31</v>
      </c>
      <c r="Q73" s="137" t="s">
        <v>1076</v>
      </c>
    </row>
    <row r="74" spans="1:22" s="132" customFormat="1" ht="56.25" x14ac:dyDescent="0.2">
      <c r="A74" s="157" t="s">
        <v>315</v>
      </c>
      <c r="B74" s="158" t="s">
        <v>967</v>
      </c>
      <c r="C74" s="917" t="s">
        <v>968</v>
      </c>
      <c r="D74" s="917"/>
      <c r="E74" s="917"/>
      <c r="F74" s="159" t="s">
        <v>178</v>
      </c>
      <c r="G74" s="159" t="s">
        <v>31</v>
      </c>
      <c r="H74" s="159" t="s">
        <v>31</v>
      </c>
      <c r="I74" s="159" t="s">
        <v>235</v>
      </c>
      <c r="J74" s="160" t="s">
        <v>31</v>
      </c>
      <c r="K74" s="159" t="s">
        <v>31</v>
      </c>
      <c r="L74" s="160" t="s">
        <v>31</v>
      </c>
      <c r="M74" s="161" t="s">
        <v>31</v>
      </c>
      <c r="N74" s="162" t="s">
        <v>31</v>
      </c>
      <c r="Q74" s="137" t="s">
        <v>968</v>
      </c>
    </row>
    <row r="75" spans="1:22" s="132" customFormat="1" ht="33.75" x14ac:dyDescent="0.2">
      <c r="A75" s="165"/>
      <c r="B75" s="166" t="s">
        <v>822</v>
      </c>
      <c r="C75" s="904" t="s">
        <v>519</v>
      </c>
      <c r="D75" s="904"/>
      <c r="E75" s="904"/>
      <c r="F75" s="904"/>
      <c r="G75" s="904"/>
      <c r="H75" s="904"/>
      <c r="I75" s="904"/>
      <c r="J75" s="904"/>
      <c r="K75" s="904"/>
      <c r="L75" s="904"/>
      <c r="M75" s="904"/>
      <c r="N75" s="912"/>
      <c r="R75" s="137" t="s">
        <v>519</v>
      </c>
    </row>
    <row r="76" spans="1:22" s="132" customFormat="1" x14ac:dyDescent="0.2">
      <c r="A76" s="167"/>
      <c r="B76" s="166" t="s">
        <v>225</v>
      </c>
      <c r="C76" s="904" t="s">
        <v>255</v>
      </c>
      <c r="D76" s="904"/>
      <c r="E76" s="904"/>
      <c r="F76" s="168" t="s">
        <v>31</v>
      </c>
      <c r="G76" s="168" t="s">
        <v>31</v>
      </c>
      <c r="H76" s="168" t="s">
        <v>31</v>
      </c>
      <c r="I76" s="168" t="s">
        <v>31</v>
      </c>
      <c r="J76" s="169">
        <v>9.91</v>
      </c>
      <c r="K76" s="168" t="s">
        <v>520</v>
      </c>
      <c r="L76" s="169">
        <v>24.78</v>
      </c>
      <c r="M76" s="170" t="s">
        <v>31</v>
      </c>
      <c r="N76" s="171" t="s">
        <v>31</v>
      </c>
      <c r="S76" s="137" t="s">
        <v>255</v>
      </c>
    </row>
    <row r="77" spans="1:22" s="132" customFormat="1" x14ac:dyDescent="0.2">
      <c r="A77" s="167"/>
      <c r="B77" s="166" t="s">
        <v>235</v>
      </c>
      <c r="C77" s="904" t="s">
        <v>236</v>
      </c>
      <c r="D77" s="904"/>
      <c r="E77" s="904"/>
      <c r="F77" s="168" t="s">
        <v>31</v>
      </c>
      <c r="G77" s="168" t="s">
        <v>31</v>
      </c>
      <c r="H77" s="168" t="s">
        <v>31</v>
      </c>
      <c r="I77" s="168" t="s">
        <v>31</v>
      </c>
      <c r="J77" s="169">
        <v>5.43</v>
      </c>
      <c r="K77" s="168" t="s">
        <v>520</v>
      </c>
      <c r="L77" s="169">
        <v>13.58</v>
      </c>
      <c r="M77" s="170" t="s">
        <v>31</v>
      </c>
      <c r="N77" s="171" t="s">
        <v>31</v>
      </c>
      <c r="S77" s="137" t="s">
        <v>236</v>
      </c>
    </row>
    <row r="78" spans="1:22" s="132" customFormat="1" x14ac:dyDescent="0.2">
      <c r="A78" s="167"/>
      <c r="B78" s="166" t="s">
        <v>238</v>
      </c>
      <c r="C78" s="904" t="s">
        <v>239</v>
      </c>
      <c r="D78" s="904"/>
      <c r="E78" s="904"/>
      <c r="F78" s="168" t="s">
        <v>31</v>
      </c>
      <c r="G78" s="168" t="s">
        <v>31</v>
      </c>
      <c r="H78" s="168" t="s">
        <v>31</v>
      </c>
      <c r="I78" s="168" t="s">
        <v>31</v>
      </c>
      <c r="J78" s="169">
        <v>0.76</v>
      </c>
      <c r="K78" s="168" t="s">
        <v>520</v>
      </c>
      <c r="L78" s="169">
        <v>1.9</v>
      </c>
      <c r="M78" s="170" t="s">
        <v>31</v>
      </c>
      <c r="N78" s="171" t="s">
        <v>31</v>
      </c>
      <c r="S78" s="137" t="s">
        <v>239</v>
      </c>
    </row>
    <row r="79" spans="1:22" s="132" customFormat="1" x14ac:dyDescent="0.2">
      <c r="A79" s="167"/>
      <c r="B79" s="166" t="s">
        <v>256</v>
      </c>
      <c r="C79" s="904" t="s">
        <v>257</v>
      </c>
      <c r="D79" s="904"/>
      <c r="E79" s="904"/>
      <c r="F79" s="168" t="s">
        <v>31</v>
      </c>
      <c r="G79" s="168" t="s">
        <v>31</v>
      </c>
      <c r="H79" s="168" t="s">
        <v>31</v>
      </c>
      <c r="I79" s="168" t="s">
        <v>31</v>
      </c>
      <c r="J79" s="169">
        <v>0.74</v>
      </c>
      <c r="K79" s="168" t="s">
        <v>31</v>
      </c>
      <c r="L79" s="169">
        <v>1.48</v>
      </c>
      <c r="M79" s="170" t="s">
        <v>31</v>
      </c>
      <c r="N79" s="171" t="s">
        <v>31</v>
      </c>
      <c r="S79" s="137" t="s">
        <v>257</v>
      </c>
    </row>
    <row r="80" spans="1:22" s="132" customFormat="1" x14ac:dyDescent="0.2">
      <c r="A80" s="167"/>
      <c r="B80" s="166" t="s">
        <v>31</v>
      </c>
      <c r="C80" s="904" t="s">
        <v>258</v>
      </c>
      <c r="D80" s="904"/>
      <c r="E80" s="904"/>
      <c r="F80" s="168" t="s">
        <v>241</v>
      </c>
      <c r="G80" s="168" t="s">
        <v>849</v>
      </c>
      <c r="H80" s="168" t="s">
        <v>520</v>
      </c>
      <c r="I80" s="168" t="s">
        <v>969</v>
      </c>
      <c r="J80" s="169" t="s">
        <v>31</v>
      </c>
      <c r="K80" s="168" t="s">
        <v>31</v>
      </c>
      <c r="L80" s="169" t="s">
        <v>31</v>
      </c>
      <c r="M80" s="170" t="s">
        <v>31</v>
      </c>
      <c r="N80" s="171" t="s">
        <v>31</v>
      </c>
      <c r="T80" s="137" t="s">
        <v>258</v>
      </c>
    </row>
    <row r="81" spans="1:23" s="132" customFormat="1" x14ac:dyDescent="0.2">
      <c r="A81" s="167"/>
      <c r="B81" s="166" t="s">
        <v>31</v>
      </c>
      <c r="C81" s="904" t="s">
        <v>240</v>
      </c>
      <c r="D81" s="904"/>
      <c r="E81" s="904"/>
      <c r="F81" s="168" t="s">
        <v>241</v>
      </c>
      <c r="G81" s="168" t="s">
        <v>736</v>
      </c>
      <c r="H81" s="168" t="s">
        <v>520</v>
      </c>
      <c r="I81" s="168" t="s">
        <v>970</v>
      </c>
      <c r="J81" s="169" t="s">
        <v>31</v>
      </c>
      <c r="K81" s="168" t="s">
        <v>31</v>
      </c>
      <c r="L81" s="169" t="s">
        <v>31</v>
      </c>
      <c r="M81" s="170" t="s">
        <v>31</v>
      </c>
      <c r="N81" s="171" t="s">
        <v>31</v>
      </c>
      <c r="T81" s="137" t="s">
        <v>240</v>
      </c>
    </row>
    <row r="82" spans="1:23" s="132" customFormat="1" x14ac:dyDescent="0.2">
      <c r="A82" s="167"/>
      <c r="B82" s="166" t="s">
        <v>31</v>
      </c>
      <c r="C82" s="917" t="s">
        <v>244</v>
      </c>
      <c r="D82" s="917"/>
      <c r="E82" s="917"/>
      <c r="F82" s="159" t="s">
        <v>31</v>
      </c>
      <c r="G82" s="159" t="s">
        <v>31</v>
      </c>
      <c r="H82" s="159" t="s">
        <v>31</v>
      </c>
      <c r="I82" s="159" t="s">
        <v>31</v>
      </c>
      <c r="J82" s="160">
        <v>16.079999999999998</v>
      </c>
      <c r="K82" s="159" t="s">
        <v>31</v>
      </c>
      <c r="L82" s="160">
        <v>39.840000000000003</v>
      </c>
      <c r="M82" s="161" t="s">
        <v>31</v>
      </c>
      <c r="N82" s="162" t="s">
        <v>31</v>
      </c>
      <c r="U82" s="137" t="s">
        <v>244</v>
      </c>
    </row>
    <row r="83" spans="1:23" s="132" customFormat="1" x14ac:dyDescent="0.2">
      <c r="A83" s="167"/>
      <c r="B83" s="166" t="s">
        <v>31</v>
      </c>
      <c r="C83" s="904" t="s">
        <v>245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 t="s">
        <v>31</v>
      </c>
      <c r="K83" s="168" t="s">
        <v>31</v>
      </c>
      <c r="L83" s="169">
        <v>26.68</v>
      </c>
      <c r="M83" s="170" t="s">
        <v>31</v>
      </c>
      <c r="N83" s="171" t="s">
        <v>31</v>
      </c>
      <c r="T83" s="137" t="s">
        <v>245</v>
      </c>
    </row>
    <row r="84" spans="1:23" s="132" customFormat="1" ht="22.5" x14ac:dyDescent="0.2">
      <c r="A84" s="167"/>
      <c r="B84" s="166" t="s">
        <v>892</v>
      </c>
      <c r="C84" s="904" t="s">
        <v>893</v>
      </c>
      <c r="D84" s="904"/>
      <c r="E84" s="904"/>
      <c r="F84" s="168" t="s">
        <v>144</v>
      </c>
      <c r="G84" s="168" t="s">
        <v>248</v>
      </c>
      <c r="H84" s="168" t="s">
        <v>31</v>
      </c>
      <c r="I84" s="168" t="s">
        <v>248</v>
      </c>
      <c r="J84" s="169" t="s">
        <v>31</v>
      </c>
      <c r="K84" s="168" t="s">
        <v>31</v>
      </c>
      <c r="L84" s="169">
        <v>25.35</v>
      </c>
      <c r="M84" s="170" t="s">
        <v>31</v>
      </c>
      <c r="N84" s="171" t="s">
        <v>31</v>
      </c>
      <c r="T84" s="137" t="s">
        <v>893</v>
      </c>
    </row>
    <row r="85" spans="1:23" s="132" customFormat="1" ht="22.5" x14ac:dyDescent="0.2">
      <c r="A85" s="167"/>
      <c r="B85" s="166" t="s">
        <v>894</v>
      </c>
      <c r="C85" s="904" t="s">
        <v>895</v>
      </c>
      <c r="D85" s="904"/>
      <c r="E85" s="904"/>
      <c r="F85" s="168" t="s">
        <v>144</v>
      </c>
      <c r="G85" s="168" t="s">
        <v>554</v>
      </c>
      <c r="H85" s="168" t="s">
        <v>31</v>
      </c>
      <c r="I85" s="168" t="s">
        <v>554</v>
      </c>
      <c r="J85" s="169" t="s">
        <v>31</v>
      </c>
      <c r="K85" s="168" t="s">
        <v>31</v>
      </c>
      <c r="L85" s="169">
        <v>17.34</v>
      </c>
      <c r="M85" s="170" t="s">
        <v>31</v>
      </c>
      <c r="N85" s="171" t="s">
        <v>31</v>
      </c>
      <c r="T85" s="137" t="s">
        <v>895</v>
      </c>
    </row>
    <row r="86" spans="1:23" s="132" customFormat="1" x14ac:dyDescent="0.2">
      <c r="A86" s="172"/>
      <c r="B86" s="173"/>
      <c r="C86" s="918" t="s">
        <v>252</v>
      </c>
      <c r="D86" s="918"/>
      <c r="E86" s="918"/>
      <c r="F86" s="174" t="s">
        <v>31</v>
      </c>
      <c r="G86" s="174" t="s">
        <v>31</v>
      </c>
      <c r="H86" s="174" t="s">
        <v>31</v>
      </c>
      <c r="I86" s="174" t="s">
        <v>31</v>
      </c>
      <c r="J86" s="175" t="s">
        <v>31</v>
      </c>
      <c r="K86" s="174" t="s">
        <v>31</v>
      </c>
      <c r="L86" s="175">
        <v>82.53</v>
      </c>
      <c r="M86" s="161" t="s">
        <v>31</v>
      </c>
      <c r="N86" s="176" t="s">
        <v>31</v>
      </c>
      <c r="V86" s="137" t="s">
        <v>252</v>
      </c>
    </row>
    <row r="87" spans="1:23" s="132" customFormat="1" ht="22.5" x14ac:dyDescent="0.2">
      <c r="A87" s="157" t="s">
        <v>318</v>
      </c>
      <c r="B87" s="158" t="s">
        <v>1077</v>
      </c>
      <c r="C87" s="917" t="s">
        <v>1078</v>
      </c>
      <c r="D87" s="917"/>
      <c r="E87" s="917"/>
      <c r="F87" s="159" t="s">
        <v>178</v>
      </c>
      <c r="G87" s="159" t="s">
        <v>31</v>
      </c>
      <c r="H87" s="159" t="s">
        <v>31</v>
      </c>
      <c r="I87" s="159" t="s">
        <v>235</v>
      </c>
      <c r="J87" s="160">
        <v>132.26</v>
      </c>
      <c r="K87" s="159" t="s">
        <v>706</v>
      </c>
      <c r="L87" s="160">
        <v>267.69</v>
      </c>
      <c r="M87" s="161" t="s">
        <v>31</v>
      </c>
      <c r="N87" s="162" t="s">
        <v>31</v>
      </c>
      <c r="Q87" s="137" t="s">
        <v>1078</v>
      </c>
    </row>
    <row r="88" spans="1:23" s="132" customFormat="1" x14ac:dyDescent="0.2">
      <c r="A88" s="163"/>
      <c r="B88" s="164"/>
      <c r="C88" s="904" t="s">
        <v>1079</v>
      </c>
      <c r="D88" s="904"/>
      <c r="E88" s="904"/>
      <c r="F88" s="904"/>
      <c r="G88" s="904"/>
      <c r="H88" s="904"/>
      <c r="I88" s="904"/>
      <c r="J88" s="904"/>
      <c r="K88" s="904"/>
      <c r="L88" s="904"/>
      <c r="M88" s="904"/>
      <c r="N88" s="912"/>
      <c r="W88" s="137" t="s">
        <v>1079</v>
      </c>
    </row>
    <row r="89" spans="1:23" s="132" customFormat="1" ht="22.5" x14ac:dyDescent="0.2">
      <c r="A89" s="165"/>
      <c r="B89" s="166" t="s">
        <v>708</v>
      </c>
      <c r="C89" s="904" t="s">
        <v>709</v>
      </c>
      <c r="D89" s="904"/>
      <c r="E89" s="904"/>
      <c r="F89" s="904"/>
      <c r="G89" s="904"/>
      <c r="H89" s="904"/>
      <c r="I89" s="904"/>
      <c r="J89" s="904"/>
      <c r="K89" s="904"/>
      <c r="L89" s="904"/>
      <c r="M89" s="904"/>
      <c r="N89" s="912"/>
      <c r="R89" s="137" t="s">
        <v>709</v>
      </c>
    </row>
    <row r="90" spans="1:23" s="132" customFormat="1" ht="22.5" x14ac:dyDescent="0.2">
      <c r="A90" s="157" t="s">
        <v>323</v>
      </c>
      <c r="B90" s="158" t="s">
        <v>984</v>
      </c>
      <c r="C90" s="917" t="s">
        <v>985</v>
      </c>
      <c r="D90" s="917"/>
      <c r="E90" s="917"/>
      <c r="F90" s="159" t="s">
        <v>178</v>
      </c>
      <c r="G90" s="159" t="s">
        <v>31</v>
      </c>
      <c r="H90" s="159" t="s">
        <v>31</v>
      </c>
      <c r="I90" s="159" t="s">
        <v>225</v>
      </c>
      <c r="J90" s="160" t="s">
        <v>31</v>
      </c>
      <c r="K90" s="159" t="s">
        <v>31</v>
      </c>
      <c r="L90" s="160" t="s">
        <v>31</v>
      </c>
      <c r="M90" s="161" t="s">
        <v>31</v>
      </c>
      <c r="N90" s="162" t="s">
        <v>31</v>
      </c>
      <c r="Q90" s="137" t="s">
        <v>985</v>
      </c>
    </row>
    <row r="91" spans="1:23" s="132" customFormat="1" ht="33.75" x14ac:dyDescent="0.2">
      <c r="A91" s="165"/>
      <c r="B91" s="166" t="s">
        <v>822</v>
      </c>
      <c r="C91" s="904" t="s">
        <v>519</v>
      </c>
      <c r="D91" s="904"/>
      <c r="E91" s="904"/>
      <c r="F91" s="904"/>
      <c r="G91" s="904"/>
      <c r="H91" s="904"/>
      <c r="I91" s="904"/>
      <c r="J91" s="904"/>
      <c r="K91" s="904"/>
      <c r="L91" s="904"/>
      <c r="M91" s="904"/>
      <c r="N91" s="912"/>
      <c r="R91" s="137" t="s">
        <v>519</v>
      </c>
    </row>
    <row r="92" spans="1:23" s="132" customFormat="1" x14ac:dyDescent="0.2">
      <c r="A92" s="167"/>
      <c r="B92" s="166" t="s">
        <v>225</v>
      </c>
      <c r="C92" s="904" t="s">
        <v>255</v>
      </c>
      <c r="D92" s="904"/>
      <c r="E92" s="904"/>
      <c r="F92" s="168" t="s">
        <v>31</v>
      </c>
      <c r="G92" s="168" t="s">
        <v>31</v>
      </c>
      <c r="H92" s="168" t="s">
        <v>31</v>
      </c>
      <c r="I92" s="168" t="s">
        <v>31</v>
      </c>
      <c r="J92" s="169">
        <v>36.76</v>
      </c>
      <c r="K92" s="168" t="s">
        <v>520</v>
      </c>
      <c r="L92" s="169">
        <v>45.95</v>
      </c>
      <c r="M92" s="170" t="s">
        <v>31</v>
      </c>
      <c r="N92" s="171" t="s">
        <v>31</v>
      </c>
      <c r="S92" s="137" t="s">
        <v>255</v>
      </c>
    </row>
    <row r="93" spans="1:23" s="132" customFormat="1" x14ac:dyDescent="0.2">
      <c r="A93" s="167"/>
      <c r="B93" s="166" t="s">
        <v>256</v>
      </c>
      <c r="C93" s="904" t="s">
        <v>257</v>
      </c>
      <c r="D93" s="904"/>
      <c r="E93" s="904"/>
      <c r="F93" s="168" t="s">
        <v>31</v>
      </c>
      <c r="G93" s="168" t="s">
        <v>31</v>
      </c>
      <c r="H93" s="168" t="s">
        <v>31</v>
      </c>
      <c r="I93" s="168" t="s">
        <v>31</v>
      </c>
      <c r="J93" s="169">
        <v>4.5999999999999996</v>
      </c>
      <c r="K93" s="168" t="s">
        <v>31</v>
      </c>
      <c r="L93" s="169">
        <v>4.5999999999999996</v>
      </c>
      <c r="M93" s="170" t="s">
        <v>31</v>
      </c>
      <c r="N93" s="171" t="s">
        <v>31</v>
      </c>
      <c r="S93" s="137" t="s">
        <v>257</v>
      </c>
    </row>
    <row r="94" spans="1:23" s="132" customFormat="1" x14ac:dyDescent="0.2">
      <c r="A94" s="167"/>
      <c r="B94" s="166" t="s">
        <v>31</v>
      </c>
      <c r="C94" s="904" t="s">
        <v>258</v>
      </c>
      <c r="D94" s="904"/>
      <c r="E94" s="904"/>
      <c r="F94" s="168" t="s">
        <v>241</v>
      </c>
      <c r="G94" s="168" t="s">
        <v>986</v>
      </c>
      <c r="H94" s="168" t="s">
        <v>520</v>
      </c>
      <c r="I94" s="168" t="s">
        <v>987</v>
      </c>
      <c r="J94" s="169" t="s">
        <v>31</v>
      </c>
      <c r="K94" s="168" t="s">
        <v>31</v>
      </c>
      <c r="L94" s="169" t="s">
        <v>31</v>
      </c>
      <c r="M94" s="170" t="s">
        <v>31</v>
      </c>
      <c r="N94" s="171" t="s">
        <v>31</v>
      </c>
      <c r="T94" s="137" t="s">
        <v>258</v>
      </c>
    </row>
    <row r="95" spans="1:23" s="132" customFormat="1" x14ac:dyDescent="0.2">
      <c r="A95" s="167"/>
      <c r="B95" s="166" t="s">
        <v>31</v>
      </c>
      <c r="C95" s="917" t="s">
        <v>244</v>
      </c>
      <c r="D95" s="917"/>
      <c r="E95" s="917"/>
      <c r="F95" s="159" t="s">
        <v>31</v>
      </c>
      <c r="G95" s="159" t="s">
        <v>31</v>
      </c>
      <c r="H95" s="159" t="s">
        <v>31</v>
      </c>
      <c r="I95" s="159" t="s">
        <v>31</v>
      </c>
      <c r="J95" s="160">
        <v>41.36</v>
      </c>
      <c r="K95" s="159" t="s">
        <v>31</v>
      </c>
      <c r="L95" s="160">
        <v>50.55</v>
      </c>
      <c r="M95" s="161" t="s">
        <v>31</v>
      </c>
      <c r="N95" s="162" t="s">
        <v>31</v>
      </c>
      <c r="U95" s="137" t="s">
        <v>244</v>
      </c>
    </row>
    <row r="96" spans="1:23" s="132" customFormat="1" x14ac:dyDescent="0.2">
      <c r="A96" s="167"/>
      <c r="B96" s="166" t="s">
        <v>31</v>
      </c>
      <c r="C96" s="904" t="s">
        <v>245</v>
      </c>
      <c r="D96" s="904"/>
      <c r="E96" s="904"/>
      <c r="F96" s="168" t="s">
        <v>31</v>
      </c>
      <c r="G96" s="168" t="s">
        <v>31</v>
      </c>
      <c r="H96" s="168" t="s">
        <v>31</v>
      </c>
      <c r="I96" s="168" t="s">
        <v>31</v>
      </c>
      <c r="J96" s="169" t="s">
        <v>31</v>
      </c>
      <c r="K96" s="168" t="s">
        <v>31</v>
      </c>
      <c r="L96" s="169">
        <v>45.95</v>
      </c>
      <c r="M96" s="170" t="s">
        <v>31</v>
      </c>
      <c r="N96" s="171" t="s">
        <v>31</v>
      </c>
      <c r="T96" s="137" t="s">
        <v>245</v>
      </c>
    </row>
    <row r="97" spans="1:24" s="132" customFormat="1" ht="22.5" x14ac:dyDescent="0.2">
      <c r="A97" s="167"/>
      <c r="B97" s="166" t="s">
        <v>699</v>
      </c>
      <c r="C97" s="904" t="s">
        <v>700</v>
      </c>
      <c r="D97" s="904"/>
      <c r="E97" s="904"/>
      <c r="F97" s="168" t="s">
        <v>144</v>
      </c>
      <c r="G97" s="168" t="s">
        <v>537</v>
      </c>
      <c r="H97" s="168" t="s">
        <v>31</v>
      </c>
      <c r="I97" s="168" t="s">
        <v>537</v>
      </c>
      <c r="J97" s="169" t="s">
        <v>31</v>
      </c>
      <c r="K97" s="168" t="s">
        <v>31</v>
      </c>
      <c r="L97" s="169">
        <v>36.76</v>
      </c>
      <c r="M97" s="170" t="s">
        <v>31</v>
      </c>
      <c r="N97" s="171" t="s">
        <v>31</v>
      </c>
      <c r="T97" s="137" t="s">
        <v>700</v>
      </c>
    </row>
    <row r="98" spans="1:24" s="132" customFormat="1" ht="22.5" x14ac:dyDescent="0.2">
      <c r="A98" s="167"/>
      <c r="B98" s="166" t="s">
        <v>701</v>
      </c>
      <c r="C98" s="904" t="s">
        <v>702</v>
      </c>
      <c r="D98" s="904"/>
      <c r="E98" s="904"/>
      <c r="F98" s="168" t="s">
        <v>144</v>
      </c>
      <c r="G98" s="168" t="s">
        <v>703</v>
      </c>
      <c r="H98" s="168" t="s">
        <v>31</v>
      </c>
      <c r="I98" s="168" t="s">
        <v>703</v>
      </c>
      <c r="J98" s="169" t="s">
        <v>31</v>
      </c>
      <c r="K98" s="168" t="s">
        <v>31</v>
      </c>
      <c r="L98" s="169">
        <v>27.57</v>
      </c>
      <c r="M98" s="170" t="s">
        <v>31</v>
      </c>
      <c r="N98" s="171" t="s">
        <v>31</v>
      </c>
      <c r="T98" s="137" t="s">
        <v>702</v>
      </c>
    </row>
    <row r="99" spans="1:24" s="132" customFormat="1" x14ac:dyDescent="0.2">
      <c r="A99" s="172"/>
      <c r="B99" s="173"/>
      <c r="C99" s="918" t="s">
        <v>252</v>
      </c>
      <c r="D99" s="918"/>
      <c r="E99" s="918"/>
      <c r="F99" s="174" t="s">
        <v>31</v>
      </c>
      <c r="G99" s="174" t="s">
        <v>31</v>
      </c>
      <c r="H99" s="174" t="s">
        <v>31</v>
      </c>
      <c r="I99" s="174" t="s">
        <v>31</v>
      </c>
      <c r="J99" s="175" t="s">
        <v>31</v>
      </c>
      <c r="K99" s="174" t="s">
        <v>31</v>
      </c>
      <c r="L99" s="175">
        <v>114.88</v>
      </c>
      <c r="M99" s="161" t="s">
        <v>31</v>
      </c>
      <c r="N99" s="176" t="s">
        <v>31</v>
      </c>
      <c r="V99" s="137" t="s">
        <v>252</v>
      </c>
    </row>
    <row r="100" spans="1:24" s="132" customFormat="1" ht="22.5" x14ac:dyDescent="0.2">
      <c r="A100" s="157" t="s">
        <v>328</v>
      </c>
      <c r="B100" s="158" t="s">
        <v>1080</v>
      </c>
      <c r="C100" s="917" t="s">
        <v>1081</v>
      </c>
      <c r="D100" s="917"/>
      <c r="E100" s="917"/>
      <c r="F100" s="159" t="s">
        <v>178</v>
      </c>
      <c r="G100" s="159" t="s">
        <v>31</v>
      </c>
      <c r="H100" s="159" t="s">
        <v>31</v>
      </c>
      <c r="I100" s="159" t="s">
        <v>225</v>
      </c>
      <c r="J100" s="160">
        <v>671.26</v>
      </c>
      <c r="K100" s="159" t="s">
        <v>31</v>
      </c>
      <c r="L100" s="160">
        <v>671.26</v>
      </c>
      <c r="M100" s="161" t="s">
        <v>31</v>
      </c>
      <c r="N100" s="162" t="s">
        <v>31</v>
      </c>
      <c r="Q100" s="137" t="s">
        <v>1081</v>
      </c>
    </row>
    <row r="101" spans="1:24" s="132" customFormat="1" ht="22.5" x14ac:dyDescent="0.2">
      <c r="A101" s="157" t="s">
        <v>336</v>
      </c>
      <c r="B101" s="158" t="s">
        <v>1000</v>
      </c>
      <c r="C101" s="917" t="s">
        <v>1001</v>
      </c>
      <c r="D101" s="917"/>
      <c r="E101" s="917"/>
      <c r="F101" s="159" t="s">
        <v>178</v>
      </c>
      <c r="G101" s="159" t="s">
        <v>31</v>
      </c>
      <c r="H101" s="159" t="s">
        <v>31</v>
      </c>
      <c r="I101" s="159" t="s">
        <v>225</v>
      </c>
      <c r="J101" s="160">
        <v>230.51</v>
      </c>
      <c r="K101" s="159" t="s">
        <v>31</v>
      </c>
      <c r="L101" s="160">
        <v>230.51</v>
      </c>
      <c r="M101" s="161" t="s">
        <v>31</v>
      </c>
      <c r="N101" s="162" t="s">
        <v>31</v>
      </c>
      <c r="Q101" s="137" t="s">
        <v>1001</v>
      </c>
    </row>
    <row r="102" spans="1:24" s="132" customFormat="1" x14ac:dyDescent="0.2">
      <c r="A102" s="157" t="s">
        <v>341</v>
      </c>
      <c r="B102" s="158" t="s">
        <v>885</v>
      </c>
      <c r="C102" s="917" t="s">
        <v>886</v>
      </c>
      <c r="D102" s="917"/>
      <c r="E102" s="917"/>
      <c r="F102" s="159" t="s">
        <v>650</v>
      </c>
      <c r="G102" s="159" t="s">
        <v>31</v>
      </c>
      <c r="H102" s="159" t="s">
        <v>31</v>
      </c>
      <c r="I102" s="159" t="s">
        <v>921</v>
      </c>
      <c r="J102" s="160" t="s">
        <v>31</v>
      </c>
      <c r="K102" s="159" t="s">
        <v>31</v>
      </c>
      <c r="L102" s="160" t="s">
        <v>31</v>
      </c>
      <c r="M102" s="161" t="s">
        <v>31</v>
      </c>
      <c r="N102" s="162" t="s">
        <v>31</v>
      </c>
      <c r="Q102" s="137" t="s">
        <v>886</v>
      </c>
    </row>
    <row r="103" spans="1:24" s="132" customFormat="1" x14ac:dyDescent="0.2">
      <c r="A103" s="163"/>
      <c r="B103" s="164"/>
      <c r="C103" s="904" t="s">
        <v>1082</v>
      </c>
      <c r="D103" s="904"/>
      <c r="E103" s="904"/>
      <c r="F103" s="904"/>
      <c r="G103" s="904"/>
      <c r="H103" s="904"/>
      <c r="I103" s="904"/>
      <c r="J103" s="904"/>
      <c r="K103" s="904"/>
      <c r="L103" s="904"/>
      <c r="M103" s="904"/>
      <c r="N103" s="912"/>
      <c r="X103" s="137" t="s">
        <v>1082</v>
      </c>
    </row>
    <row r="104" spans="1:24" s="132" customFormat="1" ht="33.75" x14ac:dyDescent="0.2">
      <c r="A104" s="165"/>
      <c r="B104" s="166" t="s">
        <v>822</v>
      </c>
      <c r="C104" s="904" t="s">
        <v>519</v>
      </c>
      <c r="D104" s="904"/>
      <c r="E104" s="904"/>
      <c r="F104" s="904"/>
      <c r="G104" s="904"/>
      <c r="H104" s="904"/>
      <c r="I104" s="904"/>
      <c r="J104" s="904"/>
      <c r="K104" s="904"/>
      <c r="L104" s="904"/>
      <c r="M104" s="904"/>
      <c r="N104" s="912"/>
      <c r="R104" s="137" t="s">
        <v>519</v>
      </c>
    </row>
    <row r="105" spans="1:24" s="132" customFormat="1" x14ac:dyDescent="0.2">
      <c r="A105" s="167"/>
      <c r="B105" s="166" t="s">
        <v>225</v>
      </c>
      <c r="C105" s="904" t="s">
        <v>255</v>
      </c>
      <c r="D105" s="904"/>
      <c r="E105" s="904"/>
      <c r="F105" s="168" t="s">
        <v>31</v>
      </c>
      <c r="G105" s="168" t="s">
        <v>31</v>
      </c>
      <c r="H105" s="168" t="s">
        <v>31</v>
      </c>
      <c r="I105" s="168" t="s">
        <v>31</v>
      </c>
      <c r="J105" s="169">
        <v>154.91999999999999</v>
      </c>
      <c r="K105" s="168" t="s">
        <v>520</v>
      </c>
      <c r="L105" s="169">
        <v>116.19</v>
      </c>
      <c r="M105" s="170" t="s">
        <v>31</v>
      </c>
      <c r="N105" s="171" t="s">
        <v>31</v>
      </c>
      <c r="S105" s="137" t="s">
        <v>255</v>
      </c>
    </row>
    <row r="106" spans="1:24" s="132" customFormat="1" x14ac:dyDescent="0.2">
      <c r="A106" s="167"/>
      <c r="B106" s="166" t="s">
        <v>235</v>
      </c>
      <c r="C106" s="904" t="s">
        <v>236</v>
      </c>
      <c r="D106" s="904"/>
      <c r="E106" s="904"/>
      <c r="F106" s="168" t="s">
        <v>31</v>
      </c>
      <c r="G106" s="168" t="s">
        <v>31</v>
      </c>
      <c r="H106" s="168" t="s">
        <v>31</v>
      </c>
      <c r="I106" s="168" t="s">
        <v>31</v>
      </c>
      <c r="J106" s="169">
        <v>0.31</v>
      </c>
      <c r="K106" s="168" t="s">
        <v>520</v>
      </c>
      <c r="L106" s="169">
        <v>0.23</v>
      </c>
      <c r="M106" s="170" t="s">
        <v>31</v>
      </c>
      <c r="N106" s="171" t="s">
        <v>31</v>
      </c>
      <c r="S106" s="137" t="s">
        <v>236</v>
      </c>
    </row>
    <row r="107" spans="1:24" s="132" customFormat="1" x14ac:dyDescent="0.2">
      <c r="A107" s="167"/>
      <c r="B107" s="166" t="s">
        <v>238</v>
      </c>
      <c r="C107" s="904" t="s">
        <v>239</v>
      </c>
      <c r="D107" s="904"/>
      <c r="E107" s="904"/>
      <c r="F107" s="168" t="s">
        <v>31</v>
      </c>
      <c r="G107" s="168" t="s">
        <v>31</v>
      </c>
      <c r="H107" s="168" t="s">
        <v>31</v>
      </c>
      <c r="I107" s="168" t="s">
        <v>31</v>
      </c>
      <c r="J107" s="169">
        <v>0.14000000000000001</v>
      </c>
      <c r="K107" s="168" t="s">
        <v>520</v>
      </c>
      <c r="L107" s="169">
        <v>0.11</v>
      </c>
      <c r="M107" s="170" t="s">
        <v>31</v>
      </c>
      <c r="N107" s="171" t="s">
        <v>31</v>
      </c>
      <c r="S107" s="137" t="s">
        <v>239</v>
      </c>
    </row>
    <row r="108" spans="1:24" s="132" customFormat="1" x14ac:dyDescent="0.2">
      <c r="A108" s="167"/>
      <c r="B108" s="166" t="s">
        <v>256</v>
      </c>
      <c r="C108" s="904" t="s">
        <v>257</v>
      </c>
      <c r="D108" s="904"/>
      <c r="E108" s="904"/>
      <c r="F108" s="168" t="s">
        <v>31</v>
      </c>
      <c r="G108" s="168" t="s">
        <v>31</v>
      </c>
      <c r="H108" s="168" t="s">
        <v>31</v>
      </c>
      <c r="I108" s="168" t="s">
        <v>31</v>
      </c>
      <c r="J108" s="169">
        <v>51.53</v>
      </c>
      <c r="K108" s="168" t="s">
        <v>31</v>
      </c>
      <c r="L108" s="169">
        <v>30.92</v>
      </c>
      <c r="M108" s="170" t="s">
        <v>31</v>
      </c>
      <c r="N108" s="171" t="s">
        <v>31</v>
      </c>
      <c r="S108" s="137" t="s">
        <v>257</v>
      </c>
    </row>
    <row r="109" spans="1:24" s="132" customFormat="1" x14ac:dyDescent="0.2">
      <c r="A109" s="167"/>
      <c r="B109" s="166" t="s">
        <v>31</v>
      </c>
      <c r="C109" s="904" t="s">
        <v>258</v>
      </c>
      <c r="D109" s="904"/>
      <c r="E109" s="904"/>
      <c r="F109" s="168" t="s">
        <v>241</v>
      </c>
      <c r="G109" s="168" t="s">
        <v>889</v>
      </c>
      <c r="H109" s="168" t="s">
        <v>520</v>
      </c>
      <c r="I109" s="168" t="s">
        <v>1083</v>
      </c>
      <c r="J109" s="169" t="s">
        <v>31</v>
      </c>
      <c r="K109" s="168" t="s">
        <v>31</v>
      </c>
      <c r="L109" s="169" t="s">
        <v>31</v>
      </c>
      <c r="M109" s="170" t="s">
        <v>31</v>
      </c>
      <c r="N109" s="171" t="s">
        <v>31</v>
      </c>
      <c r="T109" s="137" t="s">
        <v>258</v>
      </c>
    </row>
    <row r="110" spans="1:24" s="132" customFormat="1" x14ac:dyDescent="0.2">
      <c r="A110" s="167"/>
      <c r="B110" s="166" t="s">
        <v>31</v>
      </c>
      <c r="C110" s="904" t="s">
        <v>240</v>
      </c>
      <c r="D110" s="904"/>
      <c r="E110" s="904"/>
      <c r="F110" s="168" t="s">
        <v>241</v>
      </c>
      <c r="G110" s="168" t="s">
        <v>851</v>
      </c>
      <c r="H110" s="168" t="s">
        <v>520</v>
      </c>
      <c r="I110" s="168" t="s">
        <v>930</v>
      </c>
      <c r="J110" s="169" t="s">
        <v>31</v>
      </c>
      <c r="K110" s="168" t="s">
        <v>31</v>
      </c>
      <c r="L110" s="169" t="s">
        <v>31</v>
      </c>
      <c r="M110" s="170" t="s">
        <v>31</v>
      </c>
      <c r="N110" s="171" t="s">
        <v>31</v>
      </c>
      <c r="T110" s="137" t="s">
        <v>240</v>
      </c>
    </row>
    <row r="111" spans="1:24" s="132" customFormat="1" x14ac:dyDescent="0.2">
      <c r="A111" s="167"/>
      <c r="B111" s="166" t="s">
        <v>31</v>
      </c>
      <c r="C111" s="917" t="s">
        <v>244</v>
      </c>
      <c r="D111" s="917"/>
      <c r="E111" s="917"/>
      <c r="F111" s="159" t="s">
        <v>31</v>
      </c>
      <c r="G111" s="159" t="s">
        <v>31</v>
      </c>
      <c r="H111" s="159" t="s">
        <v>31</v>
      </c>
      <c r="I111" s="159" t="s">
        <v>31</v>
      </c>
      <c r="J111" s="160">
        <v>206.76</v>
      </c>
      <c r="K111" s="159" t="s">
        <v>31</v>
      </c>
      <c r="L111" s="160">
        <v>147.34</v>
      </c>
      <c r="M111" s="161" t="s">
        <v>31</v>
      </c>
      <c r="N111" s="162" t="s">
        <v>31</v>
      </c>
      <c r="U111" s="137" t="s">
        <v>244</v>
      </c>
    </row>
    <row r="112" spans="1:24" s="132" customFormat="1" x14ac:dyDescent="0.2">
      <c r="A112" s="167"/>
      <c r="B112" s="166" t="s">
        <v>31</v>
      </c>
      <c r="C112" s="904" t="s">
        <v>245</v>
      </c>
      <c r="D112" s="904"/>
      <c r="E112" s="904"/>
      <c r="F112" s="168" t="s">
        <v>31</v>
      </c>
      <c r="G112" s="168" t="s">
        <v>31</v>
      </c>
      <c r="H112" s="168" t="s">
        <v>31</v>
      </c>
      <c r="I112" s="168" t="s">
        <v>31</v>
      </c>
      <c r="J112" s="169" t="s">
        <v>31</v>
      </c>
      <c r="K112" s="168" t="s">
        <v>31</v>
      </c>
      <c r="L112" s="169">
        <v>116.3</v>
      </c>
      <c r="M112" s="170" t="s">
        <v>31</v>
      </c>
      <c r="N112" s="171" t="s">
        <v>31</v>
      </c>
      <c r="T112" s="137" t="s">
        <v>245</v>
      </c>
    </row>
    <row r="113" spans="1:24" s="132" customFormat="1" ht="22.5" x14ac:dyDescent="0.2">
      <c r="A113" s="167"/>
      <c r="B113" s="166" t="s">
        <v>892</v>
      </c>
      <c r="C113" s="904" t="s">
        <v>893</v>
      </c>
      <c r="D113" s="904"/>
      <c r="E113" s="904"/>
      <c r="F113" s="168" t="s">
        <v>144</v>
      </c>
      <c r="G113" s="168" t="s">
        <v>248</v>
      </c>
      <c r="H113" s="168" t="s">
        <v>31</v>
      </c>
      <c r="I113" s="168" t="s">
        <v>248</v>
      </c>
      <c r="J113" s="169" t="s">
        <v>31</v>
      </c>
      <c r="K113" s="168" t="s">
        <v>31</v>
      </c>
      <c r="L113" s="169">
        <v>110.49</v>
      </c>
      <c r="M113" s="170" t="s">
        <v>31</v>
      </c>
      <c r="N113" s="171" t="s">
        <v>31</v>
      </c>
      <c r="T113" s="137" t="s">
        <v>893</v>
      </c>
    </row>
    <row r="114" spans="1:24" s="132" customFormat="1" ht="22.5" x14ac:dyDescent="0.2">
      <c r="A114" s="167"/>
      <c r="B114" s="166" t="s">
        <v>894</v>
      </c>
      <c r="C114" s="904" t="s">
        <v>895</v>
      </c>
      <c r="D114" s="904"/>
      <c r="E114" s="904"/>
      <c r="F114" s="168" t="s">
        <v>144</v>
      </c>
      <c r="G114" s="168" t="s">
        <v>554</v>
      </c>
      <c r="H114" s="168" t="s">
        <v>31</v>
      </c>
      <c r="I114" s="168" t="s">
        <v>554</v>
      </c>
      <c r="J114" s="169" t="s">
        <v>31</v>
      </c>
      <c r="K114" s="168" t="s">
        <v>31</v>
      </c>
      <c r="L114" s="169">
        <v>75.599999999999994</v>
      </c>
      <c r="M114" s="170" t="s">
        <v>31</v>
      </c>
      <c r="N114" s="171" t="s">
        <v>31</v>
      </c>
      <c r="T114" s="137" t="s">
        <v>895</v>
      </c>
    </row>
    <row r="115" spans="1:24" s="132" customFormat="1" x14ac:dyDescent="0.2">
      <c r="A115" s="172"/>
      <c r="B115" s="173"/>
      <c r="C115" s="918" t="s">
        <v>252</v>
      </c>
      <c r="D115" s="918"/>
      <c r="E115" s="918"/>
      <c r="F115" s="174" t="s">
        <v>31</v>
      </c>
      <c r="G115" s="174" t="s">
        <v>31</v>
      </c>
      <c r="H115" s="174" t="s">
        <v>31</v>
      </c>
      <c r="I115" s="174" t="s">
        <v>31</v>
      </c>
      <c r="J115" s="175" t="s">
        <v>31</v>
      </c>
      <c r="K115" s="174" t="s">
        <v>31</v>
      </c>
      <c r="L115" s="175">
        <v>333.43</v>
      </c>
      <c r="M115" s="161" t="s">
        <v>31</v>
      </c>
      <c r="N115" s="176" t="s">
        <v>31</v>
      </c>
      <c r="V115" s="137" t="s">
        <v>252</v>
      </c>
    </row>
    <row r="116" spans="1:24" s="132" customFormat="1" x14ac:dyDescent="0.2">
      <c r="A116" s="157" t="s">
        <v>344</v>
      </c>
      <c r="B116" s="158" t="s">
        <v>1016</v>
      </c>
      <c r="C116" s="917" t="s">
        <v>1017</v>
      </c>
      <c r="D116" s="917"/>
      <c r="E116" s="917"/>
      <c r="F116" s="159" t="s">
        <v>744</v>
      </c>
      <c r="G116" s="159" t="s">
        <v>31</v>
      </c>
      <c r="H116" s="159" t="s">
        <v>31</v>
      </c>
      <c r="I116" s="159" t="s">
        <v>703</v>
      </c>
      <c r="J116" s="160">
        <v>1.18</v>
      </c>
      <c r="K116" s="159" t="s">
        <v>31</v>
      </c>
      <c r="L116" s="160">
        <v>70.8</v>
      </c>
      <c r="M116" s="161" t="s">
        <v>31</v>
      </c>
      <c r="N116" s="162" t="s">
        <v>31</v>
      </c>
      <c r="Q116" s="137" t="s">
        <v>1017</v>
      </c>
    </row>
    <row r="117" spans="1:24" s="132" customFormat="1" ht="22.5" x14ac:dyDescent="0.2">
      <c r="A117" s="157" t="s">
        <v>346</v>
      </c>
      <c r="B117" s="158" t="s">
        <v>1084</v>
      </c>
      <c r="C117" s="917" t="s">
        <v>1085</v>
      </c>
      <c r="D117" s="917"/>
      <c r="E117" s="917"/>
      <c r="F117" s="159" t="s">
        <v>900</v>
      </c>
      <c r="G117" s="159" t="s">
        <v>31</v>
      </c>
      <c r="H117" s="159" t="s">
        <v>31</v>
      </c>
      <c r="I117" s="159" t="s">
        <v>868</v>
      </c>
      <c r="J117" s="160">
        <v>385</v>
      </c>
      <c r="K117" s="159" t="s">
        <v>31</v>
      </c>
      <c r="L117" s="160">
        <v>38.5</v>
      </c>
      <c r="M117" s="161" t="s">
        <v>31</v>
      </c>
      <c r="N117" s="162" t="s">
        <v>31</v>
      </c>
      <c r="Q117" s="137" t="s">
        <v>1085</v>
      </c>
    </row>
    <row r="118" spans="1:24" s="132" customFormat="1" x14ac:dyDescent="0.2">
      <c r="A118" s="163"/>
      <c r="B118" s="164"/>
      <c r="C118" s="904" t="s">
        <v>1049</v>
      </c>
      <c r="D118" s="904"/>
      <c r="E118" s="904"/>
      <c r="F118" s="904"/>
      <c r="G118" s="904"/>
      <c r="H118" s="904"/>
      <c r="I118" s="904"/>
      <c r="J118" s="904"/>
      <c r="K118" s="904"/>
      <c r="L118" s="904"/>
      <c r="M118" s="904"/>
      <c r="N118" s="912"/>
      <c r="X118" s="137" t="s">
        <v>1049</v>
      </c>
    </row>
    <row r="119" spans="1:24" s="132" customFormat="1" x14ac:dyDescent="0.2">
      <c r="A119" s="157" t="s">
        <v>348</v>
      </c>
      <c r="B119" s="158" t="s">
        <v>919</v>
      </c>
      <c r="C119" s="917" t="s">
        <v>920</v>
      </c>
      <c r="D119" s="917"/>
      <c r="E119" s="917"/>
      <c r="F119" s="159" t="s">
        <v>650</v>
      </c>
      <c r="G119" s="159" t="s">
        <v>31</v>
      </c>
      <c r="H119" s="159" t="s">
        <v>31</v>
      </c>
      <c r="I119" s="159" t="s">
        <v>1086</v>
      </c>
      <c r="J119" s="160" t="s">
        <v>31</v>
      </c>
      <c r="K119" s="159" t="s">
        <v>31</v>
      </c>
      <c r="L119" s="160" t="s">
        <v>31</v>
      </c>
      <c r="M119" s="161" t="s">
        <v>31</v>
      </c>
      <c r="N119" s="162" t="s">
        <v>31</v>
      </c>
      <c r="Q119" s="137" t="s">
        <v>920</v>
      </c>
    </row>
    <row r="120" spans="1:24" s="132" customFormat="1" x14ac:dyDescent="0.2">
      <c r="A120" s="163"/>
      <c r="B120" s="164"/>
      <c r="C120" s="904" t="s">
        <v>1087</v>
      </c>
      <c r="D120" s="904"/>
      <c r="E120" s="904"/>
      <c r="F120" s="904"/>
      <c r="G120" s="904"/>
      <c r="H120" s="904"/>
      <c r="I120" s="904"/>
      <c r="J120" s="904"/>
      <c r="K120" s="904"/>
      <c r="L120" s="904"/>
      <c r="M120" s="904"/>
      <c r="N120" s="912"/>
      <c r="X120" s="137" t="s">
        <v>1087</v>
      </c>
    </row>
    <row r="121" spans="1:24" s="132" customFormat="1" ht="33.75" x14ac:dyDescent="0.2">
      <c r="A121" s="165"/>
      <c r="B121" s="166" t="s">
        <v>822</v>
      </c>
      <c r="C121" s="904" t="s">
        <v>519</v>
      </c>
      <c r="D121" s="904"/>
      <c r="E121" s="904"/>
      <c r="F121" s="904"/>
      <c r="G121" s="904"/>
      <c r="H121" s="904"/>
      <c r="I121" s="904"/>
      <c r="J121" s="904"/>
      <c r="K121" s="904"/>
      <c r="L121" s="904"/>
      <c r="M121" s="904"/>
      <c r="N121" s="912"/>
      <c r="R121" s="137" t="s">
        <v>519</v>
      </c>
    </row>
    <row r="122" spans="1:24" s="132" customFormat="1" x14ac:dyDescent="0.2">
      <c r="A122" s="167"/>
      <c r="B122" s="166" t="s">
        <v>225</v>
      </c>
      <c r="C122" s="904" t="s">
        <v>255</v>
      </c>
      <c r="D122" s="904"/>
      <c r="E122" s="904"/>
      <c r="F122" s="168" t="s">
        <v>31</v>
      </c>
      <c r="G122" s="168" t="s">
        <v>31</v>
      </c>
      <c r="H122" s="168" t="s">
        <v>31</v>
      </c>
      <c r="I122" s="168" t="s">
        <v>31</v>
      </c>
      <c r="J122" s="169">
        <v>26.51</v>
      </c>
      <c r="K122" s="168" t="s">
        <v>520</v>
      </c>
      <c r="L122" s="169">
        <v>23.2</v>
      </c>
      <c r="M122" s="170" t="s">
        <v>31</v>
      </c>
      <c r="N122" s="171" t="s">
        <v>31</v>
      </c>
      <c r="S122" s="137" t="s">
        <v>255</v>
      </c>
    </row>
    <row r="123" spans="1:24" s="132" customFormat="1" x14ac:dyDescent="0.2">
      <c r="A123" s="167"/>
      <c r="B123" s="166" t="s">
        <v>235</v>
      </c>
      <c r="C123" s="904" t="s">
        <v>236</v>
      </c>
      <c r="D123" s="904"/>
      <c r="E123" s="904"/>
      <c r="F123" s="168" t="s">
        <v>31</v>
      </c>
      <c r="G123" s="168" t="s">
        <v>31</v>
      </c>
      <c r="H123" s="168" t="s">
        <v>31</v>
      </c>
      <c r="I123" s="168" t="s">
        <v>31</v>
      </c>
      <c r="J123" s="169">
        <v>1.81</v>
      </c>
      <c r="K123" s="168" t="s">
        <v>520</v>
      </c>
      <c r="L123" s="169">
        <v>1.58</v>
      </c>
      <c r="M123" s="170" t="s">
        <v>31</v>
      </c>
      <c r="N123" s="171" t="s">
        <v>31</v>
      </c>
      <c r="S123" s="137" t="s">
        <v>236</v>
      </c>
    </row>
    <row r="124" spans="1:24" s="132" customFormat="1" x14ac:dyDescent="0.2">
      <c r="A124" s="167"/>
      <c r="B124" s="166" t="s">
        <v>238</v>
      </c>
      <c r="C124" s="904" t="s">
        <v>239</v>
      </c>
      <c r="D124" s="904"/>
      <c r="E124" s="904"/>
      <c r="F124" s="168" t="s">
        <v>31</v>
      </c>
      <c r="G124" s="168" t="s">
        <v>31</v>
      </c>
      <c r="H124" s="168" t="s">
        <v>31</v>
      </c>
      <c r="I124" s="168" t="s">
        <v>31</v>
      </c>
      <c r="J124" s="169">
        <v>0.26</v>
      </c>
      <c r="K124" s="168" t="s">
        <v>520</v>
      </c>
      <c r="L124" s="169">
        <v>0.23</v>
      </c>
      <c r="M124" s="170" t="s">
        <v>31</v>
      </c>
      <c r="N124" s="171" t="s">
        <v>31</v>
      </c>
      <c r="S124" s="137" t="s">
        <v>239</v>
      </c>
    </row>
    <row r="125" spans="1:24" s="132" customFormat="1" x14ac:dyDescent="0.2">
      <c r="A125" s="167"/>
      <c r="B125" s="166" t="s">
        <v>256</v>
      </c>
      <c r="C125" s="904" t="s">
        <v>257</v>
      </c>
      <c r="D125" s="904"/>
      <c r="E125" s="904"/>
      <c r="F125" s="168" t="s">
        <v>31</v>
      </c>
      <c r="G125" s="168" t="s">
        <v>31</v>
      </c>
      <c r="H125" s="168" t="s">
        <v>31</v>
      </c>
      <c r="I125" s="168" t="s">
        <v>31</v>
      </c>
      <c r="J125" s="169">
        <v>10.27</v>
      </c>
      <c r="K125" s="168" t="s">
        <v>31</v>
      </c>
      <c r="L125" s="169">
        <v>7.19</v>
      </c>
      <c r="M125" s="170" t="s">
        <v>31</v>
      </c>
      <c r="N125" s="171" t="s">
        <v>31</v>
      </c>
      <c r="S125" s="137" t="s">
        <v>257</v>
      </c>
    </row>
    <row r="126" spans="1:24" s="132" customFormat="1" x14ac:dyDescent="0.2">
      <c r="A126" s="167"/>
      <c r="B126" s="166" t="s">
        <v>31</v>
      </c>
      <c r="C126" s="904" t="s">
        <v>258</v>
      </c>
      <c r="D126" s="904"/>
      <c r="E126" s="904"/>
      <c r="F126" s="168" t="s">
        <v>241</v>
      </c>
      <c r="G126" s="168" t="s">
        <v>923</v>
      </c>
      <c r="H126" s="168" t="s">
        <v>520</v>
      </c>
      <c r="I126" s="168" t="s">
        <v>1088</v>
      </c>
      <c r="J126" s="169" t="s">
        <v>31</v>
      </c>
      <c r="K126" s="168" t="s">
        <v>31</v>
      </c>
      <c r="L126" s="169" t="s">
        <v>31</v>
      </c>
      <c r="M126" s="170" t="s">
        <v>31</v>
      </c>
      <c r="N126" s="171" t="s">
        <v>31</v>
      </c>
      <c r="T126" s="137" t="s">
        <v>258</v>
      </c>
    </row>
    <row r="127" spans="1:24" s="132" customFormat="1" x14ac:dyDescent="0.2">
      <c r="A127" s="167"/>
      <c r="B127" s="166" t="s">
        <v>31</v>
      </c>
      <c r="C127" s="904" t="s">
        <v>240</v>
      </c>
      <c r="D127" s="904"/>
      <c r="E127" s="904"/>
      <c r="F127" s="168" t="s">
        <v>241</v>
      </c>
      <c r="G127" s="168" t="s">
        <v>925</v>
      </c>
      <c r="H127" s="168" t="s">
        <v>520</v>
      </c>
      <c r="I127" s="168" t="s">
        <v>1089</v>
      </c>
      <c r="J127" s="169" t="s">
        <v>31</v>
      </c>
      <c r="K127" s="168" t="s">
        <v>31</v>
      </c>
      <c r="L127" s="169" t="s">
        <v>31</v>
      </c>
      <c r="M127" s="170" t="s">
        <v>31</v>
      </c>
      <c r="N127" s="171" t="s">
        <v>31</v>
      </c>
      <c r="T127" s="137" t="s">
        <v>240</v>
      </c>
    </row>
    <row r="128" spans="1:24" s="132" customFormat="1" x14ac:dyDescent="0.2">
      <c r="A128" s="167"/>
      <c r="B128" s="166" t="s">
        <v>31</v>
      </c>
      <c r="C128" s="917" t="s">
        <v>244</v>
      </c>
      <c r="D128" s="917"/>
      <c r="E128" s="917"/>
      <c r="F128" s="159" t="s">
        <v>31</v>
      </c>
      <c r="G128" s="159" t="s">
        <v>31</v>
      </c>
      <c r="H128" s="159" t="s">
        <v>31</v>
      </c>
      <c r="I128" s="159" t="s">
        <v>31</v>
      </c>
      <c r="J128" s="160">
        <v>38.590000000000003</v>
      </c>
      <c r="K128" s="159" t="s">
        <v>31</v>
      </c>
      <c r="L128" s="160">
        <v>31.97</v>
      </c>
      <c r="M128" s="161" t="s">
        <v>31</v>
      </c>
      <c r="N128" s="162" t="s">
        <v>31</v>
      </c>
      <c r="U128" s="137" t="s">
        <v>244</v>
      </c>
    </row>
    <row r="129" spans="1:24" s="132" customFormat="1" x14ac:dyDescent="0.2">
      <c r="A129" s="167"/>
      <c r="B129" s="166" t="s">
        <v>31</v>
      </c>
      <c r="C129" s="904" t="s">
        <v>245</v>
      </c>
      <c r="D129" s="904"/>
      <c r="E129" s="904"/>
      <c r="F129" s="168" t="s">
        <v>31</v>
      </c>
      <c r="G129" s="168" t="s">
        <v>31</v>
      </c>
      <c r="H129" s="168" t="s">
        <v>31</v>
      </c>
      <c r="I129" s="168" t="s">
        <v>31</v>
      </c>
      <c r="J129" s="169" t="s">
        <v>31</v>
      </c>
      <c r="K129" s="168" t="s">
        <v>31</v>
      </c>
      <c r="L129" s="169">
        <v>23.43</v>
      </c>
      <c r="M129" s="170" t="s">
        <v>31</v>
      </c>
      <c r="N129" s="171" t="s">
        <v>31</v>
      </c>
      <c r="T129" s="137" t="s">
        <v>245</v>
      </c>
    </row>
    <row r="130" spans="1:24" s="132" customFormat="1" ht="22.5" x14ac:dyDescent="0.2">
      <c r="A130" s="167"/>
      <c r="B130" s="166" t="s">
        <v>892</v>
      </c>
      <c r="C130" s="904" t="s">
        <v>893</v>
      </c>
      <c r="D130" s="904"/>
      <c r="E130" s="904"/>
      <c r="F130" s="168" t="s">
        <v>144</v>
      </c>
      <c r="G130" s="168" t="s">
        <v>248</v>
      </c>
      <c r="H130" s="168" t="s">
        <v>31</v>
      </c>
      <c r="I130" s="168" t="s">
        <v>248</v>
      </c>
      <c r="J130" s="169" t="s">
        <v>31</v>
      </c>
      <c r="K130" s="168" t="s">
        <v>31</v>
      </c>
      <c r="L130" s="169">
        <v>22.26</v>
      </c>
      <c r="M130" s="170" t="s">
        <v>31</v>
      </c>
      <c r="N130" s="171" t="s">
        <v>31</v>
      </c>
      <c r="T130" s="137" t="s">
        <v>893</v>
      </c>
    </row>
    <row r="131" spans="1:24" s="132" customFormat="1" ht="22.5" x14ac:dyDescent="0.2">
      <c r="A131" s="167"/>
      <c r="B131" s="166" t="s">
        <v>894</v>
      </c>
      <c r="C131" s="904" t="s">
        <v>895</v>
      </c>
      <c r="D131" s="904"/>
      <c r="E131" s="904"/>
      <c r="F131" s="168" t="s">
        <v>144</v>
      </c>
      <c r="G131" s="168" t="s">
        <v>554</v>
      </c>
      <c r="H131" s="168" t="s">
        <v>31</v>
      </c>
      <c r="I131" s="168" t="s">
        <v>554</v>
      </c>
      <c r="J131" s="169" t="s">
        <v>31</v>
      </c>
      <c r="K131" s="168" t="s">
        <v>31</v>
      </c>
      <c r="L131" s="169">
        <v>15.23</v>
      </c>
      <c r="M131" s="170" t="s">
        <v>31</v>
      </c>
      <c r="N131" s="171" t="s">
        <v>31</v>
      </c>
      <c r="T131" s="137" t="s">
        <v>895</v>
      </c>
    </row>
    <row r="132" spans="1:24" s="132" customFormat="1" x14ac:dyDescent="0.2">
      <c r="A132" s="172"/>
      <c r="B132" s="173"/>
      <c r="C132" s="918" t="s">
        <v>252</v>
      </c>
      <c r="D132" s="918"/>
      <c r="E132" s="918"/>
      <c r="F132" s="174" t="s">
        <v>31</v>
      </c>
      <c r="G132" s="174" t="s">
        <v>31</v>
      </c>
      <c r="H132" s="174" t="s">
        <v>31</v>
      </c>
      <c r="I132" s="174" t="s">
        <v>31</v>
      </c>
      <c r="J132" s="175" t="s">
        <v>31</v>
      </c>
      <c r="K132" s="174" t="s">
        <v>31</v>
      </c>
      <c r="L132" s="175">
        <v>69.459999999999994</v>
      </c>
      <c r="M132" s="161" t="s">
        <v>31</v>
      </c>
      <c r="N132" s="176" t="s">
        <v>31</v>
      </c>
      <c r="V132" s="137" t="s">
        <v>252</v>
      </c>
    </row>
    <row r="133" spans="1:24" s="132" customFormat="1" ht="90" x14ac:dyDescent="0.2">
      <c r="A133" s="157" t="s">
        <v>351</v>
      </c>
      <c r="B133" s="158" t="s">
        <v>1090</v>
      </c>
      <c r="C133" s="917" t="s">
        <v>1091</v>
      </c>
      <c r="D133" s="917"/>
      <c r="E133" s="917"/>
      <c r="F133" s="159" t="s">
        <v>1037</v>
      </c>
      <c r="G133" s="159" t="s">
        <v>31</v>
      </c>
      <c r="H133" s="159" t="s">
        <v>31</v>
      </c>
      <c r="I133" s="159" t="s">
        <v>1042</v>
      </c>
      <c r="J133" s="160">
        <v>8295.2900000000009</v>
      </c>
      <c r="K133" s="159" t="s">
        <v>31</v>
      </c>
      <c r="L133" s="160">
        <v>169.22</v>
      </c>
      <c r="M133" s="161" t="s">
        <v>31</v>
      </c>
      <c r="N133" s="162" t="s">
        <v>31</v>
      </c>
      <c r="Q133" s="137" t="s">
        <v>1091</v>
      </c>
    </row>
    <row r="134" spans="1:24" s="132" customFormat="1" x14ac:dyDescent="0.2">
      <c r="A134" s="163"/>
      <c r="B134" s="164"/>
      <c r="C134" s="904" t="s">
        <v>1043</v>
      </c>
      <c r="D134" s="904"/>
      <c r="E134" s="904"/>
      <c r="F134" s="904"/>
      <c r="G134" s="904"/>
      <c r="H134" s="904"/>
      <c r="I134" s="904"/>
      <c r="J134" s="904"/>
      <c r="K134" s="904"/>
      <c r="L134" s="904"/>
      <c r="M134" s="904"/>
      <c r="N134" s="912"/>
      <c r="X134" s="137" t="s">
        <v>1043</v>
      </c>
    </row>
    <row r="135" spans="1:24" s="132" customFormat="1" ht="90" x14ac:dyDescent="0.2">
      <c r="A135" s="157" t="s">
        <v>356</v>
      </c>
      <c r="B135" s="158" t="s">
        <v>1092</v>
      </c>
      <c r="C135" s="917" t="s">
        <v>1093</v>
      </c>
      <c r="D135" s="917"/>
      <c r="E135" s="917"/>
      <c r="F135" s="159" t="s">
        <v>1037</v>
      </c>
      <c r="G135" s="159" t="s">
        <v>31</v>
      </c>
      <c r="H135" s="159" t="s">
        <v>31</v>
      </c>
      <c r="I135" s="159" t="s">
        <v>1094</v>
      </c>
      <c r="J135" s="160">
        <v>5167.54</v>
      </c>
      <c r="K135" s="159" t="s">
        <v>31</v>
      </c>
      <c r="L135" s="160">
        <v>52.71</v>
      </c>
      <c r="M135" s="161" t="s">
        <v>31</v>
      </c>
      <c r="N135" s="162" t="s">
        <v>31</v>
      </c>
      <c r="Q135" s="137" t="s">
        <v>1093</v>
      </c>
    </row>
    <row r="136" spans="1:24" s="132" customFormat="1" x14ac:dyDescent="0.2">
      <c r="A136" s="163"/>
      <c r="B136" s="164"/>
      <c r="C136" s="904" t="s">
        <v>1095</v>
      </c>
      <c r="D136" s="904"/>
      <c r="E136" s="904"/>
      <c r="F136" s="904"/>
      <c r="G136" s="904"/>
      <c r="H136" s="904"/>
      <c r="I136" s="904"/>
      <c r="J136" s="904"/>
      <c r="K136" s="904"/>
      <c r="L136" s="904"/>
      <c r="M136" s="904"/>
      <c r="N136" s="912"/>
      <c r="X136" s="137" t="s">
        <v>1095</v>
      </c>
    </row>
    <row r="137" spans="1:24" s="132" customFormat="1" ht="22.5" x14ac:dyDescent="0.2">
      <c r="A137" s="157" t="s">
        <v>359</v>
      </c>
      <c r="B137" s="158" t="s">
        <v>1096</v>
      </c>
      <c r="C137" s="917" t="s">
        <v>1097</v>
      </c>
      <c r="D137" s="917"/>
      <c r="E137" s="917"/>
      <c r="F137" s="159" t="s">
        <v>744</v>
      </c>
      <c r="G137" s="159" t="s">
        <v>31</v>
      </c>
      <c r="H137" s="159" t="s">
        <v>31</v>
      </c>
      <c r="I137" s="159" t="s">
        <v>1098</v>
      </c>
      <c r="J137" s="160">
        <v>2.29</v>
      </c>
      <c r="K137" s="159" t="s">
        <v>787</v>
      </c>
      <c r="L137" s="160">
        <v>47.65</v>
      </c>
      <c r="M137" s="161" t="s">
        <v>31</v>
      </c>
      <c r="N137" s="162" t="s">
        <v>31</v>
      </c>
      <c r="Q137" s="137" t="s">
        <v>1097</v>
      </c>
    </row>
    <row r="138" spans="1:24" s="132" customFormat="1" x14ac:dyDescent="0.2">
      <c r="A138" s="163"/>
      <c r="B138" s="164"/>
      <c r="C138" s="904" t="s">
        <v>1099</v>
      </c>
      <c r="D138" s="904"/>
      <c r="E138" s="904"/>
      <c r="F138" s="904"/>
      <c r="G138" s="904"/>
      <c r="H138" s="904"/>
      <c r="I138" s="904"/>
      <c r="J138" s="904"/>
      <c r="K138" s="904"/>
      <c r="L138" s="904"/>
      <c r="M138" s="904"/>
      <c r="N138" s="912"/>
      <c r="X138" s="137" t="s">
        <v>1099</v>
      </c>
    </row>
    <row r="139" spans="1:24" s="132" customFormat="1" x14ac:dyDescent="0.2">
      <c r="A139" s="163"/>
      <c r="B139" s="164"/>
      <c r="C139" s="904" t="s">
        <v>1100</v>
      </c>
      <c r="D139" s="904"/>
      <c r="E139" s="904"/>
      <c r="F139" s="904"/>
      <c r="G139" s="904"/>
      <c r="H139" s="904"/>
      <c r="I139" s="904"/>
      <c r="J139" s="904"/>
      <c r="K139" s="904"/>
      <c r="L139" s="904"/>
      <c r="M139" s="904"/>
      <c r="N139" s="912"/>
      <c r="W139" s="137" t="s">
        <v>1100</v>
      </c>
    </row>
    <row r="140" spans="1:24" s="132" customFormat="1" ht="22.5" x14ac:dyDescent="0.2">
      <c r="A140" s="165"/>
      <c r="B140" s="166" t="s">
        <v>789</v>
      </c>
      <c r="C140" s="904" t="s">
        <v>790</v>
      </c>
      <c r="D140" s="904"/>
      <c r="E140" s="904"/>
      <c r="F140" s="904"/>
      <c r="G140" s="904"/>
      <c r="H140" s="904"/>
      <c r="I140" s="904"/>
      <c r="J140" s="904"/>
      <c r="K140" s="904"/>
      <c r="L140" s="904"/>
      <c r="M140" s="904"/>
      <c r="N140" s="912"/>
      <c r="R140" s="137" t="s">
        <v>790</v>
      </c>
    </row>
    <row r="141" spans="1:24" s="132" customFormat="1" ht="22.5" x14ac:dyDescent="0.2">
      <c r="A141" s="157" t="s">
        <v>364</v>
      </c>
      <c r="B141" s="158" t="s">
        <v>1096</v>
      </c>
      <c r="C141" s="917" t="s">
        <v>1101</v>
      </c>
      <c r="D141" s="917"/>
      <c r="E141" s="917"/>
      <c r="F141" s="159" t="s">
        <v>744</v>
      </c>
      <c r="G141" s="159" t="s">
        <v>31</v>
      </c>
      <c r="H141" s="159" t="s">
        <v>31</v>
      </c>
      <c r="I141" s="159" t="s">
        <v>1098</v>
      </c>
      <c r="J141" s="160">
        <v>6.87</v>
      </c>
      <c r="K141" s="159" t="s">
        <v>787</v>
      </c>
      <c r="L141" s="160">
        <v>142.94999999999999</v>
      </c>
      <c r="M141" s="161" t="s">
        <v>31</v>
      </c>
      <c r="N141" s="162" t="s">
        <v>31</v>
      </c>
      <c r="Q141" s="137" t="s">
        <v>1101</v>
      </c>
    </row>
    <row r="142" spans="1:24" s="132" customFormat="1" x14ac:dyDescent="0.2">
      <c r="A142" s="163"/>
      <c r="B142" s="164"/>
      <c r="C142" s="904" t="s">
        <v>1099</v>
      </c>
      <c r="D142" s="904"/>
      <c r="E142" s="904"/>
      <c r="F142" s="904"/>
      <c r="G142" s="904"/>
      <c r="H142" s="904"/>
      <c r="I142" s="904"/>
      <c r="J142" s="904"/>
      <c r="K142" s="904"/>
      <c r="L142" s="904"/>
      <c r="M142" s="904"/>
      <c r="N142" s="912"/>
      <c r="X142" s="137" t="s">
        <v>1099</v>
      </c>
    </row>
    <row r="143" spans="1:24" s="132" customFormat="1" x14ac:dyDescent="0.2">
      <c r="A143" s="163"/>
      <c r="B143" s="164"/>
      <c r="C143" s="904" t="s">
        <v>1102</v>
      </c>
      <c r="D143" s="904"/>
      <c r="E143" s="904"/>
      <c r="F143" s="904"/>
      <c r="G143" s="904"/>
      <c r="H143" s="904"/>
      <c r="I143" s="904"/>
      <c r="J143" s="904"/>
      <c r="K143" s="904"/>
      <c r="L143" s="904"/>
      <c r="M143" s="904"/>
      <c r="N143" s="912"/>
      <c r="W143" s="137" t="s">
        <v>1102</v>
      </c>
    </row>
    <row r="144" spans="1:24" s="132" customFormat="1" ht="22.5" x14ac:dyDescent="0.2">
      <c r="A144" s="165"/>
      <c r="B144" s="166" t="s">
        <v>789</v>
      </c>
      <c r="C144" s="904" t="s">
        <v>790</v>
      </c>
      <c r="D144" s="904"/>
      <c r="E144" s="904"/>
      <c r="F144" s="904"/>
      <c r="G144" s="904"/>
      <c r="H144" s="904"/>
      <c r="I144" s="904"/>
      <c r="J144" s="904"/>
      <c r="K144" s="904"/>
      <c r="L144" s="904"/>
      <c r="M144" s="904"/>
      <c r="N144" s="912"/>
      <c r="R144" s="137" t="s">
        <v>790</v>
      </c>
    </row>
    <row r="145" spans="1:26" s="132" customFormat="1" ht="22.5" x14ac:dyDescent="0.2">
      <c r="A145" s="157" t="s">
        <v>366</v>
      </c>
      <c r="B145" s="158" t="s">
        <v>1047</v>
      </c>
      <c r="C145" s="917" t="s">
        <v>1048</v>
      </c>
      <c r="D145" s="917"/>
      <c r="E145" s="917"/>
      <c r="F145" s="159" t="s">
        <v>900</v>
      </c>
      <c r="G145" s="159" t="s">
        <v>31</v>
      </c>
      <c r="H145" s="159" t="s">
        <v>31</v>
      </c>
      <c r="I145" s="159" t="s">
        <v>947</v>
      </c>
      <c r="J145" s="160">
        <v>125</v>
      </c>
      <c r="K145" s="159" t="s">
        <v>31</v>
      </c>
      <c r="L145" s="160">
        <v>6.25</v>
      </c>
      <c r="M145" s="161" t="s">
        <v>31</v>
      </c>
      <c r="N145" s="162" t="s">
        <v>31</v>
      </c>
      <c r="Q145" s="137" t="s">
        <v>1048</v>
      </c>
    </row>
    <row r="146" spans="1:26" s="132" customFormat="1" x14ac:dyDescent="0.2">
      <c r="A146" s="163"/>
      <c r="B146" s="164"/>
      <c r="C146" s="904" t="s">
        <v>948</v>
      </c>
      <c r="D146" s="904"/>
      <c r="E146" s="904"/>
      <c r="F146" s="904"/>
      <c r="G146" s="904"/>
      <c r="H146" s="904"/>
      <c r="I146" s="904"/>
      <c r="J146" s="904"/>
      <c r="K146" s="904"/>
      <c r="L146" s="904"/>
      <c r="M146" s="904"/>
      <c r="N146" s="912"/>
      <c r="X146" s="137" t="s">
        <v>948</v>
      </c>
    </row>
    <row r="147" spans="1:26" s="132" customFormat="1" ht="33.75" x14ac:dyDescent="0.2">
      <c r="A147" s="157" t="s">
        <v>368</v>
      </c>
      <c r="B147" s="158" t="s">
        <v>949</v>
      </c>
      <c r="C147" s="917" t="s">
        <v>950</v>
      </c>
      <c r="D147" s="917"/>
      <c r="E147" s="917"/>
      <c r="F147" s="159" t="s">
        <v>178</v>
      </c>
      <c r="G147" s="159" t="s">
        <v>31</v>
      </c>
      <c r="H147" s="159" t="s">
        <v>31</v>
      </c>
      <c r="I147" s="159" t="s">
        <v>413</v>
      </c>
      <c r="J147" s="160" t="s">
        <v>31</v>
      </c>
      <c r="K147" s="159" t="s">
        <v>31</v>
      </c>
      <c r="L147" s="160" t="s">
        <v>31</v>
      </c>
      <c r="M147" s="161" t="s">
        <v>31</v>
      </c>
      <c r="N147" s="162" t="s">
        <v>31</v>
      </c>
      <c r="Q147" s="137" t="s">
        <v>950</v>
      </c>
    </row>
    <row r="148" spans="1:26" s="132" customFormat="1" ht="33.75" x14ac:dyDescent="0.2">
      <c r="A148" s="165"/>
      <c r="B148" s="166" t="s">
        <v>822</v>
      </c>
      <c r="C148" s="904" t="s">
        <v>519</v>
      </c>
      <c r="D148" s="904"/>
      <c r="E148" s="904"/>
      <c r="F148" s="904"/>
      <c r="G148" s="904"/>
      <c r="H148" s="904"/>
      <c r="I148" s="904"/>
      <c r="J148" s="904"/>
      <c r="K148" s="904"/>
      <c r="L148" s="904"/>
      <c r="M148" s="904"/>
      <c r="N148" s="912"/>
      <c r="R148" s="137" t="s">
        <v>519</v>
      </c>
    </row>
    <row r="149" spans="1:26" s="132" customFormat="1" x14ac:dyDescent="0.2">
      <c r="A149" s="167"/>
      <c r="B149" s="166" t="s">
        <v>225</v>
      </c>
      <c r="C149" s="904" t="s">
        <v>255</v>
      </c>
      <c r="D149" s="904"/>
      <c r="E149" s="904"/>
      <c r="F149" s="168" t="s">
        <v>31</v>
      </c>
      <c r="G149" s="168" t="s">
        <v>31</v>
      </c>
      <c r="H149" s="168" t="s">
        <v>31</v>
      </c>
      <c r="I149" s="168" t="s">
        <v>31</v>
      </c>
      <c r="J149" s="169">
        <v>3.57</v>
      </c>
      <c r="K149" s="168" t="s">
        <v>520</v>
      </c>
      <c r="L149" s="169">
        <v>133.88</v>
      </c>
      <c r="M149" s="170" t="s">
        <v>31</v>
      </c>
      <c r="N149" s="171" t="s">
        <v>31</v>
      </c>
      <c r="S149" s="137" t="s">
        <v>255</v>
      </c>
    </row>
    <row r="150" spans="1:26" s="132" customFormat="1" x14ac:dyDescent="0.2">
      <c r="A150" s="167"/>
      <c r="B150" s="166" t="s">
        <v>256</v>
      </c>
      <c r="C150" s="904" t="s">
        <v>257</v>
      </c>
      <c r="D150" s="904"/>
      <c r="E150" s="904"/>
      <c r="F150" s="168" t="s">
        <v>31</v>
      </c>
      <c r="G150" s="168" t="s">
        <v>31</v>
      </c>
      <c r="H150" s="168" t="s">
        <v>31</v>
      </c>
      <c r="I150" s="168" t="s">
        <v>31</v>
      </c>
      <c r="J150" s="169">
        <v>15.07</v>
      </c>
      <c r="K150" s="168" t="s">
        <v>31</v>
      </c>
      <c r="L150" s="169">
        <v>452.1</v>
      </c>
      <c r="M150" s="170" t="s">
        <v>31</v>
      </c>
      <c r="N150" s="171" t="s">
        <v>31</v>
      </c>
      <c r="S150" s="137" t="s">
        <v>257</v>
      </c>
    </row>
    <row r="151" spans="1:26" s="132" customFormat="1" x14ac:dyDescent="0.2">
      <c r="A151" s="167"/>
      <c r="B151" s="166" t="s">
        <v>31</v>
      </c>
      <c r="C151" s="904" t="s">
        <v>258</v>
      </c>
      <c r="D151" s="904"/>
      <c r="E151" s="904"/>
      <c r="F151" s="168" t="s">
        <v>241</v>
      </c>
      <c r="G151" s="168" t="s">
        <v>951</v>
      </c>
      <c r="H151" s="168" t="s">
        <v>520</v>
      </c>
      <c r="I151" s="168" t="s">
        <v>952</v>
      </c>
      <c r="J151" s="169" t="s">
        <v>31</v>
      </c>
      <c r="K151" s="168" t="s">
        <v>31</v>
      </c>
      <c r="L151" s="169" t="s">
        <v>31</v>
      </c>
      <c r="M151" s="170" t="s">
        <v>31</v>
      </c>
      <c r="N151" s="171" t="s">
        <v>31</v>
      </c>
      <c r="T151" s="137" t="s">
        <v>258</v>
      </c>
    </row>
    <row r="152" spans="1:26" s="132" customFormat="1" x14ac:dyDescent="0.2">
      <c r="A152" s="167"/>
      <c r="B152" s="166" t="s">
        <v>31</v>
      </c>
      <c r="C152" s="917" t="s">
        <v>244</v>
      </c>
      <c r="D152" s="917"/>
      <c r="E152" s="917"/>
      <c r="F152" s="159" t="s">
        <v>31</v>
      </c>
      <c r="G152" s="159" t="s">
        <v>31</v>
      </c>
      <c r="H152" s="159" t="s">
        <v>31</v>
      </c>
      <c r="I152" s="159" t="s">
        <v>31</v>
      </c>
      <c r="J152" s="160">
        <v>18.64</v>
      </c>
      <c r="K152" s="159" t="s">
        <v>31</v>
      </c>
      <c r="L152" s="160">
        <v>585.98</v>
      </c>
      <c r="M152" s="161" t="s">
        <v>31</v>
      </c>
      <c r="N152" s="162" t="s">
        <v>31</v>
      </c>
      <c r="U152" s="137" t="s">
        <v>244</v>
      </c>
    </row>
    <row r="153" spans="1:26" s="132" customFormat="1" x14ac:dyDescent="0.2">
      <c r="A153" s="167"/>
      <c r="B153" s="166" t="s">
        <v>31</v>
      </c>
      <c r="C153" s="904" t="s">
        <v>245</v>
      </c>
      <c r="D153" s="904"/>
      <c r="E153" s="904"/>
      <c r="F153" s="168" t="s">
        <v>31</v>
      </c>
      <c r="G153" s="168" t="s">
        <v>31</v>
      </c>
      <c r="H153" s="168" t="s">
        <v>31</v>
      </c>
      <c r="I153" s="168" t="s">
        <v>31</v>
      </c>
      <c r="J153" s="169" t="s">
        <v>31</v>
      </c>
      <c r="K153" s="168" t="s">
        <v>31</v>
      </c>
      <c r="L153" s="169">
        <v>133.88</v>
      </c>
      <c r="M153" s="170" t="s">
        <v>31</v>
      </c>
      <c r="N153" s="171" t="s">
        <v>31</v>
      </c>
      <c r="T153" s="137" t="s">
        <v>245</v>
      </c>
    </row>
    <row r="154" spans="1:26" s="132" customFormat="1" ht="22.5" x14ac:dyDescent="0.2">
      <c r="A154" s="167"/>
      <c r="B154" s="166" t="s">
        <v>892</v>
      </c>
      <c r="C154" s="904" t="s">
        <v>893</v>
      </c>
      <c r="D154" s="904"/>
      <c r="E154" s="904"/>
      <c r="F154" s="168" t="s">
        <v>144</v>
      </c>
      <c r="G154" s="168" t="s">
        <v>248</v>
      </c>
      <c r="H154" s="168" t="s">
        <v>31</v>
      </c>
      <c r="I154" s="168" t="s">
        <v>248</v>
      </c>
      <c r="J154" s="169" t="s">
        <v>31</v>
      </c>
      <c r="K154" s="168" t="s">
        <v>31</v>
      </c>
      <c r="L154" s="169">
        <v>127.19</v>
      </c>
      <c r="M154" s="170" t="s">
        <v>31</v>
      </c>
      <c r="N154" s="171" t="s">
        <v>31</v>
      </c>
      <c r="T154" s="137" t="s">
        <v>893</v>
      </c>
    </row>
    <row r="155" spans="1:26" s="132" customFormat="1" ht="22.5" x14ac:dyDescent="0.2">
      <c r="A155" s="167"/>
      <c r="B155" s="166" t="s">
        <v>894</v>
      </c>
      <c r="C155" s="904" t="s">
        <v>895</v>
      </c>
      <c r="D155" s="904"/>
      <c r="E155" s="904"/>
      <c r="F155" s="168" t="s">
        <v>144</v>
      </c>
      <c r="G155" s="168" t="s">
        <v>554</v>
      </c>
      <c r="H155" s="168" t="s">
        <v>31</v>
      </c>
      <c r="I155" s="168" t="s">
        <v>554</v>
      </c>
      <c r="J155" s="169" t="s">
        <v>31</v>
      </c>
      <c r="K155" s="168" t="s">
        <v>31</v>
      </c>
      <c r="L155" s="169">
        <v>87.02</v>
      </c>
      <c r="M155" s="170" t="s">
        <v>31</v>
      </c>
      <c r="N155" s="171" t="s">
        <v>31</v>
      </c>
      <c r="T155" s="137" t="s">
        <v>895</v>
      </c>
    </row>
    <row r="156" spans="1:26" s="132" customFormat="1" x14ac:dyDescent="0.2">
      <c r="A156" s="172"/>
      <c r="B156" s="173"/>
      <c r="C156" s="918" t="s">
        <v>252</v>
      </c>
      <c r="D156" s="918"/>
      <c r="E156" s="918"/>
      <c r="F156" s="174" t="s">
        <v>31</v>
      </c>
      <c r="G156" s="174" t="s">
        <v>31</v>
      </c>
      <c r="H156" s="174" t="s">
        <v>31</v>
      </c>
      <c r="I156" s="174" t="s">
        <v>31</v>
      </c>
      <c r="J156" s="175" t="s">
        <v>31</v>
      </c>
      <c r="K156" s="174" t="s">
        <v>31</v>
      </c>
      <c r="L156" s="175">
        <v>800.19</v>
      </c>
      <c r="M156" s="161" t="s">
        <v>31</v>
      </c>
      <c r="N156" s="176" t="s">
        <v>31</v>
      </c>
      <c r="V156" s="137" t="s">
        <v>252</v>
      </c>
    </row>
    <row r="157" spans="1:26" s="132" customFormat="1" ht="1.5" customHeight="1" x14ac:dyDescent="0.2">
      <c r="A157" s="177"/>
      <c r="B157" s="173"/>
      <c r="C157" s="173"/>
      <c r="D157" s="173"/>
      <c r="E157" s="173"/>
      <c r="F157" s="177"/>
      <c r="G157" s="177"/>
      <c r="H157" s="177"/>
      <c r="I157" s="177"/>
      <c r="J157" s="178"/>
      <c r="K157" s="177"/>
      <c r="L157" s="178"/>
      <c r="M157" s="168"/>
      <c r="N157" s="178"/>
    </row>
    <row r="158" spans="1:26" s="132" customFormat="1" ht="2.25" customHeight="1" x14ac:dyDescent="0.2"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91"/>
      <c r="M158" s="192"/>
      <c r="N158" s="193"/>
    </row>
    <row r="159" spans="1:26" s="132" customFormat="1" x14ac:dyDescent="0.2">
      <c r="A159" s="179"/>
      <c r="B159" s="180" t="s">
        <v>31</v>
      </c>
      <c r="C159" s="918" t="s">
        <v>466</v>
      </c>
      <c r="D159" s="918"/>
      <c r="E159" s="918"/>
      <c r="F159" s="918"/>
      <c r="G159" s="918"/>
      <c r="H159" s="918"/>
      <c r="I159" s="918"/>
      <c r="J159" s="918"/>
      <c r="K159" s="918"/>
      <c r="L159" s="181" t="s">
        <v>31</v>
      </c>
      <c r="M159" s="182" t="s">
        <v>31</v>
      </c>
      <c r="N159" s="183" t="s">
        <v>31</v>
      </c>
      <c r="Y159" s="137" t="s">
        <v>466</v>
      </c>
    </row>
    <row r="160" spans="1:26" s="132" customFormat="1" x14ac:dyDescent="0.2">
      <c r="A160" s="184"/>
      <c r="B160" s="166" t="s">
        <v>225</v>
      </c>
      <c r="C160" s="904" t="s">
        <v>808</v>
      </c>
      <c r="D160" s="904"/>
      <c r="E160" s="904"/>
      <c r="F160" s="904"/>
      <c r="G160" s="904"/>
      <c r="H160" s="904"/>
      <c r="I160" s="904"/>
      <c r="J160" s="904"/>
      <c r="K160" s="904"/>
      <c r="L160" s="185">
        <v>2855.49</v>
      </c>
      <c r="M160" s="186">
        <v>7.3</v>
      </c>
      <c r="N160" s="187">
        <v>20845</v>
      </c>
      <c r="Z160" s="137" t="s">
        <v>808</v>
      </c>
    </row>
    <row r="161" spans="1:27" x14ac:dyDescent="0.2">
      <c r="A161" s="184"/>
      <c r="B161" s="166" t="s">
        <v>31</v>
      </c>
      <c r="C161" s="904" t="s">
        <v>270</v>
      </c>
      <c r="D161" s="904"/>
      <c r="E161" s="904"/>
      <c r="F161" s="904"/>
      <c r="G161" s="904"/>
      <c r="H161" s="904"/>
      <c r="I161" s="904"/>
      <c r="J161" s="904"/>
      <c r="K161" s="904"/>
      <c r="L161" s="185" t="s">
        <v>31</v>
      </c>
      <c r="M161" s="186" t="s">
        <v>31</v>
      </c>
      <c r="N161" s="187" t="s">
        <v>31</v>
      </c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7" t="s">
        <v>270</v>
      </c>
      <c r="AA161" s="132"/>
    </row>
    <row r="162" spans="1:27" x14ac:dyDescent="0.2">
      <c r="A162" s="184"/>
      <c r="B162" s="166" t="s">
        <v>31</v>
      </c>
      <c r="C162" s="904" t="s">
        <v>271</v>
      </c>
      <c r="D162" s="904"/>
      <c r="E162" s="904"/>
      <c r="F162" s="904"/>
      <c r="G162" s="904"/>
      <c r="H162" s="904"/>
      <c r="I162" s="904"/>
      <c r="J162" s="904"/>
      <c r="K162" s="904"/>
      <c r="L162" s="185">
        <v>474.45</v>
      </c>
      <c r="M162" s="186" t="s">
        <v>31</v>
      </c>
      <c r="N162" s="187" t="s">
        <v>31</v>
      </c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7" t="s">
        <v>271</v>
      </c>
      <c r="AA162" s="132"/>
    </row>
    <row r="163" spans="1:27" x14ac:dyDescent="0.2">
      <c r="A163" s="184"/>
      <c r="B163" s="166" t="s">
        <v>31</v>
      </c>
      <c r="C163" s="904" t="s">
        <v>272</v>
      </c>
      <c r="D163" s="904"/>
      <c r="E163" s="904"/>
      <c r="F163" s="904"/>
      <c r="G163" s="904"/>
      <c r="H163" s="904"/>
      <c r="I163" s="904"/>
      <c r="J163" s="904"/>
      <c r="K163" s="904"/>
      <c r="L163" s="185">
        <v>42.54</v>
      </c>
      <c r="M163" s="186" t="s">
        <v>31</v>
      </c>
      <c r="N163" s="187" t="s">
        <v>31</v>
      </c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7" t="s">
        <v>272</v>
      </c>
      <c r="AA163" s="132"/>
    </row>
    <row r="164" spans="1:27" x14ac:dyDescent="0.2">
      <c r="A164" s="184"/>
      <c r="B164" s="166" t="s">
        <v>31</v>
      </c>
      <c r="C164" s="904" t="s">
        <v>273</v>
      </c>
      <c r="D164" s="904"/>
      <c r="E164" s="904"/>
      <c r="F164" s="904"/>
      <c r="G164" s="904"/>
      <c r="H164" s="904"/>
      <c r="I164" s="904"/>
      <c r="J164" s="904"/>
      <c r="K164" s="904"/>
      <c r="L164" s="185">
        <v>1595.07</v>
      </c>
      <c r="M164" s="186" t="s">
        <v>31</v>
      </c>
      <c r="N164" s="187" t="s">
        <v>31</v>
      </c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7" t="s">
        <v>273</v>
      </c>
      <c r="AA164" s="132"/>
    </row>
    <row r="165" spans="1:27" x14ac:dyDescent="0.2">
      <c r="A165" s="184"/>
      <c r="B165" s="166" t="s">
        <v>31</v>
      </c>
      <c r="C165" s="904" t="s">
        <v>274</v>
      </c>
      <c r="D165" s="904"/>
      <c r="E165" s="904"/>
      <c r="F165" s="904"/>
      <c r="G165" s="904"/>
      <c r="H165" s="904"/>
      <c r="I165" s="904"/>
      <c r="J165" s="904"/>
      <c r="K165" s="904"/>
      <c r="L165" s="185">
        <v>437.45</v>
      </c>
      <c r="M165" s="186" t="s">
        <v>31</v>
      </c>
      <c r="N165" s="187" t="s">
        <v>31</v>
      </c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7" t="s">
        <v>274</v>
      </c>
      <c r="AA165" s="132"/>
    </row>
    <row r="166" spans="1:27" x14ac:dyDescent="0.2">
      <c r="A166" s="184"/>
      <c r="B166" s="166" t="s">
        <v>31</v>
      </c>
      <c r="C166" s="904" t="s">
        <v>275</v>
      </c>
      <c r="D166" s="904"/>
      <c r="E166" s="904"/>
      <c r="F166" s="904"/>
      <c r="G166" s="904"/>
      <c r="H166" s="904"/>
      <c r="I166" s="904"/>
      <c r="J166" s="904"/>
      <c r="K166" s="904"/>
      <c r="L166" s="185">
        <v>305.98</v>
      </c>
      <c r="M166" s="186" t="s">
        <v>31</v>
      </c>
      <c r="N166" s="187" t="s">
        <v>31</v>
      </c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7" t="s">
        <v>275</v>
      </c>
      <c r="AA166" s="132"/>
    </row>
    <row r="167" spans="1:27" x14ac:dyDescent="0.2">
      <c r="A167" s="184"/>
      <c r="B167" s="166" t="s">
        <v>31</v>
      </c>
      <c r="C167" s="904" t="s">
        <v>809</v>
      </c>
      <c r="D167" s="904"/>
      <c r="E167" s="904"/>
      <c r="F167" s="904"/>
      <c r="G167" s="904"/>
      <c r="H167" s="904"/>
      <c r="I167" s="904"/>
      <c r="J167" s="904"/>
      <c r="K167" s="904"/>
      <c r="L167" s="185">
        <v>3740.86</v>
      </c>
      <c r="M167" s="186" t="s">
        <v>31</v>
      </c>
      <c r="N167" s="187">
        <v>16871</v>
      </c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7" t="s">
        <v>809</v>
      </c>
      <c r="AA167" s="132"/>
    </row>
    <row r="168" spans="1:27" x14ac:dyDescent="0.2">
      <c r="A168" s="184"/>
      <c r="B168" s="166" t="s">
        <v>235</v>
      </c>
      <c r="C168" s="904" t="s">
        <v>953</v>
      </c>
      <c r="D168" s="904"/>
      <c r="E168" s="904"/>
      <c r="F168" s="904"/>
      <c r="G168" s="904"/>
      <c r="H168" s="904"/>
      <c r="I168" s="904"/>
      <c r="J168" s="904"/>
      <c r="K168" s="904"/>
      <c r="L168" s="185">
        <v>1533.09</v>
      </c>
      <c r="M168" s="186">
        <v>4.51</v>
      </c>
      <c r="N168" s="187">
        <v>6914</v>
      </c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7" t="s">
        <v>953</v>
      </c>
      <c r="AA168" s="132"/>
    </row>
    <row r="169" spans="1:27" x14ac:dyDescent="0.2">
      <c r="A169" s="184"/>
      <c r="B169" s="166" t="s">
        <v>235</v>
      </c>
      <c r="C169" s="904" t="s">
        <v>954</v>
      </c>
      <c r="D169" s="904"/>
      <c r="E169" s="904"/>
      <c r="F169" s="904"/>
      <c r="G169" s="904"/>
      <c r="H169" s="904"/>
      <c r="I169" s="904"/>
      <c r="J169" s="904"/>
      <c r="K169" s="904"/>
      <c r="L169" s="185">
        <v>2207.77</v>
      </c>
      <c r="M169" s="186">
        <v>4.51</v>
      </c>
      <c r="N169" s="187">
        <v>9957</v>
      </c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7" t="s">
        <v>954</v>
      </c>
      <c r="AA169" s="132"/>
    </row>
    <row r="170" spans="1:27" x14ac:dyDescent="0.2">
      <c r="A170" s="184"/>
      <c r="B170" s="166" t="s">
        <v>31</v>
      </c>
      <c r="C170" s="904" t="s">
        <v>276</v>
      </c>
      <c r="D170" s="904"/>
      <c r="E170" s="904"/>
      <c r="F170" s="904"/>
      <c r="G170" s="904"/>
      <c r="H170" s="904"/>
      <c r="I170" s="904"/>
      <c r="J170" s="904"/>
      <c r="K170" s="904"/>
      <c r="L170" s="185">
        <v>480.49</v>
      </c>
      <c r="M170" s="186" t="s">
        <v>31</v>
      </c>
      <c r="N170" s="187" t="s">
        <v>31</v>
      </c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7" t="s">
        <v>276</v>
      </c>
      <c r="AA170" s="132"/>
    </row>
    <row r="171" spans="1:27" x14ac:dyDescent="0.2">
      <c r="A171" s="184"/>
      <c r="B171" s="166" t="s">
        <v>31</v>
      </c>
      <c r="C171" s="904" t="s">
        <v>277</v>
      </c>
      <c r="D171" s="904"/>
      <c r="E171" s="904"/>
      <c r="F171" s="904"/>
      <c r="G171" s="904"/>
      <c r="H171" s="904"/>
      <c r="I171" s="904"/>
      <c r="J171" s="904"/>
      <c r="K171" s="904"/>
      <c r="L171" s="185">
        <v>437.45</v>
      </c>
      <c r="M171" s="186" t="s">
        <v>31</v>
      </c>
      <c r="N171" s="187" t="s">
        <v>31</v>
      </c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7" t="s">
        <v>277</v>
      </c>
      <c r="AA171" s="132"/>
    </row>
    <row r="172" spans="1:27" x14ac:dyDescent="0.2">
      <c r="A172" s="184"/>
      <c r="B172" s="166" t="s">
        <v>31</v>
      </c>
      <c r="C172" s="904" t="s">
        <v>278</v>
      </c>
      <c r="D172" s="904"/>
      <c r="E172" s="904"/>
      <c r="F172" s="904"/>
      <c r="G172" s="904"/>
      <c r="H172" s="904"/>
      <c r="I172" s="904"/>
      <c r="J172" s="904"/>
      <c r="K172" s="904"/>
      <c r="L172" s="185">
        <v>305.98</v>
      </c>
      <c r="M172" s="186" t="s">
        <v>31</v>
      </c>
      <c r="N172" s="187" t="s">
        <v>31</v>
      </c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7" t="s">
        <v>278</v>
      </c>
      <c r="AA172" s="132"/>
    </row>
    <row r="173" spans="1:27" x14ac:dyDescent="0.2">
      <c r="A173" s="184"/>
      <c r="B173" s="178" t="s">
        <v>31</v>
      </c>
      <c r="C173" s="919" t="s">
        <v>467</v>
      </c>
      <c r="D173" s="919"/>
      <c r="E173" s="919"/>
      <c r="F173" s="919"/>
      <c r="G173" s="919"/>
      <c r="H173" s="919"/>
      <c r="I173" s="919"/>
      <c r="J173" s="919"/>
      <c r="K173" s="919"/>
      <c r="L173" s="188">
        <v>6596.35</v>
      </c>
      <c r="M173" s="189" t="s">
        <v>31</v>
      </c>
      <c r="N173" s="194">
        <v>37716</v>
      </c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137" t="s">
        <v>467</v>
      </c>
    </row>
    <row r="174" spans="1:27" ht="1.5" customHeight="1" x14ac:dyDescent="0.2">
      <c r="B174" s="178"/>
      <c r="C174" s="173"/>
      <c r="D174" s="173"/>
      <c r="E174" s="173"/>
      <c r="F174" s="173"/>
      <c r="G174" s="173"/>
      <c r="H174" s="173"/>
      <c r="I174" s="173"/>
      <c r="J174" s="173"/>
      <c r="K174" s="173"/>
      <c r="L174" s="188"/>
      <c r="M174" s="189"/>
      <c r="N174" s="195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132"/>
    </row>
    <row r="175" spans="1:27" ht="53.25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196"/>
      <c r="N175" s="196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132"/>
    </row>
    <row r="176" spans="1:27" x14ac:dyDescent="0.2">
      <c r="B176" s="197" t="s">
        <v>468</v>
      </c>
      <c r="C176" s="923" t="s">
        <v>31</v>
      </c>
      <c r="D176" s="923"/>
      <c r="E176" s="923"/>
      <c r="F176" s="923"/>
      <c r="G176" s="923"/>
      <c r="H176" s="923"/>
      <c r="I176" s="923"/>
      <c r="J176" s="923"/>
      <c r="K176" s="923"/>
      <c r="L176" s="923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</row>
    <row r="177" spans="2:12" s="132" customFormat="1" ht="13.5" customHeight="1" x14ac:dyDescent="0.2">
      <c r="B177" s="133"/>
      <c r="C177" s="924" t="s">
        <v>11</v>
      </c>
      <c r="D177" s="924"/>
      <c r="E177" s="924"/>
      <c r="F177" s="924"/>
      <c r="G177" s="924"/>
      <c r="H177" s="924"/>
      <c r="I177" s="924"/>
      <c r="J177" s="924"/>
      <c r="K177" s="924"/>
      <c r="L177" s="924"/>
    </row>
    <row r="178" spans="2:12" s="132" customFormat="1" ht="12.75" customHeight="1" x14ac:dyDescent="0.2">
      <c r="B178" s="197" t="s">
        <v>469</v>
      </c>
      <c r="C178" s="923" t="s">
        <v>31</v>
      </c>
      <c r="D178" s="923"/>
      <c r="E178" s="923"/>
      <c r="F178" s="923"/>
      <c r="G178" s="923"/>
      <c r="H178" s="923"/>
      <c r="I178" s="923"/>
      <c r="J178" s="923"/>
      <c r="K178" s="923"/>
      <c r="L178" s="923"/>
    </row>
    <row r="179" spans="2:12" s="132" customFormat="1" ht="13.5" customHeight="1" x14ac:dyDescent="0.2">
      <c r="C179" s="924" t="s">
        <v>11</v>
      </c>
      <c r="D179" s="924"/>
      <c r="E179" s="924"/>
      <c r="F179" s="924"/>
      <c r="G179" s="924"/>
      <c r="H179" s="924"/>
      <c r="I179" s="924"/>
      <c r="J179" s="924"/>
      <c r="K179" s="924"/>
      <c r="L179" s="924"/>
    </row>
    <row r="193" s="132" customFormat="1" x14ac:dyDescent="0.2"/>
  </sheetData>
  <mergeCells count="165">
    <mergeCell ref="C173:K173"/>
    <mergeCell ref="C176:L176"/>
    <mergeCell ref="C177:L177"/>
    <mergeCell ref="C178:L178"/>
    <mergeCell ref="C179:L179"/>
    <mergeCell ref="C167:K167"/>
    <mergeCell ref="C168:K168"/>
    <mergeCell ref="C169:K169"/>
    <mergeCell ref="C170:K170"/>
    <mergeCell ref="C171:K171"/>
    <mergeCell ref="C172:K172"/>
    <mergeCell ref="C161:K161"/>
    <mergeCell ref="C162:K162"/>
    <mergeCell ref="C163:K163"/>
    <mergeCell ref="C164:K164"/>
    <mergeCell ref="C165:K165"/>
    <mergeCell ref="C166:K166"/>
    <mergeCell ref="C153:E153"/>
    <mergeCell ref="C154:E154"/>
    <mergeCell ref="C155:E155"/>
    <mergeCell ref="C156:E156"/>
    <mergeCell ref="C159:K159"/>
    <mergeCell ref="C160:K160"/>
    <mergeCell ref="C147:E147"/>
    <mergeCell ref="C148:N148"/>
    <mergeCell ref="C149:E149"/>
    <mergeCell ref="C150:E150"/>
    <mergeCell ref="C151:E151"/>
    <mergeCell ref="C152:E152"/>
    <mergeCell ref="C141:E141"/>
    <mergeCell ref="C142:N142"/>
    <mergeCell ref="C143:N143"/>
    <mergeCell ref="C144:N144"/>
    <mergeCell ref="C145:E145"/>
    <mergeCell ref="C146:N146"/>
    <mergeCell ref="C135:E135"/>
    <mergeCell ref="C136:N136"/>
    <mergeCell ref="C137:E137"/>
    <mergeCell ref="C138:N138"/>
    <mergeCell ref="C139:N139"/>
    <mergeCell ref="C140:N140"/>
    <mergeCell ref="C129:E129"/>
    <mergeCell ref="C130:E130"/>
    <mergeCell ref="C131:E131"/>
    <mergeCell ref="C132:E132"/>
    <mergeCell ref="C133:E133"/>
    <mergeCell ref="C134:N134"/>
    <mergeCell ref="C123:E123"/>
    <mergeCell ref="C124:E124"/>
    <mergeCell ref="C125:E125"/>
    <mergeCell ref="C126:E126"/>
    <mergeCell ref="C127:E127"/>
    <mergeCell ref="C128:E128"/>
    <mergeCell ref="C117:E117"/>
    <mergeCell ref="C118:N118"/>
    <mergeCell ref="C119:E119"/>
    <mergeCell ref="C120:N120"/>
    <mergeCell ref="C121:N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N103"/>
    <mergeCell ref="C104:N104"/>
    <mergeCell ref="C93:E93"/>
    <mergeCell ref="C94:E94"/>
    <mergeCell ref="C95:E95"/>
    <mergeCell ref="C96:E96"/>
    <mergeCell ref="C97:E97"/>
    <mergeCell ref="C98:E98"/>
    <mergeCell ref="C87:E87"/>
    <mergeCell ref="C88:N88"/>
    <mergeCell ref="C89:N89"/>
    <mergeCell ref="C90:E90"/>
    <mergeCell ref="C91:N91"/>
    <mergeCell ref="C92:E92"/>
    <mergeCell ref="C81:E81"/>
    <mergeCell ref="C82:E82"/>
    <mergeCell ref="C83:E83"/>
    <mergeCell ref="C84:E84"/>
    <mergeCell ref="C85:E85"/>
    <mergeCell ref="C86:E86"/>
    <mergeCell ref="C75:N75"/>
    <mergeCell ref="C76:E76"/>
    <mergeCell ref="C77:E77"/>
    <mergeCell ref="C78:E78"/>
    <mergeCell ref="C79:E79"/>
    <mergeCell ref="C80:E80"/>
    <mergeCell ref="C69:E69"/>
    <mergeCell ref="C70:E70"/>
    <mergeCell ref="C71:E71"/>
    <mergeCell ref="C72:E72"/>
    <mergeCell ref="C73:E73"/>
    <mergeCell ref="C74:E74"/>
    <mergeCell ref="C63:E63"/>
    <mergeCell ref="C64:N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N62"/>
    <mergeCell ref="C51:E51"/>
    <mergeCell ref="C52:E52"/>
    <mergeCell ref="C53:E53"/>
    <mergeCell ref="C54:E54"/>
    <mergeCell ref="C55:E55"/>
    <mergeCell ref="C56:E56"/>
    <mergeCell ref="C45:N45"/>
    <mergeCell ref="C46:E46"/>
    <mergeCell ref="C47:N47"/>
    <mergeCell ref="C48:N48"/>
    <mergeCell ref="C49:E49"/>
    <mergeCell ref="C50:E50"/>
    <mergeCell ref="C39:E39"/>
    <mergeCell ref="C40:E40"/>
    <mergeCell ref="C41:E41"/>
    <mergeCell ref="C42:E42"/>
    <mergeCell ref="C43:E43"/>
    <mergeCell ref="C44:N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9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7"/>
  <sheetViews>
    <sheetView topLeftCell="A260" zoomScale="115" zoomScaleNormal="115" workbookViewId="0">
      <selection activeCell="P30" sqref="P30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35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1103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492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1104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654.26</v>
      </c>
      <c r="D20" s="148" t="s">
        <v>1105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L284*7.3/1000</f>
        <v>6.1</v>
      </c>
      <c r="M22" s="148" t="s">
        <v>1106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51.26</v>
      </c>
      <c r="D23" s="152" t="s">
        <v>1107</v>
      </c>
      <c r="E23" s="135" t="s">
        <v>206</v>
      </c>
      <c r="G23" s="132" t="s">
        <v>212</v>
      </c>
      <c r="L23" s="153"/>
      <c r="M23" s="153">
        <v>90.41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603</v>
      </c>
      <c r="D24" s="152" t="s">
        <v>1108</v>
      </c>
      <c r="E24" s="135" t="s">
        <v>206</v>
      </c>
      <c r="G24" s="132" t="s">
        <v>214</v>
      </c>
      <c r="L24" s="153"/>
      <c r="M24" s="153">
        <v>0.62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1109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1109</v>
      </c>
    </row>
    <row r="32" spans="1:17" s="132" customFormat="1" ht="22.5" x14ac:dyDescent="0.2">
      <c r="A32" s="157" t="s">
        <v>225</v>
      </c>
      <c r="B32" s="158" t="s">
        <v>1110</v>
      </c>
      <c r="C32" s="917" t="s">
        <v>1111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225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1111</v>
      </c>
    </row>
    <row r="33" spans="1:23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3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17.8</v>
      </c>
      <c r="K34" s="168" t="s">
        <v>520</v>
      </c>
      <c r="L34" s="169">
        <v>22.25</v>
      </c>
      <c r="M34" s="170" t="s">
        <v>31</v>
      </c>
      <c r="N34" s="171" t="s">
        <v>31</v>
      </c>
      <c r="S34" s="137" t="s">
        <v>255</v>
      </c>
    </row>
    <row r="35" spans="1:23" s="132" customFormat="1" x14ac:dyDescent="0.2">
      <c r="A35" s="167"/>
      <c r="B35" s="166" t="s">
        <v>235</v>
      </c>
      <c r="C35" s="904" t="s">
        <v>236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0.66</v>
      </c>
      <c r="K35" s="168" t="s">
        <v>520</v>
      </c>
      <c r="L35" s="169">
        <v>0.83</v>
      </c>
      <c r="M35" s="170" t="s">
        <v>31</v>
      </c>
      <c r="N35" s="171" t="s">
        <v>31</v>
      </c>
      <c r="S35" s="137" t="s">
        <v>236</v>
      </c>
    </row>
    <row r="36" spans="1:23" s="132" customFormat="1" x14ac:dyDescent="0.2">
      <c r="A36" s="167"/>
      <c r="B36" s="166" t="s">
        <v>238</v>
      </c>
      <c r="C36" s="904" t="s">
        <v>239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0.12</v>
      </c>
      <c r="K36" s="168" t="s">
        <v>520</v>
      </c>
      <c r="L36" s="169">
        <v>0.15</v>
      </c>
      <c r="M36" s="170" t="s">
        <v>31</v>
      </c>
      <c r="N36" s="171" t="s">
        <v>31</v>
      </c>
      <c r="S36" s="137" t="s">
        <v>239</v>
      </c>
    </row>
    <row r="37" spans="1:23" s="132" customFormat="1" x14ac:dyDescent="0.2">
      <c r="A37" s="167"/>
      <c r="B37" s="166" t="s">
        <v>256</v>
      </c>
      <c r="C37" s="904" t="s">
        <v>257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0.36</v>
      </c>
      <c r="K37" s="168" t="s">
        <v>31</v>
      </c>
      <c r="L37" s="169">
        <v>0.36</v>
      </c>
      <c r="M37" s="170" t="s">
        <v>31</v>
      </c>
      <c r="N37" s="171" t="s">
        <v>31</v>
      </c>
      <c r="S37" s="137" t="s">
        <v>257</v>
      </c>
    </row>
    <row r="38" spans="1:23" s="132" customFormat="1" x14ac:dyDescent="0.2">
      <c r="A38" s="167"/>
      <c r="B38" s="166" t="s">
        <v>31</v>
      </c>
      <c r="C38" s="904" t="s">
        <v>258</v>
      </c>
      <c r="D38" s="904"/>
      <c r="E38" s="904"/>
      <c r="F38" s="168" t="s">
        <v>241</v>
      </c>
      <c r="G38" s="168" t="s">
        <v>1004</v>
      </c>
      <c r="H38" s="168" t="s">
        <v>520</v>
      </c>
      <c r="I38" s="168" t="s">
        <v>969</v>
      </c>
      <c r="J38" s="169" t="s">
        <v>31</v>
      </c>
      <c r="K38" s="168" t="s">
        <v>31</v>
      </c>
      <c r="L38" s="169" t="s">
        <v>31</v>
      </c>
      <c r="M38" s="170" t="s">
        <v>31</v>
      </c>
      <c r="N38" s="171" t="s">
        <v>31</v>
      </c>
      <c r="T38" s="137" t="s">
        <v>258</v>
      </c>
    </row>
    <row r="39" spans="1:23" s="132" customFormat="1" x14ac:dyDescent="0.2">
      <c r="A39" s="167"/>
      <c r="B39" s="166" t="s">
        <v>31</v>
      </c>
      <c r="C39" s="904" t="s">
        <v>240</v>
      </c>
      <c r="D39" s="904"/>
      <c r="E39" s="904"/>
      <c r="F39" s="168" t="s">
        <v>241</v>
      </c>
      <c r="G39" s="168" t="s">
        <v>851</v>
      </c>
      <c r="H39" s="168" t="s">
        <v>520</v>
      </c>
      <c r="I39" s="168" t="s">
        <v>852</v>
      </c>
      <c r="J39" s="169" t="s">
        <v>31</v>
      </c>
      <c r="K39" s="168" t="s">
        <v>31</v>
      </c>
      <c r="L39" s="169" t="s">
        <v>31</v>
      </c>
      <c r="M39" s="170" t="s">
        <v>31</v>
      </c>
      <c r="N39" s="171" t="s">
        <v>31</v>
      </c>
      <c r="T39" s="137" t="s">
        <v>240</v>
      </c>
    </row>
    <row r="40" spans="1:23" s="132" customFormat="1" x14ac:dyDescent="0.2">
      <c r="A40" s="167"/>
      <c r="B40" s="166" t="s">
        <v>31</v>
      </c>
      <c r="C40" s="917" t="s">
        <v>244</v>
      </c>
      <c r="D40" s="917"/>
      <c r="E40" s="917"/>
      <c r="F40" s="159" t="s">
        <v>31</v>
      </c>
      <c r="G40" s="159" t="s">
        <v>31</v>
      </c>
      <c r="H40" s="159" t="s">
        <v>31</v>
      </c>
      <c r="I40" s="159" t="s">
        <v>31</v>
      </c>
      <c r="J40" s="160">
        <v>18.82</v>
      </c>
      <c r="K40" s="159" t="s">
        <v>31</v>
      </c>
      <c r="L40" s="160">
        <v>23.44</v>
      </c>
      <c r="M40" s="161" t="s">
        <v>31</v>
      </c>
      <c r="N40" s="162" t="s">
        <v>31</v>
      </c>
      <c r="U40" s="137" t="s">
        <v>244</v>
      </c>
    </row>
    <row r="41" spans="1:23" s="132" customFormat="1" x14ac:dyDescent="0.2">
      <c r="A41" s="167"/>
      <c r="B41" s="166" t="s">
        <v>31</v>
      </c>
      <c r="C41" s="904" t="s">
        <v>245</v>
      </c>
      <c r="D41" s="904"/>
      <c r="E41" s="904"/>
      <c r="F41" s="168" t="s">
        <v>31</v>
      </c>
      <c r="G41" s="168" t="s">
        <v>31</v>
      </c>
      <c r="H41" s="168" t="s">
        <v>31</v>
      </c>
      <c r="I41" s="168" t="s">
        <v>31</v>
      </c>
      <c r="J41" s="169" t="s">
        <v>31</v>
      </c>
      <c r="K41" s="168" t="s">
        <v>31</v>
      </c>
      <c r="L41" s="169">
        <v>22.4</v>
      </c>
      <c r="M41" s="170" t="s">
        <v>31</v>
      </c>
      <c r="N41" s="171" t="s">
        <v>31</v>
      </c>
      <c r="T41" s="137" t="s">
        <v>245</v>
      </c>
    </row>
    <row r="42" spans="1:23" s="132" customFormat="1" ht="22.5" x14ac:dyDescent="0.2">
      <c r="A42" s="167"/>
      <c r="B42" s="166" t="s">
        <v>839</v>
      </c>
      <c r="C42" s="904" t="s">
        <v>840</v>
      </c>
      <c r="D42" s="904"/>
      <c r="E42" s="904"/>
      <c r="F42" s="168" t="s">
        <v>144</v>
      </c>
      <c r="G42" s="168" t="s">
        <v>841</v>
      </c>
      <c r="H42" s="168" t="s">
        <v>31</v>
      </c>
      <c r="I42" s="168" t="s">
        <v>841</v>
      </c>
      <c r="J42" s="169" t="s">
        <v>31</v>
      </c>
      <c r="K42" s="168" t="s">
        <v>31</v>
      </c>
      <c r="L42" s="169">
        <v>20.61</v>
      </c>
      <c r="M42" s="170" t="s">
        <v>31</v>
      </c>
      <c r="N42" s="171" t="s">
        <v>31</v>
      </c>
      <c r="T42" s="137" t="s">
        <v>840</v>
      </c>
    </row>
    <row r="43" spans="1:23" s="132" customFormat="1" ht="22.5" x14ac:dyDescent="0.2">
      <c r="A43" s="167"/>
      <c r="B43" s="166" t="s">
        <v>842</v>
      </c>
      <c r="C43" s="904" t="s">
        <v>843</v>
      </c>
      <c r="D43" s="904"/>
      <c r="E43" s="904"/>
      <c r="F43" s="168" t="s">
        <v>144</v>
      </c>
      <c r="G43" s="168" t="s">
        <v>554</v>
      </c>
      <c r="H43" s="168" t="s">
        <v>31</v>
      </c>
      <c r="I43" s="168" t="s">
        <v>554</v>
      </c>
      <c r="J43" s="169" t="s">
        <v>31</v>
      </c>
      <c r="K43" s="168" t="s">
        <v>31</v>
      </c>
      <c r="L43" s="169">
        <v>14.56</v>
      </c>
      <c r="M43" s="170" t="s">
        <v>31</v>
      </c>
      <c r="N43" s="171" t="s">
        <v>31</v>
      </c>
      <c r="T43" s="137" t="s">
        <v>843</v>
      </c>
    </row>
    <row r="44" spans="1:23" s="132" customFormat="1" x14ac:dyDescent="0.2">
      <c r="A44" s="172"/>
      <c r="B44" s="173"/>
      <c r="C44" s="918" t="s">
        <v>252</v>
      </c>
      <c r="D44" s="918"/>
      <c r="E44" s="918"/>
      <c r="F44" s="174" t="s">
        <v>31</v>
      </c>
      <c r="G44" s="174" t="s">
        <v>31</v>
      </c>
      <c r="H44" s="174" t="s">
        <v>31</v>
      </c>
      <c r="I44" s="174" t="s">
        <v>31</v>
      </c>
      <c r="J44" s="175" t="s">
        <v>31</v>
      </c>
      <c r="K44" s="174" t="s">
        <v>31</v>
      </c>
      <c r="L44" s="175">
        <v>58.61</v>
      </c>
      <c r="M44" s="161" t="s">
        <v>31</v>
      </c>
      <c r="N44" s="176" t="s">
        <v>31</v>
      </c>
      <c r="V44" s="137" t="s">
        <v>252</v>
      </c>
    </row>
    <row r="45" spans="1:23" s="132" customFormat="1" ht="22.5" x14ac:dyDescent="0.2">
      <c r="A45" s="157" t="s">
        <v>235</v>
      </c>
      <c r="B45" s="158" t="s">
        <v>1112</v>
      </c>
      <c r="C45" s="917" t="s">
        <v>1113</v>
      </c>
      <c r="D45" s="917"/>
      <c r="E45" s="917"/>
      <c r="F45" s="159" t="s">
        <v>178</v>
      </c>
      <c r="G45" s="159" t="s">
        <v>31</v>
      </c>
      <c r="H45" s="159" t="s">
        <v>31</v>
      </c>
      <c r="I45" s="159" t="s">
        <v>225</v>
      </c>
      <c r="J45" s="160">
        <v>40741.53</v>
      </c>
      <c r="K45" s="159" t="s">
        <v>706</v>
      </c>
      <c r="L45" s="160">
        <v>41230.43</v>
      </c>
      <c r="M45" s="161" t="s">
        <v>31</v>
      </c>
      <c r="N45" s="162" t="s">
        <v>31</v>
      </c>
      <c r="Q45" s="137" t="s">
        <v>1113</v>
      </c>
    </row>
    <row r="46" spans="1:23" s="132" customFormat="1" x14ac:dyDescent="0.2">
      <c r="A46" s="163"/>
      <c r="B46" s="164"/>
      <c r="C46" s="904" t="s">
        <v>1114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W46" s="137" t="s">
        <v>1114</v>
      </c>
    </row>
    <row r="47" spans="1:23" s="132" customFormat="1" ht="22.5" x14ac:dyDescent="0.2">
      <c r="A47" s="165"/>
      <c r="B47" s="166" t="s">
        <v>708</v>
      </c>
      <c r="C47" s="904" t="s">
        <v>709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R47" s="137" t="s">
        <v>709</v>
      </c>
    </row>
    <row r="48" spans="1:23" s="132" customFormat="1" ht="22.5" x14ac:dyDescent="0.2">
      <c r="A48" s="157" t="s">
        <v>238</v>
      </c>
      <c r="B48" s="158" t="s">
        <v>1110</v>
      </c>
      <c r="C48" s="917" t="s">
        <v>1111</v>
      </c>
      <c r="D48" s="917"/>
      <c r="E48" s="917"/>
      <c r="F48" s="159" t="s">
        <v>178</v>
      </c>
      <c r="G48" s="159" t="s">
        <v>31</v>
      </c>
      <c r="H48" s="159" t="s">
        <v>31</v>
      </c>
      <c r="I48" s="159" t="s">
        <v>225</v>
      </c>
      <c r="J48" s="160" t="s">
        <v>31</v>
      </c>
      <c r="K48" s="159" t="s">
        <v>31</v>
      </c>
      <c r="L48" s="160" t="s">
        <v>31</v>
      </c>
      <c r="M48" s="161" t="s">
        <v>31</v>
      </c>
      <c r="N48" s="162" t="s">
        <v>31</v>
      </c>
      <c r="Q48" s="137" t="s">
        <v>1111</v>
      </c>
    </row>
    <row r="49" spans="1:23" s="132" customFormat="1" ht="22.5" x14ac:dyDescent="0.2">
      <c r="A49" s="165"/>
      <c r="B49" s="166" t="s">
        <v>231</v>
      </c>
      <c r="C49" s="904" t="s">
        <v>232</v>
      </c>
      <c r="D49" s="904"/>
      <c r="E49" s="904"/>
      <c r="F49" s="904"/>
      <c r="G49" s="904"/>
      <c r="H49" s="904"/>
      <c r="I49" s="904"/>
      <c r="J49" s="904"/>
      <c r="K49" s="904"/>
      <c r="L49" s="904"/>
      <c r="M49" s="904"/>
      <c r="N49" s="912"/>
      <c r="R49" s="137" t="s">
        <v>232</v>
      </c>
    </row>
    <row r="50" spans="1:23" s="132" customFormat="1" x14ac:dyDescent="0.2">
      <c r="A50" s="167"/>
      <c r="B50" s="166" t="s">
        <v>225</v>
      </c>
      <c r="C50" s="904" t="s">
        <v>255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>
        <v>17.8</v>
      </c>
      <c r="K50" s="168" t="s">
        <v>520</v>
      </c>
      <c r="L50" s="169">
        <v>22.25</v>
      </c>
      <c r="M50" s="170" t="s">
        <v>31</v>
      </c>
      <c r="N50" s="171" t="s">
        <v>31</v>
      </c>
      <c r="S50" s="137" t="s">
        <v>255</v>
      </c>
    </row>
    <row r="51" spans="1:23" s="132" customFormat="1" x14ac:dyDescent="0.2">
      <c r="A51" s="167"/>
      <c r="B51" s="166" t="s">
        <v>235</v>
      </c>
      <c r="C51" s="904" t="s">
        <v>236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>
        <v>0.66</v>
      </c>
      <c r="K51" s="168" t="s">
        <v>520</v>
      </c>
      <c r="L51" s="169">
        <v>0.83</v>
      </c>
      <c r="M51" s="170" t="s">
        <v>31</v>
      </c>
      <c r="N51" s="171" t="s">
        <v>31</v>
      </c>
      <c r="S51" s="137" t="s">
        <v>236</v>
      </c>
    </row>
    <row r="52" spans="1:23" s="132" customFormat="1" x14ac:dyDescent="0.2">
      <c r="A52" s="167"/>
      <c r="B52" s="166" t="s">
        <v>238</v>
      </c>
      <c r="C52" s="904" t="s">
        <v>239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>
        <v>0.12</v>
      </c>
      <c r="K52" s="168" t="s">
        <v>520</v>
      </c>
      <c r="L52" s="169">
        <v>0.15</v>
      </c>
      <c r="M52" s="170" t="s">
        <v>31</v>
      </c>
      <c r="N52" s="171" t="s">
        <v>31</v>
      </c>
      <c r="S52" s="137" t="s">
        <v>239</v>
      </c>
    </row>
    <row r="53" spans="1:23" s="132" customFormat="1" x14ac:dyDescent="0.2">
      <c r="A53" s="167"/>
      <c r="B53" s="166" t="s">
        <v>256</v>
      </c>
      <c r="C53" s="904" t="s">
        <v>257</v>
      </c>
      <c r="D53" s="904"/>
      <c r="E53" s="904"/>
      <c r="F53" s="168" t="s">
        <v>31</v>
      </c>
      <c r="G53" s="168" t="s">
        <v>31</v>
      </c>
      <c r="H53" s="168" t="s">
        <v>31</v>
      </c>
      <c r="I53" s="168" t="s">
        <v>31</v>
      </c>
      <c r="J53" s="169">
        <v>0.36</v>
      </c>
      <c r="K53" s="168" t="s">
        <v>31</v>
      </c>
      <c r="L53" s="169">
        <v>0.36</v>
      </c>
      <c r="M53" s="170" t="s">
        <v>31</v>
      </c>
      <c r="N53" s="171" t="s">
        <v>31</v>
      </c>
      <c r="S53" s="137" t="s">
        <v>257</v>
      </c>
    </row>
    <row r="54" spans="1:23" s="132" customFormat="1" x14ac:dyDescent="0.2">
      <c r="A54" s="167"/>
      <c r="B54" s="166" t="s">
        <v>31</v>
      </c>
      <c r="C54" s="904" t="s">
        <v>258</v>
      </c>
      <c r="D54" s="904"/>
      <c r="E54" s="904"/>
      <c r="F54" s="168" t="s">
        <v>241</v>
      </c>
      <c r="G54" s="168" t="s">
        <v>1004</v>
      </c>
      <c r="H54" s="168" t="s">
        <v>520</v>
      </c>
      <c r="I54" s="168" t="s">
        <v>969</v>
      </c>
      <c r="J54" s="169" t="s">
        <v>31</v>
      </c>
      <c r="K54" s="168" t="s">
        <v>31</v>
      </c>
      <c r="L54" s="169" t="s">
        <v>31</v>
      </c>
      <c r="M54" s="170" t="s">
        <v>31</v>
      </c>
      <c r="N54" s="171" t="s">
        <v>31</v>
      </c>
      <c r="T54" s="137" t="s">
        <v>258</v>
      </c>
    </row>
    <row r="55" spans="1:23" s="132" customFormat="1" x14ac:dyDescent="0.2">
      <c r="A55" s="167"/>
      <c r="B55" s="166" t="s">
        <v>31</v>
      </c>
      <c r="C55" s="904" t="s">
        <v>240</v>
      </c>
      <c r="D55" s="904"/>
      <c r="E55" s="904"/>
      <c r="F55" s="168" t="s">
        <v>241</v>
      </c>
      <c r="G55" s="168" t="s">
        <v>851</v>
      </c>
      <c r="H55" s="168" t="s">
        <v>520</v>
      </c>
      <c r="I55" s="168" t="s">
        <v>852</v>
      </c>
      <c r="J55" s="169" t="s">
        <v>31</v>
      </c>
      <c r="K55" s="168" t="s">
        <v>31</v>
      </c>
      <c r="L55" s="169" t="s">
        <v>31</v>
      </c>
      <c r="M55" s="170" t="s">
        <v>31</v>
      </c>
      <c r="N55" s="171" t="s">
        <v>31</v>
      </c>
      <c r="T55" s="137" t="s">
        <v>240</v>
      </c>
    </row>
    <row r="56" spans="1:23" s="132" customFormat="1" x14ac:dyDescent="0.2">
      <c r="A56" s="167"/>
      <c r="B56" s="166" t="s">
        <v>31</v>
      </c>
      <c r="C56" s="917" t="s">
        <v>244</v>
      </c>
      <c r="D56" s="917"/>
      <c r="E56" s="917"/>
      <c r="F56" s="159" t="s">
        <v>31</v>
      </c>
      <c r="G56" s="159" t="s">
        <v>31</v>
      </c>
      <c r="H56" s="159" t="s">
        <v>31</v>
      </c>
      <c r="I56" s="159" t="s">
        <v>31</v>
      </c>
      <c r="J56" s="160">
        <v>18.82</v>
      </c>
      <c r="K56" s="159" t="s">
        <v>31</v>
      </c>
      <c r="L56" s="160">
        <v>23.44</v>
      </c>
      <c r="M56" s="161" t="s">
        <v>31</v>
      </c>
      <c r="N56" s="162" t="s">
        <v>31</v>
      </c>
      <c r="U56" s="137" t="s">
        <v>244</v>
      </c>
    </row>
    <row r="57" spans="1:23" s="132" customFormat="1" x14ac:dyDescent="0.2">
      <c r="A57" s="167"/>
      <c r="B57" s="166" t="s">
        <v>31</v>
      </c>
      <c r="C57" s="904" t="s">
        <v>245</v>
      </c>
      <c r="D57" s="904"/>
      <c r="E57" s="904"/>
      <c r="F57" s="168" t="s">
        <v>31</v>
      </c>
      <c r="G57" s="168" t="s">
        <v>31</v>
      </c>
      <c r="H57" s="168" t="s">
        <v>31</v>
      </c>
      <c r="I57" s="168" t="s">
        <v>31</v>
      </c>
      <c r="J57" s="169" t="s">
        <v>31</v>
      </c>
      <c r="K57" s="168" t="s">
        <v>31</v>
      </c>
      <c r="L57" s="169">
        <v>22.4</v>
      </c>
      <c r="M57" s="170" t="s">
        <v>31</v>
      </c>
      <c r="N57" s="171" t="s">
        <v>31</v>
      </c>
      <c r="T57" s="137" t="s">
        <v>245</v>
      </c>
    </row>
    <row r="58" spans="1:23" s="132" customFormat="1" ht="22.5" x14ac:dyDescent="0.2">
      <c r="A58" s="167"/>
      <c r="B58" s="166" t="s">
        <v>839</v>
      </c>
      <c r="C58" s="904" t="s">
        <v>840</v>
      </c>
      <c r="D58" s="904"/>
      <c r="E58" s="904"/>
      <c r="F58" s="168" t="s">
        <v>144</v>
      </c>
      <c r="G58" s="168" t="s">
        <v>841</v>
      </c>
      <c r="H58" s="168" t="s">
        <v>31</v>
      </c>
      <c r="I58" s="168" t="s">
        <v>841</v>
      </c>
      <c r="J58" s="169" t="s">
        <v>31</v>
      </c>
      <c r="K58" s="168" t="s">
        <v>31</v>
      </c>
      <c r="L58" s="169">
        <v>20.61</v>
      </c>
      <c r="M58" s="170" t="s">
        <v>31</v>
      </c>
      <c r="N58" s="171" t="s">
        <v>31</v>
      </c>
      <c r="T58" s="137" t="s">
        <v>840</v>
      </c>
    </row>
    <row r="59" spans="1:23" s="132" customFormat="1" ht="22.5" x14ac:dyDescent="0.2">
      <c r="A59" s="167"/>
      <c r="B59" s="166" t="s">
        <v>842</v>
      </c>
      <c r="C59" s="904" t="s">
        <v>843</v>
      </c>
      <c r="D59" s="904"/>
      <c r="E59" s="904"/>
      <c r="F59" s="168" t="s">
        <v>144</v>
      </c>
      <c r="G59" s="168" t="s">
        <v>554</v>
      </c>
      <c r="H59" s="168" t="s">
        <v>31</v>
      </c>
      <c r="I59" s="168" t="s">
        <v>554</v>
      </c>
      <c r="J59" s="169" t="s">
        <v>31</v>
      </c>
      <c r="K59" s="168" t="s">
        <v>31</v>
      </c>
      <c r="L59" s="169">
        <v>14.56</v>
      </c>
      <c r="M59" s="170" t="s">
        <v>31</v>
      </c>
      <c r="N59" s="171" t="s">
        <v>31</v>
      </c>
      <c r="T59" s="137" t="s">
        <v>843</v>
      </c>
    </row>
    <row r="60" spans="1:23" s="132" customFormat="1" x14ac:dyDescent="0.2">
      <c r="A60" s="172"/>
      <c r="B60" s="173"/>
      <c r="C60" s="918" t="s">
        <v>252</v>
      </c>
      <c r="D60" s="918"/>
      <c r="E60" s="918"/>
      <c r="F60" s="174" t="s">
        <v>31</v>
      </c>
      <c r="G60" s="174" t="s">
        <v>31</v>
      </c>
      <c r="H60" s="174" t="s">
        <v>31</v>
      </c>
      <c r="I60" s="174" t="s">
        <v>31</v>
      </c>
      <c r="J60" s="175" t="s">
        <v>31</v>
      </c>
      <c r="K60" s="174" t="s">
        <v>31</v>
      </c>
      <c r="L60" s="175">
        <v>58.61</v>
      </c>
      <c r="M60" s="161" t="s">
        <v>31</v>
      </c>
      <c r="N60" s="176" t="s">
        <v>31</v>
      </c>
      <c r="V60" s="137" t="s">
        <v>252</v>
      </c>
    </row>
    <row r="61" spans="1:23" s="132" customFormat="1" ht="33.75" x14ac:dyDescent="0.2">
      <c r="A61" s="157" t="s">
        <v>256</v>
      </c>
      <c r="B61" s="158" t="s">
        <v>861</v>
      </c>
      <c r="C61" s="917" t="s">
        <v>862</v>
      </c>
      <c r="D61" s="917"/>
      <c r="E61" s="917"/>
      <c r="F61" s="159" t="s">
        <v>178</v>
      </c>
      <c r="G61" s="159" t="s">
        <v>31</v>
      </c>
      <c r="H61" s="159" t="s">
        <v>31</v>
      </c>
      <c r="I61" s="159" t="s">
        <v>225</v>
      </c>
      <c r="J61" s="160">
        <v>46151.31</v>
      </c>
      <c r="K61" s="159" t="s">
        <v>706</v>
      </c>
      <c r="L61" s="160">
        <v>46705.13</v>
      </c>
      <c r="M61" s="161" t="s">
        <v>31</v>
      </c>
      <c r="N61" s="162" t="s">
        <v>31</v>
      </c>
      <c r="Q61" s="137" t="s">
        <v>862</v>
      </c>
    </row>
    <row r="62" spans="1:23" s="132" customFormat="1" x14ac:dyDescent="0.2">
      <c r="A62" s="163"/>
      <c r="B62" s="164"/>
      <c r="C62" s="904" t="s">
        <v>863</v>
      </c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12"/>
      <c r="W62" s="137" t="s">
        <v>863</v>
      </c>
    </row>
    <row r="63" spans="1:23" s="132" customFormat="1" ht="22.5" x14ac:dyDescent="0.2">
      <c r="A63" s="165"/>
      <c r="B63" s="166" t="s">
        <v>708</v>
      </c>
      <c r="C63" s="904" t="s">
        <v>709</v>
      </c>
      <c r="D63" s="904"/>
      <c r="E63" s="904"/>
      <c r="F63" s="904"/>
      <c r="G63" s="904"/>
      <c r="H63" s="904"/>
      <c r="I63" s="904"/>
      <c r="J63" s="904"/>
      <c r="K63" s="904"/>
      <c r="L63" s="904"/>
      <c r="M63" s="904"/>
      <c r="N63" s="912"/>
      <c r="R63" s="137" t="s">
        <v>709</v>
      </c>
    </row>
    <row r="64" spans="1:23" s="132" customFormat="1" ht="22.5" x14ac:dyDescent="0.2">
      <c r="A64" s="157" t="s">
        <v>285</v>
      </c>
      <c r="B64" s="158" t="s">
        <v>864</v>
      </c>
      <c r="C64" s="917" t="s">
        <v>865</v>
      </c>
      <c r="D64" s="917"/>
      <c r="E64" s="917"/>
      <c r="F64" s="159" t="s">
        <v>178</v>
      </c>
      <c r="G64" s="159" t="s">
        <v>31</v>
      </c>
      <c r="H64" s="159" t="s">
        <v>31</v>
      </c>
      <c r="I64" s="159" t="s">
        <v>225</v>
      </c>
      <c r="J64" s="160" t="s">
        <v>31</v>
      </c>
      <c r="K64" s="159" t="s">
        <v>31</v>
      </c>
      <c r="L64" s="160" t="s">
        <v>31</v>
      </c>
      <c r="M64" s="161" t="s">
        <v>31</v>
      </c>
      <c r="N64" s="162" t="s">
        <v>31</v>
      </c>
      <c r="Q64" s="137" t="s">
        <v>865</v>
      </c>
    </row>
    <row r="65" spans="1:23" s="132" customFormat="1" ht="22.5" x14ac:dyDescent="0.2">
      <c r="A65" s="165"/>
      <c r="B65" s="166" t="s">
        <v>231</v>
      </c>
      <c r="C65" s="904" t="s">
        <v>232</v>
      </c>
      <c r="D65" s="904"/>
      <c r="E65" s="904"/>
      <c r="F65" s="904"/>
      <c r="G65" s="904"/>
      <c r="H65" s="904"/>
      <c r="I65" s="904"/>
      <c r="J65" s="904"/>
      <c r="K65" s="904"/>
      <c r="L65" s="904"/>
      <c r="M65" s="904"/>
      <c r="N65" s="912"/>
      <c r="R65" s="137" t="s">
        <v>232</v>
      </c>
    </row>
    <row r="66" spans="1:23" s="132" customFormat="1" x14ac:dyDescent="0.2">
      <c r="A66" s="167"/>
      <c r="B66" s="166" t="s">
        <v>225</v>
      </c>
      <c r="C66" s="904" t="s">
        <v>255</v>
      </c>
      <c r="D66" s="904"/>
      <c r="E66" s="904"/>
      <c r="F66" s="168" t="s">
        <v>31</v>
      </c>
      <c r="G66" s="168" t="s">
        <v>31</v>
      </c>
      <c r="H66" s="168" t="s">
        <v>31</v>
      </c>
      <c r="I66" s="168" t="s">
        <v>31</v>
      </c>
      <c r="J66" s="169">
        <v>17.91</v>
      </c>
      <c r="K66" s="168" t="s">
        <v>520</v>
      </c>
      <c r="L66" s="169">
        <v>22.39</v>
      </c>
      <c r="M66" s="170" t="s">
        <v>31</v>
      </c>
      <c r="N66" s="171" t="s">
        <v>31</v>
      </c>
      <c r="S66" s="137" t="s">
        <v>255</v>
      </c>
    </row>
    <row r="67" spans="1:23" s="132" customFormat="1" x14ac:dyDescent="0.2">
      <c r="A67" s="167"/>
      <c r="B67" s="166" t="s">
        <v>235</v>
      </c>
      <c r="C67" s="904" t="s">
        <v>236</v>
      </c>
      <c r="D67" s="904"/>
      <c r="E67" s="904"/>
      <c r="F67" s="168" t="s">
        <v>31</v>
      </c>
      <c r="G67" s="168" t="s">
        <v>31</v>
      </c>
      <c r="H67" s="168" t="s">
        <v>31</v>
      </c>
      <c r="I67" s="168" t="s">
        <v>31</v>
      </c>
      <c r="J67" s="169">
        <v>7.2</v>
      </c>
      <c r="K67" s="168" t="s">
        <v>520</v>
      </c>
      <c r="L67" s="169">
        <v>9</v>
      </c>
      <c r="M67" s="170" t="s">
        <v>31</v>
      </c>
      <c r="N67" s="171" t="s">
        <v>31</v>
      </c>
      <c r="S67" s="137" t="s">
        <v>236</v>
      </c>
    </row>
    <row r="68" spans="1:23" s="132" customFormat="1" x14ac:dyDescent="0.2">
      <c r="A68" s="167"/>
      <c r="B68" s="166" t="s">
        <v>238</v>
      </c>
      <c r="C68" s="904" t="s">
        <v>239</v>
      </c>
      <c r="D68" s="904"/>
      <c r="E68" s="904"/>
      <c r="F68" s="168" t="s">
        <v>31</v>
      </c>
      <c r="G68" s="168" t="s">
        <v>31</v>
      </c>
      <c r="H68" s="168" t="s">
        <v>31</v>
      </c>
      <c r="I68" s="168" t="s">
        <v>31</v>
      </c>
      <c r="J68" s="169">
        <v>0.8</v>
      </c>
      <c r="K68" s="168" t="s">
        <v>520</v>
      </c>
      <c r="L68" s="169">
        <v>1</v>
      </c>
      <c r="M68" s="170" t="s">
        <v>31</v>
      </c>
      <c r="N68" s="171" t="s">
        <v>31</v>
      </c>
      <c r="S68" s="137" t="s">
        <v>239</v>
      </c>
    </row>
    <row r="69" spans="1:23" s="132" customFormat="1" x14ac:dyDescent="0.2">
      <c r="A69" s="167"/>
      <c r="B69" s="166" t="s">
        <v>256</v>
      </c>
      <c r="C69" s="904" t="s">
        <v>257</v>
      </c>
      <c r="D69" s="904"/>
      <c r="E69" s="904"/>
      <c r="F69" s="168" t="s">
        <v>31</v>
      </c>
      <c r="G69" s="168" t="s">
        <v>31</v>
      </c>
      <c r="H69" s="168" t="s">
        <v>31</v>
      </c>
      <c r="I69" s="168" t="s">
        <v>31</v>
      </c>
      <c r="J69" s="169">
        <v>0.36</v>
      </c>
      <c r="K69" s="168" t="s">
        <v>31</v>
      </c>
      <c r="L69" s="169">
        <v>0.36</v>
      </c>
      <c r="M69" s="170" t="s">
        <v>31</v>
      </c>
      <c r="N69" s="171" t="s">
        <v>31</v>
      </c>
      <c r="S69" s="137" t="s">
        <v>257</v>
      </c>
    </row>
    <row r="70" spans="1:23" s="132" customFormat="1" x14ac:dyDescent="0.2">
      <c r="A70" s="167"/>
      <c r="B70" s="166" t="s">
        <v>31</v>
      </c>
      <c r="C70" s="904" t="s">
        <v>258</v>
      </c>
      <c r="D70" s="904"/>
      <c r="E70" s="904"/>
      <c r="F70" s="168" t="s">
        <v>241</v>
      </c>
      <c r="G70" s="168" t="s">
        <v>866</v>
      </c>
      <c r="H70" s="168" t="s">
        <v>520</v>
      </c>
      <c r="I70" s="168" t="s">
        <v>867</v>
      </c>
      <c r="J70" s="169" t="s">
        <v>31</v>
      </c>
      <c r="K70" s="168" t="s">
        <v>31</v>
      </c>
      <c r="L70" s="169" t="s">
        <v>31</v>
      </c>
      <c r="M70" s="170" t="s">
        <v>31</v>
      </c>
      <c r="N70" s="171" t="s">
        <v>31</v>
      </c>
      <c r="T70" s="137" t="s">
        <v>258</v>
      </c>
    </row>
    <row r="71" spans="1:23" s="132" customFormat="1" x14ac:dyDescent="0.2">
      <c r="A71" s="167"/>
      <c r="B71" s="166" t="s">
        <v>31</v>
      </c>
      <c r="C71" s="904" t="s">
        <v>240</v>
      </c>
      <c r="D71" s="904"/>
      <c r="E71" s="904"/>
      <c r="F71" s="168" t="s">
        <v>241</v>
      </c>
      <c r="G71" s="168" t="s">
        <v>298</v>
      </c>
      <c r="H71" s="168" t="s">
        <v>520</v>
      </c>
      <c r="I71" s="168" t="s">
        <v>868</v>
      </c>
      <c r="J71" s="169" t="s">
        <v>31</v>
      </c>
      <c r="K71" s="168" t="s">
        <v>31</v>
      </c>
      <c r="L71" s="169" t="s">
        <v>31</v>
      </c>
      <c r="M71" s="170" t="s">
        <v>31</v>
      </c>
      <c r="N71" s="171" t="s">
        <v>31</v>
      </c>
      <c r="T71" s="137" t="s">
        <v>240</v>
      </c>
    </row>
    <row r="72" spans="1:23" s="132" customFormat="1" x14ac:dyDescent="0.2">
      <c r="A72" s="167"/>
      <c r="B72" s="166" t="s">
        <v>31</v>
      </c>
      <c r="C72" s="917" t="s">
        <v>244</v>
      </c>
      <c r="D72" s="917"/>
      <c r="E72" s="917"/>
      <c r="F72" s="159" t="s">
        <v>31</v>
      </c>
      <c r="G72" s="159" t="s">
        <v>31</v>
      </c>
      <c r="H72" s="159" t="s">
        <v>31</v>
      </c>
      <c r="I72" s="159" t="s">
        <v>31</v>
      </c>
      <c r="J72" s="160">
        <v>25.47</v>
      </c>
      <c r="K72" s="159" t="s">
        <v>31</v>
      </c>
      <c r="L72" s="160">
        <v>31.75</v>
      </c>
      <c r="M72" s="161" t="s">
        <v>31</v>
      </c>
      <c r="N72" s="162" t="s">
        <v>31</v>
      </c>
      <c r="U72" s="137" t="s">
        <v>244</v>
      </c>
    </row>
    <row r="73" spans="1:23" s="132" customFormat="1" x14ac:dyDescent="0.2">
      <c r="A73" s="167"/>
      <c r="B73" s="166" t="s">
        <v>31</v>
      </c>
      <c r="C73" s="904" t="s">
        <v>245</v>
      </c>
      <c r="D73" s="904"/>
      <c r="E73" s="904"/>
      <c r="F73" s="168" t="s">
        <v>31</v>
      </c>
      <c r="G73" s="168" t="s">
        <v>31</v>
      </c>
      <c r="H73" s="168" t="s">
        <v>31</v>
      </c>
      <c r="I73" s="168" t="s">
        <v>31</v>
      </c>
      <c r="J73" s="169" t="s">
        <v>31</v>
      </c>
      <c r="K73" s="168" t="s">
        <v>31</v>
      </c>
      <c r="L73" s="169">
        <v>23.39</v>
      </c>
      <c r="M73" s="170" t="s">
        <v>31</v>
      </c>
      <c r="N73" s="171" t="s">
        <v>31</v>
      </c>
      <c r="T73" s="137" t="s">
        <v>245</v>
      </c>
    </row>
    <row r="74" spans="1:23" s="132" customFormat="1" ht="22.5" x14ac:dyDescent="0.2">
      <c r="A74" s="167"/>
      <c r="B74" s="166" t="s">
        <v>699</v>
      </c>
      <c r="C74" s="904" t="s">
        <v>700</v>
      </c>
      <c r="D74" s="904"/>
      <c r="E74" s="904"/>
      <c r="F74" s="168" t="s">
        <v>144</v>
      </c>
      <c r="G74" s="168" t="s">
        <v>537</v>
      </c>
      <c r="H74" s="168" t="s">
        <v>31</v>
      </c>
      <c r="I74" s="168" t="s">
        <v>537</v>
      </c>
      <c r="J74" s="169" t="s">
        <v>31</v>
      </c>
      <c r="K74" s="168" t="s">
        <v>31</v>
      </c>
      <c r="L74" s="169">
        <v>18.71</v>
      </c>
      <c r="M74" s="170" t="s">
        <v>31</v>
      </c>
      <c r="N74" s="171" t="s">
        <v>31</v>
      </c>
      <c r="T74" s="137" t="s">
        <v>700</v>
      </c>
    </row>
    <row r="75" spans="1:23" s="132" customFormat="1" ht="22.5" x14ac:dyDescent="0.2">
      <c r="A75" s="167"/>
      <c r="B75" s="166" t="s">
        <v>701</v>
      </c>
      <c r="C75" s="904" t="s">
        <v>702</v>
      </c>
      <c r="D75" s="904"/>
      <c r="E75" s="904"/>
      <c r="F75" s="168" t="s">
        <v>144</v>
      </c>
      <c r="G75" s="168" t="s">
        <v>703</v>
      </c>
      <c r="H75" s="168" t="s">
        <v>31</v>
      </c>
      <c r="I75" s="168" t="s">
        <v>703</v>
      </c>
      <c r="J75" s="169" t="s">
        <v>31</v>
      </c>
      <c r="K75" s="168" t="s">
        <v>31</v>
      </c>
      <c r="L75" s="169">
        <v>14.03</v>
      </c>
      <c r="M75" s="170" t="s">
        <v>31</v>
      </c>
      <c r="N75" s="171" t="s">
        <v>31</v>
      </c>
      <c r="T75" s="137" t="s">
        <v>702</v>
      </c>
    </row>
    <row r="76" spans="1:23" s="132" customFormat="1" x14ac:dyDescent="0.2">
      <c r="A76" s="172"/>
      <c r="B76" s="173"/>
      <c r="C76" s="918" t="s">
        <v>252</v>
      </c>
      <c r="D76" s="918"/>
      <c r="E76" s="918"/>
      <c r="F76" s="174" t="s">
        <v>31</v>
      </c>
      <c r="G76" s="174" t="s">
        <v>31</v>
      </c>
      <c r="H76" s="174" t="s">
        <v>31</v>
      </c>
      <c r="I76" s="174" t="s">
        <v>31</v>
      </c>
      <c r="J76" s="175" t="s">
        <v>31</v>
      </c>
      <c r="K76" s="174" t="s">
        <v>31</v>
      </c>
      <c r="L76" s="175">
        <v>64.489999999999995</v>
      </c>
      <c r="M76" s="161" t="s">
        <v>31</v>
      </c>
      <c r="N76" s="176" t="s">
        <v>31</v>
      </c>
      <c r="V76" s="137" t="s">
        <v>252</v>
      </c>
    </row>
    <row r="77" spans="1:23" s="132" customFormat="1" ht="33.75" x14ac:dyDescent="0.2">
      <c r="A77" s="157" t="s">
        <v>295</v>
      </c>
      <c r="B77" s="158" t="s">
        <v>861</v>
      </c>
      <c r="C77" s="917" t="s">
        <v>869</v>
      </c>
      <c r="D77" s="917"/>
      <c r="E77" s="917"/>
      <c r="F77" s="159" t="s">
        <v>178</v>
      </c>
      <c r="G77" s="159" t="s">
        <v>31</v>
      </c>
      <c r="H77" s="159" t="s">
        <v>31</v>
      </c>
      <c r="I77" s="159" t="s">
        <v>225</v>
      </c>
      <c r="J77" s="160">
        <v>8727.02</v>
      </c>
      <c r="K77" s="159" t="s">
        <v>706</v>
      </c>
      <c r="L77" s="160">
        <v>8831.74</v>
      </c>
      <c r="M77" s="161" t="s">
        <v>31</v>
      </c>
      <c r="N77" s="162" t="s">
        <v>31</v>
      </c>
      <c r="Q77" s="137" t="s">
        <v>869</v>
      </c>
    </row>
    <row r="78" spans="1:23" s="132" customFormat="1" x14ac:dyDescent="0.2">
      <c r="A78" s="163"/>
      <c r="B78" s="164"/>
      <c r="C78" s="904" t="s">
        <v>870</v>
      </c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12"/>
      <c r="W78" s="137" t="s">
        <v>870</v>
      </c>
    </row>
    <row r="79" spans="1:23" s="132" customFormat="1" ht="22.5" x14ac:dyDescent="0.2">
      <c r="A79" s="165"/>
      <c r="B79" s="166" t="s">
        <v>708</v>
      </c>
      <c r="C79" s="904" t="s">
        <v>709</v>
      </c>
      <c r="D79" s="904"/>
      <c r="E79" s="904"/>
      <c r="F79" s="904"/>
      <c r="G79" s="904"/>
      <c r="H79" s="904"/>
      <c r="I79" s="904"/>
      <c r="J79" s="904"/>
      <c r="K79" s="904"/>
      <c r="L79" s="904"/>
      <c r="M79" s="904"/>
      <c r="N79" s="912"/>
      <c r="R79" s="137" t="s">
        <v>709</v>
      </c>
    </row>
    <row r="80" spans="1:23" s="132" customFormat="1" ht="22.5" x14ac:dyDescent="0.2">
      <c r="A80" s="157" t="s">
        <v>304</v>
      </c>
      <c r="B80" s="158" t="s">
        <v>847</v>
      </c>
      <c r="C80" s="917" t="s">
        <v>848</v>
      </c>
      <c r="D80" s="917"/>
      <c r="E80" s="917"/>
      <c r="F80" s="159" t="s">
        <v>178</v>
      </c>
      <c r="G80" s="159" t="s">
        <v>31</v>
      </c>
      <c r="H80" s="159" t="s">
        <v>31</v>
      </c>
      <c r="I80" s="159" t="s">
        <v>235</v>
      </c>
      <c r="J80" s="160" t="s">
        <v>31</v>
      </c>
      <c r="K80" s="159" t="s">
        <v>31</v>
      </c>
      <c r="L80" s="160" t="s">
        <v>31</v>
      </c>
      <c r="M80" s="161" t="s">
        <v>31</v>
      </c>
      <c r="N80" s="162" t="s">
        <v>31</v>
      </c>
      <c r="Q80" s="137" t="s">
        <v>848</v>
      </c>
    </row>
    <row r="81" spans="1:23" s="132" customFormat="1" ht="22.5" x14ac:dyDescent="0.2">
      <c r="A81" s="165"/>
      <c r="B81" s="166" t="s">
        <v>231</v>
      </c>
      <c r="C81" s="904" t="s">
        <v>232</v>
      </c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12"/>
      <c r="R81" s="137" t="s">
        <v>232</v>
      </c>
    </row>
    <row r="82" spans="1:23" s="132" customFormat="1" x14ac:dyDescent="0.2">
      <c r="A82" s="167"/>
      <c r="B82" s="166" t="s">
        <v>225</v>
      </c>
      <c r="C82" s="904" t="s">
        <v>255</v>
      </c>
      <c r="D82" s="904"/>
      <c r="E82" s="904"/>
      <c r="F82" s="168" t="s">
        <v>31</v>
      </c>
      <c r="G82" s="168" t="s">
        <v>31</v>
      </c>
      <c r="H82" s="168" t="s">
        <v>31</v>
      </c>
      <c r="I82" s="168" t="s">
        <v>31</v>
      </c>
      <c r="J82" s="169">
        <v>8.9</v>
      </c>
      <c r="K82" s="168" t="s">
        <v>520</v>
      </c>
      <c r="L82" s="169">
        <v>22.25</v>
      </c>
      <c r="M82" s="170" t="s">
        <v>31</v>
      </c>
      <c r="N82" s="171" t="s">
        <v>31</v>
      </c>
      <c r="S82" s="137" t="s">
        <v>255</v>
      </c>
    </row>
    <row r="83" spans="1:23" s="132" customFormat="1" x14ac:dyDescent="0.2">
      <c r="A83" s="167"/>
      <c r="B83" s="166" t="s">
        <v>235</v>
      </c>
      <c r="C83" s="904" t="s">
        <v>236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>
        <v>0.66</v>
      </c>
      <c r="K83" s="168" t="s">
        <v>520</v>
      </c>
      <c r="L83" s="169">
        <v>1.65</v>
      </c>
      <c r="M83" s="170" t="s">
        <v>31</v>
      </c>
      <c r="N83" s="171" t="s">
        <v>31</v>
      </c>
      <c r="S83" s="137" t="s">
        <v>236</v>
      </c>
    </row>
    <row r="84" spans="1:23" s="132" customFormat="1" x14ac:dyDescent="0.2">
      <c r="A84" s="167"/>
      <c r="B84" s="166" t="s">
        <v>238</v>
      </c>
      <c r="C84" s="904" t="s">
        <v>239</v>
      </c>
      <c r="D84" s="904"/>
      <c r="E84" s="904"/>
      <c r="F84" s="168" t="s">
        <v>31</v>
      </c>
      <c r="G84" s="168" t="s">
        <v>31</v>
      </c>
      <c r="H84" s="168" t="s">
        <v>31</v>
      </c>
      <c r="I84" s="168" t="s">
        <v>31</v>
      </c>
      <c r="J84" s="169">
        <v>0.12</v>
      </c>
      <c r="K84" s="168" t="s">
        <v>520</v>
      </c>
      <c r="L84" s="169">
        <v>0.3</v>
      </c>
      <c r="M84" s="170" t="s">
        <v>31</v>
      </c>
      <c r="N84" s="171" t="s">
        <v>31</v>
      </c>
      <c r="S84" s="137" t="s">
        <v>239</v>
      </c>
    </row>
    <row r="85" spans="1:23" s="132" customFormat="1" x14ac:dyDescent="0.2">
      <c r="A85" s="167"/>
      <c r="B85" s="166" t="s">
        <v>256</v>
      </c>
      <c r="C85" s="904" t="s">
        <v>257</v>
      </c>
      <c r="D85" s="904"/>
      <c r="E85" s="904"/>
      <c r="F85" s="168" t="s">
        <v>31</v>
      </c>
      <c r="G85" s="168" t="s">
        <v>31</v>
      </c>
      <c r="H85" s="168" t="s">
        <v>31</v>
      </c>
      <c r="I85" s="168" t="s">
        <v>31</v>
      </c>
      <c r="J85" s="169">
        <v>0.18</v>
      </c>
      <c r="K85" s="168" t="s">
        <v>31</v>
      </c>
      <c r="L85" s="169">
        <v>0.36</v>
      </c>
      <c r="M85" s="170" t="s">
        <v>31</v>
      </c>
      <c r="N85" s="171" t="s">
        <v>31</v>
      </c>
      <c r="S85" s="137" t="s">
        <v>257</v>
      </c>
    </row>
    <row r="86" spans="1:23" s="132" customFormat="1" x14ac:dyDescent="0.2">
      <c r="A86" s="167"/>
      <c r="B86" s="166" t="s">
        <v>31</v>
      </c>
      <c r="C86" s="904" t="s">
        <v>258</v>
      </c>
      <c r="D86" s="904"/>
      <c r="E86" s="904"/>
      <c r="F86" s="168" t="s">
        <v>241</v>
      </c>
      <c r="G86" s="168" t="s">
        <v>849</v>
      </c>
      <c r="H86" s="168" t="s">
        <v>520</v>
      </c>
      <c r="I86" s="168" t="s">
        <v>969</v>
      </c>
      <c r="J86" s="169" t="s">
        <v>31</v>
      </c>
      <c r="K86" s="168" t="s">
        <v>31</v>
      </c>
      <c r="L86" s="169" t="s">
        <v>31</v>
      </c>
      <c r="M86" s="170" t="s">
        <v>31</v>
      </c>
      <c r="N86" s="171" t="s">
        <v>31</v>
      </c>
      <c r="T86" s="137" t="s">
        <v>258</v>
      </c>
    </row>
    <row r="87" spans="1:23" s="132" customFormat="1" x14ac:dyDescent="0.2">
      <c r="A87" s="167"/>
      <c r="B87" s="166" t="s">
        <v>31</v>
      </c>
      <c r="C87" s="904" t="s">
        <v>240</v>
      </c>
      <c r="D87" s="904"/>
      <c r="E87" s="904"/>
      <c r="F87" s="168" t="s">
        <v>241</v>
      </c>
      <c r="G87" s="168" t="s">
        <v>851</v>
      </c>
      <c r="H87" s="168" t="s">
        <v>520</v>
      </c>
      <c r="I87" s="168" t="s">
        <v>1115</v>
      </c>
      <c r="J87" s="169" t="s">
        <v>31</v>
      </c>
      <c r="K87" s="168" t="s">
        <v>31</v>
      </c>
      <c r="L87" s="169" t="s">
        <v>31</v>
      </c>
      <c r="M87" s="170" t="s">
        <v>31</v>
      </c>
      <c r="N87" s="171" t="s">
        <v>31</v>
      </c>
      <c r="T87" s="137" t="s">
        <v>240</v>
      </c>
    </row>
    <row r="88" spans="1:23" s="132" customFormat="1" x14ac:dyDescent="0.2">
      <c r="A88" s="167"/>
      <c r="B88" s="166" t="s">
        <v>31</v>
      </c>
      <c r="C88" s="917" t="s">
        <v>244</v>
      </c>
      <c r="D88" s="917"/>
      <c r="E88" s="917"/>
      <c r="F88" s="159" t="s">
        <v>31</v>
      </c>
      <c r="G88" s="159" t="s">
        <v>31</v>
      </c>
      <c r="H88" s="159" t="s">
        <v>31</v>
      </c>
      <c r="I88" s="159" t="s">
        <v>31</v>
      </c>
      <c r="J88" s="160">
        <v>9.74</v>
      </c>
      <c r="K88" s="159" t="s">
        <v>31</v>
      </c>
      <c r="L88" s="160">
        <v>24.26</v>
      </c>
      <c r="M88" s="161" t="s">
        <v>31</v>
      </c>
      <c r="N88" s="162" t="s">
        <v>31</v>
      </c>
      <c r="U88" s="137" t="s">
        <v>244</v>
      </c>
    </row>
    <row r="89" spans="1:23" s="132" customFormat="1" x14ac:dyDescent="0.2">
      <c r="A89" s="167"/>
      <c r="B89" s="166" t="s">
        <v>31</v>
      </c>
      <c r="C89" s="904" t="s">
        <v>245</v>
      </c>
      <c r="D89" s="904"/>
      <c r="E89" s="904"/>
      <c r="F89" s="168" t="s">
        <v>31</v>
      </c>
      <c r="G89" s="168" t="s">
        <v>31</v>
      </c>
      <c r="H89" s="168" t="s">
        <v>31</v>
      </c>
      <c r="I89" s="168" t="s">
        <v>31</v>
      </c>
      <c r="J89" s="169" t="s">
        <v>31</v>
      </c>
      <c r="K89" s="168" t="s">
        <v>31</v>
      </c>
      <c r="L89" s="169">
        <v>22.55</v>
      </c>
      <c r="M89" s="170" t="s">
        <v>31</v>
      </c>
      <c r="N89" s="171" t="s">
        <v>31</v>
      </c>
      <c r="T89" s="137" t="s">
        <v>245</v>
      </c>
    </row>
    <row r="90" spans="1:23" s="132" customFormat="1" ht="22.5" x14ac:dyDescent="0.2">
      <c r="A90" s="167"/>
      <c r="B90" s="166" t="s">
        <v>839</v>
      </c>
      <c r="C90" s="904" t="s">
        <v>840</v>
      </c>
      <c r="D90" s="904"/>
      <c r="E90" s="904"/>
      <c r="F90" s="168" t="s">
        <v>144</v>
      </c>
      <c r="G90" s="168" t="s">
        <v>841</v>
      </c>
      <c r="H90" s="168" t="s">
        <v>31</v>
      </c>
      <c r="I90" s="168" t="s">
        <v>841</v>
      </c>
      <c r="J90" s="169" t="s">
        <v>31</v>
      </c>
      <c r="K90" s="168" t="s">
        <v>31</v>
      </c>
      <c r="L90" s="169">
        <v>20.75</v>
      </c>
      <c r="M90" s="170" t="s">
        <v>31</v>
      </c>
      <c r="N90" s="171" t="s">
        <v>31</v>
      </c>
      <c r="T90" s="137" t="s">
        <v>840</v>
      </c>
    </row>
    <row r="91" spans="1:23" s="132" customFormat="1" ht="22.5" x14ac:dyDescent="0.2">
      <c r="A91" s="167"/>
      <c r="B91" s="166" t="s">
        <v>842</v>
      </c>
      <c r="C91" s="904" t="s">
        <v>843</v>
      </c>
      <c r="D91" s="904"/>
      <c r="E91" s="904"/>
      <c r="F91" s="168" t="s">
        <v>144</v>
      </c>
      <c r="G91" s="168" t="s">
        <v>554</v>
      </c>
      <c r="H91" s="168" t="s">
        <v>31</v>
      </c>
      <c r="I91" s="168" t="s">
        <v>554</v>
      </c>
      <c r="J91" s="169" t="s">
        <v>31</v>
      </c>
      <c r="K91" s="168" t="s">
        <v>31</v>
      </c>
      <c r="L91" s="169">
        <v>14.66</v>
      </c>
      <c r="M91" s="170" t="s">
        <v>31</v>
      </c>
      <c r="N91" s="171" t="s">
        <v>31</v>
      </c>
      <c r="T91" s="137" t="s">
        <v>843</v>
      </c>
    </row>
    <row r="92" spans="1:23" s="132" customFormat="1" x14ac:dyDescent="0.2">
      <c r="A92" s="172"/>
      <c r="B92" s="173"/>
      <c r="C92" s="918" t="s">
        <v>252</v>
      </c>
      <c r="D92" s="918"/>
      <c r="E92" s="918"/>
      <c r="F92" s="174" t="s">
        <v>31</v>
      </c>
      <c r="G92" s="174" t="s">
        <v>31</v>
      </c>
      <c r="H92" s="174" t="s">
        <v>31</v>
      </c>
      <c r="I92" s="174" t="s">
        <v>31</v>
      </c>
      <c r="J92" s="175" t="s">
        <v>31</v>
      </c>
      <c r="K92" s="174" t="s">
        <v>31</v>
      </c>
      <c r="L92" s="175">
        <v>59.67</v>
      </c>
      <c r="M92" s="161" t="s">
        <v>31</v>
      </c>
      <c r="N92" s="176" t="s">
        <v>31</v>
      </c>
      <c r="V92" s="137" t="s">
        <v>252</v>
      </c>
    </row>
    <row r="93" spans="1:23" s="132" customFormat="1" ht="22.5" x14ac:dyDescent="0.2">
      <c r="A93" s="157" t="s">
        <v>309</v>
      </c>
      <c r="B93" s="158" t="s">
        <v>1010</v>
      </c>
      <c r="C93" s="917" t="s">
        <v>1116</v>
      </c>
      <c r="D93" s="917"/>
      <c r="E93" s="917"/>
      <c r="F93" s="159" t="s">
        <v>178</v>
      </c>
      <c r="G93" s="159" t="s">
        <v>31</v>
      </c>
      <c r="H93" s="159" t="s">
        <v>31</v>
      </c>
      <c r="I93" s="159" t="s">
        <v>235</v>
      </c>
      <c r="J93" s="160">
        <v>11826.16</v>
      </c>
      <c r="K93" s="159" t="s">
        <v>706</v>
      </c>
      <c r="L93" s="160">
        <v>23936.15</v>
      </c>
      <c r="M93" s="161" t="s">
        <v>31</v>
      </c>
      <c r="N93" s="162" t="s">
        <v>31</v>
      </c>
      <c r="Q93" s="137" t="s">
        <v>1116</v>
      </c>
    </row>
    <row r="94" spans="1:23" s="132" customFormat="1" x14ac:dyDescent="0.2">
      <c r="A94" s="163"/>
      <c r="B94" s="164"/>
      <c r="C94" s="904" t="s">
        <v>1117</v>
      </c>
      <c r="D94" s="904"/>
      <c r="E94" s="904"/>
      <c r="F94" s="904"/>
      <c r="G94" s="904"/>
      <c r="H94" s="904"/>
      <c r="I94" s="904"/>
      <c r="J94" s="904"/>
      <c r="K94" s="904"/>
      <c r="L94" s="904"/>
      <c r="M94" s="904"/>
      <c r="N94" s="912"/>
      <c r="W94" s="137" t="s">
        <v>1117</v>
      </c>
    </row>
    <row r="95" spans="1:23" s="132" customFormat="1" ht="22.5" x14ac:dyDescent="0.2">
      <c r="A95" s="165"/>
      <c r="B95" s="166" t="s">
        <v>708</v>
      </c>
      <c r="C95" s="904" t="s">
        <v>709</v>
      </c>
      <c r="D95" s="904"/>
      <c r="E95" s="904"/>
      <c r="F95" s="904"/>
      <c r="G95" s="904"/>
      <c r="H95" s="904"/>
      <c r="I95" s="904"/>
      <c r="J95" s="904"/>
      <c r="K95" s="904"/>
      <c r="L95" s="904"/>
      <c r="M95" s="904"/>
      <c r="N95" s="912"/>
      <c r="R95" s="137" t="s">
        <v>709</v>
      </c>
    </row>
    <row r="96" spans="1:23" s="132" customFormat="1" ht="22.5" x14ac:dyDescent="0.2">
      <c r="A96" s="157" t="s">
        <v>315</v>
      </c>
      <c r="B96" s="158" t="s">
        <v>1118</v>
      </c>
      <c r="C96" s="917" t="s">
        <v>1119</v>
      </c>
      <c r="D96" s="917"/>
      <c r="E96" s="917"/>
      <c r="F96" s="159" t="s">
        <v>178</v>
      </c>
      <c r="G96" s="159" t="s">
        <v>31</v>
      </c>
      <c r="H96" s="159" t="s">
        <v>31</v>
      </c>
      <c r="I96" s="159" t="s">
        <v>225</v>
      </c>
      <c r="J96" s="160" t="s">
        <v>31</v>
      </c>
      <c r="K96" s="159" t="s">
        <v>31</v>
      </c>
      <c r="L96" s="160" t="s">
        <v>31</v>
      </c>
      <c r="M96" s="161" t="s">
        <v>31</v>
      </c>
      <c r="N96" s="162" t="s">
        <v>31</v>
      </c>
      <c r="Q96" s="137" t="s">
        <v>1119</v>
      </c>
    </row>
    <row r="97" spans="1:23" s="132" customFormat="1" ht="22.5" x14ac:dyDescent="0.2">
      <c r="A97" s="165"/>
      <c r="B97" s="166" t="s">
        <v>231</v>
      </c>
      <c r="C97" s="904" t="s">
        <v>232</v>
      </c>
      <c r="D97" s="904"/>
      <c r="E97" s="904"/>
      <c r="F97" s="904"/>
      <c r="G97" s="904"/>
      <c r="H97" s="904"/>
      <c r="I97" s="904"/>
      <c r="J97" s="904"/>
      <c r="K97" s="904"/>
      <c r="L97" s="904"/>
      <c r="M97" s="904"/>
      <c r="N97" s="912"/>
      <c r="R97" s="137" t="s">
        <v>232</v>
      </c>
    </row>
    <row r="98" spans="1:23" s="132" customFormat="1" x14ac:dyDescent="0.2">
      <c r="A98" s="167"/>
      <c r="B98" s="166" t="s">
        <v>225</v>
      </c>
      <c r="C98" s="904" t="s">
        <v>255</v>
      </c>
      <c r="D98" s="904"/>
      <c r="E98" s="904"/>
      <c r="F98" s="168" t="s">
        <v>31</v>
      </c>
      <c r="G98" s="168" t="s">
        <v>31</v>
      </c>
      <c r="H98" s="168" t="s">
        <v>31</v>
      </c>
      <c r="I98" s="168" t="s">
        <v>31</v>
      </c>
      <c r="J98" s="169">
        <v>69.95</v>
      </c>
      <c r="K98" s="168" t="s">
        <v>520</v>
      </c>
      <c r="L98" s="169">
        <v>87.44</v>
      </c>
      <c r="M98" s="170" t="s">
        <v>31</v>
      </c>
      <c r="N98" s="171" t="s">
        <v>31</v>
      </c>
      <c r="S98" s="137" t="s">
        <v>255</v>
      </c>
    </row>
    <row r="99" spans="1:23" s="132" customFormat="1" x14ac:dyDescent="0.2">
      <c r="A99" s="167"/>
      <c r="B99" s="166" t="s">
        <v>235</v>
      </c>
      <c r="C99" s="904" t="s">
        <v>236</v>
      </c>
      <c r="D99" s="904"/>
      <c r="E99" s="904"/>
      <c r="F99" s="168" t="s">
        <v>31</v>
      </c>
      <c r="G99" s="168" t="s">
        <v>31</v>
      </c>
      <c r="H99" s="168" t="s">
        <v>31</v>
      </c>
      <c r="I99" s="168" t="s">
        <v>31</v>
      </c>
      <c r="J99" s="169">
        <v>31.96</v>
      </c>
      <c r="K99" s="168" t="s">
        <v>520</v>
      </c>
      <c r="L99" s="169">
        <v>39.950000000000003</v>
      </c>
      <c r="M99" s="170" t="s">
        <v>31</v>
      </c>
      <c r="N99" s="171" t="s">
        <v>31</v>
      </c>
      <c r="S99" s="137" t="s">
        <v>236</v>
      </c>
    </row>
    <row r="100" spans="1:23" s="132" customFormat="1" x14ac:dyDescent="0.2">
      <c r="A100" s="167"/>
      <c r="B100" s="166" t="s">
        <v>238</v>
      </c>
      <c r="C100" s="904" t="s">
        <v>239</v>
      </c>
      <c r="D100" s="904"/>
      <c r="E100" s="904"/>
      <c r="F100" s="168" t="s">
        <v>31</v>
      </c>
      <c r="G100" s="168" t="s">
        <v>31</v>
      </c>
      <c r="H100" s="168" t="s">
        <v>31</v>
      </c>
      <c r="I100" s="168" t="s">
        <v>31</v>
      </c>
      <c r="J100" s="169">
        <v>3.32</v>
      </c>
      <c r="K100" s="168" t="s">
        <v>520</v>
      </c>
      <c r="L100" s="169">
        <v>4.1500000000000004</v>
      </c>
      <c r="M100" s="170" t="s">
        <v>31</v>
      </c>
      <c r="N100" s="171" t="s">
        <v>31</v>
      </c>
      <c r="S100" s="137" t="s">
        <v>239</v>
      </c>
    </row>
    <row r="101" spans="1:23" s="132" customFormat="1" x14ac:dyDescent="0.2">
      <c r="A101" s="167"/>
      <c r="B101" s="166" t="s">
        <v>256</v>
      </c>
      <c r="C101" s="904" t="s">
        <v>257</v>
      </c>
      <c r="D101" s="904"/>
      <c r="E101" s="904"/>
      <c r="F101" s="168" t="s">
        <v>31</v>
      </c>
      <c r="G101" s="168" t="s">
        <v>31</v>
      </c>
      <c r="H101" s="168" t="s">
        <v>31</v>
      </c>
      <c r="I101" s="168" t="s">
        <v>31</v>
      </c>
      <c r="J101" s="169">
        <v>45.17</v>
      </c>
      <c r="K101" s="168" t="s">
        <v>31</v>
      </c>
      <c r="L101" s="169">
        <v>45.17</v>
      </c>
      <c r="M101" s="170" t="s">
        <v>31</v>
      </c>
      <c r="N101" s="171" t="s">
        <v>31</v>
      </c>
      <c r="S101" s="137" t="s">
        <v>257</v>
      </c>
    </row>
    <row r="102" spans="1:23" s="132" customFormat="1" x14ac:dyDescent="0.2">
      <c r="A102" s="167"/>
      <c r="B102" s="166" t="s">
        <v>31</v>
      </c>
      <c r="C102" s="904" t="s">
        <v>258</v>
      </c>
      <c r="D102" s="904"/>
      <c r="E102" s="904"/>
      <c r="F102" s="168" t="s">
        <v>241</v>
      </c>
      <c r="G102" s="168" t="s">
        <v>1120</v>
      </c>
      <c r="H102" s="168" t="s">
        <v>520</v>
      </c>
      <c r="I102" s="168" t="s">
        <v>1121</v>
      </c>
      <c r="J102" s="169" t="s">
        <v>31</v>
      </c>
      <c r="K102" s="168" t="s">
        <v>31</v>
      </c>
      <c r="L102" s="169" t="s">
        <v>31</v>
      </c>
      <c r="M102" s="170" t="s">
        <v>31</v>
      </c>
      <c r="N102" s="171" t="s">
        <v>31</v>
      </c>
      <c r="T102" s="137" t="s">
        <v>258</v>
      </c>
    </row>
    <row r="103" spans="1:23" s="132" customFormat="1" x14ac:dyDescent="0.2">
      <c r="A103" s="167"/>
      <c r="B103" s="166" t="s">
        <v>31</v>
      </c>
      <c r="C103" s="904" t="s">
        <v>240</v>
      </c>
      <c r="D103" s="904"/>
      <c r="E103" s="904"/>
      <c r="F103" s="168" t="s">
        <v>241</v>
      </c>
      <c r="G103" s="168" t="s">
        <v>585</v>
      </c>
      <c r="H103" s="168" t="s">
        <v>520</v>
      </c>
      <c r="I103" s="168" t="s">
        <v>1122</v>
      </c>
      <c r="J103" s="169" t="s">
        <v>31</v>
      </c>
      <c r="K103" s="168" t="s">
        <v>31</v>
      </c>
      <c r="L103" s="169" t="s">
        <v>31</v>
      </c>
      <c r="M103" s="170" t="s">
        <v>31</v>
      </c>
      <c r="N103" s="171" t="s">
        <v>31</v>
      </c>
      <c r="T103" s="137" t="s">
        <v>240</v>
      </c>
    </row>
    <row r="104" spans="1:23" s="132" customFormat="1" x14ac:dyDescent="0.2">
      <c r="A104" s="167"/>
      <c r="B104" s="166" t="s">
        <v>31</v>
      </c>
      <c r="C104" s="917" t="s">
        <v>244</v>
      </c>
      <c r="D104" s="917"/>
      <c r="E104" s="917"/>
      <c r="F104" s="159" t="s">
        <v>31</v>
      </c>
      <c r="G104" s="159" t="s">
        <v>31</v>
      </c>
      <c r="H104" s="159" t="s">
        <v>31</v>
      </c>
      <c r="I104" s="159" t="s">
        <v>31</v>
      </c>
      <c r="J104" s="160">
        <v>147.08000000000001</v>
      </c>
      <c r="K104" s="159" t="s">
        <v>31</v>
      </c>
      <c r="L104" s="160">
        <v>172.56</v>
      </c>
      <c r="M104" s="161" t="s">
        <v>31</v>
      </c>
      <c r="N104" s="162" t="s">
        <v>31</v>
      </c>
      <c r="U104" s="137" t="s">
        <v>244</v>
      </c>
    </row>
    <row r="105" spans="1:23" s="132" customFormat="1" x14ac:dyDescent="0.2">
      <c r="A105" s="167"/>
      <c r="B105" s="166" t="s">
        <v>31</v>
      </c>
      <c r="C105" s="904" t="s">
        <v>245</v>
      </c>
      <c r="D105" s="904"/>
      <c r="E105" s="904"/>
      <c r="F105" s="168" t="s">
        <v>31</v>
      </c>
      <c r="G105" s="168" t="s">
        <v>31</v>
      </c>
      <c r="H105" s="168" t="s">
        <v>31</v>
      </c>
      <c r="I105" s="168" t="s">
        <v>31</v>
      </c>
      <c r="J105" s="169" t="s">
        <v>31</v>
      </c>
      <c r="K105" s="168" t="s">
        <v>31</v>
      </c>
      <c r="L105" s="169">
        <v>91.59</v>
      </c>
      <c r="M105" s="170" t="s">
        <v>31</v>
      </c>
      <c r="N105" s="171" t="s">
        <v>31</v>
      </c>
      <c r="T105" s="137" t="s">
        <v>245</v>
      </c>
    </row>
    <row r="106" spans="1:23" s="132" customFormat="1" ht="22.5" x14ac:dyDescent="0.2">
      <c r="A106" s="167"/>
      <c r="B106" s="166" t="s">
        <v>699</v>
      </c>
      <c r="C106" s="904" t="s">
        <v>700</v>
      </c>
      <c r="D106" s="904"/>
      <c r="E106" s="904"/>
      <c r="F106" s="168" t="s">
        <v>144</v>
      </c>
      <c r="G106" s="168" t="s">
        <v>537</v>
      </c>
      <c r="H106" s="168" t="s">
        <v>31</v>
      </c>
      <c r="I106" s="168" t="s">
        <v>537</v>
      </c>
      <c r="J106" s="169" t="s">
        <v>31</v>
      </c>
      <c r="K106" s="168" t="s">
        <v>31</v>
      </c>
      <c r="L106" s="169">
        <v>73.27</v>
      </c>
      <c r="M106" s="170" t="s">
        <v>31</v>
      </c>
      <c r="N106" s="171" t="s">
        <v>31</v>
      </c>
      <c r="T106" s="137" t="s">
        <v>700</v>
      </c>
    </row>
    <row r="107" spans="1:23" s="132" customFormat="1" ht="22.5" x14ac:dyDescent="0.2">
      <c r="A107" s="167"/>
      <c r="B107" s="166" t="s">
        <v>701</v>
      </c>
      <c r="C107" s="904" t="s">
        <v>702</v>
      </c>
      <c r="D107" s="904"/>
      <c r="E107" s="904"/>
      <c r="F107" s="168" t="s">
        <v>144</v>
      </c>
      <c r="G107" s="168" t="s">
        <v>703</v>
      </c>
      <c r="H107" s="168" t="s">
        <v>31</v>
      </c>
      <c r="I107" s="168" t="s">
        <v>703</v>
      </c>
      <c r="J107" s="169" t="s">
        <v>31</v>
      </c>
      <c r="K107" s="168" t="s">
        <v>31</v>
      </c>
      <c r="L107" s="169">
        <v>54.95</v>
      </c>
      <c r="M107" s="170" t="s">
        <v>31</v>
      </c>
      <c r="N107" s="171" t="s">
        <v>31</v>
      </c>
      <c r="T107" s="137" t="s">
        <v>702</v>
      </c>
    </row>
    <row r="108" spans="1:23" s="132" customFormat="1" x14ac:dyDescent="0.2">
      <c r="A108" s="172"/>
      <c r="B108" s="173"/>
      <c r="C108" s="918" t="s">
        <v>252</v>
      </c>
      <c r="D108" s="918"/>
      <c r="E108" s="918"/>
      <c r="F108" s="174" t="s">
        <v>31</v>
      </c>
      <c r="G108" s="174" t="s">
        <v>31</v>
      </c>
      <c r="H108" s="174" t="s">
        <v>31</v>
      </c>
      <c r="I108" s="174" t="s">
        <v>31</v>
      </c>
      <c r="J108" s="175" t="s">
        <v>31</v>
      </c>
      <c r="K108" s="174" t="s">
        <v>31</v>
      </c>
      <c r="L108" s="175">
        <v>300.77999999999997</v>
      </c>
      <c r="M108" s="161" t="s">
        <v>31</v>
      </c>
      <c r="N108" s="176" t="s">
        <v>31</v>
      </c>
      <c r="V108" s="137" t="s">
        <v>252</v>
      </c>
    </row>
    <row r="109" spans="1:23" s="132" customFormat="1" ht="22.5" x14ac:dyDescent="0.2">
      <c r="A109" s="157" t="s">
        <v>318</v>
      </c>
      <c r="B109" s="158" t="s">
        <v>1007</v>
      </c>
      <c r="C109" s="917" t="s">
        <v>1123</v>
      </c>
      <c r="D109" s="917"/>
      <c r="E109" s="917"/>
      <c r="F109" s="159" t="s">
        <v>178</v>
      </c>
      <c r="G109" s="159" t="s">
        <v>31</v>
      </c>
      <c r="H109" s="159" t="s">
        <v>31</v>
      </c>
      <c r="I109" s="159" t="s">
        <v>225</v>
      </c>
      <c r="J109" s="160">
        <v>8470.67</v>
      </c>
      <c r="K109" s="159" t="s">
        <v>706</v>
      </c>
      <c r="L109" s="160">
        <v>8572.32</v>
      </c>
      <c r="M109" s="161" t="s">
        <v>31</v>
      </c>
      <c r="N109" s="162" t="s">
        <v>31</v>
      </c>
      <c r="Q109" s="137" t="s">
        <v>1123</v>
      </c>
    </row>
    <row r="110" spans="1:23" s="132" customFormat="1" x14ac:dyDescent="0.2">
      <c r="A110" s="163"/>
      <c r="B110" s="164"/>
      <c r="C110" s="904" t="s">
        <v>1124</v>
      </c>
      <c r="D110" s="904"/>
      <c r="E110" s="904"/>
      <c r="F110" s="904"/>
      <c r="G110" s="904"/>
      <c r="H110" s="904"/>
      <c r="I110" s="904"/>
      <c r="J110" s="904"/>
      <c r="K110" s="904"/>
      <c r="L110" s="904"/>
      <c r="M110" s="904"/>
      <c r="N110" s="912"/>
      <c r="W110" s="137" t="s">
        <v>1124</v>
      </c>
    </row>
    <row r="111" spans="1:23" s="132" customFormat="1" ht="22.5" x14ac:dyDescent="0.2">
      <c r="A111" s="165"/>
      <c r="B111" s="166" t="s">
        <v>708</v>
      </c>
      <c r="C111" s="904" t="s">
        <v>709</v>
      </c>
      <c r="D111" s="904"/>
      <c r="E111" s="904"/>
      <c r="F111" s="904"/>
      <c r="G111" s="904"/>
      <c r="H111" s="904"/>
      <c r="I111" s="904"/>
      <c r="J111" s="904"/>
      <c r="K111" s="904"/>
      <c r="L111" s="904"/>
      <c r="M111" s="904"/>
      <c r="N111" s="912"/>
      <c r="R111" s="137" t="s">
        <v>709</v>
      </c>
    </row>
    <row r="112" spans="1:23" s="132" customFormat="1" ht="22.5" x14ac:dyDescent="0.2">
      <c r="A112" s="157" t="s">
        <v>323</v>
      </c>
      <c r="B112" s="158" t="s">
        <v>1125</v>
      </c>
      <c r="C112" s="917" t="s">
        <v>1126</v>
      </c>
      <c r="D112" s="917"/>
      <c r="E112" s="917"/>
      <c r="F112" s="159" t="s">
        <v>178</v>
      </c>
      <c r="G112" s="159" t="s">
        <v>31</v>
      </c>
      <c r="H112" s="159" t="s">
        <v>31</v>
      </c>
      <c r="I112" s="159" t="s">
        <v>225</v>
      </c>
      <c r="J112" s="160">
        <v>120.17</v>
      </c>
      <c r="K112" s="159" t="s">
        <v>787</v>
      </c>
      <c r="L112" s="160">
        <v>122.57</v>
      </c>
      <c r="M112" s="161" t="s">
        <v>31</v>
      </c>
      <c r="N112" s="162" t="s">
        <v>31</v>
      </c>
      <c r="Q112" s="137" t="s">
        <v>1126</v>
      </c>
    </row>
    <row r="113" spans="1:23" s="132" customFormat="1" x14ac:dyDescent="0.2">
      <c r="A113" s="163"/>
      <c r="B113" s="164"/>
      <c r="C113" s="904" t="s">
        <v>1127</v>
      </c>
      <c r="D113" s="904"/>
      <c r="E113" s="904"/>
      <c r="F113" s="904"/>
      <c r="G113" s="904"/>
      <c r="H113" s="904"/>
      <c r="I113" s="904"/>
      <c r="J113" s="904"/>
      <c r="K113" s="904"/>
      <c r="L113" s="904"/>
      <c r="M113" s="904"/>
      <c r="N113" s="912"/>
      <c r="W113" s="137" t="s">
        <v>1127</v>
      </c>
    </row>
    <row r="114" spans="1:23" s="132" customFormat="1" ht="22.5" x14ac:dyDescent="0.2">
      <c r="A114" s="165"/>
      <c r="B114" s="166" t="s">
        <v>789</v>
      </c>
      <c r="C114" s="904" t="s">
        <v>790</v>
      </c>
      <c r="D114" s="904"/>
      <c r="E114" s="904"/>
      <c r="F114" s="904"/>
      <c r="G114" s="904"/>
      <c r="H114" s="904"/>
      <c r="I114" s="904"/>
      <c r="J114" s="904"/>
      <c r="K114" s="904"/>
      <c r="L114" s="904"/>
      <c r="M114" s="904"/>
      <c r="N114" s="912"/>
      <c r="R114" s="137" t="s">
        <v>790</v>
      </c>
    </row>
    <row r="115" spans="1:23" s="132" customFormat="1" ht="22.5" x14ac:dyDescent="0.2">
      <c r="A115" s="157" t="s">
        <v>328</v>
      </c>
      <c r="B115" s="158" t="s">
        <v>847</v>
      </c>
      <c r="C115" s="917" t="s">
        <v>848</v>
      </c>
      <c r="D115" s="917"/>
      <c r="E115" s="917"/>
      <c r="F115" s="159" t="s">
        <v>178</v>
      </c>
      <c r="G115" s="159" t="s">
        <v>31</v>
      </c>
      <c r="H115" s="159" t="s">
        <v>31</v>
      </c>
      <c r="I115" s="159" t="s">
        <v>225</v>
      </c>
      <c r="J115" s="160" t="s">
        <v>31</v>
      </c>
      <c r="K115" s="159" t="s">
        <v>31</v>
      </c>
      <c r="L115" s="160" t="s">
        <v>31</v>
      </c>
      <c r="M115" s="161" t="s">
        <v>31</v>
      </c>
      <c r="N115" s="162" t="s">
        <v>31</v>
      </c>
      <c r="Q115" s="137" t="s">
        <v>848</v>
      </c>
    </row>
    <row r="116" spans="1:23" s="132" customFormat="1" ht="22.5" x14ac:dyDescent="0.2">
      <c r="A116" s="165"/>
      <c r="B116" s="166" t="s">
        <v>231</v>
      </c>
      <c r="C116" s="904" t="s">
        <v>232</v>
      </c>
      <c r="D116" s="904"/>
      <c r="E116" s="904"/>
      <c r="F116" s="904"/>
      <c r="G116" s="904"/>
      <c r="H116" s="904"/>
      <c r="I116" s="904"/>
      <c r="J116" s="904"/>
      <c r="K116" s="904"/>
      <c r="L116" s="904"/>
      <c r="M116" s="904"/>
      <c r="N116" s="912"/>
      <c r="R116" s="137" t="s">
        <v>232</v>
      </c>
    </row>
    <row r="117" spans="1:23" s="132" customFormat="1" x14ac:dyDescent="0.2">
      <c r="A117" s="167"/>
      <c r="B117" s="166" t="s">
        <v>225</v>
      </c>
      <c r="C117" s="904" t="s">
        <v>255</v>
      </c>
      <c r="D117" s="904"/>
      <c r="E117" s="904"/>
      <c r="F117" s="168" t="s">
        <v>31</v>
      </c>
      <c r="G117" s="168" t="s">
        <v>31</v>
      </c>
      <c r="H117" s="168" t="s">
        <v>31</v>
      </c>
      <c r="I117" s="168" t="s">
        <v>31</v>
      </c>
      <c r="J117" s="169">
        <v>8.9</v>
      </c>
      <c r="K117" s="168" t="s">
        <v>520</v>
      </c>
      <c r="L117" s="169">
        <v>11.13</v>
      </c>
      <c r="M117" s="170" t="s">
        <v>31</v>
      </c>
      <c r="N117" s="171" t="s">
        <v>31</v>
      </c>
      <c r="S117" s="137" t="s">
        <v>255</v>
      </c>
    </row>
    <row r="118" spans="1:23" s="132" customFormat="1" x14ac:dyDescent="0.2">
      <c r="A118" s="167"/>
      <c r="B118" s="166" t="s">
        <v>235</v>
      </c>
      <c r="C118" s="904" t="s">
        <v>236</v>
      </c>
      <c r="D118" s="904"/>
      <c r="E118" s="904"/>
      <c r="F118" s="168" t="s">
        <v>31</v>
      </c>
      <c r="G118" s="168" t="s">
        <v>31</v>
      </c>
      <c r="H118" s="168" t="s">
        <v>31</v>
      </c>
      <c r="I118" s="168" t="s">
        <v>31</v>
      </c>
      <c r="J118" s="169">
        <v>0.66</v>
      </c>
      <c r="K118" s="168" t="s">
        <v>520</v>
      </c>
      <c r="L118" s="169">
        <v>0.83</v>
      </c>
      <c r="M118" s="170" t="s">
        <v>31</v>
      </c>
      <c r="N118" s="171" t="s">
        <v>31</v>
      </c>
      <c r="S118" s="137" t="s">
        <v>236</v>
      </c>
    </row>
    <row r="119" spans="1:23" s="132" customFormat="1" x14ac:dyDescent="0.2">
      <c r="A119" s="167"/>
      <c r="B119" s="166" t="s">
        <v>238</v>
      </c>
      <c r="C119" s="904" t="s">
        <v>239</v>
      </c>
      <c r="D119" s="904"/>
      <c r="E119" s="904"/>
      <c r="F119" s="168" t="s">
        <v>31</v>
      </c>
      <c r="G119" s="168" t="s">
        <v>31</v>
      </c>
      <c r="H119" s="168" t="s">
        <v>31</v>
      </c>
      <c r="I119" s="168" t="s">
        <v>31</v>
      </c>
      <c r="J119" s="169">
        <v>0.12</v>
      </c>
      <c r="K119" s="168" t="s">
        <v>520</v>
      </c>
      <c r="L119" s="169">
        <v>0.15</v>
      </c>
      <c r="M119" s="170" t="s">
        <v>31</v>
      </c>
      <c r="N119" s="171" t="s">
        <v>31</v>
      </c>
      <c r="S119" s="137" t="s">
        <v>239</v>
      </c>
    </row>
    <row r="120" spans="1:23" s="132" customFormat="1" x14ac:dyDescent="0.2">
      <c r="A120" s="167"/>
      <c r="B120" s="166" t="s">
        <v>256</v>
      </c>
      <c r="C120" s="904" t="s">
        <v>257</v>
      </c>
      <c r="D120" s="904"/>
      <c r="E120" s="904"/>
      <c r="F120" s="168" t="s">
        <v>31</v>
      </c>
      <c r="G120" s="168" t="s">
        <v>31</v>
      </c>
      <c r="H120" s="168" t="s">
        <v>31</v>
      </c>
      <c r="I120" s="168" t="s">
        <v>31</v>
      </c>
      <c r="J120" s="169">
        <v>0.18</v>
      </c>
      <c r="K120" s="168" t="s">
        <v>31</v>
      </c>
      <c r="L120" s="169">
        <v>0.18</v>
      </c>
      <c r="M120" s="170" t="s">
        <v>31</v>
      </c>
      <c r="N120" s="171" t="s">
        <v>31</v>
      </c>
      <c r="S120" s="137" t="s">
        <v>257</v>
      </c>
    </row>
    <row r="121" spans="1:23" s="132" customFormat="1" x14ac:dyDescent="0.2">
      <c r="A121" s="167"/>
      <c r="B121" s="166" t="s">
        <v>31</v>
      </c>
      <c r="C121" s="904" t="s">
        <v>258</v>
      </c>
      <c r="D121" s="904"/>
      <c r="E121" s="904"/>
      <c r="F121" s="168" t="s">
        <v>241</v>
      </c>
      <c r="G121" s="168" t="s">
        <v>849</v>
      </c>
      <c r="H121" s="168" t="s">
        <v>520</v>
      </c>
      <c r="I121" s="168" t="s">
        <v>850</v>
      </c>
      <c r="J121" s="169" t="s">
        <v>31</v>
      </c>
      <c r="K121" s="168" t="s">
        <v>31</v>
      </c>
      <c r="L121" s="169" t="s">
        <v>31</v>
      </c>
      <c r="M121" s="170" t="s">
        <v>31</v>
      </c>
      <c r="N121" s="171" t="s">
        <v>31</v>
      </c>
      <c r="T121" s="137" t="s">
        <v>258</v>
      </c>
    </row>
    <row r="122" spans="1:23" s="132" customFormat="1" x14ac:dyDescent="0.2">
      <c r="A122" s="167"/>
      <c r="B122" s="166" t="s">
        <v>31</v>
      </c>
      <c r="C122" s="904" t="s">
        <v>240</v>
      </c>
      <c r="D122" s="904"/>
      <c r="E122" s="904"/>
      <c r="F122" s="168" t="s">
        <v>241</v>
      </c>
      <c r="G122" s="168" t="s">
        <v>851</v>
      </c>
      <c r="H122" s="168" t="s">
        <v>520</v>
      </c>
      <c r="I122" s="168" t="s">
        <v>852</v>
      </c>
      <c r="J122" s="169" t="s">
        <v>31</v>
      </c>
      <c r="K122" s="168" t="s">
        <v>31</v>
      </c>
      <c r="L122" s="169" t="s">
        <v>31</v>
      </c>
      <c r="M122" s="170" t="s">
        <v>31</v>
      </c>
      <c r="N122" s="171" t="s">
        <v>31</v>
      </c>
      <c r="T122" s="137" t="s">
        <v>240</v>
      </c>
    </row>
    <row r="123" spans="1:23" s="132" customFormat="1" x14ac:dyDescent="0.2">
      <c r="A123" s="167"/>
      <c r="B123" s="166" t="s">
        <v>31</v>
      </c>
      <c r="C123" s="917" t="s">
        <v>244</v>
      </c>
      <c r="D123" s="917"/>
      <c r="E123" s="917"/>
      <c r="F123" s="159" t="s">
        <v>31</v>
      </c>
      <c r="G123" s="159" t="s">
        <v>31</v>
      </c>
      <c r="H123" s="159" t="s">
        <v>31</v>
      </c>
      <c r="I123" s="159" t="s">
        <v>31</v>
      </c>
      <c r="J123" s="160">
        <v>9.74</v>
      </c>
      <c r="K123" s="159" t="s">
        <v>31</v>
      </c>
      <c r="L123" s="160">
        <v>12.14</v>
      </c>
      <c r="M123" s="161" t="s">
        <v>31</v>
      </c>
      <c r="N123" s="162" t="s">
        <v>31</v>
      </c>
      <c r="U123" s="137" t="s">
        <v>244</v>
      </c>
    </row>
    <row r="124" spans="1:23" s="132" customFormat="1" x14ac:dyDescent="0.2">
      <c r="A124" s="167"/>
      <c r="B124" s="166" t="s">
        <v>31</v>
      </c>
      <c r="C124" s="904" t="s">
        <v>245</v>
      </c>
      <c r="D124" s="904"/>
      <c r="E124" s="904"/>
      <c r="F124" s="168" t="s">
        <v>31</v>
      </c>
      <c r="G124" s="168" t="s">
        <v>31</v>
      </c>
      <c r="H124" s="168" t="s">
        <v>31</v>
      </c>
      <c r="I124" s="168" t="s">
        <v>31</v>
      </c>
      <c r="J124" s="169" t="s">
        <v>31</v>
      </c>
      <c r="K124" s="168" t="s">
        <v>31</v>
      </c>
      <c r="L124" s="169">
        <v>11.28</v>
      </c>
      <c r="M124" s="170" t="s">
        <v>31</v>
      </c>
      <c r="N124" s="171" t="s">
        <v>31</v>
      </c>
      <c r="T124" s="137" t="s">
        <v>245</v>
      </c>
    </row>
    <row r="125" spans="1:23" s="132" customFormat="1" ht="22.5" x14ac:dyDescent="0.2">
      <c r="A125" s="167"/>
      <c r="B125" s="166" t="s">
        <v>839</v>
      </c>
      <c r="C125" s="904" t="s">
        <v>840</v>
      </c>
      <c r="D125" s="904"/>
      <c r="E125" s="904"/>
      <c r="F125" s="168" t="s">
        <v>144</v>
      </c>
      <c r="G125" s="168" t="s">
        <v>841</v>
      </c>
      <c r="H125" s="168" t="s">
        <v>31</v>
      </c>
      <c r="I125" s="168" t="s">
        <v>841</v>
      </c>
      <c r="J125" s="169" t="s">
        <v>31</v>
      </c>
      <c r="K125" s="168" t="s">
        <v>31</v>
      </c>
      <c r="L125" s="169">
        <v>10.38</v>
      </c>
      <c r="M125" s="170" t="s">
        <v>31</v>
      </c>
      <c r="N125" s="171" t="s">
        <v>31</v>
      </c>
      <c r="T125" s="137" t="s">
        <v>840</v>
      </c>
    </row>
    <row r="126" spans="1:23" s="132" customFormat="1" ht="22.5" x14ac:dyDescent="0.2">
      <c r="A126" s="167"/>
      <c r="B126" s="166" t="s">
        <v>842</v>
      </c>
      <c r="C126" s="904" t="s">
        <v>843</v>
      </c>
      <c r="D126" s="904"/>
      <c r="E126" s="904"/>
      <c r="F126" s="168" t="s">
        <v>144</v>
      </c>
      <c r="G126" s="168" t="s">
        <v>554</v>
      </c>
      <c r="H126" s="168" t="s">
        <v>31</v>
      </c>
      <c r="I126" s="168" t="s">
        <v>554</v>
      </c>
      <c r="J126" s="169" t="s">
        <v>31</v>
      </c>
      <c r="K126" s="168" t="s">
        <v>31</v>
      </c>
      <c r="L126" s="169">
        <v>7.33</v>
      </c>
      <c r="M126" s="170" t="s">
        <v>31</v>
      </c>
      <c r="N126" s="171" t="s">
        <v>31</v>
      </c>
      <c r="T126" s="137" t="s">
        <v>843</v>
      </c>
    </row>
    <row r="127" spans="1:23" s="132" customFormat="1" x14ac:dyDescent="0.2">
      <c r="A127" s="172"/>
      <c r="B127" s="173"/>
      <c r="C127" s="918" t="s">
        <v>252</v>
      </c>
      <c r="D127" s="918"/>
      <c r="E127" s="918"/>
      <c r="F127" s="174" t="s">
        <v>31</v>
      </c>
      <c r="G127" s="174" t="s">
        <v>31</v>
      </c>
      <c r="H127" s="174" t="s">
        <v>31</v>
      </c>
      <c r="I127" s="174" t="s">
        <v>31</v>
      </c>
      <c r="J127" s="175" t="s">
        <v>31</v>
      </c>
      <c r="K127" s="174" t="s">
        <v>31</v>
      </c>
      <c r="L127" s="175">
        <v>29.85</v>
      </c>
      <c r="M127" s="161" t="s">
        <v>31</v>
      </c>
      <c r="N127" s="176" t="s">
        <v>31</v>
      </c>
      <c r="V127" s="137" t="s">
        <v>252</v>
      </c>
    </row>
    <row r="128" spans="1:23" s="132" customFormat="1" ht="67.5" x14ac:dyDescent="0.2">
      <c r="A128" s="157" t="s">
        <v>336</v>
      </c>
      <c r="B128" s="158" t="s">
        <v>1128</v>
      </c>
      <c r="C128" s="917" t="s">
        <v>1129</v>
      </c>
      <c r="D128" s="917"/>
      <c r="E128" s="917"/>
      <c r="F128" s="159" t="s">
        <v>178</v>
      </c>
      <c r="G128" s="159" t="s">
        <v>31</v>
      </c>
      <c r="H128" s="159" t="s">
        <v>31</v>
      </c>
      <c r="I128" s="159" t="s">
        <v>225</v>
      </c>
      <c r="J128" s="160">
        <v>2504.73</v>
      </c>
      <c r="K128" s="159" t="s">
        <v>31</v>
      </c>
      <c r="L128" s="160">
        <v>2504.73</v>
      </c>
      <c r="M128" s="161" t="s">
        <v>31</v>
      </c>
      <c r="N128" s="162" t="s">
        <v>31</v>
      </c>
      <c r="Q128" s="137" t="s">
        <v>1129</v>
      </c>
    </row>
    <row r="129" spans="1:23" s="132" customFormat="1" ht="22.5" x14ac:dyDescent="0.2">
      <c r="A129" s="157" t="s">
        <v>341</v>
      </c>
      <c r="B129" s="158" t="s">
        <v>847</v>
      </c>
      <c r="C129" s="917" t="s">
        <v>848</v>
      </c>
      <c r="D129" s="917"/>
      <c r="E129" s="917"/>
      <c r="F129" s="159" t="s">
        <v>178</v>
      </c>
      <c r="G129" s="159" t="s">
        <v>31</v>
      </c>
      <c r="H129" s="159" t="s">
        <v>31</v>
      </c>
      <c r="I129" s="159" t="s">
        <v>225</v>
      </c>
      <c r="J129" s="160" t="s">
        <v>31</v>
      </c>
      <c r="K129" s="159" t="s">
        <v>31</v>
      </c>
      <c r="L129" s="160" t="s">
        <v>31</v>
      </c>
      <c r="M129" s="161" t="s">
        <v>31</v>
      </c>
      <c r="N129" s="162" t="s">
        <v>31</v>
      </c>
      <c r="Q129" s="137" t="s">
        <v>848</v>
      </c>
    </row>
    <row r="130" spans="1:23" s="132" customFormat="1" ht="22.5" x14ac:dyDescent="0.2">
      <c r="A130" s="165"/>
      <c r="B130" s="166" t="s">
        <v>231</v>
      </c>
      <c r="C130" s="904" t="s">
        <v>232</v>
      </c>
      <c r="D130" s="904"/>
      <c r="E130" s="904"/>
      <c r="F130" s="904"/>
      <c r="G130" s="904"/>
      <c r="H130" s="904"/>
      <c r="I130" s="904"/>
      <c r="J130" s="904"/>
      <c r="K130" s="904"/>
      <c r="L130" s="904"/>
      <c r="M130" s="904"/>
      <c r="N130" s="912"/>
      <c r="R130" s="137" t="s">
        <v>232</v>
      </c>
    </row>
    <row r="131" spans="1:23" s="132" customFormat="1" x14ac:dyDescent="0.2">
      <c r="A131" s="167"/>
      <c r="B131" s="166" t="s">
        <v>225</v>
      </c>
      <c r="C131" s="904" t="s">
        <v>255</v>
      </c>
      <c r="D131" s="904"/>
      <c r="E131" s="904"/>
      <c r="F131" s="168" t="s">
        <v>31</v>
      </c>
      <c r="G131" s="168" t="s">
        <v>31</v>
      </c>
      <c r="H131" s="168" t="s">
        <v>31</v>
      </c>
      <c r="I131" s="168" t="s">
        <v>31</v>
      </c>
      <c r="J131" s="169">
        <v>8.9</v>
      </c>
      <c r="K131" s="168" t="s">
        <v>520</v>
      </c>
      <c r="L131" s="169">
        <v>11.13</v>
      </c>
      <c r="M131" s="170" t="s">
        <v>31</v>
      </c>
      <c r="N131" s="171" t="s">
        <v>31</v>
      </c>
      <c r="S131" s="137" t="s">
        <v>255</v>
      </c>
    </row>
    <row r="132" spans="1:23" s="132" customFormat="1" x14ac:dyDescent="0.2">
      <c r="A132" s="167"/>
      <c r="B132" s="166" t="s">
        <v>235</v>
      </c>
      <c r="C132" s="904" t="s">
        <v>236</v>
      </c>
      <c r="D132" s="904"/>
      <c r="E132" s="904"/>
      <c r="F132" s="168" t="s">
        <v>31</v>
      </c>
      <c r="G132" s="168" t="s">
        <v>31</v>
      </c>
      <c r="H132" s="168" t="s">
        <v>31</v>
      </c>
      <c r="I132" s="168" t="s">
        <v>31</v>
      </c>
      <c r="J132" s="169">
        <v>0.66</v>
      </c>
      <c r="K132" s="168" t="s">
        <v>520</v>
      </c>
      <c r="L132" s="169">
        <v>0.83</v>
      </c>
      <c r="M132" s="170" t="s">
        <v>31</v>
      </c>
      <c r="N132" s="171" t="s">
        <v>31</v>
      </c>
      <c r="S132" s="137" t="s">
        <v>236</v>
      </c>
    </row>
    <row r="133" spans="1:23" s="132" customFormat="1" x14ac:dyDescent="0.2">
      <c r="A133" s="167"/>
      <c r="B133" s="166" t="s">
        <v>238</v>
      </c>
      <c r="C133" s="904" t="s">
        <v>239</v>
      </c>
      <c r="D133" s="904"/>
      <c r="E133" s="904"/>
      <c r="F133" s="168" t="s">
        <v>31</v>
      </c>
      <c r="G133" s="168" t="s">
        <v>31</v>
      </c>
      <c r="H133" s="168" t="s">
        <v>31</v>
      </c>
      <c r="I133" s="168" t="s">
        <v>31</v>
      </c>
      <c r="J133" s="169">
        <v>0.12</v>
      </c>
      <c r="K133" s="168" t="s">
        <v>520</v>
      </c>
      <c r="L133" s="169">
        <v>0.15</v>
      </c>
      <c r="M133" s="170" t="s">
        <v>31</v>
      </c>
      <c r="N133" s="171" t="s">
        <v>31</v>
      </c>
      <c r="S133" s="137" t="s">
        <v>239</v>
      </c>
    </row>
    <row r="134" spans="1:23" s="132" customFormat="1" x14ac:dyDescent="0.2">
      <c r="A134" s="167"/>
      <c r="B134" s="166" t="s">
        <v>256</v>
      </c>
      <c r="C134" s="904" t="s">
        <v>257</v>
      </c>
      <c r="D134" s="904"/>
      <c r="E134" s="904"/>
      <c r="F134" s="168" t="s">
        <v>31</v>
      </c>
      <c r="G134" s="168" t="s">
        <v>31</v>
      </c>
      <c r="H134" s="168" t="s">
        <v>31</v>
      </c>
      <c r="I134" s="168" t="s">
        <v>31</v>
      </c>
      <c r="J134" s="169">
        <v>0.18</v>
      </c>
      <c r="K134" s="168" t="s">
        <v>31</v>
      </c>
      <c r="L134" s="169">
        <v>0.18</v>
      </c>
      <c r="M134" s="170" t="s">
        <v>31</v>
      </c>
      <c r="N134" s="171" t="s">
        <v>31</v>
      </c>
      <c r="S134" s="137" t="s">
        <v>257</v>
      </c>
    </row>
    <row r="135" spans="1:23" s="132" customFormat="1" x14ac:dyDescent="0.2">
      <c r="A135" s="167"/>
      <c r="B135" s="166" t="s">
        <v>31</v>
      </c>
      <c r="C135" s="904" t="s">
        <v>258</v>
      </c>
      <c r="D135" s="904"/>
      <c r="E135" s="904"/>
      <c r="F135" s="168" t="s">
        <v>241</v>
      </c>
      <c r="G135" s="168" t="s">
        <v>849</v>
      </c>
      <c r="H135" s="168" t="s">
        <v>520</v>
      </c>
      <c r="I135" s="168" t="s">
        <v>850</v>
      </c>
      <c r="J135" s="169" t="s">
        <v>31</v>
      </c>
      <c r="K135" s="168" t="s">
        <v>31</v>
      </c>
      <c r="L135" s="169" t="s">
        <v>31</v>
      </c>
      <c r="M135" s="170" t="s">
        <v>31</v>
      </c>
      <c r="N135" s="171" t="s">
        <v>31</v>
      </c>
      <c r="T135" s="137" t="s">
        <v>258</v>
      </c>
    </row>
    <row r="136" spans="1:23" s="132" customFormat="1" x14ac:dyDescent="0.2">
      <c r="A136" s="167"/>
      <c r="B136" s="166" t="s">
        <v>31</v>
      </c>
      <c r="C136" s="904" t="s">
        <v>240</v>
      </c>
      <c r="D136" s="904"/>
      <c r="E136" s="904"/>
      <c r="F136" s="168" t="s">
        <v>241</v>
      </c>
      <c r="G136" s="168" t="s">
        <v>851</v>
      </c>
      <c r="H136" s="168" t="s">
        <v>520</v>
      </c>
      <c r="I136" s="168" t="s">
        <v>852</v>
      </c>
      <c r="J136" s="169" t="s">
        <v>31</v>
      </c>
      <c r="K136" s="168" t="s">
        <v>31</v>
      </c>
      <c r="L136" s="169" t="s">
        <v>31</v>
      </c>
      <c r="M136" s="170" t="s">
        <v>31</v>
      </c>
      <c r="N136" s="171" t="s">
        <v>31</v>
      </c>
      <c r="T136" s="137" t="s">
        <v>240</v>
      </c>
    </row>
    <row r="137" spans="1:23" s="132" customFormat="1" x14ac:dyDescent="0.2">
      <c r="A137" s="167"/>
      <c r="B137" s="166" t="s">
        <v>31</v>
      </c>
      <c r="C137" s="917" t="s">
        <v>244</v>
      </c>
      <c r="D137" s="917"/>
      <c r="E137" s="917"/>
      <c r="F137" s="159" t="s">
        <v>31</v>
      </c>
      <c r="G137" s="159" t="s">
        <v>31</v>
      </c>
      <c r="H137" s="159" t="s">
        <v>31</v>
      </c>
      <c r="I137" s="159" t="s">
        <v>31</v>
      </c>
      <c r="J137" s="160">
        <v>9.74</v>
      </c>
      <c r="K137" s="159" t="s">
        <v>31</v>
      </c>
      <c r="L137" s="160">
        <v>12.14</v>
      </c>
      <c r="M137" s="161" t="s">
        <v>31</v>
      </c>
      <c r="N137" s="162" t="s">
        <v>31</v>
      </c>
      <c r="U137" s="137" t="s">
        <v>244</v>
      </c>
    </row>
    <row r="138" spans="1:23" s="132" customFormat="1" x14ac:dyDescent="0.2">
      <c r="A138" s="167"/>
      <c r="B138" s="166" t="s">
        <v>31</v>
      </c>
      <c r="C138" s="904" t="s">
        <v>245</v>
      </c>
      <c r="D138" s="904"/>
      <c r="E138" s="904"/>
      <c r="F138" s="168" t="s">
        <v>31</v>
      </c>
      <c r="G138" s="168" t="s">
        <v>31</v>
      </c>
      <c r="H138" s="168" t="s">
        <v>31</v>
      </c>
      <c r="I138" s="168" t="s">
        <v>31</v>
      </c>
      <c r="J138" s="169" t="s">
        <v>31</v>
      </c>
      <c r="K138" s="168" t="s">
        <v>31</v>
      </c>
      <c r="L138" s="169">
        <v>11.28</v>
      </c>
      <c r="M138" s="170" t="s">
        <v>31</v>
      </c>
      <c r="N138" s="171" t="s">
        <v>31</v>
      </c>
      <c r="T138" s="137" t="s">
        <v>245</v>
      </c>
    </row>
    <row r="139" spans="1:23" s="132" customFormat="1" ht="22.5" x14ac:dyDescent="0.2">
      <c r="A139" s="167"/>
      <c r="B139" s="166" t="s">
        <v>839</v>
      </c>
      <c r="C139" s="904" t="s">
        <v>840</v>
      </c>
      <c r="D139" s="904"/>
      <c r="E139" s="904"/>
      <c r="F139" s="168" t="s">
        <v>144</v>
      </c>
      <c r="G139" s="168" t="s">
        <v>841</v>
      </c>
      <c r="H139" s="168" t="s">
        <v>31</v>
      </c>
      <c r="I139" s="168" t="s">
        <v>841</v>
      </c>
      <c r="J139" s="169" t="s">
        <v>31</v>
      </c>
      <c r="K139" s="168" t="s">
        <v>31</v>
      </c>
      <c r="L139" s="169">
        <v>10.38</v>
      </c>
      <c r="M139" s="170" t="s">
        <v>31</v>
      </c>
      <c r="N139" s="171" t="s">
        <v>31</v>
      </c>
      <c r="T139" s="137" t="s">
        <v>840</v>
      </c>
    </row>
    <row r="140" spans="1:23" s="132" customFormat="1" ht="22.5" x14ac:dyDescent="0.2">
      <c r="A140" s="167"/>
      <c r="B140" s="166" t="s">
        <v>842</v>
      </c>
      <c r="C140" s="904" t="s">
        <v>843</v>
      </c>
      <c r="D140" s="904"/>
      <c r="E140" s="904"/>
      <c r="F140" s="168" t="s">
        <v>144</v>
      </c>
      <c r="G140" s="168" t="s">
        <v>554</v>
      </c>
      <c r="H140" s="168" t="s">
        <v>31</v>
      </c>
      <c r="I140" s="168" t="s">
        <v>554</v>
      </c>
      <c r="J140" s="169" t="s">
        <v>31</v>
      </c>
      <c r="K140" s="168" t="s">
        <v>31</v>
      </c>
      <c r="L140" s="169">
        <v>7.33</v>
      </c>
      <c r="M140" s="170" t="s">
        <v>31</v>
      </c>
      <c r="N140" s="171" t="s">
        <v>31</v>
      </c>
      <c r="T140" s="137" t="s">
        <v>843</v>
      </c>
    </row>
    <row r="141" spans="1:23" s="132" customFormat="1" x14ac:dyDescent="0.2">
      <c r="A141" s="172"/>
      <c r="B141" s="173"/>
      <c r="C141" s="918" t="s">
        <v>252</v>
      </c>
      <c r="D141" s="918"/>
      <c r="E141" s="918"/>
      <c r="F141" s="174" t="s">
        <v>31</v>
      </c>
      <c r="G141" s="174" t="s">
        <v>31</v>
      </c>
      <c r="H141" s="174" t="s">
        <v>31</v>
      </c>
      <c r="I141" s="174" t="s">
        <v>31</v>
      </c>
      <c r="J141" s="175" t="s">
        <v>31</v>
      </c>
      <c r="K141" s="174" t="s">
        <v>31</v>
      </c>
      <c r="L141" s="175">
        <v>29.85</v>
      </c>
      <c r="M141" s="161" t="s">
        <v>31</v>
      </c>
      <c r="N141" s="176" t="s">
        <v>31</v>
      </c>
      <c r="V141" s="137" t="s">
        <v>252</v>
      </c>
    </row>
    <row r="142" spans="1:23" s="132" customFormat="1" ht="56.25" x14ac:dyDescent="0.2">
      <c r="A142" s="157" t="s">
        <v>344</v>
      </c>
      <c r="B142" s="158" t="s">
        <v>871</v>
      </c>
      <c r="C142" s="917" t="s">
        <v>1130</v>
      </c>
      <c r="D142" s="917"/>
      <c r="E142" s="917"/>
      <c r="F142" s="159" t="s">
        <v>178</v>
      </c>
      <c r="G142" s="159" t="s">
        <v>31</v>
      </c>
      <c r="H142" s="159" t="s">
        <v>31</v>
      </c>
      <c r="I142" s="159" t="s">
        <v>225</v>
      </c>
      <c r="J142" s="160">
        <v>1921.84</v>
      </c>
      <c r="K142" s="159" t="s">
        <v>31</v>
      </c>
      <c r="L142" s="160">
        <v>1921.84</v>
      </c>
      <c r="M142" s="161" t="s">
        <v>31</v>
      </c>
      <c r="N142" s="162" t="s">
        <v>31</v>
      </c>
      <c r="Q142" s="137" t="s">
        <v>1130</v>
      </c>
    </row>
    <row r="143" spans="1:23" s="132" customFormat="1" ht="22.5" x14ac:dyDescent="0.2">
      <c r="A143" s="157" t="s">
        <v>346</v>
      </c>
      <c r="B143" s="158" t="s">
        <v>873</v>
      </c>
      <c r="C143" s="917" t="s">
        <v>874</v>
      </c>
      <c r="D143" s="917"/>
      <c r="E143" s="917"/>
      <c r="F143" s="159" t="s">
        <v>178</v>
      </c>
      <c r="G143" s="159" t="s">
        <v>31</v>
      </c>
      <c r="H143" s="159" t="s">
        <v>31</v>
      </c>
      <c r="I143" s="159" t="s">
        <v>225</v>
      </c>
      <c r="J143" s="160">
        <v>348.74</v>
      </c>
      <c r="K143" s="159" t="s">
        <v>787</v>
      </c>
      <c r="L143" s="160">
        <v>355.71</v>
      </c>
      <c r="M143" s="161" t="s">
        <v>31</v>
      </c>
      <c r="N143" s="162" t="s">
        <v>31</v>
      </c>
      <c r="Q143" s="137" t="s">
        <v>874</v>
      </c>
    </row>
    <row r="144" spans="1:23" s="132" customFormat="1" x14ac:dyDescent="0.2">
      <c r="A144" s="163"/>
      <c r="B144" s="164"/>
      <c r="C144" s="904" t="s">
        <v>875</v>
      </c>
      <c r="D144" s="904"/>
      <c r="E144" s="904"/>
      <c r="F144" s="904"/>
      <c r="G144" s="904"/>
      <c r="H144" s="904"/>
      <c r="I144" s="904"/>
      <c r="J144" s="904"/>
      <c r="K144" s="904"/>
      <c r="L144" s="904"/>
      <c r="M144" s="904"/>
      <c r="N144" s="912"/>
      <c r="W144" s="137" t="s">
        <v>875</v>
      </c>
    </row>
    <row r="145" spans="1:23" s="132" customFormat="1" ht="22.5" x14ac:dyDescent="0.2">
      <c r="A145" s="165"/>
      <c r="B145" s="166" t="s">
        <v>789</v>
      </c>
      <c r="C145" s="904" t="s">
        <v>790</v>
      </c>
      <c r="D145" s="904"/>
      <c r="E145" s="904"/>
      <c r="F145" s="904"/>
      <c r="G145" s="904"/>
      <c r="H145" s="904"/>
      <c r="I145" s="904"/>
      <c r="J145" s="904"/>
      <c r="K145" s="904"/>
      <c r="L145" s="904"/>
      <c r="M145" s="904"/>
      <c r="N145" s="912"/>
      <c r="R145" s="137" t="s">
        <v>790</v>
      </c>
    </row>
    <row r="146" spans="1:23" s="132" customFormat="1" ht="33.75" x14ac:dyDescent="0.2">
      <c r="A146" s="157" t="s">
        <v>348</v>
      </c>
      <c r="B146" s="158" t="s">
        <v>876</v>
      </c>
      <c r="C146" s="917" t="s">
        <v>877</v>
      </c>
      <c r="D146" s="917"/>
      <c r="E146" s="917"/>
      <c r="F146" s="159" t="s">
        <v>178</v>
      </c>
      <c r="G146" s="159" t="s">
        <v>31</v>
      </c>
      <c r="H146" s="159" t="s">
        <v>31</v>
      </c>
      <c r="I146" s="159" t="s">
        <v>225</v>
      </c>
      <c r="J146" s="160" t="s">
        <v>31</v>
      </c>
      <c r="K146" s="159" t="s">
        <v>31</v>
      </c>
      <c r="L146" s="160" t="s">
        <v>31</v>
      </c>
      <c r="M146" s="161" t="s">
        <v>31</v>
      </c>
      <c r="N146" s="162" t="s">
        <v>31</v>
      </c>
      <c r="Q146" s="137" t="s">
        <v>877</v>
      </c>
    </row>
    <row r="147" spans="1:23" s="132" customFormat="1" ht="22.5" x14ac:dyDescent="0.2">
      <c r="A147" s="165"/>
      <c r="B147" s="166" t="s">
        <v>231</v>
      </c>
      <c r="C147" s="904" t="s">
        <v>232</v>
      </c>
      <c r="D147" s="904"/>
      <c r="E147" s="904"/>
      <c r="F147" s="904"/>
      <c r="G147" s="904"/>
      <c r="H147" s="904"/>
      <c r="I147" s="904"/>
      <c r="J147" s="904"/>
      <c r="K147" s="904"/>
      <c r="L147" s="904"/>
      <c r="M147" s="904"/>
      <c r="N147" s="912"/>
      <c r="R147" s="137" t="s">
        <v>232</v>
      </c>
    </row>
    <row r="148" spans="1:23" s="132" customFormat="1" x14ac:dyDescent="0.2">
      <c r="A148" s="167"/>
      <c r="B148" s="166" t="s">
        <v>225</v>
      </c>
      <c r="C148" s="904" t="s">
        <v>255</v>
      </c>
      <c r="D148" s="904"/>
      <c r="E148" s="904"/>
      <c r="F148" s="168" t="s">
        <v>31</v>
      </c>
      <c r="G148" s="168" t="s">
        <v>31</v>
      </c>
      <c r="H148" s="168" t="s">
        <v>31</v>
      </c>
      <c r="I148" s="168" t="s">
        <v>31</v>
      </c>
      <c r="J148" s="169">
        <v>5.16</v>
      </c>
      <c r="K148" s="168" t="s">
        <v>520</v>
      </c>
      <c r="L148" s="169">
        <v>6.45</v>
      </c>
      <c r="M148" s="170" t="s">
        <v>31</v>
      </c>
      <c r="N148" s="171" t="s">
        <v>31</v>
      </c>
      <c r="S148" s="137" t="s">
        <v>255</v>
      </c>
    </row>
    <row r="149" spans="1:23" s="132" customFormat="1" x14ac:dyDescent="0.2">
      <c r="A149" s="167"/>
      <c r="B149" s="166" t="s">
        <v>256</v>
      </c>
      <c r="C149" s="904" t="s">
        <v>257</v>
      </c>
      <c r="D149" s="904"/>
      <c r="E149" s="904"/>
      <c r="F149" s="168" t="s">
        <v>31</v>
      </c>
      <c r="G149" s="168" t="s">
        <v>31</v>
      </c>
      <c r="H149" s="168" t="s">
        <v>31</v>
      </c>
      <c r="I149" s="168" t="s">
        <v>31</v>
      </c>
      <c r="J149" s="169">
        <v>1.0900000000000001</v>
      </c>
      <c r="K149" s="168" t="s">
        <v>31</v>
      </c>
      <c r="L149" s="169">
        <v>1.0900000000000001</v>
      </c>
      <c r="M149" s="170" t="s">
        <v>31</v>
      </c>
      <c r="N149" s="171" t="s">
        <v>31</v>
      </c>
      <c r="S149" s="137" t="s">
        <v>257</v>
      </c>
    </row>
    <row r="150" spans="1:23" s="132" customFormat="1" x14ac:dyDescent="0.2">
      <c r="A150" s="167"/>
      <c r="B150" s="166" t="s">
        <v>31</v>
      </c>
      <c r="C150" s="904" t="s">
        <v>258</v>
      </c>
      <c r="D150" s="904"/>
      <c r="E150" s="904"/>
      <c r="F150" s="168" t="s">
        <v>241</v>
      </c>
      <c r="G150" s="168" t="s">
        <v>878</v>
      </c>
      <c r="H150" s="168" t="s">
        <v>520</v>
      </c>
      <c r="I150" s="168" t="s">
        <v>629</v>
      </c>
      <c r="J150" s="169" t="s">
        <v>31</v>
      </c>
      <c r="K150" s="168" t="s">
        <v>31</v>
      </c>
      <c r="L150" s="169" t="s">
        <v>31</v>
      </c>
      <c r="M150" s="170" t="s">
        <v>31</v>
      </c>
      <c r="N150" s="171" t="s">
        <v>31</v>
      </c>
      <c r="T150" s="137" t="s">
        <v>258</v>
      </c>
    </row>
    <row r="151" spans="1:23" s="132" customFormat="1" x14ac:dyDescent="0.2">
      <c r="A151" s="167"/>
      <c r="B151" s="166" t="s">
        <v>31</v>
      </c>
      <c r="C151" s="917" t="s">
        <v>244</v>
      </c>
      <c r="D151" s="917"/>
      <c r="E151" s="917"/>
      <c r="F151" s="159" t="s">
        <v>31</v>
      </c>
      <c r="G151" s="159" t="s">
        <v>31</v>
      </c>
      <c r="H151" s="159" t="s">
        <v>31</v>
      </c>
      <c r="I151" s="159" t="s">
        <v>31</v>
      </c>
      <c r="J151" s="160">
        <v>6.25</v>
      </c>
      <c r="K151" s="159" t="s">
        <v>31</v>
      </c>
      <c r="L151" s="160">
        <v>7.54</v>
      </c>
      <c r="M151" s="161" t="s">
        <v>31</v>
      </c>
      <c r="N151" s="162" t="s">
        <v>31</v>
      </c>
      <c r="U151" s="137" t="s">
        <v>244</v>
      </c>
    </row>
    <row r="152" spans="1:23" s="132" customFormat="1" x14ac:dyDescent="0.2">
      <c r="A152" s="167"/>
      <c r="B152" s="166" t="s">
        <v>31</v>
      </c>
      <c r="C152" s="904" t="s">
        <v>245</v>
      </c>
      <c r="D152" s="904"/>
      <c r="E152" s="904"/>
      <c r="F152" s="168" t="s">
        <v>31</v>
      </c>
      <c r="G152" s="168" t="s">
        <v>31</v>
      </c>
      <c r="H152" s="168" t="s">
        <v>31</v>
      </c>
      <c r="I152" s="168" t="s">
        <v>31</v>
      </c>
      <c r="J152" s="169" t="s">
        <v>31</v>
      </c>
      <c r="K152" s="168" t="s">
        <v>31</v>
      </c>
      <c r="L152" s="169">
        <v>6.45</v>
      </c>
      <c r="M152" s="170" t="s">
        <v>31</v>
      </c>
      <c r="N152" s="171" t="s">
        <v>31</v>
      </c>
      <c r="T152" s="137" t="s">
        <v>245</v>
      </c>
    </row>
    <row r="153" spans="1:23" s="132" customFormat="1" ht="22.5" x14ac:dyDescent="0.2">
      <c r="A153" s="167"/>
      <c r="B153" s="166" t="s">
        <v>699</v>
      </c>
      <c r="C153" s="904" t="s">
        <v>700</v>
      </c>
      <c r="D153" s="904"/>
      <c r="E153" s="904"/>
      <c r="F153" s="168" t="s">
        <v>144</v>
      </c>
      <c r="G153" s="168" t="s">
        <v>537</v>
      </c>
      <c r="H153" s="168" t="s">
        <v>31</v>
      </c>
      <c r="I153" s="168" t="s">
        <v>537</v>
      </c>
      <c r="J153" s="169" t="s">
        <v>31</v>
      </c>
      <c r="K153" s="168" t="s">
        <v>31</v>
      </c>
      <c r="L153" s="169">
        <v>5.16</v>
      </c>
      <c r="M153" s="170" t="s">
        <v>31</v>
      </c>
      <c r="N153" s="171" t="s">
        <v>31</v>
      </c>
      <c r="T153" s="137" t="s">
        <v>700</v>
      </c>
    </row>
    <row r="154" spans="1:23" s="132" customFormat="1" ht="22.5" x14ac:dyDescent="0.2">
      <c r="A154" s="167"/>
      <c r="B154" s="166" t="s">
        <v>701</v>
      </c>
      <c r="C154" s="904" t="s">
        <v>702</v>
      </c>
      <c r="D154" s="904"/>
      <c r="E154" s="904"/>
      <c r="F154" s="168" t="s">
        <v>144</v>
      </c>
      <c r="G154" s="168" t="s">
        <v>703</v>
      </c>
      <c r="H154" s="168" t="s">
        <v>31</v>
      </c>
      <c r="I154" s="168" t="s">
        <v>703</v>
      </c>
      <c r="J154" s="169" t="s">
        <v>31</v>
      </c>
      <c r="K154" s="168" t="s">
        <v>31</v>
      </c>
      <c r="L154" s="169">
        <v>3.87</v>
      </c>
      <c r="M154" s="170" t="s">
        <v>31</v>
      </c>
      <c r="N154" s="171" t="s">
        <v>31</v>
      </c>
      <c r="T154" s="137" t="s">
        <v>702</v>
      </c>
    </row>
    <row r="155" spans="1:23" s="132" customFormat="1" x14ac:dyDescent="0.2">
      <c r="A155" s="172"/>
      <c r="B155" s="173"/>
      <c r="C155" s="918" t="s">
        <v>252</v>
      </c>
      <c r="D155" s="918"/>
      <c r="E155" s="918"/>
      <c r="F155" s="174" t="s">
        <v>31</v>
      </c>
      <c r="G155" s="174" t="s">
        <v>31</v>
      </c>
      <c r="H155" s="174" t="s">
        <v>31</v>
      </c>
      <c r="I155" s="174" t="s">
        <v>31</v>
      </c>
      <c r="J155" s="175" t="s">
        <v>31</v>
      </c>
      <c r="K155" s="174" t="s">
        <v>31</v>
      </c>
      <c r="L155" s="175">
        <v>16.57</v>
      </c>
      <c r="M155" s="161" t="s">
        <v>31</v>
      </c>
      <c r="N155" s="176" t="s">
        <v>31</v>
      </c>
      <c r="V155" s="137" t="s">
        <v>252</v>
      </c>
    </row>
    <row r="156" spans="1:23" s="132" customFormat="1" ht="33.75" x14ac:dyDescent="0.2">
      <c r="A156" s="157" t="s">
        <v>351</v>
      </c>
      <c r="B156" s="158" t="s">
        <v>1131</v>
      </c>
      <c r="C156" s="917" t="s">
        <v>1132</v>
      </c>
      <c r="D156" s="917"/>
      <c r="E156" s="917"/>
      <c r="F156" s="159" t="s">
        <v>178</v>
      </c>
      <c r="G156" s="159" t="s">
        <v>31</v>
      </c>
      <c r="H156" s="159" t="s">
        <v>31</v>
      </c>
      <c r="I156" s="159" t="s">
        <v>225</v>
      </c>
      <c r="J156" s="160">
        <v>428.1</v>
      </c>
      <c r="K156" s="159" t="s">
        <v>787</v>
      </c>
      <c r="L156" s="160">
        <v>436.66</v>
      </c>
      <c r="M156" s="161" t="s">
        <v>31</v>
      </c>
      <c r="N156" s="162" t="s">
        <v>31</v>
      </c>
      <c r="Q156" s="137" t="s">
        <v>1132</v>
      </c>
    </row>
    <row r="157" spans="1:23" s="132" customFormat="1" x14ac:dyDescent="0.2">
      <c r="A157" s="163"/>
      <c r="B157" s="164"/>
      <c r="C157" s="904" t="s">
        <v>1133</v>
      </c>
      <c r="D157" s="904"/>
      <c r="E157" s="904"/>
      <c r="F157" s="904"/>
      <c r="G157" s="904"/>
      <c r="H157" s="904"/>
      <c r="I157" s="904"/>
      <c r="J157" s="904"/>
      <c r="K157" s="904"/>
      <c r="L157" s="904"/>
      <c r="M157" s="904"/>
      <c r="N157" s="912"/>
      <c r="W157" s="137" t="s">
        <v>1133</v>
      </c>
    </row>
    <row r="158" spans="1:23" s="132" customFormat="1" ht="22.5" x14ac:dyDescent="0.2">
      <c r="A158" s="165"/>
      <c r="B158" s="166" t="s">
        <v>789</v>
      </c>
      <c r="C158" s="904" t="s">
        <v>790</v>
      </c>
      <c r="D158" s="904"/>
      <c r="E158" s="904"/>
      <c r="F158" s="904"/>
      <c r="G158" s="904"/>
      <c r="H158" s="904"/>
      <c r="I158" s="904"/>
      <c r="J158" s="904"/>
      <c r="K158" s="904"/>
      <c r="L158" s="904"/>
      <c r="M158" s="904"/>
      <c r="N158" s="912"/>
      <c r="R158" s="137" t="s">
        <v>790</v>
      </c>
    </row>
    <row r="159" spans="1:23" s="132" customFormat="1" ht="33.75" x14ac:dyDescent="0.2">
      <c r="A159" s="157" t="s">
        <v>356</v>
      </c>
      <c r="B159" s="158" t="s">
        <v>881</v>
      </c>
      <c r="C159" s="917" t="s">
        <v>882</v>
      </c>
      <c r="D159" s="917"/>
      <c r="E159" s="917"/>
      <c r="F159" s="159" t="s">
        <v>178</v>
      </c>
      <c r="G159" s="159" t="s">
        <v>31</v>
      </c>
      <c r="H159" s="159" t="s">
        <v>31</v>
      </c>
      <c r="I159" s="159" t="s">
        <v>225</v>
      </c>
      <c r="J159" s="160">
        <v>31.98</v>
      </c>
      <c r="K159" s="159" t="s">
        <v>787</v>
      </c>
      <c r="L159" s="160">
        <v>32.619999999999997</v>
      </c>
      <c r="M159" s="161" t="s">
        <v>31</v>
      </c>
      <c r="N159" s="162" t="s">
        <v>31</v>
      </c>
      <c r="Q159" s="137" t="s">
        <v>882</v>
      </c>
    </row>
    <row r="160" spans="1:23" s="132" customFormat="1" x14ac:dyDescent="0.2">
      <c r="A160" s="163"/>
      <c r="B160" s="164"/>
      <c r="C160" s="904" t="s">
        <v>883</v>
      </c>
      <c r="D160" s="904"/>
      <c r="E160" s="904"/>
      <c r="F160" s="904"/>
      <c r="G160" s="904"/>
      <c r="H160" s="904"/>
      <c r="I160" s="904"/>
      <c r="J160" s="904"/>
      <c r="K160" s="904"/>
      <c r="L160" s="904"/>
      <c r="M160" s="904"/>
      <c r="N160" s="912"/>
      <c r="W160" s="137" t="s">
        <v>883</v>
      </c>
    </row>
    <row r="161" spans="1:23" s="132" customFormat="1" ht="22.5" x14ac:dyDescent="0.2">
      <c r="A161" s="165"/>
      <c r="B161" s="166" t="s">
        <v>789</v>
      </c>
      <c r="C161" s="904" t="s">
        <v>790</v>
      </c>
      <c r="D161" s="904"/>
      <c r="E161" s="904"/>
      <c r="F161" s="904"/>
      <c r="G161" s="904"/>
      <c r="H161" s="904"/>
      <c r="I161" s="904"/>
      <c r="J161" s="904"/>
      <c r="K161" s="904"/>
      <c r="L161" s="904"/>
      <c r="M161" s="904"/>
      <c r="N161" s="912"/>
      <c r="R161" s="137" t="s">
        <v>790</v>
      </c>
    </row>
    <row r="162" spans="1:23" s="132" customFormat="1" ht="22.5" x14ac:dyDescent="0.2">
      <c r="A162" s="157" t="s">
        <v>359</v>
      </c>
      <c r="B162" s="158" t="s">
        <v>1134</v>
      </c>
      <c r="C162" s="917" t="s">
        <v>1135</v>
      </c>
      <c r="D162" s="917"/>
      <c r="E162" s="917"/>
      <c r="F162" s="159" t="s">
        <v>178</v>
      </c>
      <c r="G162" s="159" t="s">
        <v>31</v>
      </c>
      <c r="H162" s="159" t="s">
        <v>31</v>
      </c>
      <c r="I162" s="159" t="s">
        <v>225</v>
      </c>
      <c r="J162" s="160">
        <v>370.33</v>
      </c>
      <c r="K162" s="159" t="s">
        <v>787</v>
      </c>
      <c r="L162" s="160">
        <v>377.74</v>
      </c>
      <c r="M162" s="161" t="s">
        <v>31</v>
      </c>
      <c r="N162" s="162" t="s">
        <v>31</v>
      </c>
      <c r="Q162" s="137" t="s">
        <v>1135</v>
      </c>
    </row>
    <row r="163" spans="1:23" s="132" customFormat="1" x14ac:dyDescent="0.2">
      <c r="A163" s="163"/>
      <c r="B163" s="164"/>
      <c r="C163" s="904" t="s">
        <v>1136</v>
      </c>
      <c r="D163" s="904"/>
      <c r="E163" s="904"/>
      <c r="F163" s="904"/>
      <c r="G163" s="904"/>
      <c r="H163" s="904"/>
      <c r="I163" s="904"/>
      <c r="J163" s="904"/>
      <c r="K163" s="904"/>
      <c r="L163" s="904"/>
      <c r="M163" s="904"/>
      <c r="N163" s="912"/>
      <c r="W163" s="137" t="s">
        <v>1136</v>
      </c>
    </row>
    <row r="164" spans="1:23" s="132" customFormat="1" ht="22.5" x14ac:dyDescent="0.2">
      <c r="A164" s="165"/>
      <c r="B164" s="166" t="s">
        <v>789</v>
      </c>
      <c r="C164" s="904" t="s">
        <v>790</v>
      </c>
      <c r="D164" s="904"/>
      <c r="E164" s="904"/>
      <c r="F164" s="904"/>
      <c r="G164" s="904"/>
      <c r="H164" s="904"/>
      <c r="I164" s="904"/>
      <c r="J164" s="904"/>
      <c r="K164" s="904"/>
      <c r="L164" s="904"/>
      <c r="M164" s="904"/>
      <c r="N164" s="912"/>
      <c r="R164" s="137" t="s">
        <v>790</v>
      </c>
    </row>
    <row r="165" spans="1:23" s="132" customFormat="1" ht="33.75" x14ac:dyDescent="0.2">
      <c r="A165" s="157" t="s">
        <v>364</v>
      </c>
      <c r="B165" s="158" t="s">
        <v>1137</v>
      </c>
      <c r="C165" s="917" t="s">
        <v>1138</v>
      </c>
      <c r="D165" s="917"/>
      <c r="E165" s="917"/>
      <c r="F165" s="159" t="s">
        <v>178</v>
      </c>
      <c r="G165" s="159" t="s">
        <v>31</v>
      </c>
      <c r="H165" s="159" t="s">
        <v>31</v>
      </c>
      <c r="I165" s="159" t="s">
        <v>225</v>
      </c>
      <c r="J165" s="160">
        <v>788.05</v>
      </c>
      <c r="K165" s="159" t="s">
        <v>787</v>
      </c>
      <c r="L165" s="160">
        <v>803.81</v>
      </c>
      <c r="M165" s="161" t="s">
        <v>31</v>
      </c>
      <c r="N165" s="162" t="s">
        <v>31</v>
      </c>
      <c r="Q165" s="137" t="s">
        <v>1138</v>
      </c>
    </row>
    <row r="166" spans="1:23" s="132" customFormat="1" x14ac:dyDescent="0.2">
      <c r="A166" s="163"/>
      <c r="B166" s="164"/>
      <c r="C166" s="904" t="s">
        <v>1139</v>
      </c>
      <c r="D166" s="904"/>
      <c r="E166" s="904"/>
      <c r="F166" s="904"/>
      <c r="G166" s="904"/>
      <c r="H166" s="904"/>
      <c r="I166" s="904"/>
      <c r="J166" s="904"/>
      <c r="K166" s="904"/>
      <c r="L166" s="904"/>
      <c r="M166" s="904"/>
      <c r="N166" s="912"/>
      <c r="W166" s="137" t="s">
        <v>1139</v>
      </c>
    </row>
    <row r="167" spans="1:23" s="132" customFormat="1" ht="22.5" x14ac:dyDescent="0.2">
      <c r="A167" s="165"/>
      <c r="B167" s="166" t="s">
        <v>789</v>
      </c>
      <c r="C167" s="904" t="s">
        <v>790</v>
      </c>
      <c r="D167" s="904"/>
      <c r="E167" s="904"/>
      <c r="F167" s="904"/>
      <c r="G167" s="904"/>
      <c r="H167" s="904"/>
      <c r="I167" s="904"/>
      <c r="J167" s="904"/>
      <c r="K167" s="904"/>
      <c r="L167" s="904"/>
      <c r="M167" s="904"/>
      <c r="N167" s="912"/>
      <c r="R167" s="137" t="s">
        <v>790</v>
      </c>
    </row>
    <row r="168" spans="1:23" s="132" customFormat="1" x14ac:dyDescent="0.2">
      <c r="A168" s="157" t="s">
        <v>366</v>
      </c>
      <c r="B168" s="158" t="s">
        <v>1140</v>
      </c>
      <c r="C168" s="917" t="s">
        <v>1141</v>
      </c>
      <c r="D168" s="917"/>
      <c r="E168" s="917"/>
      <c r="F168" s="159" t="s">
        <v>178</v>
      </c>
      <c r="G168" s="159" t="s">
        <v>31</v>
      </c>
      <c r="H168" s="159" t="s">
        <v>31</v>
      </c>
      <c r="I168" s="159" t="s">
        <v>295</v>
      </c>
      <c r="J168" s="160" t="s">
        <v>31</v>
      </c>
      <c r="K168" s="159" t="s">
        <v>31</v>
      </c>
      <c r="L168" s="160" t="s">
        <v>31</v>
      </c>
      <c r="M168" s="161" t="s">
        <v>31</v>
      </c>
      <c r="N168" s="162" t="s">
        <v>31</v>
      </c>
      <c r="Q168" s="137" t="s">
        <v>1141</v>
      </c>
    </row>
    <row r="169" spans="1:23" s="132" customFormat="1" ht="22.5" x14ac:dyDescent="0.2">
      <c r="A169" s="165"/>
      <c r="B169" s="166" t="s">
        <v>231</v>
      </c>
      <c r="C169" s="904" t="s">
        <v>232</v>
      </c>
      <c r="D169" s="904"/>
      <c r="E169" s="904"/>
      <c r="F169" s="904"/>
      <c r="G169" s="904"/>
      <c r="H169" s="904"/>
      <c r="I169" s="904"/>
      <c r="J169" s="904"/>
      <c r="K169" s="904"/>
      <c r="L169" s="904"/>
      <c r="M169" s="904"/>
      <c r="N169" s="912"/>
      <c r="R169" s="137" t="s">
        <v>232</v>
      </c>
    </row>
    <row r="170" spans="1:23" s="132" customFormat="1" x14ac:dyDescent="0.2">
      <c r="A170" s="167"/>
      <c r="B170" s="166" t="s">
        <v>225</v>
      </c>
      <c r="C170" s="904" t="s">
        <v>255</v>
      </c>
      <c r="D170" s="904"/>
      <c r="E170" s="904"/>
      <c r="F170" s="168" t="s">
        <v>31</v>
      </c>
      <c r="G170" s="168" t="s">
        <v>31</v>
      </c>
      <c r="H170" s="168" t="s">
        <v>31</v>
      </c>
      <c r="I170" s="168" t="s">
        <v>31</v>
      </c>
      <c r="J170" s="169">
        <v>8.5299999999999994</v>
      </c>
      <c r="K170" s="168" t="s">
        <v>520</v>
      </c>
      <c r="L170" s="169">
        <v>63.98</v>
      </c>
      <c r="M170" s="170" t="s">
        <v>31</v>
      </c>
      <c r="N170" s="171" t="s">
        <v>31</v>
      </c>
      <c r="S170" s="137" t="s">
        <v>255</v>
      </c>
    </row>
    <row r="171" spans="1:23" s="132" customFormat="1" x14ac:dyDescent="0.2">
      <c r="A171" s="167"/>
      <c r="B171" s="166" t="s">
        <v>256</v>
      </c>
      <c r="C171" s="904" t="s">
        <v>257</v>
      </c>
      <c r="D171" s="904"/>
      <c r="E171" s="904"/>
      <c r="F171" s="168" t="s">
        <v>31</v>
      </c>
      <c r="G171" s="168" t="s">
        <v>31</v>
      </c>
      <c r="H171" s="168" t="s">
        <v>31</v>
      </c>
      <c r="I171" s="168" t="s">
        <v>31</v>
      </c>
      <c r="J171" s="169">
        <v>0.78</v>
      </c>
      <c r="K171" s="168" t="s">
        <v>31</v>
      </c>
      <c r="L171" s="169">
        <v>4.68</v>
      </c>
      <c r="M171" s="170" t="s">
        <v>31</v>
      </c>
      <c r="N171" s="171" t="s">
        <v>31</v>
      </c>
      <c r="S171" s="137" t="s">
        <v>257</v>
      </c>
    </row>
    <row r="172" spans="1:23" s="132" customFormat="1" x14ac:dyDescent="0.2">
      <c r="A172" s="167"/>
      <c r="B172" s="166" t="s">
        <v>31</v>
      </c>
      <c r="C172" s="904" t="s">
        <v>258</v>
      </c>
      <c r="D172" s="904"/>
      <c r="E172" s="904"/>
      <c r="F172" s="168" t="s">
        <v>241</v>
      </c>
      <c r="G172" s="168" t="s">
        <v>225</v>
      </c>
      <c r="H172" s="168" t="s">
        <v>520</v>
      </c>
      <c r="I172" s="168" t="s">
        <v>333</v>
      </c>
      <c r="J172" s="169" t="s">
        <v>31</v>
      </c>
      <c r="K172" s="168" t="s">
        <v>31</v>
      </c>
      <c r="L172" s="169" t="s">
        <v>31</v>
      </c>
      <c r="M172" s="170" t="s">
        <v>31</v>
      </c>
      <c r="N172" s="171" t="s">
        <v>31</v>
      </c>
      <c r="T172" s="137" t="s">
        <v>258</v>
      </c>
    </row>
    <row r="173" spans="1:23" s="132" customFormat="1" x14ac:dyDescent="0.2">
      <c r="A173" s="167"/>
      <c r="B173" s="166" t="s">
        <v>31</v>
      </c>
      <c r="C173" s="917" t="s">
        <v>244</v>
      </c>
      <c r="D173" s="917"/>
      <c r="E173" s="917"/>
      <c r="F173" s="159" t="s">
        <v>31</v>
      </c>
      <c r="G173" s="159" t="s">
        <v>31</v>
      </c>
      <c r="H173" s="159" t="s">
        <v>31</v>
      </c>
      <c r="I173" s="159" t="s">
        <v>31</v>
      </c>
      <c r="J173" s="160">
        <v>9.31</v>
      </c>
      <c r="K173" s="159" t="s">
        <v>31</v>
      </c>
      <c r="L173" s="160">
        <v>68.66</v>
      </c>
      <c r="M173" s="161" t="s">
        <v>31</v>
      </c>
      <c r="N173" s="162" t="s">
        <v>31</v>
      </c>
      <c r="U173" s="137" t="s">
        <v>244</v>
      </c>
    </row>
    <row r="174" spans="1:23" s="132" customFormat="1" x14ac:dyDescent="0.2">
      <c r="A174" s="167"/>
      <c r="B174" s="166" t="s">
        <v>31</v>
      </c>
      <c r="C174" s="904" t="s">
        <v>245</v>
      </c>
      <c r="D174" s="904"/>
      <c r="E174" s="904"/>
      <c r="F174" s="168" t="s">
        <v>31</v>
      </c>
      <c r="G174" s="168" t="s">
        <v>31</v>
      </c>
      <c r="H174" s="168" t="s">
        <v>31</v>
      </c>
      <c r="I174" s="168" t="s">
        <v>31</v>
      </c>
      <c r="J174" s="169" t="s">
        <v>31</v>
      </c>
      <c r="K174" s="168" t="s">
        <v>31</v>
      </c>
      <c r="L174" s="169">
        <v>63.98</v>
      </c>
      <c r="M174" s="170" t="s">
        <v>31</v>
      </c>
      <c r="N174" s="171" t="s">
        <v>31</v>
      </c>
      <c r="T174" s="137" t="s">
        <v>245</v>
      </c>
    </row>
    <row r="175" spans="1:23" s="132" customFormat="1" ht="22.5" x14ac:dyDescent="0.2">
      <c r="A175" s="167"/>
      <c r="B175" s="166" t="s">
        <v>839</v>
      </c>
      <c r="C175" s="904" t="s">
        <v>840</v>
      </c>
      <c r="D175" s="904"/>
      <c r="E175" s="904"/>
      <c r="F175" s="168" t="s">
        <v>144</v>
      </c>
      <c r="G175" s="168" t="s">
        <v>841</v>
      </c>
      <c r="H175" s="168" t="s">
        <v>31</v>
      </c>
      <c r="I175" s="168" t="s">
        <v>841</v>
      </c>
      <c r="J175" s="169" t="s">
        <v>31</v>
      </c>
      <c r="K175" s="168" t="s">
        <v>31</v>
      </c>
      <c r="L175" s="169">
        <v>58.86</v>
      </c>
      <c r="M175" s="170" t="s">
        <v>31</v>
      </c>
      <c r="N175" s="171" t="s">
        <v>31</v>
      </c>
      <c r="T175" s="137" t="s">
        <v>840</v>
      </c>
    </row>
    <row r="176" spans="1:23" s="132" customFormat="1" ht="22.5" x14ac:dyDescent="0.2">
      <c r="A176" s="167"/>
      <c r="B176" s="166" t="s">
        <v>842</v>
      </c>
      <c r="C176" s="904" t="s">
        <v>843</v>
      </c>
      <c r="D176" s="904"/>
      <c r="E176" s="904"/>
      <c r="F176" s="168" t="s">
        <v>144</v>
      </c>
      <c r="G176" s="168" t="s">
        <v>554</v>
      </c>
      <c r="H176" s="168" t="s">
        <v>31</v>
      </c>
      <c r="I176" s="168" t="s">
        <v>554</v>
      </c>
      <c r="J176" s="169" t="s">
        <v>31</v>
      </c>
      <c r="K176" s="168" t="s">
        <v>31</v>
      </c>
      <c r="L176" s="169">
        <v>41.59</v>
      </c>
      <c r="M176" s="170" t="s">
        <v>31</v>
      </c>
      <c r="N176" s="171" t="s">
        <v>31</v>
      </c>
      <c r="T176" s="137" t="s">
        <v>843</v>
      </c>
    </row>
    <row r="177" spans="1:24" s="132" customFormat="1" x14ac:dyDescent="0.2">
      <c r="A177" s="172"/>
      <c r="B177" s="173"/>
      <c r="C177" s="918" t="s">
        <v>252</v>
      </c>
      <c r="D177" s="918"/>
      <c r="E177" s="918"/>
      <c r="F177" s="174" t="s">
        <v>31</v>
      </c>
      <c r="G177" s="174" t="s">
        <v>31</v>
      </c>
      <c r="H177" s="174" t="s">
        <v>31</v>
      </c>
      <c r="I177" s="174" t="s">
        <v>31</v>
      </c>
      <c r="J177" s="175" t="s">
        <v>31</v>
      </c>
      <c r="K177" s="174" t="s">
        <v>31</v>
      </c>
      <c r="L177" s="175">
        <v>169.11</v>
      </c>
      <c r="M177" s="161" t="s">
        <v>31</v>
      </c>
      <c r="N177" s="176" t="s">
        <v>31</v>
      </c>
      <c r="V177" s="137" t="s">
        <v>252</v>
      </c>
    </row>
    <row r="178" spans="1:24" s="132" customFormat="1" ht="22.5" x14ac:dyDescent="0.2">
      <c r="A178" s="157" t="s">
        <v>368</v>
      </c>
      <c r="B178" s="158" t="s">
        <v>1142</v>
      </c>
      <c r="C178" s="917" t="s">
        <v>1143</v>
      </c>
      <c r="D178" s="917"/>
      <c r="E178" s="917"/>
      <c r="F178" s="159" t="s">
        <v>178</v>
      </c>
      <c r="G178" s="159" t="s">
        <v>31</v>
      </c>
      <c r="H178" s="159" t="s">
        <v>31</v>
      </c>
      <c r="I178" s="159" t="s">
        <v>238</v>
      </c>
      <c r="J178" s="160">
        <v>5.37</v>
      </c>
      <c r="K178" s="159" t="s">
        <v>787</v>
      </c>
      <c r="L178" s="160">
        <v>16.43</v>
      </c>
      <c r="M178" s="161" t="s">
        <v>31</v>
      </c>
      <c r="N178" s="162" t="s">
        <v>31</v>
      </c>
      <c r="Q178" s="137" t="s">
        <v>1143</v>
      </c>
    </row>
    <row r="179" spans="1:24" s="132" customFormat="1" x14ac:dyDescent="0.2">
      <c r="A179" s="163"/>
      <c r="B179" s="164"/>
      <c r="C179" s="904" t="s">
        <v>1144</v>
      </c>
      <c r="D179" s="904"/>
      <c r="E179" s="904"/>
      <c r="F179" s="904"/>
      <c r="G179" s="904"/>
      <c r="H179" s="904"/>
      <c r="I179" s="904"/>
      <c r="J179" s="904"/>
      <c r="K179" s="904"/>
      <c r="L179" s="904"/>
      <c r="M179" s="904"/>
      <c r="N179" s="912"/>
      <c r="W179" s="137" t="s">
        <v>1144</v>
      </c>
    </row>
    <row r="180" spans="1:24" s="132" customFormat="1" ht="22.5" x14ac:dyDescent="0.2">
      <c r="A180" s="165"/>
      <c r="B180" s="166" t="s">
        <v>789</v>
      </c>
      <c r="C180" s="904" t="s">
        <v>790</v>
      </c>
      <c r="D180" s="904"/>
      <c r="E180" s="904"/>
      <c r="F180" s="904"/>
      <c r="G180" s="904"/>
      <c r="H180" s="904"/>
      <c r="I180" s="904"/>
      <c r="J180" s="904"/>
      <c r="K180" s="904"/>
      <c r="L180" s="904"/>
      <c r="M180" s="904"/>
      <c r="N180" s="912"/>
      <c r="R180" s="137" t="s">
        <v>790</v>
      </c>
    </row>
    <row r="181" spans="1:24" s="132" customFormat="1" ht="22.5" x14ac:dyDescent="0.2">
      <c r="A181" s="157" t="s">
        <v>370</v>
      </c>
      <c r="B181" s="158" t="s">
        <v>1131</v>
      </c>
      <c r="C181" s="917" t="s">
        <v>1145</v>
      </c>
      <c r="D181" s="917"/>
      <c r="E181" s="917"/>
      <c r="F181" s="159" t="s">
        <v>178</v>
      </c>
      <c r="G181" s="159" t="s">
        <v>31</v>
      </c>
      <c r="H181" s="159" t="s">
        <v>31</v>
      </c>
      <c r="I181" s="159" t="s">
        <v>295</v>
      </c>
      <c r="J181" s="160">
        <v>62.81</v>
      </c>
      <c r="K181" s="159" t="s">
        <v>787</v>
      </c>
      <c r="L181" s="160">
        <v>384.4</v>
      </c>
      <c r="M181" s="161" t="s">
        <v>31</v>
      </c>
      <c r="N181" s="162" t="s">
        <v>31</v>
      </c>
      <c r="Q181" s="137" t="s">
        <v>1145</v>
      </c>
    </row>
    <row r="182" spans="1:24" s="132" customFormat="1" x14ac:dyDescent="0.2">
      <c r="A182" s="163"/>
      <c r="B182" s="164"/>
      <c r="C182" s="904" t="s">
        <v>1146</v>
      </c>
      <c r="D182" s="904"/>
      <c r="E182" s="904"/>
      <c r="F182" s="904"/>
      <c r="G182" s="904"/>
      <c r="H182" s="904"/>
      <c r="I182" s="904"/>
      <c r="J182" s="904"/>
      <c r="K182" s="904"/>
      <c r="L182" s="904"/>
      <c r="M182" s="904"/>
      <c r="N182" s="912"/>
      <c r="W182" s="137" t="s">
        <v>1146</v>
      </c>
    </row>
    <row r="183" spans="1:24" s="132" customFormat="1" ht="22.5" x14ac:dyDescent="0.2">
      <c r="A183" s="165"/>
      <c r="B183" s="166" t="s">
        <v>789</v>
      </c>
      <c r="C183" s="904" t="s">
        <v>790</v>
      </c>
      <c r="D183" s="904"/>
      <c r="E183" s="904"/>
      <c r="F183" s="904"/>
      <c r="G183" s="904"/>
      <c r="H183" s="904"/>
      <c r="I183" s="904"/>
      <c r="J183" s="904"/>
      <c r="K183" s="904"/>
      <c r="L183" s="904"/>
      <c r="M183" s="904"/>
      <c r="N183" s="912"/>
      <c r="R183" s="137" t="s">
        <v>790</v>
      </c>
    </row>
    <row r="184" spans="1:24" s="132" customFormat="1" x14ac:dyDescent="0.2">
      <c r="A184" s="157" t="s">
        <v>375</v>
      </c>
      <c r="B184" s="158" t="s">
        <v>885</v>
      </c>
      <c r="C184" s="917" t="s">
        <v>886</v>
      </c>
      <c r="D184" s="917"/>
      <c r="E184" s="917"/>
      <c r="F184" s="159" t="s">
        <v>650</v>
      </c>
      <c r="G184" s="159" t="s">
        <v>31</v>
      </c>
      <c r="H184" s="159" t="s">
        <v>31</v>
      </c>
      <c r="I184" s="159" t="s">
        <v>838</v>
      </c>
      <c r="J184" s="160" t="s">
        <v>31</v>
      </c>
      <c r="K184" s="159" t="s">
        <v>31</v>
      </c>
      <c r="L184" s="160" t="s">
        <v>31</v>
      </c>
      <c r="M184" s="161" t="s">
        <v>31</v>
      </c>
      <c r="N184" s="162" t="s">
        <v>31</v>
      </c>
      <c r="Q184" s="137" t="s">
        <v>886</v>
      </c>
    </row>
    <row r="185" spans="1:24" s="132" customFormat="1" x14ac:dyDescent="0.2">
      <c r="A185" s="163"/>
      <c r="B185" s="164"/>
      <c r="C185" s="904" t="s">
        <v>1147</v>
      </c>
      <c r="D185" s="904"/>
      <c r="E185" s="904"/>
      <c r="F185" s="904"/>
      <c r="G185" s="904"/>
      <c r="H185" s="904"/>
      <c r="I185" s="904"/>
      <c r="J185" s="904"/>
      <c r="K185" s="904"/>
      <c r="L185" s="904"/>
      <c r="M185" s="904"/>
      <c r="N185" s="912"/>
      <c r="X185" s="137" t="s">
        <v>1147</v>
      </c>
    </row>
    <row r="186" spans="1:24" s="132" customFormat="1" ht="22.5" x14ac:dyDescent="0.2">
      <c r="A186" s="165"/>
      <c r="B186" s="166" t="s">
        <v>231</v>
      </c>
      <c r="C186" s="904" t="s">
        <v>232</v>
      </c>
      <c r="D186" s="904"/>
      <c r="E186" s="904"/>
      <c r="F186" s="904"/>
      <c r="G186" s="904"/>
      <c r="H186" s="904"/>
      <c r="I186" s="904"/>
      <c r="J186" s="904"/>
      <c r="K186" s="904"/>
      <c r="L186" s="904"/>
      <c r="M186" s="904"/>
      <c r="N186" s="912"/>
      <c r="R186" s="137" t="s">
        <v>232</v>
      </c>
    </row>
    <row r="187" spans="1:24" s="132" customFormat="1" x14ac:dyDescent="0.2">
      <c r="A187" s="167"/>
      <c r="B187" s="166" t="s">
        <v>225</v>
      </c>
      <c r="C187" s="904" t="s">
        <v>255</v>
      </c>
      <c r="D187" s="904"/>
      <c r="E187" s="904"/>
      <c r="F187" s="168" t="s">
        <v>31</v>
      </c>
      <c r="G187" s="168" t="s">
        <v>31</v>
      </c>
      <c r="H187" s="168" t="s">
        <v>31</v>
      </c>
      <c r="I187" s="168" t="s">
        <v>31</v>
      </c>
      <c r="J187" s="169">
        <v>154.91999999999999</v>
      </c>
      <c r="K187" s="168" t="s">
        <v>520</v>
      </c>
      <c r="L187" s="169">
        <v>96.83</v>
      </c>
      <c r="M187" s="170" t="s">
        <v>31</v>
      </c>
      <c r="N187" s="171" t="s">
        <v>31</v>
      </c>
      <c r="S187" s="137" t="s">
        <v>255</v>
      </c>
    </row>
    <row r="188" spans="1:24" s="132" customFormat="1" x14ac:dyDescent="0.2">
      <c r="A188" s="167"/>
      <c r="B188" s="166" t="s">
        <v>235</v>
      </c>
      <c r="C188" s="904" t="s">
        <v>236</v>
      </c>
      <c r="D188" s="904"/>
      <c r="E188" s="904"/>
      <c r="F188" s="168" t="s">
        <v>31</v>
      </c>
      <c r="G188" s="168" t="s">
        <v>31</v>
      </c>
      <c r="H188" s="168" t="s">
        <v>31</v>
      </c>
      <c r="I188" s="168" t="s">
        <v>31</v>
      </c>
      <c r="J188" s="169">
        <v>0.31</v>
      </c>
      <c r="K188" s="168" t="s">
        <v>520</v>
      </c>
      <c r="L188" s="169">
        <v>0.19</v>
      </c>
      <c r="M188" s="170" t="s">
        <v>31</v>
      </c>
      <c r="N188" s="171" t="s">
        <v>31</v>
      </c>
      <c r="S188" s="137" t="s">
        <v>236</v>
      </c>
    </row>
    <row r="189" spans="1:24" s="132" customFormat="1" x14ac:dyDescent="0.2">
      <c r="A189" s="167"/>
      <c r="B189" s="166" t="s">
        <v>238</v>
      </c>
      <c r="C189" s="904" t="s">
        <v>239</v>
      </c>
      <c r="D189" s="904"/>
      <c r="E189" s="904"/>
      <c r="F189" s="168" t="s">
        <v>31</v>
      </c>
      <c r="G189" s="168" t="s">
        <v>31</v>
      </c>
      <c r="H189" s="168" t="s">
        <v>31</v>
      </c>
      <c r="I189" s="168" t="s">
        <v>31</v>
      </c>
      <c r="J189" s="169">
        <v>0.14000000000000001</v>
      </c>
      <c r="K189" s="168" t="s">
        <v>520</v>
      </c>
      <c r="L189" s="169">
        <v>0.09</v>
      </c>
      <c r="M189" s="170" t="s">
        <v>31</v>
      </c>
      <c r="N189" s="171" t="s">
        <v>31</v>
      </c>
      <c r="S189" s="137" t="s">
        <v>239</v>
      </c>
    </row>
    <row r="190" spans="1:24" s="132" customFormat="1" x14ac:dyDescent="0.2">
      <c r="A190" s="167"/>
      <c r="B190" s="166" t="s">
        <v>256</v>
      </c>
      <c r="C190" s="904" t="s">
        <v>257</v>
      </c>
      <c r="D190" s="904"/>
      <c r="E190" s="904"/>
      <c r="F190" s="168" t="s">
        <v>31</v>
      </c>
      <c r="G190" s="168" t="s">
        <v>31</v>
      </c>
      <c r="H190" s="168" t="s">
        <v>31</v>
      </c>
      <c r="I190" s="168" t="s">
        <v>31</v>
      </c>
      <c r="J190" s="169">
        <v>51.53</v>
      </c>
      <c r="K190" s="168" t="s">
        <v>31</v>
      </c>
      <c r="L190" s="169">
        <v>25.77</v>
      </c>
      <c r="M190" s="170" t="s">
        <v>31</v>
      </c>
      <c r="N190" s="171" t="s">
        <v>31</v>
      </c>
      <c r="S190" s="137" t="s">
        <v>257</v>
      </c>
    </row>
    <row r="191" spans="1:24" s="132" customFormat="1" x14ac:dyDescent="0.2">
      <c r="A191" s="167"/>
      <c r="B191" s="166" t="s">
        <v>31</v>
      </c>
      <c r="C191" s="904" t="s">
        <v>258</v>
      </c>
      <c r="D191" s="904"/>
      <c r="E191" s="904"/>
      <c r="F191" s="168" t="s">
        <v>241</v>
      </c>
      <c r="G191" s="168" t="s">
        <v>889</v>
      </c>
      <c r="H191" s="168" t="s">
        <v>520</v>
      </c>
      <c r="I191" s="168" t="s">
        <v>1148</v>
      </c>
      <c r="J191" s="169" t="s">
        <v>31</v>
      </c>
      <c r="K191" s="168" t="s">
        <v>31</v>
      </c>
      <c r="L191" s="169" t="s">
        <v>31</v>
      </c>
      <c r="M191" s="170" t="s">
        <v>31</v>
      </c>
      <c r="N191" s="171" t="s">
        <v>31</v>
      </c>
      <c r="T191" s="137" t="s">
        <v>258</v>
      </c>
    </row>
    <row r="192" spans="1:24" s="132" customFormat="1" x14ac:dyDescent="0.2">
      <c r="A192" s="167"/>
      <c r="B192" s="166" t="s">
        <v>31</v>
      </c>
      <c r="C192" s="904" t="s">
        <v>240</v>
      </c>
      <c r="D192" s="904"/>
      <c r="E192" s="904"/>
      <c r="F192" s="168" t="s">
        <v>241</v>
      </c>
      <c r="G192" s="168" t="s">
        <v>851</v>
      </c>
      <c r="H192" s="168" t="s">
        <v>520</v>
      </c>
      <c r="I192" s="168" t="s">
        <v>1149</v>
      </c>
      <c r="J192" s="169" t="s">
        <v>31</v>
      </c>
      <c r="K192" s="168" t="s">
        <v>31</v>
      </c>
      <c r="L192" s="169" t="s">
        <v>31</v>
      </c>
      <c r="M192" s="170" t="s">
        <v>31</v>
      </c>
      <c r="N192" s="171" t="s">
        <v>31</v>
      </c>
      <c r="T192" s="137" t="s">
        <v>240</v>
      </c>
    </row>
    <row r="193" spans="1:24" s="132" customFormat="1" x14ac:dyDescent="0.2">
      <c r="A193" s="167"/>
      <c r="B193" s="166" t="s">
        <v>31</v>
      </c>
      <c r="C193" s="917" t="s">
        <v>244</v>
      </c>
      <c r="D193" s="917"/>
      <c r="E193" s="917"/>
      <c r="F193" s="159" t="s">
        <v>31</v>
      </c>
      <c r="G193" s="159" t="s">
        <v>31</v>
      </c>
      <c r="H193" s="159" t="s">
        <v>31</v>
      </c>
      <c r="I193" s="159" t="s">
        <v>31</v>
      </c>
      <c r="J193" s="160">
        <v>206.76</v>
      </c>
      <c r="K193" s="159" t="s">
        <v>31</v>
      </c>
      <c r="L193" s="160">
        <v>122.79</v>
      </c>
      <c r="M193" s="161" t="s">
        <v>31</v>
      </c>
      <c r="N193" s="162" t="s">
        <v>31</v>
      </c>
      <c r="U193" s="137" t="s">
        <v>244</v>
      </c>
    </row>
    <row r="194" spans="1:24" s="132" customFormat="1" x14ac:dyDescent="0.2">
      <c r="A194" s="167"/>
      <c r="B194" s="166" t="s">
        <v>31</v>
      </c>
      <c r="C194" s="904" t="s">
        <v>245</v>
      </c>
      <c r="D194" s="904"/>
      <c r="E194" s="904"/>
      <c r="F194" s="168" t="s">
        <v>31</v>
      </c>
      <c r="G194" s="168" t="s">
        <v>31</v>
      </c>
      <c r="H194" s="168" t="s">
        <v>31</v>
      </c>
      <c r="I194" s="168" t="s">
        <v>31</v>
      </c>
      <c r="J194" s="169" t="s">
        <v>31</v>
      </c>
      <c r="K194" s="168" t="s">
        <v>31</v>
      </c>
      <c r="L194" s="169">
        <v>96.92</v>
      </c>
      <c r="M194" s="170" t="s">
        <v>31</v>
      </c>
      <c r="N194" s="171" t="s">
        <v>31</v>
      </c>
      <c r="T194" s="137" t="s">
        <v>245</v>
      </c>
    </row>
    <row r="195" spans="1:24" s="132" customFormat="1" ht="22.5" x14ac:dyDescent="0.2">
      <c r="A195" s="167"/>
      <c r="B195" s="166" t="s">
        <v>892</v>
      </c>
      <c r="C195" s="904" t="s">
        <v>893</v>
      </c>
      <c r="D195" s="904"/>
      <c r="E195" s="904"/>
      <c r="F195" s="168" t="s">
        <v>144</v>
      </c>
      <c r="G195" s="168" t="s">
        <v>248</v>
      </c>
      <c r="H195" s="168" t="s">
        <v>31</v>
      </c>
      <c r="I195" s="168" t="s">
        <v>248</v>
      </c>
      <c r="J195" s="169" t="s">
        <v>31</v>
      </c>
      <c r="K195" s="168" t="s">
        <v>31</v>
      </c>
      <c r="L195" s="169">
        <v>92.07</v>
      </c>
      <c r="M195" s="170" t="s">
        <v>31</v>
      </c>
      <c r="N195" s="171" t="s">
        <v>31</v>
      </c>
      <c r="T195" s="137" t="s">
        <v>893</v>
      </c>
    </row>
    <row r="196" spans="1:24" s="132" customFormat="1" ht="22.5" x14ac:dyDescent="0.2">
      <c r="A196" s="167"/>
      <c r="B196" s="166" t="s">
        <v>894</v>
      </c>
      <c r="C196" s="904" t="s">
        <v>895</v>
      </c>
      <c r="D196" s="904"/>
      <c r="E196" s="904"/>
      <c r="F196" s="168" t="s">
        <v>144</v>
      </c>
      <c r="G196" s="168" t="s">
        <v>554</v>
      </c>
      <c r="H196" s="168" t="s">
        <v>31</v>
      </c>
      <c r="I196" s="168" t="s">
        <v>554</v>
      </c>
      <c r="J196" s="169" t="s">
        <v>31</v>
      </c>
      <c r="K196" s="168" t="s">
        <v>31</v>
      </c>
      <c r="L196" s="169">
        <v>63</v>
      </c>
      <c r="M196" s="170" t="s">
        <v>31</v>
      </c>
      <c r="N196" s="171" t="s">
        <v>31</v>
      </c>
      <c r="T196" s="137" t="s">
        <v>895</v>
      </c>
    </row>
    <row r="197" spans="1:24" s="132" customFormat="1" x14ac:dyDescent="0.2">
      <c r="A197" s="172"/>
      <c r="B197" s="173"/>
      <c r="C197" s="918" t="s">
        <v>252</v>
      </c>
      <c r="D197" s="918"/>
      <c r="E197" s="918"/>
      <c r="F197" s="174" t="s">
        <v>31</v>
      </c>
      <c r="G197" s="174" t="s">
        <v>31</v>
      </c>
      <c r="H197" s="174" t="s">
        <v>31</v>
      </c>
      <c r="I197" s="174" t="s">
        <v>31</v>
      </c>
      <c r="J197" s="175" t="s">
        <v>31</v>
      </c>
      <c r="K197" s="174" t="s">
        <v>31</v>
      </c>
      <c r="L197" s="175">
        <v>277.86</v>
      </c>
      <c r="M197" s="161" t="s">
        <v>31</v>
      </c>
      <c r="N197" s="176" t="s">
        <v>31</v>
      </c>
      <c r="V197" s="137" t="s">
        <v>252</v>
      </c>
    </row>
    <row r="198" spans="1:24" s="132" customFormat="1" ht="22.5" x14ac:dyDescent="0.2">
      <c r="A198" s="157" t="s">
        <v>380</v>
      </c>
      <c r="B198" s="158" t="s">
        <v>1150</v>
      </c>
      <c r="C198" s="917" t="s">
        <v>1151</v>
      </c>
      <c r="D198" s="917"/>
      <c r="E198" s="917"/>
      <c r="F198" s="159" t="s">
        <v>744</v>
      </c>
      <c r="G198" s="159" t="s">
        <v>31</v>
      </c>
      <c r="H198" s="159" t="s">
        <v>31</v>
      </c>
      <c r="I198" s="159" t="s">
        <v>251</v>
      </c>
      <c r="J198" s="160">
        <v>1.19</v>
      </c>
      <c r="K198" s="159" t="s">
        <v>31</v>
      </c>
      <c r="L198" s="160">
        <v>59.5</v>
      </c>
      <c r="M198" s="161" t="s">
        <v>31</v>
      </c>
      <c r="N198" s="162" t="s">
        <v>31</v>
      </c>
      <c r="Q198" s="137" t="s">
        <v>1151</v>
      </c>
    </row>
    <row r="199" spans="1:24" s="132" customFormat="1" ht="22.5" x14ac:dyDescent="0.2">
      <c r="A199" s="157" t="s">
        <v>383</v>
      </c>
      <c r="B199" s="158" t="s">
        <v>1152</v>
      </c>
      <c r="C199" s="917" t="s">
        <v>1153</v>
      </c>
      <c r="D199" s="917"/>
      <c r="E199" s="917"/>
      <c r="F199" s="159" t="s">
        <v>650</v>
      </c>
      <c r="G199" s="159" t="s">
        <v>31</v>
      </c>
      <c r="H199" s="159" t="s">
        <v>31</v>
      </c>
      <c r="I199" s="159" t="s">
        <v>736</v>
      </c>
      <c r="J199" s="160" t="s">
        <v>31</v>
      </c>
      <c r="K199" s="159" t="s">
        <v>31</v>
      </c>
      <c r="L199" s="160" t="s">
        <v>31</v>
      </c>
      <c r="M199" s="161" t="s">
        <v>31</v>
      </c>
      <c r="N199" s="162" t="s">
        <v>31</v>
      </c>
      <c r="Q199" s="137" t="s">
        <v>1153</v>
      </c>
    </row>
    <row r="200" spans="1:24" s="132" customFormat="1" x14ac:dyDescent="0.2">
      <c r="A200" s="163"/>
      <c r="B200" s="164"/>
      <c r="C200" s="904" t="s">
        <v>737</v>
      </c>
      <c r="D200" s="904"/>
      <c r="E200" s="904"/>
      <c r="F200" s="904"/>
      <c r="G200" s="904"/>
      <c r="H200" s="904"/>
      <c r="I200" s="904"/>
      <c r="J200" s="904"/>
      <c r="K200" s="904"/>
      <c r="L200" s="904"/>
      <c r="M200" s="904"/>
      <c r="N200" s="912"/>
      <c r="X200" s="137" t="s">
        <v>737</v>
      </c>
    </row>
    <row r="201" spans="1:24" s="132" customFormat="1" ht="22.5" x14ac:dyDescent="0.2">
      <c r="A201" s="165"/>
      <c r="B201" s="166" t="s">
        <v>231</v>
      </c>
      <c r="C201" s="904" t="s">
        <v>232</v>
      </c>
      <c r="D201" s="904"/>
      <c r="E201" s="904"/>
      <c r="F201" s="904"/>
      <c r="G201" s="904"/>
      <c r="H201" s="904"/>
      <c r="I201" s="904"/>
      <c r="J201" s="904"/>
      <c r="K201" s="904"/>
      <c r="L201" s="904"/>
      <c r="M201" s="904"/>
      <c r="N201" s="912"/>
      <c r="R201" s="137" t="s">
        <v>232</v>
      </c>
    </row>
    <row r="202" spans="1:24" s="132" customFormat="1" x14ac:dyDescent="0.2">
      <c r="A202" s="167"/>
      <c r="B202" s="166" t="s">
        <v>225</v>
      </c>
      <c r="C202" s="904" t="s">
        <v>255</v>
      </c>
      <c r="D202" s="904"/>
      <c r="E202" s="904"/>
      <c r="F202" s="168" t="s">
        <v>31</v>
      </c>
      <c r="G202" s="168" t="s">
        <v>31</v>
      </c>
      <c r="H202" s="168" t="s">
        <v>31</v>
      </c>
      <c r="I202" s="168" t="s">
        <v>31</v>
      </c>
      <c r="J202" s="169">
        <v>193.34</v>
      </c>
      <c r="K202" s="168" t="s">
        <v>520</v>
      </c>
      <c r="L202" s="169">
        <v>14.5</v>
      </c>
      <c r="M202" s="170" t="s">
        <v>31</v>
      </c>
      <c r="N202" s="171" t="s">
        <v>31</v>
      </c>
      <c r="S202" s="137" t="s">
        <v>255</v>
      </c>
    </row>
    <row r="203" spans="1:24" s="132" customFormat="1" x14ac:dyDescent="0.2">
      <c r="A203" s="167"/>
      <c r="B203" s="166" t="s">
        <v>235</v>
      </c>
      <c r="C203" s="904" t="s">
        <v>236</v>
      </c>
      <c r="D203" s="904"/>
      <c r="E203" s="904"/>
      <c r="F203" s="168" t="s">
        <v>31</v>
      </c>
      <c r="G203" s="168" t="s">
        <v>31</v>
      </c>
      <c r="H203" s="168" t="s">
        <v>31</v>
      </c>
      <c r="I203" s="168" t="s">
        <v>31</v>
      </c>
      <c r="J203" s="169">
        <v>0.31</v>
      </c>
      <c r="K203" s="168" t="s">
        <v>520</v>
      </c>
      <c r="L203" s="169">
        <v>0.02</v>
      </c>
      <c r="M203" s="170" t="s">
        <v>31</v>
      </c>
      <c r="N203" s="171" t="s">
        <v>31</v>
      </c>
      <c r="S203" s="137" t="s">
        <v>236</v>
      </c>
    </row>
    <row r="204" spans="1:24" s="132" customFormat="1" x14ac:dyDescent="0.2">
      <c r="A204" s="167"/>
      <c r="B204" s="166" t="s">
        <v>238</v>
      </c>
      <c r="C204" s="904" t="s">
        <v>239</v>
      </c>
      <c r="D204" s="904"/>
      <c r="E204" s="904"/>
      <c r="F204" s="168" t="s">
        <v>31</v>
      </c>
      <c r="G204" s="168" t="s">
        <v>31</v>
      </c>
      <c r="H204" s="168" t="s">
        <v>31</v>
      </c>
      <c r="I204" s="168" t="s">
        <v>31</v>
      </c>
      <c r="J204" s="169">
        <v>0.14000000000000001</v>
      </c>
      <c r="K204" s="168" t="s">
        <v>520</v>
      </c>
      <c r="L204" s="169">
        <v>0.01</v>
      </c>
      <c r="M204" s="170" t="s">
        <v>31</v>
      </c>
      <c r="N204" s="171" t="s">
        <v>31</v>
      </c>
      <c r="S204" s="137" t="s">
        <v>239</v>
      </c>
    </row>
    <row r="205" spans="1:24" s="132" customFormat="1" x14ac:dyDescent="0.2">
      <c r="A205" s="167"/>
      <c r="B205" s="166" t="s">
        <v>256</v>
      </c>
      <c r="C205" s="904" t="s">
        <v>257</v>
      </c>
      <c r="D205" s="904"/>
      <c r="E205" s="904"/>
      <c r="F205" s="168" t="s">
        <v>31</v>
      </c>
      <c r="G205" s="168" t="s">
        <v>31</v>
      </c>
      <c r="H205" s="168" t="s">
        <v>31</v>
      </c>
      <c r="I205" s="168" t="s">
        <v>31</v>
      </c>
      <c r="J205" s="169">
        <v>93.27</v>
      </c>
      <c r="K205" s="168" t="s">
        <v>31</v>
      </c>
      <c r="L205" s="169">
        <v>5.6</v>
      </c>
      <c r="M205" s="170" t="s">
        <v>31</v>
      </c>
      <c r="N205" s="171" t="s">
        <v>31</v>
      </c>
      <c r="S205" s="137" t="s">
        <v>257</v>
      </c>
    </row>
    <row r="206" spans="1:24" s="132" customFormat="1" x14ac:dyDescent="0.2">
      <c r="A206" s="167"/>
      <c r="B206" s="166" t="s">
        <v>31</v>
      </c>
      <c r="C206" s="904" t="s">
        <v>258</v>
      </c>
      <c r="D206" s="904"/>
      <c r="E206" s="904"/>
      <c r="F206" s="168" t="s">
        <v>241</v>
      </c>
      <c r="G206" s="168" t="s">
        <v>1154</v>
      </c>
      <c r="H206" s="168" t="s">
        <v>520</v>
      </c>
      <c r="I206" s="168" t="s">
        <v>1155</v>
      </c>
      <c r="J206" s="169" t="s">
        <v>31</v>
      </c>
      <c r="K206" s="168" t="s">
        <v>31</v>
      </c>
      <c r="L206" s="169" t="s">
        <v>31</v>
      </c>
      <c r="M206" s="170" t="s">
        <v>31</v>
      </c>
      <c r="N206" s="171" t="s">
        <v>31</v>
      </c>
      <c r="T206" s="137" t="s">
        <v>258</v>
      </c>
    </row>
    <row r="207" spans="1:24" s="132" customFormat="1" x14ac:dyDescent="0.2">
      <c r="A207" s="167"/>
      <c r="B207" s="166" t="s">
        <v>31</v>
      </c>
      <c r="C207" s="904" t="s">
        <v>240</v>
      </c>
      <c r="D207" s="904"/>
      <c r="E207" s="904"/>
      <c r="F207" s="168" t="s">
        <v>241</v>
      </c>
      <c r="G207" s="168" t="s">
        <v>851</v>
      </c>
      <c r="H207" s="168" t="s">
        <v>520</v>
      </c>
      <c r="I207" s="168" t="s">
        <v>1156</v>
      </c>
      <c r="J207" s="169" t="s">
        <v>31</v>
      </c>
      <c r="K207" s="168" t="s">
        <v>31</v>
      </c>
      <c r="L207" s="169" t="s">
        <v>31</v>
      </c>
      <c r="M207" s="170" t="s">
        <v>31</v>
      </c>
      <c r="N207" s="171" t="s">
        <v>31</v>
      </c>
      <c r="T207" s="137" t="s">
        <v>240</v>
      </c>
    </row>
    <row r="208" spans="1:24" s="132" customFormat="1" x14ac:dyDescent="0.2">
      <c r="A208" s="167"/>
      <c r="B208" s="166" t="s">
        <v>31</v>
      </c>
      <c r="C208" s="917" t="s">
        <v>244</v>
      </c>
      <c r="D208" s="917"/>
      <c r="E208" s="917"/>
      <c r="F208" s="159" t="s">
        <v>31</v>
      </c>
      <c r="G208" s="159" t="s">
        <v>31</v>
      </c>
      <c r="H208" s="159" t="s">
        <v>31</v>
      </c>
      <c r="I208" s="159" t="s">
        <v>31</v>
      </c>
      <c r="J208" s="160">
        <v>286.92</v>
      </c>
      <c r="K208" s="159" t="s">
        <v>31</v>
      </c>
      <c r="L208" s="160">
        <v>20.12</v>
      </c>
      <c r="M208" s="161" t="s">
        <v>31</v>
      </c>
      <c r="N208" s="162" t="s">
        <v>31</v>
      </c>
      <c r="U208" s="137" t="s">
        <v>244</v>
      </c>
    </row>
    <row r="209" spans="1:24" s="132" customFormat="1" x14ac:dyDescent="0.2">
      <c r="A209" s="167"/>
      <c r="B209" s="166" t="s">
        <v>31</v>
      </c>
      <c r="C209" s="904" t="s">
        <v>245</v>
      </c>
      <c r="D209" s="904"/>
      <c r="E209" s="904"/>
      <c r="F209" s="168" t="s">
        <v>31</v>
      </c>
      <c r="G209" s="168" t="s">
        <v>31</v>
      </c>
      <c r="H209" s="168" t="s">
        <v>31</v>
      </c>
      <c r="I209" s="168" t="s">
        <v>31</v>
      </c>
      <c r="J209" s="169" t="s">
        <v>31</v>
      </c>
      <c r="K209" s="168" t="s">
        <v>31</v>
      </c>
      <c r="L209" s="169">
        <v>14.51</v>
      </c>
      <c r="M209" s="170" t="s">
        <v>31</v>
      </c>
      <c r="N209" s="171" t="s">
        <v>31</v>
      </c>
      <c r="T209" s="137" t="s">
        <v>245</v>
      </c>
    </row>
    <row r="210" spans="1:24" s="132" customFormat="1" ht="22.5" x14ac:dyDescent="0.2">
      <c r="A210" s="167"/>
      <c r="B210" s="166" t="s">
        <v>892</v>
      </c>
      <c r="C210" s="904" t="s">
        <v>893</v>
      </c>
      <c r="D210" s="904"/>
      <c r="E210" s="904"/>
      <c r="F210" s="168" t="s">
        <v>144</v>
      </c>
      <c r="G210" s="168" t="s">
        <v>248</v>
      </c>
      <c r="H210" s="168" t="s">
        <v>31</v>
      </c>
      <c r="I210" s="168" t="s">
        <v>248</v>
      </c>
      <c r="J210" s="169" t="s">
        <v>31</v>
      </c>
      <c r="K210" s="168" t="s">
        <v>31</v>
      </c>
      <c r="L210" s="169">
        <v>13.78</v>
      </c>
      <c r="M210" s="170" t="s">
        <v>31</v>
      </c>
      <c r="N210" s="171" t="s">
        <v>31</v>
      </c>
      <c r="T210" s="137" t="s">
        <v>893</v>
      </c>
    </row>
    <row r="211" spans="1:24" s="132" customFormat="1" ht="22.5" x14ac:dyDescent="0.2">
      <c r="A211" s="167"/>
      <c r="B211" s="166" t="s">
        <v>894</v>
      </c>
      <c r="C211" s="904" t="s">
        <v>895</v>
      </c>
      <c r="D211" s="904"/>
      <c r="E211" s="904"/>
      <c r="F211" s="168" t="s">
        <v>144</v>
      </c>
      <c r="G211" s="168" t="s">
        <v>554</v>
      </c>
      <c r="H211" s="168" t="s">
        <v>31</v>
      </c>
      <c r="I211" s="168" t="s">
        <v>554</v>
      </c>
      <c r="J211" s="169" t="s">
        <v>31</v>
      </c>
      <c r="K211" s="168" t="s">
        <v>31</v>
      </c>
      <c r="L211" s="169">
        <v>9.43</v>
      </c>
      <c r="M211" s="170" t="s">
        <v>31</v>
      </c>
      <c r="N211" s="171" t="s">
        <v>31</v>
      </c>
      <c r="T211" s="137" t="s">
        <v>895</v>
      </c>
    </row>
    <row r="212" spans="1:24" s="132" customFormat="1" x14ac:dyDescent="0.2">
      <c r="A212" s="172"/>
      <c r="B212" s="173"/>
      <c r="C212" s="918" t="s">
        <v>252</v>
      </c>
      <c r="D212" s="918"/>
      <c r="E212" s="918"/>
      <c r="F212" s="174" t="s">
        <v>31</v>
      </c>
      <c r="G212" s="174" t="s">
        <v>31</v>
      </c>
      <c r="H212" s="174" t="s">
        <v>31</v>
      </c>
      <c r="I212" s="174" t="s">
        <v>31</v>
      </c>
      <c r="J212" s="175" t="s">
        <v>31</v>
      </c>
      <c r="K212" s="174" t="s">
        <v>31</v>
      </c>
      <c r="L212" s="175">
        <v>43.33</v>
      </c>
      <c r="M212" s="161" t="s">
        <v>31</v>
      </c>
      <c r="N212" s="176" t="s">
        <v>31</v>
      </c>
      <c r="V212" s="137" t="s">
        <v>252</v>
      </c>
    </row>
    <row r="213" spans="1:24" s="132" customFormat="1" ht="22.5" x14ac:dyDescent="0.2">
      <c r="A213" s="157" t="s">
        <v>398</v>
      </c>
      <c r="B213" s="158" t="s">
        <v>1157</v>
      </c>
      <c r="C213" s="917" t="s">
        <v>1158</v>
      </c>
      <c r="D213" s="917"/>
      <c r="E213" s="917"/>
      <c r="F213" s="159" t="s">
        <v>650</v>
      </c>
      <c r="G213" s="159" t="s">
        <v>31</v>
      </c>
      <c r="H213" s="159" t="s">
        <v>31</v>
      </c>
      <c r="I213" s="159" t="s">
        <v>736</v>
      </c>
      <c r="J213" s="160">
        <v>7816</v>
      </c>
      <c r="K213" s="159" t="s">
        <v>31</v>
      </c>
      <c r="L213" s="160">
        <v>468.96</v>
      </c>
      <c r="M213" s="161" t="s">
        <v>31</v>
      </c>
      <c r="N213" s="162" t="s">
        <v>31</v>
      </c>
      <c r="Q213" s="137" t="s">
        <v>1158</v>
      </c>
    </row>
    <row r="214" spans="1:24" s="132" customFormat="1" x14ac:dyDescent="0.2">
      <c r="A214" s="163"/>
      <c r="B214" s="164"/>
      <c r="C214" s="904" t="s">
        <v>737</v>
      </c>
      <c r="D214" s="904"/>
      <c r="E214" s="904"/>
      <c r="F214" s="904"/>
      <c r="G214" s="904"/>
      <c r="H214" s="904"/>
      <c r="I214" s="904"/>
      <c r="J214" s="904"/>
      <c r="K214" s="904"/>
      <c r="L214" s="904"/>
      <c r="M214" s="904"/>
      <c r="N214" s="912"/>
      <c r="X214" s="137" t="s">
        <v>737</v>
      </c>
    </row>
    <row r="215" spans="1:24" s="132" customFormat="1" x14ac:dyDescent="0.2">
      <c r="A215" s="157" t="s">
        <v>404</v>
      </c>
      <c r="B215" s="158" t="s">
        <v>919</v>
      </c>
      <c r="C215" s="917" t="s">
        <v>920</v>
      </c>
      <c r="D215" s="917"/>
      <c r="E215" s="917"/>
      <c r="F215" s="159" t="s">
        <v>650</v>
      </c>
      <c r="G215" s="159" t="s">
        <v>31</v>
      </c>
      <c r="H215" s="159" t="s">
        <v>31</v>
      </c>
      <c r="I215" s="159" t="s">
        <v>225</v>
      </c>
      <c r="J215" s="160" t="s">
        <v>31</v>
      </c>
      <c r="K215" s="159" t="s">
        <v>31</v>
      </c>
      <c r="L215" s="160" t="s">
        <v>31</v>
      </c>
      <c r="M215" s="161" t="s">
        <v>31</v>
      </c>
      <c r="N215" s="162" t="s">
        <v>31</v>
      </c>
      <c r="Q215" s="137" t="s">
        <v>920</v>
      </c>
    </row>
    <row r="216" spans="1:24" s="132" customFormat="1" x14ac:dyDescent="0.2">
      <c r="A216" s="163"/>
      <c r="B216" s="164"/>
      <c r="C216" s="904" t="s">
        <v>1159</v>
      </c>
      <c r="D216" s="904"/>
      <c r="E216" s="904"/>
      <c r="F216" s="904"/>
      <c r="G216" s="904"/>
      <c r="H216" s="904"/>
      <c r="I216" s="904"/>
      <c r="J216" s="904"/>
      <c r="K216" s="904"/>
      <c r="L216" s="904"/>
      <c r="M216" s="904"/>
      <c r="N216" s="912"/>
      <c r="X216" s="137" t="s">
        <v>1159</v>
      </c>
    </row>
    <row r="217" spans="1:24" s="132" customFormat="1" ht="22.5" x14ac:dyDescent="0.2">
      <c r="A217" s="165"/>
      <c r="B217" s="166" t="s">
        <v>231</v>
      </c>
      <c r="C217" s="904" t="s">
        <v>232</v>
      </c>
      <c r="D217" s="904"/>
      <c r="E217" s="904"/>
      <c r="F217" s="904"/>
      <c r="G217" s="904"/>
      <c r="H217" s="904"/>
      <c r="I217" s="904"/>
      <c r="J217" s="904"/>
      <c r="K217" s="904"/>
      <c r="L217" s="904"/>
      <c r="M217" s="904"/>
      <c r="N217" s="912"/>
      <c r="R217" s="137" t="s">
        <v>232</v>
      </c>
    </row>
    <row r="218" spans="1:24" s="132" customFormat="1" x14ac:dyDescent="0.2">
      <c r="A218" s="167"/>
      <c r="B218" s="166" t="s">
        <v>225</v>
      </c>
      <c r="C218" s="904" t="s">
        <v>255</v>
      </c>
      <c r="D218" s="904"/>
      <c r="E218" s="904"/>
      <c r="F218" s="168" t="s">
        <v>31</v>
      </c>
      <c r="G218" s="168" t="s">
        <v>31</v>
      </c>
      <c r="H218" s="168" t="s">
        <v>31</v>
      </c>
      <c r="I218" s="168" t="s">
        <v>31</v>
      </c>
      <c r="J218" s="169">
        <v>26.51</v>
      </c>
      <c r="K218" s="168" t="s">
        <v>520</v>
      </c>
      <c r="L218" s="169">
        <v>33.14</v>
      </c>
      <c r="M218" s="170" t="s">
        <v>31</v>
      </c>
      <c r="N218" s="171" t="s">
        <v>31</v>
      </c>
      <c r="S218" s="137" t="s">
        <v>255</v>
      </c>
    </row>
    <row r="219" spans="1:24" s="132" customFormat="1" x14ac:dyDescent="0.2">
      <c r="A219" s="167"/>
      <c r="B219" s="166" t="s">
        <v>235</v>
      </c>
      <c r="C219" s="904" t="s">
        <v>236</v>
      </c>
      <c r="D219" s="904"/>
      <c r="E219" s="904"/>
      <c r="F219" s="168" t="s">
        <v>31</v>
      </c>
      <c r="G219" s="168" t="s">
        <v>31</v>
      </c>
      <c r="H219" s="168" t="s">
        <v>31</v>
      </c>
      <c r="I219" s="168" t="s">
        <v>31</v>
      </c>
      <c r="J219" s="169">
        <v>1.81</v>
      </c>
      <c r="K219" s="168" t="s">
        <v>520</v>
      </c>
      <c r="L219" s="169">
        <v>2.2599999999999998</v>
      </c>
      <c r="M219" s="170" t="s">
        <v>31</v>
      </c>
      <c r="N219" s="171" t="s">
        <v>31</v>
      </c>
      <c r="S219" s="137" t="s">
        <v>236</v>
      </c>
    </row>
    <row r="220" spans="1:24" s="132" customFormat="1" x14ac:dyDescent="0.2">
      <c r="A220" s="167"/>
      <c r="B220" s="166" t="s">
        <v>238</v>
      </c>
      <c r="C220" s="904" t="s">
        <v>239</v>
      </c>
      <c r="D220" s="904"/>
      <c r="E220" s="904"/>
      <c r="F220" s="168" t="s">
        <v>31</v>
      </c>
      <c r="G220" s="168" t="s">
        <v>31</v>
      </c>
      <c r="H220" s="168" t="s">
        <v>31</v>
      </c>
      <c r="I220" s="168" t="s">
        <v>31</v>
      </c>
      <c r="J220" s="169">
        <v>0.26</v>
      </c>
      <c r="K220" s="168" t="s">
        <v>520</v>
      </c>
      <c r="L220" s="169">
        <v>0.33</v>
      </c>
      <c r="M220" s="170" t="s">
        <v>31</v>
      </c>
      <c r="N220" s="171" t="s">
        <v>31</v>
      </c>
      <c r="S220" s="137" t="s">
        <v>239</v>
      </c>
    </row>
    <row r="221" spans="1:24" s="132" customFormat="1" x14ac:dyDescent="0.2">
      <c r="A221" s="167"/>
      <c r="B221" s="166" t="s">
        <v>256</v>
      </c>
      <c r="C221" s="904" t="s">
        <v>257</v>
      </c>
      <c r="D221" s="904"/>
      <c r="E221" s="904"/>
      <c r="F221" s="168" t="s">
        <v>31</v>
      </c>
      <c r="G221" s="168" t="s">
        <v>31</v>
      </c>
      <c r="H221" s="168" t="s">
        <v>31</v>
      </c>
      <c r="I221" s="168" t="s">
        <v>31</v>
      </c>
      <c r="J221" s="169">
        <v>10.27</v>
      </c>
      <c r="K221" s="168" t="s">
        <v>31</v>
      </c>
      <c r="L221" s="169">
        <v>10.27</v>
      </c>
      <c r="M221" s="170" t="s">
        <v>31</v>
      </c>
      <c r="N221" s="171" t="s">
        <v>31</v>
      </c>
      <c r="S221" s="137" t="s">
        <v>257</v>
      </c>
    </row>
    <row r="222" spans="1:24" s="132" customFormat="1" x14ac:dyDescent="0.2">
      <c r="A222" s="167"/>
      <c r="B222" s="166" t="s">
        <v>31</v>
      </c>
      <c r="C222" s="904" t="s">
        <v>258</v>
      </c>
      <c r="D222" s="904"/>
      <c r="E222" s="904"/>
      <c r="F222" s="168" t="s">
        <v>241</v>
      </c>
      <c r="G222" s="168" t="s">
        <v>923</v>
      </c>
      <c r="H222" s="168" t="s">
        <v>520</v>
      </c>
      <c r="I222" s="168" t="s">
        <v>1160</v>
      </c>
      <c r="J222" s="169" t="s">
        <v>31</v>
      </c>
      <c r="K222" s="168" t="s">
        <v>31</v>
      </c>
      <c r="L222" s="169" t="s">
        <v>31</v>
      </c>
      <c r="M222" s="170" t="s">
        <v>31</v>
      </c>
      <c r="N222" s="171" t="s">
        <v>31</v>
      </c>
      <c r="T222" s="137" t="s">
        <v>258</v>
      </c>
    </row>
    <row r="223" spans="1:24" s="132" customFormat="1" x14ac:dyDescent="0.2">
      <c r="A223" s="167"/>
      <c r="B223" s="166" t="s">
        <v>31</v>
      </c>
      <c r="C223" s="904" t="s">
        <v>240</v>
      </c>
      <c r="D223" s="904"/>
      <c r="E223" s="904"/>
      <c r="F223" s="168" t="s">
        <v>241</v>
      </c>
      <c r="G223" s="168" t="s">
        <v>925</v>
      </c>
      <c r="H223" s="168" t="s">
        <v>520</v>
      </c>
      <c r="I223" s="168" t="s">
        <v>1115</v>
      </c>
      <c r="J223" s="169" t="s">
        <v>31</v>
      </c>
      <c r="K223" s="168" t="s">
        <v>31</v>
      </c>
      <c r="L223" s="169" t="s">
        <v>31</v>
      </c>
      <c r="M223" s="170" t="s">
        <v>31</v>
      </c>
      <c r="N223" s="171" t="s">
        <v>31</v>
      </c>
      <c r="T223" s="137" t="s">
        <v>240</v>
      </c>
    </row>
    <row r="224" spans="1:24" s="132" customFormat="1" x14ac:dyDescent="0.2">
      <c r="A224" s="167"/>
      <c r="B224" s="166" t="s">
        <v>31</v>
      </c>
      <c r="C224" s="917" t="s">
        <v>244</v>
      </c>
      <c r="D224" s="917"/>
      <c r="E224" s="917"/>
      <c r="F224" s="159" t="s">
        <v>31</v>
      </c>
      <c r="G224" s="159" t="s">
        <v>31</v>
      </c>
      <c r="H224" s="159" t="s">
        <v>31</v>
      </c>
      <c r="I224" s="159" t="s">
        <v>31</v>
      </c>
      <c r="J224" s="160">
        <v>38.590000000000003</v>
      </c>
      <c r="K224" s="159" t="s">
        <v>31</v>
      </c>
      <c r="L224" s="160">
        <v>45.67</v>
      </c>
      <c r="M224" s="161" t="s">
        <v>31</v>
      </c>
      <c r="N224" s="162" t="s">
        <v>31</v>
      </c>
      <c r="U224" s="137" t="s">
        <v>244</v>
      </c>
    </row>
    <row r="225" spans="1:24" s="132" customFormat="1" x14ac:dyDescent="0.2">
      <c r="A225" s="167"/>
      <c r="B225" s="166" t="s">
        <v>31</v>
      </c>
      <c r="C225" s="904" t="s">
        <v>245</v>
      </c>
      <c r="D225" s="904"/>
      <c r="E225" s="904"/>
      <c r="F225" s="168" t="s">
        <v>31</v>
      </c>
      <c r="G225" s="168" t="s">
        <v>31</v>
      </c>
      <c r="H225" s="168" t="s">
        <v>31</v>
      </c>
      <c r="I225" s="168" t="s">
        <v>31</v>
      </c>
      <c r="J225" s="169" t="s">
        <v>31</v>
      </c>
      <c r="K225" s="168" t="s">
        <v>31</v>
      </c>
      <c r="L225" s="169">
        <v>33.47</v>
      </c>
      <c r="M225" s="170" t="s">
        <v>31</v>
      </c>
      <c r="N225" s="171" t="s">
        <v>31</v>
      </c>
      <c r="T225" s="137" t="s">
        <v>245</v>
      </c>
    </row>
    <row r="226" spans="1:24" s="132" customFormat="1" ht="22.5" x14ac:dyDescent="0.2">
      <c r="A226" s="167"/>
      <c r="B226" s="166" t="s">
        <v>892</v>
      </c>
      <c r="C226" s="904" t="s">
        <v>893</v>
      </c>
      <c r="D226" s="904"/>
      <c r="E226" s="904"/>
      <c r="F226" s="168" t="s">
        <v>144</v>
      </c>
      <c r="G226" s="168" t="s">
        <v>248</v>
      </c>
      <c r="H226" s="168" t="s">
        <v>31</v>
      </c>
      <c r="I226" s="168" t="s">
        <v>248</v>
      </c>
      <c r="J226" s="169" t="s">
        <v>31</v>
      </c>
      <c r="K226" s="168" t="s">
        <v>31</v>
      </c>
      <c r="L226" s="169">
        <v>31.8</v>
      </c>
      <c r="M226" s="170" t="s">
        <v>31</v>
      </c>
      <c r="N226" s="171" t="s">
        <v>31</v>
      </c>
      <c r="T226" s="137" t="s">
        <v>893</v>
      </c>
    </row>
    <row r="227" spans="1:24" s="132" customFormat="1" ht="22.5" x14ac:dyDescent="0.2">
      <c r="A227" s="167"/>
      <c r="B227" s="166" t="s">
        <v>894</v>
      </c>
      <c r="C227" s="904" t="s">
        <v>895</v>
      </c>
      <c r="D227" s="904"/>
      <c r="E227" s="904"/>
      <c r="F227" s="168" t="s">
        <v>144</v>
      </c>
      <c r="G227" s="168" t="s">
        <v>554</v>
      </c>
      <c r="H227" s="168" t="s">
        <v>31</v>
      </c>
      <c r="I227" s="168" t="s">
        <v>554</v>
      </c>
      <c r="J227" s="169" t="s">
        <v>31</v>
      </c>
      <c r="K227" s="168" t="s">
        <v>31</v>
      </c>
      <c r="L227" s="169">
        <v>21.76</v>
      </c>
      <c r="M227" s="170" t="s">
        <v>31</v>
      </c>
      <c r="N227" s="171" t="s">
        <v>31</v>
      </c>
      <c r="T227" s="137" t="s">
        <v>895</v>
      </c>
    </row>
    <row r="228" spans="1:24" s="132" customFormat="1" x14ac:dyDescent="0.2">
      <c r="A228" s="172"/>
      <c r="B228" s="173"/>
      <c r="C228" s="918" t="s">
        <v>252</v>
      </c>
      <c r="D228" s="918"/>
      <c r="E228" s="918"/>
      <c r="F228" s="174" t="s">
        <v>31</v>
      </c>
      <c r="G228" s="174" t="s">
        <v>31</v>
      </c>
      <c r="H228" s="174" t="s">
        <v>31</v>
      </c>
      <c r="I228" s="174" t="s">
        <v>31</v>
      </c>
      <c r="J228" s="175" t="s">
        <v>31</v>
      </c>
      <c r="K228" s="174" t="s">
        <v>31</v>
      </c>
      <c r="L228" s="175">
        <v>99.23</v>
      </c>
      <c r="M228" s="161" t="s">
        <v>31</v>
      </c>
      <c r="N228" s="176" t="s">
        <v>31</v>
      </c>
      <c r="V228" s="137" t="s">
        <v>252</v>
      </c>
    </row>
    <row r="229" spans="1:24" s="132" customFormat="1" ht="33.75" x14ac:dyDescent="0.2">
      <c r="A229" s="157" t="s">
        <v>413</v>
      </c>
      <c r="B229" s="158" t="s">
        <v>1161</v>
      </c>
      <c r="C229" s="917" t="s">
        <v>1162</v>
      </c>
      <c r="D229" s="917"/>
      <c r="E229" s="917"/>
      <c r="F229" s="159" t="s">
        <v>1037</v>
      </c>
      <c r="G229" s="159" t="s">
        <v>31</v>
      </c>
      <c r="H229" s="159" t="s">
        <v>31</v>
      </c>
      <c r="I229" s="159" t="s">
        <v>1163</v>
      </c>
      <c r="J229" s="160">
        <v>1480.94</v>
      </c>
      <c r="K229" s="159" t="s">
        <v>31</v>
      </c>
      <c r="L229" s="160">
        <v>151.06</v>
      </c>
      <c r="M229" s="161" t="s">
        <v>31</v>
      </c>
      <c r="N229" s="162" t="s">
        <v>31</v>
      </c>
      <c r="Q229" s="137" t="s">
        <v>1162</v>
      </c>
    </row>
    <row r="230" spans="1:24" s="132" customFormat="1" x14ac:dyDescent="0.2">
      <c r="A230" s="163"/>
      <c r="B230" s="164"/>
      <c r="C230" s="904" t="s">
        <v>1164</v>
      </c>
      <c r="D230" s="904"/>
      <c r="E230" s="904"/>
      <c r="F230" s="904"/>
      <c r="G230" s="904"/>
      <c r="H230" s="904"/>
      <c r="I230" s="904"/>
      <c r="J230" s="904"/>
      <c r="K230" s="904"/>
      <c r="L230" s="904"/>
      <c r="M230" s="904"/>
      <c r="N230" s="912"/>
      <c r="X230" s="137" t="s">
        <v>1164</v>
      </c>
    </row>
    <row r="231" spans="1:24" s="132" customFormat="1" x14ac:dyDescent="0.2">
      <c r="A231" s="157" t="s">
        <v>418</v>
      </c>
      <c r="B231" s="158" t="s">
        <v>1165</v>
      </c>
      <c r="C231" s="917" t="s">
        <v>1166</v>
      </c>
      <c r="D231" s="917"/>
      <c r="E231" s="917"/>
      <c r="F231" s="159" t="s">
        <v>900</v>
      </c>
      <c r="G231" s="159" t="s">
        <v>31</v>
      </c>
      <c r="H231" s="159" t="s">
        <v>31</v>
      </c>
      <c r="I231" s="159" t="s">
        <v>908</v>
      </c>
      <c r="J231" s="160">
        <v>142.5</v>
      </c>
      <c r="K231" s="159" t="s">
        <v>31</v>
      </c>
      <c r="L231" s="160">
        <v>42.75</v>
      </c>
      <c r="M231" s="161" t="s">
        <v>31</v>
      </c>
      <c r="N231" s="162" t="s">
        <v>31</v>
      </c>
      <c r="Q231" s="137" t="s">
        <v>1166</v>
      </c>
    </row>
    <row r="232" spans="1:24" s="132" customFormat="1" x14ac:dyDescent="0.2">
      <c r="A232" s="163"/>
      <c r="B232" s="164"/>
      <c r="C232" s="904" t="s">
        <v>909</v>
      </c>
      <c r="D232" s="904"/>
      <c r="E232" s="904"/>
      <c r="F232" s="904"/>
      <c r="G232" s="904"/>
      <c r="H232" s="904"/>
      <c r="I232" s="904"/>
      <c r="J232" s="904"/>
      <c r="K232" s="904"/>
      <c r="L232" s="904"/>
      <c r="M232" s="904"/>
      <c r="N232" s="912"/>
      <c r="X232" s="137" t="s">
        <v>909</v>
      </c>
    </row>
    <row r="233" spans="1:24" s="132" customFormat="1" ht="22.5" x14ac:dyDescent="0.2">
      <c r="A233" s="157" t="s">
        <v>423</v>
      </c>
      <c r="B233" s="158" t="s">
        <v>1050</v>
      </c>
      <c r="C233" s="917" t="s">
        <v>1051</v>
      </c>
      <c r="D233" s="917"/>
      <c r="E233" s="917"/>
      <c r="F233" s="159" t="s">
        <v>1052</v>
      </c>
      <c r="G233" s="159" t="s">
        <v>31</v>
      </c>
      <c r="H233" s="159" t="s">
        <v>31</v>
      </c>
      <c r="I233" s="159" t="s">
        <v>527</v>
      </c>
      <c r="J233" s="160" t="s">
        <v>31</v>
      </c>
      <c r="K233" s="159" t="s">
        <v>31</v>
      </c>
      <c r="L233" s="160" t="s">
        <v>31</v>
      </c>
      <c r="M233" s="161" t="s">
        <v>31</v>
      </c>
      <c r="N233" s="162" t="s">
        <v>31</v>
      </c>
      <c r="Q233" s="137" t="s">
        <v>1051</v>
      </c>
    </row>
    <row r="234" spans="1:24" s="132" customFormat="1" x14ac:dyDescent="0.2">
      <c r="A234" s="163"/>
      <c r="B234" s="164"/>
      <c r="C234" s="904" t="s">
        <v>1167</v>
      </c>
      <c r="D234" s="904"/>
      <c r="E234" s="904"/>
      <c r="F234" s="904"/>
      <c r="G234" s="904"/>
      <c r="H234" s="904"/>
      <c r="I234" s="904"/>
      <c r="J234" s="904"/>
      <c r="K234" s="904"/>
      <c r="L234" s="904"/>
      <c r="M234" s="904"/>
      <c r="N234" s="912"/>
      <c r="X234" s="137" t="s">
        <v>1167</v>
      </c>
    </row>
    <row r="235" spans="1:24" s="132" customFormat="1" ht="22.5" x14ac:dyDescent="0.2">
      <c r="A235" s="165"/>
      <c r="B235" s="166" t="s">
        <v>231</v>
      </c>
      <c r="C235" s="904" t="s">
        <v>232</v>
      </c>
      <c r="D235" s="904"/>
      <c r="E235" s="904"/>
      <c r="F235" s="904"/>
      <c r="G235" s="904"/>
      <c r="H235" s="904"/>
      <c r="I235" s="904"/>
      <c r="J235" s="904"/>
      <c r="K235" s="904"/>
      <c r="L235" s="904"/>
      <c r="M235" s="904"/>
      <c r="N235" s="912"/>
      <c r="R235" s="137" t="s">
        <v>232</v>
      </c>
    </row>
    <row r="236" spans="1:24" s="132" customFormat="1" x14ac:dyDescent="0.2">
      <c r="A236" s="167"/>
      <c r="B236" s="166" t="s">
        <v>225</v>
      </c>
      <c r="C236" s="904" t="s">
        <v>255</v>
      </c>
      <c r="D236" s="904"/>
      <c r="E236" s="904"/>
      <c r="F236" s="168" t="s">
        <v>31</v>
      </c>
      <c r="G236" s="168" t="s">
        <v>31</v>
      </c>
      <c r="H236" s="168" t="s">
        <v>31</v>
      </c>
      <c r="I236" s="168" t="s">
        <v>31</v>
      </c>
      <c r="J236" s="169">
        <v>49.06</v>
      </c>
      <c r="K236" s="168" t="s">
        <v>520</v>
      </c>
      <c r="L236" s="169">
        <v>147.18</v>
      </c>
      <c r="M236" s="170" t="s">
        <v>31</v>
      </c>
      <c r="N236" s="171" t="s">
        <v>31</v>
      </c>
      <c r="S236" s="137" t="s">
        <v>255</v>
      </c>
    </row>
    <row r="237" spans="1:24" s="132" customFormat="1" x14ac:dyDescent="0.2">
      <c r="A237" s="167"/>
      <c r="B237" s="166" t="s">
        <v>256</v>
      </c>
      <c r="C237" s="904" t="s">
        <v>257</v>
      </c>
      <c r="D237" s="904"/>
      <c r="E237" s="904"/>
      <c r="F237" s="168" t="s">
        <v>31</v>
      </c>
      <c r="G237" s="168" t="s">
        <v>31</v>
      </c>
      <c r="H237" s="168" t="s">
        <v>31</v>
      </c>
      <c r="I237" s="168" t="s">
        <v>31</v>
      </c>
      <c r="J237" s="169">
        <v>5.35</v>
      </c>
      <c r="K237" s="168" t="s">
        <v>31</v>
      </c>
      <c r="L237" s="169">
        <v>12.84</v>
      </c>
      <c r="M237" s="170" t="s">
        <v>31</v>
      </c>
      <c r="N237" s="171" t="s">
        <v>31</v>
      </c>
      <c r="S237" s="137" t="s">
        <v>257</v>
      </c>
    </row>
    <row r="238" spans="1:24" s="132" customFormat="1" x14ac:dyDescent="0.2">
      <c r="A238" s="167"/>
      <c r="B238" s="166" t="s">
        <v>31</v>
      </c>
      <c r="C238" s="904" t="s">
        <v>258</v>
      </c>
      <c r="D238" s="904"/>
      <c r="E238" s="904"/>
      <c r="F238" s="168" t="s">
        <v>241</v>
      </c>
      <c r="G238" s="168" t="s">
        <v>1054</v>
      </c>
      <c r="H238" s="168" t="s">
        <v>520</v>
      </c>
      <c r="I238" s="168" t="s">
        <v>1044</v>
      </c>
      <c r="J238" s="169" t="s">
        <v>31</v>
      </c>
      <c r="K238" s="168" t="s">
        <v>31</v>
      </c>
      <c r="L238" s="169" t="s">
        <v>31</v>
      </c>
      <c r="M238" s="170" t="s">
        <v>31</v>
      </c>
      <c r="N238" s="171" t="s">
        <v>31</v>
      </c>
      <c r="T238" s="137" t="s">
        <v>258</v>
      </c>
    </row>
    <row r="239" spans="1:24" s="132" customFormat="1" x14ac:dyDescent="0.2">
      <c r="A239" s="167"/>
      <c r="B239" s="166" t="s">
        <v>31</v>
      </c>
      <c r="C239" s="917" t="s">
        <v>244</v>
      </c>
      <c r="D239" s="917"/>
      <c r="E239" s="917"/>
      <c r="F239" s="159" t="s">
        <v>31</v>
      </c>
      <c r="G239" s="159" t="s">
        <v>31</v>
      </c>
      <c r="H239" s="159" t="s">
        <v>31</v>
      </c>
      <c r="I239" s="159" t="s">
        <v>31</v>
      </c>
      <c r="J239" s="160">
        <v>54.41</v>
      </c>
      <c r="K239" s="159" t="s">
        <v>31</v>
      </c>
      <c r="L239" s="160">
        <v>160.02000000000001</v>
      </c>
      <c r="M239" s="161" t="s">
        <v>31</v>
      </c>
      <c r="N239" s="162" t="s">
        <v>31</v>
      </c>
      <c r="U239" s="137" t="s">
        <v>244</v>
      </c>
    </row>
    <row r="240" spans="1:24" s="132" customFormat="1" x14ac:dyDescent="0.2">
      <c r="A240" s="167"/>
      <c r="B240" s="166" t="s">
        <v>31</v>
      </c>
      <c r="C240" s="904" t="s">
        <v>245</v>
      </c>
      <c r="D240" s="904"/>
      <c r="E240" s="904"/>
      <c r="F240" s="168" t="s">
        <v>31</v>
      </c>
      <c r="G240" s="168" t="s">
        <v>31</v>
      </c>
      <c r="H240" s="168" t="s">
        <v>31</v>
      </c>
      <c r="I240" s="168" t="s">
        <v>31</v>
      </c>
      <c r="J240" s="169" t="s">
        <v>31</v>
      </c>
      <c r="K240" s="168" t="s">
        <v>31</v>
      </c>
      <c r="L240" s="169">
        <v>147.18</v>
      </c>
      <c r="M240" s="170" t="s">
        <v>31</v>
      </c>
      <c r="N240" s="171" t="s">
        <v>31</v>
      </c>
      <c r="T240" s="137" t="s">
        <v>245</v>
      </c>
    </row>
    <row r="241" spans="1:24" s="132" customFormat="1" ht="22.5" x14ac:dyDescent="0.2">
      <c r="A241" s="167"/>
      <c r="B241" s="166" t="s">
        <v>699</v>
      </c>
      <c r="C241" s="904" t="s">
        <v>700</v>
      </c>
      <c r="D241" s="904"/>
      <c r="E241" s="904"/>
      <c r="F241" s="168" t="s">
        <v>144</v>
      </c>
      <c r="G241" s="168" t="s">
        <v>537</v>
      </c>
      <c r="H241" s="168" t="s">
        <v>31</v>
      </c>
      <c r="I241" s="168" t="s">
        <v>537</v>
      </c>
      <c r="J241" s="169" t="s">
        <v>31</v>
      </c>
      <c r="K241" s="168" t="s">
        <v>31</v>
      </c>
      <c r="L241" s="169">
        <v>117.74</v>
      </c>
      <c r="M241" s="170" t="s">
        <v>31</v>
      </c>
      <c r="N241" s="171" t="s">
        <v>31</v>
      </c>
      <c r="T241" s="137" t="s">
        <v>700</v>
      </c>
    </row>
    <row r="242" spans="1:24" s="132" customFormat="1" ht="22.5" x14ac:dyDescent="0.2">
      <c r="A242" s="167"/>
      <c r="B242" s="166" t="s">
        <v>701</v>
      </c>
      <c r="C242" s="904" t="s">
        <v>702</v>
      </c>
      <c r="D242" s="904"/>
      <c r="E242" s="904"/>
      <c r="F242" s="168" t="s">
        <v>144</v>
      </c>
      <c r="G242" s="168" t="s">
        <v>703</v>
      </c>
      <c r="H242" s="168" t="s">
        <v>31</v>
      </c>
      <c r="I242" s="168" t="s">
        <v>703</v>
      </c>
      <c r="J242" s="169" t="s">
        <v>31</v>
      </c>
      <c r="K242" s="168" t="s">
        <v>31</v>
      </c>
      <c r="L242" s="169">
        <v>88.31</v>
      </c>
      <c r="M242" s="170" t="s">
        <v>31</v>
      </c>
      <c r="N242" s="171" t="s">
        <v>31</v>
      </c>
      <c r="T242" s="137" t="s">
        <v>702</v>
      </c>
    </row>
    <row r="243" spans="1:24" s="132" customFormat="1" x14ac:dyDescent="0.2">
      <c r="A243" s="172"/>
      <c r="B243" s="173"/>
      <c r="C243" s="918" t="s">
        <v>252</v>
      </c>
      <c r="D243" s="918"/>
      <c r="E243" s="918"/>
      <c r="F243" s="174" t="s">
        <v>31</v>
      </c>
      <c r="G243" s="174" t="s">
        <v>31</v>
      </c>
      <c r="H243" s="174" t="s">
        <v>31</v>
      </c>
      <c r="I243" s="174" t="s">
        <v>31</v>
      </c>
      <c r="J243" s="175" t="s">
        <v>31</v>
      </c>
      <c r="K243" s="174" t="s">
        <v>31</v>
      </c>
      <c r="L243" s="175">
        <v>366.07</v>
      </c>
      <c r="M243" s="161" t="s">
        <v>31</v>
      </c>
      <c r="N243" s="176" t="s">
        <v>31</v>
      </c>
      <c r="V243" s="137" t="s">
        <v>252</v>
      </c>
    </row>
    <row r="244" spans="1:24" s="132" customFormat="1" ht="22.5" x14ac:dyDescent="0.2">
      <c r="A244" s="157" t="s">
        <v>426</v>
      </c>
      <c r="B244" s="158" t="s">
        <v>945</v>
      </c>
      <c r="C244" s="917" t="s">
        <v>946</v>
      </c>
      <c r="D244" s="917"/>
      <c r="E244" s="917"/>
      <c r="F244" s="159" t="s">
        <v>900</v>
      </c>
      <c r="G244" s="159" t="s">
        <v>31</v>
      </c>
      <c r="H244" s="159" t="s">
        <v>31</v>
      </c>
      <c r="I244" s="159" t="s">
        <v>1168</v>
      </c>
      <c r="J244" s="160">
        <v>343.28</v>
      </c>
      <c r="K244" s="159" t="s">
        <v>31</v>
      </c>
      <c r="L244" s="160">
        <v>82.39</v>
      </c>
      <c r="M244" s="161" t="s">
        <v>31</v>
      </c>
      <c r="N244" s="162" t="s">
        <v>31</v>
      </c>
      <c r="Q244" s="137" t="s">
        <v>946</v>
      </c>
    </row>
    <row r="245" spans="1:24" s="132" customFormat="1" x14ac:dyDescent="0.2">
      <c r="A245" s="163"/>
      <c r="B245" s="164"/>
      <c r="C245" s="904" t="s">
        <v>1169</v>
      </c>
      <c r="D245" s="904"/>
      <c r="E245" s="904"/>
      <c r="F245" s="904"/>
      <c r="G245" s="904"/>
      <c r="H245" s="904"/>
      <c r="I245" s="904"/>
      <c r="J245" s="904"/>
      <c r="K245" s="904"/>
      <c r="L245" s="904"/>
      <c r="M245" s="904"/>
      <c r="N245" s="912"/>
      <c r="X245" s="137" t="s">
        <v>1169</v>
      </c>
    </row>
    <row r="246" spans="1:24" s="132" customFormat="1" ht="33.75" x14ac:dyDescent="0.2">
      <c r="A246" s="157" t="s">
        <v>431</v>
      </c>
      <c r="B246" s="158" t="s">
        <v>936</v>
      </c>
      <c r="C246" s="917" t="s">
        <v>937</v>
      </c>
      <c r="D246" s="917"/>
      <c r="E246" s="917"/>
      <c r="F246" s="159" t="s">
        <v>178</v>
      </c>
      <c r="G246" s="159" t="s">
        <v>31</v>
      </c>
      <c r="H246" s="159" t="s">
        <v>31</v>
      </c>
      <c r="I246" s="159" t="s">
        <v>1170</v>
      </c>
      <c r="J246" s="160" t="s">
        <v>31</v>
      </c>
      <c r="K246" s="159" t="s">
        <v>31</v>
      </c>
      <c r="L246" s="160" t="s">
        <v>31</v>
      </c>
      <c r="M246" s="161" t="s">
        <v>31</v>
      </c>
      <c r="N246" s="162" t="s">
        <v>31</v>
      </c>
      <c r="Q246" s="137" t="s">
        <v>937</v>
      </c>
    </row>
    <row r="247" spans="1:24" s="132" customFormat="1" x14ac:dyDescent="0.2">
      <c r="A247" s="163"/>
      <c r="B247" s="164"/>
      <c r="C247" s="904" t="s">
        <v>1171</v>
      </c>
      <c r="D247" s="904"/>
      <c r="E247" s="904"/>
      <c r="F247" s="904"/>
      <c r="G247" s="904"/>
      <c r="H247" s="904"/>
      <c r="I247" s="904"/>
      <c r="J247" s="904"/>
      <c r="K247" s="904"/>
      <c r="L247" s="904"/>
      <c r="M247" s="904"/>
      <c r="N247" s="912"/>
      <c r="X247" s="137" t="s">
        <v>1171</v>
      </c>
    </row>
    <row r="248" spans="1:24" s="132" customFormat="1" ht="22.5" x14ac:dyDescent="0.2">
      <c r="A248" s="165"/>
      <c r="B248" s="166" t="s">
        <v>231</v>
      </c>
      <c r="C248" s="904" t="s">
        <v>232</v>
      </c>
      <c r="D248" s="904"/>
      <c r="E248" s="904"/>
      <c r="F248" s="904"/>
      <c r="G248" s="904"/>
      <c r="H248" s="904"/>
      <c r="I248" s="904"/>
      <c r="J248" s="904"/>
      <c r="K248" s="904"/>
      <c r="L248" s="904"/>
      <c r="M248" s="904"/>
      <c r="N248" s="912"/>
      <c r="R248" s="137" t="s">
        <v>232</v>
      </c>
    </row>
    <row r="249" spans="1:24" s="132" customFormat="1" x14ac:dyDescent="0.2">
      <c r="A249" s="167"/>
      <c r="B249" s="166" t="s">
        <v>225</v>
      </c>
      <c r="C249" s="904" t="s">
        <v>255</v>
      </c>
      <c r="D249" s="904"/>
      <c r="E249" s="904"/>
      <c r="F249" s="168" t="s">
        <v>31</v>
      </c>
      <c r="G249" s="168" t="s">
        <v>31</v>
      </c>
      <c r="H249" s="168" t="s">
        <v>31</v>
      </c>
      <c r="I249" s="168" t="s">
        <v>31</v>
      </c>
      <c r="J249" s="169">
        <v>2.0699999999999998</v>
      </c>
      <c r="K249" s="168" t="s">
        <v>520</v>
      </c>
      <c r="L249" s="169">
        <v>134.55000000000001</v>
      </c>
      <c r="M249" s="170" t="s">
        <v>31</v>
      </c>
      <c r="N249" s="171" t="s">
        <v>31</v>
      </c>
      <c r="S249" s="137" t="s">
        <v>255</v>
      </c>
    </row>
    <row r="250" spans="1:24" s="132" customFormat="1" x14ac:dyDescent="0.2">
      <c r="A250" s="167"/>
      <c r="B250" s="166" t="s">
        <v>256</v>
      </c>
      <c r="C250" s="904" t="s">
        <v>257</v>
      </c>
      <c r="D250" s="904"/>
      <c r="E250" s="904"/>
      <c r="F250" s="168" t="s">
        <v>31</v>
      </c>
      <c r="G250" s="168" t="s">
        <v>31</v>
      </c>
      <c r="H250" s="168" t="s">
        <v>31</v>
      </c>
      <c r="I250" s="168" t="s">
        <v>31</v>
      </c>
      <c r="J250" s="169">
        <v>0.04</v>
      </c>
      <c r="K250" s="168" t="s">
        <v>31</v>
      </c>
      <c r="L250" s="169">
        <v>2.08</v>
      </c>
      <c r="M250" s="170" t="s">
        <v>31</v>
      </c>
      <c r="N250" s="171" t="s">
        <v>31</v>
      </c>
      <c r="S250" s="137" t="s">
        <v>257</v>
      </c>
    </row>
    <row r="251" spans="1:24" s="132" customFormat="1" x14ac:dyDescent="0.2">
      <c r="A251" s="167"/>
      <c r="B251" s="166" t="s">
        <v>31</v>
      </c>
      <c r="C251" s="904" t="s">
        <v>258</v>
      </c>
      <c r="D251" s="904"/>
      <c r="E251" s="904"/>
      <c r="F251" s="168" t="s">
        <v>241</v>
      </c>
      <c r="G251" s="168" t="s">
        <v>939</v>
      </c>
      <c r="H251" s="168" t="s">
        <v>520</v>
      </c>
      <c r="I251" s="168" t="s">
        <v>1172</v>
      </c>
      <c r="J251" s="169" t="s">
        <v>31</v>
      </c>
      <c r="K251" s="168" t="s">
        <v>31</v>
      </c>
      <c r="L251" s="169" t="s">
        <v>31</v>
      </c>
      <c r="M251" s="170" t="s">
        <v>31</v>
      </c>
      <c r="N251" s="171" t="s">
        <v>31</v>
      </c>
      <c r="T251" s="137" t="s">
        <v>258</v>
      </c>
    </row>
    <row r="252" spans="1:24" s="132" customFormat="1" x14ac:dyDescent="0.2">
      <c r="A252" s="167"/>
      <c r="B252" s="166" t="s">
        <v>31</v>
      </c>
      <c r="C252" s="917" t="s">
        <v>244</v>
      </c>
      <c r="D252" s="917"/>
      <c r="E252" s="917"/>
      <c r="F252" s="159" t="s">
        <v>31</v>
      </c>
      <c r="G252" s="159" t="s">
        <v>31</v>
      </c>
      <c r="H252" s="159" t="s">
        <v>31</v>
      </c>
      <c r="I252" s="159" t="s">
        <v>31</v>
      </c>
      <c r="J252" s="160">
        <v>2.11</v>
      </c>
      <c r="K252" s="159" t="s">
        <v>31</v>
      </c>
      <c r="L252" s="160">
        <v>136.63</v>
      </c>
      <c r="M252" s="161" t="s">
        <v>31</v>
      </c>
      <c r="N252" s="162" t="s">
        <v>31</v>
      </c>
      <c r="U252" s="137" t="s">
        <v>244</v>
      </c>
    </row>
    <row r="253" spans="1:24" s="132" customFormat="1" x14ac:dyDescent="0.2">
      <c r="A253" s="167"/>
      <c r="B253" s="166" t="s">
        <v>31</v>
      </c>
      <c r="C253" s="904" t="s">
        <v>245</v>
      </c>
      <c r="D253" s="904"/>
      <c r="E253" s="904"/>
      <c r="F253" s="168" t="s">
        <v>31</v>
      </c>
      <c r="G253" s="168" t="s">
        <v>31</v>
      </c>
      <c r="H253" s="168" t="s">
        <v>31</v>
      </c>
      <c r="I253" s="168" t="s">
        <v>31</v>
      </c>
      <c r="J253" s="169" t="s">
        <v>31</v>
      </c>
      <c r="K253" s="168" t="s">
        <v>31</v>
      </c>
      <c r="L253" s="169">
        <v>134.55000000000001</v>
      </c>
      <c r="M253" s="170" t="s">
        <v>31</v>
      </c>
      <c r="N253" s="171" t="s">
        <v>31</v>
      </c>
      <c r="T253" s="137" t="s">
        <v>245</v>
      </c>
    </row>
    <row r="254" spans="1:24" s="132" customFormat="1" ht="22.5" x14ac:dyDescent="0.2">
      <c r="A254" s="167"/>
      <c r="B254" s="166" t="s">
        <v>839</v>
      </c>
      <c r="C254" s="904" t="s">
        <v>840</v>
      </c>
      <c r="D254" s="904"/>
      <c r="E254" s="904"/>
      <c r="F254" s="168" t="s">
        <v>144</v>
      </c>
      <c r="G254" s="168" t="s">
        <v>841</v>
      </c>
      <c r="H254" s="168" t="s">
        <v>31</v>
      </c>
      <c r="I254" s="168" t="s">
        <v>841</v>
      </c>
      <c r="J254" s="169" t="s">
        <v>31</v>
      </c>
      <c r="K254" s="168" t="s">
        <v>31</v>
      </c>
      <c r="L254" s="169">
        <v>123.79</v>
      </c>
      <c r="M254" s="170" t="s">
        <v>31</v>
      </c>
      <c r="N254" s="171" t="s">
        <v>31</v>
      </c>
      <c r="T254" s="137" t="s">
        <v>840</v>
      </c>
    </row>
    <row r="255" spans="1:24" s="132" customFormat="1" ht="22.5" x14ac:dyDescent="0.2">
      <c r="A255" s="167"/>
      <c r="B255" s="166" t="s">
        <v>842</v>
      </c>
      <c r="C255" s="904" t="s">
        <v>843</v>
      </c>
      <c r="D255" s="904"/>
      <c r="E255" s="904"/>
      <c r="F255" s="168" t="s">
        <v>144</v>
      </c>
      <c r="G255" s="168" t="s">
        <v>554</v>
      </c>
      <c r="H255" s="168" t="s">
        <v>31</v>
      </c>
      <c r="I255" s="168" t="s">
        <v>554</v>
      </c>
      <c r="J255" s="169" t="s">
        <v>31</v>
      </c>
      <c r="K255" s="168" t="s">
        <v>31</v>
      </c>
      <c r="L255" s="169">
        <v>87.46</v>
      </c>
      <c r="M255" s="170" t="s">
        <v>31</v>
      </c>
      <c r="N255" s="171" t="s">
        <v>31</v>
      </c>
      <c r="T255" s="137" t="s">
        <v>843</v>
      </c>
    </row>
    <row r="256" spans="1:24" s="132" customFormat="1" x14ac:dyDescent="0.2">
      <c r="A256" s="172"/>
      <c r="B256" s="173"/>
      <c r="C256" s="918" t="s">
        <v>252</v>
      </c>
      <c r="D256" s="918"/>
      <c r="E256" s="918"/>
      <c r="F256" s="174" t="s">
        <v>31</v>
      </c>
      <c r="G256" s="174" t="s">
        <v>31</v>
      </c>
      <c r="H256" s="174" t="s">
        <v>31</v>
      </c>
      <c r="I256" s="174" t="s">
        <v>31</v>
      </c>
      <c r="J256" s="175" t="s">
        <v>31</v>
      </c>
      <c r="K256" s="174" t="s">
        <v>31</v>
      </c>
      <c r="L256" s="175">
        <v>347.88</v>
      </c>
      <c r="M256" s="161" t="s">
        <v>31</v>
      </c>
      <c r="N256" s="176" t="s">
        <v>31</v>
      </c>
      <c r="V256" s="137" t="s">
        <v>252</v>
      </c>
    </row>
    <row r="257" spans="1:23" s="132" customFormat="1" ht="22.5" x14ac:dyDescent="0.2">
      <c r="A257" s="157" t="s">
        <v>438</v>
      </c>
      <c r="B257" s="158" t="s">
        <v>881</v>
      </c>
      <c r="C257" s="917" t="s">
        <v>941</v>
      </c>
      <c r="D257" s="917"/>
      <c r="E257" s="917"/>
      <c r="F257" s="159" t="s">
        <v>178</v>
      </c>
      <c r="G257" s="159" t="s">
        <v>31</v>
      </c>
      <c r="H257" s="159" t="s">
        <v>31</v>
      </c>
      <c r="I257" s="159" t="s">
        <v>370</v>
      </c>
      <c r="J257" s="160">
        <v>19.559999999999999</v>
      </c>
      <c r="K257" s="159" t="s">
        <v>787</v>
      </c>
      <c r="L257" s="160">
        <v>478.83</v>
      </c>
      <c r="M257" s="161" t="s">
        <v>31</v>
      </c>
      <c r="N257" s="162" t="s">
        <v>31</v>
      </c>
      <c r="Q257" s="137" t="s">
        <v>941</v>
      </c>
    </row>
    <row r="258" spans="1:23" s="132" customFormat="1" x14ac:dyDescent="0.2">
      <c r="A258" s="163"/>
      <c r="B258" s="164"/>
      <c r="C258" s="904" t="s">
        <v>942</v>
      </c>
      <c r="D258" s="904"/>
      <c r="E258" s="904"/>
      <c r="F258" s="904"/>
      <c r="G258" s="904"/>
      <c r="H258" s="904"/>
      <c r="I258" s="904"/>
      <c r="J258" s="904"/>
      <c r="K258" s="904"/>
      <c r="L258" s="904"/>
      <c r="M258" s="904"/>
      <c r="N258" s="912"/>
      <c r="W258" s="137" t="s">
        <v>942</v>
      </c>
    </row>
    <row r="259" spans="1:23" s="132" customFormat="1" ht="22.5" x14ac:dyDescent="0.2">
      <c r="A259" s="165"/>
      <c r="B259" s="166" t="s">
        <v>789</v>
      </c>
      <c r="C259" s="904" t="s">
        <v>790</v>
      </c>
      <c r="D259" s="904"/>
      <c r="E259" s="904"/>
      <c r="F259" s="904"/>
      <c r="G259" s="904"/>
      <c r="H259" s="904"/>
      <c r="I259" s="904"/>
      <c r="J259" s="904"/>
      <c r="K259" s="904"/>
      <c r="L259" s="904"/>
      <c r="M259" s="904"/>
      <c r="N259" s="912"/>
      <c r="R259" s="137" t="s">
        <v>790</v>
      </c>
    </row>
    <row r="260" spans="1:23" s="132" customFormat="1" ht="22.5" x14ac:dyDescent="0.2">
      <c r="A260" s="157" t="s">
        <v>443</v>
      </c>
      <c r="B260" s="158" t="s">
        <v>881</v>
      </c>
      <c r="C260" s="917" t="s">
        <v>1173</v>
      </c>
      <c r="D260" s="917"/>
      <c r="E260" s="917"/>
      <c r="F260" s="159" t="s">
        <v>178</v>
      </c>
      <c r="G260" s="159" t="s">
        <v>31</v>
      </c>
      <c r="H260" s="159" t="s">
        <v>31</v>
      </c>
      <c r="I260" s="159" t="s">
        <v>235</v>
      </c>
      <c r="J260" s="160">
        <v>238.45</v>
      </c>
      <c r="K260" s="159" t="s">
        <v>787</v>
      </c>
      <c r="L260" s="160">
        <v>486.44</v>
      </c>
      <c r="M260" s="161" t="s">
        <v>31</v>
      </c>
      <c r="N260" s="162" t="s">
        <v>31</v>
      </c>
      <c r="Q260" s="137" t="s">
        <v>1173</v>
      </c>
    </row>
    <row r="261" spans="1:23" s="132" customFormat="1" x14ac:dyDescent="0.2">
      <c r="A261" s="163"/>
      <c r="B261" s="164"/>
      <c r="C261" s="904" t="s">
        <v>1174</v>
      </c>
      <c r="D261" s="904"/>
      <c r="E261" s="904"/>
      <c r="F261" s="904"/>
      <c r="G261" s="904"/>
      <c r="H261" s="904"/>
      <c r="I261" s="904"/>
      <c r="J261" s="904"/>
      <c r="K261" s="904"/>
      <c r="L261" s="904"/>
      <c r="M261" s="904"/>
      <c r="N261" s="912"/>
      <c r="W261" s="137" t="s">
        <v>1174</v>
      </c>
    </row>
    <row r="262" spans="1:23" s="132" customFormat="1" ht="22.5" x14ac:dyDescent="0.2">
      <c r="A262" s="165"/>
      <c r="B262" s="166" t="s">
        <v>789</v>
      </c>
      <c r="C262" s="904" t="s">
        <v>790</v>
      </c>
      <c r="D262" s="904"/>
      <c r="E262" s="904"/>
      <c r="F262" s="904"/>
      <c r="G262" s="904"/>
      <c r="H262" s="904"/>
      <c r="I262" s="904"/>
      <c r="J262" s="904"/>
      <c r="K262" s="904"/>
      <c r="L262" s="904"/>
      <c r="M262" s="904"/>
      <c r="N262" s="912"/>
      <c r="R262" s="137" t="s">
        <v>790</v>
      </c>
    </row>
    <row r="263" spans="1:23" s="132" customFormat="1" ht="45" x14ac:dyDescent="0.2">
      <c r="A263" s="157" t="s">
        <v>447</v>
      </c>
      <c r="B263" s="158" t="s">
        <v>949</v>
      </c>
      <c r="C263" s="917" t="s">
        <v>1175</v>
      </c>
      <c r="D263" s="917"/>
      <c r="E263" s="917"/>
      <c r="F263" s="159" t="s">
        <v>178</v>
      </c>
      <c r="G263" s="159" t="s">
        <v>31</v>
      </c>
      <c r="H263" s="159" t="s">
        <v>31</v>
      </c>
      <c r="I263" s="159" t="s">
        <v>413</v>
      </c>
      <c r="J263" s="160" t="s">
        <v>31</v>
      </c>
      <c r="K263" s="159" t="s">
        <v>31</v>
      </c>
      <c r="L263" s="160" t="s">
        <v>31</v>
      </c>
      <c r="M263" s="161" t="s">
        <v>31</v>
      </c>
      <c r="N263" s="162" t="s">
        <v>31</v>
      </c>
      <c r="Q263" s="137" t="s">
        <v>1175</v>
      </c>
    </row>
    <row r="264" spans="1:23" s="132" customFormat="1" ht="22.5" x14ac:dyDescent="0.2">
      <c r="A264" s="165"/>
      <c r="B264" s="166" t="s">
        <v>231</v>
      </c>
      <c r="C264" s="904" t="s">
        <v>232</v>
      </c>
      <c r="D264" s="904"/>
      <c r="E264" s="904"/>
      <c r="F264" s="904"/>
      <c r="G264" s="904"/>
      <c r="H264" s="904"/>
      <c r="I264" s="904"/>
      <c r="J264" s="904"/>
      <c r="K264" s="904"/>
      <c r="L264" s="904"/>
      <c r="M264" s="904"/>
      <c r="N264" s="912"/>
      <c r="R264" s="137" t="s">
        <v>232</v>
      </c>
    </row>
    <row r="265" spans="1:23" s="132" customFormat="1" x14ac:dyDescent="0.2">
      <c r="A265" s="167"/>
      <c r="B265" s="166" t="s">
        <v>225</v>
      </c>
      <c r="C265" s="904" t="s">
        <v>255</v>
      </c>
      <c r="D265" s="904"/>
      <c r="E265" s="904"/>
      <c r="F265" s="168" t="s">
        <v>31</v>
      </c>
      <c r="G265" s="168" t="s">
        <v>31</v>
      </c>
      <c r="H265" s="168" t="s">
        <v>31</v>
      </c>
      <c r="I265" s="168" t="s">
        <v>31</v>
      </c>
      <c r="J265" s="169">
        <v>3.57</v>
      </c>
      <c r="K265" s="168" t="s">
        <v>520</v>
      </c>
      <c r="L265" s="169">
        <v>133.88</v>
      </c>
      <c r="M265" s="170" t="s">
        <v>31</v>
      </c>
      <c r="N265" s="171" t="s">
        <v>31</v>
      </c>
      <c r="S265" s="137" t="s">
        <v>255</v>
      </c>
    </row>
    <row r="266" spans="1:23" s="132" customFormat="1" x14ac:dyDescent="0.2">
      <c r="A266" s="167"/>
      <c r="B266" s="166" t="s">
        <v>256</v>
      </c>
      <c r="C266" s="904" t="s">
        <v>257</v>
      </c>
      <c r="D266" s="904"/>
      <c r="E266" s="904"/>
      <c r="F266" s="168" t="s">
        <v>31</v>
      </c>
      <c r="G266" s="168" t="s">
        <v>31</v>
      </c>
      <c r="H266" s="168" t="s">
        <v>31</v>
      </c>
      <c r="I266" s="168" t="s">
        <v>31</v>
      </c>
      <c r="J266" s="169">
        <v>15.07</v>
      </c>
      <c r="K266" s="168" t="s">
        <v>31</v>
      </c>
      <c r="L266" s="169">
        <v>452.1</v>
      </c>
      <c r="M266" s="170" t="s">
        <v>31</v>
      </c>
      <c r="N266" s="171" t="s">
        <v>31</v>
      </c>
      <c r="S266" s="137" t="s">
        <v>257</v>
      </c>
    </row>
    <row r="267" spans="1:23" s="132" customFormat="1" x14ac:dyDescent="0.2">
      <c r="A267" s="167"/>
      <c r="B267" s="166" t="s">
        <v>31</v>
      </c>
      <c r="C267" s="904" t="s">
        <v>258</v>
      </c>
      <c r="D267" s="904"/>
      <c r="E267" s="904"/>
      <c r="F267" s="168" t="s">
        <v>241</v>
      </c>
      <c r="G267" s="168" t="s">
        <v>951</v>
      </c>
      <c r="H267" s="168" t="s">
        <v>520</v>
      </c>
      <c r="I267" s="168" t="s">
        <v>952</v>
      </c>
      <c r="J267" s="169" t="s">
        <v>31</v>
      </c>
      <c r="K267" s="168" t="s">
        <v>31</v>
      </c>
      <c r="L267" s="169" t="s">
        <v>31</v>
      </c>
      <c r="M267" s="170" t="s">
        <v>31</v>
      </c>
      <c r="N267" s="171" t="s">
        <v>31</v>
      </c>
      <c r="T267" s="137" t="s">
        <v>258</v>
      </c>
    </row>
    <row r="268" spans="1:23" s="132" customFormat="1" x14ac:dyDescent="0.2">
      <c r="A268" s="167"/>
      <c r="B268" s="166" t="s">
        <v>31</v>
      </c>
      <c r="C268" s="917" t="s">
        <v>244</v>
      </c>
      <c r="D268" s="917"/>
      <c r="E268" s="917"/>
      <c r="F268" s="159" t="s">
        <v>31</v>
      </c>
      <c r="G268" s="159" t="s">
        <v>31</v>
      </c>
      <c r="H268" s="159" t="s">
        <v>31</v>
      </c>
      <c r="I268" s="159" t="s">
        <v>31</v>
      </c>
      <c r="J268" s="160">
        <v>18.64</v>
      </c>
      <c r="K268" s="159" t="s">
        <v>31</v>
      </c>
      <c r="L268" s="160">
        <v>585.98</v>
      </c>
      <c r="M268" s="161" t="s">
        <v>31</v>
      </c>
      <c r="N268" s="162" t="s">
        <v>31</v>
      </c>
      <c r="U268" s="137" t="s">
        <v>244</v>
      </c>
    </row>
    <row r="269" spans="1:23" s="132" customFormat="1" x14ac:dyDescent="0.2">
      <c r="A269" s="167"/>
      <c r="B269" s="166" t="s">
        <v>31</v>
      </c>
      <c r="C269" s="904" t="s">
        <v>245</v>
      </c>
      <c r="D269" s="904"/>
      <c r="E269" s="904"/>
      <c r="F269" s="168" t="s">
        <v>31</v>
      </c>
      <c r="G269" s="168" t="s">
        <v>31</v>
      </c>
      <c r="H269" s="168" t="s">
        <v>31</v>
      </c>
      <c r="I269" s="168" t="s">
        <v>31</v>
      </c>
      <c r="J269" s="169" t="s">
        <v>31</v>
      </c>
      <c r="K269" s="168" t="s">
        <v>31</v>
      </c>
      <c r="L269" s="169">
        <v>133.88</v>
      </c>
      <c r="M269" s="170" t="s">
        <v>31</v>
      </c>
      <c r="N269" s="171" t="s">
        <v>31</v>
      </c>
      <c r="T269" s="137" t="s">
        <v>245</v>
      </c>
    </row>
    <row r="270" spans="1:23" s="132" customFormat="1" ht="22.5" x14ac:dyDescent="0.2">
      <c r="A270" s="167"/>
      <c r="B270" s="166" t="s">
        <v>892</v>
      </c>
      <c r="C270" s="904" t="s">
        <v>893</v>
      </c>
      <c r="D270" s="904"/>
      <c r="E270" s="904"/>
      <c r="F270" s="168" t="s">
        <v>144</v>
      </c>
      <c r="G270" s="168" t="s">
        <v>248</v>
      </c>
      <c r="H270" s="168" t="s">
        <v>31</v>
      </c>
      <c r="I270" s="168" t="s">
        <v>248</v>
      </c>
      <c r="J270" s="169" t="s">
        <v>31</v>
      </c>
      <c r="K270" s="168" t="s">
        <v>31</v>
      </c>
      <c r="L270" s="169">
        <v>127.19</v>
      </c>
      <c r="M270" s="170" t="s">
        <v>31</v>
      </c>
      <c r="N270" s="171" t="s">
        <v>31</v>
      </c>
      <c r="T270" s="137" t="s">
        <v>893</v>
      </c>
    </row>
    <row r="271" spans="1:23" s="132" customFormat="1" ht="22.5" x14ac:dyDescent="0.2">
      <c r="A271" s="167"/>
      <c r="B271" s="166" t="s">
        <v>894</v>
      </c>
      <c r="C271" s="904" t="s">
        <v>895</v>
      </c>
      <c r="D271" s="904"/>
      <c r="E271" s="904"/>
      <c r="F271" s="168" t="s">
        <v>144</v>
      </c>
      <c r="G271" s="168" t="s">
        <v>554</v>
      </c>
      <c r="H271" s="168" t="s">
        <v>31</v>
      </c>
      <c r="I271" s="168" t="s">
        <v>554</v>
      </c>
      <c r="J271" s="169" t="s">
        <v>31</v>
      </c>
      <c r="K271" s="168" t="s">
        <v>31</v>
      </c>
      <c r="L271" s="169">
        <v>87.02</v>
      </c>
      <c r="M271" s="170" t="s">
        <v>31</v>
      </c>
      <c r="N271" s="171" t="s">
        <v>31</v>
      </c>
      <c r="T271" s="137" t="s">
        <v>895</v>
      </c>
    </row>
    <row r="272" spans="1:23" s="132" customFormat="1" x14ac:dyDescent="0.2">
      <c r="A272" s="172"/>
      <c r="B272" s="173"/>
      <c r="C272" s="918" t="s">
        <v>252</v>
      </c>
      <c r="D272" s="918"/>
      <c r="E272" s="918"/>
      <c r="F272" s="174" t="s">
        <v>31</v>
      </c>
      <c r="G272" s="174" t="s">
        <v>31</v>
      </c>
      <c r="H272" s="174" t="s">
        <v>31</v>
      </c>
      <c r="I272" s="174" t="s">
        <v>31</v>
      </c>
      <c r="J272" s="175" t="s">
        <v>31</v>
      </c>
      <c r="K272" s="174" t="s">
        <v>31</v>
      </c>
      <c r="L272" s="175">
        <v>800.19</v>
      </c>
      <c r="M272" s="161" t="s">
        <v>31</v>
      </c>
      <c r="N272" s="176" t="s">
        <v>31</v>
      </c>
      <c r="V272" s="137" t="s">
        <v>252</v>
      </c>
    </row>
    <row r="273" spans="1:27" ht="1.5" customHeight="1" x14ac:dyDescent="0.2">
      <c r="A273" s="177"/>
      <c r="B273" s="173"/>
      <c r="C273" s="173"/>
      <c r="D273" s="173"/>
      <c r="E273" s="173"/>
      <c r="F273" s="177"/>
      <c r="G273" s="177"/>
      <c r="H273" s="177"/>
      <c r="I273" s="177"/>
      <c r="J273" s="178"/>
      <c r="K273" s="177"/>
      <c r="L273" s="178"/>
      <c r="M273" s="168"/>
      <c r="N273" s="178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132"/>
    </row>
    <row r="274" spans="1:27" ht="2.25" customHeight="1" x14ac:dyDescent="0.2"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91"/>
      <c r="M274" s="192"/>
      <c r="N274" s="193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132"/>
    </row>
    <row r="275" spans="1:27" x14ac:dyDescent="0.2">
      <c r="A275" s="179"/>
      <c r="B275" s="180" t="s">
        <v>31</v>
      </c>
      <c r="C275" s="918" t="s">
        <v>466</v>
      </c>
      <c r="D275" s="918"/>
      <c r="E275" s="918"/>
      <c r="F275" s="918"/>
      <c r="G275" s="918"/>
      <c r="H275" s="918"/>
      <c r="I275" s="918"/>
      <c r="J275" s="918"/>
      <c r="K275" s="918"/>
      <c r="L275" s="181" t="s">
        <v>31</v>
      </c>
      <c r="M275" s="182" t="s">
        <v>31</v>
      </c>
      <c r="N275" s="183" t="s">
        <v>31</v>
      </c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7" t="s">
        <v>466</v>
      </c>
      <c r="Z275" s="132"/>
      <c r="AA275" s="132"/>
    </row>
    <row r="276" spans="1:27" x14ac:dyDescent="0.2">
      <c r="A276" s="184"/>
      <c r="B276" s="166" t="s">
        <v>225</v>
      </c>
      <c r="C276" s="904" t="s">
        <v>808</v>
      </c>
      <c r="D276" s="904"/>
      <c r="E276" s="904"/>
      <c r="F276" s="904"/>
      <c r="G276" s="904"/>
      <c r="H276" s="904"/>
      <c r="I276" s="904"/>
      <c r="J276" s="904"/>
      <c r="K276" s="904"/>
      <c r="L276" s="185">
        <v>7021.97</v>
      </c>
      <c r="M276" s="186">
        <v>7.3</v>
      </c>
      <c r="N276" s="187">
        <v>51260</v>
      </c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7" t="s">
        <v>808</v>
      </c>
      <c r="AA276" s="132"/>
    </row>
    <row r="277" spans="1:27" x14ac:dyDescent="0.2">
      <c r="A277" s="184"/>
      <c r="B277" s="166" t="s">
        <v>31</v>
      </c>
      <c r="C277" s="904" t="s">
        <v>270</v>
      </c>
      <c r="D277" s="904"/>
      <c r="E277" s="904"/>
      <c r="F277" s="904"/>
      <c r="G277" s="904"/>
      <c r="H277" s="904"/>
      <c r="I277" s="904"/>
      <c r="J277" s="904"/>
      <c r="K277" s="904"/>
      <c r="L277" s="185" t="s">
        <v>31</v>
      </c>
      <c r="M277" s="186" t="s">
        <v>31</v>
      </c>
      <c r="N277" s="187" t="s">
        <v>31</v>
      </c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7" t="s">
        <v>270</v>
      </c>
      <c r="AA277" s="132"/>
    </row>
    <row r="278" spans="1:27" x14ac:dyDescent="0.2">
      <c r="A278" s="184"/>
      <c r="B278" s="166" t="s">
        <v>31</v>
      </c>
      <c r="C278" s="904" t="s">
        <v>271</v>
      </c>
      <c r="D278" s="904"/>
      <c r="E278" s="904"/>
      <c r="F278" s="904"/>
      <c r="G278" s="904"/>
      <c r="H278" s="904"/>
      <c r="I278" s="904"/>
      <c r="J278" s="904"/>
      <c r="K278" s="904"/>
      <c r="L278" s="185">
        <v>829.35</v>
      </c>
      <c r="M278" s="186" t="s">
        <v>31</v>
      </c>
      <c r="N278" s="187" t="s">
        <v>31</v>
      </c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7" t="s">
        <v>271</v>
      </c>
      <c r="AA278" s="132"/>
    </row>
    <row r="279" spans="1:27" x14ac:dyDescent="0.2">
      <c r="A279" s="184"/>
      <c r="B279" s="166" t="s">
        <v>31</v>
      </c>
      <c r="C279" s="904" t="s">
        <v>272</v>
      </c>
      <c r="D279" s="904"/>
      <c r="E279" s="904"/>
      <c r="F279" s="904"/>
      <c r="G279" s="904"/>
      <c r="H279" s="904"/>
      <c r="I279" s="904"/>
      <c r="J279" s="904"/>
      <c r="K279" s="904"/>
      <c r="L279" s="185">
        <v>56.39</v>
      </c>
      <c r="M279" s="186" t="s">
        <v>31</v>
      </c>
      <c r="N279" s="187" t="s">
        <v>31</v>
      </c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7" t="s">
        <v>272</v>
      </c>
      <c r="AA279" s="132"/>
    </row>
    <row r="280" spans="1:27" x14ac:dyDescent="0.2">
      <c r="A280" s="184"/>
      <c r="B280" s="166" t="s">
        <v>31</v>
      </c>
      <c r="C280" s="904" t="s">
        <v>273</v>
      </c>
      <c r="D280" s="904"/>
      <c r="E280" s="904"/>
      <c r="F280" s="904"/>
      <c r="G280" s="904"/>
      <c r="H280" s="904"/>
      <c r="I280" s="904"/>
      <c r="J280" s="904"/>
      <c r="K280" s="904"/>
      <c r="L280" s="185">
        <v>4861.2700000000004</v>
      </c>
      <c r="M280" s="186" t="s">
        <v>31</v>
      </c>
      <c r="N280" s="187" t="s">
        <v>31</v>
      </c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7" t="s">
        <v>273</v>
      </c>
      <c r="AA280" s="132"/>
    </row>
    <row r="281" spans="1:27" x14ac:dyDescent="0.2">
      <c r="A281" s="184"/>
      <c r="B281" s="166" t="s">
        <v>31</v>
      </c>
      <c r="C281" s="904" t="s">
        <v>274</v>
      </c>
      <c r="D281" s="904"/>
      <c r="E281" s="904"/>
      <c r="F281" s="904"/>
      <c r="G281" s="904"/>
      <c r="H281" s="904"/>
      <c r="I281" s="904"/>
      <c r="J281" s="904"/>
      <c r="K281" s="904"/>
      <c r="L281" s="185">
        <v>745.1</v>
      </c>
      <c r="M281" s="186" t="s">
        <v>31</v>
      </c>
      <c r="N281" s="187" t="s">
        <v>31</v>
      </c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7" t="s">
        <v>274</v>
      </c>
      <c r="AA281" s="132"/>
    </row>
    <row r="282" spans="1:27" x14ac:dyDescent="0.2">
      <c r="A282" s="184"/>
      <c r="B282" s="166" t="s">
        <v>31</v>
      </c>
      <c r="C282" s="904" t="s">
        <v>275</v>
      </c>
      <c r="D282" s="904"/>
      <c r="E282" s="904"/>
      <c r="F282" s="904"/>
      <c r="G282" s="904"/>
      <c r="H282" s="904"/>
      <c r="I282" s="904"/>
      <c r="J282" s="904"/>
      <c r="K282" s="904"/>
      <c r="L282" s="185">
        <v>529.86</v>
      </c>
      <c r="M282" s="186" t="s">
        <v>31</v>
      </c>
      <c r="N282" s="187" t="s">
        <v>31</v>
      </c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7" t="s">
        <v>275</v>
      </c>
      <c r="AA282" s="132"/>
    </row>
    <row r="283" spans="1:27" x14ac:dyDescent="0.2">
      <c r="A283" s="184"/>
      <c r="B283" s="166" t="s">
        <v>235</v>
      </c>
      <c r="C283" s="904" t="s">
        <v>809</v>
      </c>
      <c r="D283" s="904"/>
      <c r="E283" s="904"/>
      <c r="F283" s="904"/>
      <c r="G283" s="904"/>
      <c r="H283" s="904"/>
      <c r="I283" s="904"/>
      <c r="J283" s="904"/>
      <c r="K283" s="904"/>
      <c r="L283" s="185">
        <v>133702.34</v>
      </c>
      <c r="M283" s="186">
        <v>4.51</v>
      </c>
      <c r="N283" s="187">
        <v>602998</v>
      </c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7" t="s">
        <v>809</v>
      </c>
      <c r="AA283" s="132"/>
    </row>
    <row r="284" spans="1:27" x14ac:dyDescent="0.2">
      <c r="A284" s="184"/>
      <c r="B284" s="166" t="s">
        <v>31</v>
      </c>
      <c r="C284" s="904" t="s">
        <v>276</v>
      </c>
      <c r="D284" s="904"/>
      <c r="E284" s="904"/>
      <c r="F284" s="904"/>
      <c r="G284" s="904"/>
      <c r="H284" s="904"/>
      <c r="I284" s="904"/>
      <c r="J284" s="904"/>
      <c r="K284" s="904"/>
      <c r="L284" s="185">
        <v>835.83</v>
      </c>
      <c r="M284" s="186" t="s">
        <v>31</v>
      </c>
      <c r="N284" s="187" t="s">
        <v>31</v>
      </c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7" t="s">
        <v>276</v>
      </c>
      <c r="AA284" s="132"/>
    </row>
    <row r="285" spans="1:27" x14ac:dyDescent="0.2">
      <c r="A285" s="184"/>
      <c r="B285" s="166" t="s">
        <v>31</v>
      </c>
      <c r="C285" s="904" t="s">
        <v>277</v>
      </c>
      <c r="D285" s="904"/>
      <c r="E285" s="904"/>
      <c r="F285" s="904"/>
      <c r="G285" s="904"/>
      <c r="H285" s="904"/>
      <c r="I285" s="904"/>
      <c r="J285" s="904"/>
      <c r="K285" s="904"/>
      <c r="L285" s="185">
        <v>745.1</v>
      </c>
      <c r="M285" s="186" t="s">
        <v>31</v>
      </c>
      <c r="N285" s="187" t="s">
        <v>31</v>
      </c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7" t="s">
        <v>277</v>
      </c>
      <c r="AA285" s="132"/>
    </row>
    <row r="286" spans="1:27" x14ac:dyDescent="0.2">
      <c r="A286" s="184"/>
      <c r="B286" s="166" t="s">
        <v>31</v>
      </c>
      <c r="C286" s="904" t="s">
        <v>278</v>
      </c>
      <c r="D286" s="904"/>
      <c r="E286" s="904"/>
      <c r="F286" s="904"/>
      <c r="G286" s="904"/>
      <c r="H286" s="904"/>
      <c r="I286" s="904"/>
      <c r="J286" s="904"/>
      <c r="K286" s="904"/>
      <c r="L286" s="185">
        <v>529.86</v>
      </c>
      <c r="M286" s="186" t="s">
        <v>31</v>
      </c>
      <c r="N286" s="187" t="s">
        <v>31</v>
      </c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7" t="s">
        <v>278</v>
      </c>
      <c r="AA286" s="132"/>
    </row>
    <row r="287" spans="1:27" x14ac:dyDescent="0.2">
      <c r="A287" s="184"/>
      <c r="B287" s="178" t="s">
        <v>31</v>
      </c>
      <c r="C287" s="919" t="s">
        <v>467</v>
      </c>
      <c r="D287" s="919"/>
      <c r="E287" s="919"/>
      <c r="F287" s="919"/>
      <c r="G287" s="919"/>
      <c r="H287" s="919"/>
      <c r="I287" s="919"/>
      <c r="J287" s="919"/>
      <c r="K287" s="919"/>
      <c r="L287" s="188">
        <v>140724.31</v>
      </c>
      <c r="M287" s="189" t="s">
        <v>31</v>
      </c>
      <c r="N287" s="194">
        <v>654258</v>
      </c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137" t="s">
        <v>467</v>
      </c>
    </row>
    <row r="288" spans="1:27" ht="1.5" customHeight="1" x14ac:dyDescent="0.2">
      <c r="B288" s="178"/>
      <c r="C288" s="173"/>
      <c r="D288" s="173"/>
      <c r="E288" s="173"/>
      <c r="F288" s="173"/>
      <c r="G288" s="173"/>
      <c r="H288" s="173"/>
      <c r="I288" s="173"/>
      <c r="J288" s="173"/>
      <c r="K288" s="173"/>
      <c r="L288" s="188"/>
      <c r="M288" s="189"/>
      <c r="N288" s="195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132"/>
    </row>
    <row r="289" spans="1:14" s="132" customFormat="1" ht="53.25" customHeight="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196"/>
      <c r="N289" s="196"/>
    </row>
    <row r="290" spans="1:14" s="132" customFormat="1" x14ac:dyDescent="0.2">
      <c r="B290" s="197" t="s">
        <v>468</v>
      </c>
      <c r="C290" s="923" t="s">
        <v>31</v>
      </c>
      <c r="D290" s="923"/>
      <c r="E290" s="923"/>
      <c r="F290" s="923"/>
      <c r="G290" s="923"/>
      <c r="H290" s="923"/>
      <c r="I290" s="923"/>
      <c r="J290" s="923"/>
      <c r="K290" s="923"/>
      <c r="L290" s="923"/>
    </row>
    <row r="291" spans="1:14" s="132" customFormat="1" ht="13.5" customHeight="1" x14ac:dyDescent="0.2">
      <c r="B291" s="133"/>
      <c r="C291" s="924" t="s">
        <v>11</v>
      </c>
      <c r="D291" s="924"/>
      <c r="E291" s="924"/>
      <c r="F291" s="924"/>
      <c r="G291" s="924"/>
      <c r="H291" s="924"/>
      <c r="I291" s="924"/>
      <c r="J291" s="924"/>
      <c r="K291" s="924"/>
      <c r="L291" s="924"/>
    </row>
    <row r="292" spans="1:14" s="132" customFormat="1" ht="12.75" customHeight="1" x14ac:dyDescent="0.2">
      <c r="B292" s="197" t="s">
        <v>469</v>
      </c>
      <c r="C292" s="923" t="s">
        <v>31</v>
      </c>
      <c r="D292" s="923"/>
      <c r="E292" s="923"/>
      <c r="F292" s="923"/>
      <c r="G292" s="923"/>
      <c r="H292" s="923"/>
      <c r="I292" s="923"/>
      <c r="J292" s="923"/>
      <c r="K292" s="923"/>
      <c r="L292" s="923"/>
    </row>
    <row r="293" spans="1:14" s="132" customFormat="1" ht="13.5" customHeight="1" x14ac:dyDescent="0.2">
      <c r="C293" s="924" t="s">
        <v>11</v>
      </c>
      <c r="D293" s="924"/>
      <c r="E293" s="924"/>
      <c r="F293" s="924"/>
      <c r="G293" s="924"/>
      <c r="H293" s="924"/>
      <c r="I293" s="924"/>
      <c r="J293" s="924"/>
      <c r="K293" s="924"/>
      <c r="L293" s="924"/>
    </row>
    <row r="307" s="132" customFormat="1" x14ac:dyDescent="0.2"/>
  </sheetData>
  <mergeCells count="279">
    <mergeCell ref="C287:K287"/>
    <mergeCell ref="C290:L290"/>
    <mergeCell ref="C291:L291"/>
    <mergeCell ref="C292:L292"/>
    <mergeCell ref="C293:L293"/>
    <mergeCell ref="C281:K281"/>
    <mergeCell ref="C282:K282"/>
    <mergeCell ref="C283:K283"/>
    <mergeCell ref="C284:K284"/>
    <mergeCell ref="C285:K285"/>
    <mergeCell ref="C286:K286"/>
    <mergeCell ref="C275:K275"/>
    <mergeCell ref="C276:K276"/>
    <mergeCell ref="C277:K277"/>
    <mergeCell ref="C278:K278"/>
    <mergeCell ref="C279:K279"/>
    <mergeCell ref="C280:K280"/>
    <mergeCell ref="C267:E267"/>
    <mergeCell ref="C268:E268"/>
    <mergeCell ref="C269:E269"/>
    <mergeCell ref="C270:E270"/>
    <mergeCell ref="C271:E271"/>
    <mergeCell ref="C272:E272"/>
    <mergeCell ref="C261:N261"/>
    <mergeCell ref="C262:N262"/>
    <mergeCell ref="C263:E263"/>
    <mergeCell ref="C264:N264"/>
    <mergeCell ref="C265:E265"/>
    <mergeCell ref="C266:E266"/>
    <mergeCell ref="C255:E255"/>
    <mergeCell ref="C256:E256"/>
    <mergeCell ref="C257:E257"/>
    <mergeCell ref="C258:N258"/>
    <mergeCell ref="C259:N259"/>
    <mergeCell ref="C260:E260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C245:N245"/>
    <mergeCell ref="C246:E246"/>
    <mergeCell ref="C247:N247"/>
    <mergeCell ref="C248:N248"/>
    <mergeCell ref="C237:E237"/>
    <mergeCell ref="C238:E238"/>
    <mergeCell ref="C239:E239"/>
    <mergeCell ref="C240:E240"/>
    <mergeCell ref="C241:E241"/>
    <mergeCell ref="C242:E242"/>
    <mergeCell ref="C231:E231"/>
    <mergeCell ref="C232:N232"/>
    <mergeCell ref="C233:E233"/>
    <mergeCell ref="C234:N234"/>
    <mergeCell ref="C235:N235"/>
    <mergeCell ref="C236:E236"/>
    <mergeCell ref="C225:E225"/>
    <mergeCell ref="C226:E226"/>
    <mergeCell ref="C227:E227"/>
    <mergeCell ref="C228:E228"/>
    <mergeCell ref="C229:E229"/>
    <mergeCell ref="C230:N230"/>
    <mergeCell ref="C219:E219"/>
    <mergeCell ref="C220:E220"/>
    <mergeCell ref="C221:E221"/>
    <mergeCell ref="C222:E222"/>
    <mergeCell ref="C223:E223"/>
    <mergeCell ref="C224:E224"/>
    <mergeCell ref="C213:E213"/>
    <mergeCell ref="C214:N214"/>
    <mergeCell ref="C215:E215"/>
    <mergeCell ref="C216:N216"/>
    <mergeCell ref="C217:N217"/>
    <mergeCell ref="C218:E218"/>
    <mergeCell ref="C207:E207"/>
    <mergeCell ref="C208:E208"/>
    <mergeCell ref="C209:E209"/>
    <mergeCell ref="C210:E210"/>
    <mergeCell ref="C211:E211"/>
    <mergeCell ref="C212:E212"/>
    <mergeCell ref="C201:N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N200"/>
    <mergeCell ref="C189:E189"/>
    <mergeCell ref="C190:E190"/>
    <mergeCell ref="C191:E191"/>
    <mergeCell ref="C192:E192"/>
    <mergeCell ref="C193:E193"/>
    <mergeCell ref="C194:E194"/>
    <mergeCell ref="C183:N183"/>
    <mergeCell ref="C184:E184"/>
    <mergeCell ref="C185:N185"/>
    <mergeCell ref="C186:N186"/>
    <mergeCell ref="C187:E187"/>
    <mergeCell ref="C188:E188"/>
    <mergeCell ref="C177:E177"/>
    <mergeCell ref="C178:E178"/>
    <mergeCell ref="C179:N179"/>
    <mergeCell ref="C180:N180"/>
    <mergeCell ref="C181:E181"/>
    <mergeCell ref="C182:N182"/>
    <mergeCell ref="C171:E171"/>
    <mergeCell ref="C172:E172"/>
    <mergeCell ref="C173:E173"/>
    <mergeCell ref="C174:E174"/>
    <mergeCell ref="C175:E175"/>
    <mergeCell ref="C176:E176"/>
    <mergeCell ref="C165:E165"/>
    <mergeCell ref="C166:N166"/>
    <mergeCell ref="C167:N167"/>
    <mergeCell ref="C168:E168"/>
    <mergeCell ref="C169:N169"/>
    <mergeCell ref="C170:E170"/>
    <mergeCell ref="C159:E159"/>
    <mergeCell ref="C160:N160"/>
    <mergeCell ref="C161:N161"/>
    <mergeCell ref="C162:E162"/>
    <mergeCell ref="C163:N163"/>
    <mergeCell ref="C164:N164"/>
    <mergeCell ref="C153:E153"/>
    <mergeCell ref="C154:E154"/>
    <mergeCell ref="C155:E155"/>
    <mergeCell ref="C156:E156"/>
    <mergeCell ref="C157:N157"/>
    <mergeCell ref="C158:N158"/>
    <mergeCell ref="C147:N147"/>
    <mergeCell ref="C148:E148"/>
    <mergeCell ref="C149:E149"/>
    <mergeCell ref="C150:E150"/>
    <mergeCell ref="C151:E151"/>
    <mergeCell ref="C152:E152"/>
    <mergeCell ref="C141:E141"/>
    <mergeCell ref="C142:E142"/>
    <mergeCell ref="C143:E143"/>
    <mergeCell ref="C144:N144"/>
    <mergeCell ref="C145:N145"/>
    <mergeCell ref="C146:E146"/>
    <mergeCell ref="C135:E135"/>
    <mergeCell ref="C136:E136"/>
    <mergeCell ref="C137:E137"/>
    <mergeCell ref="C138:E138"/>
    <mergeCell ref="C139:E139"/>
    <mergeCell ref="C140:E140"/>
    <mergeCell ref="C129:E129"/>
    <mergeCell ref="C130:N130"/>
    <mergeCell ref="C131:E131"/>
    <mergeCell ref="C132:E132"/>
    <mergeCell ref="C133:E133"/>
    <mergeCell ref="C134:E134"/>
    <mergeCell ref="C123:E123"/>
    <mergeCell ref="C124:E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E121"/>
    <mergeCell ref="C122:E122"/>
    <mergeCell ref="C111:N111"/>
    <mergeCell ref="C112:E112"/>
    <mergeCell ref="C113:N113"/>
    <mergeCell ref="C114:N114"/>
    <mergeCell ref="C115:E115"/>
    <mergeCell ref="C116:N116"/>
    <mergeCell ref="C105:E105"/>
    <mergeCell ref="C106:E106"/>
    <mergeCell ref="C107:E107"/>
    <mergeCell ref="C108:E108"/>
    <mergeCell ref="C109:E109"/>
    <mergeCell ref="C110:N110"/>
    <mergeCell ref="C99:E99"/>
    <mergeCell ref="C100:E100"/>
    <mergeCell ref="C101:E101"/>
    <mergeCell ref="C102:E102"/>
    <mergeCell ref="C103:E103"/>
    <mergeCell ref="C104:E104"/>
    <mergeCell ref="C93:E93"/>
    <mergeCell ref="C94:N94"/>
    <mergeCell ref="C95:N95"/>
    <mergeCell ref="C96:E96"/>
    <mergeCell ref="C97:N97"/>
    <mergeCell ref="C98:E98"/>
    <mergeCell ref="C87:E87"/>
    <mergeCell ref="C88:E88"/>
    <mergeCell ref="C89:E89"/>
    <mergeCell ref="C90:E90"/>
    <mergeCell ref="C91:E91"/>
    <mergeCell ref="C92:E92"/>
    <mergeCell ref="C81:N81"/>
    <mergeCell ref="C82:E82"/>
    <mergeCell ref="C83:E83"/>
    <mergeCell ref="C84:E84"/>
    <mergeCell ref="C85:E85"/>
    <mergeCell ref="C86:E86"/>
    <mergeCell ref="C75:E75"/>
    <mergeCell ref="C76:E76"/>
    <mergeCell ref="C77:E77"/>
    <mergeCell ref="C78:N78"/>
    <mergeCell ref="C79:N79"/>
    <mergeCell ref="C80:E80"/>
    <mergeCell ref="C69:E69"/>
    <mergeCell ref="C70:E70"/>
    <mergeCell ref="C71:E71"/>
    <mergeCell ref="C72:E72"/>
    <mergeCell ref="C73:E73"/>
    <mergeCell ref="C74:E74"/>
    <mergeCell ref="C63:N63"/>
    <mergeCell ref="C64:E64"/>
    <mergeCell ref="C65:N65"/>
    <mergeCell ref="C66:E66"/>
    <mergeCell ref="C67:E67"/>
    <mergeCell ref="C68:E68"/>
    <mergeCell ref="C57:E57"/>
    <mergeCell ref="C58:E58"/>
    <mergeCell ref="C59:E59"/>
    <mergeCell ref="C60:E60"/>
    <mergeCell ref="C61:E61"/>
    <mergeCell ref="C62:N62"/>
    <mergeCell ref="C51:E51"/>
    <mergeCell ref="C52:E52"/>
    <mergeCell ref="C53:E53"/>
    <mergeCell ref="C54:E54"/>
    <mergeCell ref="C55:E55"/>
    <mergeCell ref="C56:E56"/>
    <mergeCell ref="C45:E45"/>
    <mergeCell ref="C46:N46"/>
    <mergeCell ref="C47:N47"/>
    <mergeCell ref="C48:E48"/>
    <mergeCell ref="C49:N49"/>
    <mergeCell ref="C50:E50"/>
    <mergeCell ref="C39:E39"/>
    <mergeCell ref="C40:E40"/>
    <mergeCell ref="C41:E41"/>
    <mergeCell ref="C42:E42"/>
    <mergeCell ref="C43:E43"/>
    <mergeCell ref="C44:E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E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30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tabSelected="1" zoomScaleNormal="100" zoomScaleSheetLayoutView="100" workbookViewId="0">
      <selection activeCell="A14" sqref="A14:E14"/>
    </sheetView>
  </sheetViews>
  <sheetFormatPr defaultRowHeight="12.75" x14ac:dyDescent="0.2"/>
  <cols>
    <col min="1" max="1" width="11.28515625" style="1" bestFit="1" customWidth="1"/>
    <col min="2" max="2" width="54.42578125" customWidth="1"/>
    <col min="3" max="5" width="19.7109375" customWidth="1"/>
  </cols>
  <sheetData>
    <row r="1" spans="1:5" ht="29.25" customHeight="1" x14ac:dyDescent="0.2">
      <c r="A1" s="769" t="s">
        <v>4707</v>
      </c>
      <c r="B1" s="769"/>
      <c r="C1" s="769"/>
      <c r="D1" s="769"/>
      <c r="E1" s="769"/>
    </row>
    <row r="2" spans="1:5" ht="29.25" hidden="1" customHeight="1" x14ac:dyDescent="0.2">
      <c r="A2" s="654"/>
      <c r="B2" s="654"/>
      <c r="C2" s="654"/>
      <c r="D2" s="654"/>
      <c r="E2" s="654"/>
    </row>
    <row r="3" spans="1:5" ht="39" customHeight="1" x14ac:dyDescent="0.2">
      <c r="A3" s="656" t="s">
        <v>4626</v>
      </c>
      <c r="B3" s="770" t="str">
        <f>'ССР 2020'!C13</f>
        <v>Всесезонный туристско-рекреационный комплекс "Ведучи", Чеченская Республика. Пассажирская подвесная канатная дорога VL5</v>
      </c>
      <c r="C3" s="770"/>
      <c r="D3" s="770"/>
      <c r="E3" s="770"/>
    </row>
    <row r="4" spans="1:5" ht="29.25" hidden="1" customHeight="1" x14ac:dyDescent="0.25">
      <c r="A4" s="657" t="s">
        <v>4627</v>
      </c>
      <c r="B4" s="657"/>
      <c r="C4" s="659"/>
      <c r="D4" s="659"/>
      <c r="E4" s="659"/>
    </row>
    <row r="5" spans="1:5" ht="29.25" hidden="1" customHeight="1" x14ac:dyDescent="0.25">
      <c r="A5" s="660" t="s">
        <v>4629</v>
      </c>
      <c r="B5" s="661"/>
      <c r="C5" s="659"/>
      <c r="D5" s="659"/>
      <c r="E5" s="659"/>
    </row>
    <row r="6" spans="1:5" ht="29.25" hidden="1" customHeight="1" x14ac:dyDescent="0.2">
      <c r="A6" s="719" t="s">
        <v>4708</v>
      </c>
      <c r="B6" s="720"/>
      <c r="C6" s="663"/>
      <c r="D6" s="663"/>
      <c r="E6" s="663"/>
    </row>
    <row r="7" spans="1:5" ht="29.25" hidden="1" customHeight="1" x14ac:dyDescent="0.2">
      <c r="A7" s="771" t="s">
        <v>4630</v>
      </c>
      <c r="B7" s="771"/>
    </row>
    <row r="8" spans="1:5" ht="29.25" hidden="1" customHeight="1" x14ac:dyDescent="0.2">
      <c r="A8" s="771" t="s">
        <v>4709</v>
      </c>
      <c r="B8" s="771"/>
    </row>
    <row r="9" spans="1:5" ht="29.25" customHeight="1" x14ac:dyDescent="0.2">
      <c r="A9" s="705"/>
      <c r="B9" s="705"/>
    </row>
    <row r="10" spans="1:5" ht="29.25" customHeight="1" x14ac:dyDescent="0.25">
      <c r="A10" s="661"/>
      <c r="B10" s="661"/>
    </row>
    <row r="11" spans="1:5" ht="32.25" customHeight="1" x14ac:dyDescent="0.2">
      <c r="A11" s="772" t="s">
        <v>4</v>
      </c>
      <c r="B11" s="767" t="s">
        <v>4710</v>
      </c>
      <c r="C11" s="774" t="s">
        <v>4711</v>
      </c>
      <c r="D11" s="767" t="s">
        <v>4712</v>
      </c>
      <c r="E11" s="767" t="s">
        <v>4713</v>
      </c>
    </row>
    <row r="12" spans="1:5" ht="31.5" customHeight="1" x14ac:dyDescent="0.2">
      <c r="A12" s="773"/>
      <c r="B12" s="768"/>
      <c r="C12" s="775"/>
      <c r="D12" s="768"/>
      <c r="E12" s="768"/>
    </row>
    <row r="13" spans="1:5" ht="15.75" x14ac:dyDescent="0.2">
      <c r="A13" s="721">
        <v>1</v>
      </c>
      <c r="B13" s="721">
        <v>2</v>
      </c>
      <c r="C13" s="722">
        <v>3</v>
      </c>
      <c r="D13" s="722">
        <v>4</v>
      </c>
      <c r="E13" s="722">
        <v>5</v>
      </c>
    </row>
    <row r="14" spans="1:5" s="724" customFormat="1" ht="132" customHeight="1" x14ac:dyDescent="0.2">
      <c r="A14" s="748" t="s">
        <v>225</v>
      </c>
      <c r="B14" s="749" t="s">
        <v>4732</v>
      </c>
      <c r="C14" s="750">
        <f>НМЦК!K74</f>
        <v>72154537.420000002</v>
      </c>
      <c r="D14" s="751">
        <f>C14*20%</f>
        <v>14430907.48</v>
      </c>
      <c r="E14" s="751">
        <f>C14+D14</f>
        <v>86585444.900000006</v>
      </c>
    </row>
    <row r="15" spans="1:5" s="728" customFormat="1" ht="15.75" hidden="1" x14ac:dyDescent="0.2">
      <c r="A15" s="725" t="s">
        <v>256</v>
      </c>
      <c r="B15" s="726" t="s">
        <v>4673</v>
      </c>
      <c r="C15" s="727">
        <f>[3]НМЦК!K326</f>
        <v>0</v>
      </c>
      <c r="D15" s="723">
        <f>C15*20%</f>
        <v>0</v>
      </c>
      <c r="E15" s="723">
        <f>C15+D15</f>
        <v>0</v>
      </c>
    </row>
    <row r="16" spans="1:5" ht="15.75" x14ac:dyDescent="0.25">
      <c r="A16" s="729"/>
      <c r="B16" s="730" t="s">
        <v>4679</v>
      </c>
      <c r="C16" s="731">
        <f>C14</f>
        <v>72154537.420000002</v>
      </c>
      <c r="D16" s="732">
        <f>D14</f>
        <v>14430907.48</v>
      </c>
      <c r="E16" s="732">
        <f>E14</f>
        <v>86585444.900000006</v>
      </c>
    </row>
    <row r="17" spans="1:5" ht="15.75" x14ac:dyDescent="0.2">
      <c r="A17" s="733"/>
      <c r="B17" s="734" t="s">
        <v>4677</v>
      </c>
      <c r="C17" s="735">
        <f>НМЦК!L74</f>
        <v>28533564.969999999</v>
      </c>
      <c r="D17" s="736">
        <f>C17*20%</f>
        <v>5706712.9900000002</v>
      </c>
      <c r="E17" s="736">
        <f>C17+D17</f>
        <v>34240277.960000001</v>
      </c>
    </row>
    <row r="18" spans="1:5" ht="15.75" hidden="1" x14ac:dyDescent="0.25">
      <c r="A18" s="752"/>
      <c r="B18" s="753" t="s">
        <v>4730</v>
      </c>
      <c r="C18" s="754">
        <f>НМЦК!K73</f>
        <v>0</v>
      </c>
      <c r="D18" s="755">
        <f>C18*0.2</f>
        <v>0</v>
      </c>
      <c r="E18" s="754">
        <f>C18+D18</f>
        <v>0</v>
      </c>
    </row>
  </sheetData>
  <mergeCells count="9">
    <mergeCell ref="E11:E12"/>
    <mergeCell ref="A1:E1"/>
    <mergeCell ref="B3:E3"/>
    <mergeCell ref="A7:B7"/>
    <mergeCell ref="A8:B8"/>
    <mergeCell ref="A11:A12"/>
    <mergeCell ref="B11:B12"/>
    <mergeCell ref="C11:C12"/>
    <mergeCell ref="D11:D12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0"/>
  <sheetViews>
    <sheetView topLeftCell="A47" zoomScale="115" zoomScaleNormal="115" workbookViewId="0">
      <selection activeCell="P30" sqref="P30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35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1103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494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1104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9.58</v>
      </c>
      <c r="D20" s="148" t="s">
        <v>1176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L67*7.3/1000</f>
        <v>0.2</v>
      </c>
      <c r="M22" s="148" t="s">
        <v>1177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1.69</v>
      </c>
      <c r="D23" s="152" t="s">
        <v>1178</v>
      </c>
      <c r="E23" s="135" t="s">
        <v>206</v>
      </c>
      <c r="G23" s="132" t="s">
        <v>212</v>
      </c>
      <c r="L23" s="153"/>
      <c r="M23" s="153">
        <v>2.9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7.89</v>
      </c>
      <c r="D24" s="152" t="s">
        <v>1179</v>
      </c>
      <c r="E24" s="135" t="s">
        <v>206</v>
      </c>
      <c r="G24" s="132" t="s">
        <v>214</v>
      </c>
      <c r="L24" s="153"/>
      <c r="M24" s="153" t="s">
        <v>31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1180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1180</v>
      </c>
    </row>
    <row r="32" spans="1:17" s="132" customFormat="1" ht="22.5" x14ac:dyDescent="0.2">
      <c r="A32" s="157" t="s">
        <v>225</v>
      </c>
      <c r="B32" s="158" t="s">
        <v>1181</v>
      </c>
      <c r="C32" s="917" t="s">
        <v>1182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235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1182</v>
      </c>
    </row>
    <row r="33" spans="1:23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3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6.93</v>
      </c>
      <c r="K34" s="168" t="s">
        <v>520</v>
      </c>
      <c r="L34" s="169">
        <v>17.329999999999998</v>
      </c>
      <c r="M34" s="170" t="s">
        <v>31</v>
      </c>
      <c r="N34" s="171" t="s">
        <v>31</v>
      </c>
      <c r="S34" s="137" t="s">
        <v>255</v>
      </c>
    </row>
    <row r="35" spans="1:23" s="132" customFormat="1" x14ac:dyDescent="0.2">
      <c r="A35" s="167"/>
      <c r="B35" s="166" t="s">
        <v>256</v>
      </c>
      <c r="C35" s="904" t="s">
        <v>257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10.64</v>
      </c>
      <c r="K35" s="168" t="s">
        <v>31</v>
      </c>
      <c r="L35" s="169">
        <v>21.28</v>
      </c>
      <c r="M35" s="170" t="s">
        <v>31</v>
      </c>
      <c r="N35" s="171" t="s">
        <v>31</v>
      </c>
      <c r="S35" s="137" t="s">
        <v>257</v>
      </c>
    </row>
    <row r="36" spans="1:23" s="132" customFormat="1" x14ac:dyDescent="0.2">
      <c r="A36" s="167"/>
      <c r="B36" s="166" t="s">
        <v>31</v>
      </c>
      <c r="C36" s="904" t="s">
        <v>258</v>
      </c>
      <c r="D36" s="904"/>
      <c r="E36" s="904"/>
      <c r="F36" s="168" t="s">
        <v>241</v>
      </c>
      <c r="G36" s="168" t="s">
        <v>1183</v>
      </c>
      <c r="H36" s="168" t="s">
        <v>520</v>
      </c>
      <c r="I36" s="168" t="s">
        <v>1184</v>
      </c>
      <c r="J36" s="169" t="s">
        <v>31</v>
      </c>
      <c r="K36" s="168" t="s">
        <v>31</v>
      </c>
      <c r="L36" s="169" t="s">
        <v>31</v>
      </c>
      <c r="M36" s="170" t="s">
        <v>31</v>
      </c>
      <c r="N36" s="171" t="s">
        <v>31</v>
      </c>
      <c r="T36" s="137" t="s">
        <v>258</v>
      </c>
    </row>
    <row r="37" spans="1:23" s="132" customFormat="1" x14ac:dyDescent="0.2">
      <c r="A37" s="167"/>
      <c r="B37" s="166" t="s">
        <v>31</v>
      </c>
      <c r="C37" s="917" t="s">
        <v>244</v>
      </c>
      <c r="D37" s="917"/>
      <c r="E37" s="917"/>
      <c r="F37" s="159" t="s">
        <v>31</v>
      </c>
      <c r="G37" s="159" t="s">
        <v>31</v>
      </c>
      <c r="H37" s="159" t="s">
        <v>31</v>
      </c>
      <c r="I37" s="159" t="s">
        <v>31</v>
      </c>
      <c r="J37" s="160">
        <v>17.57</v>
      </c>
      <c r="K37" s="159" t="s">
        <v>31</v>
      </c>
      <c r="L37" s="160">
        <v>38.61</v>
      </c>
      <c r="M37" s="161" t="s">
        <v>31</v>
      </c>
      <c r="N37" s="162" t="s">
        <v>31</v>
      </c>
      <c r="U37" s="137" t="s">
        <v>244</v>
      </c>
    </row>
    <row r="38" spans="1:23" s="132" customFormat="1" x14ac:dyDescent="0.2">
      <c r="A38" s="167"/>
      <c r="B38" s="166" t="s">
        <v>31</v>
      </c>
      <c r="C38" s="904" t="s">
        <v>245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 t="s">
        <v>31</v>
      </c>
      <c r="K38" s="168" t="s">
        <v>31</v>
      </c>
      <c r="L38" s="169">
        <v>17.329999999999998</v>
      </c>
      <c r="M38" s="170" t="s">
        <v>31</v>
      </c>
      <c r="N38" s="171" t="s">
        <v>31</v>
      </c>
      <c r="T38" s="137" t="s">
        <v>245</v>
      </c>
    </row>
    <row r="39" spans="1:23" s="132" customFormat="1" ht="22.5" x14ac:dyDescent="0.2">
      <c r="A39" s="167"/>
      <c r="B39" s="166" t="s">
        <v>699</v>
      </c>
      <c r="C39" s="904" t="s">
        <v>700</v>
      </c>
      <c r="D39" s="904"/>
      <c r="E39" s="904"/>
      <c r="F39" s="168" t="s">
        <v>144</v>
      </c>
      <c r="G39" s="168" t="s">
        <v>537</v>
      </c>
      <c r="H39" s="168" t="s">
        <v>31</v>
      </c>
      <c r="I39" s="168" t="s">
        <v>537</v>
      </c>
      <c r="J39" s="169" t="s">
        <v>31</v>
      </c>
      <c r="K39" s="168" t="s">
        <v>31</v>
      </c>
      <c r="L39" s="169">
        <v>13.86</v>
      </c>
      <c r="M39" s="170" t="s">
        <v>31</v>
      </c>
      <c r="N39" s="171" t="s">
        <v>31</v>
      </c>
      <c r="T39" s="137" t="s">
        <v>700</v>
      </c>
    </row>
    <row r="40" spans="1:23" s="132" customFormat="1" ht="22.5" x14ac:dyDescent="0.2">
      <c r="A40" s="167"/>
      <c r="B40" s="166" t="s">
        <v>701</v>
      </c>
      <c r="C40" s="904" t="s">
        <v>702</v>
      </c>
      <c r="D40" s="904"/>
      <c r="E40" s="904"/>
      <c r="F40" s="168" t="s">
        <v>144</v>
      </c>
      <c r="G40" s="168" t="s">
        <v>703</v>
      </c>
      <c r="H40" s="168" t="s">
        <v>31</v>
      </c>
      <c r="I40" s="168" t="s">
        <v>703</v>
      </c>
      <c r="J40" s="169" t="s">
        <v>31</v>
      </c>
      <c r="K40" s="168" t="s">
        <v>31</v>
      </c>
      <c r="L40" s="169">
        <v>10.4</v>
      </c>
      <c r="M40" s="170" t="s">
        <v>31</v>
      </c>
      <c r="N40" s="171" t="s">
        <v>31</v>
      </c>
      <c r="T40" s="137" t="s">
        <v>702</v>
      </c>
    </row>
    <row r="41" spans="1:23" s="132" customFormat="1" x14ac:dyDescent="0.2">
      <c r="A41" s="172"/>
      <c r="B41" s="173"/>
      <c r="C41" s="918" t="s">
        <v>252</v>
      </c>
      <c r="D41" s="918"/>
      <c r="E41" s="918"/>
      <c r="F41" s="174" t="s">
        <v>31</v>
      </c>
      <c r="G41" s="174" t="s">
        <v>31</v>
      </c>
      <c r="H41" s="174" t="s">
        <v>31</v>
      </c>
      <c r="I41" s="174" t="s">
        <v>31</v>
      </c>
      <c r="J41" s="175" t="s">
        <v>31</v>
      </c>
      <c r="K41" s="174" t="s">
        <v>31</v>
      </c>
      <c r="L41" s="175">
        <v>62.87</v>
      </c>
      <c r="M41" s="161" t="s">
        <v>31</v>
      </c>
      <c r="N41" s="176" t="s">
        <v>31</v>
      </c>
      <c r="V41" s="137" t="s">
        <v>252</v>
      </c>
    </row>
    <row r="42" spans="1:23" s="132" customFormat="1" ht="22.5" x14ac:dyDescent="0.2">
      <c r="A42" s="157" t="s">
        <v>235</v>
      </c>
      <c r="B42" s="158" t="s">
        <v>1185</v>
      </c>
      <c r="C42" s="917" t="s">
        <v>1186</v>
      </c>
      <c r="D42" s="917"/>
      <c r="E42" s="917"/>
      <c r="F42" s="159" t="s">
        <v>178</v>
      </c>
      <c r="G42" s="159" t="s">
        <v>31</v>
      </c>
      <c r="H42" s="159" t="s">
        <v>31</v>
      </c>
      <c r="I42" s="159" t="s">
        <v>235</v>
      </c>
      <c r="J42" s="160">
        <v>874.86</v>
      </c>
      <c r="K42" s="159" t="s">
        <v>31</v>
      </c>
      <c r="L42" s="160">
        <v>1749.72</v>
      </c>
      <c r="M42" s="161" t="s">
        <v>31</v>
      </c>
      <c r="N42" s="162" t="s">
        <v>31</v>
      </c>
      <c r="Q42" s="137" t="s">
        <v>1186</v>
      </c>
    </row>
    <row r="43" spans="1:23" s="132" customFormat="1" ht="33.75" x14ac:dyDescent="0.2">
      <c r="A43" s="157" t="s">
        <v>238</v>
      </c>
      <c r="B43" s="158" t="s">
        <v>936</v>
      </c>
      <c r="C43" s="917" t="s">
        <v>937</v>
      </c>
      <c r="D43" s="917"/>
      <c r="E43" s="917"/>
      <c r="F43" s="159" t="s">
        <v>178</v>
      </c>
      <c r="G43" s="159" t="s">
        <v>31</v>
      </c>
      <c r="H43" s="159" t="s">
        <v>31</v>
      </c>
      <c r="I43" s="159" t="s">
        <v>256</v>
      </c>
      <c r="J43" s="160" t="s">
        <v>31</v>
      </c>
      <c r="K43" s="159" t="s">
        <v>31</v>
      </c>
      <c r="L43" s="160" t="s">
        <v>31</v>
      </c>
      <c r="M43" s="161" t="s">
        <v>31</v>
      </c>
      <c r="N43" s="162" t="s">
        <v>31</v>
      </c>
      <c r="Q43" s="137" t="s">
        <v>937</v>
      </c>
    </row>
    <row r="44" spans="1:23" s="132" customFormat="1" x14ac:dyDescent="0.2">
      <c r="A44" s="163"/>
      <c r="B44" s="164"/>
      <c r="C44" s="904" t="s">
        <v>1187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W44" s="137" t="s">
        <v>1187</v>
      </c>
    </row>
    <row r="45" spans="1:23" s="132" customFormat="1" ht="22.5" x14ac:dyDescent="0.2">
      <c r="A45" s="165"/>
      <c r="B45" s="166" t="s">
        <v>231</v>
      </c>
      <c r="C45" s="904" t="s">
        <v>232</v>
      </c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12"/>
      <c r="R45" s="137" t="s">
        <v>232</v>
      </c>
    </row>
    <row r="46" spans="1:23" s="132" customFormat="1" x14ac:dyDescent="0.2">
      <c r="A46" s="167"/>
      <c r="B46" s="166" t="s">
        <v>225</v>
      </c>
      <c r="C46" s="904" t="s">
        <v>255</v>
      </c>
      <c r="D46" s="904"/>
      <c r="E46" s="904"/>
      <c r="F46" s="168" t="s">
        <v>31</v>
      </c>
      <c r="G46" s="168" t="s">
        <v>31</v>
      </c>
      <c r="H46" s="168" t="s">
        <v>31</v>
      </c>
      <c r="I46" s="168" t="s">
        <v>31</v>
      </c>
      <c r="J46" s="169">
        <v>2.0699999999999998</v>
      </c>
      <c r="K46" s="168" t="s">
        <v>520</v>
      </c>
      <c r="L46" s="169">
        <v>10.35</v>
      </c>
      <c r="M46" s="170" t="s">
        <v>31</v>
      </c>
      <c r="N46" s="171" t="s">
        <v>31</v>
      </c>
      <c r="S46" s="137" t="s">
        <v>255</v>
      </c>
    </row>
    <row r="47" spans="1:23" s="132" customFormat="1" x14ac:dyDescent="0.2">
      <c r="A47" s="167"/>
      <c r="B47" s="166" t="s">
        <v>256</v>
      </c>
      <c r="C47" s="904" t="s">
        <v>257</v>
      </c>
      <c r="D47" s="904"/>
      <c r="E47" s="904"/>
      <c r="F47" s="168" t="s">
        <v>31</v>
      </c>
      <c r="G47" s="168" t="s">
        <v>31</v>
      </c>
      <c r="H47" s="168" t="s">
        <v>31</v>
      </c>
      <c r="I47" s="168" t="s">
        <v>31</v>
      </c>
      <c r="J47" s="169">
        <v>0.04</v>
      </c>
      <c r="K47" s="168" t="s">
        <v>31</v>
      </c>
      <c r="L47" s="169">
        <v>0.16</v>
      </c>
      <c r="M47" s="170" t="s">
        <v>31</v>
      </c>
      <c r="N47" s="171" t="s">
        <v>31</v>
      </c>
      <c r="S47" s="137" t="s">
        <v>257</v>
      </c>
    </row>
    <row r="48" spans="1:23" s="132" customFormat="1" x14ac:dyDescent="0.2">
      <c r="A48" s="167"/>
      <c r="B48" s="166" t="s">
        <v>31</v>
      </c>
      <c r="C48" s="904" t="s">
        <v>258</v>
      </c>
      <c r="D48" s="904"/>
      <c r="E48" s="904"/>
      <c r="F48" s="168" t="s">
        <v>241</v>
      </c>
      <c r="G48" s="168" t="s">
        <v>939</v>
      </c>
      <c r="H48" s="168" t="s">
        <v>520</v>
      </c>
      <c r="I48" s="168" t="s">
        <v>1188</v>
      </c>
      <c r="J48" s="169" t="s">
        <v>31</v>
      </c>
      <c r="K48" s="168" t="s">
        <v>31</v>
      </c>
      <c r="L48" s="169" t="s">
        <v>31</v>
      </c>
      <c r="M48" s="170" t="s">
        <v>31</v>
      </c>
      <c r="N48" s="171" t="s">
        <v>31</v>
      </c>
      <c r="T48" s="137" t="s">
        <v>258</v>
      </c>
    </row>
    <row r="49" spans="1:26" s="132" customFormat="1" x14ac:dyDescent="0.2">
      <c r="A49" s="167"/>
      <c r="B49" s="166" t="s">
        <v>31</v>
      </c>
      <c r="C49" s="917" t="s">
        <v>244</v>
      </c>
      <c r="D49" s="917"/>
      <c r="E49" s="917"/>
      <c r="F49" s="159" t="s">
        <v>31</v>
      </c>
      <c r="G49" s="159" t="s">
        <v>31</v>
      </c>
      <c r="H49" s="159" t="s">
        <v>31</v>
      </c>
      <c r="I49" s="159" t="s">
        <v>31</v>
      </c>
      <c r="J49" s="160">
        <v>2.11</v>
      </c>
      <c r="K49" s="159" t="s">
        <v>31</v>
      </c>
      <c r="L49" s="160">
        <v>10.51</v>
      </c>
      <c r="M49" s="161" t="s">
        <v>31</v>
      </c>
      <c r="N49" s="162" t="s">
        <v>31</v>
      </c>
      <c r="U49" s="137" t="s">
        <v>244</v>
      </c>
    </row>
    <row r="50" spans="1:26" s="132" customFormat="1" x14ac:dyDescent="0.2">
      <c r="A50" s="167"/>
      <c r="B50" s="166" t="s">
        <v>31</v>
      </c>
      <c r="C50" s="904" t="s">
        <v>245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 t="s">
        <v>31</v>
      </c>
      <c r="K50" s="168" t="s">
        <v>31</v>
      </c>
      <c r="L50" s="169">
        <v>10.35</v>
      </c>
      <c r="M50" s="170" t="s">
        <v>31</v>
      </c>
      <c r="N50" s="171" t="s">
        <v>31</v>
      </c>
      <c r="T50" s="137" t="s">
        <v>245</v>
      </c>
    </row>
    <row r="51" spans="1:26" s="132" customFormat="1" ht="22.5" x14ac:dyDescent="0.2">
      <c r="A51" s="167"/>
      <c r="B51" s="166" t="s">
        <v>839</v>
      </c>
      <c r="C51" s="904" t="s">
        <v>840</v>
      </c>
      <c r="D51" s="904"/>
      <c r="E51" s="904"/>
      <c r="F51" s="168" t="s">
        <v>144</v>
      </c>
      <c r="G51" s="168" t="s">
        <v>841</v>
      </c>
      <c r="H51" s="168" t="s">
        <v>31</v>
      </c>
      <c r="I51" s="168" t="s">
        <v>841</v>
      </c>
      <c r="J51" s="169" t="s">
        <v>31</v>
      </c>
      <c r="K51" s="168" t="s">
        <v>31</v>
      </c>
      <c r="L51" s="169">
        <v>9.52</v>
      </c>
      <c r="M51" s="170" t="s">
        <v>31</v>
      </c>
      <c r="N51" s="171" t="s">
        <v>31</v>
      </c>
      <c r="T51" s="137" t="s">
        <v>840</v>
      </c>
    </row>
    <row r="52" spans="1:26" s="132" customFormat="1" ht="22.5" x14ac:dyDescent="0.2">
      <c r="A52" s="167"/>
      <c r="B52" s="166" t="s">
        <v>842</v>
      </c>
      <c r="C52" s="904" t="s">
        <v>843</v>
      </c>
      <c r="D52" s="904"/>
      <c r="E52" s="904"/>
      <c r="F52" s="168" t="s">
        <v>144</v>
      </c>
      <c r="G52" s="168" t="s">
        <v>554</v>
      </c>
      <c r="H52" s="168" t="s">
        <v>31</v>
      </c>
      <c r="I52" s="168" t="s">
        <v>554</v>
      </c>
      <c r="J52" s="169" t="s">
        <v>31</v>
      </c>
      <c r="K52" s="168" t="s">
        <v>31</v>
      </c>
      <c r="L52" s="169">
        <v>6.73</v>
      </c>
      <c r="M52" s="170" t="s">
        <v>31</v>
      </c>
      <c r="N52" s="171" t="s">
        <v>31</v>
      </c>
      <c r="T52" s="137" t="s">
        <v>843</v>
      </c>
    </row>
    <row r="53" spans="1:26" s="132" customFormat="1" x14ac:dyDescent="0.2">
      <c r="A53" s="172"/>
      <c r="B53" s="173"/>
      <c r="C53" s="918" t="s">
        <v>252</v>
      </c>
      <c r="D53" s="918"/>
      <c r="E53" s="918"/>
      <c r="F53" s="174" t="s">
        <v>31</v>
      </c>
      <c r="G53" s="174" t="s">
        <v>31</v>
      </c>
      <c r="H53" s="174" t="s">
        <v>31</v>
      </c>
      <c r="I53" s="174" t="s">
        <v>31</v>
      </c>
      <c r="J53" s="175" t="s">
        <v>31</v>
      </c>
      <c r="K53" s="174" t="s">
        <v>31</v>
      </c>
      <c r="L53" s="175">
        <v>26.76</v>
      </c>
      <c r="M53" s="161" t="s">
        <v>31</v>
      </c>
      <c r="N53" s="176" t="s">
        <v>31</v>
      </c>
      <c r="V53" s="137" t="s">
        <v>252</v>
      </c>
    </row>
    <row r="54" spans="1:26" s="132" customFormat="1" ht="22.5" x14ac:dyDescent="0.2">
      <c r="A54" s="157" t="s">
        <v>256</v>
      </c>
      <c r="B54" s="158" t="s">
        <v>881</v>
      </c>
      <c r="C54" s="917" t="s">
        <v>1189</v>
      </c>
      <c r="D54" s="917"/>
      <c r="E54" s="917"/>
      <c r="F54" s="159" t="s">
        <v>178</v>
      </c>
      <c r="G54" s="159" t="s">
        <v>31</v>
      </c>
      <c r="H54" s="159" t="s">
        <v>31</v>
      </c>
      <c r="I54" s="159" t="s">
        <v>235</v>
      </c>
      <c r="J54" s="160">
        <v>69.37</v>
      </c>
      <c r="K54" s="159" t="s">
        <v>787</v>
      </c>
      <c r="L54" s="160">
        <v>141.51</v>
      </c>
      <c r="M54" s="161" t="s">
        <v>31</v>
      </c>
      <c r="N54" s="162" t="s">
        <v>31</v>
      </c>
      <c r="Q54" s="137" t="s">
        <v>1189</v>
      </c>
    </row>
    <row r="55" spans="1:26" s="132" customFormat="1" x14ac:dyDescent="0.2">
      <c r="A55" s="163"/>
      <c r="B55" s="164"/>
      <c r="C55" s="904" t="s">
        <v>1190</v>
      </c>
      <c r="D55" s="904"/>
      <c r="E55" s="904"/>
      <c r="F55" s="904"/>
      <c r="G55" s="904"/>
      <c r="H55" s="904"/>
      <c r="I55" s="904"/>
      <c r="J55" s="904"/>
      <c r="K55" s="904"/>
      <c r="L55" s="904"/>
      <c r="M55" s="904"/>
      <c r="N55" s="912"/>
      <c r="X55" s="137" t="s">
        <v>1190</v>
      </c>
    </row>
    <row r="56" spans="1:26" s="132" customFormat="1" ht="22.5" x14ac:dyDescent="0.2">
      <c r="A56" s="165"/>
      <c r="B56" s="166" t="s">
        <v>789</v>
      </c>
      <c r="C56" s="904" t="s">
        <v>790</v>
      </c>
      <c r="D56" s="904"/>
      <c r="E56" s="904"/>
      <c r="F56" s="904"/>
      <c r="G56" s="904"/>
      <c r="H56" s="904"/>
      <c r="I56" s="904"/>
      <c r="J56" s="904"/>
      <c r="K56" s="904"/>
      <c r="L56" s="904"/>
      <c r="M56" s="904"/>
      <c r="N56" s="912"/>
      <c r="R56" s="137" t="s">
        <v>790</v>
      </c>
    </row>
    <row r="57" spans="1:26" s="132" customFormat="1" ht="1.5" customHeight="1" x14ac:dyDescent="0.2">
      <c r="A57" s="177"/>
      <c r="B57" s="173"/>
      <c r="C57" s="173"/>
      <c r="D57" s="173"/>
      <c r="E57" s="173"/>
      <c r="F57" s="177"/>
      <c r="G57" s="177"/>
      <c r="H57" s="177"/>
      <c r="I57" s="177"/>
      <c r="J57" s="178"/>
      <c r="K57" s="177"/>
      <c r="L57" s="178"/>
      <c r="M57" s="168"/>
      <c r="N57" s="178"/>
    </row>
    <row r="58" spans="1:26" s="132" customFormat="1" ht="2.25" customHeight="1" x14ac:dyDescent="0.2"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91"/>
      <c r="M58" s="192"/>
      <c r="N58" s="193"/>
    </row>
    <row r="59" spans="1:26" s="132" customFormat="1" x14ac:dyDescent="0.2">
      <c r="A59" s="179"/>
      <c r="B59" s="180" t="s">
        <v>31</v>
      </c>
      <c r="C59" s="918" t="s">
        <v>466</v>
      </c>
      <c r="D59" s="918"/>
      <c r="E59" s="918"/>
      <c r="F59" s="918"/>
      <c r="G59" s="918"/>
      <c r="H59" s="918"/>
      <c r="I59" s="918"/>
      <c r="J59" s="918"/>
      <c r="K59" s="918"/>
      <c r="L59" s="181" t="s">
        <v>31</v>
      </c>
      <c r="M59" s="182" t="s">
        <v>31</v>
      </c>
      <c r="N59" s="183" t="s">
        <v>31</v>
      </c>
      <c r="Y59" s="137" t="s">
        <v>466</v>
      </c>
    </row>
    <row r="60" spans="1:26" s="132" customFormat="1" x14ac:dyDescent="0.2">
      <c r="A60" s="184"/>
      <c r="B60" s="166" t="s">
        <v>225</v>
      </c>
      <c r="C60" s="904" t="s">
        <v>808</v>
      </c>
      <c r="D60" s="904"/>
      <c r="E60" s="904"/>
      <c r="F60" s="904"/>
      <c r="G60" s="904"/>
      <c r="H60" s="904"/>
      <c r="I60" s="904"/>
      <c r="J60" s="904"/>
      <c r="K60" s="904"/>
      <c r="L60" s="185">
        <v>231.14</v>
      </c>
      <c r="M60" s="186">
        <v>7.3</v>
      </c>
      <c r="N60" s="187">
        <v>1687</v>
      </c>
      <c r="Z60" s="137" t="s">
        <v>808</v>
      </c>
    </row>
    <row r="61" spans="1:26" s="132" customFormat="1" x14ac:dyDescent="0.2">
      <c r="A61" s="184"/>
      <c r="B61" s="166" t="s">
        <v>31</v>
      </c>
      <c r="C61" s="904" t="s">
        <v>270</v>
      </c>
      <c r="D61" s="904"/>
      <c r="E61" s="904"/>
      <c r="F61" s="904"/>
      <c r="G61" s="904"/>
      <c r="H61" s="904"/>
      <c r="I61" s="904"/>
      <c r="J61" s="904"/>
      <c r="K61" s="904"/>
      <c r="L61" s="185" t="s">
        <v>31</v>
      </c>
      <c r="M61" s="186" t="s">
        <v>31</v>
      </c>
      <c r="N61" s="187" t="s">
        <v>31</v>
      </c>
      <c r="Z61" s="137" t="s">
        <v>270</v>
      </c>
    </row>
    <row r="62" spans="1:26" s="132" customFormat="1" x14ac:dyDescent="0.2">
      <c r="A62" s="184"/>
      <c r="B62" s="166" t="s">
        <v>31</v>
      </c>
      <c r="C62" s="904" t="s">
        <v>271</v>
      </c>
      <c r="D62" s="904"/>
      <c r="E62" s="904"/>
      <c r="F62" s="904"/>
      <c r="G62" s="904"/>
      <c r="H62" s="904"/>
      <c r="I62" s="904"/>
      <c r="J62" s="904"/>
      <c r="K62" s="904"/>
      <c r="L62" s="185">
        <v>27.68</v>
      </c>
      <c r="M62" s="186" t="s">
        <v>31</v>
      </c>
      <c r="N62" s="187" t="s">
        <v>31</v>
      </c>
      <c r="Z62" s="137" t="s">
        <v>271</v>
      </c>
    </row>
    <row r="63" spans="1:26" s="132" customFormat="1" x14ac:dyDescent="0.2">
      <c r="A63" s="184"/>
      <c r="B63" s="166" t="s">
        <v>31</v>
      </c>
      <c r="C63" s="904" t="s">
        <v>273</v>
      </c>
      <c r="D63" s="904"/>
      <c r="E63" s="904"/>
      <c r="F63" s="904"/>
      <c r="G63" s="904"/>
      <c r="H63" s="904"/>
      <c r="I63" s="904"/>
      <c r="J63" s="904"/>
      <c r="K63" s="904"/>
      <c r="L63" s="185">
        <v>162.94999999999999</v>
      </c>
      <c r="M63" s="186" t="s">
        <v>31</v>
      </c>
      <c r="N63" s="187" t="s">
        <v>31</v>
      </c>
      <c r="Z63" s="137" t="s">
        <v>273</v>
      </c>
    </row>
    <row r="64" spans="1:26" s="132" customFormat="1" x14ac:dyDescent="0.2">
      <c r="A64" s="184"/>
      <c r="B64" s="166" t="s">
        <v>31</v>
      </c>
      <c r="C64" s="904" t="s">
        <v>274</v>
      </c>
      <c r="D64" s="904"/>
      <c r="E64" s="904"/>
      <c r="F64" s="904"/>
      <c r="G64" s="904"/>
      <c r="H64" s="904"/>
      <c r="I64" s="904"/>
      <c r="J64" s="904"/>
      <c r="K64" s="904"/>
      <c r="L64" s="185">
        <v>23.38</v>
      </c>
      <c r="M64" s="186" t="s">
        <v>31</v>
      </c>
      <c r="N64" s="187" t="s">
        <v>31</v>
      </c>
      <c r="Z64" s="137" t="s">
        <v>274</v>
      </c>
    </row>
    <row r="65" spans="1:27" x14ac:dyDescent="0.2">
      <c r="A65" s="184"/>
      <c r="B65" s="166" t="s">
        <v>31</v>
      </c>
      <c r="C65" s="904" t="s">
        <v>275</v>
      </c>
      <c r="D65" s="904"/>
      <c r="E65" s="904"/>
      <c r="F65" s="904"/>
      <c r="G65" s="904"/>
      <c r="H65" s="904"/>
      <c r="I65" s="904"/>
      <c r="J65" s="904"/>
      <c r="K65" s="904"/>
      <c r="L65" s="185">
        <v>17.13</v>
      </c>
      <c r="M65" s="186" t="s">
        <v>31</v>
      </c>
      <c r="N65" s="187" t="s">
        <v>31</v>
      </c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7" t="s">
        <v>275</v>
      </c>
      <c r="AA65" s="132"/>
    </row>
    <row r="66" spans="1:27" x14ac:dyDescent="0.2">
      <c r="A66" s="184"/>
      <c r="B66" s="166" t="s">
        <v>235</v>
      </c>
      <c r="C66" s="904" t="s">
        <v>809</v>
      </c>
      <c r="D66" s="904"/>
      <c r="E66" s="904"/>
      <c r="F66" s="904"/>
      <c r="G66" s="904"/>
      <c r="H66" s="904"/>
      <c r="I66" s="904"/>
      <c r="J66" s="904"/>
      <c r="K66" s="904"/>
      <c r="L66" s="185">
        <v>1749.72</v>
      </c>
      <c r="M66" s="186">
        <v>4.51</v>
      </c>
      <c r="N66" s="187">
        <v>7891</v>
      </c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7" t="s">
        <v>809</v>
      </c>
      <c r="AA66" s="132"/>
    </row>
    <row r="67" spans="1:27" x14ac:dyDescent="0.2">
      <c r="A67" s="184"/>
      <c r="B67" s="166" t="s">
        <v>31</v>
      </c>
      <c r="C67" s="904" t="s">
        <v>276</v>
      </c>
      <c r="D67" s="904"/>
      <c r="E67" s="904"/>
      <c r="F67" s="904"/>
      <c r="G67" s="904"/>
      <c r="H67" s="904"/>
      <c r="I67" s="904"/>
      <c r="J67" s="904"/>
      <c r="K67" s="904"/>
      <c r="L67" s="185">
        <v>27.68</v>
      </c>
      <c r="M67" s="186" t="s">
        <v>31</v>
      </c>
      <c r="N67" s="187" t="s">
        <v>31</v>
      </c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7" t="s">
        <v>276</v>
      </c>
      <c r="AA67" s="132"/>
    </row>
    <row r="68" spans="1:27" x14ac:dyDescent="0.2">
      <c r="A68" s="184"/>
      <c r="B68" s="166" t="s">
        <v>31</v>
      </c>
      <c r="C68" s="904" t="s">
        <v>277</v>
      </c>
      <c r="D68" s="904"/>
      <c r="E68" s="904"/>
      <c r="F68" s="904"/>
      <c r="G68" s="904"/>
      <c r="H68" s="904"/>
      <c r="I68" s="904"/>
      <c r="J68" s="904"/>
      <c r="K68" s="904"/>
      <c r="L68" s="185">
        <v>23.38</v>
      </c>
      <c r="M68" s="186" t="s">
        <v>31</v>
      </c>
      <c r="N68" s="187" t="s">
        <v>31</v>
      </c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7" t="s">
        <v>277</v>
      </c>
      <c r="AA68" s="132"/>
    </row>
    <row r="69" spans="1:27" x14ac:dyDescent="0.2">
      <c r="A69" s="184"/>
      <c r="B69" s="166" t="s">
        <v>31</v>
      </c>
      <c r="C69" s="904" t="s">
        <v>278</v>
      </c>
      <c r="D69" s="904"/>
      <c r="E69" s="904"/>
      <c r="F69" s="904"/>
      <c r="G69" s="904"/>
      <c r="H69" s="904"/>
      <c r="I69" s="904"/>
      <c r="J69" s="904"/>
      <c r="K69" s="904"/>
      <c r="L69" s="185">
        <v>17.13</v>
      </c>
      <c r="M69" s="186" t="s">
        <v>31</v>
      </c>
      <c r="N69" s="187" t="s">
        <v>31</v>
      </c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7" t="s">
        <v>278</v>
      </c>
      <c r="AA69" s="132"/>
    </row>
    <row r="70" spans="1:27" x14ac:dyDescent="0.2">
      <c r="A70" s="184"/>
      <c r="B70" s="178" t="s">
        <v>31</v>
      </c>
      <c r="C70" s="919" t="s">
        <v>467</v>
      </c>
      <c r="D70" s="919"/>
      <c r="E70" s="919"/>
      <c r="F70" s="919"/>
      <c r="G70" s="919"/>
      <c r="H70" s="919"/>
      <c r="I70" s="919"/>
      <c r="J70" s="919"/>
      <c r="K70" s="919"/>
      <c r="L70" s="188">
        <v>1980.86</v>
      </c>
      <c r="M70" s="189" t="s">
        <v>31</v>
      </c>
      <c r="N70" s="194">
        <v>9578</v>
      </c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7" t="s">
        <v>467</v>
      </c>
    </row>
    <row r="71" spans="1:27" ht="1.5" customHeight="1" x14ac:dyDescent="0.2">
      <c r="B71" s="178"/>
      <c r="C71" s="173"/>
      <c r="D71" s="173"/>
      <c r="E71" s="173"/>
      <c r="F71" s="173"/>
      <c r="G71" s="173"/>
      <c r="H71" s="173"/>
      <c r="I71" s="173"/>
      <c r="J71" s="173"/>
      <c r="K71" s="173"/>
      <c r="L71" s="188"/>
      <c r="M71" s="189"/>
      <c r="N71" s="195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</row>
    <row r="72" spans="1:27" ht="53.25" customHeight="1" x14ac:dyDescent="0.2">
      <c r="A72" s="196"/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</row>
    <row r="73" spans="1:27" x14ac:dyDescent="0.2">
      <c r="B73" s="197" t="s">
        <v>468</v>
      </c>
      <c r="C73" s="923" t="s">
        <v>31</v>
      </c>
      <c r="D73" s="923"/>
      <c r="E73" s="923"/>
      <c r="F73" s="923"/>
      <c r="G73" s="923"/>
      <c r="H73" s="923"/>
      <c r="I73" s="923"/>
      <c r="J73" s="923"/>
      <c r="K73" s="923"/>
      <c r="L73" s="923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</row>
    <row r="74" spans="1:27" ht="13.5" customHeight="1" x14ac:dyDescent="0.2">
      <c r="B74" s="133"/>
      <c r="C74" s="924" t="s">
        <v>11</v>
      </c>
      <c r="D74" s="924"/>
      <c r="E74" s="924"/>
      <c r="F74" s="924"/>
      <c r="G74" s="924"/>
      <c r="H74" s="924"/>
      <c r="I74" s="924"/>
      <c r="J74" s="924"/>
      <c r="K74" s="924"/>
      <c r="L74" s="924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</row>
    <row r="75" spans="1:27" ht="12.75" customHeight="1" x14ac:dyDescent="0.2">
      <c r="B75" s="197" t="s">
        <v>469</v>
      </c>
      <c r="C75" s="923" t="s">
        <v>31</v>
      </c>
      <c r="D75" s="923"/>
      <c r="E75" s="923"/>
      <c r="F75" s="923"/>
      <c r="G75" s="923"/>
      <c r="H75" s="923"/>
      <c r="I75" s="923"/>
      <c r="J75" s="923"/>
      <c r="K75" s="923"/>
      <c r="L75" s="923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</row>
    <row r="76" spans="1:27" ht="13.5" customHeight="1" x14ac:dyDescent="0.2">
      <c r="C76" s="924" t="s">
        <v>11</v>
      </c>
      <c r="D76" s="924"/>
      <c r="E76" s="924"/>
      <c r="F76" s="924"/>
      <c r="G76" s="924"/>
      <c r="H76" s="924"/>
      <c r="I76" s="924"/>
      <c r="J76" s="924"/>
      <c r="K76" s="924"/>
      <c r="L76" s="924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</row>
    <row r="90" s="132" customFormat="1" x14ac:dyDescent="0.2"/>
  </sheetData>
  <mergeCells count="62">
    <mergeCell ref="C73:L73"/>
    <mergeCell ref="C74:L74"/>
    <mergeCell ref="C75:L75"/>
    <mergeCell ref="C76:L76"/>
    <mergeCell ref="C65:K65"/>
    <mergeCell ref="C66:K66"/>
    <mergeCell ref="C67:K67"/>
    <mergeCell ref="C68:K68"/>
    <mergeCell ref="C69:K69"/>
    <mergeCell ref="C70:K70"/>
    <mergeCell ref="C38:E38"/>
    <mergeCell ref="C64:K64"/>
    <mergeCell ref="C51:E51"/>
    <mergeCell ref="C52:E52"/>
    <mergeCell ref="C53:E53"/>
    <mergeCell ref="C54:E54"/>
    <mergeCell ref="C55:N55"/>
    <mergeCell ref="C56:N56"/>
    <mergeCell ref="C59:K59"/>
    <mergeCell ref="C60:K60"/>
    <mergeCell ref="C61:K61"/>
    <mergeCell ref="C62:K62"/>
    <mergeCell ref="C63:K63"/>
    <mergeCell ref="C50:E50"/>
    <mergeCell ref="C39:E39"/>
    <mergeCell ref="C40:E40"/>
    <mergeCell ref="C41:E41"/>
    <mergeCell ref="C42:E42"/>
    <mergeCell ref="C43:E43"/>
    <mergeCell ref="C44:N44"/>
    <mergeCell ref="C45:N45"/>
    <mergeCell ref="C46:E46"/>
    <mergeCell ref="C47:E47"/>
    <mergeCell ref="C48:E48"/>
    <mergeCell ref="C49:E49"/>
    <mergeCell ref="N27:N29"/>
    <mergeCell ref="C30:E30"/>
    <mergeCell ref="A31:N31"/>
    <mergeCell ref="G27:I28"/>
    <mergeCell ref="C37:E37"/>
    <mergeCell ref="C33:N33"/>
    <mergeCell ref="C34:E34"/>
    <mergeCell ref="C35:E35"/>
    <mergeCell ref="C36:E36"/>
    <mergeCell ref="A12:N12"/>
    <mergeCell ref="A13:N13"/>
    <mergeCell ref="B15:F15"/>
    <mergeCell ref="B16:F16"/>
    <mergeCell ref="L25:M25"/>
    <mergeCell ref="C32:E32"/>
    <mergeCell ref="A27:A29"/>
    <mergeCell ref="B27:B29"/>
    <mergeCell ref="C27:E29"/>
    <mergeCell ref="F27:F29"/>
    <mergeCell ref="J27:L28"/>
    <mergeCell ref="M27:M29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8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6"/>
  <sheetViews>
    <sheetView topLeftCell="A89" zoomScale="115" zoomScaleNormal="115" workbookViewId="0">
      <selection activeCell="P30" sqref="P30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35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1191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496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1104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362.94</v>
      </c>
      <c r="D20" s="236" t="s">
        <v>1192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L103*7.3/1000</f>
        <v>0.92</v>
      </c>
      <c r="M22" s="148" t="s">
        <v>1193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7.91</v>
      </c>
      <c r="D23" s="152" t="s">
        <v>1194</v>
      </c>
      <c r="E23" s="135" t="s">
        <v>206</v>
      </c>
      <c r="G23" s="132" t="s">
        <v>212</v>
      </c>
      <c r="L23" s="153"/>
      <c r="M23" s="153">
        <v>11.05</v>
      </c>
      <c r="N23" s="138" t="s">
        <v>213</v>
      </c>
    </row>
    <row r="24" spans="1:17" s="132" customFormat="1" ht="12.75" customHeight="1" x14ac:dyDescent="0.2">
      <c r="B24" s="132" t="s">
        <v>18</v>
      </c>
      <c r="C24" s="238">
        <v>355.03</v>
      </c>
      <c r="D24" s="152" t="s">
        <v>1195</v>
      </c>
      <c r="E24" s="135" t="s">
        <v>206</v>
      </c>
      <c r="G24" s="132" t="s">
        <v>214</v>
      </c>
      <c r="L24" s="153"/>
      <c r="M24" s="153">
        <v>1.51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1196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1196</v>
      </c>
    </row>
    <row r="32" spans="1:17" s="132" customFormat="1" ht="22.5" x14ac:dyDescent="0.2">
      <c r="A32" s="157" t="s">
        <v>225</v>
      </c>
      <c r="B32" s="158" t="s">
        <v>1197</v>
      </c>
      <c r="C32" s="917" t="s">
        <v>1198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225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1198</v>
      </c>
    </row>
    <row r="33" spans="1:23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3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37.6</v>
      </c>
      <c r="K34" s="168" t="s">
        <v>520</v>
      </c>
      <c r="L34" s="169">
        <v>47</v>
      </c>
      <c r="M34" s="170" t="s">
        <v>31</v>
      </c>
      <c r="N34" s="171" t="s">
        <v>31</v>
      </c>
      <c r="S34" s="137" t="s">
        <v>255</v>
      </c>
    </row>
    <row r="35" spans="1:23" s="132" customFormat="1" x14ac:dyDescent="0.2">
      <c r="A35" s="167"/>
      <c r="B35" s="166" t="s">
        <v>235</v>
      </c>
      <c r="C35" s="904" t="s">
        <v>236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573.04999999999995</v>
      </c>
      <c r="K35" s="168" t="s">
        <v>520</v>
      </c>
      <c r="L35" s="169">
        <v>716.31</v>
      </c>
      <c r="M35" s="170" t="s">
        <v>31</v>
      </c>
      <c r="N35" s="171" t="s">
        <v>31</v>
      </c>
      <c r="S35" s="137" t="s">
        <v>236</v>
      </c>
    </row>
    <row r="36" spans="1:23" s="132" customFormat="1" x14ac:dyDescent="0.2">
      <c r="A36" s="167"/>
      <c r="B36" s="166" t="s">
        <v>238</v>
      </c>
      <c r="C36" s="904" t="s">
        <v>239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17.28</v>
      </c>
      <c r="K36" s="168" t="s">
        <v>520</v>
      </c>
      <c r="L36" s="169">
        <v>21.6</v>
      </c>
      <c r="M36" s="170" t="s">
        <v>31</v>
      </c>
      <c r="N36" s="171" t="s">
        <v>31</v>
      </c>
      <c r="S36" s="137" t="s">
        <v>239</v>
      </c>
    </row>
    <row r="37" spans="1:23" s="132" customFormat="1" x14ac:dyDescent="0.2">
      <c r="A37" s="167"/>
      <c r="B37" s="166" t="s">
        <v>256</v>
      </c>
      <c r="C37" s="904" t="s">
        <v>257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1.47</v>
      </c>
      <c r="K37" s="168" t="s">
        <v>31</v>
      </c>
      <c r="L37" s="169">
        <v>1.47</v>
      </c>
      <c r="M37" s="170" t="s">
        <v>31</v>
      </c>
      <c r="N37" s="171" t="s">
        <v>31</v>
      </c>
      <c r="S37" s="137" t="s">
        <v>257</v>
      </c>
    </row>
    <row r="38" spans="1:23" s="132" customFormat="1" x14ac:dyDescent="0.2">
      <c r="A38" s="167"/>
      <c r="B38" s="166" t="s">
        <v>31</v>
      </c>
      <c r="C38" s="904" t="s">
        <v>258</v>
      </c>
      <c r="D38" s="904"/>
      <c r="E38" s="904"/>
      <c r="F38" s="168" t="s">
        <v>241</v>
      </c>
      <c r="G38" s="168" t="s">
        <v>256</v>
      </c>
      <c r="H38" s="168" t="s">
        <v>520</v>
      </c>
      <c r="I38" s="168" t="s">
        <v>285</v>
      </c>
      <c r="J38" s="169" t="s">
        <v>31</v>
      </c>
      <c r="K38" s="168" t="s">
        <v>31</v>
      </c>
      <c r="L38" s="169" t="s">
        <v>31</v>
      </c>
      <c r="M38" s="170" t="s">
        <v>31</v>
      </c>
      <c r="N38" s="171" t="s">
        <v>31</v>
      </c>
      <c r="T38" s="137" t="s">
        <v>258</v>
      </c>
    </row>
    <row r="39" spans="1:23" s="132" customFormat="1" x14ac:dyDescent="0.2">
      <c r="A39" s="167"/>
      <c r="B39" s="166" t="s">
        <v>31</v>
      </c>
      <c r="C39" s="904" t="s">
        <v>240</v>
      </c>
      <c r="D39" s="904"/>
      <c r="E39" s="904"/>
      <c r="F39" s="168" t="s">
        <v>241</v>
      </c>
      <c r="G39" s="168" t="s">
        <v>997</v>
      </c>
      <c r="H39" s="168" t="s">
        <v>520</v>
      </c>
      <c r="I39" s="168" t="s">
        <v>237</v>
      </c>
      <c r="J39" s="169" t="s">
        <v>31</v>
      </c>
      <c r="K39" s="168" t="s">
        <v>31</v>
      </c>
      <c r="L39" s="169" t="s">
        <v>31</v>
      </c>
      <c r="M39" s="170" t="s">
        <v>31</v>
      </c>
      <c r="N39" s="171" t="s">
        <v>31</v>
      </c>
      <c r="T39" s="137" t="s">
        <v>240</v>
      </c>
    </row>
    <row r="40" spans="1:23" s="132" customFormat="1" x14ac:dyDescent="0.2">
      <c r="A40" s="167"/>
      <c r="B40" s="166" t="s">
        <v>31</v>
      </c>
      <c r="C40" s="917" t="s">
        <v>244</v>
      </c>
      <c r="D40" s="917"/>
      <c r="E40" s="917"/>
      <c r="F40" s="159" t="s">
        <v>31</v>
      </c>
      <c r="G40" s="159" t="s">
        <v>31</v>
      </c>
      <c r="H40" s="159" t="s">
        <v>31</v>
      </c>
      <c r="I40" s="159" t="s">
        <v>31</v>
      </c>
      <c r="J40" s="160">
        <v>612.12</v>
      </c>
      <c r="K40" s="159" t="s">
        <v>31</v>
      </c>
      <c r="L40" s="160">
        <v>764.78</v>
      </c>
      <c r="M40" s="161" t="s">
        <v>31</v>
      </c>
      <c r="N40" s="162" t="s">
        <v>31</v>
      </c>
      <c r="U40" s="137" t="s">
        <v>244</v>
      </c>
    </row>
    <row r="41" spans="1:23" s="132" customFormat="1" x14ac:dyDescent="0.2">
      <c r="A41" s="167"/>
      <c r="B41" s="166" t="s">
        <v>31</v>
      </c>
      <c r="C41" s="904" t="s">
        <v>245</v>
      </c>
      <c r="D41" s="904"/>
      <c r="E41" s="904"/>
      <c r="F41" s="168" t="s">
        <v>31</v>
      </c>
      <c r="G41" s="168" t="s">
        <v>31</v>
      </c>
      <c r="H41" s="168" t="s">
        <v>31</v>
      </c>
      <c r="I41" s="168" t="s">
        <v>31</v>
      </c>
      <c r="J41" s="169" t="s">
        <v>31</v>
      </c>
      <c r="K41" s="168" t="s">
        <v>31</v>
      </c>
      <c r="L41" s="169">
        <v>68.599999999999994</v>
      </c>
      <c r="M41" s="170" t="s">
        <v>31</v>
      </c>
      <c r="N41" s="171" t="s">
        <v>31</v>
      </c>
      <c r="T41" s="137" t="s">
        <v>245</v>
      </c>
    </row>
    <row r="42" spans="1:23" s="132" customFormat="1" ht="22.5" x14ac:dyDescent="0.2">
      <c r="A42" s="167"/>
      <c r="B42" s="166" t="s">
        <v>699</v>
      </c>
      <c r="C42" s="904" t="s">
        <v>700</v>
      </c>
      <c r="D42" s="904"/>
      <c r="E42" s="904"/>
      <c r="F42" s="168" t="s">
        <v>144</v>
      </c>
      <c r="G42" s="168" t="s">
        <v>537</v>
      </c>
      <c r="H42" s="168" t="s">
        <v>31</v>
      </c>
      <c r="I42" s="168" t="s">
        <v>537</v>
      </c>
      <c r="J42" s="169" t="s">
        <v>31</v>
      </c>
      <c r="K42" s="168" t="s">
        <v>31</v>
      </c>
      <c r="L42" s="169">
        <v>54.88</v>
      </c>
      <c r="M42" s="170" t="s">
        <v>31</v>
      </c>
      <c r="N42" s="171" t="s">
        <v>31</v>
      </c>
      <c r="T42" s="137" t="s">
        <v>700</v>
      </c>
    </row>
    <row r="43" spans="1:23" s="132" customFormat="1" ht="22.5" x14ac:dyDescent="0.2">
      <c r="A43" s="167"/>
      <c r="B43" s="166" t="s">
        <v>701</v>
      </c>
      <c r="C43" s="904" t="s">
        <v>702</v>
      </c>
      <c r="D43" s="904"/>
      <c r="E43" s="904"/>
      <c r="F43" s="168" t="s">
        <v>144</v>
      </c>
      <c r="G43" s="168" t="s">
        <v>703</v>
      </c>
      <c r="H43" s="168" t="s">
        <v>31</v>
      </c>
      <c r="I43" s="168" t="s">
        <v>703</v>
      </c>
      <c r="J43" s="169" t="s">
        <v>31</v>
      </c>
      <c r="K43" s="168" t="s">
        <v>31</v>
      </c>
      <c r="L43" s="169">
        <v>41.16</v>
      </c>
      <c r="M43" s="170" t="s">
        <v>31</v>
      </c>
      <c r="N43" s="171" t="s">
        <v>31</v>
      </c>
      <c r="T43" s="137" t="s">
        <v>702</v>
      </c>
    </row>
    <row r="44" spans="1:23" s="132" customFormat="1" x14ac:dyDescent="0.2">
      <c r="A44" s="172"/>
      <c r="B44" s="173"/>
      <c r="C44" s="918" t="s">
        <v>252</v>
      </c>
      <c r="D44" s="918"/>
      <c r="E44" s="918"/>
      <c r="F44" s="174" t="s">
        <v>31</v>
      </c>
      <c r="G44" s="174" t="s">
        <v>31</v>
      </c>
      <c r="H44" s="174" t="s">
        <v>31</v>
      </c>
      <c r="I44" s="174" t="s">
        <v>31</v>
      </c>
      <c r="J44" s="175" t="s">
        <v>31</v>
      </c>
      <c r="K44" s="174" t="s">
        <v>31</v>
      </c>
      <c r="L44" s="175">
        <v>860.82</v>
      </c>
      <c r="M44" s="161" t="s">
        <v>31</v>
      </c>
      <c r="N44" s="176" t="s">
        <v>31</v>
      </c>
      <c r="V44" s="137" t="s">
        <v>252</v>
      </c>
    </row>
    <row r="45" spans="1:23" s="132" customFormat="1" ht="67.5" x14ac:dyDescent="0.2">
      <c r="A45" s="157" t="s">
        <v>235</v>
      </c>
      <c r="B45" s="158" t="s">
        <v>1199</v>
      </c>
      <c r="C45" s="917" t="s">
        <v>1200</v>
      </c>
      <c r="D45" s="917"/>
      <c r="E45" s="917"/>
      <c r="F45" s="159" t="s">
        <v>178</v>
      </c>
      <c r="G45" s="159" t="s">
        <v>31</v>
      </c>
      <c r="H45" s="159" t="s">
        <v>31</v>
      </c>
      <c r="I45" s="159" t="s">
        <v>225</v>
      </c>
      <c r="J45" s="160">
        <v>77788.39</v>
      </c>
      <c r="K45" s="159" t="s">
        <v>706</v>
      </c>
      <c r="L45" s="160">
        <v>78721.850000000006</v>
      </c>
      <c r="M45" s="161" t="s">
        <v>31</v>
      </c>
      <c r="N45" s="162" t="s">
        <v>31</v>
      </c>
      <c r="Q45" s="137" t="s">
        <v>1200</v>
      </c>
    </row>
    <row r="46" spans="1:23" s="132" customFormat="1" x14ac:dyDescent="0.2">
      <c r="A46" s="163"/>
      <c r="B46" s="164"/>
      <c r="C46" s="904" t="s">
        <v>1201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W46" s="137" t="s">
        <v>1201</v>
      </c>
    </row>
    <row r="47" spans="1:23" s="132" customFormat="1" ht="22.5" x14ac:dyDescent="0.2">
      <c r="A47" s="165"/>
      <c r="B47" s="166" t="s">
        <v>708</v>
      </c>
      <c r="C47" s="904" t="s">
        <v>709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R47" s="137" t="s">
        <v>709</v>
      </c>
    </row>
    <row r="48" spans="1:23" s="132" customFormat="1" x14ac:dyDescent="0.2">
      <c r="A48" s="157" t="s">
        <v>238</v>
      </c>
      <c r="B48" s="158" t="s">
        <v>885</v>
      </c>
      <c r="C48" s="917" t="s">
        <v>886</v>
      </c>
      <c r="D48" s="917"/>
      <c r="E48" s="917"/>
      <c r="F48" s="159" t="s">
        <v>650</v>
      </c>
      <c r="G48" s="159" t="s">
        <v>31</v>
      </c>
      <c r="H48" s="159" t="s">
        <v>31</v>
      </c>
      <c r="I48" s="159" t="s">
        <v>574</v>
      </c>
      <c r="J48" s="160" t="s">
        <v>31</v>
      </c>
      <c r="K48" s="159" t="s">
        <v>31</v>
      </c>
      <c r="L48" s="160" t="s">
        <v>31</v>
      </c>
      <c r="M48" s="161" t="s">
        <v>31</v>
      </c>
      <c r="N48" s="162" t="s">
        <v>31</v>
      </c>
      <c r="Q48" s="137" t="s">
        <v>886</v>
      </c>
    </row>
    <row r="49" spans="1:24" s="132" customFormat="1" x14ac:dyDescent="0.2">
      <c r="A49" s="163"/>
      <c r="B49" s="164"/>
      <c r="C49" s="904" t="s">
        <v>1013</v>
      </c>
      <c r="D49" s="904"/>
      <c r="E49" s="904"/>
      <c r="F49" s="904"/>
      <c r="G49" s="904"/>
      <c r="H49" s="904"/>
      <c r="I49" s="904"/>
      <c r="J49" s="904"/>
      <c r="K49" s="904"/>
      <c r="L49" s="904"/>
      <c r="M49" s="904"/>
      <c r="N49" s="912"/>
      <c r="X49" s="137" t="s">
        <v>1013</v>
      </c>
    </row>
    <row r="50" spans="1:24" s="132" customFormat="1" ht="22.5" x14ac:dyDescent="0.2">
      <c r="A50" s="165"/>
      <c r="B50" s="166" t="s">
        <v>231</v>
      </c>
      <c r="C50" s="904" t="s">
        <v>232</v>
      </c>
      <c r="D50" s="904"/>
      <c r="E50" s="904"/>
      <c r="F50" s="904"/>
      <c r="G50" s="904"/>
      <c r="H50" s="904"/>
      <c r="I50" s="904"/>
      <c r="J50" s="904"/>
      <c r="K50" s="904"/>
      <c r="L50" s="904"/>
      <c r="M50" s="904"/>
      <c r="N50" s="912"/>
      <c r="R50" s="137" t="s">
        <v>232</v>
      </c>
    </row>
    <row r="51" spans="1:24" s="132" customFormat="1" x14ac:dyDescent="0.2">
      <c r="A51" s="167"/>
      <c r="B51" s="166" t="s">
        <v>225</v>
      </c>
      <c r="C51" s="904" t="s">
        <v>255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>
        <v>154.91999999999999</v>
      </c>
      <c r="K51" s="168" t="s">
        <v>520</v>
      </c>
      <c r="L51" s="169">
        <v>38.729999999999997</v>
      </c>
      <c r="M51" s="170" t="s">
        <v>31</v>
      </c>
      <c r="N51" s="171" t="s">
        <v>31</v>
      </c>
      <c r="S51" s="137" t="s">
        <v>255</v>
      </c>
    </row>
    <row r="52" spans="1:24" s="132" customFormat="1" x14ac:dyDescent="0.2">
      <c r="A52" s="167"/>
      <c r="B52" s="166" t="s">
        <v>235</v>
      </c>
      <c r="C52" s="904" t="s">
        <v>236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>
        <v>0.31</v>
      </c>
      <c r="K52" s="168" t="s">
        <v>520</v>
      </c>
      <c r="L52" s="169">
        <v>0.08</v>
      </c>
      <c r="M52" s="170" t="s">
        <v>31</v>
      </c>
      <c r="N52" s="171" t="s">
        <v>31</v>
      </c>
      <c r="S52" s="137" t="s">
        <v>236</v>
      </c>
    </row>
    <row r="53" spans="1:24" s="132" customFormat="1" x14ac:dyDescent="0.2">
      <c r="A53" s="167"/>
      <c r="B53" s="166" t="s">
        <v>238</v>
      </c>
      <c r="C53" s="904" t="s">
        <v>239</v>
      </c>
      <c r="D53" s="904"/>
      <c r="E53" s="904"/>
      <c r="F53" s="168" t="s">
        <v>31</v>
      </c>
      <c r="G53" s="168" t="s">
        <v>31</v>
      </c>
      <c r="H53" s="168" t="s">
        <v>31</v>
      </c>
      <c r="I53" s="168" t="s">
        <v>31</v>
      </c>
      <c r="J53" s="169">
        <v>0.14000000000000001</v>
      </c>
      <c r="K53" s="168" t="s">
        <v>520</v>
      </c>
      <c r="L53" s="169">
        <v>0.04</v>
      </c>
      <c r="M53" s="170" t="s">
        <v>31</v>
      </c>
      <c r="N53" s="171" t="s">
        <v>31</v>
      </c>
      <c r="S53" s="137" t="s">
        <v>239</v>
      </c>
    </row>
    <row r="54" spans="1:24" s="132" customFormat="1" x14ac:dyDescent="0.2">
      <c r="A54" s="167"/>
      <c r="B54" s="166" t="s">
        <v>256</v>
      </c>
      <c r="C54" s="904" t="s">
        <v>257</v>
      </c>
      <c r="D54" s="904"/>
      <c r="E54" s="904"/>
      <c r="F54" s="168" t="s">
        <v>31</v>
      </c>
      <c r="G54" s="168" t="s">
        <v>31</v>
      </c>
      <c r="H54" s="168" t="s">
        <v>31</v>
      </c>
      <c r="I54" s="168" t="s">
        <v>31</v>
      </c>
      <c r="J54" s="169">
        <v>51.53</v>
      </c>
      <c r="K54" s="168" t="s">
        <v>31</v>
      </c>
      <c r="L54" s="169">
        <v>10.31</v>
      </c>
      <c r="M54" s="170" t="s">
        <v>31</v>
      </c>
      <c r="N54" s="171" t="s">
        <v>31</v>
      </c>
      <c r="S54" s="137" t="s">
        <v>257</v>
      </c>
    </row>
    <row r="55" spans="1:24" s="132" customFormat="1" x14ac:dyDescent="0.2">
      <c r="A55" s="167"/>
      <c r="B55" s="166" t="s">
        <v>31</v>
      </c>
      <c r="C55" s="904" t="s">
        <v>258</v>
      </c>
      <c r="D55" s="904"/>
      <c r="E55" s="904"/>
      <c r="F55" s="168" t="s">
        <v>241</v>
      </c>
      <c r="G55" s="168" t="s">
        <v>889</v>
      </c>
      <c r="H55" s="168" t="s">
        <v>520</v>
      </c>
      <c r="I55" s="168" t="s">
        <v>1014</v>
      </c>
      <c r="J55" s="169" t="s">
        <v>31</v>
      </c>
      <c r="K55" s="168" t="s">
        <v>31</v>
      </c>
      <c r="L55" s="169" t="s">
        <v>31</v>
      </c>
      <c r="M55" s="170" t="s">
        <v>31</v>
      </c>
      <c r="N55" s="171" t="s">
        <v>31</v>
      </c>
      <c r="T55" s="137" t="s">
        <v>258</v>
      </c>
    </row>
    <row r="56" spans="1:24" s="132" customFormat="1" x14ac:dyDescent="0.2">
      <c r="A56" s="167"/>
      <c r="B56" s="166" t="s">
        <v>31</v>
      </c>
      <c r="C56" s="904" t="s">
        <v>240</v>
      </c>
      <c r="D56" s="904"/>
      <c r="E56" s="904"/>
      <c r="F56" s="168" t="s">
        <v>241</v>
      </c>
      <c r="G56" s="168" t="s">
        <v>851</v>
      </c>
      <c r="H56" s="168" t="s">
        <v>520</v>
      </c>
      <c r="I56" s="168" t="s">
        <v>1015</v>
      </c>
      <c r="J56" s="169" t="s">
        <v>31</v>
      </c>
      <c r="K56" s="168" t="s">
        <v>31</v>
      </c>
      <c r="L56" s="169" t="s">
        <v>31</v>
      </c>
      <c r="M56" s="170" t="s">
        <v>31</v>
      </c>
      <c r="N56" s="171" t="s">
        <v>31</v>
      </c>
      <c r="T56" s="137" t="s">
        <v>240</v>
      </c>
    </row>
    <row r="57" spans="1:24" s="132" customFormat="1" x14ac:dyDescent="0.2">
      <c r="A57" s="167"/>
      <c r="B57" s="166" t="s">
        <v>31</v>
      </c>
      <c r="C57" s="917" t="s">
        <v>244</v>
      </c>
      <c r="D57" s="917"/>
      <c r="E57" s="917"/>
      <c r="F57" s="159" t="s">
        <v>31</v>
      </c>
      <c r="G57" s="159" t="s">
        <v>31</v>
      </c>
      <c r="H57" s="159" t="s">
        <v>31</v>
      </c>
      <c r="I57" s="159" t="s">
        <v>31</v>
      </c>
      <c r="J57" s="160">
        <v>206.76</v>
      </c>
      <c r="K57" s="159" t="s">
        <v>31</v>
      </c>
      <c r="L57" s="160">
        <v>49.12</v>
      </c>
      <c r="M57" s="161" t="s">
        <v>31</v>
      </c>
      <c r="N57" s="162" t="s">
        <v>31</v>
      </c>
      <c r="U57" s="137" t="s">
        <v>244</v>
      </c>
    </row>
    <row r="58" spans="1:24" s="132" customFormat="1" x14ac:dyDescent="0.2">
      <c r="A58" s="167"/>
      <c r="B58" s="166" t="s">
        <v>31</v>
      </c>
      <c r="C58" s="904" t="s">
        <v>245</v>
      </c>
      <c r="D58" s="904"/>
      <c r="E58" s="904"/>
      <c r="F58" s="168" t="s">
        <v>31</v>
      </c>
      <c r="G58" s="168" t="s">
        <v>31</v>
      </c>
      <c r="H58" s="168" t="s">
        <v>31</v>
      </c>
      <c r="I58" s="168" t="s">
        <v>31</v>
      </c>
      <c r="J58" s="169" t="s">
        <v>31</v>
      </c>
      <c r="K58" s="168" t="s">
        <v>31</v>
      </c>
      <c r="L58" s="169">
        <v>38.770000000000003</v>
      </c>
      <c r="M58" s="170" t="s">
        <v>31</v>
      </c>
      <c r="N58" s="171" t="s">
        <v>31</v>
      </c>
      <c r="T58" s="137" t="s">
        <v>245</v>
      </c>
    </row>
    <row r="59" spans="1:24" s="132" customFormat="1" ht="22.5" x14ac:dyDescent="0.2">
      <c r="A59" s="167"/>
      <c r="B59" s="166" t="s">
        <v>892</v>
      </c>
      <c r="C59" s="904" t="s">
        <v>893</v>
      </c>
      <c r="D59" s="904"/>
      <c r="E59" s="904"/>
      <c r="F59" s="168" t="s">
        <v>144</v>
      </c>
      <c r="G59" s="168" t="s">
        <v>248</v>
      </c>
      <c r="H59" s="168" t="s">
        <v>31</v>
      </c>
      <c r="I59" s="168" t="s">
        <v>248</v>
      </c>
      <c r="J59" s="169" t="s">
        <v>31</v>
      </c>
      <c r="K59" s="168" t="s">
        <v>31</v>
      </c>
      <c r="L59" s="169">
        <v>36.83</v>
      </c>
      <c r="M59" s="170" t="s">
        <v>31</v>
      </c>
      <c r="N59" s="171" t="s">
        <v>31</v>
      </c>
      <c r="T59" s="137" t="s">
        <v>893</v>
      </c>
    </row>
    <row r="60" spans="1:24" s="132" customFormat="1" ht="22.5" x14ac:dyDescent="0.2">
      <c r="A60" s="167"/>
      <c r="B60" s="166" t="s">
        <v>894</v>
      </c>
      <c r="C60" s="904" t="s">
        <v>895</v>
      </c>
      <c r="D60" s="904"/>
      <c r="E60" s="904"/>
      <c r="F60" s="168" t="s">
        <v>144</v>
      </c>
      <c r="G60" s="168" t="s">
        <v>554</v>
      </c>
      <c r="H60" s="168" t="s">
        <v>31</v>
      </c>
      <c r="I60" s="168" t="s">
        <v>554</v>
      </c>
      <c r="J60" s="169" t="s">
        <v>31</v>
      </c>
      <c r="K60" s="168" t="s">
        <v>31</v>
      </c>
      <c r="L60" s="169">
        <v>25.2</v>
      </c>
      <c r="M60" s="170" t="s">
        <v>31</v>
      </c>
      <c r="N60" s="171" t="s">
        <v>31</v>
      </c>
      <c r="T60" s="137" t="s">
        <v>895</v>
      </c>
    </row>
    <row r="61" spans="1:24" s="132" customFormat="1" x14ac:dyDescent="0.2">
      <c r="A61" s="172"/>
      <c r="B61" s="173"/>
      <c r="C61" s="918" t="s">
        <v>252</v>
      </c>
      <c r="D61" s="918"/>
      <c r="E61" s="918"/>
      <c r="F61" s="174" t="s">
        <v>31</v>
      </c>
      <c r="G61" s="174" t="s">
        <v>31</v>
      </c>
      <c r="H61" s="174" t="s">
        <v>31</v>
      </c>
      <c r="I61" s="174" t="s">
        <v>31</v>
      </c>
      <c r="J61" s="175" t="s">
        <v>31</v>
      </c>
      <c r="K61" s="174" t="s">
        <v>31</v>
      </c>
      <c r="L61" s="175">
        <v>111.15</v>
      </c>
      <c r="M61" s="161" t="s">
        <v>31</v>
      </c>
      <c r="N61" s="176" t="s">
        <v>31</v>
      </c>
      <c r="V61" s="137" t="s">
        <v>252</v>
      </c>
    </row>
    <row r="62" spans="1:24" s="132" customFormat="1" ht="22.5" x14ac:dyDescent="0.2">
      <c r="A62" s="157" t="s">
        <v>256</v>
      </c>
      <c r="B62" s="158" t="s">
        <v>1150</v>
      </c>
      <c r="C62" s="917" t="s">
        <v>1151</v>
      </c>
      <c r="D62" s="917"/>
      <c r="E62" s="917"/>
      <c r="F62" s="159" t="s">
        <v>744</v>
      </c>
      <c r="G62" s="159" t="s">
        <v>31</v>
      </c>
      <c r="H62" s="159" t="s">
        <v>31</v>
      </c>
      <c r="I62" s="159" t="s">
        <v>359</v>
      </c>
      <c r="J62" s="160">
        <v>1.19</v>
      </c>
      <c r="K62" s="159" t="s">
        <v>31</v>
      </c>
      <c r="L62" s="160">
        <v>23.8</v>
      </c>
      <c r="M62" s="161" t="s">
        <v>31</v>
      </c>
      <c r="N62" s="162" t="s">
        <v>31</v>
      </c>
      <c r="Q62" s="137" t="s">
        <v>1151</v>
      </c>
    </row>
    <row r="63" spans="1:24" s="132" customFormat="1" x14ac:dyDescent="0.2">
      <c r="A63" s="157" t="s">
        <v>285</v>
      </c>
      <c r="B63" s="158" t="s">
        <v>919</v>
      </c>
      <c r="C63" s="917" t="s">
        <v>920</v>
      </c>
      <c r="D63" s="917"/>
      <c r="E63" s="917"/>
      <c r="F63" s="159" t="s">
        <v>650</v>
      </c>
      <c r="G63" s="159" t="s">
        <v>31</v>
      </c>
      <c r="H63" s="159" t="s">
        <v>31</v>
      </c>
      <c r="I63" s="159" t="s">
        <v>574</v>
      </c>
      <c r="J63" s="160" t="s">
        <v>31</v>
      </c>
      <c r="K63" s="159" t="s">
        <v>31</v>
      </c>
      <c r="L63" s="160" t="s">
        <v>31</v>
      </c>
      <c r="M63" s="161" t="s">
        <v>31</v>
      </c>
      <c r="N63" s="162" t="s">
        <v>31</v>
      </c>
      <c r="Q63" s="137" t="s">
        <v>920</v>
      </c>
    </row>
    <row r="64" spans="1:24" s="132" customFormat="1" x14ac:dyDescent="0.2">
      <c r="A64" s="163"/>
      <c r="B64" s="164"/>
      <c r="C64" s="904" t="s">
        <v>1013</v>
      </c>
      <c r="D64" s="904"/>
      <c r="E64" s="904"/>
      <c r="F64" s="904"/>
      <c r="G64" s="904"/>
      <c r="H64" s="904"/>
      <c r="I64" s="904"/>
      <c r="J64" s="904"/>
      <c r="K64" s="904"/>
      <c r="L64" s="904"/>
      <c r="M64" s="904"/>
      <c r="N64" s="912"/>
      <c r="X64" s="137" t="s">
        <v>1013</v>
      </c>
    </row>
    <row r="65" spans="1:24" s="132" customFormat="1" ht="22.5" x14ac:dyDescent="0.2">
      <c r="A65" s="165"/>
      <c r="B65" s="166" t="s">
        <v>231</v>
      </c>
      <c r="C65" s="904" t="s">
        <v>232</v>
      </c>
      <c r="D65" s="904"/>
      <c r="E65" s="904"/>
      <c r="F65" s="904"/>
      <c r="G65" s="904"/>
      <c r="H65" s="904"/>
      <c r="I65" s="904"/>
      <c r="J65" s="904"/>
      <c r="K65" s="904"/>
      <c r="L65" s="904"/>
      <c r="M65" s="904"/>
      <c r="N65" s="912"/>
      <c r="R65" s="137" t="s">
        <v>232</v>
      </c>
    </row>
    <row r="66" spans="1:24" s="132" customFormat="1" x14ac:dyDescent="0.2">
      <c r="A66" s="167"/>
      <c r="B66" s="166" t="s">
        <v>225</v>
      </c>
      <c r="C66" s="904" t="s">
        <v>255</v>
      </c>
      <c r="D66" s="904"/>
      <c r="E66" s="904"/>
      <c r="F66" s="168" t="s">
        <v>31</v>
      </c>
      <c r="G66" s="168" t="s">
        <v>31</v>
      </c>
      <c r="H66" s="168" t="s">
        <v>31</v>
      </c>
      <c r="I66" s="168" t="s">
        <v>31</v>
      </c>
      <c r="J66" s="169">
        <v>26.51</v>
      </c>
      <c r="K66" s="168" t="s">
        <v>520</v>
      </c>
      <c r="L66" s="169">
        <v>6.63</v>
      </c>
      <c r="M66" s="170" t="s">
        <v>31</v>
      </c>
      <c r="N66" s="171" t="s">
        <v>31</v>
      </c>
      <c r="S66" s="137" t="s">
        <v>255</v>
      </c>
    </row>
    <row r="67" spans="1:24" s="132" customFormat="1" x14ac:dyDescent="0.2">
      <c r="A67" s="167"/>
      <c r="B67" s="166" t="s">
        <v>235</v>
      </c>
      <c r="C67" s="904" t="s">
        <v>236</v>
      </c>
      <c r="D67" s="904"/>
      <c r="E67" s="904"/>
      <c r="F67" s="168" t="s">
        <v>31</v>
      </c>
      <c r="G67" s="168" t="s">
        <v>31</v>
      </c>
      <c r="H67" s="168" t="s">
        <v>31</v>
      </c>
      <c r="I67" s="168" t="s">
        <v>31</v>
      </c>
      <c r="J67" s="169">
        <v>1.81</v>
      </c>
      <c r="K67" s="168" t="s">
        <v>520</v>
      </c>
      <c r="L67" s="169">
        <v>0.45</v>
      </c>
      <c r="M67" s="170" t="s">
        <v>31</v>
      </c>
      <c r="N67" s="171" t="s">
        <v>31</v>
      </c>
      <c r="S67" s="137" t="s">
        <v>236</v>
      </c>
    </row>
    <row r="68" spans="1:24" s="132" customFormat="1" x14ac:dyDescent="0.2">
      <c r="A68" s="167"/>
      <c r="B68" s="166" t="s">
        <v>238</v>
      </c>
      <c r="C68" s="904" t="s">
        <v>239</v>
      </c>
      <c r="D68" s="904"/>
      <c r="E68" s="904"/>
      <c r="F68" s="168" t="s">
        <v>31</v>
      </c>
      <c r="G68" s="168" t="s">
        <v>31</v>
      </c>
      <c r="H68" s="168" t="s">
        <v>31</v>
      </c>
      <c r="I68" s="168" t="s">
        <v>31</v>
      </c>
      <c r="J68" s="169">
        <v>0.26</v>
      </c>
      <c r="K68" s="168" t="s">
        <v>520</v>
      </c>
      <c r="L68" s="169">
        <v>7.0000000000000007E-2</v>
      </c>
      <c r="M68" s="170" t="s">
        <v>31</v>
      </c>
      <c r="N68" s="171" t="s">
        <v>31</v>
      </c>
      <c r="S68" s="137" t="s">
        <v>239</v>
      </c>
    </row>
    <row r="69" spans="1:24" s="132" customFormat="1" x14ac:dyDescent="0.2">
      <c r="A69" s="167"/>
      <c r="B69" s="166" t="s">
        <v>256</v>
      </c>
      <c r="C69" s="904" t="s">
        <v>257</v>
      </c>
      <c r="D69" s="904"/>
      <c r="E69" s="904"/>
      <c r="F69" s="168" t="s">
        <v>31</v>
      </c>
      <c r="G69" s="168" t="s">
        <v>31</v>
      </c>
      <c r="H69" s="168" t="s">
        <v>31</v>
      </c>
      <c r="I69" s="168" t="s">
        <v>31</v>
      </c>
      <c r="J69" s="169">
        <v>10.27</v>
      </c>
      <c r="K69" s="168" t="s">
        <v>31</v>
      </c>
      <c r="L69" s="169">
        <v>2.0499999999999998</v>
      </c>
      <c r="M69" s="170" t="s">
        <v>31</v>
      </c>
      <c r="N69" s="171" t="s">
        <v>31</v>
      </c>
      <c r="S69" s="137" t="s">
        <v>257</v>
      </c>
    </row>
    <row r="70" spans="1:24" s="132" customFormat="1" x14ac:dyDescent="0.2">
      <c r="A70" s="167"/>
      <c r="B70" s="166" t="s">
        <v>31</v>
      </c>
      <c r="C70" s="904" t="s">
        <v>258</v>
      </c>
      <c r="D70" s="904"/>
      <c r="E70" s="904"/>
      <c r="F70" s="168" t="s">
        <v>241</v>
      </c>
      <c r="G70" s="168" t="s">
        <v>923</v>
      </c>
      <c r="H70" s="168" t="s">
        <v>520</v>
      </c>
      <c r="I70" s="168" t="s">
        <v>1202</v>
      </c>
      <c r="J70" s="169" t="s">
        <v>31</v>
      </c>
      <c r="K70" s="168" t="s">
        <v>31</v>
      </c>
      <c r="L70" s="169" t="s">
        <v>31</v>
      </c>
      <c r="M70" s="170" t="s">
        <v>31</v>
      </c>
      <c r="N70" s="171" t="s">
        <v>31</v>
      </c>
      <c r="T70" s="137" t="s">
        <v>258</v>
      </c>
    </row>
    <row r="71" spans="1:24" s="132" customFormat="1" x14ac:dyDescent="0.2">
      <c r="A71" s="167"/>
      <c r="B71" s="166" t="s">
        <v>31</v>
      </c>
      <c r="C71" s="904" t="s">
        <v>240</v>
      </c>
      <c r="D71" s="904"/>
      <c r="E71" s="904"/>
      <c r="F71" s="168" t="s">
        <v>241</v>
      </c>
      <c r="G71" s="168" t="s">
        <v>925</v>
      </c>
      <c r="H71" s="168" t="s">
        <v>520</v>
      </c>
      <c r="I71" s="168" t="s">
        <v>360</v>
      </c>
      <c r="J71" s="169" t="s">
        <v>31</v>
      </c>
      <c r="K71" s="168" t="s">
        <v>31</v>
      </c>
      <c r="L71" s="169" t="s">
        <v>31</v>
      </c>
      <c r="M71" s="170" t="s">
        <v>31</v>
      </c>
      <c r="N71" s="171" t="s">
        <v>31</v>
      </c>
      <c r="T71" s="137" t="s">
        <v>240</v>
      </c>
    </row>
    <row r="72" spans="1:24" s="132" customFormat="1" x14ac:dyDescent="0.2">
      <c r="A72" s="167"/>
      <c r="B72" s="166" t="s">
        <v>31</v>
      </c>
      <c r="C72" s="917" t="s">
        <v>244</v>
      </c>
      <c r="D72" s="917"/>
      <c r="E72" s="917"/>
      <c r="F72" s="159" t="s">
        <v>31</v>
      </c>
      <c r="G72" s="159" t="s">
        <v>31</v>
      </c>
      <c r="H72" s="159" t="s">
        <v>31</v>
      </c>
      <c r="I72" s="159" t="s">
        <v>31</v>
      </c>
      <c r="J72" s="160">
        <v>38.590000000000003</v>
      </c>
      <c r="K72" s="159" t="s">
        <v>31</v>
      </c>
      <c r="L72" s="160">
        <v>9.1300000000000008</v>
      </c>
      <c r="M72" s="161" t="s">
        <v>31</v>
      </c>
      <c r="N72" s="162" t="s">
        <v>31</v>
      </c>
      <c r="U72" s="137" t="s">
        <v>244</v>
      </c>
    </row>
    <row r="73" spans="1:24" s="132" customFormat="1" x14ac:dyDescent="0.2">
      <c r="A73" s="167"/>
      <c r="B73" s="166" t="s">
        <v>31</v>
      </c>
      <c r="C73" s="904" t="s">
        <v>245</v>
      </c>
      <c r="D73" s="904"/>
      <c r="E73" s="904"/>
      <c r="F73" s="168" t="s">
        <v>31</v>
      </c>
      <c r="G73" s="168" t="s">
        <v>31</v>
      </c>
      <c r="H73" s="168" t="s">
        <v>31</v>
      </c>
      <c r="I73" s="168" t="s">
        <v>31</v>
      </c>
      <c r="J73" s="169" t="s">
        <v>31</v>
      </c>
      <c r="K73" s="168" t="s">
        <v>31</v>
      </c>
      <c r="L73" s="169">
        <v>6.7</v>
      </c>
      <c r="M73" s="170" t="s">
        <v>31</v>
      </c>
      <c r="N73" s="171" t="s">
        <v>31</v>
      </c>
      <c r="T73" s="137" t="s">
        <v>245</v>
      </c>
    </row>
    <row r="74" spans="1:24" s="132" customFormat="1" ht="22.5" x14ac:dyDescent="0.2">
      <c r="A74" s="167"/>
      <c r="B74" s="166" t="s">
        <v>892</v>
      </c>
      <c r="C74" s="904" t="s">
        <v>893</v>
      </c>
      <c r="D74" s="904"/>
      <c r="E74" s="904"/>
      <c r="F74" s="168" t="s">
        <v>144</v>
      </c>
      <c r="G74" s="168" t="s">
        <v>248</v>
      </c>
      <c r="H74" s="168" t="s">
        <v>31</v>
      </c>
      <c r="I74" s="168" t="s">
        <v>248</v>
      </c>
      <c r="J74" s="169" t="s">
        <v>31</v>
      </c>
      <c r="K74" s="168" t="s">
        <v>31</v>
      </c>
      <c r="L74" s="169">
        <v>6.37</v>
      </c>
      <c r="M74" s="170" t="s">
        <v>31</v>
      </c>
      <c r="N74" s="171" t="s">
        <v>31</v>
      </c>
      <c r="T74" s="137" t="s">
        <v>893</v>
      </c>
    </row>
    <row r="75" spans="1:24" s="132" customFormat="1" ht="22.5" x14ac:dyDescent="0.2">
      <c r="A75" s="167"/>
      <c r="B75" s="166" t="s">
        <v>894</v>
      </c>
      <c r="C75" s="904" t="s">
        <v>895</v>
      </c>
      <c r="D75" s="904"/>
      <c r="E75" s="904"/>
      <c r="F75" s="168" t="s">
        <v>144</v>
      </c>
      <c r="G75" s="168" t="s">
        <v>554</v>
      </c>
      <c r="H75" s="168" t="s">
        <v>31</v>
      </c>
      <c r="I75" s="168" t="s">
        <v>554</v>
      </c>
      <c r="J75" s="169" t="s">
        <v>31</v>
      </c>
      <c r="K75" s="168" t="s">
        <v>31</v>
      </c>
      <c r="L75" s="169">
        <v>4.3600000000000003</v>
      </c>
      <c r="M75" s="170" t="s">
        <v>31</v>
      </c>
      <c r="N75" s="171" t="s">
        <v>31</v>
      </c>
      <c r="T75" s="137" t="s">
        <v>895</v>
      </c>
    </row>
    <row r="76" spans="1:24" s="132" customFormat="1" x14ac:dyDescent="0.2">
      <c r="A76" s="172"/>
      <c r="B76" s="173"/>
      <c r="C76" s="918" t="s">
        <v>252</v>
      </c>
      <c r="D76" s="918"/>
      <c r="E76" s="918"/>
      <c r="F76" s="174" t="s">
        <v>31</v>
      </c>
      <c r="G76" s="174" t="s">
        <v>31</v>
      </c>
      <c r="H76" s="174" t="s">
        <v>31</v>
      </c>
      <c r="I76" s="174" t="s">
        <v>31</v>
      </c>
      <c r="J76" s="175" t="s">
        <v>31</v>
      </c>
      <c r="K76" s="174" t="s">
        <v>31</v>
      </c>
      <c r="L76" s="175">
        <v>19.86</v>
      </c>
      <c r="M76" s="161" t="s">
        <v>31</v>
      </c>
      <c r="N76" s="176" t="s">
        <v>31</v>
      </c>
      <c r="V76" s="137" t="s">
        <v>252</v>
      </c>
    </row>
    <row r="77" spans="1:24" s="132" customFormat="1" ht="33.75" x14ac:dyDescent="0.2">
      <c r="A77" s="157" t="s">
        <v>295</v>
      </c>
      <c r="B77" s="158" t="s">
        <v>1161</v>
      </c>
      <c r="C77" s="917" t="s">
        <v>1162</v>
      </c>
      <c r="D77" s="917"/>
      <c r="E77" s="917"/>
      <c r="F77" s="159" t="s">
        <v>1037</v>
      </c>
      <c r="G77" s="159" t="s">
        <v>31</v>
      </c>
      <c r="H77" s="159" t="s">
        <v>31</v>
      </c>
      <c r="I77" s="159" t="s">
        <v>1042</v>
      </c>
      <c r="J77" s="160">
        <v>1480.94</v>
      </c>
      <c r="K77" s="159" t="s">
        <v>31</v>
      </c>
      <c r="L77" s="160">
        <v>30.21</v>
      </c>
      <c r="M77" s="161" t="s">
        <v>31</v>
      </c>
      <c r="N77" s="162" t="s">
        <v>31</v>
      </c>
      <c r="Q77" s="137" t="s">
        <v>1162</v>
      </c>
    </row>
    <row r="78" spans="1:24" s="132" customFormat="1" x14ac:dyDescent="0.2">
      <c r="A78" s="163"/>
      <c r="B78" s="164"/>
      <c r="C78" s="904" t="s">
        <v>1043</v>
      </c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12"/>
      <c r="X78" s="137" t="s">
        <v>1043</v>
      </c>
    </row>
    <row r="79" spans="1:24" s="132" customFormat="1" ht="22.5" x14ac:dyDescent="0.2">
      <c r="A79" s="157" t="s">
        <v>304</v>
      </c>
      <c r="B79" s="158" t="s">
        <v>1050</v>
      </c>
      <c r="C79" s="917" t="s">
        <v>1051</v>
      </c>
      <c r="D79" s="917"/>
      <c r="E79" s="917"/>
      <c r="F79" s="159" t="s">
        <v>1052</v>
      </c>
      <c r="G79" s="159" t="s">
        <v>31</v>
      </c>
      <c r="H79" s="159" t="s">
        <v>31</v>
      </c>
      <c r="I79" s="159" t="s">
        <v>574</v>
      </c>
      <c r="J79" s="160" t="s">
        <v>31</v>
      </c>
      <c r="K79" s="159" t="s">
        <v>31</v>
      </c>
      <c r="L79" s="160" t="s">
        <v>31</v>
      </c>
      <c r="M79" s="161" t="s">
        <v>31</v>
      </c>
      <c r="N79" s="162" t="s">
        <v>31</v>
      </c>
      <c r="Q79" s="137" t="s">
        <v>1051</v>
      </c>
    </row>
    <row r="80" spans="1:24" s="132" customFormat="1" x14ac:dyDescent="0.2">
      <c r="A80" s="163"/>
      <c r="B80" s="164"/>
      <c r="C80" s="904" t="s">
        <v>966</v>
      </c>
      <c r="D80" s="904"/>
      <c r="E80" s="904"/>
      <c r="F80" s="904"/>
      <c r="G80" s="904"/>
      <c r="H80" s="904"/>
      <c r="I80" s="904"/>
      <c r="J80" s="904"/>
      <c r="K80" s="904"/>
      <c r="L80" s="904"/>
      <c r="M80" s="904"/>
      <c r="N80" s="912"/>
      <c r="X80" s="137" t="s">
        <v>966</v>
      </c>
    </row>
    <row r="81" spans="1:26" s="132" customFormat="1" ht="22.5" x14ac:dyDescent="0.2">
      <c r="A81" s="165"/>
      <c r="B81" s="166" t="s">
        <v>231</v>
      </c>
      <c r="C81" s="904" t="s">
        <v>232</v>
      </c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12"/>
      <c r="R81" s="137" t="s">
        <v>232</v>
      </c>
    </row>
    <row r="82" spans="1:26" s="132" customFormat="1" x14ac:dyDescent="0.2">
      <c r="A82" s="167"/>
      <c r="B82" s="166" t="s">
        <v>225</v>
      </c>
      <c r="C82" s="904" t="s">
        <v>255</v>
      </c>
      <c r="D82" s="904"/>
      <c r="E82" s="904"/>
      <c r="F82" s="168" t="s">
        <v>31</v>
      </c>
      <c r="G82" s="168" t="s">
        <v>31</v>
      </c>
      <c r="H82" s="168" t="s">
        <v>31</v>
      </c>
      <c r="I82" s="168" t="s">
        <v>31</v>
      </c>
      <c r="J82" s="169">
        <v>49.06</v>
      </c>
      <c r="K82" s="168" t="s">
        <v>520</v>
      </c>
      <c r="L82" s="169">
        <v>12.27</v>
      </c>
      <c r="M82" s="170" t="s">
        <v>31</v>
      </c>
      <c r="N82" s="171" t="s">
        <v>31</v>
      </c>
      <c r="S82" s="137" t="s">
        <v>255</v>
      </c>
    </row>
    <row r="83" spans="1:26" s="132" customFormat="1" x14ac:dyDescent="0.2">
      <c r="A83" s="167"/>
      <c r="B83" s="166" t="s">
        <v>256</v>
      </c>
      <c r="C83" s="904" t="s">
        <v>257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>
        <v>5.35</v>
      </c>
      <c r="K83" s="168" t="s">
        <v>31</v>
      </c>
      <c r="L83" s="169">
        <v>1.07</v>
      </c>
      <c r="M83" s="170" t="s">
        <v>31</v>
      </c>
      <c r="N83" s="171" t="s">
        <v>31</v>
      </c>
      <c r="S83" s="137" t="s">
        <v>257</v>
      </c>
    </row>
    <row r="84" spans="1:26" s="132" customFormat="1" x14ac:dyDescent="0.2">
      <c r="A84" s="167"/>
      <c r="B84" s="166" t="s">
        <v>31</v>
      </c>
      <c r="C84" s="904" t="s">
        <v>258</v>
      </c>
      <c r="D84" s="904"/>
      <c r="E84" s="904"/>
      <c r="F84" s="168" t="s">
        <v>241</v>
      </c>
      <c r="G84" s="168" t="s">
        <v>1054</v>
      </c>
      <c r="H84" s="168" t="s">
        <v>520</v>
      </c>
      <c r="I84" s="168" t="s">
        <v>1203</v>
      </c>
      <c r="J84" s="169" t="s">
        <v>31</v>
      </c>
      <c r="K84" s="168" t="s">
        <v>31</v>
      </c>
      <c r="L84" s="169" t="s">
        <v>31</v>
      </c>
      <c r="M84" s="170" t="s">
        <v>31</v>
      </c>
      <c r="N84" s="171" t="s">
        <v>31</v>
      </c>
      <c r="T84" s="137" t="s">
        <v>258</v>
      </c>
    </row>
    <row r="85" spans="1:26" s="132" customFormat="1" x14ac:dyDescent="0.2">
      <c r="A85" s="167"/>
      <c r="B85" s="166" t="s">
        <v>31</v>
      </c>
      <c r="C85" s="917" t="s">
        <v>244</v>
      </c>
      <c r="D85" s="917"/>
      <c r="E85" s="917"/>
      <c r="F85" s="159" t="s">
        <v>31</v>
      </c>
      <c r="G85" s="159" t="s">
        <v>31</v>
      </c>
      <c r="H85" s="159" t="s">
        <v>31</v>
      </c>
      <c r="I85" s="159" t="s">
        <v>31</v>
      </c>
      <c r="J85" s="160">
        <v>54.41</v>
      </c>
      <c r="K85" s="159" t="s">
        <v>31</v>
      </c>
      <c r="L85" s="160">
        <v>13.34</v>
      </c>
      <c r="M85" s="161" t="s">
        <v>31</v>
      </c>
      <c r="N85" s="162" t="s">
        <v>31</v>
      </c>
      <c r="U85" s="137" t="s">
        <v>244</v>
      </c>
    </row>
    <row r="86" spans="1:26" s="132" customFormat="1" x14ac:dyDescent="0.2">
      <c r="A86" s="167"/>
      <c r="B86" s="166" t="s">
        <v>31</v>
      </c>
      <c r="C86" s="904" t="s">
        <v>245</v>
      </c>
      <c r="D86" s="904"/>
      <c r="E86" s="904"/>
      <c r="F86" s="168" t="s">
        <v>31</v>
      </c>
      <c r="G86" s="168" t="s">
        <v>31</v>
      </c>
      <c r="H86" s="168" t="s">
        <v>31</v>
      </c>
      <c r="I86" s="168" t="s">
        <v>31</v>
      </c>
      <c r="J86" s="169" t="s">
        <v>31</v>
      </c>
      <c r="K86" s="168" t="s">
        <v>31</v>
      </c>
      <c r="L86" s="169">
        <v>12.27</v>
      </c>
      <c r="M86" s="170" t="s">
        <v>31</v>
      </c>
      <c r="N86" s="171" t="s">
        <v>31</v>
      </c>
      <c r="T86" s="137" t="s">
        <v>245</v>
      </c>
    </row>
    <row r="87" spans="1:26" s="132" customFormat="1" ht="22.5" x14ac:dyDescent="0.2">
      <c r="A87" s="167"/>
      <c r="B87" s="166" t="s">
        <v>699</v>
      </c>
      <c r="C87" s="904" t="s">
        <v>700</v>
      </c>
      <c r="D87" s="904"/>
      <c r="E87" s="904"/>
      <c r="F87" s="168" t="s">
        <v>144</v>
      </c>
      <c r="G87" s="168" t="s">
        <v>537</v>
      </c>
      <c r="H87" s="168" t="s">
        <v>31</v>
      </c>
      <c r="I87" s="168" t="s">
        <v>537</v>
      </c>
      <c r="J87" s="169" t="s">
        <v>31</v>
      </c>
      <c r="K87" s="168" t="s">
        <v>31</v>
      </c>
      <c r="L87" s="169">
        <v>9.82</v>
      </c>
      <c r="M87" s="170" t="s">
        <v>31</v>
      </c>
      <c r="N87" s="171" t="s">
        <v>31</v>
      </c>
      <c r="T87" s="137" t="s">
        <v>700</v>
      </c>
    </row>
    <row r="88" spans="1:26" s="132" customFormat="1" ht="22.5" x14ac:dyDescent="0.2">
      <c r="A88" s="167"/>
      <c r="B88" s="166" t="s">
        <v>701</v>
      </c>
      <c r="C88" s="904" t="s">
        <v>702</v>
      </c>
      <c r="D88" s="904"/>
      <c r="E88" s="904"/>
      <c r="F88" s="168" t="s">
        <v>144</v>
      </c>
      <c r="G88" s="168" t="s">
        <v>703</v>
      </c>
      <c r="H88" s="168" t="s">
        <v>31</v>
      </c>
      <c r="I88" s="168" t="s">
        <v>703</v>
      </c>
      <c r="J88" s="169" t="s">
        <v>31</v>
      </c>
      <c r="K88" s="168" t="s">
        <v>31</v>
      </c>
      <c r="L88" s="169">
        <v>7.36</v>
      </c>
      <c r="M88" s="170" t="s">
        <v>31</v>
      </c>
      <c r="N88" s="171" t="s">
        <v>31</v>
      </c>
      <c r="T88" s="137" t="s">
        <v>702</v>
      </c>
    </row>
    <row r="89" spans="1:26" s="132" customFormat="1" x14ac:dyDescent="0.2">
      <c r="A89" s="172"/>
      <c r="B89" s="173"/>
      <c r="C89" s="918" t="s">
        <v>252</v>
      </c>
      <c r="D89" s="918"/>
      <c r="E89" s="918"/>
      <c r="F89" s="174" t="s">
        <v>31</v>
      </c>
      <c r="G89" s="174" t="s">
        <v>31</v>
      </c>
      <c r="H89" s="174" t="s">
        <v>31</v>
      </c>
      <c r="I89" s="174" t="s">
        <v>31</v>
      </c>
      <c r="J89" s="175" t="s">
        <v>31</v>
      </c>
      <c r="K89" s="174" t="s">
        <v>31</v>
      </c>
      <c r="L89" s="175">
        <v>30.52</v>
      </c>
      <c r="M89" s="161" t="s">
        <v>31</v>
      </c>
      <c r="N89" s="176" t="s">
        <v>31</v>
      </c>
      <c r="V89" s="137" t="s">
        <v>252</v>
      </c>
    </row>
    <row r="90" spans="1:26" s="132" customFormat="1" ht="22.5" x14ac:dyDescent="0.2">
      <c r="A90" s="157" t="s">
        <v>309</v>
      </c>
      <c r="B90" s="158" t="s">
        <v>945</v>
      </c>
      <c r="C90" s="917" t="s">
        <v>946</v>
      </c>
      <c r="D90" s="917"/>
      <c r="E90" s="917"/>
      <c r="F90" s="159" t="s">
        <v>900</v>
      </c>
      <c r="G90" s="159" t="s">
        <v>31</v>
      </c>
      <c r="H90" s="159" t="s">
        <v>31</v>
      </c>
      <c r="I90" s="159" t="s">
        <v>925</v>
      </c>
      <c r="J90" s="160">
        <v>343.28</v>
      </c>
      <c r="K90" s="159" t="s">
        <v>31</v>
      </c>
      <c r="L90" s="160">
        <v>6.87</v>
      </c>
      <c r="M90" s="161" t="s">
        <v>31</v>
      </c>
      <c r="N90" s="162" t="s">
        <v>31</v>
      </c>
      <c r="Q90" s="137" t="s">
        <v>946</v>
      </c>
    </row>
    <row r="91" spans="1:26" s="132" customFormat="1" x14ac:dyDescent="0.2">
      <c r="A91" s="163"/>
      <c r="B91" s="164"/>
      <c r="C91" s="904" t="s">
        <v>1024</v>
      </c>
      <c r="D91" s="904"/>
      <c r="E91" s="904"/>
      <c r="F91" s="904"/>
      <c r="G91" s="904"/>
      <c r="H91" s="904"/>
      <c r="I91" s="904"/>
      <c r="J91" s="904"/>
      <c r="K91" s="904"/>
      <c r="L91" s="904"/>
      <c r="M91" s="904"/>
      <c r="N91" s="912"/>
      <c r="X91" s="137" t="s">
        <v>1024</v>
      </c>
    </row>
    <row r="92" spans="1:26" s="132" customFormat="1" ht="1.5" customHeight="1" x14ac:dyDescent="0.2">
      <c r="A92" s="177"/>
      <c r="B92" s="173"/>
      <c r="C92" s="173"/>
      <c r="D92" s="173"/>
      <c r="E92" s="173"/>
      <c r="F92" s="177"/>
      <c r="G92" s="177"/>
      <c r="H92" s="177"/>
      <c r="I92" s="177"/>
      <c r="J92" s="178"/>
      <c r="K92" s="177"/>
      <c r="L92" s="178"/>
      <c r="M92" s="168"/>
      <c r="N92" s="178"/>
    </row>
    <row r="93" spans="1:26" s="132" customFormat="1" ht="2.25" customHeight="1" x14ac:dyDescent="0.2"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91"/>
      <c r="M93" s="192"/>
      <c r="N93" s="193"/>
    </row>
    <row r="94" spans="1:26" s="132" customFormat="1" x14ac:dyDescent="0.2">
      <c r="A94" s="179"/>
      <c r="B94" s="180" t="s">
        <v>31</v>
      </c>
      <c r="C94" s="918" t="s">
        <v>466</v>
      </c>
      <c r="D94" s="918"/>
      <c r="E94" s="918"/>
      <c r="F94" s="918"/>
      <c r="G94" s="918"/>
      <c r="H94" s="918"/>
      <c r="I94" s="918"/>
      <c r="J94" s="918"/>
      <c r="K94" s="918"/>
      <c r="L94" s="181" t="s">
        <v>31</v>
      </c>
      <c r="M94" s="182" t="s">
        <v>31</v>
      </c>
      <c r="N94" s="183" t="s">
        <v>31</v>
      </c>
      <c r="Y94" s="137" t="s">
        <v>466</v>
      </c>
    </row>
    <row r="95" spans="1:26" s="132" customFormat="1" x14ac:dyDescent="0.2">
      <c r="A95" s="184"/>
      <c r="B95" s="166" t="s">
        <v>225</v>
      </c>
      <c r="C95" s="904" t="s">
        <v>808</v>
      </c>
      <c r="D95" s="904"/>
      <c r="E95" s="904"/>
      <c r="F95" s="904"/>
      <c r="G95" s="904"/>
      <c r="H95" s="904"/>
      <c r="I95" s="904"/>
      <c r="J95" s="904"/>
      <c r="K95" s="904"/>
      <c r="L95" s="185">
        <v>1083.23</v>
      </c>
      <c r="M95" s="186">
        <v>7.3</v>
      </c>
      <c r="N95" s="187">
        <v>7908</v>
      </c>
      <c r="Z95" s="137" t="s">
        <v>808</v>
      </c>
    </row>
    <row r="96" spans="1:26" s="132" customFormat="1" x14ac:dyDescent="0.2">
      <c r="A96" s="184"/>
      <c r="B96" s="166" t="s">
        <v>31</v>
      </c>
      <c r="C96" s="904" t="s">
        <v>270</v>
      </c>
      <c r="D96" s="904"/>
      <c r="E96" s="904"/>
      <c r="F96" s="904"/>
      <c r="G96" s="904"/>
      <c r="H96" s="904"/>
      <c r="I96" s="904"/>
      <c r="J96" s="904"/>
      <c r="K96" s="904"/>
      <c r="L96" s="185" t="s">
        <v>31</v>
      </c>
      <c r="M96" s="186" t="s">
        <v>31</v>
      </c>
      <c r="N96" s="187" t="s">
        <v>31</v>
      </c>
      <c r="Z96" s="137" t="s">
        <v>270</v>
      </c>
    </row>
    <row r="97" spans="1:27" x14ac:dyDescent="0.2">
      <c r="A97" s="184"/>
      <c r="B97" s="166" t="s">
        <v>31</v>
      </c>
      <c r="C97" s="904" t="s">
        <v>271</v>
      </c>
      <c r="D97" s="904"/>
      <c r="E97" s="904"/>
      <c r="F97" s="904"/>
      <c r="G97" s="904"/>
      <c r="H97" s="904"/>
      <c r="I97" s="904"/>
      <c r="J97" s="904"/>
      <c r="K97" s="904"/>
      <c r="L97" s="185">
        <v>104.63</v>
      </c>
      <c r="M97" s="186" t="s">
        <v>31</v>
      </c>
      <c r="N97" s="187" t="s">
        <v>31</v>
      </c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7" t="s">
        <v>271</v>
      </c>
      <c r="AA97" s="132"/>
    </row>
    <row r="98" spans="1:27" x14ac:dyDescent="0.2">
      <c r="A98" s="184"/>
      <c r="B98" s="166" t="s">
        <v>31</v>
      </c>
      <c r="C98" s="904" t="s">
        <v>272</v>
      </c>
      <c r="D98" s="904"/>
      <c r="E98" s="904"/>
      <c r="F98" s="904"/>
      <c r="G98" s="904"/>
      <c r="H98" s="904"/>
      <c r="I98" s="904"/>
      <c r="J98" s="904"/>
      <c r="K98" s="904"/>
      <c r="L98" s="185">
        <v>716.84</v>
      </c>
      <c r="M98" s="186" t="s">
        <v>31</v>
      </c>
      <c r="N98" s="187" t="s">
        <v>31</v>
      </c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7" t="s">
        <v>272</v>
      </c>
      <c r="AA98" s="132"/>
    </row>
    <row r="99" spans="1:27" x14ac:dyDescent="0.2">
      <c r="A99" s="184"/>
      <c r="B99" s="166" t="s">
        <v>31</v>
      </c>
      <c r="C99" s="904" t="s">
        <v>273</v>
      </c>
      <c r="D99" s="904"/>
      <c r="E99" s="904"/>
      <c r="F99" s="904"/>
      <c r="G99" s="904"/>
      <c r="H99" s="904"/>
      <c r="I99" s="904"/>
      <c r="J99" s="904"/>
      <c r="K99" s="904"/>
      <c r="L99" s="185">
        <v>75.78</v>
      </c>
      <c r="M99" s="186" t="s">
        <v>31</v>
      </c>
      <c r="N99" s="187" t="s">
        <v>31</v>
      </c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7" t="s">
        <v>273</v>
      </c>
      <c r="AA99" s="132"/>
    </row>
    <row r="100" spans="1:27" x14ac:dyDescent="0.2">
      <c r="A100" s="184"/>
      <c r="B100" s="166" t="s">
        <v>31</v>
      </c>
      <c r="C100" s="904" t="s">
        <v>274</v>
      </c>
      <c r="D100" s="904"/>
      <c r="E100" s="904"/>
      <c r="F100" s="904"/>
      <c r="G100" s="904"/>
      <c r="H100" s="904"/>
      <c r="I100" s="904"/>
      <c r="J100" s="904"/>
      <c r="K100" s="904"/>
      <c r="L100" s="185">
        <v>107.9</v>
      </c>
      <c r="M100" s="186" t="s">
        <v>31</v>
      </c>
      <c r="N100" s="187" t="s">
        <v>31</v>
      </c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7" t="s">
        <v>274</v>
      </c>
      <c r="AA100" s="132"/>
    </row>
    <row r="101" spans="1:27" x14ac:dyDescent="0.2">
      <c r="A101" s="184"/>
      <c r="B101" s="166" t="s">
        <v>31</v>
      </c>
      <c r="C101" s="904" t="s">
        <v>275</v>
      </c>
      <c r="D101" s="904"/>
      <c r="E101" s="904"/>
      <c r="F101" s="904"/>
      <c r="G101" s="904"/>
      <c r="H101" s="904"/>
      <c r="I101" s="904"/>
      <c r="J101" s="904"/>
      <c r="K101" s="904"/>
      <c r="L101" s="185">
        <v>78.08</v>
      </c>
      <c r="M101" s="186" t="s">
        <v>31</v>
      </c>
      <c r="N101" s="187" t="s">
        <v>31</v>
      </c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7" t="s">
        <v>275</v>
      </c>
      <c r="AA101" s="132"/>
    </row>
    <row r="102" spans="1:27" x14ac:dyDescent="0.2">
      <c r="A102" s="184"/>
      <c r="B102" s="166" t="s">
        <v>235</v>
      </c>
      <c r="C102" s="904" t="s">
        <v>809</v>
      </c>
      <c r="D102" s="904"/>
      <c r="E102" s="904"/>
      <c r="F102" s="904"/>
      <c r="G102" s="904"/>
      <c r="H102" s="904"/>
      <c r="I102" s="904"/>
      <c r="J102" s="904"/>
      <c r="K102" s="904"/>
      <c r="L102" s="185">
        <v>78721.850000000006</v>
      </c>
      <c r="M102" s="186">
        <v>4.51</v>
      </c>
      <c r="N102" s="187">
        <v>355036</v>
      </c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7" t="s">
        <v>809</v>
      </c>
      <c r="AA102" s="132"/>
    </row>
    <row r="103" spans="1:27" x14ac:dyDescent="0.2">
      <c r="A103" s="184"/>
      <c r="B103" s="166" t="s">
        <v>31</v>
      </c>
      <c r="C103" s="904" t="s">
        <v>276</v>
      </c>
      <c r="D103" s="904"/>
      <c r="E103" s="904"/>
      <c r="F103" s="904"/>
      <c r="G103" s="904"/>
      <c r="H103" s="904"/>
      <c r="I103" s="904"/>
      <c r="J103" s="904"/>
      <c r="K103" s="904"/>
      <c r="L103" s="185">
        <v>126.34</v>
      </c>
      <c r="M103" s="186" t="s">
        <v>31</v>
      </c>
      <c r="N103" s="187" t="s">
        <v>31</v>
      </c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7" t="s">
        <v>276</v>
      </c>
      <c r="AA103" s="132"/>
    </row>
    <row r="104" spans="1:27" x14ac:dyDescent="0.2">
      <c r="A104" s="184"/>
      <c r="B104" s="166" t="s">
        <v>31</v>
      </c>
      <c r="C104" s="904" t="s">
        <v>277</v>
      </c>
      <c r="D104" s="904"/>
      <c r="E104" s="904"/>
      <c r="F104" s="904"/>
      <c r="G104" s="904"/>
      <c r="H104" s="904"/>
      <c r="I104" s="904"/>
      <c r="J104" s="904"/>
      <c r="K104" s="904"/>
      <c r="L104" s="185">
        <v>107.9</v>
      </c>
      <c r="M104" s="186" t="s">
        <v>31</v>
      </c>
      <c r="N104" s="187" t="s">
        <v>31</v>
      </c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7" t="s">
        <v>277</v>
      </c>
      <c r="AA104" s="132"/>
    </row>
    <row r="105" spans="1:27" x14ac:dyDescent="0.2">
      <c r="A105" s="184"/>
      <c r="B105" s="166" t="s">
        <v>31</v>
      </c>
      <c r="C105" s="904" t="s">
        <v>278</v>
      </c>
      <c r="D105" s="904"/>
      <c r="E105" s="904"/>
      <c r="F105" s="904"/>
      <c r="G105" s="904"/>
      <c r="H105" s="904"/>
      <c r="I105" s="904"/>
      <c r="J105" s="904"/>
      <c r="K105" s="904"/>
      <c r="L105" s="185">
        <v>78.08</v>
      </c>
      <c r="M105" s="186" t="s">
        <v>31</v>
      </c>
      <c r="N105" s="187" t="s">
        <v>31</v>
      </c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7" t="s">
        <v>278</v>
      </c>
      <c r="AA105" s="132"/>
    </row>
    <row r="106" spans="1:27" x14ac:dyDescent="0.2">
      <c r="A106" s="184"/>
      <c r="B106" s="178" t="s">
        <v>31</v>
      </c>
      <c r="C106" s="919" t="s">
        <v>467</v>
      </c>
      <c r="D106" s="919"/>
      <c r="E106" s="919"/>
      <c r="F106" s="919"/>
      <c r="G106" s="919"/>
      <c r="H106" s="919"/>
      <c r="I106" s="919"/>
      <c r="J106" s="919"/>
      <c r="K106" s="919"/>
      <c r="L106" s="188">
        <v>79805.08</v>
      </c>
      <c r="M106" s="189" t="s">
        <v>31</v>
      </c>
      <c r="N106" s="194">
        <v>362944</v>
      </c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7" t="s">
        <v>467</v>
      </c>
    </row>
    <row r="107" spans="1:27" ht="1.5" customHeight="1" x14ac:dyDescent="0.2">
      <c r="B107" s="178"/>
      <c r="C107" s="173"/>
      <c r="D107" s="173"/>
      <c r="E107" s="173"/>
      <c r="F107" s="173"/>
      <c r="G107" s="173"/>
      <c r="H107" s="173"/>
      <c r="I107" s="173"/>
      <c r="J107" s="173"/>
      <c r="K107" s="173"/>
      <c r="L107" s="188"/>
      <c r="M107" s="189"/>
      <c r="N107" s="195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</row>
    <row r="108" spans="1:27" ht="53.25" customHeight="1" x14ac:dyDescent="0.2">
      <c r="A108" s="196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  <c r="N108" s="196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</row>
    <row r="109" spans="1:27" x14ac:dyDescent="0.2">
      <c r="B109" s="197" t="s">
        <v>468</v>
      </c>
      <c r="C109" s="923" t="s">
        <v>31</v>
      </c>
      <c r="D109" s="923"/>
      <c r="E109" s="923"/>
      <c r="F109" s="923"/>
      <c r="G109" s="923"/>
      <c r="H109" s="923"/>
      <c r="I109" s="923"/>
      <c r="J109" s="923"/>
      <c r="K109" s="923"/>
      <c r="L109" s="923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</row>
    <row r="110" spans="1:27" ht="13.5" customHeight="1" x14ac:dyDescent="0.2">
      <c r="B110" s="133"/>
      <c r="C110" s="924" t="s">
        <v>11</v>
      </c>
      <c r="D110" s="924"/>
      <c r="E110" s="924"/>
      <c r="F110" s="924"/>
      <c r="G110" s="924"/>
      <c r="H110" s="924"/>
      <c r="I110" s="924"/>
      <c r="J110" s="924"/>
      <c r="K110" s="924"/>
      <c r="L110" s="924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</row>
    <row r="111" spans="1:27" ht="12.75" customHeight="1" x14ac:dyDescent="0.2">
      <c r="B111" s="197" t="s">
        <v>469</v>
      </c>
      <c r="C111" s="923" t="s">
        <v>31</v>
      </c>
      <c r="D111" s="923"/>
      <c r="E111" s="923"/>
      <c r="F111" s="923"/>
      <c r="G111" s="923"/>
      <c r="H111" s="923"/>
      <c r="I111" s="923"/>
      <c r="J111" s="923"/>
      <c r="K111" s="923"/>
      <c r="L111" s="923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</row>
    <row r="112" spans="1:27" ht="13.5" customHeight="1" x14ac:dyDescent="0.2">
      <c r="C112" s="924" t="s">
        <v>11</v>
      </c>
      <c r="D112" s="924"/>
      <c r="E112" s="924"/>
      <c r="F112" s="924"/>
      <c r="G112" s="924"/>
      <c r="H112" s="924"/>
      <c r="I112" s="924"/>
      <c r="J112" s="924"/>
      <c r="K112" s="924"/>
      <c r="L112" s="924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</row>
    <row r="126" s="132" customFormat="1" x14ac:dyDescent="0.2"/>
  </sheetData>
  <mergeCells count="98">
    <mergeCell ref="C109:L109"/>
    <mergeCell ref="C110:L110"/>
    <mergeCell ref="C111:L111"/>
    <mergeCell ref="C112:L112"/>
    <mergeCell ref="C101:K101"/>
    <mergeCell ref="C102:K102"/>
    <mergeCell ref="C103:K103"/>
    <mergeCell ref="C104:K104"/>
    <mergeCell ref="C105:K105"/>
    <mergeCell ref="C106:K106"/>
    <mergeCell ref="C100:K100"/>
    <mergeCell ref="C87:E87"/>
    <mergeCell ref="C88:E88"/>
    <mergeCell ref="C89:E89"/>
    <mergeCell ref="C90:E90"/>
    <mergeCell ref="C91:N91"/>
    <mergeCell ref="C94:K94"/>
    <mergeCell ref="C95:K95"/>
    <mergeCell ref="C96:K96"/>
    <mergeCell ref="C97:K97"/>
    <mergeCell ref="C98:K98"/>
    <mergeCell ref="C99:K99"/>
    <mergeCell ref="C86:E86"/>
    <mergeCell ref="C75:E75"/>
    <mergeCell ref="C76:E76"/>
    <mergeCell ref="C77:E77"/>
    <mergeCell ref="C78:N78"/>
    <mergeCell ref="C79:E79"/>
    <mergeCell ref="C80:N80"/>
    <mergeCell ref="C81:N81"/>
    <mergeCell ref="C82:E82"/>
    <mergeCell ref="C83:E83"/>
    <mergeCell ref="C84:E84"/>
    <mergeCell ref="C85:E85"/>
    <mergeCell ref="C74:E74"/>
    <mergeCell ref="C63:E63"/>
    <mergeCell ref="C64:N64"/>
    <mergeCell ref="C65:N65"/>
    <mergeCell ref="C66:E66"/>
    <mergeCell ref="C67:E67"/>
    <mergeCell ref="C68:E68"/>
    <mergeCell ref="C69:E69"/>
    <mergeCell ref="C70:E70"/>
    <mergeCell ref="C71:E71"/>
    <mergeCell ref="C72:E72"/>
    <mergeCell ref="C73:E73"/>
    <mergeCell ref="C38:E38"/>
    <mergeCell ref="C62:E62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50:N50"/>
    <mergeCell ref="C39:E39"/>
    <mergeCell ref="C40:E40"/>
    <mergeCell ref="C41:E41"/>
    <mergeCell ref="C42:E42"/>
    <mergeCell ref="C43:E43"/>
    <mergeCell ref="C44:E44"/>
    <mergeCell ref="C45:E45"/>
    <mergeCell ref="C46:N46"/>
    <mergeCell ref="C47:N47"/>
    <mergeCell ref="C48:E48"/>
    <mergeCell ref="C49:N49"/>
    <mergeCell ref="N27:N29"/>
    <mergeCell ref="C30:E30"/>
    <mergeCell ref="A31:N31"/>
    <mergeCell ref="G27:I28"/>
    <mergeCell ref="C37:E37"/>
    <mergeCell ref="C33:N33"/>
    <mergeCell ref="C34:E34"/>
    <mergeCell ref="C35:E35"/>
    <mergeCell ref="C36:E36"/>
    <mergeCell ref="A12:N12"/>
    <mergeCell ref="A13:N13"/>
    <mergeCell ref="B15:F15"/>
    <mergeCell ref="B16:F16"/>
    <mergeCell ref="L25:M25"/>
    <mergeCell ref="C32:E32"/>
    <mergeCell ref="A27:A29"/>
    <mergeCell ref="B27:B29"/>
    <mergeCell ref="C27:E29"/>
    <mergeCell ref="F27:F29"/>
    <mergeCell ref="J27:L28"/>
    <mergeCell ref="M27:M29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2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topLeftCell="A107" zoomScale="115" zoomScaleNormal="115" workbookViewId="0">
      <selection activeCell="P30" sqref="P30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35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1204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498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1104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4990.82</v>
      </c>
      <c r="D20" s="148" t="s">
        <v>1205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L134*7.3/1000</f>
        <v>2.66</v>
      </c>
      <c r="M22" s="148" t="s">
        <v>1206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12.99</v>
      </c>
      <c r="D23" s="152" t="s">
        <v>1207</v>
      </c>
      <c r="E23" s="135" t="s">
        <v>206</v>
      </c>
      <c r="G23" s="132" t="s">
        <v>212</v>
      </c>
      <c r="L23" s="153"/>
      <c r="M23" s="153">
        <v>36.49</v>
      </c>
      <c r="N23" s="138" t="s">
        <v>213</v>
      </c>
    </row>
    <row r="24" spans="1:17" s="132" customFormat="1" ht="12.75" customHeight="1" x14ac:dyDescent="0.2">
      <c r="B24" s="132" t="s">
        <v>18</v>
      </c>
      <c r="C24" s="238">
        <v>4977.83</v>
      </c>
      <c r="D24" s="152" t="s">
        <v>1208</v>
      </c>
      <c r="E24" s="135" t="s">
        <v>206</v>
      </c>
      <c r="G24" s="132" t="s">
        <v>214</v>
      </c>
      <c r="L24" s="153"/>
      <c r="M24" s="153">
        <v>0.11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1209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1209</v>
      </c>
    </row>
    <row r="32" spans="1:17" s="132" customFormat="1" x14ac:dyDescent="0.2">
      <c r="A32" s="157" t="s">
        <v>225</v>
      </c>
      <c r="B32" s="158" t="s">
        <v>1210</v>
      </c>
      <c r="C32" s="917" t="s">
        <v>1211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238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1211</v>
      </c>
    </row>
    <row r="33" spans="1:23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3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36.32</v>
      </c>
      <c r="K34" s="168" t="s">
        <v>520</v>
      </c>
      <c r="L34" s="169">
        <v>136.19999999999999</v>
      </c>
      <c r="M34" s="170" t="s">
        <v>31</v>
      </c>
      <c r="N34" s="171" t="s">
        <v>31</v>
      </c>
      <c r="S34" s="137" t="s">
        <v>255</v>
      </c>
    </row>
    <row r="35" spans="1:23" s="132" customFormat="1" x14ac:dyDescent="0.2">
      <c r="A35" s="167"/>
      <c r="B35" s="166" t="s">
        <v>256</v>
      </c>
      <c r="C35" s="904" t="s">
        <v>257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0.73</v>
      </c>
      <c r="K35" s="168" t="s">
        <v>31</v>
      </c>
      <c r="L35" s="169">
        <v>2.19</v>
      </c>
      <c r="M35" s="170" t="s">
        <v>31</v>
      </c>
      <c r="N35" s="171" t="s">
        <v>31</v>
      </c>
      <c r="S35" s="137" t="s">
        <v>257</v>
      </c>
    </row>
    <row r="36" spans="1:23" s="132" customFormat="1" x14ac:dyDescent="0.2">
      <c r="A36" s="167"/>
      <c r="B36" s="166" t="s">
        <v>31</v>
      </c>
      <c r="C36" s="904" t="s">
        <v>258</v>
      </c>
      <c r="D36" s="904"/>
      <c r="E36" s="904"/>
      <c r="F36" s="168" t="s">
        <v>241</v>
      </c>
      <c r="G36" s="168" t="s">
        <v>1212</v>
      </c>
      <c r="H36" s="168" t="s">
        <v>520</v>
      </c>
      <c r="I36" s="168" t="s">
        <v>1213</v>
      </c>
      <c r="J36" s="169" t="s">
        <v>31</v>
      </c>
      <c r="K36" s="168" t="s">
        <v>31</v>
      </c>
      <c r="L36" s="169" t="s">
        <v>31</v>
      </c>
      <c r="M36" s="170" t="s">
        <v>31</v>
      </c>
      <c r="N36" s="171" t="s">
        <v>31</v>
      </c>
      <c r="T36" s="137" t="s">
        <v>258</v>
      </c>
    </row>
    <row r="37" spans="1:23" s="132" customFormat="1" x14ac:dyDescent="0.2">
      <c r="A37" s="167"/>
      <c r="B37" s="166" t="s">
        <v>31</v>
      </c>
      <c r="C37" s="917" t="s">
        <v>244</v>
      </c>
      <c r="D37" s="917"/>
      <c r="E37" s="917"/>
      <c r="F37" s="159" t="s">
        <v>31</v>
      </c>
      <c r="G37" s="159" t="s">
        <v>31</v>
      </c>
      <c r="H37" s="159" t="s">
        <v>31</v>
      </c>
      <c r="I37" s="159" t="s">
        <v>31</v>
      </c>
      <c r="J37" s="160">
        <v>37.049999999999997</v>
      </c>
      <c r="K37" s="159" t="s">
        <v>31</v>
      </c>
      <c r="L37" s="160">
        <v>138.38999999999999</v>
      </c>
      <c r="M37" s="161" t="s">
        <v>31</v>
      </c>
      <c r="N37" s="162" t="s">
        <v>31</v>
      </c>
      <c r="U37" s="137" t="s">
        <v>244</v>
      </c>
    </row>
    <row r="38" spans="1:23" s="132" customFormat="1" x14ac:dyDescent="0.2">
      <c r="A38" s="167"/>
      <c r="B38" s="166" t="s">
        <v>31</v>
      </c>
      <c r="C38" s="904" t="s">
        <v>245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 t="s">
        <v>31</v>
      </c>
      <c r="K38" s="168" t="s">
        <v>31</v>
      </c>
      <c r="L38" s="169">
        <v>136.19999999999999</v>
      </c>
      <c r="M38" s="170" t="s">
        <v>31</v>
      </c>
      <c r="N38" s="171" t="s">
        <v>31</v>
      </c>
      <c r="T38" s="137" t="s">
        <v>245</v>
      </c>
    </row>
    <row r="39" spans="1:23" s="132" customFormat="1" ht="22.5" x14ac:dyDescent="0.2">
      <c r="A39" s="167"/>
      <c r="B39" s="166" t="s">
        <v>699</v>
      </c>
      <c r="C39" s="904" t="s">
        <v>700</v>
      </c>
      <c r="D39" s="904"/>
      <c r="E39" s="904"/>
      <c r="F39" s="168" t="s">
        <v>144</v>
      </c>
      <c r="G39" s="168" t="s">
        <v>537</v>
      </c>
      <c r="H39" s="168" t="s">
        <v>31</v>
      </c>
      <c r="I39" s="168" t="s">
        <v>537</v>
      </c>
      <c r="J39" s="169" t="s">
        <v>31</v>
      </c>
      <c r="K39" s="168" t="s">
        <v>31</v>
      </c>
      <c r="L39" s="169">
        <v>108.96</v>
      </c>
      <c r="M39" s="170" t="s">
        <v>31</v>
      </c>
      <c r="N39" s="171" t="s">
        <v>31</v>
      </c>
      <c r="T39" s="137" t="s">
        <v>700</v>
      </c>
    </row>
    <row r="40" spans="1:23" s="132" customFormat="1" ht="22.5" x14ac:dyDescent="0.2">
      <c r="A40" s="167"/>
      <c r="B40" s="166" t="s">
        <v>701</v>
      </c>
      <c r="C40" s="904" t="s">
        <v>702</v>
      </c>
      <c r="D40" s="904"/>
      <c r="E40" s="904"/>
      <c r="F40" s="168" t="s">
        <v>144</v>
      </c>
      <c r="G40" s="168" t="s">
        <v>703</v>
      </c>
      <c r="H40" s="168" t="s">
        <v>31</v>
      </c>
      <c r="I40" s="168" t="s">
        <v>703</v>
      </c>
      <c r="J40" s="169" t="s">
        <v>31</v>
      </c>
      <c r="K40" s="168" t="s">
        <v>31</v>
      </c>
      <c r="L40" s="169">
        <v>81.72</v>
      </c>
      <c r="M40" s="170" t="s">
        <v>31</v>
      </c>
      <c r="N40" s="171" t="s">
        <v>31</v>
      </c>
      <c r="T40" s="137" t="s">
        <v>702</v>
      </c>
    </row>
    <row r="41" spans="1:23" s="132" customFormat="1" x14ac:dyDescent="0.2">
      <c r="A41" s="172"/>
      <c r="B41" s="173"/>
      <c r="C41" s="918" t="s">
        <v>252</v>
      </c>
      <c r="D41" s="918"/>
      <c r="E41" s="918"/>
      <c r="F41" s="174" t="s">
        <v>31</v>
      </c>
      <c r="G41" s="174" t="s">
        <v>31</v>
      </c>
      <c r="H41" s="174" t="s">
        <v>31</v>
      </c>
      <c r="I41" s="174" t="s">
        <v>31</v>
      </c>
      <c r="J41" s="175" t="s">
        <v>31</v>
      </c>
      <c r="K41" s="174" t="s">
        <v>31</v>
      </c>
      <c r="L41" s="175">
        <v>329.07</v>
      </c>
      <c r="M41" s="161" t="s">
        <v>31</v>
      </c>
      <c r="N41" s="176" t="s">
        <v>31</v>
      </c>
      <c r="V41" s="137" t="s">
        <v>252</v>
      </c>
    </row>
    <row r="42" spans="1:23" s="132" customFormat="1" ht="67.5" x14ac:dyDescent="0.2">
      <c r="A42" s="157" t="s">
        <v>235</v>
      </c>
      <c r="B42" s="158" t="s">
        <v>1214</v>
      </c>
      <c r="C42" s="917" t="s">
        <v>1215</v>
      </c>
      <c r="D42" s="917"/>
      <c r="E42" s="917"/>
      <c r="F42" s="159" t="s">
        <v>178</v>
      </c>
      <c r="G42" s="159" t="s">
        <v>31</v>
      </c>
      <c r="H42" s="159" t="s">
        <v>31</v>
      </c>
      <c r="I42" s="159" t="s">
        <v>238</v>
      </c>
      <c r="J42" s="160">
        <v>230857.08</v>
      </c>
      <c r="K42" s="159" t="s">
        <v>706</v>
      </c>
      <c r="L42" s="160">
        <v>700882.1</v>
      </c>
      <c r="M42" s="161" t="s">
        <v>31</v>
      </c>
      <c r="N42" s="162" t="s">
        <v>31</v>
      </c>
      <c r="Q42" s="137" t="s">
        <v>1215</v>
      </c>
    </row>
    <row r="43" spans="1:23" s="132" customFormat="1" x14ac:dyDescent="0.2">
      <c r="A43" s="163"/>
      <c r="B43" s="164"/>
      <c r="C43" s="904" t="s">
        <v>1216</v>
      </c>
      <c r="D43" s="904"/>
      <c r="E43" s="904"/>
      <c r="F43" s="904"/>
      <c r="G43" s="904"/>
      <c r="H43" s="904"/>
      <c r="I43" s="904"/>
      <c r="J43" s="904"/>
      <c r="K43" s="904"/>
      <c r="L43" s="904"/>
      <c r="M43" s="904"/>
      <c r="N43" s="912"/>
      <c r="W43" s="137" t="s">
        <v>1216</v>
      </c>
    </row>
    <row r="44" spans="1:23" s="132" customFormat="1" ht="22.5" x14ac:dyDescent="0.2">
      <c r="A44" s="165"/>
      <c r="B44" s="166" t="s">
        <v>708</v>
      </c>
      <c r="C44" s="904" t="s">
        <v>709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R44" s="137" t="s">
        <v>709</v>
      </c>
    </row>
    <row r="45" spans="1:23" s="132" customFormat="1" x14ac:dyDescent="0.2">
      <c r="A45" s="157" t="s">
        <v>238</v>
      </c>
      <c r="B45" s="158" t="s">
        <v>1210</v>
      </c>
      <c r="C45" s="917" t="s">
        <v>1211</v>
      </c>
      <c r="D45" s="917"/>
      <c r="E45" s="917"/>
      <c r="F45" s="159" t="s">
        <v>178</v>
      </c>
      <c r="G45" s="159" t="s">
        <v>31</v>
      </c>
      <c r="H45" s="159" t="s">
        <v>31</v>
      </c>
      <c r="I45" s="159" t="s">
        <v>225</v>
      </c>
      <c r="J45" s="160" t="s">
        <v>31</v>
      </c>
      <c r="K45" s="159" t="s">
        <v>31</v>
      </c>
      <c r="L45" s="160" t="s">
        <v>31</v>
      </c>
      <c r="M45" s="161" t="s">
        <v>31</v>
      </c>
      <c r="N45" s="162" t="s">
        <v>31</v>
      </c>
      <c r="Q45" s="137" t="s">
        <v>1211</v>
      </c>
    </row>
    <row r="46" spans="1:23" s="132" customFormat="1" ht="22.5" x14ac:dyDescent="0.2">
      <c r="A46" s="165"/>
      <c r="B46" s="166" t="s">
        <v>231</v>
      </c>
      <c r="C46" s="904" t="s">
        <v>232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R46" s="137" t="s">
        <v>232</v>
      </c>
    </row>
    <row r="47" spans="1:23" s="132" customFormat="1" x14ac:dyDescent="0.2">
      <c r="A47" s="167"/>
      <c r="B47" s="166" t="s">
        <v>225</v>
      </c>
      <c r="C47" s="904" t="s">
        <v>255</v>
      </c>
      <c r="D47" s="904"/>
      <c r="E47" s="904"/>
      <c r="F47" s="168" t="s">
        <v>31</v>
      </c>
      <c r="G47" s="168" t="s">
        <v>31</v>
      </c>
      <c r="H47" s="168" t="s">
        <v>31</v>
      </c>
      <c r="I47" s="168" t="s">
        <v>31</v>
      </c>
      <c r="J47" s="169">
        <v>36.32</v>
      </c>
      <c r="K47" s="168" t="s">
        <v>520</v>
      </c>
      <c r="L47" s="169">
        <v>45.4</v>
      </c>
      <c r="M47" s="170" t="s">
        <v>31</v>
      </c>
      <c r="N47" s="171" t="s">
        <v>31</v>
      </c>
      <c r="S47" s="137" t="s">
        <v>255</v>
      </c>
    </row>
    <row r="48" spans="1:23" s="132" customFormat="1" x14ac:dyDescent="0.2">
      <c r="A48" s="167"/>
      <c r="B48" s="166" t="s">
        <v>256</v>
      </c>
      <c r="C48" s="904" t="s">
        <v>257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0.73</v>
      </c>
      <c r="K48" s="168" t="s">
        <v>31</v>
      </c>
      <c r="L48" s="169">
        <v>0.73</v>
      </c>
      <c r="M48" s="170" t="s">
        <v>31</v>
      </c>
      <c r="N48" s="171" t="s">
        <v>31</v>
      </c>
      <c r="S48" s="137" t="s">
        <v>257</v>
      </c>
    </row>
    <row r="49" spans="1:23" s="132" customFormat="1" x14ac:dyDescent="0.2">
      <c r="A49" s="167"/>
      <c r="B49" s="166" t="s">
        <v>31</v>
      </c>
      <c r="C49" s="904" t="s">
        <v>258</v>
      </c>
      <c r="D49" s="904"/>
      <c r="E49" s="904"/>
      <c r="F49" s="168" t="s">
        <v>241</v>
      </c>
      <c r="G49" s="168" t="s">
        <v>1212</v>
      </c>
      <c r="H49" s="168" t="s">
        <v>520</v>
      </c>
      <c r="I49" s="168" t="s">
        <v>1217</v>
      </c>
      <c r="J49" s="169" t="s">
        <v>31</v>
      </c>
      <c r="K49" s="168" t="s">
        <v>31</v>
      </c>
      <c r="L49" s="169" t="s">
        <v>31</v>
      </c>
      <c r="M49" s="170" t="s">
        <v>31</v>
      </c>
      <c r="N49" s="171" t="s">
        <v>31</v>
      </c>
      <c r="T49" s="137" t="s">
        <v>258</v>
      </c>
    </row>
    <row r="50" spans="1:23" s="132" customFormat="1" x14ac:dyDescent="0.2">
      <c r="A50" s="167"/>
      <c r="B50" s="166" t="s">
        <v>31</v>
      </c>
      <c r="C50" s="917" t="s">
        <v>244</v>
      </c>
      <c r="D50" s="917"/>
      <c r="E50" s="917"/>
      <c r="F50" s="159" t="s">
        <v>31</v>
      </c>
      <c r="G50" s="159" t="s">
        <v>31</v>
      </c>
      <c r="H50" s="159" t="s">
        <v>31</v>
      </c>
      <c r="I50" s="159" t="s">
        <v>31</v>
      </c>
      <c r="J50" s="160">
        <v>37.049999999999997</v>
      </c>
      <c r="K50" s="159" t="s">
        <v>31</v>
      </c>
      <c r="L50" s="160">
        <v>46.13</v>
      </c>
      <c r="M50" s="161" t="s">
        <v>31</v>
      </c>
      <c r="N50" s="162" t="s">
        <v>31</v>
      </c>
      <c r="U50" s="137" t="s">
        <v>244</v>
      </c>
    </row>
    <row r="51" spans="1:23" s="132" customFormat="1" x14ac:dyDescent="0.2">
      <c r="A51" s="167"/>
      <c r="B51" s="166" t="s">
        <v>31</v>
      </c>
      <c r="C51" s="904" t="s">
        <v>245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 t="s">
        <v>31</v>
      </c>
      <c r="K51" s="168" t="s">
        <v>31</v>
      </c>
      <c r="L51" s="169">
        <v>45.4</v>
      </c>
      <c r="M51" s="170" t="s">
        <v>31</v>
      </c>
      <c r="N51" s="171" t="s">
        <v>31</v>
      </c>
      <c r="T51" s="137" t="s">
        <v>245</v>
      </c>
    </row>
    <row r="52" spans="1:23" s="132" customFormat="1" ht="22.5" x14ac:dyDescent="0.2">
      <c r="A52" s="167"/>
      <c r="B52" s="166" t="s">
        <v>699</v>
      </c>
      <c r="C52" s="904" t="s">
        <v>700</v>
      </c>
      <c r="D52" s="904"/>
      <c r="E52" s="904"/>
      <c r="F52" s="168" t="s">
        <v>144</v>
      </c>
      <c r="G52" s="168" t="s">
        <v>537</v>
      </c>
      <c r="H52" s="168" t="s">
        <v>31</v>
      </c>
      <c r="I52" s="168" t="s">
        <v>537</v>
      </c>
      <c r="J52" s="169" t="s">
        <v>31</v>
      </c>
      <c r="K52" s="168" t="s">
        <v>31</v>
      </c>
      <c r="L52" s="169">
        <v>36.32</v>
      </c>
      <c r="M52" s="170" t="s">
        <v>31</v>
      </c>
      <c r="N52" s="171" t="s">
        <v>31</v>
      </c>
      <c r="T52" s="137" t="s">
        <v>700</v>
      </c>
    </row>
    <row r="53" spans="1:23" s="132" customFormat="1" ht="22.5" x14ac:dyDescent="0.2">
      <c r="A53" s="167"/>
      <c r="B53" s="166" t="s">
        <v>701</v>
      </c>
      <c r="C53" s="904" t="s">
        <v>702</v>
      </c>
      <c r="D53" s="904"/>
      <c r="E53" s="904"/>
      <c r="F53" s="168" t="s">
        <v>144</v>
      </c>
      <c r="G53" s="168" t="s">
        <v>703</v>
      </c>
      <c r="H53" s="168" t="s">
        <v>31</v>
      </c>
      <c r="I53" s="168" t="s">
        <v>703</v>
      </c>
      <c r="J53" s="169" t="s">
        <v>31</v>
      </c>
      <c r="K53" s="168" t="s">
        <v>31</v>
      </c>
      <c r="L53" s="169">
        <v>27.24</v>
      </c>
      <c r="M53" s="170" t="s">
        <v>31</v>
      </c>
      <c r="N53" s="171" t="s">
        <v>31</v>
      </c>
      <c r="T53" s="137" t="s">
        <v>702</v>
      </c>
    </row>
    <row r="54" spans="1:23" s="132" customFormat="1" x14ac:dyDescent="0.2">
      <c r="A54" s="172"/>
      <c r="B54" s="173"/>
      <c r="C54" s="918" t="s">
        <v>252</v>
      </c>
      <c r="D54" s="918"/>
      <c r="E54" s="918"/>
      <c r="F54" s="174" t="s">
        <v>31</v>
      </c>
      <c r="G54" s="174" t="s">
        <v>31</v>
      </c>
      <c r="H54" s="174" t="s">
        <v>31</v>
      </c>
      <c r="I54" s="174" t="s">
        <v>31</v>
      </c>
      <c r="J54" s="175" t="s">
        <v>31</v>
      </c>
      <c r="K54" s="174" t="s">
        <v>31</v>
      </c>
      <c r="L54" s="175">
        <v>109.69</v>
      </c>
      <c r="M54" s="161" t="s">
        <v>31</v>
      </c>
      <c r="N54" s="176" t="s">
        <v>31</v>
      </c>
      <c r="V54" s="137" t="s">
        <v>252</v>
      </c>
    </row>
    <row r="55" spans="1:23" s="132" customFormat="1" ht="67.5" x14ac:dyDescent="0.2">
      <c r="A55" s="157" t="s">
        <v>256</v>
      </c>
      <c r="B55" s="158" t="s">
        <v>1214</v>
      </c>
      <c r="C55" s="917" t="s">
        <v>1218</v>
      </c>
      <c r="D55" s="917"/>
      <c r="E55" s="917"/>
      <c r="F55" s="159" t="s">
        <v>178</v>
      </c>
      <c r="G55" s="159" t="s">
        <v>31</v>
      </c>
      <c r="H55" s="159" t="s">
        <v>31</v>
      </c>
      <c r="I55" s="159" t="s">
        <v>225</v>
      </c>
      <c r="J55" s="160">
        <v>247194.5</v>
      </c>
      <c r="K55" s="159" t="s">
        <v>706</v>
      </c>
      <c r="L55" s="160">
        <v>250160.83</v>
      </c>
      <c r="M55" s="161" t="s">
        <v>31</v>
      </c>
      <c r="N55" s="162" t="s">
        <v>31</v>
      </c>
      <c r="Q55" s="137" t="s">
        <v>1218</v>
      </c>
    </row>
    <row r="56" spans="1:23" s="132" customFormat="1" x14ac:dyDescent="0.2">
      <c r="A56" s="163"/>
      <c r="B56" s="164"/>
      <c r="C56" s="904" t="s">
        <v>1219</v>
      </c>
      <c r="D56" s="904"/>
      <c r="E56" s="904"/>
      <c r="F56" s="904"/>
      <c r="G56" s="904"/>
      <c r="H56" s="904"/>
      <c r="I56" s="904"/>
      <c r="J56" s="904"/>
      <c r="K56" s="904"/>
      <c r="L56" s="904"/>
      <c r="M56" s="904"/>
      <c r="N56" s="912"/>
      <c r="W56" s="137" t="s">
        <v>1219</v>
      </c>
    </row>
    <row r="57" spans="1:23" s="132" customFormat="1" ht="22.5" x14ac:dyDescent="0.2">
      <c r="A57" s="165"/>
      <c r="B57" s="166" t="s">
        <v>708</v>
      </c>
      <c r="C57" s="904" t="s">
        <v>709</v>
      </c>
      <c r="D57" s="904"/>
      <c r="E57" s="904"/>
      <c r="F57" s="904"/>
      <c r="G57" s="904"/>
      <c r="H57" s="904"/>
      <c r="I57" s="904"/>
      <c r="J57" s="904"/>
      <c r="K57" s="904"/>
      <c r="L57" s="904"/>
      <c r="M57" s="904"/>
      <c r="N57" s="912"/>
      <c r="R57" s="137" t="s">
        <v>709</v>
      </c>
    </row>
    <row r="58" spans="1:23" s="132" customFormat="1" x14ac:dyDescent="0.2">
      <c r="A58" s="157" t="s">
        <v>285</v>
      </c>
      <c r="B58" s="158" t="s">
        <v>1220</v>
      </c>
      <c r="C58" s="917" t="s">
        <v>1221</v>
      </c>
      <c r="D58" s="917"/>
      <c r="E58" s="917"/>
      <c r="F58" s="159" t="s">
        <v>178</v>
      </c>
      <c r="G58" s="159" t="s">
        <v>31</v>
      </c>
      <c r="H58" s="159" t="s">
        <v>31</v>
      </c>
      <c r="I58" s="159" t="s">
        <v>225</v>
      </c>
      <c r="J58" s="160" t="s">
        <v>31</v>
      </c>
      <c r="K58" s="159" t="s">
        <v>31</v>
      </c>
      <c r="L58" s="160" t="s">
        <v>31</v>
      </c>
      <c r="M58" s="161" t="s">
        <v>31</v>
      </c>
      <c r="N58" s="162" t="s">
        <v>31</v>
      </c>
      <c r="Q58" s="137" t="s">
        <v>1221</v>
      </c>
    </row>
    <row r="59" spans="1:23" s="132" customFormat="1" ht="22.5" x14ac:dyDescent="0.2">
      <c r="A59" s="165"/>
      <c r="B59" s="166" t="s">
        <v>231</v>
      </c>
      <c r="C59" s="904" t="s">
        <v>232</v>
      </c>
      <c r="D59" s="904"/>
      <c r="E59" s="904"/>
      <c r="F59" s="904"/>
      <c r="G59" s="904"/>
      <c r="H59" s="904"/>
      <c r="I59" s="904"/>
      <c r="J59" s="904"/>
      <c r="K59" s="904"/>
      <c r="L59" s="904"/>
      <c r="M59" s="904"/>
      <c r="N59" s="912"/>
      <c r="R59" s="137" t="s">
        <v>232</v>
      </c>
    </row>
    <row r="60" spans="1:23" s="132" customFormat="1" x14ac:dyDescent="0.2">
      <c r="A60" s="167"/>
      <c r="B60" s="166" t="s">
        <v>225</v>
      </c>
      <c r="C60" s="904" t="s">
        <v>255</v>
      </c>
      <c r="D60" s="904"/>
      <c r="E60" s="904"/>
      <c r="F60" s="168" t="s">
        <v>31</v>
      </c>
      <c r="G60" s="168" t="s">
        <v>31</v>
      </c>
      <c r="H60" s="168" t="s">
        <v>31</v>
      </c>
      <c r="I60" s="168" t="s">
        <v>31</v>
      </c>
      <c r="J60" s="169">
        <v>45.63</v>
      </c>
      <c r="K60" s="168" t="s">
        <v>520</v>
      </c>
      <c r="L60" s="169">
        <v>57.04</v>
      </c>
      <c r="M60" s="170" t="s">
        <v>31</v>
      </c>
      <c r="N60" s="171" t="s">
        <v>31</v>
      </c>
      <c r="S60" s="137" t="s">
        <v>255</v>
      </c>
    </row>
    <row r="61" spans="1:23" s="132" customFormat="1" x14ac:dyDescent="0.2">
      <c r="A61" s="167"/>
      <c r="B61" s="166" t="s">
        <v>235</v>
      </c>
      <c r="C61" s="904" t="s">
        <v>236</v>
      </c>
      <c r="D61" s="904"/>
      <c r="E61" s="904"/>
      <c r="F61" s="168" t="s">
        <v>31</v>
      </c>
      <c r="G61" s="168" t="s">
        <v>31</v>
      </c>
      <c r="H61" s="168" t="s">
        <v>31</v>
      </c>
      <c r="I61" s="168" t="s">
        <v>31</v>
      </c>
      <c r="J61" s="169">
        <v>9.3000000000000007</v>
      </c>
      <c r="K61" s="168" t="s">
        <v>520</v>
      </c>
      <c r="L61" s="169">
        <v>11.63</v>
      </c>
      <c r="M61" s="170" t="s">
        <v>31</v>
      </c>
      <c r="N61" s="171" t="s">
        <v>31</v>
      </c>
      <c r="S61" s="137" t="s">
        <v>236</v>
      </c>
    </row>
    <row r="62" spans="1:23" s="132" customFormat="1" x14ac:dyDescent="0.2">
      <c r="A62" s="167"/>
      <c r="B62" s="166" t="s">
        <v>238</v>
      </c>
      <c r="C62" s="904" t="s">
        <v>239</v>
      </c>
      <c r="D62" s="904"/>
      <c r="E62" s="904"/>
      <c r="F62" s="168" t="s">
        <v>31</v>
      </c>
      <c r="G62" s="168" t="s">
        <v>31</v>
      </c>
      <c r="H62" s="168" t="s">
        <v>31</v>
      </c>
      <c r="I62" s="168" t="s">
        <v>31</v>
      </c>
      <c r="J62" s="169">
        <v>0.89</v>
      </c>
      <c r="K62" s="168" t="s">
        <v>520</v>
      </c>
      <c r="L62" s="169">
        <v>1.1100000000000001</v>
      </c>
      <c r="M62" s="170" t="s">
        <v>31</v>
      </c>
      <c r="N62" s="171" t="s">
        <v>31</v>
      </c>
      <c r="S62" s="137" t="s">
        <v>239</v>
      </c>
    </row>
    <row r="63" spans="1:23" s="132" customFormat="1" x14ac:dyDescent="0.2">
      <c r="A63" s="167"/>
      <c r="B63" s="166" t="s">
        <v>256</v>
      </c>
      <c r="C63" s="904" t="s">
        <v>257</v>
      </c>
      <c r="D63" s="904"/>
      <c r="E63" s="904"/>
      <c r="F63" s="168" t="s">
        <v>31</v>
      </c>
      <c r="G63" s="168" t="s">
        <v>31</v>
      </c>
      <c r="H63" s="168" t="s">
        <v>31</v>
      </c>
      <c r="I63" s="168" t="s">
        <v>31</v>
      </c>
      <c r="J63" s="169">
        <v>97.51</v>
      </c>
      <c r="K63" s="168" t="s">
        <v>31</v>
      </c>
      <c r="L63" s="169">
        <v>97.51</v>
      </c>
      <c r="M63" s="170" t="s">
        <v>31</v>
      </c>
      <c r="N63" s="171" t="s">
        <v>31</v>
      </c>
      <c r="S63" s="137" t="s">
        <v>257</v>
      </c>
    </row>
    <row r="64" spans="1:23" s="132" customFormat="1" x14ac:dyDescent="0.2">
      <c r="A64" s="167"/>
      <c r="B64" s="166" t="s">
        <v>31</v>
      </c>
      <c r="C64" s="904" t="s">
        <v>258</v>
      </c>
      <c r="D64" s="904"/>
      <c r="E64" s="904"/>
      <c r="F64" s="168" t="s">
        <v>241</v>
      </c>
      <c r="G64" s="168" t="s">
        <v>1070</v>
      </c>
      <c r="H64" s="168" t="s">
        <v>520</v>
      </c>
      <c r="I64" s="168" t="s">
        <v>1222</v>
      </c>
      <c r="J64" s="169" t="s">
        <v>31</v>
      </c>
      <c r="K64" s="168" t="s">
        <v>31</v>
      </c>
      <c r="L64" s="169" t="s">
        <v>31</v>
      </c>
      <c r="M64" s="170" t="s">
        <v>31</v>
      </c>
      <c r="N64" s="171" t="s">
        <v>31</v>
      </c>
      <c r="T64" s="137" t="s">
        <v>258</v>
      </c>
    </row>
    <row r="65" spans="1:23" s="132" customFormat="1" x14ac:dyDescent="0.2">
      <c r="A65" s="167"/>
      <c r="B65" s="166" t="s">
        <v>31</v>
      </c>
      <c r="C65" s="904" t="s">
        <v>240</v>
      </c>
      <c r="D65" s="904"/>
      <c r="E65" s="904"/>
      <c r="F65" s="168" t="s">
        <v>241</v>
      </c>
      <c r="G65" s="168" t="s">
        <v>530</v>
      </c>
      <c r="H65" s="168" t="s">
        <v>520</v>
      </c>
      <c r="I65" s="168" t="s">
        <v>1223</v>
      </c>
      <c r="J65" s="169" t="s">
        <v>31</v>
      </c>
      <c r="K65" s="168" t="s">
        <v>31</v>
      </c>
      <c r="L65" s="169" t="s">
        <v>31</v>
      </c>
      <c r="M65" s="170" t="s">
        <v>31</v>
      </c>
      <c r="N65" s="171" t="s">
        <v>31</v>
      </c>
      <c r="T65" s="137" t="s">
        <v>240</v>
      </c>
    </row>
    <row r="66" spans="1:23" s="132" customFormat="1" x14ac:dyDescent="0.2">
      <c r="A66" s="167"/>
      <c r="B66" s="166" t="s">
        <v>31</v>
      </c>
      <c r="C66" s="917" t="s">
        <v>244</v>
      </c>
      <c r="D66" s="917"/>
      <c r="E66" s="917"/>
      <c r="F66" s="159" t="s">
        <v>31</v>
      </c>
      <c r="G66" s="159" t="s">
        <v>31</v>
      </c>
      <c r="H66" s="159" t="s">
        <v>31</v>
      </c>
      <c r="I66" s="159" t="s">
        <v>31</v>
      </c>
      <c r="J66" s="160">
        <v>152.44</v>
      </c>
      <c r="K66" s="159" t="s">
        <v>31</v>
      </c>
      <c r="L66" s="160">
        <v>166.18</v>
      </c>
      <c r="M66" s="161" t="s">
        <v>31</v>
      </c>
      <c r="N66" s="162" t="s">
        <v>31</v>
      </c>
      <c r="U66" s="137" t="s">
        <v>244</v>
      </c>
    </row>
    <row r="67" spans="1:23" s="132" customFormat="1" x14ac:dyDescent="0.2">
      <c r="A67" s="167"/>
      <c r="B67" s="166" t="s">
        <v>31</v>
      </c>
      <c r="C67" s="904" t="s">
        <v>245</v>
      </c>
      <c r="D67" s="904"/>
      <c r="E67" s="904"/>
      <c r="F67" s="168" t="s">
        <v>31</v>
      </c>
      <c r="G67" s="168" t="s">
        <v>31</v>
      </c>
      <c r="H67" s="168" t="s">
        <v>31</v>
      </c>
      <c r="I67" s="168" t="s">
        <v>31</v>
      </c>
      <c r="J67" s="169" t="s">
        <v>31</v>
      </c>
      <c r="K67" s="168" t="s">
        <v>31</v>
      </c>
      <c r="L67" s="169">
        <v>58.15</v>
      </c>
      <c r="M67" s="170" t="s">
        <v>31</v>
      </c>
      <c r="N67" s="171" t="s">
        <v>31</v>
      </c>
      <c r="T67" s="137" t="s">
        <v>245</v>
      </c>
    </row>
    <row r="68" spans="1:23" s="132" customFormat="1" ht="22.5" x14ac:dyDescent="0.2">
      <c r="A68" s="167"/>
      <c r="B68" s="166" t="s">
        <v>699</v>
      </c>
      <c r="C68" s="904" t="s">
        <v>700</v>
      </c>
      <c r="D68" s="904"/>
      <c r="E68" s="904"/>
      <c r="F68" s="168" t="s">
        <v>144</v>
      </c>
      <c r="G68" s="168" t="s">
        <v>537</v>
      </c>
      <c r="H68" s="168" t="s">
        <v>31</v>
      </c>
      <c r="I68" s="168" t="s">
        <v>537</v>
      </c>
      <c r="J68" s="169" t="s">
        <v>31</v>
      </c>
      <c r="K68" s="168" t="s">
        <v>31</v>
      </c>
      <c r="L68" s="169">
        <v>46.52</v>
      </c>
      <c r="M68" s="170" t="s">
        <v>31</v>
      </c>
      <c r="N68" s="171" t="s">
        <v>31</v>
      </c>
      <c r="T68" s="137" t="s">
        <v>700</v>
      </c>
    </row>
    <row r="69" spans="1:23" s="132" customFormat="1" ht="22.5" x14ac:dyDescent="0.2">
      <c r="A69" s="167"/>
      <c r="B69" s="166" t="s">
        <v>701</v>
      </c>
      <c r="C69" s="904" t="s">
        <v>702</v>
      </c>
      <c r="D69" s="904"/>
      <c r="E69" s="904"/>
      <c r="F69" s="168" t="s">
        <v>144</v>
      </c>
      <c r="G69" s="168" t="s">
        <v>703</v>
      </c>
      <c r="H69" s="168" t="s">
        <v>31</v>
      </c>
      <c r="I69" s="168" t="s">
        <v>703</v>
      </c>
      <c r="J69" s="169" t="s">
        <v>31</v>
      </c>
      <c r="K69" s="168" t="s">
        <v>31</v>
      </c>
      <c r="L69" s="169">
        <v>34.89</v>
      </c>
      <c r="M69" s="170" t="s">
        <v>31</v>
      </c>
      <c r="N69" s="171" t="s">
        <v>31</v>
      </c>
      <c r="T69" s="137" t="s">
        <v>702</v>
      </c>
    </row>
    <row r="70" spans="1:23" s="132" customFormat="1" x14ac:dyDescent="0.2">
      <c r="A70" s="172"/>
      <c r="B70" s="173"/>
      <c r="C70" s="918" t="s">
        <v>252</v>
      </c>
      <c r="D70" s="918"/>
      <c r="E70" s="918"/>
      <c r="F70" s="174" t="s">
        <v>31</v>
      </c>
      <c r="G70" s="174" t="s">
        <v>31</v>
      </c>
      <c r="H70" s="174" t="s">
        <v>31</v>
      </c>
      <c r="I70" s="174" t="s">
        <v>31</v>
      </c>
      <c r="J70" s="175" t="s">
        <v>31</v>
      </c>
      <c r="K70" s="174" t="s">
        <v>31</v>
      </c>
      <c r="L70" s="175">
        <v>247.59</v>
      </c>
      <c r="M70" s="161" t="s">
        <v>31</v>
      </c>
      <c r="N70" s="176" t="s">
        <v>31</v>
      </c>
      <c r="V70" s="137" t="s">
        <v>252</v>
      </c>
    </row>
    <row r="71" spans="1:23" s="132" customFormat="1" ht="78.75" x14ac:dyDescent="0.2">
      <c r="A71" s="157" t="s">
        <v>295</v>
      </c>
      <c r="B71" s="158" t="s">
        <v>1224</v>
      </c>
      <c r="C71" s="917" t="s">
        <v>1225</v>
      </c>
      <c r="D71" s="917"/>
      <c r="E71" s="917"/>
      <c r="F71" s="159" t="s">
        <v>178</v>
      </c>
      <c r="G71" s="159" t="s">
        <v>31</v>
      </c>
      <c r="H71" s="159" t="s">
        <v>31</v>
      </c>
      <c r="I71" s="159" t="s">
        <v>225</v>
      </c>
      <c r="J71" s="160">
        <v>12697.48</v>
      </c>
      <c r="K71" s="159" t="s">
        <v>706</v>
      </c>
      <c r="L71" s="160">
        <v>12849.85</v>
      </c>
      <c r="M71" s="161" t="s">
        <v>31</v>
      </c>
      <c r="N71" s="162" t="s">
        <v>31</v>
      </c>
      <c r="Q71" s="137" t="s">
        <v>1225</v>
      </c>
    </row>
    <row r="72" spans="1:23" s="132" customFormat="1" x14ac:dyDescent="0.2">
      <c r="A72" s="163"/>
      <c r="B72" s="164"/>
      <c r="C72" s="904" t="s">
        <v>1226</v>
      </c>
      <c r="D72" s="904"/>
      <c r="E72" s="904"/>
      <c r="F72" s="904"/>
      <c r="G72" s="904"/>
      <c r="H72" s="904"/>
      <c r="I72" s="904"/>
      <c r="J72" s="904"/>
      <c r="K72" s="904"/>
      <c r="L72" s="904"/>
      <c r="M72" s="904"/>
      <c r="N72" s="912"/>
      <c r="W72" s="137" t="s">
        <v>1226</v>
      </c>
    </row>
    <row r="73" spans="1:23" s="132" customFormat="1" ht="22.5" x14ac:dyDescent="0.2">
      <c r="A73" s="165"/>
      <c r="B73" s="166" t="s">
        <v>708</v>
      </c>
      <c r="C73" s="904" t="s">
        <v>709</v>
      </c>
      <c r="D73" s="904"/>
      <c r="E73" s="904"/>
      <c r="F73" s="904"/>
      <c r="G73" s="904"/>
      <c r="H73" s="904"/>
      <c r="I73" s="904"/>
      <c r="J73" s="904"/>
      <c r="K73" s="904"/>
      <c r="L73" s="904"/>
      <c r="M73" s="904"/>
      <c r="N73" s="912"/>
      <c r="R73" s="137" t="s">
        <v>709</v>
      </c>
    </row>
    <row r="74" spans="1:23" s="132" customFormat="1" ht="33.75" x14ac:dyDescent="0.2">
      <c r="A74" s="157" t="s">
        <v>304</v>
      </c>
      <c r="B74" s="158" t="s">
        <v>1227</v>
      </c>
      <c r="C74" s="917" t="s">
        <v>1228</v>
      </c>
      <c r="D74" s="917"/>
      <c r="E74" s="917"/>
      <c r="F74" s="159" t="s">
        <v>178</v>
      </c>
      <c r="G74" s="159" t="s">
        <v>31</v>
      </c>
      <c r="H74" s="159" t="s">
        <v>31</v>
      </c>
      <c r="I74" s="159" t="s">
        <v>225</v>
      </c>
      <c r="J74" s="160">
        <v>38847.01</v>
      </c>
      <c r="K74" s="159" t="s">
        <v>706</v>
      </c>
      <c r="L74" s="160">
        <v>39313.17</v>
      </c>
      <c r="M74" s="161" t="s">
        <v>31</v>
      </c>
      <c r="N74" s="162" t="s">
        <v>31</v>
      </c>
      <c r="Q74" s="137" t="s">
        <v>1228</v>
      </c>
    </row>
    <row r="75" spans="1:23" s="132" customFormat="1" x14ac:dyDescent="0.2">
      <c r="A75" s="163"/>
      <c r="B75" s="164"/>
      <c r="C75" s="904" t="s">
        <v>1229</v>
      </c>
      <c r="D75" s="904"/>
      <c r="E75" s="904"/>
      <c r="F75" s="904"/>
      <c r="G75" s="904"/>
      <c r="H75" s="904"/>
      <c r="I75" s="904"/>
      <c r="J75" s="904"/>
      <c r="K75" s="904"/>
      <c r="L75" s="904"/>
      <c r="M75" s="904"/>
      <c r="N75" s="912"/>
      <c r="W75" s="137" t="s">
        <v>1229</v>
      </c>
    </row>
    <row r="76" spans="1:23" s="132" customFormat="1" ht="22.5" x14ac:dyDescent="0.2">
      <c r="A76" s="165"/>
      <c r="B76" s="166" t="s">
        <v>708</v>
      </c>
      <c r="C76" s="904" t="s">
        <v>709</v>
      </c>
      <c r="D76" s="904"/>
      <c r="E76" s="904"/>
      <c r="F76" s="904"/>
      <c r="G76" s="904"/>
      <c r="H76" s="904"/>
      <c r="I76" s="904"/>
      <c r="J76" s="904"/>
      <c r="K76" s="904"/>
      <c r="L76" s="904"/>
      <c r="M76" s="904"/>
      <c r="N76" s="912"/>
      <c r="R76" s="137" t="s">
        <v>709</v>
      </c>
    </row>
    <row r="77" spans="1:23" s="132" customFormat="1" ht="33.75" x14ac:dyDescent="0.2">
      <c r="A77" s="157" t="s">
        <v>309</v>
      </c>
      <c r="B77" s="158" t="s">
        <v>1227</v>
      </c>
      <c r="C77" s="917" t="s">
        <v>1230</v>
      </c>
      <c r="D77" s="917"/>
      <c r="E77" s="917"/>
      <c r="F77" s="159" t="s">
        <v>178</v>
      </c>
      <c r="G77" s="159" t="s">
        <v>31</v>
      </c>
      <c r="H77" s="159" t="s">
        <v>31</v>
      </c>
      <c r="I77" s="159" t="s">
        <v>256</v>
      </c>
      <c r="J77" s="160">
        <v>24833.7</v>
      </c>
      <c r="K77" s="159" t="s">
        <v>706</v>
      </c>
      <c r="L77" s="160">
        <v>100526.82</v>
      </c>
      <c r="M77" s="161" t="s">
        <v>31</v>
      </c>
      <c r="N77" s="162" t="s">
        <v>31</v>
      </c>
      <c r="Q77" s="137" t="s">
        <v>1230</v>
      </c>
    </row>
    <row r="78" spans="1:23" s="132" customFormat="1" x14ac:dyDescent="0.2">
      <c r="A78" s="163"/>
      <c r="B78" s="164"/>
      <c r="C78" s="904" t="s">
        <v>1231</v>
      </c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12"/>
      <c r="W78" s="137" t="s">
        <v>1231</v>
      </c>
    </row>
    <row r="79" spans="1:23" s="132" customFormat="1" ht="22.5" x14ac:dyDescent="0.2">
      <c r="A79" s="165"/>
      <c r="B79" s="166" t="s">
        <v>708</v>
      </c>
      <c r="C79" s="904" t="s">
        <v>709</v>
      </c>
      <c r="D79" s="904"/>
      <c r="E79" s="904"/>
      <c r="F79" s="904"/>
      <c r="G79" s="904"/>
      <c r="H79" s="904"/>
      <c r="I79" s="904"/>
      <c r="J79" s="904"/>
      <c r="K79" s="904"/>
      <c r="L79" s="904"/>
      <c r="M79" s="904"/>
      <c r="N79" s="912"/>
      <c r="R79" s="137" t="s">
        <v>709</v>
      </c>
    </row>
    <row r="80" spans="1:23" s="132" customFormat="1" ht="45" x14ac:dyDescent="0.2">
      <c r="A80" s="157" t="s">
        <v>315</v>
      </c>
      <c r="B80" s="158" t="s">
        <v>906</v>
      </c>
      <c r="C80" s="917" t="s">
        <v>907</v>
      </c>
      <c r="D80" s="917"/>
      <c r="E80" s="917"/>
      <c r="F80" s="159" t="s">
        <v>650</v>
      </c>
      <c r="G80" s="159" t="s">
        <v>31</v>
      </c>
      <c r="H80" s="159" t="s">
        <v>31</v>
      </c>
      <c r="I80" s="159" t="s">
        <v>838</v>
      </c>
      <c r="J80" s="160" t="s">
        <v>31</v>
      </c>
      <c r="K80" s="159" t="s">
        <v>31</v>
      </c>
      <c r="L80" s="160" t="s">
        <v>31</v>
      </c>
      <c r="M80" s="161" t="s">
        <v>31</v>
      </c>
      <c r="N80" s="162" t="s">
        <v>31</v>
      </c>
      <c r="Q80" s="137" t="s">
        <v>907</v>
      </c>
    </row>
    <row r="81" spans="1:24" s="132" customFormat="1" x14ac:dyDescent="0.2">
      <c r="A81" s="163"/>
      <c r="B81" s="164"/>
      <c r="C81" s="904" t="s">
        <v>1147</v>
      </c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12"/>
      <c r="X81" s="137" t="s">
        <v>1147</v>
      </c>
    </row>
    <row r="82" spans="1:24" s="132" customFormat="1" ht="22.5" x14ac:dyDescent="0.2">
      <c r="A82" s="165"/>
      <c r="B82" s="166" t="s">
        <v>231</v>
      </c>
      <c r="C82" s="904" t="s">
        <v>232</v>
      </c>
      <c r="D82" s="904"/>
      <c r="E82" s="904"/>
      <c r="F82" s="904"/>
      <c r="G82" s="904"/>
      <c r="H82" s="904"/>
      <c r="I82" s="904"/>
      <c r="J82" s="904"/>
      <c r="K82" s="904"/>
      <c r="L82" s="904"/>
      <c r="M82" s="904"/>
      <c r="N82" s="912"/>
      <c r="R82" s="137" t="s">
        <v>232</v>
      </c>
    </row>
    <row r="83" spans="1:24" s="132" customFormat="1" x14ac:dyDescent="0.2">
      <c r="A83" s="167"/>
      <c r="B83" s="166" t="s">
        <v>225</v>
      </c>
      <c r="C83" s="904" t="s">
        <v>255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>
        <v>139.54</v>
      </c>
      <c r="K83" s="168" t="s">
        <v>520</v>
      </c>
      <c r="L83" s="169">
        <v>87.21</v>
      </c>
      <c r="M83" s="170" t="s">
        <v>31</v>
      </c>
      <c r="N83" s="171" t="s">
        <v>31</v>
      </c>
      <c r="S83" s="137" t="s">
        <v>255</v>
      </c>
    </row>
    <row r="84" spans="1:24" s="132" customFormat="1" x14ac:dyDescent="0.2">
      <c r="A84" s="167"/>
      <c r="B84" s="166" t="s">
        <v>256</v>
      </c>
      <c r="C84" s="904" t="s">
        <v>257</v>
      </c>
      <c r="D84" s="904"/>
      <c r="E84" s="904"/>
      <c r="F84" s="168" t="s">
        <v>31</v>
      </c>
      <c r="G84" s="168" t="s">
        <v>31</v>
      </c>
      <c r="H84" s="168" t="s">
        <v>31</v>
      </c>
      <c r="I84" s="168" t="s">
        <v>31</v>
      </c>
      <c r="J84" s="169">
        <v>16.79</v>
      </c>
      <c r="K84" s="168" t="s">
        <v>31</v>
      </c>
      <c r="L84" s="169">
        <v>8.4</v>
      </c>
      <c r="M84" s="170" t="s">
        <v>31</v>
      </c>
      <c r="N84" s="171" t="s">
        <v>31</v>
      </c>
      <c r="S84" s="137" t="s">
        <v>257</v>
      </c>
    </row>
    <row r="85" spans="1:24" s="132" customFormat="1" x14ac:dyDescent="0.2">
      <c r="A85" s="167"/>
      <c r="B85" s="166" t="s">
        <v>31</v>
      </c>
      <c r="C85" s="904" t="s">
        <v>258</v>
      </c>
      <c r="D85" s="904"/>
      <c r="E85" s="904"/>
      <c r="F85" s="168" t="s">
        <v>241</v>
      </c>
      <c r="G85" s="168" t="s">
        <v>910</v>
      </c>
      <c r="H85" s="168" t="s">
        <v>520</v>
      </c>
      <c r="I85" s="168" t="s">
        <v>1232</v>
      </c>
      <c r="J85" s="169" t="s">
        <v>31</v>
      </c>
      <c r="K85" s="168" t="s">
        <v>31</v>
      </c>
      <c r="L85" s="169" t="s">
        <v>31</v>
      </c>
      <c r="M85" s="170" t="s">
        <v>31</v>
      </c>
      <c r="N85" s="171" t="s">
        <v>31</v>
      </c>
      <c r="T85" s="137" t="s">
        <v>258</v>
      </c>
    </row>
    <row r="86" spans="1:24" s="132" customFormat="1" x14ac:dyDescent="0.2">
      <c r="A86" s="167"/>
      <c r="B86" s="166" t="s">
        <v>31</v>
      </c>
      <c r="C86" s="917" t="s">
        <v>244</v>
      </c>
      <c r="D86" s="917"/>
      <c r="E86" s="917"/>
      <c r="F86" s="159" t="s">
        <v>31</v>
      </c>
      <c r="G86" s="159" t="s">
        <v>31</v>
      </c>
      <c r="H86" s="159" t="s">
        <v>31</v>
      </c>
      <c r="I86" s="159" t="s">
        <v>31</v>
      </c>
      <c r="J86" s="160">
        <v>156.33000000000001</v>
      </c>
      <c r="K86" s="159" t="s">
        <v>31</v>
      </c>
      <c r="L86" s="160">
        <v>95.61</v>
      </c>
      <c r="M86" s="161" t="s">
        <v>31</v>
      </c>
      <c r="N86" s="162" t="s">
        <v>31</v>
      </c>
      <c r="U86" s="137" t="s">
        <v>244</v>
      </c>
    </row>
    <row r="87" spans="1:24" s="132" customFormat="1" x14ac:dyDescent="0.2">
      <c r="A87" s="167"/>
      <c r="B87" s="166" t="s">
        <v>31</v>
      </c>
      <c r="C87" s="904" t="s">
        <v>245</v>
      </c>
      <c r="D87" s="904"/>
      <c r="E87" s="904"/>
      <c r="F87" s="168" t="s">
        <v>31</v>
      </c>
      <c r="G87" s="168" t="s">
        <v>31</v>
      </c>
      <c r="H87" s="168" t="s">
        <v>31</v>
      </c>
      <c r="I87" s="168" t="s">
        <v>31</v>
      </c>
      <c r="J87" s="169" t="s">
        <v>31</v>
      </c>
      <c r="K87" s="168" t="s">
        <v>31</v>
      </c>
      <c r="L87" s="169">
        <v>87.21</v>
      </c>
      <c r="M87" s="170" t="s">
        <v>31</v>
      </c>
      <c r="N87" s="171" t="s">
        <v>31</v>
      </c>
      <c r="T87" s="137" t="s">
        <v>245</v>
      </c>
    </row>
    <row r="88" spans="1:24" s="132" customFormat="1" ht="22.5" x14ac:dyDescent="0.2">
      <c r="A88" s="167"/>
      <c r="B88" s="166" t="s">
        <v>892</v>
      </c>
      <c r="C88" s="904" t="s">
        <v>893</v>
      </c>
      <c r="D88" s="904"/>
      <c r="E88" s="904"/>
      <c r="F88" s="168" t="s">
        <v>144</v>
      </c>
      <c r="G88" s="168" t="s">
        <v>248</v>
      </c>
      <c r="H88" s="168" t="s">
        <v>31</v>
      </c>
      <c r="I88" s="168" t="s">
        <v>248</v>
      </c>
      <c r="J88" s="169" t="s">
        <v>31</v>
      </c>
      <c r="K88" s="168" t="s">
        <v>31</v>
      </c>
      <c r="L88" s="169">
        <v>82.85</v>
      </c>
      <c r="M88" s="170" t="s">
        <v>31</v>
      </c>
      <c r="N88" s="171" t="s">
        <v>31</v>
      </c>
      <c r="T88" s="137" t="s">
        <v>893</v>
      </c>
    </row>
    <row r="89" spans="1:24" s="132" customFormat="1" ht="22.5" x14ac:dyDescent="0.2">
      <c r="A89" s="167"/>
      <c r="B89" s="166" t="s">
        <v>894</v>
      </c>
      <c r="C89" s="904" t="s">
        <v>895</v>
      </c>
      <c r="D89" s="904"/>
      <c r="E89" s="904"/>
      <c r="F89" s="168" t="s">
        <v>144</v>
      </c>
      <c r="G89" s="168" t="s">
        <v>554</v>
      </c>
      <c r="H89" s="168" t="s">
        <v>31</v>
      </c>
      <c r="I89" s="168" t="s">
        <v>554</v>
      </c>
      <c r="J89" s="169" t="s">
        <v>31</v>
      </c>
      <c r="K89" s="168" t="s">
        <v>31</v>
      </c>
      <c r="L89" s="169">
        <v>56.69</v>
      </c>
      <c r="M89" s="170" t="s">
        <v>31</v>
      </c>
      <c r="N89" s="171" t="s">
        <v>31</v>
      </c>
      <c r="T89" s="137" t="s">
        <v>895</v>
      </c>
    </row>
    <row r="90" spans="1:24" s="132" customFormat="1" x14ac:dyDescent="0.2">
      <c r="A90" s="172"/>
      <c r="B90" s="173"/>
      <c r="C90" s="918" t="s">
        <v>252</v>
      </c>
      <c r="D90" s="918"/>
      <c r="E90" s="918"/>
      <c r="F90" s="174" t="s">
        <v>31</v>
      </c>
      <c r="G90" s="174" t="s">
        <v>31</v>
      </c>
      <c r="H90" s="174" t="s">
        <v>31</v>
      </c>
      <c r="I90" s="174" t="s">
        <v>31</v>
      </c>
      <c r="J90" s="175" t="s">
        <v>31</v>
      </c>
      <c r="K90" s="174" t="s">
        <v>31</v>
      </c>
      <c r="L90" s="175">
        <v>235.15</v>
      </c>
      <c r="M90" s="161" t="s">
        <v>31</v>
      </c>
      <c r="N90" s="176" t="s">
        <v>31</v>
      </c>
      <c r="V90" s="137" t="s">
        <v>252</v>
      </c>
    </row>
    <row r="91" spans="1:24" s="132" customFormat="1" ht="22.5" x14ac:dyDescent="0.2">
      <c r="A91" s="157" t="s">
        <v>318</v>
      </c>
      <c r="B91" s="158" t="s">
        <v>1233</v>
      </c>
      <c r="C91" s="917" t="s">
        <v>1234</v>
      </c>
      <c r="D91" s="917"/>
      <c r="E91" s="917"/>
      <c r="F91" s="159" t="s">
        <v>744</v>
      </c>
      <c r="G91" s="159" t="s">
        <v>31</v>
      </c>
      <c r="H91" s="159" t="s">
        <v>31</v>
      </c>
      <c r="I91" s="159" t="s">
        <v>1235</v>
      </c>
      <c r="J91" s="160">
        <v>11.71</v>
      </c>
      <c r="K91" s="159" t="s">
        <v>31</v>
      </c>
      <c r="L91" s="160">
        <v>597.21</v>
      </c>
      <c r="M91" s="161" t="s">
        <v>31</v>
      </c>
      <c r="N91" s="162" t="s">
        <v>31</v>
      </c>
      <c r="Q91" s="137" t="s">
        <v>1234</v>
      </c>
    </row>
    <row r="92" spans="1:24" s="132" customFormat="1" x14ac:dyDescent="0.2">
      <c r="A92" s="163"/>
      <c r="B92" s="164"/>
      <c r="C92" s="904" t="s">
        <v>1236</v>
      </c>
      <c r="D92" s="904"/>
      <c r="E92" s="904"/>
      <c r="F92" s="904"/>
      <c r="G92" s="904"/>
      <c r="H92" s="904"/>
      <c r="I92" s="904"/>
      <c r="J92" s="904"/>
      <c r="K92" s="904"/>
      <c r="L92" s="904"/>
      <c r="M92" s="904"/>
      <c r="N92" s="912"/>
      <c r="X92" s="137" t="s">
        <v>1236</v>
      </c>
    </row>
    <row r="93" spans="1:24" s="132" customFormat="1" ht="45" x14ac:dyDescent="0.2">
      <c r="A93" s="157" t="s">
        <v>323</v>
      </c>
      <c r="B93" s="158" t="s">
        <v>926</v>
      </c>
      <c r="C93" s="917" t="s">
        <v>927</v>
      </c>
      <c r="D93" s="917"/>
      <c r="E93" s="917"/>
      <c r="F93" s="159" t="s">
        <v>650</v>
      </c>
      <c r="G93" s="159" t="s">
        <v>31</v>
      </c>
      <c r="H93" s="159" t="s">
        <v>31</v>
      </c>
      <c r="I93" s="159" t="s">
        <v>838</v>
      </c>
      <c r="J93" s="160" t="s">
        <v>31</v>
      </c>
      <c r="K93" s="159" t="s">
        <v>31</v>
      </c>
      <c r="L93" s="160" t="s">
        <v>31</v>
      </c>
      <c r="M93" s="161" t="s">
        <v>31</v>
      </c>
      <c r="N93" s="162" t="s">
        <v>31</v>
      </c>
      <c r="Q93" s="137" t="s">
        <v>927</v>
      </c>
    </row>
    <row r="94" spans="1:24" s="132" customFormat="1" x14ac:dyDescent="0.2">
      <c r="A94" s="163"/>
      <c r="B94" s="164"/>
      <c r="C94" s="904" t="s">
        <v>1147</v>
      </c>
      <c r="D94" s="904"/>
      <c r="E94" s="904"/>
      <c r="F94" s="904"/>
      <c r="G94" s="904"/>
      <c r="H94" s="904"/>
      <c r="I94" s="904"/>
      <c r="J94" s="904"/>
      <c r="K94" s="904"/>
      <c r="L94" s="904"/>
      <c r="M94" s="904"/>
      <c r="N94" s="912"/>
      <c r="X94" s="137" t="s">
        <v>1147</v>
      </c>
    </row>
    <row r="95" spans="1:24" s="132" customFormat="1" ht="22.5" x14ac:dyDescent="0.2">
      <c r="A95" s="165"/>
      <c r="B95" s="166" t="s">
        <v>231</v>
      </c>
      <c r="C95" s="904" t="s">
        <v>232</v>
      </c>
      <c r="D95" s="904"/>
      <c r="E95" s="904"/>
      <c r="F95" s="904"/>
      <c r="G95" s="904"/>
      <c r="H95" s="904"/>
      <c r="I95" s="904"/>
      <c r="J95" s="904"/>
      <c r="K95" s="904"/>
      <c r="L95" s="904"/>
      <c r="M95" s="904"/>
      <c r="N95" s="912"/>
      <c r="R95" s="137" t="s">
        <v>232</v>
      </c>
    </row>
    <row r="96" spans="1:24" s="132" customFormat="1" x14ac:dyDescent="0.2">
      <c r="A96" s="167"/>
      <c r="B96" s="166" t="s">
        <v>225</v>
      </c>
      <c r="C96" s="904" t="s">
        <v>255</v>
      </c>
      <c r="D96" s="904"/>
      <c r="E96" s="904"/>
      <c r="F96" s="168" t="s">
        <v>31</v>
      </c>
      <c r="G96" s="168" t="s">
        <v>31</v>
      </c>
      <c r="H96" s="168" t="s">
        <v>31</v>
      </c>
      <c r="I96" s="168" t="s">
        <v>31</v>
      </c>
      <c r="J96" s="169">
        <v>42.21</v>
      </c>
      <c r="K96" s="168" t="s">
        <v>520</v>
      </c>
      <c r="L96" s="169">
        <v>26.38</v>
      </c>
      <c r="M96" s="170" t="s">
        <v>31</v>
      </c>
      <c r="N96" s="171" t="s">
        <v>31</v>
      </c>
      <c r="S96" s="137" t="s">
        <v>255</v>
      </c>
    </row>
    <row r="97" spans="1:24" s="132" customFormat="1" x14ac:dyDescent="0.2">
      <c r="A97" s="167"/>
      <c r="B97" s="166" t="s">
        <v>235</v>
      </c>
      <c r="C97" s="904" t="s">
        <v>236</v>
      </c>
      <c r="D97" s="904"/>
      <c r="E97" s="904"/>
      <c r="F97" s="168" t="s">
        <v>31</v>
      </c>
      <c r="G97" s="168" t="s">
        <v>31</v>
      </c>
      <c r="H97" s="168" t="s">
        <v>31</v>
      </c>
      <c r="I97" s="168" t="s">
        <v>31</v>
      </c>
      <c r="J97" s="169">
        <v>1.81</v>
      </c>
      <c r="K97" s="168" t="s">
        <v>520</v>
      </c>
      <c r="L97" s="169">
        <v>1.1299999999999999</v>
      </c>
      <c r="M97" s="170" t="s">
        <v>31</v>
      </c>
      <c r="N97" s="171" t="s">
        <v>31</v>
      </c>
      <c r="S97" s="137" t="s">
        <v>236</v>
      </c>
    </row>
    <row r="98" spans="1:24" s="132" customFormat="1" x14ac:dyDescent="0.2">
      <c r="A98" s="167"/>
      <c r="B98" s="166" t="s">
        <v>238</v>
      </c>
      <c r="C98" s="904" t="s">
        <v>239</v>
      </c>
      <c r="D98" s="904"/>
      <c r="E98" s="904"/>
      <c r="F98" s="168" t="s">
        <v>31</v>
      </c>
      <c r="G98" s="168" t="s">
        <v>31</v>
      </c>
      <c r="H98" s="168" t="s">
        <v>31</v>
      </c>
      <c r="I98" s="168" t="s">
        <v>31</v>
      </c>
      <c r="J98" s="169">
        <v>0.26</v>
      </c>
      <c r="K98" s="168" t="s">
        <v>520</v>
      </c>
      <c r="L98" s="169">
        <v>0.16</v>
      </c>
      <c r="M98" s="170" t="s">
        <v>31</v>
      </c>
      <c r="N98" s="171" t="s">
        <v>31</v>
      </c>
      <c r="S98" s="137" t="s">
        <v>239</v>
      </c>
    </row>
    <row r="99" spans="1:24" s="132" customFormat="1" x14ac:dyDescent="0.2">
      <c r="A99" s="167"/>
      <c r="B99" s="166" t="s">
        <v>256</v>
      </c>
      <c r="C99" s="904" t="s">
        <v>257</v>
      </c>
      <c r="D99" s="904"/>
      <c r="E99" s="904"/>
      <c r="F99" s="168" t="s">
        <v>31</v>
      </c>
      <c r="G99" s="168" t="s">
        <v>31</v>
      </c>
      <c r="H99" s="168" t="s">
        <v>31</v>
      </c>
      <c r="I99" s="168" t="s">
        <v>31</v>
      </c>
      <c r="J99" s="169">
        <v>11.27</v>
      </c>
      <c r="K99" s="168" t="s">
        <v>31</v>
      </c>
      <c r="L99" s="169">
        <v>5.64</v>
      </c>
      <c r="M99" s="170" t="s">
        <v>31</v>
      </c>
      <c r="N99" s="171" t="s">
        <v>31</v>
      </c>
      <c r="S99" s="137" t="s">
        <v>257</v>
      </c>
    </row>
    <row r="100" spans="1:24" s="132" customFormat="1" x14ac:dyDescent="0.2">
      <c r="A100" s="167"/>
      <c r="B100" s="166" t="s">
        <v>31</v>
      </c>
      <c r="C100" s="904" t="s">
        <v>258</v>
      </c>
      <c r="D100" s="904"/>
      <c r="E100" s="904"/>
      <c r="F100" s="168" t="s">
        <v>241</v>
      </c>
      <c r="G100" s="168" t="s">
        <v>928</v>
      </c>
      <c r="H100" s="168" t="s">
        <v>520</v>
      </c>
      <c r="I100" s="168" t="s">
        <v>1237</v>
      </c>
      <c r="J100" s="169" t="s">
        <v>31</v>
      </c>
      <c r="K100" s="168" t="s">
        <v>31</v>
      </c>
      <c r="L100" s="169" t="s">
        <v>31</v>
      </c>
      <c r="M100" s="170" t="s">
        <v>31</v>
      </c>
      <c r="N100" s="171" t="s">
        <v>31</v>
      </c>
      <c r="T100" s="137" t="s">
        <v>258</v>
      </c>
    </row>
    <row r="101" spans="1:24" s="132" customFormat="1" x14ac:dyDescent="0.2">
      <c r="A101" s="167"/>
      <c r="B101" s="166" t="s">
        <v>31</v>
      </c>
      <c r="C101" s="904" t="s">
        <v>240</v>
      </c>
      <c r="D101" s="904"/>
      <c r="E101" s="904"/>
      <c r="F101" s="168" t="s">
        <v>241</v>
      </c>
      <c r="G101" s="168" t="s">
        <v>925</v>
      </c>
      <c r="H101" s="168" t="s">
        <v>520</v>
      </c>
      <c r="I101" s="168" t="s">
        <v>852</v>
      </c>
      <c r="J101" s="169" t="s">
        <v>31</v>
      </c>
      <c r="K101" s="168" t="s">
        <v>31</v>
      </c>
      <c r="L101" s="169" t="s">
        <v>31</v>
      </c>
      <c r="M101" s="170" t="s">
        <v>31</v>
      </c>
      <c r="N101" s="171" t="s">
        <v>31</v>
      </c>
      <c r="T101" s="137" t="s">
        <v>240</v>
      </c>
    </row>
    <row r="102" spans="1:24" s="132" customFormat="1" x14ac:dyDescent="0.2">
      <c r="A102" s="167"/>
      <c r="B102" s="166" t="s">
        <v>31</v>
      </c>
      <c r="C102" s="917" t="s">
        <v>244</v>
      </c>
      <c r="D102" s="917"/>
      <c r="E102" s="917"/>
      <c r="F102" s="159" t="s">
        <v>31</v>
      </c>
      <c r="G102" s="159" t="s">
        <v>31</v>
      </c>
      <c r="H102" s="159" t="s">
        <v>31</v>
      </c>
      <c r="I102" s="159" t="s">
        <v>31</v>
      </c>
      <c r="J102" s="160">
        <v>55.29</v>
      </c>
      <c r="K102" s="159" t="s">
        <v>31</v>
      </c>
      <c r="L102" s="160">
        <v>33.15</v>
      </c>
      <c r="M102" s="161" t="s">
        <v>31</v>
      </c>
      <c r="N102" s="162" t="s">
        <v>31</v>
      </c>
      <c r="U102" s="137" t="s">
        <v>244</v>
      </c>
    </row>
    <row r="103" spans="1:24" s="132" customFormat="1" x14ac:dyDescent="0.2">
      <c r="A103" s="167"/>
      <c r="B103" s="166" t="s">
        <v>31</v>
      </c>
      <c r="C103" s="904" t="s">
        <v>245</v>
      </c>
      <c r="D103" s="904"/>
      <c r="E103" s="904"/>
      <c r="F103" s="168" t="s">
        <v>31</v>
      </c>
      <c r="G103" s="168" t="s">
        <v>31</v>
      </c>
      <c r="H103" s="168" t="s">
        <v>31</v>
      </c>
      <c r="I103" s="168" t="s">
        <v>31</v>
      </c>
      <c r="J103" s="169" t="s">
        <v>31</v>
      </c>
      <c r="K103" s="168" t="s">
        <v>31</v>
      </c>
      <c r="L103" s="169">
        <v>26.54</v>
      </c>
      <c r="M103" s="170" t="s">
        <v>31</v>
      </c>
      <c r="N103" s="171" t="s">
        <v>31</v>
      </c>
      <c r="T103" s="137" t="s">
        <v>245</v>
      </c>
    </row>
    <row r="104" spans="1:24" s="132" customFormat="1" ht="22.5" x14ac:dyDescent="0.2">
      <c r="A104" s="167"/>
      <c r="B104" s="166" t="s">
        <v>892</v>
      </c>
      <c r="C104" s="904" t="s">
        <v>893</v>
      </c>
      <c r="D104" s="904"/>
      <c r="E104" s="904"/>
      <c r="F104" s="168" t="s">
        <v>144</v>
      </c>
      <c r="G104" s="168" t="s">
        <v>248</v>
      </c>
      <c r="H104" s="168" t="s">
        <v>31</v>
      </c>
      <c r="I104" s="168" t="s">
        <v>248</v>
      </c>
      <c r="J104" s="169" t="s">
        <v>31</v>
      </c>
      <c r="K104" s="168" t="s">
        <v>31</v>
      </c>
      <c r="L104" s="169">
        <v>25.21</v>
      </c>
      <c r="M104" s="170" t="s">
        <v>31</v>
      </c>
      <c r="N104" s="171" t="s">
        <v>31</v>
      </c>
      <c r="T104" s="137" t="s">
        <v>893</v>
      </c>
    </row>
    <row r="105" spans="1:24" s="132" customFormat="1" ht="22.5" x14ac:dyDescent="0.2">
      <c r="A105" s="167"/>
      <c r="B105" s="166" t="s">
        <v>894</v>
      </c>
      <c r="C105" s="904" t="s">
        <v>895</v>
      </c>
      <c r="D105" s="904"/>
      <c r="E105" s="904"/>
      <c r="F105" s="168" t="s">
        <v>144</v>
      </c>
      <c r="G105" s="168" t="s">
        <v>554</v>
      </c>
      <c r="H105" s="168" t="s">
        <v>31</v>
      </c>
      <c r="I105" s="168" t="s">
        <v>554</v>
      </c>
      <c r="J105" s="169" t="s">
        <v>31</v>
      </c>
      <c r="K105" s="168" t="s">
        <v>31</v>
      </c>
      <c r="L105" s="169">
        <v>17.25</v>
      </c>
      <c r="M105" s="170" t="s">
        <v>31</v>
      </c>
      <c r="N105" s="171" t="s">
        <v>31</v>
      </c>
      <c r="T105" s="137" t="s">
        <v>895</v>
      </c>
    </row>
    <row r="106" spans="1:24" s="132" customFormat="1" x14ac:dyDescent="0.2">
      <c r="A106" s="172"/>
      <c r="B106" s="173"/>
      <c r="C106" s="918" t="s">
        <v>252</v>
      </c>
      <c r="D106" s="918"/>
      <c r="E106" s="918"/>
      <c r="F106" s="174" t="s">
        <v>31</v>
      </c>
      <c r="G106" s="174" t="s">
        <v>31</v>
      </c>
      <c r="H106" s="174" t="s">
        <v>31</v>
      </c>
      <c r="I106" s="174" t="s">
        <v>31</v>
      </c>
      <c r="J106" s="175" t="s">
        <v>31</v>
      </c>
      <c r="K106" s="174" t="s">
        <v>31</v>
      </c>
      <c r="L106" s="175">
        <v>75.61</v>
      </c>
      <c r="M106" s="161" t="s">
        <v>31</v>
      </c>
      <c r="N106" s="176" t="s">
        <v>31</v>
      </c>
      <c r="V106" s="137" t="s">
        <v>252</v>
      </c>
    </row>
    <row r="107" spans="1:24" s="132" customFormat="1" ht="56.25" x14ac:dyDescent="0.2">
      <c r="A107" s="157" t="s">
        <v>328</v>
      </c>
      <c r="B107" s="158" t="s">
        <v>1238</v>
      </c>
      <c r="C107" s="917" t="s">
        <v>1239</v>
      </c>
      <c r="D107" s="917"/>
      <c r="E107" s="917"/>
      <c r="F107" s="159" t="s">
        <v>650</v>
      </c>
      <c r="G107" s="159" t="s">
        <v>31</v>
      </c>
      <c r="H107" s="159" t="s">
        <v>31</v>
      </c>
      <c r="I107" s="159" t="s">
        <v>838</v>
      </c>
      <c r="J107" s="160" t="s">
        <v>31</v>
      </c>
      <c r="K107" s="159" t="s">
        <v>31</v>
      </c>
      <c r="L107" s="160" t="s">
        <v>31</v>
      </c>
      <c r="M107" s="161" t="s">
        <v>31</v>
      </c>
      <c r="N107" s="162" t="s">
        <v>31</v>
      </c>
      <c r="Q107" s="137" t="s">
        <v>1239</v>
      </c>
    </row>
    <row r="108" spans="1:24" s="132" customFormat="1" x14ac:dyDescent="0.2">
      <c r="A108" s="163"/>
      <c r="B108" s="164"/>
      <c r="C108" s="904" t="s">
        <v>1147</v>
      </c>
      <c r="D108" s="904"/>
      <c r="E108" s="904"/>
      <c r="F108" s="904"/>
      <c r="G108" s="904"/>
      <c r="H108" s="904"/>
      <c r="I108" s="904"/>
      <c r="J108" s="904"/>
      <c r="K108" s="904"/>
      <c r="L108" s="904"/>
      <c r="M108" s="904"/>
      <c r="N108" s="912"/>
      <c r="X108" s="137" t="s">
        <v>1147</v>
      </c>
    </row>
    <row r="109" spans="1:24" s="132" customFormat="1" ht="22.5" x14ac:dyDescent="0.2">
      <c r="A109" s="165"/>
      <c r="B109" s="166" t="s">
        <v>231</v>
      </c>
      <c r="C109" s="904" t="s">
        <v>232</v>
      </c>
      <c r="D109" s="904"/>
      <c r="E109" s="904"/>
      <c r="F109" s="904"/>
      <c r="G109" s="904"/>
      <c r="H109" s="904"/>
      <c r="I109" s="904"/>
      <c r="J109" s="904"/>
      <c r="K109" s="904"/>
      <c r="L109" s="904"/>
      <c r="M109" s="904"/>
      <c r="N109" s="912"/>
      <c r="R109" s="137" t="s">
        <v>232</v>
      </c>
    </row>
    <row r="110" spans="1:24" s="132" customFormat="1" x14ac:dyDescent="0.2">
      <c r="A110" s="167"/>
      <c r="B110" s="166" t="s">
        <v>225</v>
      </c>
      <c r="C110" s="904" t="s">
        <v>255</v>
      </c>
      <c r="D110" s="904"/>
      <c r="E110" s="904"/>
      <c r="F110" s="168" t="s">
        <v>31</v>
      </c>
      <c r="G110" s="168" t="s">
        <v>31</v>
      </c>
      <c r="H110" s="168" t="s">
        <v>31</v>
      </c>
      <c r="I110" s="168" t="s">
        <v>31</v>
      </c>
      <c r="J110" s="169">
        <v>17.2</v>
      </c>
      <c r="K110" s="168" t="s">
        <v>520</v>
      </c>
      <c r="L110" s="169">
        <v>10.75</v>
      </c>
      <c r="M110" s="170" t="s">
        <v>31</v>
      </c>
      <c r="N110" s="171" t="s">
        <v>31</v>
      </c>
      <c r="S110" s="137" t="s">
        <v>255</v>
      </c>
    </row>
    <row r="111" spans="1:24" s="132" customFormat="1" x14ac:dyDescent="0.2">
      <c r="A111" s="167"/>
      <c r="B111" s="166" t="s">
        <v>235</v>
      </c>
      <c r="C111" s="904" t="s">
        <v>236</v>
      </c>
      <c r="D111" s="904"/>
      <c r="E111" s="904"/>
      <c r="F111" s="168" t="s">
        <v>31</v>
      </c>
      <c r="G111" s="168" t="s">
        <v>31</v>
      </c>
      <c r="H111" s="168" t="s">
        <v>31</v>
      </c>
      <c r="I111" s="168" t="s">
        <v>31</v>
      </c>
      <c r="J111" s="169">
        <v>1.81</v>
      </c>
      <c r="K111" s="168" t="s">
        <v>520</v>
      </c>
      <c r="L111" s="169">
        <v>1.1299999999999999</v>
      </c>
      <c r="M111" s="170" t="s">
        <v>31</v>
      </c>
      <c r="N111" s="171" t="s">
        <v>31</v>
      </c>
      <c r="S111" s="137" t="s">
        <v>236</v>
      </c>
    </row>
    <row r="112" spans="1:24" s="132" customFormat="1" x14ac:dyDescent="0.2">
      <c r="A112" s="167"/>
      <c r="B112" s="166" t="s">
        <v>238</v>
      </c>
      <c r="C112" s="904" t="s">
        <v>239</v>
      </c>
      <c r="D112" s="904"/>
      <c r="E112" s="904"/>
      <c r="F112" s="168" t="s">
        <v>31</v>
      </c>
      <c r="G112" s="168" t="s">
        <v>31</v>
      </c>
      <c r="H112" s="168" t="s">
        <v>31</v>
      </c>
      <c r="I112" s="168" t="s">
        <v>31</v>
      </c>
      <c r="J112" s="169">
        <v>0.26</v>
      </c>
      <c r="K112" s="168" t="s">
        <v>520</v>
      </c>
      <c r="L112" s="169">
        <v>0.16</v>
      </c>
      <c r="M112" s="170" t="s">
        <v>31</v>
      </c>
      <c r="N112" s="171" t="s">
        <v>31</v>
      </c>
      <c r="S112" s="137" t="s">
        <v>239</v>
      </c>
    </row>
    <row r="113" spans="1:26" s="132" customFormat="1" x14ac:dyDescent="0.2">
      <c r="A113" s="167"/>
      <c r="B113" s="166" t="s">
        <v>256</v>
      </c>
      <c r="C113" s="904" t="s">
        <v>257</v>
      </c>
      <c r="D113" s="904"/>
      <c r="E113" s="904"/>
      <c r="F113" s="168" t="s">
        <v>31</v>
      </c>
      <c r="G113" s="168" t="s">
        <v>31</v>
      </c>
      <c r="H113" s="168" t="s">
        <v>31</v>
      </c>
      <c r="I113" s="168" t="s">
        <v>31</v>
      </c>
      <c r="J113" s="169">
        <v>8.31</v>
      </c>
      <c r="K113" s="168" t="s">
        <v>31</v>
      </c>
      <c r="L113" s="169">
        <v>4.16</v>
      </c>
      <c r="M113" s="170" t="s">
        <v>31</v>
      </c>
      <c r="N113" s="171" t="s">
        <v>31</v>
      </c>
      <c r="S113" s="137" t="s">
        <v>257</v>
      </c>
    </row>
    <row r="114" spans="1:26" s="132" customFormat="1" x14ac:dyDescent="0.2">
      <c r="A114" s="167"/>
      <c r="B114" s="166" t="s">
        <v>31</v>
      </c>
      <c r="C114" s="904" t="s">
        <v>258</v>
      </c>
      <c r="D114" s="904"/>
      <c r="E114" s="904"/>
      <c r="F114" s="168" t="s">
        <v>241</v>
      </c>
      <c r="G114" s="168" t="s">
        <v>1240</v>
      </c>
      <c r="H114" s="168" t="s">
        <v>520</v>
      </c>
      <c r="I114" s="168" t="s">
        <v>1241</v>
      </c>
      <c r="J114" s="169" t="s">
        <v>31</v>
      </c>
      <c r="K114" s="168" t="s">
        <v>31</v>
      </c>
      <c r="L114" s="169" t="s">
        <v>31</v>
      </c>
      <c r="M114" s="170" t="s">
        <v>31</v>
      </c>
      <c r="N114" s="171" t="s">
        <v>31</v>
      </c>
      <c r="T114" s="137" t="s">
        <v>258</v>
      </c>
    </row>
    <row r="115" spans="1:26" s="132" customFormat="1" x14ac:dyDescent="0.2">
      <c r="A115" s="167"/>
      <c r="B115" s="166" t="s">
        <v>31</v>
      </c>
      <c r="C115" s="904" t="s">
        <v>240</v>
      </c>
      <c r="D115" s="904"/>
      <c r="E115" s="904"/>
      <c r="F115" s="168" t="s">
        <v>241</v>
      </c>
      <c r="G115" s="168" t="s">
        <v>925</v>
      </c>
      <c r="H115" s="168" t="s">
        <v>520</v>
      </c>
      <c r="I115" s="168" t="s">
        <v>852</v>
      </c>
      <c r="J115" s="169" t="s">
        <v>31</v>
      </c>
      <c r="K115" s="168" t="s">
        <v>31</v>
      </c>
      <c r="L115" s="169" t="s">
        <v>31</v>
      </c>
      <c r="M115" s="170" t="s">
        <v>31</v>
      </c>
      <c r="N115" s="171" t="s">
        <v>31</v>
      </c>
      <c r="T115" s="137" t="s">
        <v>240</v>
      </c>
    </row>
    <row r="116" spans="1:26" s="132" customFormat="1" x14ac:dyDescent="0.2">
      <c r="A116" s="167"/>
      <c r="B116" s="166" t="s">
        <v>31</v>
      </c>
      <c r="C116" s="917" t="s">
        <v>244</v>
      </c>
      <c r="D116" s="917"/>
      <c r="E116" s="917"/>
      <c r="F116" s="159" t="s">
        <v>31</v>
      </c>
      <c r="G116" s="159" t="s">
        <v>31</v>
      </c>
      <c r="H116" s="159" t="s">
        <v>31</v>
      </c>
      <c r="I116" s="159" t="s">
        <v>31</v>
      </c>
      <c r="J116" s="160">
        <v>27.32</v>
      </c>
      <c r="K116" s="159" t="s">
        <v>31</v>
      </c>
      <c r="L116" s="160">
        <v>16.04</v>
      </c>
      <c r="M116" s="161" t="s">
        <v>31</v>
      </c>
      <c r="N116" s="162" t="s">
        <v>31</v>
      </c>
      <c r="U116" s="137" t="s">
        <v>244</v>
      </c>
    </row>
    <row r="117" spans="1:26" s="132" customFormat="1" x14ac:dyDescent="0.2">
      <c r="A117" s="167"/>
      <c r="B117" s="166" t="s">
        <v>31</v>
      </c>
      <c r="C117" s="904" t="s">
        <v>245</v>
      </c>
      <c r="D117" s="904"/>
      <c r="E117" s="904"/>
      <c r="F117" s="168" t="s">
        <v>31</v>
      </c>
      <c r="G117" s="168" t="s">
        <v>31</v>
      </c>
      <c r="H117" s="168" t="s">
        <v>31</v>
      </c>
      <c r="I117" s="168" t="s">
        <v>31</v>
      </c>
      <c r="J117" s="169" t="s">
        <v>31</v>
      </c>
      <c r="K117" s="168" t="s">
        <v>31</v>
      </c>
      <c r="L117" s="169">
        <v>10.91</v>
      </c>
      <c r="M117" s="170" t="s">
        <v>31</v>
      </c>
      <c r="N117" s="171" t="s">
        <v>31</v>
      </c>
      <c r="T117" s="137" t="s">
        <v>245</v>
      </c>
    </row>
    <row r="118" spans="1:26" s="132" customFormat="1" ht="22.5" x14ac:dyDescent="0.2">
      <c r="A118" s="167"/>
      <c r="B118" s="166" t="s">
        <v>892</v>
      </c>
      <c r="C118" s="904" t="s">
        <v>893</v>
      </c>
      <c r="D118" s="904"/>
      <c r="E118" s="904"/>
      <c r="F118" s="168" t="s">
        <v>144</v>
      </c>
      <c r="G118" s="168" t="s">
        <v>248</v>
      </c>
      <c r="H118" s="168" t="s">
        <v>31</v>
      </c>
      <c r="I118" s="168" t="s">
        <v>248</v>
      </c>
      <c r="J118" s="169" t="s">
        <v>31</v>
      </c>
      <c r="K118" s="168" t="s">
        <v>31</v>
      </c>
      <c r="L118" s="169">
        <v>10.36</v>
      </c>
      <c r="M118" s="170" t="s">
        <v>31</v>
      </c>
      <c r="N118" s="171" t="s">
        <v>31</v>
      </c>
      <c r="T118" s="137" t="s">
        <v>893</v>
      </c>
    </row>
    <row r="119" spans="1:26" s="132" customFormat="1" ht="22.5" x14ac:dyDescent="0.2">
      <c r="A119" s="167"/>
      <c r="B119" s="166" t="s">
        <v>894</v>
      </c>
      <c r="C119" s="904" t="s">
        <v>895</v>
      </c>
      <c r="D119" s="904"/>
      <c r="E119" s="904"/>
      <c r="F119" s="168" t="s">
        <v>144</v>
      </c>
      <c r="G119" s="168" t="s">
        <v>554</v>
      </c>
      <c r="H119" s="168" t="s">
        <v>31</v>
      </c>
      <c r="I119" s="168" t="s">
        <v>554</v>
      </c>
      <c r="J119" s="169" t="s">
        <v>31</v>
      </c>
      <c r="K119" s="168" t="s">
        <v>31</v>
      </c>
      <c r="L119" s="169">
        <v>7.09</v>
      </c>
      <c r="M119" s="170" t="s">
        <v>31</v>
      </c>
      <c r="N119" s="171" t="s">
        <v>31</v>
      </c>
      <c r="T119" s="137" t="s">
        <v>895</v>
      </c>
    </row>
    <row r="120" spans="1:26" s="132" customFormat="1" x14ac:dyDescent="0.2">
      <c r="A120" s="172"/>
      <c r="B120" s="173"/>
      <c r="C120" s="918" t="s">
        <v>252</v>
      </c>
      <c r="D120" s="918"/>
      <c r="E120" s="918"/>
      <c r="F120" s="174" t="s">
        <v>31</v>
      </c>
      <c r="G120" s="174" t="s">
        <v>31</v>
      </c>
      <c r="H120" s="174" t="s">
        <v>31</v>
      </c>
      <c r="I120" s="174" t="s">
        <v>31</v>
      </c>
      <c r="J120" s="175" t="s">
        <v>31</v>
      </c>
      <c r="K120" s="174" t="s">
        <v>31</v>
      </c>
      <c r="L120" s="175">
        <v>33.49</v>
      </c>
      <c r="M120" s="161" t="s">
        <v>31</v>
      </c>
      <c r="N120" s="176" t="s">
        <v>31</v>
      </c>
      <c r="V120" s="137" t="s">
        <v>252</v>
      </c>
    </row>
    <row r="121" spans="1:26" s="132" customFormat="1" ht="33.75" x14ac:dyDescent="0.2">
      <c r="A121" s="157" t="s">
        <v>336</v>
      </c>
      <c r="B121" s="158" t="s">
        <v>1161</v>
      </c>
      <c r="C121" s="917" t="s">
        <v>1242</v>
      </c>
      <c r="D121" s="917"/>
      <c r="E121" s="917"/>
      <c r="F121" s="159" t="s">
        <v>1037</v>
      </c>
      <c r="G121" s="159" t="s">
        <v>31</v>
      </c>
      <c r="H121" s="159" t="s">
        <v>31</v>
      </c>
      <c r="I121" s="159" t="s">
        <v>1163</v>
      </c>
      <c r="J121" s="160">
        <v>1480.94</v>
      </c>
      <c r="K121" s="159" t="s">
        <v>31</v>
      </c>
      <c r="L121" s="160">
        <v>151.06</v>
      </c>
      <c r="M121" s="161" t="s">
        <v>31</v>
      </c>
      <c r="N121" s="162" t="s">
        <v>31</v>
      </c>
      <c r="Q121" s="137" t="s">
        <v>1242</v>
      </c>
    </row>
    <row r="122" spans="1:26" s="132" customFormat="1" x14ac:dyDescent="0.2">
      <c r="A122" s="163"/>
      <c r="B122" s="164"/>
      <c r="C122" s="904" t="s">
        <v>1164</v>
      </c>
      <c r="D122" s="904"/>
      <c r="E122" s="904"/>
      <c r="F122" s="904"/>
      <c r="G122" s="904"/>
      <c r="H122" s="904"/>
      <c r="I122" s="904"/>
      <c r="J122" s="904"/>
      <c r="K122" s="904"/>
      <c r="L122" s="904"/>
      <c r="M122" s="904"/>
      <c r="N122" s="912"/>
      <c r="X122" s="137" t="s">
        <v>1164</v>
      </c>
    </row>
    <row r="123" spans="1:26" s="132" customFormat="1" ht="1.5" customHeight="1" x14ac:dyDescent="0.2">
      <c r="A123" s="177"/>
      <c r="B123" s="173"/>
      <c r="C123" s="173"/>
      <c r="D123" s="173"/>
      <c r="E123" s="173"/>
      <c r="F123" s="177"/>
      <c r="G123" s="177"/>
      <c r="H123" s="177"/>
      <c r="I123" s="177"/>
      <c r="J123" s="178"/>
      <c r="K123" s="177"/>
      <c r="L123" s="178"/>
      <c r="M123" s="168"/>
      <c r="N123" s="178"/>
    </row>
    <row r="124" spans="1:26" s="132" customFormat="1" ht="2.25" customHeight="1" x14ac:dyDescent="0.2"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91"/>
      <c r="M124" s="192"/>
      <c r="N124" s="193"/>
    </row>
    <row r="125" spans="1:26" s="132" customFormat="1" x14ac:dyDescent="0.2">
      <c r="A125" s="179"/>
      <c r="B125" s="180" t="s">
        <v>31</v>
      </c>
      <c r="C125" s="918" t="s">
        <v>466</v>
      </c>
      <c r="D125" s="918"/>
      <c r="E125" s="918"/>
      <c r="F125" s="918"/>
      <c r="G125" s="918"/>
      <c r="H125" s="918"/>
      <c r="I125" s="918"/>
      <c r="J125" s="918"/>
      <c r="K125" s="918"/>
      <c r="L125" s="181" t="s">
        <v>31</v>
      </c>
      <c r="M125" s="182" t="s">
        <v>31</v>
      </c>
      <c r="N125" s="183" t="s">
        <v>31</v>
      </c>
      <c r="Y125" s="137" t="s">
        <v>466</v>
      </c>
    </row>
    <row r="126" spans="1:26" s="132" customFormat="1" x14ac:dyDescent="0.2">
      <c r="A126" s="184"/>
      <c r="B126" s="166" t="s">
        <v>225</v>
      </c>
      <c r="C126" s="904" t="s">
        <v>808</v>
      </c>
      <c r="D126" s="904"/>
      <c r="E126" s="904"/>
      <c r="F126" s="904"/>
      <c r="G126" s="904"/>
      <c r="H126" s="904"/>
      <c r="I126" s="904"/>
      <c r="J126" s="904"/>
      <c r="K126" s="904"/>
      <c r="L126" s="185">
        <v>1778.87</v>
      </c>
      <c r="M126" s="186">
        <v>7.3</v>
      </c>
      <c r="N126" s="187">
        <v>12986</v>
      </c>
      <c r="Z126" s="137" t="s">
        <v>808</v>
      </c>
    </row>
    <row r="127" spans="1:26" s="132" customFormat="1" x14ac:dyDescent="0.2">
      <c r="A127" s="184"/>
      <c r="B127" s="166" t="s">
        <v>31</v>
      </c>
      <c r="C127" s="904" t="s">
        <v>270</v>
      </c>
      <c r="D127" s="904"/>
      <c r="E127" s="904"/>
      <c r="F127" s="904"/>
      <c r="G127" s="904"/>
      <c r="H127" s="904"/>
      <c r="I127" s="904"/>
      <c r="J127" s="904"/>
      <c r="K127" s="904"/>
      <c r="L127" s="185" t="s">
        <v>31</v>
      </c>
      <c r="M127" s="186" t="s">
        <v>31</v>
      </c>
      <c r="N127" s="187" t="s">
        <v>31</v>
      </c>
      <c r="Z127" s="137" t="s">
        <v>270</v>
      </c>
    </row>
    <row r="128" spans="1:26" s="132" customFormat="1" x14ac:dyDescent="0.2">
      <c r="A128" s="184"/>
      <c r="B128" s="166" t="s">
        <v>31</v>
      </c>
      <c r="C128" s="904" t="s">
        <v>271</v>
      </c>
      <c r="D128" s="904"/>
      <c r="E128" s="904"/>
      <c r="F128" s="904"/>
      <c r="G128" s="904"/>
      <c r="H128" s="904"/>
      <c r="I128" s="904"/>
      <c r="J128" s="904"/>
      <c r="K128" s="904"/>
      <c r="L128" s="185">
        <v>362.98</v>
      </c>
      <c r="M128" s="186" t="s">
        <v>31</v>
      </c>
      <c r="N128" s="187" t="s">
        <v>31</v>
      </c>
      <c r="Z128" s="137" t="s">
        <v>271</v>
      </c>
    </row>
    <row r="129" spans="1:27" x14ac:dyDescent="0.2">
      <c r="A129" s="184"/>
      <c r="B129" s="166" t="s">
        <v>31</v>
      </c>
      <c r="C129" s="904" t="s">
        <v>272</v>
      </c>
      <c r="D129" s="904"/>
      <c r="E129" s="904"/>
      <c r="F129" s="904"/>
      <c r="G129" s="904"/>
      <c r="H129" s="904"/>
      <c r="I129" s="904"/>
      <c r="J129" s="904"/>
      <c r="K129" s="904"/>
      <c r="L129" s="185">
        <v>13.89</v>
      </c>
      <c r="M129" s="186" t="s">
        <v>31</v>
      </c>
      <c r="N129" s="187" t="s">
        <v>31</v>
      </c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7" t="s">
        <v>272</v>
      </c>
      <c r="AA129" s="132"/>
    </row>
    <row r="130" spans="1:27" x14ac:dyDescent="0.2">
      <c r="A130" s="184"/>
      <c r="B130" s="166" t="s">
        <v>31</v>
      </c>
      <c r="C130" s="904" t="s">
        <v>273</v>
      </c>
      <c r="D130" s="904"/>
      <c r="E130" s="904"/>
      <c r="F130" s="904"/>
      <c r="G130" s="904"/>
      <c r="H130" s="904"/>
      <c r="I130" s="904"/>
      <c r="J130" s="904"/>
      <c r="K130" s="904"/>
      <c r="L130" s="185">
        <v>866.9</v>
      </c>
      <c r="M130" s="186" t="s">
        <v>31</v>
      </c>
      <c r="N130" s="187" t="s">
        <v>31</v>
      </c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7" t="s">
        <v>273</v>
      </c>
      <c r="AA130" s="132"/>
    </row>
    <row r="131" spans="1:27" x14ac:dyDescent="0.2">
      <c r="A131" s="184"/>
      <c r="B131" s="166" t="s">
        <v>31</v>
      </c>
      <c r="C131" s="904" t="s">
        <v>274</v>
      </c>
      <c r="D131" s="904"/>
      <c r="E131" s="904"/>
      <c r="F131" s="904"/>
      <c r="G131" s="904"/>
      <c r="H131" s="904"/>
      <c r="I131" s="904"/>
      <c r="J131" s="904"/>
      <c r="K131" s="904"/>
      <c r="L131" s="185">
        <v>310.22000000000003</v>
      </c>
      <c r="M131" s="186" t="s">
        <v>31</v>
      </c>
      <c r="N131" s="187" t="s">
        <v>31</v>
      </c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7" t="s">
        <v>274</v>
      </c>
      <c r="AA131" s="132"/>
    </row>
    <row r="132" spans="1:27" x14ac:dyDescent="0.2">
      <c r="A132" s="184"/>
      <c r="B132" s="166" t="s">
        <v>31</v>
      </c>
      <c r="C132" s="904" t="s">
        <v>275</v>
      </c>
      <c r="D132" s="904"/>
      <c r="E132" s="904"/>
      <c r="F132" s="904"/>
      <c r="G132" s="904"/>
      <c r="H132" s="904"/>
      <c r="I132" s="904"/>
      <c r="J132" s="904"/>
      <c r="K132" s="904"/>
      <c r="L132" s="185">
        <v>224.88</v>
      </c>
      <c r="M132" s="186" t="s">
        <v>31</v>
      </c>
      <c r="N132" s="187" t="s">
        <v>31</v>
      </c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7" t="s">
        <v>275</v>
      </c>
      <c r="AA132" s="132"/>
    </row>
    <row r="133" spans="1:27" x14ac:dyDescent="0.2">
      <c r="A133" s="184"/>
      <c r="B133" s="166" t="s">
        <v>235</v>
      </c>
      <c r="C133" s="904" t="s">
        <v>809</v>
      </c>
      <c r="D133" s="904"/>
      <c r="E133" s="904"/>
      <c r="F133" s="904"/>
      <c r="G133" s="904"/>
      <c r="H133" s="904"/>
      <c r="I133" s="904"/>
      <c r="J133" s="904"/>
      <c r="K133" s="904"/>
      <c r="L133" s="185">
        <v>1103732.77</v>
      </c>
      <c r="M133" s="186">
        <v>4.51</v>
      </c>
      <c r="N133" s="187">
        <v>4977835</v>
      </c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7" t="s">
        <v>809</v>
      </c>
      <c r="AA133" s="132"/>
    </row>
    <row r="134" spans="1:27" x14ac:dyDescent="0.2">
      <c r="A134" s="184"/>
      <c r="B134" s="166" t="s">
        <v>31</v>
      </c>
      <c r="C134" s="904" t="s">
        <v>276</v>
      </c>
      <c r="D134" s="904"/>
      <c r="E134" s="904"/>
      <c r="F134" s="904"/>
      <c r="G134" s="904"/>
      <c r="H134" s="904"/>
      <c r="I134" s="904"/>
      <c r="J134" s="904"/>
      <c r="K134" s="904"/>
      <c r="L134" s="185">
        <v>364.41</v>
      </c>
      <c r="M134" s="186" t="s">
        <v>31</v>
      </c>
      <c r="N134" s="187" t="s">
        <v>31</v>
      </c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7" t="s">
        <v>276</v>
      </c>
      <c r="AA134" s="132"/>
    </row>
    <row r="135" spans="1:27" x14ac:dyDescent="0.2">
      <c r="A135" s="184"/>
      <c r="B135" s="166" t="s">
        <v>31</v>
      </c>
      <c r="C135" s="904" t="s">
        <v>277</v>
      </c>
      <c r="D135" s="904"/>
      <c r="E135" s="904"/>
      <c r="F135" s="904"/>
      <c r="G135" s="904"/>
      <c r="H135" s="904"/>
      <c r="I135" s="904"/>
      <c r="J135" s="904"/>
      <c r="K135" s="904"/>
      <c r="L135" s="185">
        <v>310.22000000000003</v>
      </c>
      <c r="M135" s="186" t="s">
        <v>31</v>
      </c>
      <c r="N135" s="187" t="s">
        <v>31</v>
      </c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7" t="s">
        <v>277</v>
      </c>
      <c r="AA135" s="132"/>
    </row>
    <row r="136" spans="1:27" x14ac:dyDescent="0.2">
      <c r="A136" s="184"/>
      <c r="B136" s="166" t="s">
        <v>31</v>
      </c>
      <c r="C136" s="904" t="s">
        <v>278</v>
      </c>
      <c r="D136" s="904"/>
      <c r="E136" s="904"/>
      <c r="F136" s="904"/>
      <c r="G136" s="904"/>
      <c r="H136" s="904"/>
      <c r="I136" s="904"/>
      <c r="J136" s="904"/>
      <c r="K136" s="904"/>
      <c r="L136" s="185">
        <v>224.88</v>
      </c>
      <c r="M136" s="186" t="s">
        <v>31</v>
      </c>
      <c r="N136" s="187" t="s">
        <v>31</v>
      </c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7" t="s">
        <v>278</v>
      </c>
      <c r="AA136" s="132"/>
    </row>
    <row r="137" spans="1:27" x14ac:dyDescent="0.2">
      <c r="A137" s="184"/>
      <c r="B137" s="178" t="s">
        <v>31</v>
      </c>
      <c r="C137" s="919" t="s">
        <v>467</v>
      </c>
      <c r="D137" s="919"/>
      <c r="E137" s="919"/>
      <c r="F137" s="919"/>
      <c r="G137" s="919"/>
      <c r="H137" s="919"/>
      <c r="I137" s="919"/>
      <c r="J137" s="919"/>
      <c r="K137" s="919"/>
      <c r="L137" s="188">
        <v>1105511.6399999999</v>
      </c>
      <c r="M137" s="189" t="s">
        <v>31</v>
      </c>
      <c r="N137" s="194">
        <v>4990821</v>
      </c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7" t="s">
        <v>467</v>
      </c>
    </row>
    <row r="138" spans="1:27" ht="1.5" customHeight="1" x14ac:dyDescent="0.2">
      <c r="B138" s="178"/>
      <c r="C138" s="173"/>
      <c r="D138" s="173"/>
      <c r="E138" s="173"/>
      <c r="F138" s="173"/>
      <c r="G138" s="173"/>
      <c r="H138" s="173"/>
      <c r="I138" s="173"/>
      <c r="J138" s="173"/>
      <c r="K138" s="173"/>
      <c r="L138" s="188"/>
      <c r="M138" s="189"/>
      <c r="N138" s="195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132"/>
    </row>
    <row r="139" spans="1:27" ht="53.25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196"/>
      <c r="N139" s="196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</row>
    <row r="140" spans="1:27" x14ac:dyDescent="0.2">
      <c r="B140" s="197" t="s">
        <v>468</v>
      </c>
      <c r="C140" s="923" t="s">
        <v>31</v>
      </c>
      <c r="D140" s="923"/>
      <c r="E140" s="923"/>
      <c r="F140" s="923"/>
      <c r="G140" s="923"/>
      <c r="H140" s="923"/>
      <c r="I140" s="923"/>
      <c r="J140" s="923"/>
      <c r="K140" s="923"/>
      <c r="L140" s="923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</row>
    <row r="141" spans="1:27" ht="13.5" customHeight="1" x14ac:dyDescent="0.2">
      <c r="B141" s="133"/>
      <c r="C141" s="924" t="s">
        <v>11</v>
      </c>
      <c r="D141" s="924"/>
      <c r="E141" s="924"/>
      <c r="F141" s="924"/>
      <c r="G141" s="924"/>
      <c r="H141" s="924"/>
      <c r="I141" s="924"/>
      <c r="J141" s="924"/>
      <c r="K141" s="924"/>
      <c r="L141" s="924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</row>
    <row r="142" spans="1:27" ht="12.75" customHeight="1" x14ac:dyDescent="0.2">
      <c r="B142" s="197" t="s">
        <v>469</v>
      </c>
      <c r="C142" s="923" t="s">
        <v>31</v>
      </c>
      <c r="D142" s="923"/>
      <c r="E142" s="923"/>
      <c r="F142" s="923"/>
      <c r="G142" s="923"/>
      <c r="H142" s="923"/>
      <c r="I142" s="923"/>
      <c r="J142" s="923"/>
      <c r="K142" s="923"/>
      <c r="L142" s="923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</row>
    <row r="143" spans="1:27" ht="13.5" customHeight="1" x14ac:dyDescent="0.2">
      <c r="C143" s="924" t="s">
        <v>11</v>
      </c>
      <c r="D143" s="924"/>
      <c r="E143" s="924"/>
      <c r="F143" s="924"/>
      <c r="G143" s="924"/>
      <c r="H143" s="924"/>
      <c r="I143" s="924"/>
      <c r="J143" s="924"/>
      <c r="K143" s="924"/>
      <c r="L143" s="924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</row>
    <row r="157" s="132" customFormat="1" x14ac:dyDescent="0.2"/>
  </sheetData>
  <mergeCells count="129">
    <mergeCell ref="C137:K137"/>
    <mergeCell ref="C140:L140"/>
    <mergeCell ref="C141:L141"/>
    <mergeCell ref="C142:L142"/>
    <mergeCell ref="C143:L143"/>
    <mergeCell ref="C131:K131"/>
    <mergeCell ref="C132:K132"/>
    <mergeCell ref="C133:K133"/>
    <mergeCell ref="C134:K134"/>
    <mergeCell ref="C135:K135"/>
    <mergeCell ref="C136:K136"/>
    <mergeCell ref="C125:K125"/>
    <mergeCell ref="C126:K126"/>
    <mergeCell ref="C127:K127"/>
    <mergeCell ref="C128:K128"/>
    <mergeCell ref="C129:K129"/>
    <mergeCell ref="C130:K130"/>
    <mergeCell ref="C117:E117"/>
    <mergeCell ref="C118:E118"/>
    <mergeCell ref="C119:E119"/>
    <mergeCell ref="C120:E120"/>
    <mergeCell ref="C121:E121"/>
    <mergeCell ref="C122:N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C108:N108"/>
    <mergeCell ref="C109:N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N94"/>
    <mergeCell ref="C95:N95"/>
    <mergeCell ref="C96:E96"/>
    <mergeCell ref="C97:E97"/>
    <mergeCell ref="C98:E98"/>
    <mergeCell ref="C87:E87"/>
    <mergeCell ref="C88:E88"/>
    <mergeCell ref="C89:E89"/>
    <mergeCell ref="C90:E90"/>
    <mergeCell ref="C91:E91"/>
    <mergeCell ref="C92:N92"/>
    <mergeCell ref="C81:N81"/>
    <mergeCell ref="C82:N82"/>
    <mergeCell ref="C83:E83"/>
    <mergeCell ref="C84:E84"/>
    <mergeCell ref="C85:E85"/>
    <mergeCell ref="C86:E86"/>
    <mergeCell ref="C75:N75"/>
    <mergeCell ref="C76:N76"/>
    <mergeCell ref="C77:E77"/>
    <mergeCell ref="C78:N78"/>
    <mergeCell ref="C79:N79"/>
    <mergeCell ref="C80:E80"/>
    <mergeCell ref="C69:E69"/>
    <mergeCell ref="C70:E70"/>
    <mergeCell ref="C71:E71"/>
    <mergeCell ref="C72:N72"/>
    <mergeCell ref="C73:N73"/>
    <mergeCell ref="C74:E74"/>
    <mergeCell ref="C63:E63"/>
    <mergeCell ref="C64:E64"/>
    <mergeCell ref="C65:E65"/>
    <mergeCell ref="C66:E66"/>
    <mergeCell ref="C67:E67"/>
    <mergeCell ref="C68:E68"/>
    <mergeCell ref="C57:N57"/>
    <mergeCell ref="C58:E58"/>
    <mergeCell ref="C59:N59"/>
    <mergeCell ref="C60:E60"/>
    <mergeCell ref="C61:E61"/>
    <mergeCell ref="C62:E62"/>
    <mergeCell ref="C51:E51"/>
    <mergeCell ref="C52:E52"/>
    <mergeCell ref="C53:E53"/>
    <mergeCell ref="C54:E54"/>
    <mergeCell ref="C55:E55"/>
    <mergeCell ref="C56:N56"/>
    <mergeCell ref="C45:E45"/>
    <mergeCell ref="C46:N46"/>
    <mergeCell ref="C47:E47"/>
    <mergeCell ref="C48:E48"/>
    <mergeCell ref="C49:E49"/>
    <mergeCell ref="C50:E50"/>
    <mergeCell ref="C39:E39"/>
    <mergeCell ref="C40:E40"/>
    <mergeCell ref="C41:E41"/>
    <mergeCell ref="C42:E42"/>
    <mergeCell ref="C43:N43"/>
    <mergeCell ref="C44:N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5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6"/>
  <sheetViews>
    <sheetView topLeftCell="A76" zoomScale="115" zoomScaleNormal="115" workbookViewId="0">
      <selection activeCell="P30" sqref="P30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1243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1244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500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1104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151.46</v>
      </c>
      <c r="D20" s="148" t="s">
        <v>1245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L103*7.3/1000</f>
        <v>2.87</v>
      </c>
      <c r="M22" s="148" t="s">
        <v>1246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8.32</v>
      </c>
      <c r="D23" s="152" t="s">
        <v>1247</v>
      </c>
      <c r="E23" s="135" t="s">
        <v>206</v>
      </c>
      <c r="G23" s="132" t="s">
        <v>212</v>
      </c>
      <c r="L23" s="153"/>
      <c r="M23" s="153">
        <v>34.130000000000003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143.13999999999999</v>
      </c>
      <c r="D24" s="152" t="s">
        <v>1248</v>
      </c>
      <c r="E24" s="135" t="s">
        <v>206</v>
      </c>
      <c r="G24" s="132" t="s">
        <v>214</v>
      </c>
      <c r="L24" s="153"/>
      <c r="M24" s="153">
        <v>1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1249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1249</v>
      </c>
    </row>
    <row r="32" spans="1:17" s="132" customFormat="1" ht="33.75" x14ac:dyDescent="0.2">
      <c r="A32" s="157" t="s">
        <v>225</v>
      </c>
      <c r="B32" s="158" t="s">
        <v>1250</v>
      </c>
      <c r="C32" s="917" t="s">
        <v>1251</v>
      </c>
      <c r="D32" s="917"/>
      <c r="E32" s="917"/>
      <c r="F32" s="159" t="s">
        <v>1252</v>
      </c>
      <c r="G32" s="159" t="s">
        <v>31</v>
      </c>
      <c r="H32" s="159" t="s">
        <v>31</v>
      </c>
      <c r="I32" s="159" t="s">
        <v>235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1251</v>
      </c>
    </row>
    <row r="33" spans="1:23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3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56.56</v>
      </c>
      <c r="K34" s="168" t="s">
        <v>520</v>
      </c>
      <c r="L34" s="169">
        <v>141.4</v>
      </c>
      <c r="M34" s="170" t="s">
        <v>31</v>
      </c>
      <c r="N34" s="171" t="s">
        <v>31</v>
      </c>
      <c r="S34" s="137" t="s">
        <v>255</v>
      </c>
    </row>
    <row r="35" spans="1:23" s="132" customFormat="1" x14ac:dyDescent="0.2">
      <c r="A35" s="167"/>
      <c r="B35" s="166" t="s">
        <v>235</v>
      </c>
      <c r="C35" s="904" t="s">
        <v>236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18</v>
      </c>
      <c r="K35" s="168" t="s">
        <v>520</v>
      </c>
      <c r="L35" s="169">
        <v>45</v>
      </c>
      <c r="M35" s="170" t="s">
        <v>31</v>
      </c>
      <c r="N35" s="171" t="s">
        <v>31</v>
      </c>
      <c r="S35" s="137" t="s">
        <v>236</v>
      </c>
    </row>
    <row r="36" spans="1:23" s="132" customFormat="1" x14ac:dyDescent="0.2">
      <c r="A36" s="167"/>
      <c r="B36" s="166" t="s">
        <v>238</v>
      </c>
      <c r="C36" s="904" t="s">
        <v>239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2.0099999999999998</v>
      </c>
      <c r="K36" s="168" t="s">
        <v>520</v>
      </c>
      <c r="L36" s="169">
        <v>5.03</v>
      </c>
      <c r="M36" s="170" t="s">
        <v>31</v>
      </c>
      <c r="N36" s="171" t="s">
        <v>31</v>
      </c>
      <c r="S36" s="137" t="s">
        <v>239</v>
      </c>
    </row>
    <row r="37" spans="1:23" s="132" customFormat="1" x14ac:dyDescent="0.2">
      <c r="A37" s="167"/>
      <c r="B37" s="166" t="s">
        <v>256</v>
      </c>
      <c r="C37" s="904" t="s">
        <v>257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11.2</v>
      </c>
      <c r="K37" s="168" t="s">
        <v>31</v>
      </c>
      <c r="L37" s="169">
        <v>22.4</v>
      </c>
      <c r="M37" s="170" t="s">
        <v>31</v>
      </c>
      <c r="N37" s="171" t="s">
        <v>31</v>
      </c>
      <c r="S37" s="137" t="s">
        <v>257</v>
      </c>
    </row>
    <row r="38" spans="1:23" s="132" customFormat="1" x14ac:dyDescent="0.2">
      <c r="A38" s="167"/>
      <c r="B38" s="166" t="s">
        <v>31</v>
      </c>
      <c r="C38" s="904" t="s">
        <v>258</v>
      </c>
      <c r="D38" s="904"/>
      <c r="E38" s="904"/>
      <c r="F38" s="168" t="s">
        <v>241</v>
      </c>
      <c r="G38" s="168" t="s">
        <v>1054</v>
      </c>
      <c r="H38" s="168" t="s">
        <v>520</v>
      </c>
      <c r="I38" s="168" t="s">
        <v>1253</v>
      </c>
      <c r="J38" s="169" t="s">
        <v>31</v>
      </c>
      <c r="K38" s="168" t="s">
        <v>31</v>
      </c>
      <c r="L38" s="169" t="s">
        <v>31</v>
      </c>
      <c r="M38" s="170" t="s">
        <v>31</v>
      </c>
      <c r="N38" s="171" t="s">
        <v>31</v>
      </c>
      <c r="T38" s="137" t="s">
        <v>258</v>
      </c>
    </row>
    <row r="39" spans="1:23" s="132" customFormat="1" x14ac:dyDescent="0.2">
      <c r="A39" s="167"/>
      <c r="B39" s="166" t="s">
        <v>31</v>
      </c>
      <c r="C39" s="904" t="s">
        <v>240</v>
      </c>
      <c r="D39" s="904"/>
      <c r="E39" s="904"/>
      <c r="F39" s="168" t="s">
        <v>241</v>
      </c>
      <c r="G39" s="168" t="s">
        <v>574</v>
      </c>
      <c r="H39" s="168" t="s">
        <v>520</v>
      </c>
      <c r="I39" s="168" t="s">
        <v>838</v>
      </c>
      <c r="J39" s="169" t="s">
        <v>31</v>
      </c>
      <c r="K39" s="168" t="s">
        <v>31</v>
      </c>
      <c r="L39" s="169" t="s">
        <v>31</v>
      </c>
      <c r="M39" s="170" t="s">
        <v>31</v>
      </c>
      <c r="N39" s="171" t="s">
        <v>31</v>
      </c>
      <c r="T39" s="137" t="s">
        <v>240</v>
      </c>
    </row>
    <row r="40" spans="1:23" s="132" customFormat="1" x14ac:dyDescent="0.2">
      <c r="A40" s="167"/>
      <c r="B40" s="166" t="s">
        <v>31</v>
      </c>
      <c r="C40" s="917" t="s">
        <v>244</v>
      </c>
      <c r="D40" s="917"/>
      <c r="E40" s="917"/>
      <c r="F40" s="159" t="s">
        <v>31</v>
      </c>
      <c r="G40" s="159" t="s">
        <v>31</v>
      </c>
      <c r="H40" s="159" t="s">
        <v>31</v>
      </c>
      <c r="I40" s="159" t="s">
        <v>31</v>
      </c>
      <c r="J40" s="160">
        <v>85.76</v>
      </c>
      <c r="K40" s="159" t="s">
        <v>31</v>
      </c>
      <c r="L40" s="160">
        <v>208.8</v>
      </c>
      <c r="M40" s="161" t="s">
        <v>31</v>
      </c>
      <c r="N40" s="162" t="s">
        <v>31</v>
      </c>
      <c r="U40" s="137" t="s">
        <v>244</v>
      </c>
    </row>
    <row r="41" spans="1:23" s="132" customFormat="1" x14ac:dyDescent="0.2">
      <c r="A41" s="167"/>
      <c r="B41" s="166" t="s">
        <v>31</v>
      </c>
      <c r="C41" s="904" t="s">
        <v>245</v>
      </c>
      <c r="D41" s="904"/>
      <c r="E41" s="904"/>
      <c r="F41" s="168" t="s">
        <v>31</v>
      </c>
      <c r="G41" s="168" t="s">
        <v>31</v>
      </c>
      <c r="H41" s="168" t="s">
        <v>31</v>
      </c>
      <c r="I41" s="168" t="s">
        <v>31</v>
      </c>
      <c r="J41" s="169" t="s">
        <v>31</v>
      </c>
      <c r="K41" s="168" t="s">
        <v>31</v>
      </c>
      <c r="L41" s="169">
        <v>146.43</v>
      </c>
      <c r="M41" s="170" t="s">
        <v>31</v>
      </c>
      <c r="N41" s="171" t="s">
        <v>31</v>
      </c>
      <c r="T41" s="137" t="s">
        <v>245</v>
      </c>
    </row>
    <row r="42" spans="1:23" s="132" customFormat="1" ht="22.5" x14ac:dyDescent="0.2">
      <c r="A42" s="167"/>
      <c r="B42" s="166" t="s">
        <v>699</v>
      </c>
      <c r="C42" s="904" t="s">
        <v>700</v>
      </c>
      <c r="D42" s="904"/>
      <c r="E42" s="904"/>
      <c r="F42" s="168" t="s">
        <v>144</v>
      </c>
      <c r="G42" s="168" t="s">
        <v>537</v>
      </c>
      <c r="H42" s="168" t="s">
        <v>31</v>
      </c>
      <c r="I42" s="168" t="s">
        <v>537</v>
      </c>
      <c r="J42" s="169" t="s">
        <v>31</v>
      </c>
      <c r="K42" s="168" t="s">
        <v>31</v>
      </c>
      <c r="L42" s="169">
        <v>117.14</v>
      </c>
      <c r="M42" s="170" t="s">
        <v>31</v>
      </c>
      <c r="N42" s="171" t="s">
        <v>31</v>
      </c>
      <c r="T42" s="137" t="s">
        <v>700</v>
      </c>
    </row>
    <row r="43" spans="1:23" s="132" customFormat="1" ht="22.5" x14ac:dyDescent="0.2">
      <c r="A43" s="167"/>
      <c r="B43" s="166" t="s">
        <v>701</v>
      </c>
      <c r="C43" s="904" t="s">
        <v>702</v>
      </c>
      <c r="D43" s="904"/>
      <c r="E43" s="904"/>
      <c r="F43" s="168" t="s">
        <v>144</v>
      </c>
      <c r="G43" s="168" t="s">
        <v>703</v>
      </c>
      <c r="H43" s="168" t="s">
        <v>31</v>
      </c>
      <c r="I43" s="168" t="s">
        <v>703</v>
      </c>
      <c r="J43" s="169" t="s">
        <v>31</v>
      </c>
      <c r="K43" s="168" t="s">
        <v>31</v>
      </c>
      <c r="L43" s="169">
        <v>87.86</v>
      </c>
      <c r="M43" s="170" t="s">
        <v>31</v>
      </c>
      <c r="N43" s="171" t="s">
        <v>31</v>
      </c>
      <c r="T43" s="137" t="s">
        <v>702</v>
      </c>
    </row>
    <row r="44" spans="1:23" s="132" customFormat="1" x14ac:dyDescent="0.2">
      <c r="A44" s="172"/>
      <c r="B44" s="173"/>
      <c r="C44" s="918" t="s">
        <v>252</v>
      </c>
      <c r="D44" s="918"/>
      <c r="E44" s="918"/>
      <c r="F44" s="174" t="s">
        <v>31</v>
      </c>
      <c r="G44" s="174" t="s">
        <v>31</v>
      </c>
      <c r="H44" s="174" t="s">
        <v>31</v>
      </c>
      <c r="I44" s="174" t="s">
        <v>31</v>
      </c>
      <c r="J44" s="175" t="s">
        <v>31</v>
      </c>
      <c r="K44" s="174" t="s">
        <v>31</v>
      </c>
      <c r="L44" s="175">
        <v>413.8</v>
      </c>
      <c r="M44" s="161" t="s">
        <v>31</v>
      </c>
      <c r="N44" s="176" t="s">
        <v>31</v>
      </c>
      <c r="V44" s="137" t="s">
        <v>252</v>
      </c>
    </row>
    <row r="45" spans="1:23" s="132" customFormat="1" ht="22.5" x14ac:dyDescent="0.2">
      <c r="A45" s="157" t="s">
        <v>235</v>
      </c>
      <c r="B45" s="158" t="s">
        <v>992</v>
      </c>
      <c r="C45" s="917" t="s">
        <v>1254</v>
      </c>
      <c r="D45" s="917"/>
      <c r="E45" s="917"/>
      <c r="F45" s="159" t="s">
        <v>178</v>
      </c>
      <c r="G45" s="159" t="s">
        <v>31</v>
      </c>
      <c r="H45" s="159" t="s">
        <v>31</v>
      </c>
      <c r="I45" s="159" t="s">
        <v>235</v>
      </c>
      <c r="J45" s="160">
        <v>3772.1</v>
      </c>
      <c r="K45" s="159" t="s">
        <v>706</v>
      </c>
      <c r="L45" s="160">
        <v>7634.73</v>
      </c>
      <c r="M45" s="161" t="s">
        <v>31</v>
      </c>
      <c r="N45" s="162" t="s">
        <v>31</v>
      </c>
      <c r="Q45" s="137" t="s">
        <v>1254</v>
      </c>
    </row>
    <row r="46" spans="1:23" s="132" customFormat="1" x14ac:dyDescent="0.2">
      <c r="A46" s="163"/>
      <c r="B46" s="164"/>
      <c r="C46" s="904" t="s">
        <v>1255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W46" s="137" t="s">
        <v>1255</v>
      </c>
    </row>
    <row r="47" spans="1:23" s="132" customFormat="1" ht="22.5" x14ac:dyDescent="0.2">
      <c r="A47" s="165"/>
      <c r="B47" s="166" t="s">
        <v>708</v>
      </c>
      <c r="C47" s="904" t="s">
        <v>709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R47" s="137" t="s">
        <v>709</v>
      </c>
    </row>
    <row r="48" spans="1:23" s="132" customFormat="1" ht="22.5" x14ac:dyDescent="0.2">
      <c r="A48" s="157" t="s">
        <v>238</v>
      </c>
      <c r="B48" s="158" t="s">
        <v>1256</v>
      </c>
      <c r="C48" s="917" t="s">
        <v>1257</v>
      </c>
      <c r="D48" s="917"/>
      <c r="E48" s="917"/>
      <c r="F48" s="159" t="s">
        <v>178</v>
      </c>
      <c r="G48" s="159" t="s">
        <v>31</v>
      </c>
      <c r="H48" s="159" t="s">
        <v>31</v>
      </c>
      <c r="I48" s="159" t="s">
        <v>235</v>
      </c>
      <c r="J48" s="160" t="s">
        <v>31</v>
      </c>
      <c r="K48" s="159" t="s">
        <v>31</v>
      </c>
      <c r="L48" s="160" t="s">
        <v>31</v>
      </c>
      <c r="M48" s="161" t="s">
        <v>31</v>
      </c>
      <c r="N48" s="162" t="s">
        <v>31</v>
      </c>
      <c r="Q48" s="137" t="s">
        <v>1257</v>
      </c>
    </row>
    <row r="49" spans="1:23" s="132" customFormat="1" ht="22.5" x14ac:dyDescent="0.2">
      <c r="A49" s="165"/>
      <c r="B49" s="166" t="s">
        <v>231</v>
      </c>
      <c r="C49" s="904" t="s">
        <v>232</v>
      </c>
      <c r="D49" s="904"/>
      <c r="E49" s="904"/>
      <c r="F49" s="904"/>
      <c r="G49" s="904"/>
      <c r="H49" s="904"/>
      <c r="I49" s="904"/>
      <c r="J49" s="904"/>
      <c r="K49" s="904"/>
      <c r="L49" s="904"/>
      <c r="M49" s="904"/>
      <c r="N49" s="912"/>
      <c r="R49" s="137" t="s">
        <v>232</v>
      </c>
    </row>
    <row r="50" spans="1:23" s="132" customFormat="1" x14ac:dyDescent="0.2">
      <c r="A50" s="167"/>
      <c r="B50" s="166" t="s">
        <v>225</v>
      </c>
      <c r="C50" s="904" t="s">
        <v>255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>
        <v>50.02</v>
      </c>
      <c r="K50" s="168" t="s">
        <v>520</v>
      </c>
      <c r="L50" s="169">
        <v>125.05</v>
      </c>
      <c r="M50" s="170" t="s">
        <v>31</v>
      </c>
      <c r="N50" s="171" t="s">
        <v>31</v>
      </c>
      <c r="S50" s="137" t="s">
        <v>255</v>
      </c>
    </row>
    <row r="51" spans="1:23" s="132" customFormat="1" x14ac:dyDescent="0.2">
      <c r="A51" s="167"/>
      <c r="B51" s="166" t="s">
        <v>235</v>
      </c>
      <c r="C51" s="904" t="s">
        <v>236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>
        <v>18</v>
      </c>
      <c r="K51" s="168" t="s">
        <v>520</v>
      </c>
      <c r="L51" s="169">
        <v>45</v>
      </c>
      <c r="M51" s="170" t="s">
        <v>31</v>
      </c>
      <c r="N51" s="171" t="s">
        <v>31</v>
      </c>
      <c r="S51" s="137" t="s">
        <v>236</v>
      </c>
    </row>
    <row r="52" spans="1:23" s="132" customFormat="1" x14ac:dyDescent="0.2">
      <c r="A52" s="167"/>
      <c r="B52" s="166" t="s">
        <v>238</v>
      </c>
      <c r="C52" s="904" t="s">
        <v>239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>
        <v>2.0099999999999998</v>
      </c>
      <c r="K52" s="168" t="s">
        <v>520</v>
      </c>
      <c r="L52" s="169">
        <v>5.03</v>
      </c>
      <c r="M52" s="170" t="s">
        <v>31</v>
      </c>
      <c r="N52" s="171" t="s">
        <v>31</v>
      </c>
      <c r="S52" s="137" t="s">
        <v>239</v>
      </c>
    </row>
    <row r="53" spans="1:23" s="132" customFormat="1" x14ac:dyDescent="0.2">
      <c r="A53" s="167"/>
      <c r="B53" s="166" t="s">
        <v>256</v>
      </c>
      <c r="C53" s="904" t="s">
        <v>257</v>
      </c>
      <c r="D53" s="904"/>
      <c r="E53" s="904"/>
      <c r="F53" s="168" t="s">
        <v>31</v>
      </c>
      <c r="G53" s="168" t="s">
        <v>31</v>
      </c>
      <c r="H53" s="168" t="s">
        <v>31</v>
      </c>
      <c r="I53" s="168" t="s">
        <v>31</v>
      </c>
      <c r="J53" s="169">
        <v>4.49</v>
      </c>
      <c r="K53" s="168" t="s">
        <v>31</v>
      </c>
      <c r="L53" s="169">
        <v>8.98</v>
      </c>
      <c r="M53" s="170" t="s">
        <v>31</v>
      </c>
      <c r="N53" s="171" t="s">
        <v>31</v>
      </c>
      <c r="S53" s="137" t="s">
        <v>257</v>
      </c>
    </row>
    <row r="54" spans="1:23" s="132" customFormat="1" x14ac:dyDescent="0.2">
      <c r="A54" s="167"/>
      <c r="B54" s="166" t="s">
        <v>31</v>
      </c>
      <c r="C54" s="904" t="s">
        <v>258</v>
      </c>
      <c r="D54" s="904"/>
      <c r="E54" s="904"/>
      <c r="F54" s="168" t="s">
        <v>241</v>
      </c>
      <c r="G54" s="168" t="s">
        <v>1258</v>
      </c>
      <c r="H54" s="168" t="s">
        <v>520</v>
      </c>
      <c r="I54" s="168" t="s">
        <v>336</v>
      </c>
      <c r="J54" s="169" t="s">
        <v>31</v>
      </c>
      <c r="K54" s="168" t="s">
        <v>31</v>
      </c>
      <c r="L54" s="169" t="s">
        <v>31</v>
      </c>
      <c r="M54" s="170" t="s">
        <v>31</v>
      </c>
      <c r="N54" s="171" t="s">
        <v>31</v>
      </c>
      <c r="T54" s="137" t="s">
        <v>258</v>
      </c>
    </row>
    <row r="55" spans="1:23" s="132" customFormat="1" x14ac:dyDescent="0.2">
      <c r="A55" s="167"/>
      <c r="B55" s="166" t="s">
        <v>31</v>
      </c>
      <c r="C55" s="904" t="s">
        <v>240</v>
      </c>
      <c r="D55" s="904"/>
      <c r="E55" s="904"/>
      <c r="F55" s="168" t="s">
        <v>241</v>
      </c>
      <c r="G55" s="168" t="s">
        <v>574</v>
      </c>
      <c r="H55" s="168" t="s">
        <v>520</v>
      </c>
      <c r="I55" s="168" t="s">
        <v>838</v>
      </c>
      <c r="J55" s="169" t="s">
        <v>31</v>
      </c>
      <c r="K55" s="168" t="s">
        <v>31</v>
      </c>
      <c r="L55" s="169" t="s">
        <v>31</v>
      </c>
      <c r="M55" s="170" t="s">
        <v>31</v>
      </c>
      <c r="N55" s="171" t="s">
        <v>31</v>
      </c>
      <c r="T55" s="137" t="s">
        <v>240</v>
      </c>
    </row>
    <row r="56" spans="1:23" s="132" customFormat="1" x14ac:dyDescent="0.2">
      <c r="A56" s="167"/>
      <c r="B56" s="166" t="s">
        <v>31</v>
      </c>
      <c r="C56" s="917" t="s">
        <v>244</v>
      </c>
      <c r="D56" s="917"/>
      <c r="E56" s="917"/>
      <c r="F56" s="159" t="s">
        <v>31</v>
      </c>
      <c r="G56" s="159" t="s">
        <v>31</v>
      </c>
      <c r="H56" s="159" t="s">
        <v>31</v>
      </c>
      <c r="I56" s="159" t="s">
        <v>31</v>
      </c>
      <c r="J56" s="160">
        <v>72.510000000000005</v>
      </c>
      <c r="K56" s="159" t="s">
        <v>31</v>
      </c>
      <c r="L56" s="160">
        <v>179.03</v>
      </c>
      <c r="M56" s="161" t="s">
        <v>31</v>
      </c>
      <c r="N56" s="162" t="s">
        <v>31</v>
      </c>
      <c r="U56" s="137" t="s">
        <v>244</v>
      </c>
    </row>
    <row r="57" spans="1:23" s="132" customFormat="1" x14ac:dyDescent="0.2">
      <c r="A57" s="167"/>
      <c r="B57" s="166" t="s">
        <v>31</v>
      </c>
      <c r="C57" s="904" t="s">
        <v>245</v>
      </c>
      <c r="D57" s="904"/>
      <c r="E57" s="904"/>
      <c r="F57" s="168" t="s">
        <v>31</v>
      </c>
      <c r="G57" s="168" t="s">
        <v>31</v>
      </c>
      <c r="H57" s="168" t="s">
        <v>31</v>
      </c>
      <c r="I57" s="168" t="s">
        <v>31</v>
      </c>
      <c r="J57" s="169" t="s">
        <v>31</v>
      </c>
      <c r="K57" s="168" t="s">
        <v>31</v>
      </c>
      <c r="L57" s="169">
        <v>130.08000000000001</v>
      </c>
      <c r="M57" s="170" t="s">
        <v>31</v>
      </c>
      <c r="N57" s="171" t="s">
        <v>31</v>
      </c>
      <c r="T57" s="137" t="s">
        <v>245</v>
      </c>
    </row>
    <row r="58" spans="1:23" s="132" customFormat="1" ht="22.5" x14ac:dyDescent="0.2">
      <c r="A58" s="167"/>
      <c r="B58" s="166" t="s">
        <v>699</v>
      </c>
      <c r="C58" s="904" t="s">
        <v>700</v>
      </c>
      <c r="D58" s="904"/>
      <c r="E58" s="904"/>
      <c r="F58" s="168" t="s">
        <v>144</v>
      </c>
      <c r="G58" s="168" t="s">
        <v>537</v>
      </c>
      <c r="H58" s="168" t="s">
        <v>31</v>
      </c>
      <c r="I58" s="168" t="s">
        <v>537</v>
      </c>
      <c r="J58" s="169" t="s">
        <v>31</v>
      </c>
      <c r="K58" s="168" t="s">
        <v>31</v>
      </c>
      <c r="L58" s="169">
        <v>104.06</v>
      </c>
      <c r="M58" s="170" t="s">
        <v>31</v>
      </c>
      <c r="N58" s="171" t="s">
        <v>31</v>
      </c>
      <c r="T58" s="137" t="s">
        <v>700</v>
      </c>
    </row>
    <row r="59" spans="1:23" s="132" customFormat="1" ht="22.5" x14ac:dyDescent="0.2">
      <c r="A59" s="167"/>
      <c r="B59" s="166" t="s">
        <v>701</v>
      </c>
      <c r="C59" s="904" t="s">
        <v>702</v>
      </c>
      <c r="D59" s="904"/>
      <c r="E59" s="904"/>
      <c r="F59" s="168" t="s">
        <v>144</v>
      </c>
      <c r="G59" s="168" t="s">
        <v>703</v>
      </c>
      <c r="H59" s="168" t="s">
        <v>31</v>
      </c>
      <c r="I59" s="168" t="s">
        <v>703</v>
      </c>
      <c r="J59" s="169" t="s">
        <v>31</v>
      </c>
      <c r="K59" s="168" t="s">
        <v>31</v>
      </c>
      <c r="L59" s="169">
        <v>78.05</v>
      </c>
      <c r="M59" s="170" t="s">
        <v>31</v>
      </c>
      <c r="N59" s="171" t="s">
        <v>31</v>
      </c>
      <c r="T59" s="137" t="s">
        <v>702</v>
      </c>
    </row>
    <row r="60" spans="1:23" s="132" customFormat="1" x14ac:dyDescent="0.2">
      <c r="A60" s="172"/>
      <c r="B60" s="173"/>
      <c r="C60" s="918" t="s">
        <v>252</v>
      </c>
      <c r="D60" s="918"/>
      <c r="E60" s="918"/>
      <c r="F60" s="174" t="s">
        <v>31</v>
      </c>
      <c r="G60" s="174" t="s">
        <v>31</v>
      </c>
      <c r="H60" s="174" t="s">
        <v>31</v>
      </c>
      <c r="I60" s="174" t="s">
        <v>31</v>
      </c>
      <c r="J60" s="175" t="s">
        <v>31</v>
      </c>
      <c r="K60" s="174" t="s">
        <v>31</v>
      </c>
      <c r="L60" s="175">
        <v>361.14</v>
      </c>
      <c r="M60" s="161" t="s">
        <v>31</v>
      </c>
      <c r="N60" s="176" t="s">
        <v>31</v>
      </c>
      <c r="V60" s="137" t="s">
        <v>252</v>
      </c>
    </row>
    <row r="61" spans="1:23" s="132" customFormat="1" ht="22.5" x14ac:dyDescent="0.2">
      <c r="A61" s="157" t="s">
        <v>256</v>
      </c>
      <c r="B61" s="158" t="s">
        <v>1259</v>
      </c>
      <c r="C61" s="917" t="s">
        <v>1260</v>
      </c>
      <c r="D61" s="917"/>
      <c r="E61" s="917"/>
      <c r="F61" s="159" t="s">
        <v>178</v>
      </c>
      <c r="G61" s="159" t="s">
        <v>31</v>
      </c>
      <c r="H61" s="159" t="s">
        <v>31</v>
      </c>
      <c r="I61" s="159" t="s">
        <v>235</v>
      </c>
      <c r="J61" s="160">
        <v>11632.8</v>
      </c>
      <c r="K61" s="159" t="s">
        <v>706</v>
      </c>
      <c r="L61" s="160">
        <v>23544.79</v>
      </c>
      <c r="M61" s="161" t="s">
        <v>31</v>
      </c>
      <c r="N61" s="162" t="s">
        <v>31</v>
      </c>
      <c r="Q61" s="137" t="s">
        <v>1260</v>
      </c>
    </row>
    <row r="62" spans="1:23" s="132" customFormat="1" x14ac:dyDescent="0.2">
      <c r="A62" s="163"/>
      <c r="B62" s="164"/>
      <c r="C62" s="904" t="s">
        <v>1261</v>
      </c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12"/>
      <c r="W62" s="137" t="s">
        <v>1261</v>
      </c>
    </row>
    <row r="63" spans="1:23" s="132" customFormat="1" ht="22.5" x14ac:dyDescent="0.2">
      <c r="A63" s="165"/>
      <c r="B63" s="166" t="s">
        <v>708</v>
      </c>
      <c r="C63" s="904" t="s">
        <v>709</v>
      </c>
      <c r="D63" s="904"/>
      <c r="E63" s="904"/>
      <c r="F63" s="904"/>
      <c r="G63" s="904"/>
      <c r="H63" s="904"/>
      <c r="I63" s="904"/>
      <c r="J63" s="904"/>
      <c r="K63" s="904"/>
      <c r="L63" s="904"/>
      <c r="M63" s="904"/>
      <c r="N63" s="912"/>
      <c r="R63" s="137" t="s">
        <v>709</v>
      </c>
    </row>
    <row r="64" spans="1:23" s="132" customFormat="1" ht="22.5" x14ac:dyDescent="0.2">
      <c r="A64" s="157" t="s">
        <v>285</v>
      </c>
      <c r="B64" s="158" t="s">
        <v>1262</v>
      </c>
      <c r="C64" s="917" t="s">
        <v>1263</v>
      </c>
      <c r="D64" s="917"/>
      <c r="E64" s="917"/>
      <c r="F64" s="159" t="s">
        <v>1264</v>
      </c>
      <c r="G64" s="159" t="s">
        <v>31</v>
      </c>
      <c r="H64" s="159" t="s">
        <v>31</v>
      </c>
      <c r="I64" s="159" t="s">
        <v>925</v>
      </c>
      <c r="J64" s="160" t="s">
        <v>31</v>
      </c>
      <c r="K64" s="159" t="s">
        <v>31</v>
      </c>
      <c r="L64" s="160" t="s">
        <v>31</v>
      </c>
      <c r="M64" s="161" t="s">
        <v>31</v>
      </c>
      <c r="N64" s="162" t="s">
        <v>31</v>
      </c>
      <c r="Q64" s="137" t="s">
        <v>1263</v>
      </c>
    </row>
    <row r="65" spans="1:24" s="132" customFormat="1" x14ac:dyDescent="0.2">
      <c r="A65" s="163"/>
      <c r="B65" s="164"/>
      <c r="C65" s="904" t="s">
        <v>1024</v>
      </c>
      <c r="D65" s="904"/>
      <c r="E65" s="904"/>
      <c r="F65" s="904"/>
      <c r="G65" s="904"/>
      <c r="H65" s="904"/>
      <c r="I65" s="904"/>
      <c r="J65" s="904"/>
      <c r="K65" s="904"/>
      <c r="L65" s="904"/>
      <c r="M65" s="904"/>
      <c r="N65" s="912"/>
      <c r="X65" s="137" t="s">
        <v>1024</v>
      </c>
    </row>
    <row r="66" spans="1:24" s="132" customFormat="1" ht="22.5" x14ac:dyDescent="0.2">
      <c r="A66" s="165"/>
      <c r="B66" s="166" t="s">
        <v>231</v>
      </c>
      <c r="C66" s="904" t="s">
        <v>232</v>
      </c>
      <c r="D66" s="904"/>
      <c r="E66" s="904"/>
      <c r="F66" s="904"/>
      <c r="G66" s="904"/>
      <c r="H66" s="904"/>
      <c r="I66" s="904"/>
      <c r="J66" s="904"/>
      <c r="K66" s="904"/>
      <c r="L66" s="904"/>
      <c r="M66" s="904"/>
      <c r="N66" s="912"/>
      <c r="R66" s="137" t="s">
        <v>232</v>
      </c>
    </row>
    <row r="67" spans="1:24" s="132" customFormat="1" x14ac:dyDescent="0.2">
      <c r="A67" s="167"/>
      <c r="B67" s="166" t="s">
        <v>225</v>
      </c>
      <c r="C67" s="904" t="s">
        <v>255</v>
      </c>
      <c r="D67" s="904"/>
      <c r="E67" s="904"/>
      <c r="F67" s="168" t="s">
        <v>31</v>
      </c>
      <c r="G67" s="168" t="s">
        <v>31</v>
      </c>
      <c r="H67" s="168" t="s">
        <v>31</v>
      </c>
      <c r="I67" s="168" t="s">
        <v>31</v>
      </c>
      <c r="J67" s="169">
        <v>3826.03</v>
      </c>
      <c r="K67" s="168" t="s">
        <v>520</v>
      </c>
      <c r="L67" s="169">
        <v>95.65</v>
      </c>
      <c r="M67" s="170" t="s">
        <v>31</v>
      </c>
      <c r="N67" s="171" t="s">
        <v>31</v>
      </c>
      <c r="S67" s="137" t="s">
        <v>255</v>
      </c>
    </row>
    <row r="68" spans="1:24" s="132" customFormat="1" x14ac:dyDescent="0.2">
      <c r="A68" s="167"/>
      <c r="B68" s="166" t="s">
        <v>256</v>
      </c>
      <c r="C68" s="904" t="s">
        <v>257</v>
      </c>
      <c r="D68" s="904"/>
      <c r="E68" s="904"/>
      <c r="F68" s="168" t="s">
        <v>31</v>
      </c>
      <c r="G68" s="168" t="s">
        <v>31</v>
      </c>
      <c r="H68" s="168" t="s">
        <v>31</v>
      </c>
      <c r="I68" s="168" t="s">
        <v>31</v>
      </c>
      <c r="J68" s="169">
        <v>76.52</v>
      </c>
      <c r="K68" s="168" t="s">
        <v>31</v>
      </c>
      <c r="L68" s="169">
        <v>1.53</v>
      </c>
      <c r="M68" s="170" t="s">
        <v>31</v>
      </c>
      <c r="N68" s="171" t="s">
        <v>31</v>
      </c>
      <c r="S68" s="137" t="s">
        <v>257</v>
      </c>
    </row>
    <row r="69" spans="1:24" s="132" customFormat="1" x14ac:dyDescent="0.2">
      <c r="A69" s="167"/>
      <c r="B69" s="166" t="s">
        <v>31</v>
      </c>
      <c r="C69" s="904" t="s">
        <v>258</v>
      </c>
      <c r="D69" s="904"/>
      <c r="E69" s="904"/>
      <c r="F69" s="168" t="s">
        <v>241</v>
      </c>
      <c r="G69" s="168" t="s">
        <v>1265</v>
      </c>
      <c r="H69" s="168" t="s">
        <v>520</v>
      </c>
      <c r="I69" s="168" t="s">
        <v>1266</v>
      </c>
      <c r="J69" s="169" t="s">
        <v>31</v>
      </c>
      <c r="K69" s="168" t="s">
        <v>31</v>
      </c>
      <c r="L69" s="169" t="s">
        <v>31</v>
      </c>
      <c r="M69" s="170" t="s">
        <v>31</v>
      </c>
      <c r="N69" s="171" t="s">
        <v>31</v>
      </c>
      <c r="T69" s="137" t="s">
        <v>258</v>
      </c>
    </row>
    <row r="70" spans="1:24" s="132" customFormat="1" x14ac:dyDescent="0.2">
      <c r="A70" s="167"/>
      <c r="B70" s="166" t="s">
        <v>31</v>
      </c>
      <c r="C70" s="917" t="s">
        <v>244</v>
      </c>
      <c r="D70" s="917"/>
      <c r="E70" s="917"/>
      <c r="F70" s="159" t="s">
        <v>31</v>
      </c>
      <c r="G70" s="159" t="s">
        <v>31</v>
      </c>
      <c r="H70" s="159" t="s">
        <v>31</v>
      </c>
      <c r="I70" s="159" t="s">
        <v>31</v>
      </c>
      <c r="J70" s="160">
        <v>3902.55</v>
      </c>
      <c r="K70" s="159" t="s">
        <v>31</v>
      </c>
      <c r="L70" s="160">
        <v>97.18</v>
      </c>
      <c r="M70" s="161" t="s">
        <v>31</v>
      </c>
      <c r="N70" s="162" t="s">
        <v>31</v>
      </c>
      <c r="U70" s="137" t="s">
        <v>244</v>
      </c>
    </row>
    <row r="71" spans="1:24" s="132" customFormat="1" x14ac:dyDescent="0.2">
      <c r="A71" s="167"/>
      <c r="B71" s="166" t="s">
        <v>31</v>
      </c>
      <c r="C71" s="904" t="s">
        <v>245</v>
      </c>
      <c r="D71" s="904"/>
      <c r="E71" s="904"/>
      <c r="F71" s="168" t="s">
        <v>31</v>
      </c>
      <c r="G71" s="168" t="s">
        <v>31</v>
      </c>
      <c r="H71" s="168" t="s">
        <v>31</v>
      </c>
      <c r="I71" s="168" t="s">
        <v>31</v>
      </c>
      <c r="J71" s="169" t="s">
        <v>31</v>
      </c>
      <c r="K71" s="168" t="s">
        <v>31</v>
      </c>
      <c r="L71" s="169">
        <v>95.65</v>
      </c>
      <c r="M71" s="170" t="s">
        <v>31</v>
      </c>
      <c r="N71" s="171" t="s">
        <v>31</v>
      </c>
      <c r="T71" s="137" t="s">
        <v>245</v>
      </c>
    </row>
    <row r="72" spans="1:24" s="132" customFormat="1" ht="22.5" x14ac:dyDescent="0.2">
      <c r="A72" s="167"/>
      <c r="B72" s="166" t="s">
        <v>699</v>
      </c>
      <c r="C72" s="904" t="s">
        <v>700</v>
      </c>
      <c r="D72" s="904"/>
      <c r="E72" s="904"/>
      <c r="F72" s="168" t="s">
        <v>144</v>
      </c>
      <c r="G72" s="168" t="s">
        <v>537</v>
      </c>
      <c r="H72" s="168" t="s">
        <v>31</v>
      </c>
      <c r="I72" s="168" t="s">
        <v>537</v>
      </c>
      <c r="J72" s="169" t="s">
        <v>31</v>
      </c>
      <c r="K72" s="168" t="s">
        <v>31</v>
      </c>
      <c r="L72" s="169">
        <v>76.52</v>
      </c>
      <c r="M72" s="170" t="s">
        <v>31</v>
      </c>
      <c r="N72" s="171" t="s">
        <v>31</v>
      </c>
      <c r="T72" s="137" t="s">
        <v>700</v>
      </c>
    </row>
    <row r="73" spans="1:24" s="132" customFormat="1" ht="22.5" x14ac:dyDescent="0.2">
      <c r="A73" s="167"/>
      <c r="B73" s="166" t="s">
        <v>701</v>
      </c>
      <c r="C73" s="904" t="s">
        <v>702</v>
      </c>
      <c r="D73" s="904"/>
      <c r="E73" s="904"/>
      <c r="F73" s="168" t="s">
        <v>144</v>
      </c>
      <c r="G73" s="168" t="s">
        <v>703</v>
      </c>
      <c r="H73" s="168" t="s">
        <v>31</v>
      </c>
      <c r="I73" s="168" t="s">
        <v>703</v>
      </c>
      <c r="J73" s="169" t="s">
        <v>31</v>
      </c>
      <c r="K73" s="168" t="s">
        <v>31</v>
      </c>
      <c r="L73" s="169">
        <v>57.39</v>
      </c>
      <c r="M73" s="170" t="s">
        <v>31</v>
      </c>
      <c r="N73" s="171" t="s">
        <v>31</v>
      </c>
      <c r="T73" s="137" t="s">
        <v>702</v>
      </c>
    </row>
    <row r="74" spans="1:24" s="132" customFormat="1" x14ac:dyDescent="0.2">
      <c r="A74" s="172"/>
      <c r="B74" s="173"/>
      <c r="C74" s="918" t="s">
        <v>252</v>
      </c>
      <c r="D74" s="918"/>
      <c r="E74" s="918"/>
      <c r="F74" s="174" t="s">
        <v>31</v>
      </c>
      <c r="G74" s="174" t="s">
        <v>31</v>
      </c>
      <c r="H74" s="174" t="s">
        <v>31</v>
      </c>
      <c r="I74" s="174" t="s">
        <v>31</v>
      </c>
      <c r="J74" s="175" t="s">
        <v>31</v>
      </c>
      <c r="K74" s="174" t="s">
        <v>31</v>
      </c>
      <c r="L74" s="175">
        <v>231.09</v>
      </c>
      <c r="M74" s="161" t="s">
        <v>31</v>
      </c>
      <c r="N74" s="176" t="s">
        <v>31</v>
      </c>
      <c r="V74" s="137" t="s">
        <v>252</v>
      </c>
    </row>
    <row r="75" spans="1:24" s="132" customFormat="1" ht="22.5" x14ac:dyDescent="0.2">
      <c r="A75" s="157" t="s">
        <v>295</v>
      </c>
      <c r="B75" s="158" t="s">
        <v>1267</v>
      </c>
      <c r="C75" s="917" t="s">
        <v>1268</v>
      </c>
      <c r="D75" s="917"/>
      <c r="E75" s="917"/>
      <c r="F75" s="159" t="s">
        <v>31</v>
      </c>
      <c r="G75" s="159" t="s">
        <v>31</v>
      </c>
      <c r="H75" s="159" t="s">
        <v>31</v>
      </c>
      <c r="I75" s="159" t="s">
        <v>235</v>
      </c>
      <c r="J75" s="160">
        <v>276.14999999999998</v>
      </c>
      <c r="K75" s="159" t="s">
        <v>706</v>
      </c>
      <c r="L75" s="160">
        <v>558.92999999999995</v>
      </c>
      <c r="M75" s="161" t="s">
        <v>31</v>
      </c>
      <c r="N75" s="162" t="s">
        <v>31</v>
      </c>
      <c r="Q75" s="137" t="s">
        <v>1268</v>
      </c>
    </row>
    <row r="76" spans="1:24" s="132" customFormat="1" x14ac:dyDescent="0.2">
      <c r="A76" s="163"/>
      <c r="B76" s="164"/>
      <c r="C76" s="904" t="s">
        <v>1269</v>
      </c>
      <c r="D76" s="904"/>
      <c r="E76" s="904"/>
      <c r="F76" s="904"/>
      <c r="G76" s="904"/>
      <c r="H76" s="904"/>
      <c r="I76" s="904"/>
      <c r="J76" s="904"/>
      <c r="K76" s="904"/>
      <c r="L76" s="904"/>
      <c r="M76" s="904"/>
      <c r="N76" s="912"/>
      <c r="W76" s="137" t="s">
        <v>1269</v>
      </c>
    </row>
    <row r="77" spans="1:24" s="132" customFormat="1" ht="22.5" x14ac:dyDescent="0.2">
      <c r="A77" s="165"/>
      <c r="B77" s="166" t="s">
        <v>708</v>
      </c>
      <c r="C77" s="904" t="s">
        <v>709</v>
      </c>
      <c r="D77" s="904"/>
      <c r="E77" s="904"/>
      <c r="F77" s="904"/>
      <c r="G77" s="904"/>
      <c r="H77" s="904"/>
      <c r="I77" s="904"/>
      <c r="J77" s="904"/>
      <c r="K77" s="904"/>
      <c r="L77" s="904"/>
      <c r="M77" s="904"/>
      <c r="N77" s="912"/>
      <c r="R77" s="137" t="s">
        <v>709</v>
      </c>
    </row>
    <row r="78" spans="1:24" s="132" customFormat="1" ht="33.75" x14ac:dyDescent="0.2">
      <c r="A78" s="157" t="s">
        <v>304</v>
      </c>
      <c r="B78" s="158" t="s">
        <v>936</v>
      </c>
      <c r="C78" s="917" t="s">
        <v>937</v>
      </c>
      <c r="D78" s="917"/>
      <c r="E78" s="917"/>
      <c r="F78" s="159" t="s">
        <v>178</v>
      </c>
      <c r="G78" s="159" t="s">
        <v>31</v>
      </c>
      <c r="H78" s="159" t="s">
        <v>31</v>
      </c>
      <c r="I78" s="159" t="s">
        <v>309</v>
      </c>
      <c r="J78" s="160" t="s">
        <v>31</v>
      </c>
      <c r="K78" s="159" t="s">
        <v>31</v>
      </c>
      <c r="L78" s="160" t="s">
        <v>31</v>
      </c>
      <c r="M78" s="161" t="s">
        <v>31</v>
      </c>
      <c r="N78" s="162" t="s">
        <v>31</v>
      </c>
      <c r="Q78" s="137" t="s">
        <v>937</v>
      </c>
    </row>
    <row r="79" spans="1:24" s="132" customFormat="1" x14ac:dyDescent="0.2">
      <c r="A79" s="163"/>
      <c r="B79" s="164"/>
      <c r="C79" s="904" t="s">
        <v>1270</v>
      </c>
      <c r="D79" s="904"/>
      <c r="E79" s="904"/>
      <c r="F79" s="904"/>
      <c r="G79" s="904"/>
      <c r="H79" s="904"/>
      <c r="I79" s="904"/>
      <c r="J79" s="904"/>
      <c r="K79" s="904"/>
      <c r="L79" s="904"/>
      <c r="M79" s="904"/>
      <c r="N79" s="912"/>
      <c r="X79" s="137" t="s">
        <v>1270</v>
      </c>
    </row>
    <row r="80" spans="1:24" s="132" customFormat="1" ht="22.5" x14ac:dyDescent="0.2">
      <c r="A80" s="165"/>
      <c r="B80" s="166" t="s">
        <v>231</v>
      </c>
      <c r="C80" s="904" t="s">
        <v>232</v>
      </c>
      <c r="D80" s="904"/>
      <c r="E80" s="904"/>
      <c r="F80" s="904"/>
      <c r="G80" s="904"/>
      <c r="H80" s="904"/>
      <c r="I80" s="904"/>
      <c r="J80" s="904"/>
      <c r="K80" s="904"/>
      <c r="L80" s="904"/>
      <c r="M80" s="904"/>
      <c r="N80" s="912"/>
      <c r="R80" s="137" t="s">
        <v>232</v>
      </c>
    </row>
    <row r="81" spans="1:26" s="132" customFormat="1" x14ac:dyDescent="0.2">
      <c r="A81" s="167"/>
      <c r="B81" s="166" t="s">
        <v>225</v>
      </c>
      <c r="C81" s="904" t="s">
        <v>255</v>
      </c>
      <c r="D81" s="904"/>
      <c r="E81" s="904"/>
      <c r="F81" s="168" t="s">
        <v>31</v>
      </c>
      <c r="G81" s="168" t="s">
        <v>31</v>
      </c>
      <c r="H81" s="168" t="s">
        <v>31</v>
      </c>
      <c r="I81" s="168" t="s">
        <v>31</v>
      </c>
      <c r="J81" s="169">
        <v>2.0699999999999998</v>
      </c>
      <c r="K81" s="168" t="s">
        <v>520</v>
      </c>
      <c r="L81" s="169">
        <v>20.7</v>
      </c>
      <c r="M81" s="170" t="s">
        <v>31</v>
      </c>
      <c r="N81" s="171" t="s">
        <v>31</v>
      </c>
      <c r="S81" s="137" t="s">
        <v>255</v>
      </c>
    </row>
    <row r="82" spans="1:26" s="132" customFormat="1" x14ac:dyDescent="0.2">
      <c r="A82" s="167"/>
      <c r="B82" s="166" t="s">
        <v>256</v>
      </c>
      <c r="C82" s="904" t="s">
        <v>257</v>
      </c>
      <c r="D82" s="904"/>
      <c r="E82" s="904"/>
      <c r="F82" s="168" t="s">
        <v>31</v>
      </c>
      <c r="G82" s="168" t="s">
        <v>31</v>
      </c>
      <c r="H82" s="168" t="s">
        <v>31</v>
      </c>
      <c r="I82" s="168" t="s">
        <v>31</v>
      </c>
      <c r="J82" s="169">
        <v>0.04</v>
      </c>
      <c r="K82" s="168" t="s">
        <v>31</v>
      </c>
      <c r="L82" s="169">
        <v>0.32</v>
      </c>
      <c r="M82" s="170" t="s">
        <v>31</v>
      </c>
      <c r="N82" s="171" t="s">
        <v>31</v>
      </c>
      <c r="S82" s="137" t="s">
        <v>257</v>
      </c>
    </row>
    <row r="83" spans="1:26" s="132" customFormat="1" x14ac:dyDescent="0.2">
      <c r="A83" s="167"/>
      <c r="B83" s="166" t="s">
        <v>31</v>
      </c>
      <c r="C83" s="904" t="s">
        <v>258</v>
      </c>
      <c r="D83" s="904"/>
      <c r="E83" s="904"/>
      <c r="F83" s="168" t="s">
        <v>241</v>
      </c>
      <c r="G83" s="168" t="s">
        <v>939</v>
      </c>
      <c r="H83" s="168" t="s">
        <v>520</v>
      </c>
      <c r="I83" s="168" t="s">
        <v>1271</v>
      </c>
      <c r="J83" s="169" t="s">
        <v>31</v>
      </c>
      <c r="K83" s="168" t="s">
        <v>31</v>
      </c>
      <c r="L83" s="169" t="s">
        <v>31</v>
      </c>
      <c r="M83" s="170" t="s">
        <v>31</v>
      </c>
      <c r="N83" s="171" t="s">
        <v>31</v>
      </c>
      <c r="T83" s="137" t="s">
        <v>258</v>
      </c>
    </row>
    <row r="84" spans="1:26" s="132" customFormat="1" x14ac:dyDescent="0.2">
      <c r="A84" s="167"/>
      <c r="B84" s="166" t="s">
        <v>31</v>
      </c>
      <c r="C84" s="917" t="s">
        <v>244</v>
      </c>
      <c r="D84" s="917"/>
      <c r="E84" s="917"/>
      <c r="F84" s="159" t="s">
        <v>31</v>
      </c>
      <c r="G84" s="159" t="s">
        <v>31</v>
      </c>
      <c r="H84" s="159" t="s">
        <v>31</v>
      </c>
      <c r="I84" s="159" t="s">
        <v>31</v>
      </c>
      <c r="J84" s="160">
        <v>2.11</v>
      </c>
      <c r="K84" s="159" t="s">
        <v>31</v>
      </c>
      <c r="L84" s="160">
        <v>21.02</v>
      </c>
      <c r="M84" s="161" t="s">
        <v>31</v>
      </c>
      <c r="N84" s="162" t="s">
        <v>31</v>
      </c>
      <c r="U84" s="137" t="s">
        <v>244</v>
      </c>
    </row>
    <row r="85" spans="1:26" s="132" customFormat="1" x14ac:dyDescent="0.2">
      <c r="A85" s="167"/>
      <c r="B85" s="166" t="s">
        <v>31</v>
      </c>
      <c r="C85" s="904" t="s">
        <v>245</v>
      </c>
      <c r="D85" s="904"/>
      <c r="E85" s="904"/>
      <c r="F85" s="168" t="s">
        <v>31</v>
      </c>
      <c r="G85" s="168" t="s">
        <v>31</v>
      </c>
      <c r="H85" s="168" t="s">
        <v>31</v>
      </c>
      <c r="I85" s="168" t="s">
        <v>31</v>
      </c>
      <c r="J85" s="169" t="s">
        <v>31</v>
      </c>
      <c r="K85" s="168" t="s">
        <v>31</v>
      </c>
      <c r="L85" s="169">
        <v>20.7</v>
      </c>
      <c r="M85" s="170" t="s">
        <v>31</v>
      </c>
      <c r="N85" s="171" t="s">
        <v>31</v>
      </c>
      <c r="T85" s="137" t="s">
        <v>245</v>
      </c>
    </row>
    <row r="86" spans="1:26" s="132" customFormat="1" ht="22.5" x14ac:dyDescent="0.2">
      <c r="A86" s="167"/>
      <c r="B86" s="166" t="s">
        <v>839</v>
      </c>
      <c r="C86" s="904" t="s">
        <v>840</v>
      </c>
      <c r="D86" s="904"/>
      <c r="E86" s="904"/>
      <c r="F86" s="168" t="s">
        <v>144</v>
      </c>
      <c r="G86" s="168" t="s">
        <v>841</v>
      </c>
      <c r="H86" s="168" t="s">
        <v>31</v>
      </c>
      <c r="I86" s="168" t="s">
        <v>841</v>
      </c>
      <c r="J86" s="169" t="s">
        <v>31</v>
      </c>
      <c r="K86" s="168" t="s">
        <v>31</v>
      </c>
      <c r="L86" s="169">
        <v>19.04</v>
      </c>
      <c r="M86" s="170" t="s">
        <v>31</v>
      </c>
      <c r="N86" s="171" t="s">
        <v>31</v>
      </c>
      <c r="T86" s="137" t="s">
        <v>840</v>
      </c>
    </row>
    <row r="87" spans="1:26" s="132" customFormat="1" ht="22.5" x14ac:dyDescent="0.2">
      <c r="A87" s="167"/>
      <c r="B87" s="166" t="s">
        <v>842</v>
      </c>
      <c r="C87" s="904" t="s">
        <v>843</v>
      </c>
      <c r="D87" s="904"/>
      <c r="E87" s="904"/>
      <c r="F87" s="168" t="s">
        <v>144</v>
      </c>
      <c r="G87" s="168" t="s">
        <v>554</v>
      </c>
      <c r="H87" s="168" t="s">
        <v>31</v>
      </c>
      <c r="I87" s="168" t="s">
        <v>554</v>
      </c>
      <c r="J87" s="169" t="s">
        <v>31</v>
      </c>
      <c r="K87" s="168" t="s">
        <v>31</v>
      </c>
      <c r="L87" s="169">
        <v>13.46</v>
      </c>
      <c r="M87" s="170" t="s">
        <v>31</v>
      </c>
      <c r="N87" s="171" t="s">
        <v>31</v>
      </c>
      <c r="T87" s="137" t="s">
        <v>843</v>
      </c>
    </row>
    <row r="88" spans="1:26" s="132" customFormat="1" x14ac:dyDescent="0.2">
      <c r="A88" s="172"/>
      <c r="B88" s="173"/>
      <c r="C88" s="918" t="s">
        <v>252</v>
      </c>
      <c r="D88" s="918"/>
      <c r="E88" s="918"/>
      <c r="F88" s="174" t="s">
        <v>31</v>
      </c>
      <c r="G88" s="174" t="s">
        <v>31</v>
      </c>
      <c r="H88" s="174" t="s">
        <v>31</v>
      </c>
      <c r="I88" s="174" t="s">
        <v>31</v>
      </c>
      <c r="J88" s="175" t="s">
        <v>31</v>
      </c>
      <c r="K88" s="174" t="s">
        <v>31</v>
      </c>
      <c r="L88" s="175">
        <v>53.52</v>
      </c>
      <c r="M88" s="161" t="s">
        <v>31</v>
      </c>
      <c r="N88" s="176" t="s">
        <v>31</v>
      </c>
      <c r="V88" s="137" t="s">
        <v>252</v>
      </c>
    </row>
    <row r="89" spans="1:26" s="132" customFormat="1" ht="22.5" x14ac:dyDescent="0.2">
      <c r="A89" s="157" t="s">
        <v>309</v>
      </c>
      <c r="B89" s="158" t="s">
        <v>881</v>
      </c>
      <c r="C89" s="917" t="s">
        <v>941</v>
      </c>
      <c r="D89" s="917"/>
      <c r="E89" s="917"/>
      <c r="F89" s="159" t="s">
        <v>178</v>
      </c>
      <c r="G89" s="159" t="s">
        <v>31</v>
      </c>
      <c r="H89" s="159" t="s">
        <v>31</v>
      </c>
      <c r="I89" s="159" t="s">
        <v>256</v>
      </c>
      <c r="J89" s="160">
        <v>19.559999999999999</v>
      </c>
      <c r="K89" s="159" t="s">
        <v>787</v>
      </c>
      <c r="L89" s="160">
        <v>79.8</v>
      </c>
      <c r="M89" s="161" t="s">
        <v>31</v>
      </c>
      <c r="N89" s="162" t="s">
        <v>31</v>
      </c>
      <c r="Q89" s="137" t="s">
        <v>941</v>
      </c>
    </row>
    <row r="90" spans="1:26" s="132" customFormat="1" x14ac:dyDescent="0.2">
      <c r="A90" s="163"/>
      <c r="B90" s="164"/>
      <c r="C90" s="904" t="s">
        <v>942</v>
      </c>
      <c r="D90" s="904"/>
      <c r="E90" s="904"/>
      <c r="F90" s="904"/>
      <c r="G90" s="904"/>
      <c r="H90" s="904"/>
      <c r="I90" s="904"/>
      <c r="J90" s="904"/>
      <c r="K90" s="904"/>
      <c r="L90" s="904"/>
      <c r="M90" s="904"/>
      <c r="N90" s="912"/>
      <c r="W90" s="137" t="s">
        <v>942</v>
      </c>
    </row>
    <row r="91" spans="1:26" s="132" customFormat="1" ht="22.5" x14ac:dyDescent="0.2">
      <c r="A91" s="165"/>
      <c r="B91" s="166" t="s">
        <v>789</v>
      </c>
      <c r="C91" s="904" t="s">
        <v>790</v>
      </c>
      <c r="D91" s="904"/>
      <c r="E91" s="904"/>
      <c r="F91" s="904"/>
      <c r="G91" s="904"/>
      <c r="H91" s="904"/>
      <c r="I91" s="904"/>
      <c r="J91" s="904"/>
      <c r="K91" s="904"/>
      <c r="L91" s="904"/>
      <c r="M91" s="904"/>
      <c r="N91" s="912"/>
      <c r="R91" s="137" t="s">
        <v>790</v>
      </c>
    </row>
    <row r="92" spans="1:26" s="132" customFormat="1" ht="1.5" customHeight="1" x14ac:dyDescent="0.2">
      <c r="A92" s="177"/>
      <c r="B92" s="173"/>
      <c r="C92" s="173"/>
      <c r="D92" s="173"/>
      <c r="E92" s="173"/>
      <c r="F92" s="177"/>
      <c r="G92" s="177"/>
      <c r="H92" s="177"/>
      <c r="I92" s="177"/>
      <c r="J92" s="178"/>
      <c r="K92" s="177"/>
      <c r="L92" s="178"/>
      <c r="M92" s="168"/>
      <c r="N92" s="178"/>
    </row>
    <row r="93" spans="1:26" s="132" customFormat="1" ht="2.25" customHeight="1" x14ac:dyDescent="0.2"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91"/>
      <c r="M93" s="192"/>
      <c r="N93" s="193"/>
    </row>
    <row r="94" spans="1:26" s="132" customFormat="1" x14ac:dyDescent="0.2">
      <c r="A94" s="179"/>
      <c r="B94" s="180" t="s">
        <v>31</v>
      </c>
      <c r="C94" s="918" t="s">
        <v>466</v>
      </c>
      <c r="D94" s="918"/>
      <c r="E94" s="918"/>
      <c r="F94" s="918"/>
      <c r="G94" s="918"/>
      <c r="H94" s="918"/>
      <c r="I94" s="918"/>
      <c r="J94" s="918"/>
      <c r="K94" s="918"/>
      <c r="L94" s="181" t="s">
        <v>31</v>
      </c>
      <c r="M94" s="182" t="s">
        <v>31</v>
      </c>
      <c r="N94" s="183" t="s">
        <v>31</v>
      </c>
      <c r="Y94" s="137" t="s">
        <v>466</v>
      </c>
    </row>
    <row r="95" spans="1:26" s="132" customFormat="1" x14ac:dyDescent="0.2">
      <c r="A95" s="184"/>
      <c r="B95" s="166" t="s">
        <v>225</v>
      </c>
      <c r="C95" s="904" t="s">
        <v>808</v>
      </c>
      <c r="D95" s="904"/>
      <c r="E95" s="904"/>
      <c r="F95" s="904"/>
      <c r="G95" s="904"/>
      <c r="H95" s="904"/>
      <c r="I95" s="904"/>
      <c r="J95" s="904"/>
      <c r="K95" s="904"/>
      <c r="L95" s="185">
        <v>1139.3499999999999</v>
      </c>
      <c r="M95" s="186">
        <v>7.3</v>
      </c>
      <c r="N95" s="187">
        <v>8317</v>
      </c>
      <c r="Z95" s="137" t="s">
        <v>808</v>
      </c>
    </row>
    <row r="96" spans="1:26" s="132" customFormat="1" x14ac:dyDescent="0.2">
      <c r="A96" s="184"/>
      <c r="B96" s="166" t="s">
        <v>31</v>
      </c>
      <c r="C96" s="904" t="s">
        <v>270</v>
      </c>
      <c r="D96" s="904"/>
      <c r="E96" s="904"/>
      <c r="F96" s="904"/>
      <c r="G96" s="904"/>
      <c r="H96" s="904"/>
      <c r="I96" s="904"/>
      <c r="J96" s="904"/>
      <c r="K96" s="904"/>
      <c r="L96" s="185" t="s">
        <v>31</v>
      </c>
      <c r="M96" s="186" t="s">
        <v>31</v>
      </c>
      <c r="N96" s="187" t="s">
        <v>31</v>
      </c>
      <c r="Z96" s="137" t="s">
        <v>270</v>
      </c>
    </row>
    <row r="97" spans="1:27" x14ac:dyDescent="0.2">
      <c r="A97" s="184"/>
      <c r="B97" s="166" t="s">
        <v>31</v>
      </c>
      <c r="C97" s="904" t="s">
        <v>271</v>
      </c>
      <c r="D97" s="904"/>
      <c r="E97" s="904"/>
      <c r="F97" s="904"/>
      <c r="G97" s="904"/>
      <c r="H97" s="904"/>
      <c r="I97" s="904"/>
      <c r="J97" s="904"/>
      <c r="K97" s="904"/>
      <c r="L97" s="185">
        <v>382.8</v>
      </c>
      <c r="M97" s="186" t="s">
        <v>31</v>
      </c>
      <c r="N97" s="187" t="s">
        <v>31</v>
      </c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7" t="s">
        <v>271</v>
      </c>
      <c r="AA97" s="132"/>
    </row>
    <row r="98" spans="1:27" x14ac:dyDescent="0.2">
      <c r="A98" s="184"/>
      <c r="B98" s="166" t="s">
        <v>31</v>
      </c>
      <c r="C98" s="904" t="s">
        <v>272</v>
      </c>
      <c r="D98" s="904"/>
      <c r="E98" s="904"/>
      <c r="F98" s="904"/>
      <c r="G98" s="904"/>
      <c r="H98" s="904"/>
      <c r="I98" s="904"/>
      <c r="J98" s="904"/>
      <c r="K98" s="904"/>
      <c r="L98" s="185">
        <v>90</v>
      </c>
      <c r="M98" s="186" t="s">
        <v>31</v>
      </c>
      <c r="N98" s="187" t="s">
        <v>31</v>
      </c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7" t="s">
        <v>272</v>
      </c>
      <c r="AA98" s="132"/>
    </row>
    <row r="99" spans="1:27" x14ac:dyDescent="0.2">
      <c r="A99" s="184"/>
      <c r="B99" s="166" t="s">
        <v>31</v>
      </c>
      <c r="C99" s="904" t="s">
        <v>273</v>
      </c>
      <c r="D99" s="904"/>
      <c r="E99" s="904"/>
      <c r="F99" s="904"/>
      <c r="G99" s="904"/>
      <c r="H99" s="904"/>
      <c r="I99" s="904"/>
      <c r="J99" s="904"/>
      <c r="K99" s="904"/>
      <c r="L99" s="185">
        <v>113.03</v>
      </c>
      <c r="M99" s="186" t="s">
        <v>31</v>
      </c>
      <c r="N99" s="187" t="s">
        <v>31</v>
      </c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7" t="s">
        <v>273</v>
      </c>
      <c r="AA99" s="132"/>
    </row>
    <row r="100" spans="1:27" x14ac:dyDescent="0.2">
      <c r="A100" s="184"/>
      <c r="B100" s="166" t="s">
        <v>31</v>
      </c>
      <c r="C100" s="904" t="s">
        <v>274</v>
      </c>
      <c r="D100" s="904"/>
      <c r="E100" s="904"/>
      <c r="F100" s="904"/>
      <c r="G100" s="904"/>
      <c r="H100" s="904"/>
      <c r="I100" s="904"/>
      <c r="J100" s="904"/>
      <c r="K100" s="904"/>
      <c r="L100" s="185">
        <v>316.76</v>
      </c>
      <c r="M100" s="186" t="s">
        <v>31</v>
      </c>
      <c r="N100" s="187" t="s">
        <v>31</v>
      </c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7" t="s">
        <v>274</v>
      </c>
      <c r="AA100" s="132"/>
    </row>
    <row r="101" spans="1:27" x14ac:dyDescent="0.2">
      <c r="A101" s="184"/>
      <c r="B101" s="166" t="s">
        <v>31</v>
      </c>
      <c r="C101" s="904" t="s">
        <v>275</v>
      </c>
      <c r="D101" s="904"/>
      <c r="E101" s="904"/>
      <c r="F101" s="904"/>
      <c r="G101" s="904"/>
      <c r="H101" s="904"/>
      <c r="I101" s="904"/>
      <c r="J101" s="904"/>
      <c r="K101" s="904"/>
      <c r="L101" s="185">
        <v>236.76</v>
      </c>
      <c r="M101" s="186" t="s">
        <v>31</v>
      </c>
      <c r="N101" s="187" t="s">
        <v>31</v>
      </c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7" t="s">
        <v>275</v>
      </c>
      <c r="AA101" s="132"/>
    </row>
    <row r="102" spans="1:27" x14ac:dyDescent="0.2">
      <c r="A102" s="184"/>
      <c r="B102" s="166" t="s">
        <v>235</v>
      </c>
      <c r="C102" s="904" t="s">
        <v>809</v>
      </c>
      <c r="D102" s="904"/>
      <c r="E102" s="904"/>
      <c r="F102" s="904"/>
      <c r="G102" s="904"/>
      <c r="H102" s="904"/>
      <c r="I102" s="904"/>
      <c r="J102" s="904"/>
      <c r="K102" s="904"/>
      <c r="L102" s="185">
        <v>31738.45</v>
      </c>
      <c r="M102" s="186">
        <v>4.51</v>
      </c>
      <c r="N102" s="187">
        <v>143140</v>
      </c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7" t="s">
        <v>809</v>
      </c>
      <c r="AA102" s="132"/>
    </row>
    <row r="103" spans="1:27" x14ac:dyDescent="0.2">
      <c r="A103" s="184"/>
      <c r="B103" s="166" t="s">
        <v>31</v>
      </c>
      <c r="C103" s="904" t="s">
        <v>276</v>
      </c>
      <c r="D103" s="904"/>
      <c r="E103" s="904"/>
      <c r="F103" s="904"/>
      <c r="G103" s="904"/>
      <c r="H103" s="904"/>
      <c r="I103" s="904"/>
      <c r="J103" s="904"/>
      <c r="K103" s="904"/>
      <c r="L103" s="185">
        <v>392.86</v>
      </c>
      <c r="M103" s="186" t="s">
        <v>31</v>
      </c>
      <c r="N103" s="187" t="s">
        <v>31</v>
      </c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7" t="s">
        <v>276</v>
      </c>
      <c r="AA103" s="132"/>
    </row>
    <row r="104" spans="1:27" x14ac:dyDescent="0.2">
      <c r="A104" s="184"/>
      <c r="B104" s="166" t="s">
        <v>31</v>
      </c>
      <c r="C104" s="904" t="s">
        <v>277</v>
      </c>
      <c r="D104" s="904"/>
      <c r="E104" s="904"/>
      <c r="F104" s="904"/>
      <c r="G104" s="904"/>
      <c r="H104" s="904"/>
      <c r="I104" s="904"/>
      <c r="J104" s="904"/>
      <c r="K104" s="904"/>
      <c r="L104" s="185">
        <v>316.76</v>
      </c>
      <c r="M104" s="186" t="s">
        <v>31</v>
      </c>
      <c r="N104" s="187" t="s">
        <v>31</v>
      </c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7" t="s">
        <v>277</v>
      </c>
      <c r="AA104" s="132"/>
    </row>
    <row r="105" spans="1:27" x14ac:dyDescent="0.2">
      <c r="A105" s="184"/>
      <c r="B105" s="166" t="s">
        <v>31</v>
      </c>
      <c r="C105" s="904" t="s">
        <v>278</v>
      </c>
      <c r="D105" s="904"/>
      <c r="E105" s="904"/>
      <c r="F105" s="904"/>
      <c r="G105" s="904"/>
      <c r="H105" s="904"/>
      <c r="I105" s="904"/>
      <c r="J105" s="904"/>
      <c r="K105" s="904"/>
      <c r="L105" s="185">
        <v>236.76</v>
      </c>
      <c r="M105" s="186" t="s">
        <v>31</v>
      </c>
      <c r="N105" s="187" t="s">
        <v>31</v>
      </c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7" t="s">
        <v>278</v>
      </c>
      <c r="AA105" s="132"/>
    </row>
    <row r="106" spans="1:27" x14ac:dyDescent="0.2">
      <c r="A106" s="184"/>
      <c r="B106" s="178" t="s">
        <v>31</v>
      </c>
      <c r="C106" s="919" t="s">
        <v>467</v>
      </c>
      <c r="D106" s="919"/>
      <c r="E106" s="919"/>
      <c r="F106" s="919"/>
      <c r="G106" s="919"/>
      <c r="H106" s="919"/>
      <c r="I106" s="919"/>
      <c r="J106" s="919"/>
      <c r="K106" s="919"/>
      <c r="L106" s="188">
        <v>32877.800000000003</v>
      </c>
      <c r="M106" s="189" t="s">
        <v>31</v>
      </c>
      <c r="N106" s="194">
        <v>151457</v>
      </c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7" t="s">
        <v>467</v>
      </c>
    </row>
    <row r="107" spans="1:27" ht="1.5" customHeight="1" x14ac:dyDescent="0.2">
      <c r="B107" s="178"/>
      <c r="C107" s="173"/>
      <c r="D107" s="173"/>
      <c r="E107" s="173"/>
      <c r="F107" s="173"/>
      <c r="G107" s="173"/>
      <c r="H107" s="173"/>
      <c r="I107" s="173"/>
      <c r="J107" s="173"/>
      <c r="K107" s="173"/>
      <c r="L107" s="188"/>
      <c r="M107" s="189"/>
      <c r="N107" s="195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</row>
    <row r="108" spans="1:27" ht="53.25" customHeight="1" x14ac:dyDescent="0.2">
      <c r="A108" s="196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  <c r="N108" s="196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</row>
    <row r="109" spans="1:27" x14ac:dyDescent="0.2">
      <c r="B109" s="197" t="s">
        <v>468</v>
      </c>
      <c r="C109" s="923" t="s">
        <v>31</v>
      </c>
      <c r="D109" s="923"/>
      <c r="E109" s="923"/>
      <c r="F109" s="923"/>
      <c r="G109" s="923"/>
      <c r="H109" s="923"/>
      <c r="I109" s="923"/>
      <c r="J109" s="923"/>
      <c r="K109" s="923"/>
      <c r="L109" s="923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</row>
    <row r="110" spans="1:27" ht="13.5" customHeight="1" x14ac:dyDescent="0.2">
      <c r="B110" s="133"/>
      <c r="C110" s="924" t="s">
        <v>11</v>
      </c>
      <c r="D110" s="924"/>
      <c r="E110" s="924"/>
      <c r="F110" s="924"/>
      <c r="G110" s="924"/>
      <c r="H110" s="924"/>
      <c r="I110" s="924"/>
      <c r="J110" s="924"/>
      <c r="K110" s="924"/>
      <c r="L110" s="924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</row>
    <row r="111" spans="1:27" ht="12.75" customHeight="1" x14ac:dyDescent="0.2">
      <c r="B111" s="197" t="s">
        <v>469</v>
      </c>
      <c r="C111" s="923" t="s">
        <v>31</v>
      </c>
      <c r="D111" s="923"/>
      <c r="E111" s="923"/>
      <c r="F111" s="923"/>
      <c r="G111" s="923"/>
      <c r="H111" s="923"/>
      <c r="I111" s="923"/>
      <c r="J111" s="923"/>
      <c r="K111" s="923"/>
      <c r="L111" s="923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</row>
    <row r="112" spans="1:27" ht="13.5" customHeight="1" x14ac:dyDescent="0.2">
      <c r="C112" s="924" t="s">
        <v>11</v>
      </c>
      <c r="D112" s="924"/>
      <c r="E112" s="924"/>
      <c r="F112" s="924"/>
      <c r="G112" s="924"/>
      <c r="H112" s="924"/>
      <c r="I112" s="924"/>
      <c r="J112" s="924"/>
      <c r="K112" s="924"/>
      <c r="L112" s="924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</row>
    <row r="126" s="132" customFormat="1" x14ac:dyDescent="0.2"/>
  </sheetData>
  <mergeCells count="98">
    <mergeCell ref="C109:L109"/>
    <mergeCell ref="C110:L110"/>
    <mergeCell ref="C111:L111"/>
    <mergeCell ref="C112:L112"/>
    <mergeCell ref="C101:K101"/>
    <mergeCell ref="C102:K102"/>
    <mergeCell ref="C103:K103"/>
    <mergeCell ref="C104:K104"/>
    <mergeCell ref="C105:K105"/>
    <mergeCell ref="C106:K106"/>
    <mergeCell ref="C100:K100"/>
    <mergeCell ref="C87:E87"/>
    <mergeCell ref="C88:E88"/>
    <mergeCell ref="C89:E89"/>
    <mergeCell ref="C90:N90"/>
    <mergeCell ref="C91:N91"/>
    <mergeCell ref="C94:K94"/>
    <mergeCell ref="C95:K95"/>
    <mergeCell ref="C96:K96"/>
    <mergeCell ref="C97:K97"/>
    <mergeCell ref="C98:K98"/>
    <mergeCell ref="C99:K99"/>
    <mergeCell ref="C86:E86"/>
    <mergeCell ref="C75:E75"/>
    <mergeCell ref="C76:N76"/>
    <mergeCell ref="C77:N77"/>
    <mergeCell ref="C78:E78"/>
    <mergeCell ref="C79:N79"/>
    <mergeCell ref="C80:N80"/>
    <mergeCell ref="C81:E81"/>
    <mergeCell ref="C82:E82"/>
    <mergeCell ref="C83:E83"/>
    <mergeCell ref="C84:E84"/>
    <mergeCell ref="C85:E85"/>
    <mergeCell ref="C74:E74"/>
    <mergeCell ref="C63:N63"/>
    <mergeCell ref="C64:E64"/>
    <mergeCell ref="C65:N65"/>
    <mergeCell ref="C66:N66"/>
    <mergeCell ref="C67:E67"/>
    <mergeCell ref="C68:E68"/>
    <mergeCell ref="C69:E69"/>
    <mergeCell ref="C70:E70"/>
    <mergeCell ref="C71:E71"/>
    <mergeCell ref="C72:E72"/>
    <mergeCell ref="C73:E73"/>
    <mergeCell ref="C38:E38"/>
    <mergeCell ref="C62:N62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50:E50"/>
    <mergeCell ref="C39:E39"/>
    <mergeCell ref="C40:E40"/>
    <mergeCell ref="C41:E41"/>
    <mergeCell ref="C42:E42"/>
    <mergeCell ref="C43:E43"/>
    <mergeCell ref="C44:E44"/>
    <mergeCell ref="C45:E45"/>
    <mergeCell ref="C46:N46"/>
    <mergeCell ref="C47:N47"/>
    <mergeCell ref="C48:E48"/>
    <mergeCell ref="C49:N49"/>
    <mergeCell ref="N27:N29"/>
    <mergeCell ref="C30:E30"/>
    <mergeCell ref="A31:N31"/>
    <mergeCell ref="G27:I28"/>
    <mergeCell ref="C37:E37"/>
    <mergeCell ref="C33:N33"/>
    <mergeCell ref="C34:E34"/>
    <mergeCell ref="C35:E35"/>
    <mergeCell ref="C36:E36"/>
    <mergeCell ref="A12:N12"/>
    <mergeCell ref="A13:N13"/>
    <mergeCell ref="B15:F15"/>
    <mergeCell ref="B16:F16"/>
    <mergeCell ref="L25:M25"/>
    <mergeCell ref="C32:E32"/>
    <mergeCell ref="A27:A29"/>
    <mergeCell ref="B27:B29"/>
    <mergeCell ref="C27:E29"/>
    <mergeCell ref="F27:F29"/>
    <mergeCell ref="J27:L28"/>
    <mergeCell ref="M27:M29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2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7"/>
  <sheetViews>
    <sheetView topLeftCell="A247" zoomScale="115" zoomScaleNormal="115" workbookViewId="0">
      <selection activeCell="P30" sqref="P30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35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1272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502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1273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99.78</v>
      </c>
      <c r="D20" s="148" t="s">
        <v>1274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L264*7.3/1000</f>
        <v>6.06</v>
      </c>
      <c r="M22" s="148" t="s">
        <v>1275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24.74</v>
      </c>
      <c r="D23" s="152" t="s">
        <v>1276</v>
      </c>
      <c r="E23" s="135" t="s">
        <v>206</v>
      </c>
      <c r="G23" s="132" t="s">
        <v>212</v>
      </c>
      <c r="L23" s="153"/>
      <c r="M23" s="153">
        <v>84.52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75.040000000000006</v>
      </c>
      <c r="D24" s="152" t="s">
        <v>1277</v>
      </c>
      <c r="E24" s="135" t="s">
        <v>206</v>
      </c>
      <c r="G24" s="132" t="s">
        <v>214</v>
      </c>
      <c r="L24" s="153"/>
      <c r="M24" s="153">
        <v>0.44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1278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1278</v>
      </c>
    </row>
    <row r="32" spans="1:17" s="132" customFormat="1" ht="22.5" x14ac:dyDescent="0.2">
      <c r="A32" s="157" t="s">
        <v>225</v>
      </c>
      <c r="B32" s="158" t="s">
        <v>1279</v>
      </c>
      <c r="C32" s="917" t="s">
        <v>1280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235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1280</v>
      </c>
    </row>
    <row r="33" spans="1:22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2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59</v>
      </c>
      <c r="K34" s="168" t="s">
        <v>520</v>
      </c>
      <c r="L34" s="169">
        <v>147.5</v>
      </c>
      <c r="M34" s="170" t="s">
        <v>31</v>
      </c>
      <c r="N34" s="171" t="s">
        <v>31</v>
      </c>
      <c r="S34" s="137" t="s">
        <v>255</v>
      </c>
    </row>
    <row r="35" spans="1:22" s="132" customFormat="1" x14ac:dyDescent="0.2">
      <c r="A35" s="167"/>
      <c r="B35" s="166" t="s">
        <v>256</v>
      </c>
      <c r="C35" s="904" t="s">
        <v>257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4.38</v>
      </c>
      <c r="K35" s="168" t="s">
        <v>31</v>
      </c>
      <c r="L35" s="169">
        <v>8.76</v>
      </c>
      <c r="M35" s="170" t="s">
        <v>31</v>
      </c>
      <c r="N35" s="171" t="s">
        <v>31</v>
      </c>
      <c r="S35" s="137" t="s">
        <v>257</v>
      </c>
    </row>
    <row r="36" spans="1:22" s="132" customFormat="1" x14ac:dyDescent="0.2">
      <c r="A36" s="167"/>
      <c r="B36" s="166" t="s">
        <v>31</v>
      </c>
      <c r="C36" s="904" t="s">
        <v>258</v>
      </c>
      <c r="D36" s="904"/>
      <c r="E36" s="904"/>
      <c r="F36" s="168" t="s">
        <v>241</v>
      </c>
      <c r="G36" s="168" t="s">
        <v>911</v>
      </c>
      <c r="H36" s="168" t="s">
        <v>520</v>
      </c>
      <c r="I36" s="168" t="s">
        <v>952</v>
      </c>
      <c r="J36" s="169" t="s">
        <v>31</v>
      </c>
      <c r="K36" s="168" t="s">
        <v>31</v>
      </c>
      <c r="L36" s="169" t="s">
        <v>31</v>
      </c>
      <c r="M36" s="170" t="s">
        <v>31</v>
      </c>
      <c r="N36" s="171" t="s">
        <v>31</v>
      </c>
      <c r="T36" s="137" t="s">
        <v>258</v>
      </c>
    </row>
    <row r="37" spans="1:22" s="132" customFormat="1" x14ac:dyDescent="0.2">
      <c r="A37" s="167"/>
      <c r="B37" s="166" t="s">
        <v>31</v>
      </c>
      <c r="C37" s="917" t="s">
        <v>244</v>
      </c>
      <c r="D37" s="917"/>
      <c r="E37" s="917"/>
      <c r="F37" s="159" t="s">
        <v>31</v>
      </c>
      <c r="G37" s="159" t="s">
        <v>31</v>
      </c>
      <c r="H37" s="159" t="s">
        <v>31</v>
      </c>
      <c r="I37" s="159" t="s">
        <v>31</v>
      </c>
      <c r="J37" s="160">
        <v>63.38</v>
      </c>
      <c r="K37" s="159" t="s">
        <v>31</v>
      </c>
      <c r="L37" s="160">
        <v>156.26</v>
      </c>
      <c r="M37" s="161" t="s">
        <v>31</v>
      </c>
      <c r="N37" s="162" t="s">
        <v>31</v>
      </c>
      <c r="U37" s="137" t="s">
        <v>244</v>
      </c>
    </row>
    <row r="38" spans="1:22" s="132" customFormat="1" x14ac:dyDescent="0.2">
      <c r="A38" s="167"/>
      <c r="B38" s="166" t="s">
        <v>31</v>
      </c>
      <c r="C38" s="904" t="s">
        <v>245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 t="s">
        <v>31</v>
      </c>
      <c r="K38" s="168" t="s">
        <v>31</v>
      </c>
      <c r="L38" s="169">
        <v>147.5</v>
      </c>
      <c r="M38" s="170" t="s">
        <v>31</v>
      </c>
      <c r="N38" s="171" t="s">
        <v>31</v>
      </c>
      <c r="T38" s="137" t="s">
        <v>245</v>
      </c>
    </row>
    <row r="39" spans="1:22" s="132" customFormat="1" ht="22.5" x14ac:dyDescent="0.2">
      <c r="A39" s="167"/>
      <c r="B39" s="166" t="s">
        <v>699</v>
      </c>
      <c r="C39" s="904" t="s">
        <v>700</v>
      </c>
      <c r="D39" s="904"/>
      <c r="E39" s="904"/>
      <c r="F39" s="168" t="s">
        <v>144</v>
      </c>
      <c r="G39" s="168" t="s">
        <v>537</v>
      </c>
      <c r="H39" s="168" t="s">
        <v>31</v>
      </c>
      <c r="I39" s="168" t="s">
        <v>537</v>
      </c>
      <c r="J39" s="169" t="s">
        <v>31</v>
      </c>
      <c r="K39" s="168" t="s">
        <v>31</v>
      </c>
      <c r="L39" s="169">
        <v>118</v>
      </c>
      <c r="M39" s="170" t="s">
        <v>31</v>
      </c>
      <c r="N39" s="171" t="s">
        <v>31</v>
      </c>
      <c r="T39" s="137" t="s">
        <v>700</v>
      </c>
    </row>
    <row r="40" spans="1:22" s="132" customFormat="1" ht="22.5" x14ac:dyDescent="0.2">
      <c r="A40" s="167"/>
      <c r="B40" s="166" t="s">
        <v>701</v>
      </c>
      <c r="C40" s="904" t="s">
        <v>702</v>
      </c>
      <c r="D40" s="904"/>
      <c r="E40" s="904"/>
      <c r="F40" s="168" t="s">
        <v>144</v>
      </c>
      <c r="G40" s="168" t="s">
        <v>703</v>
      </c>
      <c r="H40" s="168" t="s">
        <v>31</v>
      </c>
      <c r="I40" s="168" t="s">
        <v>703</v>
      </c>
      <c r="J40" s="169" t="s">
        <v>31</v>
      </c>
      <c r="K40" s="168" t="s">
        <v>31</v>
      </c>
      <c r="L40" s="169">
        <v>88.5</v>
      </c>
      <c r="M40" s="170" t="s">
        <v>31</v>
      </c>
      <c r="N40" s="171" t="s">
        <v>31</v>
      </c>
      <c r="T40" s="137" t="s">
        <v>702</v>
      </c>
    </row>
    <row r="41" spans="1:22" s="132" customFormat="1" x14ac:dyDescent="0.2">
      <c r="A41" s="172"/>
      <c r="B41" s="173"/>
      <c r="C41" s="918" t="s">
        <v>252</v>
      </c>
      <c r="D41" s="918"/>
      <c r="E41" s="918"/>
      <c r="F41" s="174" t="s">
        <v>31</v>
      </c>
      <c r="G41" s="174" t="s">
        <v>31</v>
      </c>
      <c r="H41" s="174" t="s">
        <v>31</v>
      </c>
      <c r="I41" s="174" t="s">
        <v>31</v>
      </c>
      <c r="J41" s="175" t="s">
        <v>31</v>
      </c>
      <c r="K41" s="174" t="s">
        <v>31</v>
      </c>
      <c r="L41" s="175">
        <v>362.76</v>
      </c>
      <c r="M41" s="161" t="s">
        <v>31</v>
      </c>
      <c r="N41" s="176" t="s">
        <v>31</v>
      </c>
      <c r="V41" s="137" t="s">
        <v>252</v>
      </c>
    </row>
    <row r="42" spans="1:22" s="132" customFormat="1" ht="22.5" x14ac:dyDescent="0.2">
      <c r="A42" s="157" t="s">
        <v>235</v>
      </c>
      <c r="B42" s="158" t="s">
        <v>988</v>
      </c>
      <c r="C42" s="917" t="s">
        <v>989</v>
      </c>
      <c r="D42" s="917"/>
      <c r="E42" s="917"/>
      <c r="F42" s="159" t="s">
        <v>178</v>
      </c>
      <c r="G42" s="159" t="s">
        <v>31</v>
      </c>
      <c r="H42" s="159" t="s">
        <v>31</v>
      </c>
      <c r="I42" s="159" t="s">
        <v>235</v>
      </c>
      <c r="J42" s="160">
        <v>175.63</v>
      </c>
      <c r="K42" s="159" t="s">
        <v>31</v>
      </c>
      <c r="L42" s="160">
        <v>351.26</v>
      </c>
      <c r="M42" s="161" t="s">
        <v>31</v>
      </c>
      <c r="N42" s="162" t="s">
        <v>31</v>
      </c>
      <c r="Q42" s="137" t="s">
        <v>989</v>
      </c>
    </row>
    <row r="43" spans="1:22" s="132" customFormat="1" ht="22.5" x14ac:dyDescent="0.2">
      <c r="A43" s="157" t="s">
        <v>238</v>
      </c>
      <c r="B43" s="158" t="s">
        <v>1000</v>
      </c>
      <c r="C43" s="917" t="s">
        <v>1281</v>
      </c>
      <c r="D43" s="917"/>
      <c r="E43" s="917"/>
      <c r="F43" s="159" t="s">
        <v>178</v>
      </c>
      <c r="G43" s="159" t="s">
        <v>31</v>
      </c>
      <c r="H43" s="159" t="s">
        <v>31</v>
      </c>
      <c r="I43" s="159" t="s">
        <v>235</v>
      </c>
      <c r="J43" s="160">
        <v>230.51</v>
      </c>
      <c r="K43" s="159" t="s">
        <v>31</v>
      </c>
      <c r="L43" s="160">
        <v>461.02</v>
      </c>
      <c r="M43" s="161" t="s">
        <v>31</v>
      </c>
      <c r="N43" s="162" t="s">
        <v>31</v>
      </c>
      <c r="Q43" s="137" t="s">
        <v>1281</v>
      </c>
    </row>
    <row r="44" spans="1:22" s="132" customFormat="1" x14ac:dyDescent="0.2">
      <c r="A44" s="157" t="s">
        <v>256</v>
      </c>
      <c r="B44" s="158" t="s">
        <v>1282</v>
      </c>
      <c r="C44" s="917" t="s">
        <v>1283</v>
      </c>
      <c r="D44" s="917"/>
      <c r="E44" s="917"/>
      <c r="F44" s="159" t="s">
        <v>178</v>
      </c>
      <c r="G44" s="159" t="s">
        <v>31</v>
      </c>
      <c r="H44" s="159" t="s">
        <v>31</v>
      </c>
      <c r="I44" s="159" t="s">
        <v>225</v>
      </c>
      <c r="J44" s="160" t="s">
        <v>31</v>
      </c>
      <c r="K44" s="159" t="s">
        <v>31</v>
      </c>
      <c r="L44" s="160" t="s">
        <v>31</v>
      </c>
      <c r="M44" s="161" t="s">
        <v>31</v>
      </c>
      <c r="N44" s="162" t="s">
        <v>31</v>
      </c>
      <c r="Q44" s="137" t="s">
        <v>1283</v>
      </c>
    </row>
    <row r="45" spans="1:22" s="132" customFormat="1" ht="22.5" x14ac:dyDescent="0.2">
      <c r="A45" s="165"/>
      <c r="B45" s="166" t="s">
        <v>231</v>
      </c>
      <c r="C45" s="904" t="s">
        <v>232</v>
      </c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12"/>
      <c r="R45" s="137" t="s">
        <v>232</v>
      </c>
    </row>
    <row r="46" spans="1:22" s="132" customFormat="1" x14ac:dyDescent="0.2">
      <c r="A46" s="167"/>
      <c r="B46" s="166" t="s">
        <v>225</v>
      </c>
      <c r="C46" s="904" t="s">
        <v>255</v>
      </c>
      <c r="D46" s="904"/>
      <c r="E46" s="904"/>
      <c r="F46" s="168" t="s">
        <v>31</v>
      </c>
      <c r="G46" s="168" t="s">
        <v>31</v>
      </c>
      <c r="H46" s="168" t="s">
        <v>31</v>
      </c>
      <c r="I46" s="168" t="s">
        <v>31</v>
      </c>
      <c r="J46" s="169">
        <v>4.4400000000000004</v>
      </c>
      <c r="K46" s="168" t="s">
        <v>520</v>
      </c>
      <c r="L46" s="169">
        <v>5.55</v>
      </c>
      <c r="M46" s="170" t="s">
        <v>31</v>
      </c>
      <c r="N46" s="171" t="s">
        <v>31</v>
      </c>
      <c r="S46" s="137" t="s">
        <v>255</v>
      </c>
    </row>
    <row r="47" spans="1:22" s="132" customFormat="1" x14ac:dyDescent="0.2">
      <c r="A47" s="167"/>
      <c r="B47" s="166" t="s">
        <v>235</v>
      </c>
      <c r="C47" s="904" t="s">
        <v>236</v>
      </c>
      <c r="D47" s="904"/>
      <c r="E47" s="904"/>
      <c r="F47" s="168" t="s">
        <v>31</v>
      </c>
      <c r="G47" s="168" t="s">
        <v>31</v>
      </c>
      <c r="H47" s="168" t="s">
        <v>31</v>
      </c>
      <c r="I47" s="168" t="s">
        <v>31</v>
      </c>
      <c r="J47" s="169">
        <v>29.85</v>
      </c>
      <c r="K47" s="168" t="s">
        <v>520</v>
      </c>
      <c r="L47" s="169">
        <v>37.31</v>
      </c>
      <c r="M47" s="170" t="s">
        <v>31</v>
      </c>
      <c r="N47" s="171" t="s">
        <v>31</v>
      </c>
      <c r="S47" s="137" t="s">
        <v>236</v>
      </c>
    </row>
    <row r="48" spans="1:22" s="132" customFormat="1" x14ac:dyDescent="0.2">
      <c r="A48" s="167"/>
      <c r="B48" s="166" t="s">
        <v>238</v>
      </c>
      <c r="C48" s="904" t="s">
        <v>239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2.93</v>
      </c>
      <c r="K48" s="168" t="s">
        <v>520</v>
      </c>
      <c r="L48" s="169">
        <v>3.66</v>
      </c>
      <c r="M48" s="170" t="s">
        <v>31</v>
      </c>
      <c r="N48" s="171" t="s">
        <v>31</v>
      </c>
      <c r="S48" s="137" t="s">
        <v>239</v>
      </c>
    </row>
    <row r="49" spans="1:23" s="132" customFormat="1" x14ac:dyDescent="0.2">
      <c r="A49" s="167"/>
      <c r="B49" s="166" t="s">
        <v>256</v>
      </c>
      <c r="C49" s="904" t="s">
        <v>257</v>
      </c>
      <c r="D49" s="904"/>
      <c r="E49" s="904"/>
      <c r="F49" s="168" t="s">
        <v>31</v>
      </c>
      <c r="G49" s="168" t="s">
        <v>31</v>
      </c>
      <c r="H49" s="168" t="s">
        <v>31</v>
      </c>
      <c r="I49" s="168" t="s">
        <v>31</v>
      </c>
      <c r="J49" s="169">
        <v>8.33</v>
      </c>
      <c r="K49" s="168" t="s">
        <v>31</v>
      </c>
      <c r="L49" s="169">
        <v>8.33</v>
      </c>
      <c r="M49" s="170" t="s">
        <v>31</v>
      </c>
      <c r="N49" s="171" t="s">
        <v>31</v>
      </c>
      <c r="S49" s="137" t="s">
        <v>257</v>
      </c>
    </row>
    <row r="50" spans="1:23" s="132" customFormat="1" x14ac:dyDescent="0.2">
      <c r="A50" s="167"/>
      <c r="B50" s="166" t="s">
        <v>31</v>
      </c>
      <c r="C50" s="904" t="s">
        <v>258</v>
      </c>
      <c r="D50" s="904"/>
      <c r="E50" s="904"/>
      <c r="F50" s="168" t="s">
        <v>241</v>
      </c>
      <c r="G50" s="168" t="s">
        <v>878</v>
      </c>
      <c r="H50" s="168" t="s">
        <v>520</v>
      </c>
      <c r="I50" s="168" t="s">
        <v>629</v>
      </c>
      <c r="J50" s="169" t="s">
        <v>31</v>
      </c>
      <c r="K50" s="168" t="s">
        <v>31</v>
      </c>
      <c r="L50" s="169" t="s">
        <v>31</v>
      </c>
      <c r="M50" s="170" t="s">
        <v>31</v>
      </c>
      <c r="N50" s="171" t="s">
        <v>31</v>
      </c>
      <c r="T50" s="137" t="s">
        <v>258</v>
      </c>
    </row>
    <row r="51" spans="1:23" s="132" customFormat="1" x14ac:dyDescent="0.2">
      <c r="A51" s="167"/>
      <c r="B51" s="166" t="s">
        <v>31</v>
      </c>
      <c r="C51" s="904" t="s">
        <v>240</v>
      </c>
      <c r="D51" s="904"/>
      <c r="E51" s="904"/>
      <c r="F51" s="168" t="s">
        <v>241</v>
      </c>
      <c r="G51" s="168" t="s">
        <v>939</v>
      </c>
      <c r="H51" s="168" t="s">
        <v>520</v>
      </c>
      <c r="I51" s="168" t="s">
        <v>1284</v>
      </c>
      <c r="J51" s="169" t="s">
        <v>31</v>
      </c>
      <c r="K51" s="168" t="s">
        <v>31</v>
      </c>
      <c r="L51" s="169" t="s">
        <v>31</v>
      </c>
      <c r="M51" s="170" t="s">
        <v>31</v>
      </c>
      <c r="N51" s="171" t="s">
        <v>31</v>
      </c>
      <c r="T51" s="137" t="s">
        <v>240</v>
      </c>
    </row>
    <row r="52" spans="1:23" s="132" customFormat="1" x14ac:dyDescent="0.2">
      <c r="A52" s="167"/>
      <c r="B52" s="166" t="s">
        <v>31</v>
      </c>
      <c r="C52" s="917" t="s">
        <v>244</v>
      </c>
      <c r="D52" s="917"/>
      <c r="E52" s="917"/>
      <c r="F52" s="159" t="s">
        <v>31</v>
      </c>
      <c r="G52" s="159" t="s">
        <v>31</v>
      </c>
      <c r="H52" s="159" t="s">
        <v>31</v>
      </c>
      <c r="I52" s="159" t="s">
        <v>31</v>
      </c>
      <c r="J52" s="160">
        <v>42.62</v>
      </c>
      <c r="K52" s="159" t="s">
        <v>31</v>
      </c>
      <c r="L52" s="160">
        <v>51.19</v>
      </c>
      <c r="M52" s="161" t="s">
        <v>31</v>
      </c>
      <c r="N52" s="162" t="s">
        <v>31</v>
      </c>
      <c r="U52" s="137" t="s">
        <v>244</v>
      </c>
    </row>
    <row r="53" spans="1:23" s="132" customFormat="1" x14ac:dyDescent="0.2">
      <c r="A53" s="167"/>
      <c r="B53" s="166" t="s">
        <v>31</v>
      </c>
      <c r="C53" s="904" t="s">
        <v>245</v>
      </c>
      <c r="D53" s="904"/>
      <c r="E53" s="904"/>
      <c r="F53" s="168" t="s">
        <v>31</v>
      </c>
      <c r="G53" s="168" t="s">
        <v>31</v>
      </c>
      <c r="H53" s="168" t="s">
        <v>31</v>
      </c>
      <c r="I53" s="168" t="s">
        <v>31</v>
      </c>
      <c r="J53" s="169" t="s">
        <v>31</v>
      </c>
      <c r="K53" s="168" t="s">
        <v>31</v>
      </c>
      <c r="L53" s="169">
        <v>9.2100000000000009</v>
      </c>
      <c r="M53" s="170" t="s">
        <v>31</v>
      </c>
      <c r="N53" s="171" t="s">
        <v>31</v>
      </c>
      <c r="T53" s="137" t="s">
        <v>245</v>
      </c>
    </row>
    <row r="54" spans="1:23" s="132" customFormat="1" ht="22.5" x14ac:dyDescent="0.2">
      <c r="A54" s="167"/>
      <c r="B54" s="166" t="s">
        <v>699</v>
      </c>
      <c r="C54" s="904" t="s">
        <v>700</v>
      </c>
      <c r="D54" s="904"/>
      <c r="E54" s="904"/>
      <c r="F54" s="168" t="s">
        <v>144</v>
      </c>
      <c r="G54" s="168" t="s">
        <v>537</v>
      </c>
      <c r="H54" s="168" t="s">
        <v>31</v>
      </c>
      <c r="I54" s="168" t="s">
        <v>537</v>
      </c>
      <c r="J54" s="169" t="s">
        <v>31</v>
      </c>
      <c r="K54" s="168" t="s">
        <v>31</v>
      </c>
      <c r="L54" s="169">
        <v>7.37</v>
      </c>
      <c r="M54" s="170" t="s">
        <v>31</v>
      </c>
      <c r="N54" s="171" t="s">
        <v>31</v>
      </c>
      <c r="T54" s="137" t="s">
        <v>700</v>
      </c>
    </row>
    <row r="55" spans="1:23" s="132" customFormat="1" ht="22.5" x14ac:dyDescent="0.2">
      <c r="A55" s="167"/>
      <c r="B55" s="166" t="s">
        <v>701</v>
      </c>
      <c r="C55" s="904" t="s">
        <v>702</v>
      </c>
      <c r="D55" s="904"/>
      <c r="E55" s="904"/>
      <c r="F55" s="168" t="s">
        <v>144</v>
      </c>
      <c r="G55" s="168" t="s">
        <v>703</v>
      </c>
      <c r="H55" s="168" t="s">
        <v>31</v>
      </c>
      <c r="I55" s="168" t="s">
        <v>703</v>
      </c>
      <c r="J55" s="169" t="s">
        <v>31</v>
      </c>
      <c r="K55" s="168" t="s">
        <v>31</v>
      </c>
      <c r="L55" s="169">
        <v>5.53</v>
      </c>
      <c r="M55" s="170" t="s">
        <v>31</v>
      </c>
      <c r="N55" s="171" t="s">
        <v>31</v>
      </c>
      <c r="T55" s="137" t="s">
        <v>702</v>
      </c>
    </row>
    <row r="56" spans="1:23" s="132" customFormat="1" x14ac:dyDescent="0.2">
      <c r="A56" s="172"/>
      <c r="B56" s="173"/>
      <c r="C56" s="918" t="s">
        <v>252</v>
      </c>
      <c r="D56" s="918"/>
      <c r="E56" s="918"/>
      <c r="F56" s="174" t="s">
        <v>31</v>
      </c>
      <c r="G56" s="174" t="s">
        <v>31</v>
      </c>
      <c r="H56" s="174" t="s">
        <v>31</v>
      </c>
      <c r="I56" s="174" t="s">
        <v>31</v>
      </c>
      <c r="J56" s="175" t="s">
        <v>31</v>
      </c>
      <c r="K56" s="174" t="s">
        <v>31</v>
      </c>
      <c r="L56" s="175">
        <v>64.09</v>
      </c>
      <c r="M56" s="161" t="s">
        <v>31</v>
      </c>
      <c r="N56" s="176" t="s">
        <v>31</v>
      </c>
      <c r="V56" s="137" t="s">
        <v>252</v>
      </c>
    </row>
    <row r="57" spans="1:23" s="132" customFormat="1" ht="22.5" x14ac:dyDescent="0.2">
      <c r="A57" s="157" t="s">
        <v>285</v>
      </c>
      <c r="B57" s="158" t="s">
        <v>1285</v>
      </c>
      <c r="C57" s="917" t="s">
        <v>1286</v>
      </c>
      <c r="D57" s="917"/>
      <c r="E57" s="917"/>
      <c r="F57" s="159" t="s">
        <v>178</v>
      </c>
      <c r="G57" s="159" t="s">
        <v>31</v>
      </c>
      <c r="H57" s="159" t="s">
        <v>31</v>
      </c>
      <c r="I57" s="159" t="s">
        <v>225</v>
      </c>
      <c r="J57" s="160">
        <v>8331.1200000000008</v>
      </c>
      <c r="K57" s="159" t="s">
        <v>706</v>
      </c>
      <c r="L57" s="160">
        <v>8431.09</v>
      </c>
      <c r="M57" s="161" t="s">
        <v>31</v>
      </c>
      <c r="N57" s="162" t="s">
        <v>31</v>
      </c>
      <c r="Q57" s="137" t="s">
        <v>1286</v>
      </c>
    </row>
    <row r="58" spans="1:23" s="132" customFormat="1" x14ac:dyDescent="0.2">
      <c r="A58" s="163"/>
      <c r="B58" s="164"/>
      <c r="C58" s="904" t="s">
        <v>1287</v>
      </c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12"/>
      <c r="W58" s="137" t="s">
        <v>1287</v>
      </c>
    </row>
    <row r="59" spans="1:23" s="132" customFormat="1" ht="22.5" x14ac:dyDescent="0.2">
      <c r="A59" s="165"/>
      <c r="B59" s="166" t="s">
        <v>708</v>
      </c>
      <c r="C59" s="904" t="s">
        <v>709</v>
      </c>
      <c r="D59" s="904"/>
      <c r="E59" s="904"/>
      <c r="F59" s="904"/>
      <c r="G59" s="904"/>
      <c r="H59" s="904"/>
      <c r="I59" s="904"/>
      <c r="J59" s="904"/>
      <c r="K59" s="904"/>
      <c r="L59" s="904"/>
      <c r="M59" s="904"/>
      <c r="N59" s="912"/>
      <c r="R59" s="137" t="s">
        <v>709</v>
      </c>
    </row>
    <row r="60" spans="1:23" s="132" customFormat="1" ht="22.5" x14ac:dyDescent="0.2">
      <c r="A60" s="157" t="s">
        <v>295</v>
      </c>
      <c r="B60" s="158" t="s">
        <v>990</v>
      </c>
      <c r="C60" s="917" t="s">
        <v>991</v>
      </c>
      <c r="D60" s="917"/>
      <c r="E60" s="917"/>
      <c r="F60" s="159" t="s">
        <v>178</v>
      </c>
      <c r="G60" s="159" t="s">
        <v>31</v>
      </c>
      <c r="H60" s="159" t="s">
        <v>31</v>
      </c>
      <c r="I60" s="159" t="s">
        <v>225</v>
      </c>
      <c r="J60" s="160" t="s">
        <v>31</v>
      </c>
      <c r="K60" s="159" t="s">
        <v>31</v>
      </c>
      <c r="L60" s="160" t="s">
        <v>31</v>
      </c>
      <c r="M60" s="161" t="s">
        <v>31</v>
      </c>
      <c r="N60" s="162" t="s">
        <v>31</v>
      </c>
      <c r="Q60" s="137" t="s">
        <v>991</v>
      </c>
    </row>
    <row r="61" spans="1:23" s="132" customFormat="1" ht="22.5" x14ac:dyDescent="0.2">
      <c r="A61" s="165"/>
      <c r="B61" s="166" t="s">
        <v>231</v>
      </c>
      <c r="C61" s="904" t="s">
        <v>232</v>
      </c>
      <c r="D61" s="904"/>
      <c r="E61" s="904"/>
      <c r="F61" s="904"/>
      <c r="G61" s="904"/>
      <c r="H61" s="904"/>
      <c r="I61" s="904"/>
      <c r="J61" s="904"/>
      <c r="K61" s="904"/>
      <c r="L61" s="904"/>
      <c r="M61" s="904"/>
      <c r="N61" s="912"/>
      <c r="R61" s="137" t="s">
        <v>232</v>
      </c>
    </row>
    <row r="62" spans="1:23" s="132" customFormat="1" x14ac:dyDescent="0.2">
      <c r="A62" s="167"/>
      <c r="B62" s="166" t="s">
        <v>225</v>
      </c>
      <c r="C62" s="904" t="s">
        <v>255</v>
      </c>
      <c r="D62" s="904"/>
      <c r="E62" s="904"/>
      <c r="F62" s="168" t="s">
        <v>31</v>
      </c>
      <c r="G62" s="168" t="s">
        <v>31</v>
      </c>
      <c r="H62" s="168" t="s">
        <v>31</v>
      </c>
      <c r="I62" s="168" t="s">
        <v>31</v>
      </c>
      <c r="J62" s="169">
        <v>53.16</v>
      </c>
      <c r="K62" s="168" t="s">
        <v>520</v>
      </c>
      <c r="L62" s="169">
        <v>66.45</v>
      </c>
      <c r="M62" s="170" t="s">
        <v>31</v>
      </c>
      <c r="N62" s="171" t="s">
        <v>31</v>
      </c>
      <c r="S62" s="137" t="s">
        <v>255</v>
      </c>
    </row>
    <row r="63" spans="1:23" s="132" customFormat="1" x14ac:dyDescent="0.2">
      <c r="A63" s="167"/>
      <c r="B63" s="166" t="s">
        <v>256</v>
      </c>
      <c r="C63" s="904" t="s">
        <v>257</v>
      </c>
      <c r="D63" s="904"/>
      <c r="E63" s="904"/>
      <c r="F63" s="168" t="s">
        <v>31</v>
      </c>
      <c r="G63" s="168" t="s">
        <v>31</v>
      </c>
      <c r="H63" s="168" t="s">
        <v>31</v>
      </c>
      <c r="I63" s="168" t="s">
        <v>31</v>
      </c>
      <c r="J63" s="169">
        <v>15.92</v>
      </c>
      <c r="K63" s="168" t="s">
        <v>31</v>
      </c>
      <c r="L63" s="169">
        <v>15.92</v>
      </c>
      <c r="M63" s="170" t="s">
        <v>31</v>
      </c>
      <c r="N63" s="171" t="s">
        <v>31</v>
      </c>
      <c r="S63" s="137" t="s">
        <v>257</v>
      </c>
    </row>
    <row r="64" spans="1:23" s="132" customFormat="1" x14ac:dyDescent="0.2">
      <c r="A64" s="167"/>
      <c r="B64" s="166" t="s">
        <v>31</v>
      </c>
      <c r="C64" s="904" t="s">
        <v>258</v>
      </c>
      <c r="D64" s="904"/>
      <c r="E64" s="904"/>
      <c r="F64" s="168" t="s">
        <v>241</v>
      </c>
      <c r="G64" s="168" t="s">
        <v>295</v>
      </c>
      <c r="H64" s="168" t="s">
        <v>520</v>
      </c>
      <c r="I64" s="168" t="s">
        <v>333</v>
      </c>
      <c r="J64" s="169" t="s">
        <v>31</v>
      </c>
      <c r="K64" s="168" t="s">
        <v>31</v>
      </c>
      <c r="L64" s="169" t="s">
        <v>31</v>
      </c>
      <c r="M64" s="170" t="s">
        <v>31</v>
      </c>
      <c r="N64" s="171" t="s">
        <v>31</v>
      </c>
      <c r="T64" s="137" t="s">
        <v>258</v>
      </c>
    </row>
    <row r="65" spans="1:23" s="132" customFormat="1" x14ac:dyDescent="0.2">
      <c r="A65" s="167"/>
      <c r="B65" s="166" t="s">
        <v>31</v>
      </c>
      <c r="C65" s="917" t="s">
        <v>244</v>
      </c>
      <c r="D65" s="917"/>
      <c r="E65" s="917"/>
      <c r="F65" s="159" t="s">
        <v>31</v>
      </c>
      <c r="G65" s="159" t="s">
        <v>31</v>
      </c>
      <c r="H65" s="159" t="s">
        <v>31</v>
      </c>
      <c r="I65" s="159" t="s">
        <v>31</v>
      </c>
      <c r="J65" s="160">
        <v>69.08</v>
      </c>
      <c r="K65" s="159" t="s">
        <v>31</v>
      </c>
      <c r="L65" s="160">
        <v>82.37</v>
      </c>
      <c r="M65" s="161" t="s">
        <v>31</v>
      </c>
      <c r="N65" s="162" t="s">
        <v>31</v>
      </c>
      <c r="U65" s="137" t="s">
        <v>244</v>
      </c>
    </row>
    <row r="66" spans="1:23" s="132" customFormat="1" x14ac:dyDescent="0.2">
      <c r="A66" s="167"/>
      <c r="B66" s="166" t="s">
        <v>31</v>
      </c>
      <c r="C66" s="904" t="s">
        <v>245</v>
      </c>
      <c r="D66" s="904"/>
      <c r="E66" s="904"/>
      <c r="F66" s="168" t="s">
        <v>31</v>
      </c>
      <c r="G66" s="168" t="s">
        <v>31</v>
      </c>
      <c r="H66" s="168" t="s">
        <v>31</v>
      </c>
      <c r="I66" s="168" t="s">
        <v>31</v>
      </c>
      <c r="J66" s="169" t="s">
        <v>31</v>
      </c>
      <c r="K66" s="168" t="s">
        <v>31</v>
      </c>
      <c r="L66" s="169">
        <v>66.45</v>
      </c>
      <c r="M66" s="170" t="s">
        <v>31</v>
      </c>
      <c r="N66" s="171" t="s">
        <v>31</v>
      </c>
      <c r="T66" s="137" t="s">
        <v>245</v>
      </c>
    </row>
    <row r="67" spans="1:23" s="132" customFormat="1" ht="22.5" x14ac:dyDescent="0.2">
      <c r="A67" s="167"/>
      <c r="B67" s="166" t="s">
        <v>839</v>
      </c>
      <c r="C67" s="904" t="s">
        <v>840</v>
      </c>
      <c r="D67" s="904"/>
      <c r="E67" s="904"/>
      <c r="F67" s="168" t="s">
        <v>144</v>
      </c>
      <c r="G67" s="168" t="s">
        <v>841</v>
      </c>
      <c r="H67" s="168" t="s">
        <v>31</v>
      </c>
      <c r="I67" s="168" t="s">
        <v>841</v>
      </c>
      <c r="J67" s="169" t="s">
        <v>31</v>
      </c>
      <c r="K67" s="168" t="s">
        <v>31</v>
      </c>
      <c r="L67" s="169">
        <v>61.13</v>
      </c>
      <c r="M67" s="170" t="s">
        <v>31</v>
      </c>
      <c r="N67" s="171" t="s">
        <v>31</v>
      </c>
      <c r="T67" s="137" t="s">
        <v>840</v>
      </c>
    </row>
    <row r="68" spans="1:23" s="132" customFormat="1" ht="22.5" x14ac:dyDescent="0.2">
      <c r="A68" s="167"/>
      <c r="B68" s="166" t="s">
        <v>842</v>
      </c>
      <c r="C68" s="904" t="s">
        <v>843</v>
      </c>
      <c r="D68" s="904"/>
      <c r="E68" s="904"/>
      <c r="F68" s="168" t="s">
        <v>144</v>
      </c>
      <c r="G68" s="168" t="s">
        <v>554</v>
      </c>
      <c r="H68" s="168" t="s">
        <v>31</v>
      </c>
      <c r="I68" s="168" t="s">
        <v>554</v>
      </c>
      <c r="J68" s="169" t="s">
        <v>31</v>
      </c>
      <c r="K68" s="168" t="s">
        <v>31</v>
      </c>
      <c r="L68" s="169">
        <v>43.19</v>
      </c>
      <c r="M68" s="170" t="s">
        <v>31</v>
      </c>
      <c r="N68" s="171" t="s">
        <v>31</v>
      </c>
      <c r="T68" s="137" t="s">
        <v>843</v>
      </c>
    </row>
    <row r="69" spans="1:23" s="132" customFormat="1" x14ac:dyDescent="0.2">
      <c r="A69" s="172"/>
      <c r="B69" s="173"/>
      <c r="C69" s="918" t="s">
        <v>252</v>
      </c>
      <c r="D69" s="918"/>
      <c r="E69" s="918"/>
      <c r="F69" s="174" t="s">
        <v>31</v>
      </c>
      <c r="G69" s="174" t="s">
        <v>31</v>
      </c>
      <c r="H69" s="174" t="s">
        <v>31</v>
      </c>
      <c r="I69" s="174" t="s">
        <v>31</v>
      </c>
      <c r="J69" s="175" t="s">
        <v>31</v>
      </c>
      <c r="K69" s="174" t="s">
        <v>31</v>
      </c>
      <c r="L69" s="175">
        <v>186.69</v>
      </c>
      <c r="M69" s="161" t="s">
        <v>31</v>
      </c>
      <c r="N69" s="176" t="s">
        <v>31</v>
      </c>
      <c r="V69" s="137" t="s">
        <v>252</v>
      </c>
    </row>
    <row r="70" spans="1:23" s="132" customFormat="1" ht="22.5" x14ac:dyDescent="0.2">
      <c r="A70" s="157" t="s">
        <v>304</v>
      </c>
      <c r="B70" s="158" t="s">
        <v>992</v>
      </c>
      <c r="C70" s="917" t="s">
        <v>993</v>
      </c>
      <c r="D70" s="917"/>
      <c r="E70" s="917"/>
      <c r="F70" s="159" t="s">
        <v>178</v>
      </c>
      <c r="G70" s="159" t="s">
        <v>31</v>
      </c>
      <c r="H70" s="159" t="s">
        <v>31</v>
      </c>
      <c r="I70" s="159" t="s">
        <v>225</v>
      </c>
      <c r="J70" s="160">
        <v>902.13</v>
      </c>
      <c r="K70" s="159" t="s">
        <v>706</v>
      </c>
      <c r="L70" s="160">
        <v>912.96</v>
      </c>
      <c r="M70" s="161" t="s">
        <v>31</v>
      </c>
      <c r="N70" s="162" t="s">
        <v>31</v>
      </c>
      <c r="Q70" s="137" t="s">
        <v>993</v>
      </c>
    </row>
    <row r="71" spans="1:23" s="132" customFormat="1" x14ac:dyDescent="0.2">
      <c r="A71" s="163"/>
      <c r="B71" s="164"/>
      <c r="C71" s="904" t="s">
        <v>994</v>
      </c>
      <c r="D71" s="904"/>
      <c r="E71" s="904"/>
      <c r="F71" s="904"/>
      <c r="G71" s="904"/>
      <c r="H71" s="904"/>
      <c r="I71" s="904"/>
      <c r="J71" s="904"/>
      <c r="K71" s="904"/>
      <c r="L71" s="904"/>
      <c r="M71" s="904"/>
      <c r="N71" s="912"/>
      <c r="W71" s="137" t="s">
        <v>994</v>
      </c>
    </row>
    <row r="72" spans="1:23" s="132" customFormat="1" ht="22.5" x14ac:dyDescent="0.2">
      <c r="A72" s="165"/>
      <c r="B72" s="166" t="s">
        <v>708</v>
      </c>
      <c r="C72" s="904" t="s">
        <v>709</v>
      </c>
      <c r="D72" s="904"/>
      <c r="E72" s="904"/>
      <c r="F72" s="904"/>
      <c r="G72" s="904"/>
      <c r="H72" s="904"/>
      <c r="I72" s="904"/>
      <c r="J72" s="904"/>
      <c r="K72" s="904"/>
      <c r="L72" s="904"/>
      <c r="M72" s="904"/>
      <c r="N72" s="912"/>
      <c r="R72" s="137" t="s">
        <v>709</v>
      </c>
    </row>
    <row r="73" spans="1:23" s="132" customFormat="1" ht="22.5" x14ac:dyDescent="0.2">
      <c r="A73" s="157" t="s">
        <v>309</v>
      </c>
      <c r="B73" s="158" t="s">
        <v>984</v>
      </c>
      <c r="C73" s="917" t="s">
        <v>985</v>
      </c>
      <c r="D73" s="917"/>
      <c r="E73" s="917"/>
      <c r="F73" s="159" t="s">
        <v>178</v>
      </c>
      <c r="G73" s="159" t="s">
        <v>31</v>
      </c>
      <c r="H73" s="159" t="s">
        <v>31</v>
      </c>
      <c r="I73" s="159" t="s">
        <v>225</v>
      </c>
      <c r="J73" s="160" t="s">
        <v>31</v>
      </c>
      <c r="K73" s="159" t="s">
        <v>31</v>
      </c>
      <c r="L73" s="160" t="s">
        <v>31</v>
      </c>
      <c r="M73" s="161" t="s">
        <v>31</v>
      </c>
      <c r="N73" s="162" t="s">
        <v>31</v>
      </c>
      <c r="Q73" s="137" t="s">
        <v>985</v>
      </c>
    </row>
    <row r="74" spans="1:23" s="132" customFormat="1" ht="22.5" x14ac:dyDescent="0.2">
      <c r="A74" s="165"/>
      <c r="B74" s="166" t="s">
        <v>231</v>
      </c>
      <c r="C74" s="904" t="s">
        <v>232</v>
      </c>
      <c r="D74" s="904"/>
      <c r="E74" s="904"/>
      <c r="F74" s="904"/>
      <c r="G74" s="904"/>
      <c r="H74" s="904"/>
      <c r="I74" s="904"/>
      <c r="J74" s="904"/>
      <c r="K74" s="904"/>
      <c r="L74" s="904"/>
      <c r="M74" s="904"/>
      <c r="N74" s="912"/>
      <c r="R74" s="137" t="s">
        <v>232</v>
      </c>
    </row>
    <row r="75" spans="1:23" s="132" customFormat="1" x14ac:dyDescent="0.2">
      <c r="A75" s="167"/>
      <c r="B75" s="166" t="s">
        <v>225</v>
      </c>
      <c r="C75" s="904" t="s">
        <v>255</v>
      </c>
      <c r="D75" s="904"/>
      <c r="E75" s="904"/>
      <c r="F75" s="168" t="s">
        <v>31</v>
      </c>
      <c r="G75" s="168" t="s">
        <v>31</v>
      </c>
      <c r="H75" s="168" t="s">
        <v>31</v>
      </c>
      <c r="I75" s="168" t="s">
        <v>31</v>
      </c>
      <c r="J75" s="169">
        <v>36.76</v>
      </c>
      <c r="K75" s="168" t="s">
        <v>520</v>
      </c>
      <c r="L75" s="169">
        <v>45.95</v>
      </c>
      <c r="M75" s="170" t="s">
        <v>31</v>
      </c>
      <c r="N75" s="171" t="s">
        <v>31</v>
      </c>
      <c r="S75" s="137" t="s">
        <v>255</v>
      </c>
    </row>
    <row r="76" spans="1:23" s="132" customFormat="1" x14ac:dyDescent="0.2">
      <c r="A76" s="167"/>
      <c r="B76" s="166" t="s">
        <v>256</v>
      </c>
      <c r="C76" s="904" t="s">
        <v>257</v>
      </c>
      <c r="D76" s="904"/>
      <c r="E76" s="904"/>
      <c r="F76" s="168" t="s">
        <v>31</v>
      </c>
      <c r="G76" s="168" t="s">
        <v>31</v>
      </c>
      <c r="H76" s="168" t="s">
        <v>31</v>
      </c>
      <c r="I76" s="168" t="s">
        <v>31</v>
      </c>
      <c r="J76" s="169">
        <v>4.5999999999999996</v>
      </c>
      <c r="K76" s="168" t="s">
        <v>31</v>
      </c>
      <c r="L76" s="169">
        <v>4.5999999999999996</v>
      </c>
      <c r="M76" s="170" t="s">
        <v>31</v>
      </c>
      <c r="N76" s="171" t="s">
        <v>31</v>
      </c>
      <c r="S76" s="137" t="s">
        <v>257</v>
      </c>
    </row>
    <row r="77" spans="1:23" s="132" customFormat="1" x14ac:dyDescent="0.2">
      <c r="A77" s="167"/>
      <c r="B77" s="166" t="s">
        <v>31</v>
      </c>
      <c r="C77" s="904" t="s">
        <v>258</v>
      </c>
      <c r="D77" s="904"/>
      <c r="E77" s="904"/>
      <c r="F77" s="168" t="s">
        <v>241</v>
      </c>
      <c r="G77" s="168" t="s">
        <v>986</v>
      </c>
      <c r="H77" s="168" t="s">
        <v>520</v>
      </c>
      <c r="I77" s="168" t="s">
        <v>987</v>
      </c>
      <c r="J77" s="169" t="s">
        <v>31</v>
      </c>
      <c r="K77" s="168" t="s">
        <v>31</v>
      </c>
      <c r="L77" s="169" t="s">
        <v>31</v>
      </c>
      <c r="M77" s="170" t="s">
        <v>31</v>
      </c>
      <c r="N77" s="171" t="s">
        <v>31</v>
      </c>
      <c r="T77" s="137" t="s">
        <v>258</v>
      </c>
    </row>
    <row r="78" spans="1:23" s="132" customFormat="1" x14ac:dyDescent="0.2">
      <c r="A78" s="167"/>
      <c r="B78" s="166" t="s">
        <v>31</v>
      </c>
      <c r="C78" s="917" t="s">
        <v>244</v>
      </c>
      <c r="D78" s="917"/>
      <c r="E78" s="917"/>
      <c r="F78" s="159" t="s">
        <v>31</v>
      </c>
      <c r="G78" s="159" t="s">
        <v>31</v>
      </c>
      <c r="H78" s="159" t="s">
        <v>31</v>
      </c>
      <c r="I78" s="159" t="s">
        <v>31</v>
      </c>
      <c r="J78" s="160">
        <v>41.36</v>
      </c>
      <c r="K78" s="159" t="s">
        <v>31</v>
      </c>
      <c r="L78" s="160">
        <v>50.55</v>
      </c>
      <c r="M78" s="161" t="s">
        <v>31</v>
      </c>
      <c r="N78" s="162" t="s">
        <v>31</v>
      </c>
      <c r="U78" s="137" t="s">
        <v>244</v>
      </c>
    </row>
    <row r="79" spans="1:23" s="132" customFormat="1" x14ac:dyDescent="0.2">
      <c r="A79" s="167"/>
      <c r="B79" s="166" t="s">
        <v>31</v>
      </c>
      <c r="C79" s="904" t="s">
        <v>245</v>
      </c>
      <c r="D79" s="904"/>
      <c r="E79" s="904"/>
      <c r="F79" s="168" t="s">
        <v>31</v>
      </c>
      <c r="G79" s="168" t="s">
        <v>31</v>
      </c>
      <c r="H79" s="168" t="s">
        <v>31</v>
      </c>
      <c r="I79" s="168" t="s">
        <v>31</v>
      </c>
      <c r="J79" s="169" t="s">
        <v>31</v>
      </c>
      <c r="K79" s="168" t="s">
        <v>31</v>
      </c>
      <c r="L79" s="169">
        <v>45.95</v>
      </c>
      <c r="M79" s="170" t="s">
        <v>31</v>
      </c>
      <c r="N79" s="171" t="s">
        <v>31</v>
      </c>
      <c r="T79" s="137" t="s">
        <v>245</v>
      </c>
    </row>
    <row r="80" spans="1:23" s="132" customFormat="1" ht="22.5" x14ac:dyDescent="0.2">
      <c r="A80" s="167"/>
      <c r="B80" s="166" t="s">
        <v>699</v>
      </c>
      <c r="C80" s="904" t="s">
        <v>700</v>
      </c>
      <c r="D80" s="904"/>
      <c r="E80" s="904"/>
      <c r="F80" s="168" t="s">
        <v>144</v>
      </c>
      <c r="G80" s="168" t="s">
        <v>537</v>
      </c>
      <c r="H80" s="168" t="s">
        <v>31</v>
      </c>
      <c r="I80" s="168" t="s">
        <v>537</v>
      </c>
      <c r="J80" s="169" t="s">
        <v>31</v>
      </c>
      <c r="K80" s="168" t="s">
        <v>31</v>
      </c>
      <c r="L80" s="169">
        <v>36.76</v>
      </c>
      <c r="M80" s="170" t="s">
        <v>31</v>
      </c>
      <c r="N80" s="171" t="s">
        <v>31</v>
      </c>
      <c r="T80" s="137" t="s">
        <v>700</v>
      </c>
    </row>
    <row r="81" spans="1:22" s="132" customFormat="1" ht="22.5" x14ac:dyDescent="0.2">
      <c r="A81" s="167"/>
      <c r="B81" s="166" t="s">
        <v>701</v>
      </c>
      <c r="C81" s="904" t="s">
        <v>702</v>
      </c>
      <c r="D81" s="904"/>
      <c r="E81" s="904"/>
      <c r="F81" s="168" t="s">
        <v>144</v>
      </c>
      <c r="G81" s="168" t="s">
        <v>703</v>
      </c>
      <c r="H81" s="168" t="s">
        <v>31</v>
      </c>
      <c r="I81" s="168" t="s">
        <v>703</v>
      </c>
      <c r="J81" s="169" t="s">
        <v>31</v>
      </c>
      <c r="K81" s="168" t="s">
        <v>31</v>
      </c>
      <c r="L81" s="169">
        <v>27.57</v>
      </c>
      <c r="M81" s="170" t="s">
        <v>31</v>
      </c>
      <c r="N81" s="171" t="s">
        <v>31</v>
      </c>
      <c r="T81" s="137" t="s">
        <v>702</v>
      </c>
    </row>
    <row r="82" spans="1:22" s="132" customFormat="1" x14ac:dyDescent="0.2">
      <c r="A82" s="172"/>
      <c r="B82" s="173"/>
      <c r="C82" s="918" t="s">
        <v>252</v>
      </c>
      <c r="D82" s="918"/>
      <c r="E82" s="918"/>
      <c r="F82" s="174" t="s">
        <v>31</v>
      </c>
      <c r="G82" s="174" t="s">
        <v>31</v>
      </c>
      <c r="H82" s="174" t="s">
        <v>31</v>
      </c>
      <c r="I82" s="174" t="s">
        <v>31</v>
      </c>
      <c r="J82" s="175" t="s">
        <v>31</v>
      </c>
      <c r="K82" s="174" t="s">
        <v>31</v>
      </c>
      <c r="L82" s="175">
        <v>114.88</v>
      </c>
      <c r="M82" s="161" t="s">
        <v>31</v>
      </c>
      <c r="N82" s="176" t="s">
        <v>31</v>
      </c>
      <c r="V82" s="137" t="s">
        <v>252</v>
      </c>
    </row>
    <row r="83" spans="1:22" s="132" customFormat="1" ht="22.5" x14ac:dyDescent="0.2">
      <c r="A83" s="157" t="s">
        <v>315</v>
      </c>
      <c r="B83" s="158" t="s">
        <v>1288</v>
      </c>
      <c r="C83" s="917" t="s">
        <v>1289</v>
      </c>
      <c r="D83" s="917"/>
      <c r="E83" s="917"/>
      <c r="F83" s="159" t="s">
        <v>178</v>
      </c>
      <c r="G83" s="159" t="s">
        <v>31</v>
      </c>
      <c r="H83" s="159" t="s">
        <v>31</v>
      </c>
      <c r="I83" s="159" t="s">
        <v>225</v>
      </c>
      <c r="J83" s="160">
        <v>1046.03</v>
      </c>
      <c r="K83" s="159" t="s">
        <v>31</v>
      </c>
      <c r="L83" s="160">
        <v>1046.03</v>
      </c>
      <c r="M83" s="161" t="s">
        <v>31</v>
      </c>
      <c r="N83" s="162" t="s">
        <v>31</v>
      </c>
      <c r="Q83" s="137" t="s">
        <v>1289</v>
      </c>
    </row>
    <row r="84" spans="1:22" s="132" customFormat="1" ht="45" x14ac:dyDescent="0.2">
      <c r="A84" s="157" t="s">
        <v>318</v>
      </c>
      <c r="B84" s="158" t="s">
        <v>1290</v>
      </c>
      <c r="C84" s="917" t="s">
        <v>1291</v>
      </c>
      <c r="D84" s="917"/>
      <c r="E84" s="917"/>
      <c r="F84" s="159" t="s">
        <v>178</v>
      </c>
      <c r="G84" s="159" t="s">
        <v>31</v>
      </c>
      <c r="H84" s="159" t="s">
        <v>31</v>
      </c>
      <c r="I84" s="159" t="s">
        <v>235</v>
      </c>
      <c r="J84" s="160">
        <v>331.13</v>
      </c>
      <c r="K84" s="159" t="s">
        <v>31</v>
      </c>
      <c r="L84" s="160">
        <v>662.26</v>
      </c>
      <c r="M84" s="161" t="s">
        <v>31</v>
      </c>
      <c r="N84" s="162" t="s">
        <v>31</v>
      </c>
      <c r="Q84" s="137" t="s">
        <v>1291</v>
      </c>
    </row>
    <row r="85" spans="1:22" s="132" customFormat="1" ht="33.75" x14ac:dyDescent="0.2">
      <c r="A85" s="157" t="s">
        <v>323</v>
      </c>
      <c r="B85" s="158" t="s">
        <v>1292</v>
      </c>
      <c r="C85" s="917" t="s">
        <v>1293</v>
      </c>
      <c r="D85" s="917"/>
      <c r="E85" s="917"/>
      <c r="F85" s="159" t="s">
        <v>178</v>
      </c>
      <c r="G85" s="159" t="s">
        <v>31</v>
      </c>
      <c r="H85" s="159" t="s">
        <v>31</v>
      </c>
      <c r="I85" s="159" t="s">
        <v>309</v>
      </c>
      <c r="J85" s="160" t="s">
        <v>31</v>
      </c>
      <c r="K85" s="159" t="s">
        <v>31</v>
      </c>
      <c r="L85" s="160" t="s">
        <v>31</v>
      </c>
      <c r="M85" s="161" t="s">
        <v>31</v>
      </c>
      <c r="N85" s="162" t="s">
        <v>31</v>
      </c>
      <c r="Q85" s="137" t="s">
        <v>1293</v>
      </c>
    </row>
    <row r="86" spans="1:22" s="132" customFormat="1" ht="22.5" x14ac:dyDescent="0.2">
      <c r="A86" s="165"/>
      <c r="B86" s="166" t="s">
        <v>231</v>
      </c>
      <c r="C86" s="904" t="s">
        <v>232</v>
      </c>
      <c r="D86" s="904"/>
      <c r="E86" s="904"/>
      <c r="F86" s="904"/>
      <c r="G86" s="904"/>
      <c r="H86" s="904"/>
      <c r="I86" s="904"/>
      <c r="J86" s="904"/>
      <c r="K86" s="904"/>
      <c r="L86" s="904"/>
      <c r="M86" s="904"/>
      <c r="N86" s="912"/>
      <c r="R86" s="137" t="s">
        <v>232</v>
      </c>
    </row>
    <row r="87" spans="1:22" s="132" customFormat="1" x14ac:dyDescent="0.2">
      <c r="A87" s="167"/>
      <c r="B87" s="166" t="s">
        <v>225</v>
      </c>
      <c r="C87" s="904" t="s">
        <v>255</v>
      </c>
      <c r="D87" s="904"/>
      <c r="E87" s="904"/>
      <c r="F87" s="168" t="s">
        <v>31</v>
      </c>
      <c r="G87" s="168" t="s">
        <v>31</v>
      </c>
      <c r="H87" s="168" t="s">
        <v>31</v>
      </c>
      <c r="I87" s="168" t="s">
        <v>31</v>
      </c>
      <c r="J87" s="169">
        <v>16.16</v>
      </c>
      <c r="K87" s="168" t="s">
        <v>520</v>
      </c>
      <c r="L87" s="169">
        <v>161.6</v>
      </c>
      <c r="M87" s="170" t="s">
        <v>31</v>
      </c>
      <c r="N87" s="171" t="s">
        <v>31</v>
      </c>
      <c r="S87" s="137" t="s">
        <v>255</v>
      </c>
    </row>
    <row r="88" spans="1:22" s="132" customFormat="1" x14ac:dyDescent="0.2">
      <c r="A88" s="167"/>
      <c r="B88" s="166" t="s">
        <v>256</v>
      </c>
      <c r="C88" s="904" t="s">
        <v>257</v>
      </c>
      <c r="D88" s="904"/>
      <c r="E88" s="904"/>
      <c r="F88" s="168" t="s">
        <v>31</v>
      </c>
      <c r="G88" s="168" t="s">
        <v>31</v>
      </c>
      <c r="H88" s="168" t="s">
        <v>31</v>
      </c>
      <c r="I88" s="168" t="s">
        <v>31</v>
      </c>
      <c r="J88" s="169">
        <v>3.08</v>
      </c>
      <c r="K88" s="168" t="s">
        <v>31</v>
      </c>
      <c r="L88" s="169">
        <v>24.64</v>
      </c>
      <c r="M88" s="170" t="s">
        <v>31</v>
      </c>
      <c r="N88" s="171" t="s">
        <v>31</v>
      </c>
      <c r="S88" s="137" t="s">
        <v>257</v>
      </c>
    </row>
    <row r="89" spans="1:22" s="132" customFormat="1" x14ac:dyDescent="0.2">
      <c r="A89" s="167"/>
      <c r="B89" s="166" t="s">
        <v>31</v>
      </c>
      <c r="C89" s="904" t="s">
        <v>258</v>
      </c>
      <c r="D89" s="904"/>
      <c r="E89" s="904"/>
      <c r="F89" s="168" t="s">
        <v>241</v>
      </c>
      <c r="G89" s="168" t="s">
        <v>1294</v>
      </c>
      <c r="H89" s="168" t="s">
        <v>520</v>
      </c>
      <c r="I89" s="168" t="s">
        <v>1295</v>
      </c>
      <c r="J89" s="169" t="s">
        <v>31</v>
      </c>
      <c r="K89" s="168" t="s">
        <v>31</v>
      </c>
      <c r="L89" s="169" t="s">
        <v>31</v>
      </c>
      <c r="M89" s="170" t="s">
        <v>31</v>
      </c>
      <c r="N89" s="171" t="s">
        <v>31</v>
      </c>
      <c r="T89" s="137" t="s">
        <v>258</v>
      </c>
    </row>
    <row r="90" spans="1:22" s="132" customFormat="1" x14ac:dyDescent="0.2">
      <c r="A90" s="167"/>
      <c r="B90" s="166" t="s">
        <v>31</v>
      </c>
      <c r="C90" s="917" t="s">
        <v>244</v>
      </c>
      <c r="D90" s="917"/>
      <c r="E90" s="917"/>
      <c r="F90" s="159" t="s">
        <v>31</v>
      </c>
      <c r="G90" s="159" t="s">
        <v>31</v>
      </c>
      <c r="H90" s="159" t="s">
        <v>31</v>
      </c>
      <c r="I90" s="159" t="s">
        <v>31</v>
      </c>
      <c r="J90" s="160">
        <v>19.239999999999998</v>
      </c>
      <c r="K90" s="159" t="s">
        <v>31</v>
      </c>
      <c r="L90" s="160">
        <v>186.24</v>
      </c>
      <c r="M90" s="161" t="s">
        <v>31</v>
      </c>
      <c r="N90" s="162" t="s">
        <v>31</v>
      </c>
      <c r="U90" s="137" t="s">
        <v>244</v>
      </c>
    </row>
    <row r="91" spans="1:22" s="132" customFormat="1" x14ac:dyDescent="0.2">
      <c r="A91" s="167"/>
      <c r="B91" s="166" t="s">
        <v>31</v>
      </c>
      <c r="C91" s="904" t="s">
        <v>245</v>
      </c>
      <c r="D91" s="904"/>
      <c r="E91" s="904"/>
      <c r="F91" s="168" t="s">
        <v>31</v>
      </c>
      <c r="G91" s="168" t="s">
        <v>31</v>
      </c>
      <c r="H91" s="168" t="s">
        <v>31</v>
      </c>
      <c r="I91" s="168" t="s">
        <v>31</v>
      </c>
      <c r="J91" s="169" t="s">
        <v>31</v>
      </c>
      <c r="K91" s="168" t="s">
        <v>31</v>
      </c>
      <c r="L91" s="169">
        <v>161.6</v>
      </c>
      <c r="M91" s="170" t="s">
        <v>31</v>
      </c>
      <c r="N91" s="171" t="s">
        <v>31</v>
      </c>
      <c r="T91" s="137" t="s">
        <v>245</v>
      </c>
    </row>
    <row r="92" spans="1:22" s="132" customFormat="1" ht="22.5" x14ac:dyDescent="0.2">
      <c r="A92" s="167"/>
      <c r="B92" s="166" t="s">
        <v>699</v>
      </c>
      <c r="C92" s="904" t="s">
        <v>700</v>
      </c>
      <c r="D92" s="904"/>
      <c r="E92" s="904"/>
      <c r="F92" s="168" t="s">
        <v>144</v>
      </c>
      <c r="G92" s="168" t="s">
        <v>537</v>
      </c>
      <c r="H92" s="168" t="s">
        <v>31</v>
      </c>
      <c r="I92" s="168" t="s">
        <v>537</v>
      </c>
      <c r="J92" s="169" t="s">
        <v>31</v>
      </c>
      <c r="K92" s="168" t="s">
        <v>31</v>
      </c>
      <c r="L92" s="169">
        <v>129.28</v>
      </c>
      <c r="M92" s="170" t="s">
        <v>31</v>
      </c>
      <c r="N92" s="171" t="s">
        <v>31</v>
      </c>
      <c r="T92" s="137" t="s">
        <v>700</v>
      </c>
    </row>
    <row r="93" spans="1:22" s="132" customFormat="1" ht="22.5" x14ac:dyDescent="0.2">
      <c r="A93" s="167"/>
      <c r="B93" s="166" t="s">
        <v>701</v>
      </c>
      <c r="C93" s="904" t="s">
        <v>702</v>
      </c>
      <c r="D93" s="904"/>
      <c r="E93" s="904"/>
      <c r="F93" s="168" t="s">
        <v>144</v>
      </c>
      <c r="G93" s="168" t="s">
        <v>703</v>
      </c>
      <c r="H93" s="168" t="s">
        <v>31</v>
      </c>
      <c r="I93" s="168" t="s">
        <v>703</v>
      </c>
      <c r="J93" s="169" t="s">
        <v>31</v>
      </c>
      <c r="K93" s="168" t="s">
        <v>31</v>
      </c>
      <c r="L93" s="169">
        <v>96.96</v>
      </c>
      <c r="M93" s="170" t="s">
        <v>31</v>
      </c>
      <c r="N93" s="171" t="s">
        <v>31</v>
      </c>
      <c r="T93" s="137" t="s">
        <v>702</v>
      </c>
    </row>
    <row r="94" spans="1:22" s="132" customFormat="1" x14ac:dyDescent="0.2">
      <c r="A94" s="172"/>
      <c r="B94" s="173"/>
      <c r="C94" s="918" t="s">
        <v>252</v>
      </c>
      <c r="D94" s="918"/>
      <c r="E94" s="918"/>
      <c r="F94" s="174" t="s">
        <v>31</v>
      </c>
      <c r="G94" s="174" t="s">
        <v>31</v>
      </c>
      <c r="H94" s="174" t="s">
        <v>31</v>
      </c>
      <c r="I94" s="174" t="s">
        <v>31</v>
      </c>
      <c r="J94" s="175" t="s">
        <v>31</v>
      </c>
      <c r="K94" s="174" t="s">
        <v>31</v>
      </c>
      <c r="L94" s="175">
        <v>412.48</v>
      </c>
      <c r="M94" s="161" t="s">
        <v>31</v>
      </c>
      <c r="N94" s="176" t="s">
        <v>31</v>
      </c>
      <c r="V94" s="137" t="s">
        <v>252</v>
      </c>
    </row>
    <row r="95" spans="1:22" s="132" customFormat="1" ht="45" x14ac:dyDescent="0.2">
      <c r="A95" s="157" t="s">
        <v>328</v>
      </c>
      <c r="B95" s="158" t="s">
        <v>1296</v>
      </c>
      <c r="C95" s="917" t="s">
        <v>1297</v>
      </c>
      <c r="D95" s="917"/>
      <c r="E95" s="917"/>
      <c r="F95" s="159" t="s">
        <v>178</v>
      </c>
      <c r="G95" s="159" t="s">
        <v>31</v>
      </c>
      <c r="H95" s="159" t="s">
        <v>31</v>
      </c>
      <c r="I95" s="159" t="s">
        <v>309</v>
      </c>
      <c r="J95" s="160">
        <v>116.52</v>
      </c>
      <c r="K95" s="159" t="s">
        <v>31</v>
      </c>
      <c r="L95" s="160">
        <v>932.16</v>
      </c>
      <c r="M95" s="161" t="s">
        <v>31</v>
      </c>
      <c r="N95" s="162" t="s">
        <v>31</v>
      </c>
      <c r="Q95" s="137" t="s">
        <v>1297</v>
      </c>
    </row>
    <row r="96" spans="1:22" s="132" customFormat="1" ht="56.25" x14ac:dyDescent="0.2">
      <c r="A96" s="157" t="s">
        <v>336</v>
      </c>
      <c r="B96" s="158" t="s">
        <v>967</v>
      </c>
      <c r="C96" s="917" t="s">
        <v>968</v>
      </c>
      <c r="D96" s="917"/>
      <c r="E96" s="917"/>
      <c r="F96" s="159" t="s">
        <v>178</v>
      </c>
      <c r="G96" s="159" t="s">
        <v>31</v>
      </c>
      <c r="H96" s="159" t="s">
        <v>31</v>
      </c>
      <c r="I96" s="159" t="s">
        <v>235</v>
      </c>
      <c r="J96" s="160" t="s">
        <v>31</v>
      </c>
      <c r="K96" s="159" t="s">
        <v>31</v>
      </c>
      <c r="L96" s="160" t="s">
        <v>31</v>
      </c>
      <c r="M96" s="161" t="s">
        <v>31</v>
      </c>
      <c r="N96" s="162" t="s">
        <v>31</v>
      </c>
      <c r="Q96" s="137" t="s">
        <v>968</v>
      </c>
    </row>
    <row r="97" spans="1:22" s="132" customFormat="1" ht="22.5" x14ac:dyDescent="0.2">
      <c r="A97" s="165"/>
      <c r="B97" s="166" t="s">
        <v>231</v>
      </c>
      <c r="C97" s="904" t="s">
        <v>232</v>
      </c>
      <c r="D97" s="904"/>
      <c r="E97" s="904"/>
      <c r="F97" s="904"/>
      <c r="G97" s="904"/>
      <c r="H97" s="904"/>
      <c r="I97" s="904"/>
      <c r="J97" s="904"/>
      <c r="K97" s="904"/>
      <c r="L97" s="904"/>
      <c r="M97" s="904"/>
      <c r="N97" s="912"/>
      <c r="R97" s="137" t="s">
        <v>232</v>
      </c>
    </row>
    <row r="98" spans="1:22" s="132" customFormat="1" x14ac:dyDescent="0.2">
      <c r="A98" s="167"/>
      <c r="B98" s="166" t="s">
        <v>225</v>
      </c>
      <c r="C98" s="904" t="s">
        <v>255</v>
      </c>
      <c r="D98" s="904"/>
      <c r="E98" s="904"/>
      <c r="F98" s="168" t="s">
        <v>31</v>
      </c>
      <c r="G98" s="168" t="s">
        <v>31</v>
      </c>
      <c r="H98" s="168" t="s">
        <v>31</v>
      </c>
      <c r="I98" s="168" t="s">
        <v>31</v>
      </c>
      <c r="J98" s="169">
        <v>9.91</v>
      </c>
      <c r="K98" s="168" t="s">
        <v>520</v>
      </c>
      <c r="L98" s="169">
        <v>24.78</v>
      </c>
      <c r="M98" s="170" t="s">
        <v>31</v>
      </c>
      <c r="N98" s="171" t="s">
        <v>31</v>
      </c>
      <c r="S98" s="137" t="s">
        <v>255</v>
      </c>
    </row>
    <row r="99" spans="1:22" s="132" customFormat="1" x14ac:dyDescent="0.2">
      <c r="A99" s="167"/>
      <c r="B99" s="166" t="s">
        <v>235</v>
      </c>
      <c r="C99" s="904" t="s">
        <v>236</v>
      </c>
      <c r="D99" s="904"/>
      <c r="E99" s="904"/>
      <c r="F99" s="168" t="s">
        <v>31</v>
      </c>
      <c r="G99" s="168" t="s">
        <v>31</v>
      </c>
      <c r="H99" s="168" t="s">
        <v>31</v>
      </c>
      <c r="I99" s="168" t="s">
        <v>31</v>
      </c>
      <c r="J99" s="169">
        <v>5.43</v>
      </c>
      <c r="K99" s="168" t="s">
        <v>520</v>
      </c>
      <c r="L99" s="169">
        <v>13.58</v>
      </c>
      <c r="M99" s="170" t="s">
        <v>31</v>
      </c>
      <c r="N99" s="171" t="s">
        <v>31</v>
      </c>
      <c r="S99" s="137" t="s">
        <v>236</v>
      </c>
    </row>
    <row r="100" spans="1:22" s="132" customFormat="1" x14ac:dyDescent="0.2">
      <c r="A100" s="167"/>
      <c r="B100" s="166" t="s">
        <v>238</v>
      </c>
      <c r="C100" s="904" t="s">
        <v>239</v>
      </c>
      <c r="D100" s="904"/>
      <c r="E100" s="904"/>
      <c r="F100" s="168" t="s">
        <v>31</v>
      </c>
      <c r="G100" s="168" t="s">
        <v>31</v>
      </c>
      <c r="H100" s="168" t="s">
        <v>31</v>
      </c>
      <c r="I100" s="168" t="s">
        <v>31</v>
      </c>
      <c r="J100" s="169">
        <v>0.76</v>
      </c>
      <c r="K100" s="168" t="s">
        <v>520</v>
      </c>
      <c r="L100" s="169">
        <v>1.9</v>
      </c>
      <c r="M100" s="170" t="s">
        <v>31</v>
      </c>
      <c r="N100" s="171" t="s">
        <v>31</v>
      </c>
      <c r="S100" s="137" t="s">
        <v>239</v>
      </c>
    </row>
    <row r="101" spans="1:22" s="132" customFormat="1" x14ac:dyDescent="0.2">
      <c r="A101" s="167"/>
      <c r="B101" s="166" t="s">
        <v>256</v>
      </c>
      <c r="C101" s="904" t="s">
        <v>257</v>
      </c>
      <c r="D101" s="904"/>
      <c r="E101" s="904"/>
      <c r="F101" s="168" t="s">
        <v>31</v>
      </c>
      <c r="G101" s="168" t="s">
        <v>31</v>
      </c>
      <c r="H101" s="168" t="s">
        <v>31</v>
      </c>
      <c r="I101" s="168" t="s">
        <v>31</v>
      </c>
      <c r="J101" s="169">
        <v>0.74</v>
      </c>
      <c r="K101" s="168" t="s">
        <v>31</v>
      </c>
      <c r="L101" s="169">
        <v>1.48</v>
      </c>
      <c r="M101" s="170" t="s">
        <v>31</v>
      </c>
      <c r="N101" s="171" t="s">
        <v>31</v>
      </c>
      <c r="S101" s="137" t="s">
        <v>257</v>
      </c>
    </row>
    <row r="102" spans="1:22" s="132" customFormat="1" x14ac:dyDescent="0.2">
      <c r="A102" s="167"/>
      <c r="B102" s="166" t="s">
        <v>31</v>
      </c>
      <c r="C102" s="904" t="s">
        <v>258</v>
      </c>
      <c r="D102" s="904"/>
      <c r="E102" s="904"/>
      <c r="F102" s="168" t="s">
        <v>241</v>
      </c>
      <c r="G102" s="168" t="s">
        <v>849</v>
      </c>
      <c r="H102" s="168" t="s">
        <v>520</v>
      </c>
      <c r="I102" s="168" t="s">
        <v>969</v>
      </c>
      <c r="J102" s="169" t="s">
        <v>31</v>
      </c>
      <c r="K102" s="168" t="s">
        <v>31</v>
      </c>
      <c r="L102" s="169" t="s">
        <v>31</v>
      </c>
      <c r="M102" s="170" t="s">
        <v>31</v>
      </c>
      <c r="N102" s="171" t="s">
        <v>31</v>
      </c>
      <c r="T102" s="137" t="s">
        <v>258</v>
      </c>
    </row>
    <row r="103" spans="1:22" s="132" customFormat="1" x14ac:dyDescent="0.2">
      <c r="A103" s="167"/>
      <c r="B103" s="166" t="s">
        <v>31</v>
      </c>
      <c r="C103" s="904" t="s">
        <v>240</v>
      </c>
      <c r="D103" s="904"/>
      <c r="E103" s="904"/>
      <c r="F103" s="168" t="s">
        <v>241</v>
      </c>
      <c r="G103" s="168" t="s">
        <v>736</v>
      </c>
      <c r="H103" s="168" t="s">
        <v>520</v>
      </c>
      <c r="I103" s="168" t="s">
        <v>970</v>
      </c>
      <c r="J103" s="169" t="s">
        <v>31</v>
      </c>
      <c r="K103" s="168" t="s">
        <v>31</v>
      </c>
      <c r="L103" s="169" t="s">
        <v>31</v>
      </c>
      <c r="M103" s="170" t="s">
        <v>31</v>
      </c>
      <c r="N103" s="171" t="s">
        <v>31</v>
      </c>
      <c r="T103" s="137" t="s">
        <v>240</v>
      </c>
    </row>
    <row r="104" spans="1:22" s="132" customFormat="1" x14ac:dyDescent="0.2">
      <c r="A104" s="167"/>
      <c r="B104" s="166" t="s">
        <v>31</v>
      </c>
      <c r="C104" s="917" t="s">
        <v>244</v>
      </c>
      <c r="D104" s="917"/>
      <c r="E104" s="917"/>
      <c r="F104" s="159" t="s">
        <v>31</v>
      </c>
      <c r="G104" s="159" t="s">
        <v>31</v>
      </c>
      <c r="H104" s="159" t="s">
        <v>31</v>
      </c>
      <c r="I104" s="159" t="s">
        <v>31</v>
      </c>
      <c r="J104" s="160">
        <v>16.079999999999998</v>
      </c>
      <c r="K104" s="159" t="s">
        <v>31</v>
      </c>
      <c r="L104" s="160">
        <v>39.840000000000003</v>
      </c>
      <c r="M104" s="161" t="s">
        <v>31</v>
      </c>
      <c r="N104" s="162" t="s">
        <v>31</v>
      </c>
      <c r="U104" s="137" t="s">
        <v>244</v>
      </c>
    </row>
    <row r="105" spans="1:22" s="132" customFormat="1" x14ac:dyDescent="0.2">
      <c r="A105" s="167"/>
      <c r="B105" s="166" t="s">
        <v>31</v>
      </c>
      <c r="C105" s="904" t="s">
        <v>245</v>
      </c>
      <c r="D105" s="904"/>
      <c r="E105" s="904"/>
      <c r="F105" s="168" t="s">
        <v>31</v>
      </c>
      <c r="G105" s="168" t="s">
        <v>31</v>
      </c>
      <c r="H105" s="168" t="s">
        <v>31</v>
      </c>
      <c r="I105" s="168" t="s">
        <v>31</v>
      </c>
      <c r="J105" s="169" t="s">
        <v>31</v>
      </c>
      <c r="K105" s="168" t="s">
        <v>31</v>
      </c>
      <c r="L105" s="169">
        <v>26.68</v>
      </c>
      <c r="M105" s="170" t="s">
        <v>31</v>
      </c>
      <c r="N105" s="171" t="s">
        <v>31</v>
      </c>
      <c r="T105" s="137" t="s">
        <v>245</v>
      </c>
    </row>
    <row r="106" spans="1:22" s="132" customFormat="1" ht="22.5" x14ac:dyDescent="0.2">
      <c r="A106" s="167"/>
      <c r="B106" s="166" t="s">
        <v>892</v>
      </c>
      <c r="C106" s="904" t="s">
        <v>893</v>
      </c>
      <c r="D106" s="904"/>
      <c r="E106" s="904"/>
      <c r="F106" s="168" t="s">
        <v>144</v>
      </c>
      <c r="G106" s="168" t="s">
        <v>248</v>
      </c>
      <c r="H106" s="168" t="s">
        <v>31</v>
      </c>
      <c r="I106" s="168" t="s">
        <v>248</v>
      </c>
      <c r="J106" s="169" t="s">
        <v>31</v>
      </c>
      <c r="K106" s="168" t="s">
        <v>31</v>
      </c>
      <c r="L106" s="169">
        <v>25.35</v>
      </c>
      <c r="M106" s="170" t="s">
        <v>31</v>
      </c>
      <c r="N106" s="171" t="s">
        <v>31</v>
      </c>
      <c r="T106" s="137" t="s">
        <v>893</v>
      </c>
    </row>
    <row r="107" spans="1:22" s="132" customFormat="1" ht="22.5" x14ac:dyDescent="0.2">
      <c r="A107" s="167"/>
      <c r="B107" s="166" t="s">
        <v>894</v>
      </c>
      <c r="C107" s="904" t="s">
        <v>895</v>
      </c>
      <c r="D107" s="904"/>
      <c r="E107" s="904"/>
      <c r="F107" s="168" t="s">
        <v>144</v>
      </c>
      <c r="G107" s="168" t="s">
        <v>554</v>
      </c>
      <c r="H107" s="168" t="s">
        <v>31</v>
      </c>
      <c r="I107" s="168" t="s">
        <v>554</v>
      </c>
      <c r="J107" s="169" t="s">
        <v>31</v>
      </c>
      <c r="K107" s="168" t="s">
        <v>31</v>
      </c>
      <c r="L107" s="169">
        <v>17.34</v>
      </c>
      <c r="M107" s="170" t="s">
        <v>31</v>
      </c>
      <c r="N107" s="171" t="s">
        <v>31</v>
      </c>
      <c r="T107" s="137" t="s">
        <v>895</v>
      </c>
    </row>
    <row r="108" spans="1:22" s="132" customFormat="1" x14ac:dyDescent="0.2">
      <c r="A108" s="172"/>
      <c r="B108" s="173"/>
      <c r="C108" s="918" t="s">
        <v>252</v>
      </c>
      <c r="D108" s="918"/>
      <c r="E108" s="918"/>
      <c r="F108" s="174" t="s">
        <v>31</v>
      </c>
      <c r="G108" s="174" t="s">
        <v>31</v>
      </c>
      <c r="H108" s="174" t="s">
        <v>31</v>
      </c>
      <c r="I108" s="174" t="s">
        <v>31</v>
      </c>
      <c r="J108" s="175" t="s">
        <v>31</v>
      </c>
      <c r="K108" s="174" t="s">
        <v>31</v>
      </c>
      <c r="L108" s="175">
        <v>82.53</v>
      </c>
      <c r="M108" s="161" t="s">
        <v>31</v>
      </c>
      <c r="N108" s="176" t="s">
        <v>31</v>
      </c>
      <c r="V108" s="137" t="s">
        <v>252</v>
      </c>
    </row>
    <row r="109" spans="1:22" s="132" customFormat="1" ht="45" x14ac:dyDescent="0.2">
      <c r="A109" s="157" t="s">
        <v>341</v>
      </c>
      <c r="B109" s="158" t="s">
        <v>1298</v>
      </c>
      <c r="C109" s="917" t="s">
        <v>1299</v>
      </c>
      <c r="D109" s="917"/>
      <c r="E109" s="917"/>
      <c r="F109" s="159" t="s">
        <v>178</v>
      </c>
      <c r="G109" s="159" t="s">
        <v>31</v>
      </c>
      <c r="H109" s="159" t="s">
        <v>31</v>
      </c>
      <c r="I109" s="159" t="s">
        <v>235</v>
      </c>
      <c r="J109" s="160">
        <v>145.41999999999999</v>
      </c>
      <c r="K109" s="159" t="s">
        <v>31</v>
      </c>
      <c r="L109" s="160">
        <v>290.83999999999997</v>
      </c>
      <c r="M109" s="161" t="s">
        <v>31</v>
      </c>
      <c r="N109" s="162" t="s">
        <v>31</v>
      </c>
      <c r="Q109" s="137" t="s">
        <v>1299</v>
      </c>
    </row>
    <row r="110" spans="1:22" s="132" customFormat="1" ht="22.5" x14ac:dyDescent="0.2">
      <c r="A110" s="157" t="s">
        <v>344</v>
      </c>
      <c r="B110" s="158" t="s">
        <v>995</v>
      </c>
      <c r="C110" s="917" t="s">
        <v>996</v>
      </c>
      <c r="D110" s="917"/>
      <c r="E110" s="917"/>
      <c r="F110" s="159" t="s">
        <v>178</v>
      </c>
      <c r="G110" s="159" t="s">
        <v>31</v>
      </c>
      <c r="H110" s="159" t="s">
        <v>31</v>
      </c>
      <c r="I110" s="159" t="s">
        <v>235</v>
      </c>
      <c r="J110" s="160" t="s">
        <v>31</v>
      </c>
      <c r="K110" s="159" t="s">
        <v>31</v>
      </c>
      <c r="L110" s="160" t="s">
        <v>31</v>
      </c>
      <c r="M110" s="161" t="s">
        <v>31</v>
      </c>
      <c r="N110" s="162" t="s">
        <v>31</v>
      </c>
      <c r="Q110" s="137" t="s">
        <v>996</v>
      </c>
    </row>
    <row r="111" spans="1:22" s="132" customFormat="1" ht="22.5" x14ac:dyDescent="0.2">
      <c r="A111" s="165"/>
      <c r="B111" s="166" t="s">
        <v>231</v>
      </c>
      <c r="C111" s="904" t="s">
        <v>232</v>
      </c>
      <c r="D111" s="904"/>
      <c r="E111" s="904"/>
      <c r="F111" s="904"/>
      <c r="G111" s="904"/>
      <c r="H111" s="904"/>
      <c r="I111" s="904"/>
      <c r="J111" s="904"/>
      <c r="K111" s="904"/>
      <c r="L111" s="904"/>
      <c r="M111" s="904"/>
      <c r="N111" s="912"/>
      <c r="R111" s="137" t="s">
        <v>232</v>
      </c>
    </row>
    <row r="112" spans="1:22" s="132" customFormat="1" x14ac:dyDescent="0.2">
      <c r="A112" s="167"/>
      <c r="B112" s="166" t="s">
        <v>225</v>
      </c>
      <c r="C112" s="904" t="s">
        <v>255</v>
      </c>
      <c r="D112" s="904"/>
      <c r="E112" s="904"/>
      <c r="F112" s="168" t="s">
        <v>31</v>
      </c>
      <c r="G112" s="168" t="s">
        <v>31</v>
      </c>
      <c r="H112" s="168" t="s">
        <v>31</v>
      </c>
      <c r="I112" s="168" t="s">
        <v>31</v>
      </c>
      <c r="J112" s="169">
        <v>12.25</v>
      </c>
      <c r="K112" s="168" t="s">
        <v>520</v>
      </c>
      <c r="L112" s="169">
        <v>30.63</v>
      </c>
      <c r="M112" s="170" t="s">
        <v>31</v>
      </c>
      <c r="N112" s="171" t="s">
        <v>31</v>
      </c>
      <c r="S112" s="137" t="s">
        <v>255</v>
      </c>
    </row>
    <row r="113" spans="1:23" s="132" customFormat="1" x14ac:dyDescent="0.2">
      <c r="A113" s="167"/>
      <c r="B113" s="166" t="s">
        <v>256</v>
      </c>
      <c r="C113" s="904" t="s">
        <v>257</v>
      </c>
      <c r="D113" s="904"/>
      <c r="E113" s="904"/>
      <c r="F113" s="168" t="s">
        <v>31</v>
      </c>
      <c r="G113" s="168" t="s">
        <v>31</v>
      </c>
      <c r="H113" s="168" t="s">
        <v>31</v>
      </c>
      <c r="I113" s="168" t="s">
        <v>31</v>
      </c>
      <c r="J113" s="169">
        <v>3.44</v>
      </c>
      <c r="K113" s="168" t="s">
        <v>31</v>
      </c>
      <c r="L113" s="169">
        <v>6.88</v>
      </c>
      <c r="M113" s="170" t="s">
        <v>31</v>
      </c>
      <c r="N113" s="171" t="s">
        <v>31</v>
      </c>
      <c r="S113" s="137" t="s">
        <v>257</v>
      </c>
    </row>
    <row r="114" spans="1:23" s="132" customFormat="1" x14ac:dyDescent="0.2">
      <c r="A114" s="167"/>
      <c r="B114" s="166" t="s">
        <v>31</v>
      </c>
      <c r="C114" s="904" t="s">
        <v>258</v>
      </c>
      <c r="D114" s="904"/>
      <c r="E114" s="904"/>
      <c r="F114" s="168" t="s">
        <v>241</v>
      </c>
      <c r="G114" s="168" t="s">
        <v>997</v>
      </c>
      <c r="H114" s="168" t="s">
        <v>520</v>
      </c>
      <c r="I114" s="168" t="s">
        <v>238</v>
      </c>
      <c r="J114" s="169" t="s">
        <v>31</v>
      </c>
      <c r="K114" s="168" t="s">
        <v>31</v>
      </c>
      <c r="L114" s="169" t="s">
        <v>31</v>
      </c>
      <c r="M114" s="170" t="s">
        <v>31</v>
      </c>
      <c r="N114" s="171" t="s">
        <v>31</v>
      </c>
      <c r="T114" s="137" t="s">
        <v>258</v>
      </c>
    </row>
    <row r="115" spans="1:23" s="132" customFormat="1" x14ac:dyDescent="0.2">
      <c r="A115" s="167"/>
      <c r="B115" s="166" t="s">
        <v>31</v>
      </c>
      <c r="C115" s="917" t="s">
        <v>244</v>
      </c>
      <c r="D115" s="917"/>
      <c r="E115" s="917"/>
      <c r="F115" s="159" t="s">
        <v>31</v>
      </c>
      <c r="G115" s="159" t="s">
        <v>31</v>
      </c>
      <c r="H115" s="159" t="s">
        <v>31</v>
      </c>
      <c r="I115" s="159" t="s">
        <v>31</v>
      </c>
      <c r="J115" s="160">
        <v>15.69</v>
      </c>
      <c r="K115" s="159" t="s">
        <v>31</v>
      </c>
      <c r="L115" s="160">
        <v>37.51</v>
      </c>
      <c r="M115" s="161" t="s">
        <v>31</v>
      </c>
      <c r="N115" s="162" t="s">
        <v>31</v>
      </c>
      <c r="U115" s="137" t="s">
        <v>244</v>
      </c>
    </row>
    <row r="116" spans="1:23" s="132" customFormat="1" x14ac:dyDescent="0.2">
      <c r="A116" s="167"/>
      <c r="B116" s="166" t="s">
        <v>31</v>
      </c>
      <c r="C116" s="904" t="s">
        <v>245</v>
      </c>
      <c r="D116" s="904"/>
      <c r="E116" s="904"/>
      <c r="F116" s="168" t="s">
        <v>31</v>
      </c>
      <c r="G116" s="168" t="s">
        <v>31</v>
      </c>
      <c r="H116" s="168" t="s">
        <v>31</v>
      </c>
      <c r="I116" s="168" t="s">
        <v>31</v>
      </c>
      <c r="J116" s="169" t="s">
        <v>31</v>
      </c>
      <c r="K116" s="168" t="s">
        <v>31</v>
      </c>
      <c r="L116" s="169">
        <v>30.63</v>
      </c>
      <c r="M116" s="170" t="s">
        <v>31</v>
      </c>
      <c r="N116" s="171" t="s">
        <v>31</v>
      </c>
      <c r="T116" s="137" t="s">
        <v>245</v>
      </c>
    </row>
    <row r="117" spans="1:23" s="132" customFormat="1" ht="22.5" x14ac:dyDescent="0.2">
      <c r="A117" s="167"/>
      <c r="B117" s="166" t="s">
        <v>699</v>
      </c>
      <c r="C117" s="904" t="s">
        <v>700</v>
      </c>
      <c r="D117" s="904"/>
      <c r="E117" s="904"/>
      <c r="F117" s="168" t="s">
        <v>144</v>
      </c>
      <c r="G117" s="168" t="s">
        <v>537</v>
      </c>
      <c r="H117" s="168" t="s">
        <v>31</v>
      </c>
      <c r="I117" s="168" t="s">
        <v>537</v>
      </c>
      <c r="J117" s="169" t="s">
        <v>31</v>
      </c>
      <c r="K117" s="168" t="s">
        <v>31</v>
      </c>
      <c r="L117" s="169">
        <v>24.5</v>
      </c>
      <c r="M117" s="170" t="s">
        <v>31</v>
      </c>
      <c r="N117" s="171" t="s">
        <v>31</v>
      </c>
      <c r="T117" s="137" t="s">
        <v>700</v>
      </c>
    </row>
    <row r="118" spans="1:23" s="132" customFormat="1" ht="22.5" x14ac:dyDescent="0.2">
      <c r="A118" s="167"/>
      <c r="B118" s="166" t="s">
        <v>701</v>
      </c>
      <c r="C118" s="904" t="s">
        <v>702</v>
      </c>
      <c r="D118" s="904"/>
      <c r="E118" s="904"/>
      <c r="F118" s="168" t="s">
        <v>144</v>
      </c>
      <c r="G118" s="168" t="s">
        <v>703</v>
      </c>
      <c r="H118" s="168" t="s">
        <v>31</v>
      </c>
      <c r="I118" s="168" t="s">
        <v>703</v>
      </c>
      <c r="J118" s="169" t="s">
        <v>31</v>
      </c>
      <c r="K118" s="168" t="s">
        <v>31</v>
      </c>
      <c r="L118" s="169">
        <v>18.38</v>
      </c>
      <c r="M118" s="170" t="s">
        <v>31</v>
      </c>
      <c r="N118" s="171" t="s">
        <v>31</v>
      </c>
      <c r="T118" s="137" t="s">
        <v>702</v>
      </c>
    </row>
    <row r="119" spans="1:23" s="132" customFormat="1" x14ac:dyDescent="0.2">
      <c r="A119" s="172"/>
      <c r="B119" s="173"/>
      <c r="C119" s="918" t="s">
        <v>252</v>
      </c>
      <c r="D119" s="918"/>
      <c r="E119" s="918"/>
      <c r="F119" s="174" t="s">
        <v>31</v>
      </c>
      <c r="G119" s="174" t="s">
        <v>31</v>
      </c>
      <c r="H119" s="174" t="s">
        <v>31</v>
      </c>
      <c r="I119" s="174" t="s">
        <v>31</v>
      </c>
      <c r="J119" s="175" t="s">
        <v>31</v>
      </c>
      <c r="K119" s="174" t="s">
        <v>31</v>
      </c>
      <c r="L119" s="175">
        <v>80.39</v>
      </c>
      <c r="M119" s="161" t="s">
        <v>31</v>
      </c>
      <c r="N119" s="176" t="s">
        <v>31</v>
      </c>
      <c r="V119" s="137" t="s">
        <v>252</v>
      </c>
    </row>
    <row r="120" spans="1:23" s="132" customFormat="1" ht="22.5" x14ac:dyDescent="0.2">
      <c r="A120" s="157" t="s">
        <v>346</v>
      </c>
      <c r="B120" s="158" t="s">
        <v>1010</v>
      </c>
      <c r="C120" s="917" t="s">
        <v>1011</v>
      </c>
      <c r="D120" s="917"/>
      <c r="E120" s="917"/>
      <c r="F120" s="159" t="s">
        <v>178</v>
      </c>
      <c r="G120" s="159" t="s">
        <v>31</v>
      </c>
      <c r="H120" s="159" t="s">
        <v>31</v>
      </c>
      <c r="I120" s="159" t="s">
        <v>235</v>
      </c>
      <c r="J120" s="160">
        <v>77.94</v>
      </c>
      <c r="K120" s="159" t="s">
        <v>706</v>
      </c>
      <c r="L120" s="160">
        <v>157.75</v>
      </c>
      <c r="M120" s="161" t="s">
        <v>31</v>
      </c>
      <c r="N120" s="162" t="s">
        <v>31</v>
      </c>
      <c r="Q120" s="137" t="s">
        <v>1011</v>
      </c>
    </row>
    <row r="121" spans="1:23" s="132" customFormat="1" x14ac:dyDescent="0.2">
      <c r="A121" s="163"/>
      <c r="B121" s="164"/>
      <c r="C121" s="904" t="s">
        <v>1012</v>
      </c>
      <c r="D121" s="904"/>
      <c r="E121" s="904"/>
      <c r="F121" s="904"/>
      <c r="G121" s="904"/>
      <c r="H121" s="904"/>
      <c r="I121" s="904"/>
      <c r="J121" s="904"/>
      <c r="K121" s="904"/>
      <c r="L121" s="904"/>
      <c r="M121" s="904"/>
      <c r="N121" s="912"/>
      <c r="W121" s="137" t="s">
        <v>1012</v>
      </c>
    </row>
    <row r="122" spans="1:23" s="132" customFormat="1" ht="22.5" x14ac:dyDescent="0.2">
      <c r="A122" s="165"/>
      <c r="B122" s="166" t="s">
        <v>708</v>
      </c>
      <c r="C122" s="904" t="s">
        <v>709</v>
      </c>
      <c r="D122" s="904"/>
      <c r="E122" s="904"/>
      <c r="F122" s="904"/>
      <c r="G122" s="904"/>
      <c r="H122" s="904"/>
      <c r="I122" s="904"/>
      <c r="J122" s="904"/>
      <c r="K122" s="904"/>
      <c r="L122" s="904"/>
      <c r="M122" s="904"/>
      <c r="N122" s="912"/>
      <c r="R122" s="137" t="s">
        <v>709</v>
      </c>
    </row>
    <row r="123" spans="1:23" s="132" customFormat="1" ht="33.75" x14ac:dyDescent="0.2">
      <c r="A123" s="157" t="s">
        <v>348</v>
      </c>
      <c r="B123" s="158" t="s">
        <v>876</v>
      </c>
      <c r="C123" s="917" t="s">
        <v>877</v>
      </c>
      <c r="D123" s="917"/>
      <c r="E123" s="917"/>
      <c r="F123" s="159" t="s">
        <v>178</v>
      </c>
      <c r="G123" s="159" t="s">
        <v>31</v>
      </c>
      <c r="H123" s="159" t="s">
        <v>31</v>
      </c>
      <c r="I123" s="159" t="s">
        <v>235</v>
      </c>
      <c r="J123" s="160" t="s">
        <v>31</v>
      </c>
      <c r="K123" s="159" t="s">
        <v>31</v>
      </c>
      <c r="L123" s="160" t="s">
        <v>31</v>
      </c>
      <c r="M123" s="161" t="s">
        <v>31</v>
      </c>
      <c r="N123" s="162" t="s">
        <v>31</v>
      </c>
      <c r="Q123" s="137" t="s">
        <v>877</v>
      </c>
    </row>
    <row r="124" spans="1:23" s="132" customFormat="1" ht="22.5" x14ac:dyDescent="0.2">
      <c r="A124" s="165"/>
      <c r="B124" s="166" t="s">
        <v>231</v>
      </c>
      <c r="C124" s="904" t="s">
        <v>232</v>
      </c>
      <c r="D124" s="904"/>
      <c r="E124" s="904"/>
      <c r="F124" s="904"/>
      <c r="G124" s="904"/>
      <c r="H124" s="904"/>
      <c r="I124" s="904"/>
      <c r="J124" s="904"/>
      <c r="K124" s="904"/>
      <c r="L124" s="904"/>
      <c r="M124" s="904"/>
      <c r="N124" s="912"/>
      <c r="R124" s="137" t="s">
        <v>232</v>
      </c>
    </row>
    <row r="125" spans="1:23" s="132" customFormat="1" x14ac:dyDescent="0.2">
      <c r="A125" s="167"/>
      <c r="B125" s="166" t="s">
        <v>225</v>
      </c>
      <c r="C125" s="904" t="s">
        <v>255</v>
      </c>
      <c r="D125" s="904"/>
      <c r="E125" s="904"/>
      <c r="F125" s="168" t="s">
        <v>31</v>
      </c>
      <c r="G125" s="168" t="s">
        <v>31</v>
      </c>
      <c r="H125" s="168" t="s">
        <v>31</v>
      </c>
      <c r="I125" s="168" t="s">
        <v>31</v>
      </c>
      <c r="J125" s="169">
        <v>5.16</v>
      </c>
      <c r="K125" s="168" t="s">
        <v>520</v>
      </c>
      <c r="L125" s="169">
        <v>12.9</v>
      </c>
      <c r="M125" s="170" t="s">
        <v>31</v>
      </c>
      <c r="N125" s="171" t="s">
        <v>31</v>
      </c>
      <c r="S125" s="137" t="s">
        <v>255</v>
      </c>
    </row>
    <row r="126" spans="1:23" s="132" customFormat="1" x14ac:dyDescent="0.2">
      <c r="A126" s="167"/>
      <c r="B126" s="166" t="s">
        <v>256</v>
      </c>
      <c r="C126" s="904" t="s">
        <v>257</v>
      </c>
      <c r="D126" s="904"/>
      <c r="E126" s="904"/>
      <c r="F126" s="168" t="s">
        <v>31</v>
      </c>
      <c r="G126" s="168" t="s">
        <v>31</v>
      </c>
      <c r="H126" s="168" t="s">
        <v>31</v>
      </c>
      <c r="I126" s="168" t="s">
        <v>31</v>
      </c>
      <c r="J126" s="169">
        <v>1.0900000000000001</v>
      </c>
      <c r="K126" s="168" t="s">
        <v>31</v>
      </c>
      <c r="L126" s="169">
        <v>2.1800000000000002</v>
      </c>
      <c r="M126" s="170" t="s">
        <v>31</v>
      </c>
      <c r="N126" s="171" t="s">
        <v>31</v>
      </c>
      <c r="S126" s="137" t="s">
        <v>257</v>
      </c>
    </row>
    <row r="127" spans="1:23" s="132" customFormat="1" x14ac:dyDescent="0.2">
      <c r="A127" s="167"/>
      <c r="B127" s="166" t="s">
        <v>31</v>
      </c>
      <c r="C127" s="904" t="s">
        <v>258</v>
      </c>
      <c r="D127" s="904"/>
      <c r="E127" s="904"/>
      <c r="F127" s="168" t="s">
        <v>241</v>
      </c>
      <c r="G127" s="168" t="s">
        <v>878</v>
      </c>
      <c r="H127" s="168" t="s">
        <v>520</v>
      </c>
      <c r="I127" s="168" t="s">
        <v>1300</v>
      </c>
      <c r="J127" s="169" t="s">
        <v>31</v>
      </c>
      <c r="K127" s="168" t="s">
        <v>31</v>
      </c>
      <c r="L127" s="169" t="s">
        <v>31</v>
      </c>
      <c r="M127" s="170" t="s">
        <v>31</v>
      </c>
      <c r="N127" s="171" t="s">
        <v>31</v>
      </c>
      <c r="T127" s="137" t="s">
        <v>258</v>
      </c>
    </row>
    <row r="128" spans="1:23" s="132" customFormat="1" x14ac:dyDescent="0.2">
      <c r="A128" s="167"/>
      <c r="B128" s="166" t="s">
        <v>31</v>
      </c>
      <c r="C128" s="917" t="s">
        <v>244</v>
      </c>
      <c r="D128" s="917"/>
      <c r="E128" s="917"/>
      <c r="F128" s="159" t="s">
        <v>31</v>
      </c>
      <c r="G128" s="159" t="s">
        <v>31</v>
      </c>
      <c r="H128" s="159" t="s">
        <v>31</v>
      </c>
      <c r="I128" s="159" t="s">
        <v>31</v>
      </c>
      <c r="J128" s="160">
        <v>6.25</v>
      </c>
      <c r="K128" s="159" t="s">
        <v>31</v>
      </c>
      <c r="L128" s="160">
        <v>15.08</v>
      </c>
      <c r="M128" s="161" t="s">
        <v>31</v>
      </c>
      <c r="N128" s="162" t="s">
        <v>31</v>
      </c>
      <c r="U128" s="137" t="s">
        <v>244</v>
      </c>
    </row>
    <row r="129" spans="1:23" s="132" customFormat="1" x14ac:dyDescent="0.2">
      <c r="A129" s="167"/>
      <c r="B129" s="166" t="s">
        <v>31</v>
      </c>
      <c r="C129" s="904" t="s">
        <v>245</v>
      </c>
      <c r="D129" s="904"/>
      <c r="E129" s="904"/>
      <c r="F129" s="168" t="s">
        <v>31</v>
      </c>
      <c r="G129" s="168" t="s">
        <v>31</v>
      </c>
      <c r="H129" s="168" t="s">
        <v>31</v>
      </c>
      <c r="I129" s="168" t="s">
        <v>31</v>
      </c>
      <c r="J129" s="169" t="s">
        <v>31</v>
      </c>
      <c r="K129" s="168" t="s">
        <v>31</v>
      </c>
      <c r="L129" s="169">
        <v>12.9</v>
      </c>
      <c r="M129" s="170" t="s">
        <v>31</v>
      </c>
      <c r="N129" s="171" t="s">
        <v>31</v>
      </c>
      <c r="T129" s="137" t="s">
        <v>245</v>
      </c>
    </row>
    <row r="130" spans="1:23" s="132" customFormat="1" ht="22.5" x14ac:dyDescent="0.2">
      <c r="A130" s="167"/>
      <c r="B130" s="166" t="s">
        <v>699</v>
      </c>
      <c r="C130" s="904" t="s">
        <v>700</v>
      </c>
      <c r="D130" s="904"/>
      <c r="E130" s="904"/>
      <c r="F130" s="168" t="s">
        <v>144</v>
      </c>
      <c r="G130" s="168" t="s">
        <v>537</v>
      </c>
      <c r="H130" s="168" t="s">
        <v>31</v>
      </c>
      <c r="I130" s="168" t="s">
        <v>537</v>
      </c>
      <c r="J130" s="169" t="s">
        <v>31</v>
      </c>
      <c r="K130" s="168" t="s">
        <v>31</v>
      </c>
      <c r="L130" s="169">
        <v>10.32</v>
      </c>
      <c r="M130" s="170" t="s">
        <v>31</v>
      </c>
      <c r="N130" s="171" t="s">
        <v>31</v>
      </c>
      <c r="T130" s="137" t="s">
        <v>700</v>
      </c>
    </row>
    <row r="131" spans="1:23" s="132" customFormat="1" ht="22.5" x14ac:dyDescent="0.2">
      <c r="A131" s="167"/>
      <c r="B131" s="166" t="s">
        <v>701</v>
      </c>
      <c r="C131" s="904" t="s">
        <v>702</v>
      </c>
      <c r="D131" s="904"/>
      <c r="E131" s="904"/>
      <c r="F131" s="168" t="s">
        <v>144</v>
      </c>
      <c r="G131" s="168" t="s">
        <v>703</v>
      </c>
      <c r="H131" s="168" t="s">
        <v>31</v>
      </c>
      <c r="I131" s="168" t="s">
        <v>703</v>
      </c>
      <c r="J131" s="169" t="s">
        <v>31</v>
      </c>
      <c r="K131" s="168" t="s">
        <v>31</v>
      </c>
      <c r="L131" s="169">
        <v>7.74</v>
      </c>
      <c r="M131" s="170" t="s">
        <v>31</v>
      </c>
      <c r="N131" s="171" t="s">
        <v>31</v>
      </c>
      <c r="T131" s="137" t="s">
        <v>702</v>
      </c>
    </row>
    <row r="132" spans="1:23" s="132" customFormat="1" x14ac:dyDescent="0.2">
      <c r="A132" s="172"/>
      <c r="B132" s="173"/>
      <c r="C132" s="918" t="s">
        <v>252</v>
      </c>
      <c r="D132" s="918"/>
      <c r="E132" s="918"/>
      <c r="F132" s="174" t="s">
        <v>31</v>
      </c>
      <c r="G132" s="174" t="s">
        <v>31</v>
      </c>
      <c r="H132" s="174" t="s">
        <v>31</v>
      </c>
      <c r="I132" s="174" t="s">
        <v>31</v>
      </c>
      <c r="J132" s="175" t="s">
        <v>31</v>
      </c>
      <c r="K132" s="174" t="s">
        <v>31</v>
      </c>
      <c r="L132" s="175">
        <v>33.14</v>
      </c>
      <c r="M132" s="161" t="s">
        <v>31</v>
      </c>
      <c r="N132" s="176" t="s">
        <v>31</v>
      </c>
      <c r="V132" s="137" t="s">
        <v>252</v>
      </c>
    </row>
    <row r="133" spans="1:23" s="132" customFormat="1" ht="22.5" x14ac:dyDescent="0.2">
      <c r="A133" s="157" t="s">
        <v>351</v>
      </c>
      <c r="B133" s="158" t="s">
        <v>1301</v>
      </c>
      <c r="C133" s="917" t="s">
        <v>1302</v>
      </c>
      <c r="D133" s="917"/>
      <c r="E133" s="917"/>
      <c r="F133" s="159" t="s">
        <v>178</v>
      </c>
      <c r="G133" s="159" t="s">
        <v>31</v>
      </c>
      <c r="H133" s="159" t="s">
        <v>31</v>
      </c>
      <c r="I133" s="159" t="s">
        <v>235</v>
      </c>
      <c r="J133" s="160">
        <v>1311.39</v>
      </c>
      <c r="K133" s="159" t="s">
        <v>706</v>
      </c>
      <c r="L133" s="160">
        <v>2654.25</v>
      </c>
      <c r="M133" s="161" t="s">
        <v>31</v>
      </c>
      <c r="N133" s="162" t="s">
        <v>31</v>
      </c>
      <c r="Q133" s="137" t="s">
        <v>1302</v>
      </c>
    </row>
    <row r="134" spans="1:23" s="132" customFormat="1" x14ac:dyDescent="0.2">
      <c r="A134" s="163"/>
      <c r="B134" s="164"/>
      <c r="C134" s="904" t="s">
        <v>1303</v>
      </c>
      <c r="D134" s="904"/>
      <c r="E134" s="904"/>
      <c r="F134" s="904"/>
      <c r="G134" s="904"/>
      <c r="H134" s="904"/>
      <c r="I134" s="904"/>
      <c r="J134" s="904"/>
      <c r="K134" s="904"/>
      <c r="L134" s="904"/>
      <c r="M134" s="904"/>
      <c r="N134" s="912"/>
      <c r="W134" s="137" t="s">
        <v>1303</v>
      </c>
    </row>
    <row r="135" spans="1:23" s="132" customFormat="1" ht="22.5" x14ac:dyDescent="0.2">
      <c r="A135" s="165"/>
      <c r="B135" s="166" t="s">
        <v>708</v>
      </c>
      <c r="C135" s="904" t="s">
        <v>709</v>
      </c>
      <c r="D135" s="904"/>
      <c r="E135" s="904"/>
      <c r="F135" s="904"/>
      <c r="G135" s="904"/>
      <c r="H135" s="904"/>
      <c r="I135" s="904"/>
      <c r="J135" s="904"/>
      <c r="K135" s="904"/>
      <c r="L135" s="904"/>
      <c r="M135" s="904"/>
      <c r="N135" s="912"/>
      <c r="R135" s="137" t="s">
        <v>709</v>
      </c>
    </row>
    <row r="136" spans="1:23" s="132" customFormat="1" ht="22.5" x14ac:dyDescent="0.2">
      <c r="A136" s="157" t="s">
        <v>356</v>
      </c>
      <c r="B136" s="158" t="s">
        <v>995</v>
      </c>
      <c r="C136" s="917" t="s">
        <v>996</v>
      </c>
      <c r="D136" s="917"/>
      <c r="E136" s="917"/>
      <c r="F136" s="159" t="s">
        <v>178</v>
      </c>
      <c r="G136" s="159" t="s">
        <v>31</v>
      </c>
      <c r="H136" s="159" t="s">
        <v>31</v>
      </c>
      <c r="I136" s="159" t="s">
        <v>225</v>
      </c>
      <c r="J136" s="160" t="s">
        <v>31</v>
      </c>
      <c r="K136" s="159" t="s">
        <v>31</v>
      </c>
      <c r="L136" s="160" t="s">
        <v>31</v>
      </c>
      <c r="M136" s="161" t="s">
        <v>31</v>
      </c>
      <c r="N136" s="162" t="s">
        <v>31</v>
      </c>
      <c r="Q136" s="137" t="s">
        <v>996</v>
      </c>
    </row>
    <row r="137" spans="1:23" s="132" customFormat="1" ht="22.5" x14ac:dyDescent="0.2">
      <c r="A137" s="165"/>
      <c r="B137" s="166" t="s">
        <v>231</v>
      </c>
      <c r="C137" s="904" t="s">
        <v>232</v>
      </c>
      <c r="D137" s="904"/>
      <c r="E137" s="904"/>
      <c r="F137" s="904"/>
      <c r="G137" s="904"/>
      <c r="H137" s="904"/>
      <c r="I137" s="904"/>
      <c r="J137" s="904"/>
      <c r="K137" s="904"/>
      <c r="L137" s="904"/>
      <c r="M137" s="904"/>
      <c r="N137" s="912"/>
      <c r="R137" s="137" t="s">
        <v>232</v>
      </c>
    </row>
    <row r="138" spans="1:23" s="132" customFormat="1" x14ac:dyDescent="0.2">
      <c r="A138" s="167"/>
      <c r="B138" s="166" t="s">
        <v>225</v>
      </c>
      <c r="C138" s="904" t="s">
        <v>255</v>
      </c>
      <c r="D138" s="904"/>
      <c r="E138" s="904"/>
      <c r="F138" s="168" t="s">
        <v>31</v>
      </c>
      <c r="G138" s="168" t="s">
        <v>31</v>
      </c>
      <c r="H138" s="168" t="s">
        <v>31</v>
      </c>
      <c r="I138" s="168" t="s">
        <v>31</v>
      </c>
      <c r="J138" s="169">
        <v>12.25</v>
      </c>
      <c r="K138" s="168" t="s">
        <v>520</v>
      </c>
      <c r="L138" s="169">
        <v>15.31</v>
      </c>
      <c r="M138" s="170" t="s">
        <v>31</v>
      </c>
      <c r="N138" s="171" t="s">
        <v>31</v>
      </c>
      <c r="S138" s="137" t="s">
        <v>255</v>
      </c>
    </row>
    <row r="139" spans="1:23" s="132" customFormat="1" x14ac:dyDescent="0.2">
      <c r="A139" s="167"/>
      <c r="B139" s="166" t="s">
        <v>256</v>
      </c>
      <c r="C139" s="904" t="s">
        <v>257</v>
      </c>
      <c r="D139" s="904"/>
      <c r="E139" s="904"/>
      <c r="F139" s="168" t="s">
        <v>31</v>
      </c>
      <c r="G139" s="168" t="s">
        <v>31</v>
      </c>
      <c r="H139" s="168" t="s">
        <v>31</v>
      </c>
      <c r="I139" s="168" t="s">
        <v>31</v>
      </c>
      <c r="J139" s="169">
        <v>3.44</v>
      </c>
      <c r="K139" s="168" t="s">
        <v>31</v>
      </c>
      <c r="L139" s="169">
        <v>3.44</v>
      </c>
      <c r="M139" s="170" t="s">
        <v>31</v>
      </c>
      <c r="N139" s="171" t="s">
        <v>31</v>
      </c>
      <c r="S139" s="137" t="s">
        <v>257</v>
      </c>
    </row>
    <row r="140" spans="1:23" s="132" customFormat="1" x14ac:dyDescent="0.2">
      <c r="A140" s="167"/>
      <c r="B140" s="166" t="s">
        <v>31</v>
      </c>
      <c r="C140" s="904" t="s">
        <v>258</v>
      </c>
      <c r="D140" s="904"/>
      <c r="E140" s="904"/>
      <c r="F140" s="168" t="s">
        <v>241</v>
      </c>
      <c r="G140" s="168" t="s">
        <v>997</v>
      </c>
      <c r="H140" s="168" t="s">
        <v>520</v>
      </c>
      <c r="I140" s="168" t="s">
        <v>237</v>
      </c>
      <c r="J140" s="169" t="s">
        <v>31</v>
      </c>
      <c r="K140" s="168" t="s">
        <v>31</v>
      </c>
      <c r="L140" s="169" t="s">
        <v>31</v>
      </c>
      <c r="M140" s="170" t="s">
        <v>31</v>
      </c>
      <c r="N140" s="171" t="s">
        <v>31</v>
      </c>
      <c r="T140" s="137" t="s">
        <v>258</v>
      </c>
    </row>
    <row r="141" spans="1:23" s="132" customFormat="1" x14ac:dyDescent="0.2">
      <c r="A141" s="167"/>
      <c r="B141" s="166" t="s">
        <v>31</v>
      </c>
      <c r="C141" s="917" t="s">
        <v>244</v>
      </c>
      <c r="D141" s="917"/>
      <c r="E141" s="917"/>
      <c r="F141" s="159" t="s">
        <v>31</v>
      </c>
      <c r="G141" s="159" t="s">
        <v>31</v>
      </c>
      <c r="H141" s="159" t="s">
        <v>31</v>
      </c>
      <c r="I141" s="159" t="s">
        <v>31</v>
      </c>
      <c r="J141" s="160">
        <v>15.69</v>
      </c>
      <c r="K141" s="159" t="s">
        <v>31</v>
      </c>
      <c r="L141" s="160">
        <v>18.75</v>
      </c>
      <c r="M141" s="161" t="s">
        <v>31</v>
      </c>
      <c r="N141" s="162" t="s">
        <v>31</v>
      </c>
      <c r="U141" s="137" t="s">
        <v>244</v>
      </c>
    </row>
    <row r="142" spans="1:23" s="132" customFormat="1" x14ac:dyDescent="0.2">
      <c r="A142" s="167"/>
      <c r="B142" s="166" t="s">
        <v>31</v>
      </c>
      <c r="C142" s="904" t="s">
        <v>245</v>
      </c>
      <c r="D142" s="904"/>
      <c r="E142" s="904"/>
      <c r="F142" s="168" t="s">
        <v>31</v>
      </c>
      <c r="G142" s="168" t="s">
        <v>31</v>
      </c>
      <c r="H142" s="168" t="s">
        <v>31</v>
      </c>
      <c r="I142" s="168" t="s">
        <v>31</v>
      </c>
      <c r="J142" s="169" t="s">
        <v>31</v>
      </c>
      <c r="K142" s="168" t="s">
        <v>31</v>
      </c>
      <c r="L142" s="169">
        <v>15.31</v>
      </c>
      <c r="M142" s="170" t="s">
        <v>31</v>
      </c>
      <c r="N142" s="171" t="s">
        <v>31</v>
      </c>
      <c r="T142" s="137" t="s">
        <v>245</v>
      </c>
    </row>
    <row r="143" spans="1:23" s="132" customFormat="1" ht="22.5" x14ac:dyDescent="0.2">
      <c r="A143" s="167"/>
      <c r="B143" s="166" t="s">
        <v>699</v>
      </c>
      <c r="C143" s="904" t="s">
        <v>700</v>
      </c>
      <c r="D143" s="904"/>
      <c r="E143" s="904"/>
      <c r="F143" s="168" t="s">
        <v>144</v>
      </c>
      <c r="G143" s="168" t="s">
        <v>537</v>
      </c>
      <c r="H143" s="168" t="s">
        <v>31</v>
      </c>
      <c r="I143" s="168" t="s">
        <v>537</v>
      </c>
      <c r="J143" s="169" t="s">
        <v>31</v>
      </c>
      <c r="K143" s="168" t="s">
        <v>31</v>
      </c>
      <c r="L143" s="169">
        <v>12.25</v>
      </c>
      <c r="M143" s="170" t="s">
        <v>31</v>
      </c>
      <c r="N143" s="171" t="s">
        <v>31</v>
      </c>
      <c r="T143" s="137" t="s">
        <v>700</v>
      </c>
    </row>
    <row r="144" spans="1:23" s="132" customFormat="1" ht="22.5" x14ac:dyDescent="0.2">
      <c r="A144" s="167"/>
      <c r="B144" s="166" t="s">
        <v>701</v>
      </c>
      <c r="C144" s="904" t="s">
        <v>702</v>
      </c>
      <c r="D144" s="904"/>
      <c r="E144" s="904"/>
      <c r="F144" s="168" t="s">
        <v>144</v>
      </c>
      <c r="G144" s="168" t="s">
        <v>703</v>
      </c>
      <c r="H144" s="168" t="s">
        <v>31</v>
      </c>
      <c r="I144" s="168" t="s">
        <v>703</v>
      </c>
      <c r="J144" s="169" t="s">
        <v>31</v>
      </c>
      <c r="K144" s="168" t="s">
        <v>31</v>
      </c>
      <c r="L144" s="169">
        <v>9.19</v>
      </c>
      <c r="M144" s="170" t="s">
        <v>31</v>
      </c>
      <c r="N144" s="171" t="s">
        <v>31</v>
      </c>
      <c r="T144" s="137" t="s">
        <v>702</v>
      </c>
    </row>
    <row r="145" spans="1:23" s="132" customFormat="1" x14ac:dyDescent="0.2">
      <c r="A145" s="172"/>
      <c r="B145" s="173"/>
      <c r="C145" s="918" t="s">
        <v>252</v>
      </c>
      <c r="D145" s="918"/>
      <c r="E145" s="918"/>
      <c r="F145" s="174" t="s">
        <v>31</v>
      </c>
      <c r="G145" s="174" t="s">
        <v>31</v>
      </c>
      <c r="H145" s="174" t="s">
        <v>31</v>
      </c>
      <c r="I145" s="174" t="s">
        <v>31</v>
      </c>
      <c r="J145" s="175" t="s">
        <v>31</v>
      </c>
      <c r="K145" s="174" t="s">
        <v>31</v>
      </c>
      <c r="L145" s="175">
        <v>40.19</v>
      </c>
      <c r="M145" s="161" t="s">
        <v>31</v>
      </c>
      <c r="N145" s="176" t="s">
        <v>31</v>
      </c>
      <c r="V145" s="137" t="s">
        <v>252</v>
      </c>
    </row>
    <row r="146" spans="1:23" s="132" customFormat="1" ht="22.5" x14ac:dyDescent="0.2">
      <c r="A146" s="157" t="s">
        <v>359</v>
      </c>
      <c r="B146" s="158" t="s">
        <v>992</v>
      </c>
      <c r="C146" s="917" t="s">
        <v>1304</v>
      </c>
      <c r="D146" s="917"/>
      <c r="E146" s="917"/>
      <c r="F146" s="159" t="s">
        <v>178</v>
      </c>
      <c r="G146" s="159" t="s">
        <v>31</v>
      </c>
      <c r="H146" s="159" t="s">
        <v>31</v>
      </c>
      <c r="I146" s="159" t="s">
        <v>225</v>
      </c>
      <c r="J146" s="160">
        <v>441.48</v>
      </c>
      <c r="K146" s="159" t="s">
        <v>706</v>
      </c>
      <c r="L146" s="160">
        <v>446.78</v>
      </c>
      <c r="M146" s="161" t="s">
        <v>31</v>
      </c>
      <c r="N146" s="162" t="s">
        <v>31</v>
      </c>
      <c r="Q146" s="137" t="s">
        <v>1304</v>
      </c>
    </row>
    <row r="147" spans="1:23" s="132" customFormat="1" x14ac:dyDescent="0.2">
      <c r="A147" s="163"/>
      <c r="B147" s="164"/>
      <c r="C147" s="904" t="s">
        <v>1305</v>
      </c>
      <c r="D147" s="904"/>
      <c r="E147" s="904"/>
      <c r="F147" s="904"/>
      <c r="G147" s="904"/>
      <c r="H147" s="904"/>
      <c r="I147" s="904"/>
      <c r="J147" s="904"/>
      <c r="K147" s="904"/>
      <c r="L147" s="904"/>
      <c r="M147" s="904"/>
      <c r="N147" s="912"/>
      <c r="W147" s="137" t="s">
        <v>1305</v>
      </c>
    </row>
    <row r="148" spans="1:23" s="132" customFormat="1" ht="22.5" x14ac:dyDescent="0.2">
      <c r="A148" s="165"/>
      <c r="B148" s="166" t="s">
        <v>708</v>
      </c>
      <c r="C148" s="904" t="s">
        <v>709</v>
      </c>
      <c r="D148" s="904"/>
      <c r="E148" s="904"/>
      <c r="F148" s="904"/>
      <c r="G148" s="904"/>
      <c r="H148" s="904"/>
      <c r="I148" s="904"/>
      <c r="J148" s="904"/>
      <c r="K148" s="904"/>
      <c r="L148" s="904"/>
      <c r="M148" s="904"/>
      <c r="N148" s="912"/>
      <c r="R148" s="137" t="s">
        <v>709</v>
      </c>
    </row>
    <row r="149" spans="1:23" s="132" customFormat="1" ht="22.5" x14ac:dyDescent="0.2">
      <c r="A149" s="157" t="s">
        <v>364</v>
      </c>
      <c r="B149" s="158" t="s">
        <v>1306</v>
      </c>
      <c r="C149" s="917" t="s">
        <v>1307</v>
      </c>
      <c r="D149" s="917"/>
      <c r="E149" s="917"/>
      <c r="F149" s="159" t="s">
        <v>178</v>
      </c>
      <c r="G149" s="159" t="s">
        <v>31</v>
      </c>
      <c r="H149" s="159" t="s">
        <v>31</v>
      </c>
      <c r="I149" s="159" t="s">
        <v>238</v>
      </c>
      <c r="J149" s="160" t="s">
        <v>31</v>
      </c>
      <c r="K149" s="159" t="s">
        <v>31</v>
      </c>
      <c r="L149" s="160" t="s">
        <v>31</v>
      </c>
      <c r="M149" s="161" t="s">
        <v>31</v>
      </c>
      <c r="N149" s="162" t="s">
        <v>31</v>
      </c>
      <c r="Q149" s="137" t="s">
        <v>1307</v>
      </c>
    </row>
    <row r="150" spans="1:23" s="132" customFormat="1" ht="22.5" x14ac:dyDescent="0.2">
      <c r="A150" s="165"/>
      <c r="B150" s="166" t="s">
        <v>231</v>
      </c>
      <c r="C150" s="904" t="s">
        <v>232</v>
      </c>
      <c r="D150" s="904"/>
      <c r="E150" s="904"/>
      <c r="F150" s="904"/>
      <c r="G150" s="904"/>
      <c r="H150" s="904"/>
      <c r="I150" s="904"/>
      <c r="J150" s="904"/>
      <c r="K150" s="904"/>
      <c r="L150" s="904"/>
      <c r="M150" s="904"/>
      <c r="N150" s="912"/>
      <c r="R150" s="137" t="s">
        <v>232</v>
      </c>
    </row>
    <row r="151" spans="1:23" s="132" customFormat="1" x14ac:dyDescent="0.2">
      <c r="A151" s="167"/>
      <c r="B151" s="166" t="s">
        <v>225</v>
      </c>
      <c r="C151" s="904" t="s">
        <v>255</v>
      </c>
      <c r="D151" s="904"/>
      <c r="E151" s="904"/>
      <c r="F151" s="168" t="s">
        <v>31</v>
      </c>
      <c r="G151" s="168" t="s">
        <v>31</v>
      </c>
      <c r="H151" s="168" t="s">
        <v>31</v>
      </c>
      <c r="I151" s="168" t="s">
        <v>31</v>
      </c>
      <c r="J151" s="169">
        <v>24.84</v>
      </c>
      <c r="K151" s="168" t="s">
        <v>520</v>
      </c>
      <c r="L151" s="169">
        <v>93.15</v>
      </c>
      <c r="M151" s="170" t="s">
        <v>31</v>
      </c>
      <c r="N151" s="171" t="s">
        <v>31</v>
      </c>
      <c r="S151" s="137" t="s">
        <v>255</v>
      </c>
    </row>
    <row r="152" spans="1:23" s="132" customFormat="1" x14ac:dyDescent="0.2">
      <c r="A152" s="167"/>
      <c r="B152" s="166" t="s">
        <v>256</v>
      </c>
      <c r="C152" s="904" t="s">
        <v>257</v>
      </c>
      <c r="D152" s="904"/>
      <c r="E152" s="904"/>
      <c r="F152" s="168" t="s">
        <v>31</v>
      </c>
      <c r="G152" s="168" t="s">
        <v>31</v>
      </c>
      <c r="H152" s="168" t="s">
        <v>31</v>
      </c>
      <c r="I152" s="168" t="s">
        <v>31</v>
      </c>
      <c r="J152" s="169">
        <v>4.3600000000000003</v>
      </c>
      <c r="K152" s="168" t="s">
        <v>31</v>
      </c>
      <c r="L152" s="169">
        <v>13.08</v>
      </c>
      <c r="M152" s="170" t="s">
        <v>31</v>
      </c>
      <c r="N152" s="171" t="s">
        <v>31</v>
      </c>
      <c r="S152" s="137" t="s">
        <v>257</v>
      </c>
    </row>
    <row r="153" spans="1:23" s="132" customFormat="1" x14ac:dyDescent="0.2">
      <c r="A153" s="167"/>
      <c r="B153" s="166" t="s">
        <v>31</v>
      </c>
      <c r="C153" s="904" t="s">
        <v>258</v>
      </c>
      <c r="D153" s="904"/>
      <c r="E153" s="904"/>
      <c r="F153" s="168" t="s">
        <v>241</v>
      </c>
      <c r="G153" s="168" t="s">
        <v>527</v>
      </c>
      <c r="H153" s="168" t="s">
        <v>520</v>
      </c>
      <c r="I153" s="168" t="s">
        <v>315</v>
      </c>
      <c r="J153" s="169" t="s">
        <v>31</v>
      </c>
      <c r="K153" s="168" t="s">
        <v>31</v>
      </c>
      <c r="L153" s="169" t="s">
        <v>31</v>
      </c>
      <c r="M153" s="170" t="s">
        <v>31</v>
      </c>
      <c r="N153" s="171" t="s">
        <v>31</v>
      </c>
      <c r="T153" s="137" t="s">
        <v>258</v>
      </c>
    </row>
    <row r="154" spans="1:23" s="132" customFormat="1" x14ac:dyDescent="0.2">
      <c r="A154" s="167"/>
      <c r="B154" s="166" t="s">
        <v>31</v>
      </c>
      <c r="C154" s="917" t="s">
        <v>244</v>
      </c>
      <c r="D154" s="917"/>
      <c r="E154" s="917"/>
      <c r="F154" s="159" t="s">
        <v>31</v>
      </c>
      <c r="G154" s="159" t="s">
        <v>31</v>
      </c>
      <c r="H154" s="159" t="s">
        <v>31</v>
      </c>
      <c r="I154" s="159" t="s">
        <v>31</v>
      </c>
      <c r="J154" s="160">
        <v>29.2</v>
      </c>
      <c r="K154" s="159" t="s">
        <v>31</v>
      </c>
      <c r="L154" s="160">
        <v>106.23</v>
      </c>
      <c r="M154" s="161" t="s">
        <v>31</v>
      </c>
      <c r="N154" s="162" t="s">
        <v>31</v>
      </c>
      <c r="U154" s="137" t="s">
        <v>244</v>
      </c>
    </row>
    <row r="155" spans="1:23" s="132" customFormat="1" x14ac:dyDescent="0.2">
      <c r="A155" s="167"/>
      <c r="B155" s="166" t="s">
        <v>31</v>
      </c>
      <c r="C155" s="904" t="s">
        <v>245</v>
      </c>
      <c r="D155" s="904"/>
      <c r="E155" s="904"/>
      <c r="F155" s="168" t="s">
        <v>31</v>
      </c>
      <c r="G155" s="168" t="s">
        <v>31</v>
      </c>
      <c r="H155" s="168" t="s">
        <v>31</v>
      </c>
      <c r="I155" s="168" t="s">
        <v>31</v>
      </c>
      <c r="J155" s="169" t="s">
        <v>31</v>
      </c>
      <c r="K155" s="168" t="s">
        <v>31</v>
      </c>
      <c r="L155" s="169">
        <v>93.15</v>
      </c>
      <c r="M155" s="170" t="s">
        <v>31</v>
      </c>
      <c r="N155" s="171" t="s">
        <v>31</v>
      </c>
      <c r="T155" s="137" t="s">
        <v>245</v>
      </c>
    </row>
    <row r="156" spans="1:23" s="132" customFormat="1" ht="22.5" x14ac:dyDescent="0.2">
      <c r="A156" s="167"/>
      <c r="B156" s="166" t="s">
        <v>699</v>
      </c>
      <c r="C156" s="904" t="s">
        <v>700</v>
      </c>
      <c r="D156" s="904"/>
      <c r="E156" s="904"/>
      <c r="F156" s="168" t="s">
        <v>144</v>
      </c>
      <c r="G156" s="168" t="s">
        <v>537</v>
      </c>
      <c r="H156" s="168" t="s">
        <v>31</v>
      </c>
      <c r="I156" s="168" t="s">
        <v>537</v>
      </c>
      <c r="J156" s="169" t="s">
        <v>31</v>
      </c>
      <c r="K156" s="168" t="s">
        <v>31</v>
      </c>
      <c r="L156" s="169">
        <v>74.52</v>
      </c>
      <c r="M156" s="170" t="s">
        <v>31</v>
      </c>
      <c r="N156" s="171" t="s">
        <v>31</v>
      </c>
      <c r="T156" s="137" t="s">
        <v>700</v>
      </c>
    </row>
    <row r="157" spans="1:23" s="132" customFormat="1" ht="22.5" x14ac:dyDescent="0.2">
      <c r="A157" s="167"/>
      <c r="B157" s="166" t="s">
        <v>701</v>
      </c>
      <c r="C157" s="904" t="s">
        <v>702</v>
      </c>
      <c r="D157" s="904"/>
      <c r="E157" s="904"/>
      <c r="F157" s="168" t="s">
        <v>144</v>
      </c>
      <c r="G157" s="168" t="s">
        <v>703</v>
      </c>
      <c r="H157" s="168" t="s">
        <v>31</v>
      </c>
      <c r="I157" s="168" t="s">
        <v>703</v>
      </c>
      <c r="J157" s="169" t="s">
        <v>31</v>
      </c>
      <c r="K157" s="168" t="s">
        <v>31</v>
      </c>
      <c r="L157" s="169">
        <v>55.89</v>
      </c>
      <c r="M157" s="170" t="s">
        <v>31</v>
      </c>
      <c r="N157" s="171" t="s">
        <v>31</v>
      </c>
      <c r="T157" s="137" t="s">
        <v>702</v>
      </c>
    </row>
    <row r="158" spans="1:23" s="132" customFormat="1" x14ac:dyDescent="0.2">
      <c r="A158" s="172"/>
      <c r="B158" s="173"/>
      <c r="C158" s="918" t="s">
        <v>252</v>
      </c>
      <c r="D158" s="918"/>
      <c r="E158" s="918"/>
      <c r="F158" s="174" t="s">
        <v>31</v>
      </c>
      <c r="G158" s="174" t="s">
        <v>31</v>
      </c>
      <c r="H158" s="174" t="s">
        <v>31</v>
      </c>
      <c r="I158" s="174" t="s">
        <v>31</v>
      </c>
      <c r="J158" s="175" t="s">
        <v>31</v>
      </c>
      <c r="K158" s="174" t="s">
        <v>31</v>
      </c>
      <c r="L158" s="175">
        <v>236.64</v>
      </c>
      <c r="M158" s="161" t="s">
        <v>31</v>
      </c>
      <c r="N158" s="176" t="s">
        <v>31</v>
      </c>
      <c r="V158" s="137" t="s">
        <v>252</v>
      </c>
    </row>
    <row r="159" spans="1:23" s="132" customFormat="1" ht="22.5" x14ac:dyDescent="0.2">
      <c r="A159" s="157" t="s">
        <v>366</v>
      </c>
      <c r="B159" s="158" t="s">
        <v>1308</v>
      </c>
      <c r="C159" s="917" t="s">
        <v>1309</v>
      </c>
      <c r="D159" s="917"/>
      <c r="E159" s="917"/>
      <c r="F159" s="159" t="s">
        <v>178</v>
      </c>
      <c r="G159" s="159" t="s">
        <v>31</v>
      </c>
      <c r="H159" s="159" t="s">
        <v>31</v>
      </c>
      <c r="I159" s="159" t="s">
        <v>238</v>
      </c>
      <c r="J159" s="160">
        <v>97.47</v>
      </c>
      <c r="K159" s="159" t="s">
        <v>31</v>
      </c>
      <c r="L159" s="160">
        <v>292.41000000000003</v>
      </c>
      <c r="M159" s="161" t="s">
        <v>31</v>
      </c>
      <c r="N159" s="162" t="s">
        <v>31</v>
      </c>
      <c r="Q159" s="137" t="s">
        <v>1309</v>
      </c>
    </row>
    <row r="160" spans="1:23" s="132" customFormat="1" x14ac:dyDescent="0.2">
      <c r="A160" s="157" t="s">
        <v>368</v>
      </c>
      <c r="B160" s="158" t="s">
        <v>1022</v>
      </c>
      <c r="C160" s="917" t="s">
        <v>1023</v>
      </c>
      <c r="D160" s="917"/>
      <c r="E160" s="917"/>
      <c r="F160" s="159" t="s">
        <v>650</v>
      </c>
      <c r="G160" s="159" t="s">
        <v>31</v>
      </c>
      <c r="H160" s="159" t="s">
        <v>31</v>
      </c>
      <c r="I160" s="159" t="s">
        <v>925</v>
      </c>
      <c r="J160" s="160" t="s">
        <v>31</v>
      </c>
      <c r="K160" s="159" t="s">
        <v>31</v>
      </c>
      <c r="L160" s="160" t="s">
        <v>31</v>
      </c>
      <c r="M160" s="161" t="s">
        <v>31</v>
      </c>
      <c r="N160" s="162" t="s">
        <v>31</v>
      </c>
      <c r="Q160" s="137" t="s">
        <v>1023</v>
      </c>
    </row>
    <row r="161" spans="1:24" s="132" customFormat="1" x14ac:dyDescent="0.2">
      <c r="A161" s="163"/>
      <c r="B161" s="164"/>
      <c r="C161" s="904" t="s">
        <v>1024</v>
      </c>
      <c r="D161" s="904"/>
      <c r="E161" s="904"/>
      <c r="F161" s="904"/>
      <c r="G161" s="904"/>
      <c r="H161" s="904"/>
      <c r="I161" s="904"/>
      <c r="J161" s="904"/>
      <c r="K161" s="904"/>
      <c r="L161" s="904"/>
      <c r="M161" s="904"/>
      <c r="N161" s="912"/>
      <c r="X161" s="137" t="s">
        <v>1024</v>
      </c>
    </row>
    <row r="162" spans="1:24" s="132" customFormat="1" ht="22.5" x14ac:dyDescent="0.2">
      <c r="A162" s="165"/>
      <c r="B162" s="166" t="s">
        <v>231</v>
      </c>
      <c r="C162" s="904" t="s">
        <v>232</v>
      </c>
      <c r="D162" s="904"/>
      <c r="E162" s="904"/>
      <c r="F162" s="904"/>
      <c r="G162" s="904"/>
      <c r="H162" s="904"/>
      <c r="I162" s="904"/>
      <c r="J162" s="904"/>
      <c r="K162" s="904"/>
      <c r="L162" s="904"/>
      <c r="M162" s="904"/>
      <c r="N162" s="912"/>
      <c r="R162" s="137" t="s">
        <v>232</v>
      </c>
    </row>
    <row r="163" spans="1:24" s="132" customFormat="1" x14ac:dyDescent="0.2">
      <c r="A163" s="167"/>
      <c r="B163" s="166" t="s">
        <v>225</v>
      </c>
      <c r="C163" s="904" t="s">
        <v>255</v>
      </c>
      <c r="D163" s="904"/>
      <c r="E163" s="904"/>
      <c r="F163" s="168" t="s">
        <v>31</v>
      </c>
      <c r="G163" s="168" t="s">
        <v>31</v>
      </c>
      <c r="H163" s="168" t="s">
        <v>31</v>
      </c>
      <c r="I163" s="168" t="s">
        <v>31</v>
      </c>
      <c r="J163" s="169">
        <v>174.89</v>
      </c>
      <c r="K163" s="168" t="s">
        <v>520</v>
      </c>
      <c r="L163" s="169">
        <v>4.37</v>
      </c>
      <c r="M163" s="170" t="s">
        <v>31</v>
      </c>
      <c r="N163" s="171" t="s">
        <v>31</v>
      </c>
      <c r="S163" s="137" t="s">
        <v>255</v>
      </c>
    </row>
    <row r="164" spans="1:24" s="132" customFormat="1" x14ac:dyDescent="0.2">
      <c r="A164" s="167"/>
      <c r="B164" s="166" t="s">
        <v>235</v>
      </c>
      <c r="C164" s="904" t="s">
        <v>236</v>
      </c>
      <c r="D164" s="904"/>
      <c r="E164" s="904"/>
      <c r="F164" s="168" t="s">
        <v>31</v>
      </c>
      <c r="G164" s="168" t="s">
        <v>31</v>
      </c>
      <c r="H164" s="168" t="s">
        <v>31</v>
      </c>
      <c r="I164" s="168" t="s">
        <v>31</v>
      </c>
      <c r="J164" s="169">
        <v>0.31</v>
      </c>
      <c r="K164" s="168" t="s">
        <v>520</v>
      </c>
      <c r="L164" s="169">
        <v>0.01</v>
      </c>
      <c r="M164" s="170" t="s">
        <v>31</v>
      </c>
      <c r="N164" s="171" t="s">
        <v>31</v>
      </c>
      <c r="S164" s="137" t="s">
        <v>236</v>
      </c>
    </row>
    <row r="165" spans="1:24" s="132" customFormat="1" x14ac:dyDescent="0.2">
      <c r="A165" s="167"/>
      <c r="B165" s="166" t="s">
        <v>238</v>
      </c>
      <c r="C165" s="904" t="s">
        <v>239</v>
      </c>
      <c r="D165" s="904"/>
      <c r="E165" s="904"/>
      <c r="F165" s="168" t="s">
        <v>31</v>
      </c>
      <c r="G165" s="168" t="s">
        <v>31</v>
      </c>
      <c r="H165" s="168" t="s">
        <v>31</v>
      </c>
      <c r="I165" s="168" t="s">
        <v>31</v>
      </c>
      <c r="J165" s="169">
        <v>0.14000000000000001</v>
      </c>
      <c r="K165" s="168" t="s">
        <v>520</v>
      </c>
      <c r="L165" s="169">
        <v>0</v>
      </c>
      <c r="M165" s="170" t="s">
        <v>31</v>
      </c>
      <c r="N165" s="171" t="s">
        <v>31</v>
      </c>
      <c r="S165" s="137" t="s">
        <v>239</v>
      </c>
    </row>
    <row r="166" spans="1:24" s="132" customFormat="1" x14ac:dyDescent="0.2">
      <c r="A166" s="167"/>
      <c r="B166" s="166" t="s">
        <v>256</v>
      </c>
      <c r="C166" s="904" t="s">
        <v>257</v>
      </c>
      <c r="D166" s="904"/>
      <c r="E166" s="904"/>
      <c r="F166" s="168" t="s">
        <v>31</v>
      </c>
      <c r="G166" s="168" t="s">
        <v>31</v>
      </c>
      <c r="H166" s="168" t="s">
        <v>31</v>
      </c>
      <c r="I166" s="168" t="s">
        <v>31</v>
      </c>
      <c r="J166" s="169">
        <v>69.930000000000007</v>
      </c>
      <c r="K166" s="168" t="s">
        <v>31</v>
      </c>
      <c r="L166" s="169">
        <v>1.4</v>
      </c>
      <c r="M166" s="170" t="s">
        <v>31</v>
      </c>
      <c r="N166" s="171" t="s">
        <v>31</v>
      </c>
      <c r="S166" s="137" t="s">
        <v>257</v>
      </c>
    </row>
    <row r="167" spans="1:24" s="132" customFormat="1" x14ac:dyDescent="0.2">
      <c r="A167" s="167"/>
      <c r="B167" s="166" t="s">
        <v>31</v>
      </c>
      <c r="C167" s="904" t="s">
        <v>258</v>
      </c>
      <c r="D167" s="904"/>
      <c r="E167" s="904"/>
      <c r="F167" s="168" t="s">
        <v>241</v>
      </c>
      <c r="G167" s="168" t="s">
        <v>1025</v>
      </c>
      <c r="H167" s="168" t="s">
        <v>520</v>
      </c>
      <c r="I167" s="168" t="s">
        <v>1026</v>
      </c>
      <c r="J167" s="169" t="s">
        <v>31</v>
      </c>
      <c r="K167" s="168" t="s">
        <v>31</v>
      </c>
      <c r="L167" s="169" t="s">
        <v>31</v>
      </c>
      <c r="M167" s="170" t="s">
        <v>31</v>
      </c>
      <c r="N167" s="171" t="s">
        <v>31</v>
      </c>
      <c r="T167" s="137" t="s">
        <v>258</v>
      </c>
    </row>
    <row r="168" spans="1:24" s="132" customFormat="1" x14ac:dyDescent="0.2">
      <c r="A168" s="167"/>
      <c r="B168" s="166" t="s">
        <v>31</v>
      </c>
      <c r="C168" s="904" t="s">
        <v>240</v>
      </c>
      <c r="D168" s="904"/>
      <c r="E168" s="904"/>
      <c r="F168" s="168" t="s">
        <v>241</v>
      </c>
      <c r="G168" s="168" t="s">
        <v>851</v>
      </c>
      <c r="H168" s="168" t="s">
        <v>520</v>
      </c>
      <c r="I168" s="168" t="s">
        <v>1027</v>
      </c>
      <c r="J168" s="169" t="s">
        <v>31</v>
      </c>
      <c r="K168" s="168" t="s">
        <v>31</v>
      </c>
      <c r="L168" s="169" t="s">
        <v>31</v>
      </c>
      <c r="M168" s="170" t="s">
        <v>31</v>
      </c>
      <c r="N168" s="171" t="s">
        <v>31</v>
      </c>
      <c r="T168" s="137" t="s">
        <v>240</v>
      </c>
    </row>
    <row r="169" spans="1:24" s="132" customFormat="1" x14ac:dyDescent="0.2">
      <c r="A169" s="167"/>
      <c r="B169" s="166" t="s">
        <v>31</v>
      </c>
      <c r="C169" s="917" t="s">
        <v>244</v>
      </c>
      <c r="D169" s="917"/>
      <c r="E169" s="917"/>
      <c r="F169" s="159" t="s">
        <v>31</v>
      </c>
      <c r="G169" s="159" t="s">
        <v>31</v>
      </c>
      <c r="H169" s="159" t="s">
        <v>31</v>
      </c>
      <c r="I169" s="159" t="s">
        <v>31</v>
      </c>
      <c r="J169" s="160">
        <v>245.13</v>
      </c>
      <c r="K169" s="159" t="s">
        <v>31</v>
      </c>
      <c r="L169" s="160">
        <v>5.78</v>
      </c>
      <c r="M169" s="161" t="s">
        <v>31</v>
      </c>
      <c r="N169" s="162" t="s">
        <v>31</v>
      </c>
      <c r="U169" s="137" t="s">
        <v>244</v>
      </c>
    </row>
    <row r="170" spans="1:24" s="132" customFormat="1" x14ac:dyDescent="0.2">
      <c r="A170" s="167"/>
      <c r="B170" s="166" t="s">
        <v>31</v>
      </c>
      <c r="C170" s="904" t="s">
        <v>245</v>
      </c>
      <c r="D170" s="904"/>
      <c r="E170" s="904"/>
      <c r="F170" s="168" t="s">
        <v>31</v>
      </c>
      <c r="G170" s="168" t="s">
        <v>31</v>
      </c>
      <c r="H170" s="168" t="s">
        <v>31</v>
      </c>
      <c r="I170" s="168" t="s">
        <v>31</v>
      </c>
      <c r="J170" s="169" t="s">
        <v>31</v>
      </c>
      <c r="K170" s="168" t="s">
        <v>31</v>
      </c>
      <c r="L170" s="169">
        <v>4.37</v>
      </c>
      <c r="M170" s="170" t="s">
        <v>31</v>
      </c>
      <c r="N170" s="171" t="s">
        <v>31</v>
      </c>
      <c r="T170" s="137" t="s">
        <v>245</v>
      </c>
    </row>
    <row r="171" spans="1:24" s="132" customFormat="1" ht="22.5" x14ac:dyDescent="0.2">
      <c r="A171" s="167"/>
      <c r="B171" s="166" t="s">
        <v>892</v>
      </c>
      <c r="C171" s="904" t="s">
        <v>893</v>
      </c>
      <c r="D171" s="904"/>
      <c r="E171" s="904"/>
      <c r="F171" s="168" t="s">
        <v>144</v>
      </c>
      <c r="G171" s="168" t="s">
        <v>248</v>
      </c>
      <c r="H171" s="168" t="s">
        <v>31</v>
      </c>
      <c r="I171" s="168" t="s">
        <v>248</v>
      </c>
      <c r="J171" s="169" t="s">
        <v>31</v>
      </c>
      <c r="K171" s="168" t="s">
        <v>31</v>
      </c>
      <c r="L171" s="169">
        <v>4.1500000000000004</v>
      </c>
      <c r="M171" s="170" t="s">
        <v>31</v>
      </c>
      <c r="N171" s="171" t="s">
        <v>31</v>
      </c>
      <c r="T171" s="137" t="s">
        <v>893</v>
      </c>
    </row>
    <row r="172" spans="1:24" s="132" customFormat="1" ht="22.5" x14ac:dyDescent="0.2">
      <c r="A172" s="167"/>
      <c r="B172" s="166" t="s">
        <v>894</v>
      </c>
      <c r="C172" s="904" t="s">
        <v>895</v>
      </c>
      <c r="D172" s="904"/>
      <c r="E172" s="904"/>
      <c r="F172" s="168" t="s">
        <v>144</v>
      </c>
      <c r="G172" s="168" t="s">
        <v>554</v>
      </c>
      <c r="H172" s="168" t="s">
        <v>31</v>
      </c>
      <c r="I172" s="168" t="s">
        <v>554</v>
      </c>
      <c r="J172" s="169" t="s">
        <v>31</v>
      </c>
      <c r="K172" s="168" t="s">
        <v>31</v>
      </c>
      <c r="L172" s="169">
        <v>2.84</v>
      </c>
      <c r="M172" s="170" t="s">
        <v>31</v>
      </c>
      <c r="N172" s="171" t="s">
        <v>31</v>
      </c>
      <c r="T172" s="137" t="s">
        <v>895</v>
      </c>
    </row>
    <row r="173" spans="1:24" s="132" customFormat="1" x14ac:dyDescent="0.2">
      <c r="A173" s="172"/>
      <c r="B173" s="173"/>
      <c r="C173" s="918" t="s">
        <v>252</v>
      </c>
      <c r="D173" s="918"/>
      <c r="E173" s="918"/>
      <c r="F173" s="174" t="s">
        <v>31</v>
      </c>
      <c r="G173" s="174" t="s">
        <v>31</v>
      </c>
      <c r="H173" s="174" t="s">
        <v>31</v>
      </c>
      <c r="I173" s="174" t="s">
        <v>31</v>
      </c>
      <c r="J173" s="175" t="s">
        <v>31</v>
      </c>
      <c r="K173" s="174" t="s">
        <v>31</v>
      </c>
      <c r="L173" s="175">
        <v>12.77</v>
      </c>
      <c r="M173" s="161" t="s">
        <v>31</v>
      </c>
      <c r="N173" s="176" t="s">
        <v>31</v>
      </c>
      <c r="V173" s="137" t="s">
        <v>252</v>
      </c>
    </row>
    <row r="174" spans="1:24" s="132" customFormat="1" ht="33.75" x14ac:dyDescent="0.2">
      <c r="A174" s="157" t="s">
        <v>370</v>
      </c>
      <c r="B174" s="158" t="s">
        <v>1310</v>
      </c>
      <c r="C174" s="917" t="s">
        <v>1311</v>
      </c>
      <c r="D174" s="917"/>
      <c r="E174" s="917"/>
      <c r="F174" s="159" t="s">
        <v>744</v>
      </c>
      <c r="G174" s="159" t="s">
        <v>31</v>
      </c>
      <c r="H174" s="159" t="s">
        <v>31</v>
      </c>
      <c r="I174" s="159" t="s">
        <v>235</v>
      </c>
      <c r="J174" s="160">
        <v>9.27</v>
      </c>
      <c r="K174" s="159" t="s">
        <v>31</v>
      </c>
      <c r="L174" s="160">
        <v>18.54</v>
      </c>
      <c r="M174" s="161" t="s">
        <v>31</v>
      </c>
      <c r="N174" s="162" t="s">
        <v>31</v>
      </c>
      <c r="Q174" s="137" t="s">
        <v>1311</v>
      </c>
    </row>
    <row r="175" spans="1:24" s="132" customFormat="1" ht="22.5" x14ac:dyDescent="0.2">
      <c r="A175" s="157" t="s">
        <v>375</v>
      </c>
      <c r="B175" s="158" t="s">
        <v>1312</v>
      </c>
      <c r="C175" s="917" t="s">
        <v>1313</v>
      </c>
      <c r="D175" s="917"/>
      <c r="E175" s="917"/>
      <c r="F175" s="159" t="s">
        <v>650</v>
      </c>
      <c r="G175" s="159" t="s">
        <v>31</v>
      </c>
      <c r="H175" s="159" t="s">
        <v>31</v>
      </c>
      <c r="I175" s="159" t="s">
        <v>925</v>
      </c>
      <c r="J175" s="160">
        <v>861</v>
      </c>
      <c r="K175" s="159" t="s">
        <v>31</v>
      </c>
      <c r="L175" s="160">
        <v>17.22</v>
      </c>
      <c r="M175" s="161" t="s">
        <v>31</v>
      </c>
      <c r="N175" s="162" t="s">
        <v>31</v>
      </c>
      <c r="Q175" s="137" t="s">
        <v>1313</v>
      </c>
    </row>
    <row r="176" spans="1:24" s="132" customFormat="1" x14ac:dyDescent="0.2">
      <c r="A176" s="163"/>
      <c r="B176" s="164"/>
      <c r="C176" s="904" t="s">
        <v>1024</v>
      </c>
      <c r="D176" s="904"/>
      <c r="E176" s="904"/>
      <c r="F176" s="904"/>
      <c r="G176" s="904"/>
      <c r="H176" s="904"/>
      <c r="I176" s="904"/>
      <c r="J176" s="904"/>
      <c r="K176" s="904"/>
      <c r="L176" s="904"/>
      <c r="M176" s="904"/>
      <c r="N176" s="912"/>
      <c r="X176" s="137" t="s">
        <v>1024</v>
      </c>
    </row>
    <row r="177" spans="1:24" s="132" customFormat="1" x14ac:dyDescent="0.2">
      <c r="A177" s="157" t="s">
        <v>380</v>
      </c>
      <c r="B177" s="158" t="s">
        <v>885</v>
      </c>
      <c r="C177" s="917" t="s">
        <v>886</v>
      </c>
      <c r="D177" s="917"/>
      <c r="E177" s="917"/>
      <c r="F177" s="159" t="s">
        <v>650</v>
      </c>
      <c r="G177" s="159" t="s">
        <v>31</v>
      </c>
      <c r="H177" s="159" t="s">
        <v>31</v>
      </c>
      <c r="I177" s="159" t="s">
        <v>574</v>
      </c>
      <c r="J177" s="160" t="s">
        <v>31</v>
      </c>
      <c r="K177" s="159" t="s">
        <v>31</v>
      </c>
      <c r="L177" s="160" t="s">
        <v>31</v>
      </c>
      <c r="M177" s="161" t="s">
        <v>31</v>
      </c>
      <c r="N177" s="162" t="s">
        <v>31</v>
      </c>
      <c r="Q177" s="137" t="s">
        <v>886</v>
      </c>
    </row>
    <row r="178" spans="1:24" s="132" customFormat="1" x14ac:dyDescent="0.2">
      <c r="A178" s="163"/>
      <c r="B178" s="164"/>
      <c r="C178" s="904" t="s">
        <v>1013</v>
      </c>
      <c r="D178" s="904"/>
      <c r="E178" s="904"/>
      <c r="F178" s="904"/>
      <c r="G178" s="904"/>
      <c r="H178" s="904"/>
      <c r="I178" s="904"/>
      <c r="J178" s="904"/>
      <c r="K178" s="904"/>
      <c r="L178" s="904"/>
      <c r="M178" s="904"/>
      <c r="N178" s="912"/>
      <c r="X178" s="137" t="s">
        <v>1013</v>
      </c>
    </row>
    <row r="179" spans="1:24" s="132" customFormat="1" ht="22.5" x14ac:dyDescent="0.2">
      <c r="A179" s="165"/>
      <c r="B179" s="166" t="s">
        <v>231</v>
      </c>
      <c r="C179" s="904" t="s">
        <v>232</v>
      </c>
      <c r="D179" s="904"/>
      <c r="E179" s="904"/>
      <c r="F179" s="904"/>
      <c r="G179" s="904"/>
      <c r="H179" s="904"/>
      <c r="I179" s="904"/>
      <c r="J179" s="904"/>
      <c r="K179" s="904"/>
      <c r="L179" s="904"/>
      <c r="M179" s="904"/>
      <c r="N179" s="912"/>
      <c r="R179" s="137" t="s">
        <v>232</v>
      </c>
    </row>
    <row r="180" spans="1:24" s="132" customFormat="1" x14ac:dyDescent="0.2">
      <c r="A180" s="167"/>
      <c r="B180" s="166" t="s">
        <v>225</v>
      </c>
      <c r="C180" s="904" t="s">
        <v>255</v>
      </c>
      <c r="D180" s="904"/>
      <c r="E180" s="904"/>
      <c r="F180" s="168" t="s">
        <v>31</v>
      </c>
      <c r="G180" s="168" t="s">
        <v>31</v>
      </c>
      <c r="H180" s="168" t="s">
        <v>31</v>
      </c>
      <c r="I180" s="168" t="s">
        <v>31</v>
      </c>
      <c r="J180" s="169">
        <v>154.91999999999999</v>
      </c>
      <c r="K180" s="168" t="s">
        <v>520</v>
      </c>
      <c r="L180" s="169">
        <v>38.729999999999997</v>
      </c>
      <c r="M180" s="170" t="s">
        <v>31</v>
      </c>
      <c r="N180" s="171" t="s">
        <v>31</v>
      </c>
      <c r="S180" s="137" t="s">
        <v>255</v>
      </c>
    </row>
    <row r="181" spans="1:24" s="132" customFormat="1" x14ac:dyDescent="0.2">
      <c r="A181" s="167"/>
      <c r="B181" s="166" t="s">
        <v>235</v>
      </c>
      <c r="C181" s="904" t="s">
        <v>236</v>
      </c>
      <c r="D181" s="904"/>
      <c r="E181" s="904"/>
      <c r="F181" s="168" t="s">
        <v>31</v>
      </c>
      <c r="G181" s="168" t="s">
        <v>31</v>
      </c>
      <c r="H181" s="168" t="s">
        <v>31</v>
      </c>
      <c r="I181" s="168" t="s">
        <v>31</v>
      </c>
      <c r="J181" s="169">
        <v>0.31</v>
      </c>
      <c r="K181" s="168" t="s">
        <v>520</v>
      </c>
      <c r="L181" s="169">
        <v>0.08</v>
      </c>
      <c r="M181" s="170" t="s">
        <v>31</v>
      </c>
      <c r="N181" s="171" t="s">
        <v>31</v>
      </c>
      <c r="S181" s="137" t="s">
        <v>236</v>
      </c>
    </row>
    <row r="182" spans="1:24" s="132" customFormat="1" x14ac:dyDescent="0.2">
      <c r="A182" s="167"/>
      <c r="B182" s="166" t="s">
        <v>238</v>
      </c>
      <c r="C182" s="904" t="s">
        <v>239</v>
      </c>
      <c r="D182" s="904"/>
      <c r="E182" s="904"/>
      <c r="F182" s="168" t="s">
        <v>31</v>
      </c>
      <c r="G182" s="168" t="s">
        <v>31</v>
      </c>
      <c r="H182" s="168" t="s">
        <v>31</v>
      </c>
      <c r="I182" s="168" t="s">
        <v>31</v>
      </c>
      <c r="J182" s="169">
        <v>0.14000000000000001</v>
      </c>
      <c r="K182" s="168" t="s">
        <v>520</v>
      </c>
      <c r="L182" s="169">
        <v>0.04</v>
      </c>
      <c r="M182" s="170" t="s">
        <v>31</v>
      </c>
      <c r="N182" s="171" t="s">
        <v>31</v>
      </c>
      <c r="S182" s="137" t="s">
        <v>239</v>
      </c>
    </row>
    <row r="183" spans="1:24" s="132" customFormat="1" x14ac:dyDescent="0.2">
      <c r="A183" s="167"/>
      <c r="B183" s="166" t="s">
        <v>256</v>
      </c>
      <c r="C183" s="904" t="s">
        <v>257</v>
      </c>
      <c r="D183" s="904"/>
      <c r="E183" s="904"/>
      <c r="F183" s="168" t="s">
        <v>31</v>
      </c>
      <c r="G183" s="168" t="s">
        <v>31</v>
      </c>
      <c r="H183" s="168" t="s">
        <v>31</v>
      </c>
      <c r="I183" s="168" t="s">
        <v>31</v>
      </c>
      <c r="J183" s="169">
        <v>51.53</v>
      </c>
      <c r="K183" s="168" t="s">
        <v>31</v>
      </c>
      <c r="L183" s="169">
        <v>10.31</v>
      </c>
      <c r="M183" s="170" t="s">
        <v>31</v>
      </c>
      <c r="N183" s="171" t="s">
        <v>31</v>
      </c>
      <c r="S183" s="137" t="s">
        <v>257</v>
      </c>
    </row>
    <row r="184" spans="1:24" s="132" customFormat="1" x14ac:dyDescent="0.2">
      <c r="A184" s="167"/>
      <c r="B184" s="166" t="s">
        <v>31</v>
      </c>
      <c r="C184" s="904" t="s">
        <v>258</v>
      </c>
      <c r="D184" s="904"/>
      <c r="E184" s="904"/>
      <c r="F184" s="168" t="s">
        <v>241</v>
      </c>
      <c r="G184" s="168" t="s">
        <v>889</v>
      </c>
      <c r="H184" s="168" t="s">
        <v>520</v>
      </c>
      <c r="I184" s="168" t="s">
        <v>1014</v>
      </c>
      <c r="J184" s="169" t="s">
        <v>31</v>
      </c>
      <c r="K184" s="168" t="s">
        <v>31</v>
      </c>
      <c r="L184" s="169" t="s">
        <v>31</v>
      </c>
      <c r="M184" s="170" t="s">
        <v>31</v>
      </c>
      <c r="N184" s="171" t="s">
        <v>31</v>
      </c>
      <c r="T184" s="137" t="s">
        <v>258</v>
      </c>
    </row>
    <row r="185" spans="1:24" s="132" customFormat="1" x14ac:dyDescent="0.2">
      <c r="A185" s="167"/>
      <c r="B185" s="166" t="s">
        <v>31</v>
      </c>
      <c r="C185" s="904" t="s">
        <v>240</v>
      </c>
      <c r="D185" s="904"/>
      <c r="E185" s="904"/>
      <c r="F185" s="168" t="s">
        <v>241</v>
      </c>
      <c r="G185" s="168" t="s">
        <v>851</v>
      </c>
      <c r="H185" s="168" t="s">
        <v>520</v>
      </c>
      <c r="I185" s="168" t="s">
        <v>1015</v>
      </c>
      <c r="J185" s="169" t="s">
        <v>31</v>
      </c>
      <c r="K185" s="168" t="s">
        <v>31</v>
      </c>
      <c r="L185" s="169" t="s">
        <v>31</v>
      </c>
      <c r="M185" s="170" t="s">
        <v>31</v>
      </c>
      <c r="N185" s="171" t="s">
        <v>31</v>
      </c>
      <c r="T185" s="137" t="s">
        <v>240</v>
      </c>
    </row>
    <row r="186" spans="1:24" s="132" customFormat="1" x14ac:dyDescent="0.2">
      <c r="A186" s="167"/>
      <c r="B186" s="166" t="s">
        <v>31</v>
      </c>
      <c r="C186" s="917" t="s">
        <v>244</v>
      </c>
      <c r="D186" s="917"/>
      <c r="E186" s="917"/>
      <c r="F186" s="159" t="s">
        <v>31</v>
      </c>
      <c r="G186" s="159" t="s">
        <v>31</v>
      </c>
      <c r="H186" s="159" t="s">
        <v>31</v>
      </c>
      <c r="I186" s="159" t="s">
        <v>31</v>
      </c>
      <c r="J186" s="160">
        <v>206.76</v>
      </c>
      <c r="K186" s="159" t="s">
        <v>31</v>
      </c>
      <c r="L186" s="160">
        <v>49.12</v>
      </c>
      <c r="M186" s="161" t="s">
        <v>31</v>
      </c>
      <c r="N186" s="162" t="s">
        <v>31</v>
      </c>
      <c r="U186" s="137" t="s">
        <v>244</v>
      </c>
    </row>
    <row r="187" spans="1:24" s="132" customFormat="1" x14ac:dyDescent="0.2">
      <c r="A187" s="167"/>
      <c r="B187" s="166" t="s">
        <v>31</v>
      </c>
      <c r="C187" s="904" t="s">
        <v>245</v>
      </c>
      <c r="D187" s="904"/>
      <c r="E187" s="904"/>
      <c r="F187" s="168" t="s">
        <v>31</v>
      </c>
      <c r="G187" s="168" t="s">
        <v>31</v>
      </c>
      <c r="H187" s="168" t="s">
        <v>31</v>
      </c>
      <c r="I187" s="168" t="s">
        <v>31</v>
      </c>
      <c r="J187" s="169" t="s">
        <v>31</v>
      </c>
      <c r="K187" s="168" t="s">
        <v>31</v>
      </c>
      <c r="L187" s="169">
        <v>38.770000000000003</v>
      </c>
      <c r="M187" s="170" t="s">
        <v>31</v>
      </c>
      <c r="N187" s="171" t="s">
        <v>31</v>
      </c>
      <c r="T187" s="137" t="s">
        <v>245</v>
      </c>
    </row>
    <row r="188" spans="1:24" s="132" customFormat="1" ht="22.5" x14ac:dyDescent="0.2">
      <c r="A188" s="167"/>
      <c r="B188" s="166" t="s">
        <v>892</v>
      </c>
      <c r="C188" s="904" t="s">
        <v>893</v>
      </c>
      <c r="D188" s="904"/>
      <c r="E188" s="904"/>
      <c r="F188" s="168" t="s">
        <v>144</v>
      </c>
      <c r="G188" s="168" t="s">
        <v>248</v>
      </c>
      <c r="H188" s="168" t="s">
        <v>31</v>
      </c>
      <c r="I188" s="168" t="s">
        <v>248</v>
      </c>
      <c r="J188" s="169" t="s">
        <v>31</v>
      </c>
      <c r="K188" s="168" t="s">
        <v>31</v>
      </c>
      <c r="L188" s="169">
        <v>36.83</v>
      </c>
      <c r="M188" s="170" t="s">
        <v>31</v>
      </c>
      <c r="N188" s="171" t="s">
        <v>31</v>
      </c>
      <c r="T188" s="137" t="s">
        <v>893</v>
      </c>
    </row>
    <row r="189" spans="1:24" s="132" customFormat="1" ht="22.5" x14ac:dyDescent="0.2">
      <c r="A189" s="167"/>
      <c r="B189" s="166" t="s">
        <v>894</v>
      </c>
      <c r="C189" s="904" t="s">
        <v>895</v>
      </c>
      <c r="D189" s="904"/>
      <c r="E189" s="904"/>
      <c r="F189" s="168" t="s">
        <v>144</v>
      </c>
      <c r="G189" s="168" t="s">
        <v>554</v>
      </c>
      <c r="H189" s="168" t="s">
        <v>31</v>
      </c>
      <c r="I189" s="168" t="s">
        <v>554</v>
      </c>
      <c r="J189" s="169" t="s">
        <v>31</v>
      </c>
      <c r="K189" s="168" t="s">
        <v>31</v>
      </c>
      <c r="L189" s="169">
        <v>25.2</v>
      </c>
      <c r="M189" s="170" t="s">
        <v>31</v>
      </c>
      <c r="N189" s="171" t="s">
        <v>31</v>
      </c>
      <c r="T189" s="137" t="s">
        <v>895</v>
      </c>
    </row>
    <row r="190" spans="1:24" s="132" customFormat="1" x14ac:dyDescent="0.2">
      <c r="A190" s="172"/>
      <c r="B190" s="173"/>
      <c r="C190" s="918" t="s">
        <v>252</v>
      </c>
      <c r="D190" s="918"/>
      <c r="E190" s="918"/>
      <c r="F190" s="174" t="s">
        <v>31</v>
      </c>
      <c r="G190" s="174" t="s">
        <v>31</v>
      </c>
      <c r="H190" s="174" t="s">
        <v>31</v>
      </c>
      <c r="I190" s="174" t="s">
        <v>31</v>
      </c>
      <c r="J190" s="175" t="s">
        <v>31</v>
      </c>
      <c r="K190" s="174" t="s">
        <v>31</v>
      </c>
      <c r="L190" s="175">
        <v>111.15</v>
      </c>
      <c r="M190" s="161" t="s">
        <v>31</v>
      </c>
      <c r="N190" s="176" t="s">
        <v>31</v>
      </c>
      <c r="V190" s="137" t="s">
        <v>252</v>
      </c>
    </row>
    <row r="191" spans="1:24" s="132" customFormat="1" ht="22.5" x14ac:dyDescent="0.2">
      <c r="A191" s="157" t="s">
        <v>383</v>
      </c>
      <c r="B191" s="158" t="s">
        <v>1016</v>
      </c>
      <c r="C191" s="917" t="s">
        <v>1314</v>
      </c>
      <c r="D191" s="917"/>
      <c r="E191" s="917"/>
      <c r="F191" s="159" t="s">
        <v>744</v>
      </c>
      <c r="G191" s="159" t="s">
        <v>31</v>
      </c>
      <c r="H191" s="159" t="s">
        <v>31</v>
      </c>
      <c r="I191" s="159" t="s">
        <v>359</v>
      </c>
      <c r="J191" s="160">
        <v>1.18</v>
      </c>
      <c r="K191" s="159" t="s">
        <v>31</v>
      </c>
      <c r="L191" s="160">
        <v>23.6</v>
      </c>
      <c r="M191" s="161" t="s">
        <v>31</v>
      </c>
      <c r="N191" s="162" t="s">
        <v>31</v>
      </c>
      <c r="Q191" s="137" t="s">
        <v>1314</v>
      </c>
    </row>
    <row r="192" spans="1:24" s="132" customFormat="1" ht="22.5" x14ac:dyDescent="0.2">
      <c r="A192" s="157" t="s">
        <v>398</v>
      </c>
      <c r="B192" s="158" t="s">
        <v>1018</v>
      </c>
      <c r="C192" s="917" t="s">
        <v>1315</v>
      </c>
      <c r="D192" s="917"/>
      <c r="E192" s="917"/>
      <c r="F192" s="159" t="s">
        <v>900</v>
      </c>
      <c r="G192" s="159" t="s">
        <v>31</v>
      </c>
      <c r="H192" s="159" t="s">
        <v>31</v>
      </c>
      <c r="I192" s="159" t="s">
        <v>947</v>
      </c>
      <c r="J192" s="160">
        <v>290</v>
      </c>
      <c r="K192" s="159" t="s">
        <v>31</v>
      </c>
      <c r="L192" s="160">
        <v>14.5</v>
      </c>
      <c r="M192" s="161" t="s">
        <v>31</v>
      </c>
      <c r="N192" s="162" t="s">
        <v>31</v>
      </c>
      <c r="Q192" s="137" t="s">
        <v>1315</v>
      </c>
    </row>
    <row r="193" spans="1:24" s="132" customFormat="1" x14ac:dyDescent="0.2">
      <c r="A193" s="163"/>
      <c r="B193" s="164"/>
      <c r="C193" s="904" t="s">
        <v>948</v>
      </c>
      <c r="D193" s="904"/>
      <c r="E193" s="904"/>
      <c r="F193" s="904"/>
      <c r="G193" s="904"/>
      <c r="H193" s="904"/>
      <c r="I193" s="904"/>
      <c r="J193" s="904"/>
      <c r="K193" s="904"/>
      <c r="L193" s="904"/>
      <c r="M193" s="904"/>
      <c r="N193" s="912"/>
      <c r="X193" s="137" t="s">
        <v>948</v>
      </c>
    </row>
    <row r="194" spans="1:24" s="132" customFormat="1" ht="22.5" x14ac:dyDescent="0.2">
      <c r="A194" s="157" t="s">
        <v>404</v>
      </c>
      <c r="B194" s="158" t="s">
        <v>1020</v>
      </c>
      <c r="C194" s="917" t="s">
        <v>1316</v>
      </c>
      <c r="D194" s="917"/>
      <c r="E194" s="917"/>
      <c r="F194" s="159" t="s">
        <v>900</v>
      </c>
      <c r="G194" s="159" t="s">
        <v>31</v>
      </c>
      <c r="H194" s="159" t="s">
        <v>31</v>
      </c>
      <c r="I194" s="159" t="s">
        <v>947</v>
      </c>
      <c r="J194" s="160">
        <v>415</v>
      </c>
      <c r="K194" s="159" t="s">
        <v>31</v>
      </c>
      <c r="L194" s="160">
        <v>20.75</v>
      </c>
      <c r="M194" s="161" t="s">
        <v>31</v>
      </c>
      <c r="N194" s="162" t="s">
        <v>31</v>
      </c>
      <c r="Q194" s="137" t="s">
        <v>1316</v>
      </c>
    </row>
    <row r="195" spans="1:24" s="132" customFormat="1" x14ac:dyDescent="0.2">
      <c r="A195" s="163"/>
      <c r="B195" s="164"/>
      <c r="C195" s="904" t="s">
        <v>948</v>
      </c>
      <c r="D195" s="904"/>
      <c r="E195" s="904"/>
      <c r="F195" s="904"/>
      <c r="G195" s="904"/>
      <c r="H195" s="904"/>
      <c r="I195" s="904"/>
      <c r="J195" s="904"/>
      <c r="K195" s="904"/>
      <c r="L195" s="904"/>
      <c r="M195" s="904"/>
      <c r="N195" s="912"/>
      <c r="X195" s="137" t="s">
        <v>948</v>
      </c>
    </row>
    <row r="196" spans="1:24" s="132" customFormat="1" x14ac:dyDescent="0.2">
      <c r="A196" s="157" t="s">
        <v>413</v>
      </c>
      <c r="B196" s="158" t="s">
        <v>919</v>
      </c>
      <c r="C196" s="917" t="s">
        <v>920</v>
      </c>
      <c r="D196" s="917"/>
      <c r="E196" s="917"/>
      <c r="F196" s="159" t="s">
        <v>650</v>
      </c>
      <c r="G196" s="159" t="s">
        <v>31</v>
      </c>
      <c r="H196" s="159" t="s">
        <v>31</v>
      </c>
      <c r="I196" s="159" t="s">
        <v>629</v>
      </c>
      <c r="J196" s="160" t="s">
        <v>31</v>
      </c>
      <c r="K196" s="159" t="s">
        <v>31</v>
      </c>
      <c r="L196" s="160" t="s">
        <v>31</v>
      </c>
      <c r="M196" s="161" t="s">
        <v>31</v>
      </c>
      <c r="N196" s="162" t="s">
        <v>31</v>
      </c>
      <c r="Q196" s="137" t="s">
        <v>920</v>
      </c>
    </row>
    <row r="197" spans="1:24" s="132" customFormat="1" x14ac:dyDescent="0.2">
      <c r="A197" s="163"/>
      <c r="B197" s="164"/>
      <c r="C197" s="904" t="s">
        <v>1317</v>
      </c>
      <c r="D197" s="904"/>
      <c r="E197" s="904"/>
      <c r="F197" s="904"/>
      <c r="G197" s="904"/>
      <c r="H197" s="904"/>
      <c r="I197" s="904"/>
      <c r="J197" s="904"/>
      <c r="K197" s="904"/>
      <c r="L197" s="904"/>
      <c r="M197" s="904"/>
      <c r="N197" s="912"/>
      <c r="X197" s="137" t="s">
        <v>1317</v>
      </c>
    </row>
    <row r="198" spans="1:24" s="132" customFormat="1" ht="22.5" x14ac:dyDescent="0.2">
      <c r="A198" s="165"/>
      <c r="B198" s="166" t="s">
        <v>231</v>
      </c>
      <c r="C198" s="904" t="s">
        <v>232</v>
      </c>
      <c r="D198" s="904"/>
      <c r="E198" s="904"/>
      <c r="F198" s="904"/>
      <c r="G198" s="904"/>
      <c r="H198" s="904"/>
      <c r="I198" s="904"/>
      <c r="J198" s="904"/>
      <c r="K198" s="904"/>
      <c r="L198" s="904"/>
      <c r="M198" s="904"/>
      <c r="N198" s="912"/>
      <c r="R198" s="137" t="s">
        <v>232</v>
      </c>
    </row>
    <row r="199" spans="1:24" s="132" customFormat="1" x14ac:dyDescent="0.2">
      <c r="A199" s="167"/>
      <c r="B199" s="166" t="s">
        <v>225</v>
      </c>
      <c r="C199" s="904" t="s">
        <v>255</v>
      </c>
      <c r="D199" s="904"/>
      <c r="E199" s="904"/>
      <c r="F199" s="168" t="s">
        <v>31</v>
      </c>
      <c r="G199" s="168" t="s">
        <v>31</v>
      </c>
      <c r="H199" s="168" t="s">
        <v>31</v>
      </c>
      <c r="I199" s="168" t="s">
        <v>31</v>
      </c>
      <c r="J199" s="169">
        <v>26.51</v>
      </c>
      <c r="K199" s="168" t="s">
        <v>520</v>
      </c>
      <c r="L199" s="169">
        <v>21.54</v>
      </c>
      <c r="M199" s="170" t="s">
        <v>31</v>
      </c>
      <c r="N199" s="171" t="s">
        <v>31</v>
      </c>
      <c r="S199" s="137" t="s">
        <v>255</v>
      </c>
    </row>
    <row r="200" spans="1:24" s="132" customFormat="1" x14ac:dyDescent="0.2">
      <c r="A200" s="167"/>
      <c r="B200" s="166" t="s">
        <v>235</v>
      </c>
      <c r="C200" s="904" t="s">
        <v>236</v>
      </c>
      <c r="D200" s="904"/>
      <c r="E200" s="904"/>
      <c r="F200" s="168" t="s">
        <v>31</v>
      </c>
      <c r="G200" s="168" t="s">
        <v>31</v>
      </c>
      <c r="H200" s="168" t="s">
        <v>31</v>
      </c>
      <c r="I200" s="168" t="s">
        <v>31</v>
      </c>
      <c r="J200" s="169">
        <v>1.81</v>
      </c>
      <c r="K200" s="168" t="s">
        <v>520</v>
      </c>
      <c r="L200" s="169">
        <v>1.47</v>
      </c>
      <c r="M200" s="170" t="s">
        <v>31</v>
      </c>
      <c r="N200" s="171" t="s">
        <v>31</v>
      </c>
      <c r="S200" s="137" t="s">
        <v>236</v>
      </c>
    </row>
    <row r="201" spans="1:24" s="132" customFormat="1" x14ac:dyDescent="0.2">
      <c r="A201" s="167"/>
      <c r="B201" s="166" t="s">
        <v>238</v>
      </c>
      <c r="C201" s="904" t="s">
        <v>239</v>
      </c>
      <c r="D201" s="904"/>
      <c r="E201" s="904"/>
      <c r="F201" s="168" t="s">
        <v>31</v>
      </c>
      <c r="G201" s="168" t="s">
        <v>31</v>
      </c>
      <c r="H201" s="168" t="s">
        <v>31</v>
      </c>
      <c r="I201" s="168" t="s">
        <v>31</v>
      </c>
      <c r="J201" s="169">
        <v>0.26</v>
      </c>
      <c r="K201" s="168" t="s">
        <v>520</v>
      </c>
      <c r="L201" s="169">
        <v>0.21</v>
      </c>
      <c r="M201" s="170" t="s">
        <v>31</v>
      </c>
      <c r="N201" s="171" t="s">
        <v>31</v>
      </c>
      <c r="S201" s="137" t="s">
        <v>239</v>
      </c>
    </row>
    <row r="202" spans="1:24" s="132" customFormat="1" x14ac:dyDescent="0.2">
      <c r="A202" s="167"/>
      <c r="B202" s="166" t="s">
        <v>256</v>
      </c>
      <c r="C202" s="904" t="s">
        <v>257</v>
      </c>
      <c r="D202" s="904"/>
      <c r="E202" s="904"/>
      <c r="F202" s="168" t="s">
        <v>31</v>
      </c>
      <c r="G202" s="168" t="s">
        <v>31</v>
      </c>
      <c r="H202" s="168" t="s">
        <v>31</v>
      </c>
      <c r="I202" s="168" t="s">
        <v>31</v>
      </c>
      <c r="J202" s="169">
        <v>10.27</v>
      </c>
      <c r="K202" s="168" t="s">
        <v>31</v>
      </c>
      <c r="L202" s="169">
        <v>6.68</v>
      </c>
      <c r="M202" s="170" t="s">
        <v>31</v>
      </c>
      <c r="N202" s="171" t="s">
        <v>31</v>
      </c>
      <c r="S202" s="137" t="s">
        <v>257</v>
      </c>
    </row>
    <row r="203" spans="1:24" s="132" customFormat="1" x14ac:dyDescent="0.2">
      <c r="A203" s="167"/>
      <c r="B203" s="166" t="s">
        <v>31</v>
      </c>
      <c r="C203" s="904" t="s">
        <v>258</v>
      </c>
      <c r="D203" s="904"/>
      <c r="E203" s="904"/>
      <c r="F203" s="168" t="s">
        <v>241</v>
      </c>
      <c r="G203" s="168" t="s">
        <v>923</v>
      </c>
      <c r="H203" s="168" t="s">
        <v>520</v>
      </c>
      <c r="I203" s="168" t="s">
        <v>1318</v>
      </c>
      <c r="J203" s="169" t="s">
        <v>31</v>
      </c>
      <c r="K203" s="168" t="s">
        <v>31</v>
      </c>
      <c r="L203" s="169" t="s">
        <v>31</v>
      </c>
      <c r="M203" s="170" t="s">
        <v>31</v>
      </c>
      <c r="N203" s="171" t="s">
        <v>31</v>
      </c>
      <c r="T203" s="137" t="s">
        <v>258</v>
      </c>
    </row>
    <row r="204" spans="1:24" s="132" customFormat="1" x14ac:dyDescent="0.2">
      <c r="A204" s="167"/>
      <c r="B204" s="166" t="s">
        <v>31</v>
      </c>
      <c r="C204" s="904" t="s">
        <v>240</v>
      </c>
      <c r="D204" s="904"/>
      <c r="E204" s="904"/>
      <c r="F204" s="168" t="s">
        <v>241</v>
      </c>
      <c r="G204" s="168" t="s">
        <v>925</v>
      </c>
      <c r="H204" s="168" t="s">
        <v>520</v>
      </c>
      <c r="I204" s="168" t="s">
        <v>1319</v>
      </c>
      <c r="J204" s="169" t="s">
        <v>31</v>
      </c>
      <c r="K204" s="168" t="s">
        <v>31</v>
      </c>
      <c r="L204" s="169" t="s">
        <v>31</v>
      </c>
      <c r="M204" s="170" t="s">
        <v>31</v>
      </c>
      <c r="N204" s="171" t="s">
        <v>31</v>
      </c>
      <c r="T204" s="137" t="s">
        <v>240</v>
      </c>
    </row>
    <row r="205" spans="1:24" s="132" customFormat="1" x14ac:dyDescent="0.2">
      <c r="A205" s="167"/>
      <c r="B205" s="166" t="s">
        <v>31</v>
      </c>
      <c r="C205" s="917" t="s">
        <v>244</v>
      </c>
      <c r="D205" s="917"/>
      <c r="E205" s="917"/>
      <c r="F205" s="159" t="s">
        <v>31</v>
      </c>
      <c r="G205" s="159" t="s">
        <v>31</v>
      </c>
      <c r="H205" s="159" t="s">
        <v>31</v>
      </c>
      <c r="I205" s="159" t="s">
        <v>31</v>
      </c>
      <c r="J205" s="160">
        <v>38.590000000000003</v>
      </c>
      <c r="K205" s="159" t="s">
        <v>31</v>
      </c>
      <c r="L205" s="160">
        <v>29.69</v>
      </c>
      <c r="M205" s="161" t="s">
        <v>31</v>
      </c>
      <c r="N205" s="162" t="s">
        <v>31</v>
      </c>
      <c r="U205" s="137" t="s">
        <v>244</v>
      </c>
    </row>
    <row r="206" spans="1:24" s="132" customFormat="1" x14ac:dyDescent="0.2">
      <c r="A206" s="167"/>
      <c r="B206" s="166" t="s">
        <v>31</v>
      </c>
      <c r="C206" s="904" t="s">
        <v>245</v>
      </c>
      <c r="D206" s="904"/>
      <c r="E206" s="904"/>
      <c r="F206" s="168" t="s">
        <v>31</v>
      </c>
      <c r="G206" s="168" t="s">
        <v>31</v>
      </c>
      <c r="H206" s="168" t="s">
        <v>31</v>
      </c>
      <c r="I206" s="168" t="s">
        <v>31</v>
      </c>
      <c r="J206" s="169" t="s">
        <v>31</v>
      </c>
      <c r="K206" s="168" t="s">
        <v>31</v>
      </c>
      <c r="L206" s="169">
        <v>21.75</v>
      </c>
      <c r="M206" s="170" t="s">
        <v>31</v>
      </c>
      <c r="N206" s="171" t="s">
        <v>31</v>
      </c>
      <c r="T206" s="137" t="s">
        <v>245</v>
      </c>
    </row>
    <row r="207" spans="1:24" s="132" customFormat="1" ht="22.5" x14ac:dyDescent="0.2">
      <c r="A207" s="167"/>
      <c r="B207" s="166" t="s">
        <v>892</v>
      </c>
      <c r="C207" s="904" t="s">
        <v>893</v>
      </c>
      <c r="D207" s="904"/>
      <c r="E207" s="904"/>
      <c r="F207" s="168" t="s">
        <v>144</v>
      </c>
      <c r="G207" s="168" t="s">
        <v>248</v>
      </c>
      <c r="H207" s="168" t="s">
        <v>31</v>
      </c>
      <c r="I207" s="168" t="s">
        <v>248</v>
      </c>
      <c r="J207" s="169" t="s">
        <v>31</v>
      </c>
      <c r="K207" s="168" t="s">
        <v>31</v>
      </c>
      <c r="L207" s="169">
        <v>20.66</v>
      </c>
      <c r="M207" s="170" t="s">
        <v>31</v>
      </c>
      <c r="N207" s="171" t="s">
        <v>31</v>
      </c>
      <c r="T207" s="137" t="s">
        <v>893</v>
      </c>
    </row>
    <row r="208" spans="1:24" s="132" customFormat="1" ht="22.5" x14ac:dyDescent="0.2">
      <c r="A208" s="167"/>
      <c r="B208" s="166" t="s">
        <v>894</v>
      </c>
      <c r="C208" s="904" t="s">
        <v>895</v>
      </c>
      <c r="D208" s="904"/>
      <c r="E208" s="904"/>
      <c r="F208" s="168" t="s">
        <v>144</v>
      </c>
      <c r="G208" s="168" t="s">
        <v>554</v>
      </c>
      <c r="H208" s="168" t="s">
        <v>31</v>
      </c>
      <c r="I208" s="168" t="s">
        <v>554</v>
      </c>
      <c r="J208" s="169" t="s">
        <v>31</v>
      </c>
      <c r="K208" s="168" t="s">
        <v>31</v>
      </c>
      <c r="L208" s="169">
        <v>14.14</v>
      </c>
      <c r="M208" s="170" t="s">
        <v>31</v>
      </c>
      <c r="N208" s="171" t="s">
        <v>31</v>
      </c>
      <c r="T208" s="137" t="s">
        <v>895</v>
      </c>
    </row>
    <row r="209" spans="1:24" s="132" customFormat="1" x14ac:dyDescent="0.2">
      <c r="A209" s="172"/>
      <c r="B209" s="173"/>
      <c r="C209" s="918" t="s">
        <v>252</v>
      </c>
      <c r="D209" s="918"/>
      <c r="E209" s="918"/>
      <c r="F209" s="174" t="s">
        <v>31</v>
      </c>
      <c r="G209" s="174" t="s">
        <v>31</v>
      </c>
      <c r="H209" s="174" t="s">
        <v>31</v>
      </c>
      <c r="I209" s="174" t="s">
        <v>31</v>
      </c>
      <c r="J209" s="175" t="s">
        <v>31</v>
      </c>
      <c r="K209" s="174" t="s">
        <v>31</v>
      </c>
      <c r="L209" s="175">
        <v>64.489999999999995</v>
      </c>
      <c r="M209" s="161" t="s">
        <v>31</v>
      </c>
      <c r="N209" s="176" t="s">
        <v>31</v>
      </c>
      <c r="V209" s="137" t="s">
        <v>252</v>
      </c>
    </row>
    <row r="210" spans="1:24" s="132" customFormat="1" ht="101.25" x14ac:dyDescent="0.2">
      <c r="A210" s="157" t="s">
        <v>418</v>
      </c>
      <c r="B210" s="158" t="s">
        <v>1092</v>
      </c>
      <c r="C210" s="917" t="s">
        <v>1320</v>
      </c>
      <c r="D210" s="917"/>
      <c r="E210" s="917"/>
      <c r="F210" s="159" t="s">
        <v>1037</v>
      </c>
      <c r="G210" s="159" t="s">
        <v>31</v>
      </c>
      <c r="H210" s="159" t="s">
        <v>31</v>
      </c>
      <c r="I210" s="159" t="s">
        <v>1321</v>
      </c>
      <c r="J210" s="160">
        <v>5167.54</v>
      </c>
      <c r="K210" s="159" t="s">
        <v>31</v>
      </c>
      <c r="L210" s="160">
        <v>237.19</v>
      </c>
      <c r="M210" s="161" t="s">
        <v>31</v>
      </c>
      <c r="N210" s="162" t="s">
        <v>31</v>
      </c>
      <c r="Q210" s="137" t="s">
        <v>1320</v>
      </c>
    </row>
    <row r="211" spans="1:24" s="132" customFormat="1" x14ac:dyDescent="0.2">
      <c r="A211" s="163"/>
      <c r="B211" s="164"/>
      <c r="C211" s="904" t="s">
        <v>1322</v>
      </c>
      <c r="D211" s="904"/>
      <c r="E211" s="904"/>
      <c r="F211" s="904"/>
      <c r="G211" s="904"/>
      <c r="H211" s="904"/>
      <c r="I211" s="904"/>
      <c r="J211" s="904"/>
      <c r="K211" s="904"/>
      <c r="L211" s="904"/>
      <c r="M211" s="904"/>
      <c r="N211" s="912"/>
      <c r="X211" s="137" t="s">
        <v>1322</v>
      </c>
    </row>
    <row r="212" spans="1:24" s="132" customFormat="1" ht="112.5" x14ac:dyDescent="0.2">
      <c r="A212" s="157" t="s">
        <v>423</v>
      </c>
      <c r="B212" s="158" t="s">
        <v>1323</v>
      </c>
      <c r="C212" s="917" t="s">
        <v>1324</v>
      </c>
      <c r="D212" s="917"/>
      <c r="E212" s="917"/>
      <c r="F212" s="159" t="s">
        <v>1037</v>
      </c>
      <c r="G212" s="159" t="s">
        <v>31</v>
      </c>
      <c r="H212" s="159" t="s">
        <v>31</v>
      </c>
      <c r="I212" s="159" t="s">
        <v>1042</v>
      </c>
      <c r="J212" s="160">
        <v>16358.22</v>
      </c>
      <c r="K212" s="159" t="s">
        <v>31</v>
      </c>
      <c r="L212" s="160">
        <v>333.71</v>
      </c>
      <c r="M212" s="161" t="s">
        <v>31</v>
      </c>
      <c r="N212" s="162" t="s">
        <v>31</v>
      </c>
      <c r="Q212" s="137" t="s">
        <v>1324</v>
      </c>
    </row>
    <row r="213" spans="1:24" s="132" customFormat="1" x14ac:dyDescent="0.2">
      <c r="A213" s="163"/>
      <c r="B213" s="164"/>
      <c r="C213" s="904" t="s">
        <v>1043</v>
      </c>
      <c r="D213" s="904"/>
      <c r="E213" s="904"/>
      <c r="F213" s="904"/>
      <c r="G213" s="904"/>
      <c r="H213" s="904"/>
      <c r="I213" s="904"/>
      <c r="J213" s="904"/>
      <c r="K213" s="904"/>
      <c r="L213" s="904"/>
      <c r="M213" s="904"/>
      <c r="N213" s="912"/>
      <c r="X213" s="137" t="s">
        <v>1043</v>
      </c>
    </row>
    <row r="214" spans="1:24" s="132" customFormat="1" ht="22.5" x14ac:dyDescent="0.2">
      <c r="A214" s="157" t="s">
        <v>426</v>
      </c>
      <c r="B214" s="158" t="s">
        <v>1047</v>
      </c>
      <c r="C214" s="917" t="s">
        <v>1048</v>
      </c>
      <c r="D214" s="917"/>
      <c r="E214" s="917"/>
      <c r="F214" s="159" t="s">
        <v>900</v>
      </c>
      <c r="G214" s="159" t="s">
        <v>31</v>
      </c>
      <c r="H214" s="159" t="s">
        <v>31</v>
      </c>
      <c r="I214" s="159" t="s">
        <v>868</v>
      </c>
      <c r="J214" s="160">
        <v>125</v>
      </c>
      <c r="K214" s="159" t="s">
        <v>31</v>
      </c>
      <c r="L214" s="160">
        <v>12.5</v>
      </c>
      <c r="M214" s="161" t="s">
        <v>31</v>
      </c>
      <c r="N214" s="162" t="s">
        <v>31</v>
      </c>
      <c r="Q214" s="137" t="s">
        <v>1048</v>
      </c>
    </row>
    <row r="215" spans="1:24" s="132" customFormat="1" x14ac:dyDescent="0.2">
      <c r="A215" s="163"/>
      <c r="B215" s="164"/>
      <c r="C215" s="904" t="s">
        <v>1049</v>
      </c>
      <c r="D215" s="904"/>
      <c r="E215" s="904"/>
      <c r="F215" s="904"/>
      <c r="G215" s="904"/>
      <c r="H215" s="904"/>
      <c r="I215" s="904"/>
      <c r="J215" s="904"/>
      <c r="K215" s="904"/>
      <c r="L215" s="904"/>
      <c r="M215" s="904"/>
      <c r="N215" s="912"/>
      <c r="X215" s="137" t="s">
        <v>1049</v>
      </c>
    </row>
    <row r="216" spans="1:24" s="132" customFormat="1" ht="22.5" x14ac:dyDescent="0.2">
      <c r="A216" s="157" t="s">
        <v>431</v>
      </c>
      <c r="B216" s="158" t="s">
        <v>1050</v>
      </c>
      <c r="C216" s="917" t="s">
        <v>1051</v>
      </c>
      <c r="D216" s="917"/>
      <c r="E216" s="917"/>
      <c r="F216" s="159" t="s">
        <v>1052</v>
      </c>
      <c r="G216" s="159" t="s">
        <v>31</v>
      </c>
      <c r="H216" s="159" t="s">
        <v>31</v>
      </c>
      <c r="I216" s="159" t="s">
        <v>574</v>
      </c>
      <c r="J216" s="160" t="s">
        <v>31</v>
      </c>
      <c r="K216" s="159" t="s">
        <v>31</v>
      </c>
      <c r="L216" s="160" t="s">
        <v>31</v>
      </c>
      <c r="M216" s="161" t="s">
        <v>31</v>
      </c>
      <c r="N216" s="162" t="s">
        <v>31</v>
      </c>
      <c r="Q216" s="137" t="s">
        <v>1051</v>
      </c>
    </row>
    <row r="217" spans="1:24" s="132" customFormat="1" x14ac:dyDescent="0.2">
      <c r="A217" s="163"/>
      <c r="B217" s="164"/>
      <c r="C217" s="904" t="s">
        <v>966</v>
      </c>
      <c r="D217" s="904"/>
      <c r="E217" s="904"/>
      <c r="F217" s="904"/>
      <c r="G217" s="904"/>
      <c r="H217" s="904"/>
      <c r="I217" s="904"/>
      <c r="J217" s="904"/>
      <c r="K217" s="904"/>
      <c r="L217" s="904"/>
      <c r="M217" s="904"/>
      <c r="N217" s="912"/>
      <c r="X217" s="137" t="s">
        <v>966</v>
      </c>
    </row>
    <row r="218" spans="1:24" s="132" customFormat="1" ht="22.5" x14ac:dyDescent="0.2">
      <c r="A218" s="165"/>
      <c r="B218" s="166" t="s">
        <v>231</v>
      </c>
      <c r="C218" s="904" t="s">
        <v>232</v>
      </c>
      <c r="D218" s="904"/>
      <c r="E218" s="904"/>
      <c r="F218" s="904"/>
      <c r="G218" s="904"/>
      <c r="H218" s="904"/>
      <c r="I218" s="904"/>
      <c r="J218" s="904"/>
      <c r="K218" s="904"/>
      <c r="L218" s="904"/>
      <c r="M218" s="904"/>
      <c r="N218" s="912"/>
      <c r="R218" s="137" t="s">
        <v>232</v>
      </c>
    </row>
    <row r="219" spans="1:24" s="132" customFormat="1" x14ac:dyDescent="0.2">
      <c r="A219" s="167"/>
      <c r="B219" s="166" t="s">
        <v>225</v>
      </c>
      <c r="C219" s="904" t="s">
        <v>255</v>
      </c>
      <c r="D219" s="904"/>
      <c r="E219" s="904"/>
      <c r="F219" s="168" t="s">
        <v>31</v>
      </c>
      <c r="G219" s="168" t="s">
        <v>31</v>
      </c>
      <c r="H219" s="168" t="s">
        <v>31</v>
      </c>
      <c r="I219" s="168" t="s">
        <v>31</v>
      </c>
      <c r="J219" s="169">
        <v>49.06</v>
      </c>
      <c r="K219" s="168" t="s">
        <v>520</v>
      </c>
      <c r="L219" s="169">
        <v>12.27</v>
      </c>
      <c r="M219" s="170" t="s">
        <v>31</v>
      </c>
      <c r="N219" s="171" t="s">
        <v>31</v>
      </c>
      <c r="S219" s="137" t="s">
        <v>255</v>
      </c>
    </row>
    <row r="220" spans="1:24" s="132" customFormat="1" x14ac:dyDescent="0.2">
      <c r="A220" s="167"/>
      <c r="B220" s="166" t="s">
        <v>256</v>
      </c>
      <c r="C220" s="904" t="s">
        <v>257</v>
      </c>
      <c r="D220" s="904"/>
      <c r="E220" s="904"/>
      <c r="F220" s="168" t="s">
        <v>31</v>
      </c>
      <c r="G220" s="168" t="s">
        <v>31</v>
      </c>
      <c r="H220" s="168" t="s">
        <v>31</v>
      </c>
      <c r="I220" s="168" t="s">
        <v>31</v>
      </c>
      <c r="J220" s="169">
        <v>5.35</v>
      </c>
      <c r="K220" s="168" t="s">
        <v>31</v>
      </c>
      <c r="L220" s="169">
        <v>1.07</v>
      </c>
      <c r="M220" s="170" t="s">
        <v>31</v>
      </c>
      <c r="N220" s="171" t="s">
        <v>31</v>
      </c>
      <c r="S220" s="137" t="s">
        <v>257</v>
      </c>
    </row>
    <row r="221" spans="1:24" s="132" customFormat="1" x14ac:dyDescent="0.2">
      <c r="A221" s="167"/>
      <c r="B221" s="166" t="s">
        <v>31</v>
      </c>
      <c r="C221" s="904" t="s">
        <v>258</v>
      </c>
      <c r="D221" s="904"/>
      <c r="E221" s="904"/>
      <c r="F221" s="168" t="s">
        <v>241</v>
      </c>
      <c r="G221" s="168" t="s">
        <v>1054</v>
      </c>
      <c r="H221" s="168" t="s">
        <v>520</v>
      </c>
      <c r="I221" s="168" t="s">
        <v>1203</v>
      </c>
      <c r="J221" s="169" t="s">
        <v>31</v>
      </c>
      <c r="K221" s="168" t="s">
        <v>31</v>
      </c>
      <c r="L221" s="169" t="s">
        <v>31</v>
      </c>
      <c r="M221" s="170" t="s">
        <v>31</v>
      </c>
      <c r="N221" s="171" t="s">
        <v>31</v>
      </c>
      <c r="T221" s="137" t="s">
        <v>258</v>
      </c>
    </row>
    <row r="222" spans="1:24" s="132" customFormat="1" x14ac:dyDescent="0.2">
      <c r="A222" s="167"/>
      <c r="B222" s="166" t="s">
        <v>31</v>
      </c>
      <c r="C222" s="917" t="s">
        <v>244</v>
      </c>
      <c r="D222" s="917"/>
      <c r="E222" s="917"/>
      <c r="F222" s="159" t="s">
        <v>31</v>
      </c>
      <c r="G222" s="159" t="s">
        <v>31</v>
      </c>
      <c r="H222" s="159" t="s">
        <v>31</v>
      </c>
      <c r="I222" s="159" t="s">
        <v>31</v>
      </c>
      <c r="J222" s="160">
        <v>54.41</v>
      </c>
      <c r="K222" s="159" t="s">
        <v>31</v>
      </c>
      <c r="L222" s="160">
        <v>13.34</v>
      </c>
      <c r="M222" s="161" t="s">
        <v>31</v>
      </c>
      <c r="N222" s="162" t="s">
        <v>31</v>
      </c>
      <c r="U222" s="137" t="s">
        <v>244</v>
      </c>
    </row>
    <row r="223" spans="1:24" s="132" customFormat="1" x14ac:dyDescent="0.2">
      <c r="A223" s="167"/>
      <c r="B223" s="166" t="s">
        <v>31</v>
      </c>
      <c r="C223" s="904" t="s">
        <v>245</v>
      </c>
      <c r="D223" s="904"/>
      <c r="E223" s="904"/>
      <c r="F223" s="168" t="s">
        <v>31</v>
      </c>
      <c r="G223" s="168" t="s">
        <v>31</v>
      </c>
      <c r="H223" s="168" t="s">
        <v>31</v>
      </c>
      <c r="I223" s="168" t="s">
        <v>31</v>
      </c>
      <c r="J223" s="169" t="s">
        <v>31</v>
      </c>
      <c r="K223" s="168" t="s">
        <v>31</v>
      </c>
      <c r="L223" s="169">
        <v>12.27</v>
      </c>
      <c r="M223" s="170" t="s">
        <v>31</v>
      </c>
      <c r="N223" s="171" t="s">
        <v>31</v>
      </c>
      <c r="T223" s="137" t="s">
        <v>245</v>
      </c>
    </row>
    <row r="224" spans="1:24" s="132" customFormat="1" ht="22.5" x14ac:dyDescent="0.2">
      <c r="A224" s="167"/>
      <c r="B224" s="166" t="s">
        <v>699</v>
      </c>
      <c r="C224" s="904" t="s">
        <v>700</v>
      </c>
      <c r="D224" s="904"/>
      <c r="E224" s="904"/>
      <c r="F224" s="168" t="s">
        <v>144</v>
      </c>
      <c r="G224" s="168" t="s">
        <v>537</v>
      </c>
      <c r="H224" s="168" t="s">
        <v>31</v>
      </c>
      <c r="I224" s="168" t="s">
        <v>537</v>
      </c>
      <c r="J224" s="169" t="s">
        <v>31</v>
      </c>
      <c r="K224" s="168" t="s">
        <v>31</v>
      </c>
      <c r="L224" s="169">
        <v>9.82</v>
      </c>
      <c r="M224" s="170" t="s">
        <v>31</v>
      </c>
      <c r="N224" s="171" t="s">
        <v>31</v>
      </c>
      <c r="T224" s="137" t="s">
        <v>700</v>
      </c>
    </row>
    <row r="225" spans="1:24" s="132" customFormat="1" ht="22.5" x14ac:dyDescent="0.2">
      <c r="A225" s="167"/>
      <c r="B225" s="166" t="s">
        <v>701</v>
      </c>
      <c r="C225" s="904" t="s">
        <v>702</v>
      </c>
      <c r="D225" s="904"/>
      <c r="E225" s="904"/>
      <c r="F225" s="168" t="s">
        <v>144</v>
      </c>
      <c r="G225" s="168" t="s">
        <v>703</v>
      </c>
      <c r="H225" s="168" t="s">
        <v>31</v>
      </c>
      <c r="I225" s="168" t="s">
        <v>703</v>
      </c>
      <c r="J225" s="169" t="s">
        <v>31</v>
      </c>
      <c r="K225" s="168" t="s">
        <v>31</v>
      </c>
      <c r="L225" s="169">
        <v>7.36</v>
      </c>
      <c r="M225" s="170" t="s">
        <v>31</v>
      </c>
      <c r="N225" s="171" t="s">
        <v>31</v>
      </c>
      <c r="T225" s="137" t="s">
        <v>702</v>
      </c>
    </row>
    <row r="226" spans="1:24" s="132" customFormat="1" x14ac:dyDescent="0.2">
      <c r="A226" s="172"/>
      <c r="B226" s="173"/>
      <c r="C226" s="918" t="s">
        <v>252</v>
      </c>
      <c r="D226" s="918"/>
      <c r="E226" s="918"/>
      <c r="F226" s="174" t="s">
        <v>31</v>
      </c>
      <c r="G226" s="174" t="s">
        <v>31</v>
      </c>
      <c r="H226" s="174" t="s">
        <v>31</v>
      </c>
      <c r="I226" s="174" t="s">
        <v>31</v>
      </c>
      <c r="J226" s="175" t="s">
        <v>31</v>
      </c>
      <c r="K226" s="174" t="s">
        <v>31</v>
      </c>
      <c r="L226" s="175">
        <v>30.52</v>
      </c>
      <c r="M226" s="161" t="s">
        <v>31</v>
      </c>
      <c r="N226" s="176" t="s">
        <v>31</v>
      </c>
      <c r="V226" s="137" t="s">
        <v>252</v>
      </c>
    </row>
    <row r="227" spans="1:24" s="132" customFormat="1" ht="33.75" x14ac:dyDescent="0.2">
      <c r="A227" s="157" t="s">
        <v>438</v>
      </c>
      <c r="B227" s="158" t="s">
        <v>1325</v>
      </c>
      <c r="C227" s="917" t="s">
        <v>1326</v>
      </c>
      <c r="D227" s="917"/>
      <c r="E227" s="917"/>
      <c r="F227" s="159" t="s">
        <v>1327</v>
      </c>
      <c r="G227" s="159" t="s">
        <v>31</v>
      </c>
      <c r="H227" s="159" t="s">
        <v>31</v>
      </c>
      <c r="I227" s="159" t="s">
        <v>925</v>
      </c>
      <c r="J227" s="160">
        <v>728.52</v>
      </c>
      <c r="K227" s="159" t="s">
        <v>31</v>
      </c>
      <c r="L227" s="160">
        <v>14.57</v>
      </c>
      <c r="M227" s="161" t="s">
        <v>31</v>
      </c>
      <c r="N227" s="162" t="s">
        <v>31</v>
      </c>
      <c r="Q227" s="137" t="s">
        <v>1326</v>
      </c>
    </row>
    <row r="228" spans="1:24" s="132" customFormat="1" x14ac:dyDescent="0.2">
      <c r="A228" s="163"/>
      <c r="B228" s="164"/>
      <c r="C228" s="904" t="s">
        <v>1024</v>
      </c>
      <c r="D228" s="904"/>
      <c r="E228" s="904"/>
      <c r="F228" s="904"/>
      <c r="G228" s="904"/>
      <c r="H228" s="904"/>
      <c r="I228" s="904"/>
      <c r="J228" s="904"/>
      <c r="K228" s="904"/>
      <c r="L228" s="904"/>
      <c r="M228" s="904"/>
      <c r="N228" s="912"/>
      <c r="X228" s="137" t="s">
        <v>1024</v>
      </c>
    </row>
    <row r="229" spans="1:24" s="132" customFormat="1" ht="33.75" x14ac:dyDescent="0.2">
      <c r="A229" s="157" t="s">
        <v>443</v>
      </c>
      <c r="B229" s="158" t="s">
        <v>936</v>
      </c>
      <c r="C229" s="917" t="s">
        <v>937</v>
      </c>
      <c r="D229" s="917"/>
      <c r="E229" s="917"/>
      <c r="F229" s="159" t="s">
        <v>178</v>
      </c>
      <c r="G229" s="159" t="s">
        <v>31</v>
      </c>
      <c r="H229" s="159" t="s">
        <v>31</v>
      </c>
      <c r="I229" s="159" t="s">
        <v>256</v>
      </c>
      <c r="J229" s="160" t="s">
        <v>31</v>
      </c>
      <c r="K229" s="159" t="s">
        <v>31</v>
      </c>
      <c r="L229" s="160" t="s">
        <v>31</v>
      </c>
      <c r="M229" s="161" t="s">
        <v>31</v>
      </c>
      <c r="N229" s="162" t="s">
        <v>31</v>
      </c>
      <c r="Q229" s="137" t="s">
        <v>937</v>
      </c>
    </row>
    <row r="230" spans="1:24" s="132" customFormat="1" x14ac:dyDescent="0.2">
      <c r="A230" s="163"/>
      <c r="B230" s="164"/>
      <c r="C230" s="904" t="s">
        <v>1187</v>
      </c>
      <c r="D230" s="904"/>
      <c r="E230" s="904"/>
      <c r="F230" s="904"/>
      <c r="G230" s="904"/>
      <c r="H230" s="904"/>
      <c r="I230" s="904"/>
      <c r="J230" s="904"/>
      <c r="K230" s="904"/>
      <c r="L230" s="904"/>
      <c r="M230" s="904"/>
      <c r="N230" s="912"/>
      <c r="X230" s="137" t="s">
        <v>1187</v>
      </c>
    </row>
    <row r="231" spans="1:24" s="132" customFormat="1" ht="22.5" x14ac:dyDescent="0.2">
      <c r="A231" s="165"/>
      <c r="B231" s="166" t="s">
        <v>231</v>
      </c>
      <c r="C231" s="904" t="s">
        <v>232</v>
      </c>
      <c r="D231" s="904"/>
      <c r="E231" s="904"/>
      <c r="F231" s="904"/>
      <c r="G231" s="904"/>
      <c r="H231" s="904"/>
      <c r="I231" s="904"/>
      <c r="J231" s="904"/>
      <c r="K231" s="904"/>
      <c r="L231" s="904"/>
      <c r="M231" s="904"/>
      <c r="N231" s="912"/>
      <c r="R231" s="137" t="s">
        <v>232</v>
      </c>
    </row>
    <row r="232" spans="1:24" s="132" customFormat="1" x14ac:dyDescent="0.2">
      <c r="A232" s="167"/>
      <c r="B232" s="166" t="s">
        <v>225</v>
      </c>
      <c r="C232" s="904" t="s">
        <v>255</v>
      </c>
      <c r="D232" s="904"/>
      <c r="E232" s="904"/>
      <c r="F232" s="168" t="s">
        <v>31</v>
      </c>
      <c r="G232" s="168" t="s">
        <v>31</v>
      </c>
      <c r="H232" s="168" t="s">
        <v>31</v>
      </c>
      <c r="I232" s="168" t="s">
        <v>31</v>
      </c>
      <c r="J232" s="169">
        <v>2.0699999999999998</v>
      </c>
      <c r="K232" s="168" t="s">
        <v>520</v>
      </c>
      <c r="L232" s="169">
        <v>10.35</v>
      </c>
      <c r="M232" s="170" t="s">
        <v>31</v>
      </c>
      <c r="N232" s="171" t="s">
        <v>31</v>
      </c>
      <c r="S232" s="137" t="s">
        <v>255</v>
      </c>
    </row>
    <row r="233" spans="1:24" s="132" customFormat="1" x14ac:dyDescent="0.2">
      <c r="A233" s="167"/>
      <c r="B233" s="166" t="s">
        <v>256</v>
      </c>
      <c r="C233" s="904" t="s">
        <v>257</v>
      </c>
      <c r="D233" s="904"/>
      <c r="E233" s="904"/>
      <c r="F233" s="168" t="s">
        <v>31</v>
      </c>
      <c r="G233" s="168" t="s">
        <v>31</v>
      </c>
      <c r="H233" s="168" t="s">
        <v>31</v>
      </c>
      <c r="I233" s="168" t="s">
        <v>31</v>
      </c>
      <c r="J233" s="169">
        <v>0.04</v>
      </c>
      <c r="K233" s="168" t="s">
        <v>31</v>
      </c>
      <c r="L233" s="169">
        <v>0.16</v>
      </c>
      <c r="M233" s="170" t="s">
        <v>31</v>
      </c>
      <c r="N233" s="171" t="s">
        <v>31</v>
      </c>
      <c r="S233" s="137" t="s">
        <v>257</v>
      </c>
    </row>
    <row r="234" spans="1:24" s="132" customFormat="1" x14ac:dyDescent="0.2">
      <c r="A234" s="167"/>
      <c r="B234" s="166" t="s">
        <v>31</v>
      </c>
      <c r="C234" s="904" t="s">
        <v>258</v>
      </c>
      <c r="D234" s="904"/>
      <c r="E234" s="904"/>
      <c r="F234" s="168" t="s">
        <v>241</v>
      </c>
      <c r="G234" s="168" t="s">
        <v>939</v>
      </c>
      <c r="H234" s="168" t="s">
        <v>520</v>
      </c>
      <c r="I234" s="168" t="s">
        <v>1188</v>
      </c>
      <c r="J234" s="169" t="s">
        <v>31</v>
      </c>
      <c r="K234" s="168" t="s">
        <v>31</v>
      </c>
      <c r="L234" s="169" t="s">
        <v>31</v>
      </c>
      <c r="M234" s="170" t="s">
        <v>31</v>
      </c>
      <c r="N234" s="171" t="s">
        <v>31</v>
      </c>
      <c r="T234" s="137" t="s">
        <v>258</v>
      </c>
    </row>
    <row r="235" spans="1:24" s="132" customFormat="1" x14ac:dyDescent="0.2">
      <c r="A235" s="167"/>
      <c r="B235" s="166" t="s">
        <v>31</v>
      </c>
      <c r="C235" s="917" t="s">
        <v>244</v>
      </c>
      <c r="D235" s="917"/>
      <c r="E235" s="917"/>
      <c r="F235" s="159" t="s">
        <v>31</v>
      </c>
      <c r="G235" s="159" t="s">
        <v>31</v>
      </c>
      <c r="H235" s="159" t="s">
        <v>31</v>
      </c>
      <c r="I235" s="159" t="s">
        <v>31</v>
      </c>
      <c r="J235" s="160">
        <v>2.11</v>
      </c>
      <c r="K235" s="159" t="s">
        <v>31</v>
      </c>
      <c r="L235" s="160">
        <v>10.51</v>
      </c>
      <c r="M235" s="161" t="s">
        <v>31</v>
      </c>
      <c r="N235" s="162" t="s">
        <v>31</v>
      </c>
      <c r="U235" s="137" t="s">
        <v>244</v>
      </c>
    </row>
    <row r="236" spans="1:24" s="132" customFormat="1" x14ac:dyDescent="0.2">
      <c r="A236" s="167"/>
      <c r="B236" s="166" t="s">
        <v>31</v>
      </c>
      <c r="C236" s="904" t="s">
        <v>245</v>
      </c>
      <c r="D236" s="904"/>
      <c r="E236" s="904"/>
      <c r="F236" s="168" t="s">
        <v>31</v>
      </c>
      <c r="G236" s="168" t="s">
        <v>31</v>
      </c>
      <c r="H236" s="168" t="s">
        <v>31</v>
      </c>
      <c r="I236" s="168" t="s">
        <v>31</v>
      </c>
      <c r="J236" s="169" t="s">
        <v>31</v>
      </c>
      <c r="K236" s="168" t="s">
        <v>31</v>
      </c>
      <c r="L236" s="169">
        <v>10.35</v>
      </c>
      <c r="M236" s="170" t="s">
        <v>31</v>
      </c>
      <c r="N236" s="171" t="s">
        <v>31</v>
      </c>
      <c r="T236" s="137" t="s">
        <v>245</v>
      </c>
    </row>
    <row r="237" spans="1:24" s="132" customFormat="1" ht="22.5" x14ac:dyDescent="0.2">
      <c r="A237" s="167"/>
      <c r="B237" s="166" t="s">
        <v>839</v>
      </c>
      <c r="C237" s="904" t="s">
        <v>840</v>
      </c>
      <c r="D237" s="904"/>
      <c r="E237" s="904"/>
      <c r="F237" s="168" t="s">
        <v>144</v>
      </c>
      <c r="G237" s="168" t="s">
        <v>841</v>
      </c>
      <c r="H237" s="168" t="s">
        <v>31</v>
      </c>
      <c r="I237" s="168" t="s">
        <v>841</v>
      </c>
      <c r="J237" s="169" t="s">
        <v>31</v>
      </c>
      <c r="K237" s="168" t="s">
        <v>31</v>
      </c>
      <c r="L237" s="169">
        <v>9.52</v>
      </c>
      <c r="M237" s="170" t="s">
        <v>31</v>
      </c>
      <c r="N237" s="171" t="s">
        <v>31</v>
      </c>
      <c r="T237" s="137" t="s">
        <v>840</v>
      </c>
    </row>
    <row r="238" spans="1:24" s="132" customFormat="1" ht="22.5" x14ac:dyDescent="0.2">
      <c r="A238" s="167"/>
      <c r="B238" s="166" t="s">
        <v>842</v>
      </c>
      <c r="C238" s="904" t="s">
        <v>843</v>
      </c>
      <c r="D238" s="904"/>
      <c r="E238" s="904"/>
      <c r="F238" s="168" t="s">
        <v>144</v>
      </c>
      <c r="G238" s="168" t="s">
        <v>554</v>
      </c>
      <c r="H238" s="168" t="s">
        <v>31</v>
      </c>
      <c r="I238" s="168" t="s">
        <v>554</v>
      </c>
      <c r="J238" s="169" t="s">
        <v>31</v>
      </c>
      <c r="K238" s="168" t="s">
        <v>31</v>
      </c>
      <c r="L238" s="169">
        <v>6.73</v>
      </c>
      <c r="M238" s="170" t="s">
        <v>31</v>
      </c>
      <c r="N238" s="171" t="s">
        <v>31</v>
      </c>
      <c r="T238" s="137" t="s">
        <v>843</v>
      </c>
    </row>
    <row r="239" spans="1:24" s="132" customFormat="1" x14ac:dyDescent="0.2">
      <c r="A239" s="172"/>
      <c r="B239" s="173"/>
      <c r="C239" s="918" t="s">
        <v>252</v>
      </c>
      <c r="D239" s="918"/>
      <c r="E239" s="918"/>
      <c r="F239" s="174" t="s">
        <v>31</v>
      </c>
      <c r="G239" s="174" t="s">
        <v>31</v>
      </c>
      <c r="H239" s="174" t="s">
        <v>31</v>
      </c>
      <c r="I239" s="174" t="s">
        <v>31</v>
      </c>
      <c r="J239" s="175" t="s">
        <v>31</v>
      </c>
      <c r="K239" s="174" t="s">
        <v>31</v>
      </c>
      <c r="L239" s="175">
        <v>26.76</v>
      </c>
      <c r="M239" s="161" t="s">
        <v>31</v>
      </c>
      <c r="N239" s="176" t="s">
        <v>31</v>
      </c>
      <c r="V239" s="137" t="s">
        <v>252</v>
      </c>
    </row>
    <row r="240" spans="1:24" s="132" customFormat="1" ht="22.5" x14ac:dyDescent="0.2">
      <c r="A240" s="157" t="s">
        <v>447</v>
      </c>
      <c r="B240" s="158" t="s">
        <v>881</v>
      </c>
      <c r="C240" s="917" t="s">
        <v>943</v>
      </c>
      <c r="D240" s="917"/>
      <c r="E240" s="917"/>
      <c r="F240" s="159" t="s">
        <v>178</v>
      </c>
      <c r="G240" s="159" t="s">
        <v>31</v>
      </c>
      <c r="H240" s="159" t="s">
        <v>31</v>
      </c>
      <c r="I240" s="159" t="s">
        <v>235</v>
      </c>
      <c r="J240" s="160">
        <v>18</v>
      </c>
      <c r="K240" s="159" t="s">
        <v>787</v>
      </c>
      <c r="L240" s="160">
        <v>36.72</v>
      </c>
      <c r="M240" s="161" t="s">
        <v>31</v>
      </c>
      <c r="N240" s="162" t="s">
        <v>31</v>
      </c>
      <c r="Q240" s="137" t="s">
        <v>943</v>
      </c>
    </row>
    <row r="241" spans="1:26" s="132" customFormat="1" x14ac:dyDescent="0.2">
      <c r="A241" s="163"/>
      <c r="B241" s="164"/>
      <c r="C241" s="904" t="s">
        <v>944</v>
      </c>
      <c r="D241" s="904"/>
      <c r="E241" s="904"/>
      <c r="F241" s="904"/>
      <c r="G241" s="904"/>
      <c r="H241" s="904"/>
      <c r="I241" s="904"/>
      <c r="J241" s="904"/>
      <c r="K241" s="904"/>
      <c r="L241" s="904"/>
      <c r="M241" s="904"/>
      <c r="N241" s="912"/>
      <c r="W241" s="137" t="s">
        <v>944</v>
      </c>
    </row>
    <row r="242" spans="1:26" s="132" customFormat="1" ht="22.5" x14ac:dyDescent="0.2">
      <c r="A242" s="165"/>
      <c r="B242" s="166" t="s">
        <v>789</v>
      </c>
      <c r="C242" s="904" t="s">
        <v>790</v>
      </c>
      <c r="D242" s="904"/>
      <c r="E242" s="904"/>
      <c r="F242" s="904"/>
      <c r="G242" s="904"/>
      <c r="H242" s="904"/>
      <c r="I242" s="904"/>
      <c r="J242" s="904"/>
      <c r="K242" s="904"/>
      <c r="L242" s="904"/>
      <c r="M242" s="904"/>
      <c r="N242" s="912"/>
      <c r="R242" s="137" t="s">
        <v>790</v>
      </c>
    </row>
    <row r="243" spans="1:26" s="132" customFormat="1" ht="45" x14ac:dyDescent="0.2">
      <c r="A243" s="157" t="s">
        <v>452</v>
      </c>
      <c r="B243" s="158" t="s">
        <v>949</v>
      </c>
      <c r="C243" s="917" t="s">
        <v>1175</v>
      </c>
      <c r="D243" s="917"/>
      <c r="E243" s="917"/>
      <c r="F243" s="159" t="s">
        <v>178</v>
      </c>
      <c r="G243" s="159" t="s">
        <v>31</v>
      </c>
      <c r="H243" s="159" t="s">
        <v>31</v>
      </c>
      <c r="I243" s="159" t="s">
        <v>413</v>
      </c>
      <c r="J243" s="160" t="s">
        <v>31</v>
      </c>
      <c r="K243" s="159" t="s">
        <v>31</v>
      </c>
      <c r="L243" s="160" t="s">
        <v>31</v>
      </c>
      <c r="M243" s="161" t="s">
        <v>31</v>
      </c>
      <c r="N243" s="162" t="s">
        <v>31</v>
      </c>
      <c r="Q243" s="137" t="s">
        <v>1175</v>
      </c>
    </row>
    <row r="244" spans="1:26" s="132" customFormat="1" ht="22.5" x14ac:dyDescent="0.2">
      <c r="A244" s="165"/>
      <c r="B244" s="166" t="s">
        <v>231</v>
      </c>
      <c r="C244" s="904" t="s">
        <v>232</v>
      </c>
      <c r="D244" s="904"/>
      <c r="E244" s="904"/>
      <c r="F244" s="904"/>
      <c r="G244" s="904"/>
      <c r="H244" s="904"/>
      <c r="I244" s="904"/>
      <c r="J244" s="904"/>
      <c r="K244" s="904"/>
      <c r="L244" s="904"/>
      <c r="M244" s="904"/>
      <c r="N244" s="912"/>
      <c r="R244" s="137" t="s">
        <v>232</v>
      </c>
    </row>
    <row r="245" spans="1:26" s="132" customFormat="1" x14ac:dyDescent="0.2">
      <c r="A245" s="167"/>
      <c r="B245" s="166" t="s">
        <v>225</v>
      </c>
      <c r="C245" s="904" t="s">
        <v>255</v>
      </c>
      <c r="D245" s="904"/>
      <c r="E245" s="904"/>
      <c r="F245" s="168" t="s">
        <v>31</v>
      </c>
      <c r="G245" s="168" t="s">
        <v>31</v>
      </c>
      <c r="H245" s="168" t="s">
        <v>31</v>
      </c>
      <c r="I245" s="168" t="s">
        <v>31</v>
      </c>
      <c r="J245" s="169">
        <v>3.57</v>
      </c>
      <c r="K245" s="168" t="s">
        <v>520</v>
      </c>
      <c r="L245" s="169">
        <v>133.88</v>
      </c>
      <c r="M245" s="170" t="s">
        <v>31</v>
      </c>
      <c r="N245" s="171" t="s">
        <v>31</v>
      </c>
      <c r="S245" s="137" t="s">
        <v>255</v>
      </c>
    </row>
    <row r="246" spans="1:26" s="132" customFormat="1" x14ac:dyDescent="0.2">
      <c r="A246" s="167"/>
      <c r="B246" s="166" t="s">
        <v>256</v>
      </c>
      <c r="C246" s="904" t="s">
        <v>257</v>
      </c>
      <c r="D246" s="904"/>
      <c r="E246" s="904"/>
      <c r="F246" s="168" t="s">
        <v>31</v>
      </c>
      <c r="G246" s="168" t="s">
        <v>31</v>
      </c>
      <c r="H246" s="168" t="s">
        <v>31</v>
      </c>
      <c r="I246" s="168" t="s">
        <v>31</v>
      </c>
      <c r="J246" s="169">
        <v>15.07</v>
      </c>
      <c r="K246" s="168" t="s">
        <v>31</v>
      </c>
      <c r="L246" s="169">
        <v>452.1</v>
      </c>
      <c r="M246" s="170" t="s">
        <v>31</v>
      </c>
      <c r="N246" s="171" t="s">
        <v>31</v>
      </c>
      <c r="S246" s="137" t="s">
        <v>257</v>
      </c>
    </row>
    <row r="247" spans="1:26" s="132" customFormat="1" x14ac:dyDescent="0.2">
      <c r="A247" s="167"/>
      <c r="B247" s="166" t="s">
        <v>31</v>
      </c>
      <c r="C247" s="904" t="s">
        <v>258</v>
      </c>
      <c r="D247" s="904"/>
      <c r="E247" s="904"/>
      <c r="F247" s="168" t="s">
        <v>241</v>
      </c>
      <c r="G247" s="168" t="s">
        <v>951</v>
      </c>
      <c r="H247" s="168" t="s">
        <v>520</v>
      </c>
      <c r="I247" s="168" t="s">
        <v>952</v>
      </c>
      <c r="J247" s="169" t="s">
        <v>31</v>
      </c>
      <c r="K247" s="168" t="s">
        <v>31</v>
      </c>
      <c r="L247" s="169" t="s">
        <v>31</v>
      </c>
      <c r="M247" s="170" t="s">
        <v>31</v>
      </c>
      <c r="N247" s="171" t="s">
        <v>31</v>
      </c>
      <c r="T247" s="137" t="s">
        <v>258</v>
      </c>
    </row>
    <row r="248" spans="1:26" s="132" customFormat="1" x14ac:dyDescent="0.2">
      <c r="A248" s="167"/>
      <c r="B248" s="166" t="s">
        <v>31</v>
      </c>
      <c r="C248" s="917" t="s">
        <v>244</v>
      </c>
      <c r="D248" s="917"/>
      <c r="E248" s="917"/>
      <c r="F248" s="159" t="s">
        <v>31</v>
      </c>
      <c r="G248" s="159" t="s">
        <v>31</v>
      </c>
      <c r="H248" s="159" t="s">
        <v>31</v>
      </c>
      <c r="I248" s="159" t="s">
        <v>31</v>
      </c>
      <c r="J248" s="160">
        <v>18.64</v>
      </c>
      <c r="K248" s="159" t="s">
        <v>31</v>
      </c>
      <c r="L248" s="160">
        <v>585.98</v>
      </c>
      <c r="M248" s="161" t="s">
        <v>31</v>
      </c>
      <c r="N248" s="162" t="s">
        <v>31</v>
      </c>
      <c r="U248" s="137" t="s">
        <v>244</v>
      </c>
    </row>
    <row r="249" spans="1:26" s="132" customFormat="1" x14ac:dyDescent="0.2">
      <c r="A249" s="167"/>
      <c r="B249" s="166" t="s">
        <v>31</v>
      </c>
      <c r="C249" s="904" t="s">
        <v>245</v>
      </c>
      <c r="D249" s="904"/>
      <c r="E249" s="904"/>
      <c r="F249" s="168" t="s">
        <v>31</v>
      </c>
      <c r="G249" s="168" t="s">
        <v>31</v>
      </c>
      <c r="H249" s="168" t="s">
        <v>31</v>
      </c>
      <c r="I249" s="168" t="s">
        <v>31</v>
      </c>
      <c r="J249" s="169" t="s">
        <v>31</v>
      </c>
      <c r="K249" s="168" t="s">
        <v>31</v>
      </c>
      <c r="L249" s="169">
        <v>133.88</v>
      </c>
      <c r="M249" s="170" t="s">
        <v>31</v>
      </c>
      <c r="N249" s="171" t="s">
        <v>31</v>
      </c>
      <c r="T249" s="137" t="s">
        <v>245</v>
      </c>
    </row>
    <row r="250" spans="1:26" s="132" customFormat="1" ht="22.5" x14ac:dyDescent="0.2">
      <c r="A250" s="167"/>
      <c r="B250" s="166" t="s">
        <v>892</v>
      </c>
      <c r="C250" s="904" t="s">
        <v>893</v>
      </c>
      <c r="D250" s="904"/>
      <c r="E250" s="904"/>
      <c r="F250" s="168" t="s">
        <v>144</v>
      </c>
      <c r="G250" s="168" t="s">
        <v>248</v>
      </c>
      <c r="H250" s="168" t="s">
        <v>31</v>
      </c>
      <c r="I250" s="168" t="s">
        <v>248</v>
      </c>
      <c r="J250" s="169" t="s">
        <v>31</v>
      </c>
      <c r="K250" s="168" t="s">
        <v>31</v>
      </c>
      <c r="L250" s="169">
        <v>127.19</v>
      </c>
      <c r="M250" s="170" t="s">
        <v>31</v>
      </c>
      <c r="N250" s="171" t="s">
        <v>31</v>
      </c>
      <c r="T250" s="137" t="s">
        <v>893</v>
      </c>
    </row>
    <row r="251" spans="1:26" s="132" customFormat="1" ht="22.5" x14ac:dyDescent="0.2">
      <c r="A251" s="167"/>
      <c r="B251" s="166" t="s">
        <v>894</v>
      </c>
      <c r="C251" s="904" t="s">
        <v>895</v>
      </c>
      <c r="D251" s="904"/>
      <c r="E251" s="904"/>
      <c r="F251" s="168" t="s">
        <v>144</v>
      </c>
      <c r="G251" s="168" t="s">
        <v>554</v>
      </c>
      <c r="H251" s="168" t="s">
        <v>31</v>
      </c>
      <c r="I251" s="168" t="s">
        <v>554</v>
      </c>
      <c r="J251" s="169" t="s">
        <v>31</v>
      </c>
      <c r="K251" s="168" t="s">
        <v>31</v>
      </c>
      <c r="L251" s="169">
        <v>87.02</v>
      </c>
      <c r="M251" s="170" t="s">
        <v>31</v>
      </c>
      <c r="N251" s="171" t="s">
        <v>31</v>
      </c>
      <c r="T251" s="137" t="s">
        <v>895</v>
      </c>
    </row>
    <row r="252" spans="1:26" s="132" customFormat="1" x14ac:dyDescent="0.2">
      <c r="A252" s="172"/>
      <c r="B252" s="173"/>
      <c r="C252" s="918" t="s">
        <v>252</v>
      </c>
      <c r="D252" s="918"/>
      <c r="E252" s="918"/>
      <c r="F252" s="174" t="s">
        <v>31</v>
      </c>
      <c r="G252" s="174" t="s">
        <v>31</v>
      </c>
      <c r="H252" s="174" t="s">
        <v>31</v>
      </c>
      <c r="I252" s="174" t="s">
        <v>31</v>
      </c>
      <c r="J252" s="175" t="s">
        <v>31</v>
      </c>
      <c r="K252" s="174" t="s">
        <v>31</v>
      </c>
      <c r="L252" s="175">
        <v>800.19</v>
      </c>
      <c r="M252" s="161" t="s">
        <v>31</v>
      </c>
      <c r="N252" s="176" t="s">
        <v>31</v>
      </c>
      <c r="V252" s="137" t="s">
        <v>252</v>
      </c>
    </row>
    <row r="253" spans="1:26" s="132" customFormat="1" ht="1.5" customHeight="1" x14ac:dyDescent="0.2">
      <c r="A253" s="177"/>
      <c r="B253" s="173"/>
      <c r="C253" s="173"/>
      <c r="D253" s="173"/>
      <c r="E253" s="173"/>
      <c r="F253" s="177"/>
      <c r="G253" s="177"/>
      <c r="H253" s="177"/>
      <c r="I253" s="177"/>
      <c r="J253" s="178"/>
      <c r="K253" s="177"/>
      <c r="L253" s="178"/>
      <c r="M253" s="168"/>
      <c r="N253" s="178"/>
    </row>
    <row r="254" spans="1:26" s="132" customFormat="1" ht="2.25" customHeight="1" x14ac:dyDescent="0.2"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91"/>
      <c r="M254" s="192"/>
      <c r="N254" s="193"/>
    </row>
    <row r="255" spans="1:26" s="132" customFormat="1" x14ac:dyDescent="0.2">
      <c r="A255" s="179"/>
      <c r="B255" s="180" t="s">
        <v>31</v>
      </c>
      <c r="C255" s="918" t="s">
        <v>466</v>
      </c>
      <c r="D255" s="918"/>
      <c r="E255" s="918"/>
      <c r="F255" s="918"/>
      <c r="G255" s="918"/>
      <c r="H255" s="918"/>
      <c r="I255" s="918"/>
      <c r="J255" s="918"/>
      <c r="K255" s="918"/>
      <c r="L255" s="181" t="s">
        <v>31</v>
      </c>
      <c r="M255" s="182" t="s">
        <v>31</v>
      </c>
      <c r="N255" s="183" t="s">
        <v>31</v>
      </c>
      <c r="Y255" s="137" t="s">
        <v>466</v>
      </c>
    </row>
    <row r="256" spans="1:26" s="132" customFormat="1" x14ac:dyDescent="0.2">
      <c r="A256" s="184"/>
      <c r="B256" s="166" t="s">
        <v>225</v>
      </c>
      <c r="C256" s="904" t="s">
        <v>808</v>
      </c>
      <c r="D256" s="904"/>
      <c r="E256" s="904"/>
      <c r="F256" s="904"/>
      <c r="G256" s="904"/>
      <c r="H256" s="904"/>
      <c r="I256" s="904"/>
      <c r="J256" s="904"/>
      <c r="K256" s="904"/>
      <c r="L256" s="185">
        <v>3388.97</v>
      </c>
      <c r="M256" s="186">
        <v>7.3</v>
      </c>
      <c r="N256" s="187">
        <v>24739</v>
      </c>
      <c r="Z256" s="137" t="s">
        <v>808</v>
      </c>
    </row>
    <row r="257" spans="1:27" x14ac:dyDescent="0.2">
      <c r="A257" s="184"/>
      <c r="B257" s="166" t="s">
        <v>31</v>
      </c>
      <c r="C257" s="904" t="s">
        <v>270</v>
      </c>
      <c r="D257" s="904"/>
      <c r="E257" s="904"/>
      <c r="F257" s="904"/>
      <c r="G257" s="904"/>
      <c r="H257" s="904"/>
      <c r="I257" s="904"/>
      <c r="J257" s="904"/>
      <c r="K257" s="904"/>
      <c r="L257" s="185" t="s">
        <v>31</v>
      </c>
      <c r="M257" s="186" t="s">
        <v>31</v>
      </c>
      <c r="N257" s="187" t="s">
        <v>31</v>
      </c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7" t="s">
        <v>270</v>
      </c>
      <c r="AA257" s="132"/>
    </row>
    <row r="258" spans="1:27" x14ac:dyDescent="0.2">
      <c r="A258" s="184"/>
      <c r="B258" s="166" t="s">
        <v>31</v>
      </c>
      <c r="C258" s="904" t="s">
        <v>271</v>
      </c>
      <c r="D258" s="904"/>
      <c r="E258" s="904"/>
      <c r="F258" s="904"/>
      <c r="G258" s="904"/>
      <c r="H258" s="904"/>
      <c r="I258" s="904"/>
      <c r="J258" s="904"/>
      <c r="K258" s="904"/>
      <c r="L258" s="185">
        <v>824.96</v>
      </c>
      <c r="M258" s="186" t="s">
        <v>31</v>
      </c>
      <c r="N258" s="187" t="s">
        <v>31</v>
      </c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7" t="s">
        <v>271</v>
      </c>
      <c r="AA258" s="132"/>
    </row>
    <row r="259" spans="1:27" x14ac:dyDescent="0.2">
      <c r="A259" s="184"/>
      <c r="B259" s="166" t="s">
        <v>31</v>
      </c>
      <c r="C259" s="904" t="s">
        <v>272</v>
      </c>
      <c r="D259" s="904"/>
      <c r="E259" s="904"/>
      <c r="F259" s="904"/>
      <c r="G259" s="904"/>
      <c r="H259" s="904"/>
      <c r="I259" s="904"/>
      <c r="J259" s="904"/>
      <c r="K259" s="904"/>
      <c r="L259" s="185">
        <v>52.45</v>
      </c>
      <c r="M259" s="186" t="s">
        <v>31</v>
      </c>
      <c r="N259" s="187" t="s">
        <v>31</v>
      </c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7" t="s">
        <v>272</v>
      </c>
      <c r="AA259" s="132"/>
    </row>
    <row r="260" spans="1:27" x14ac:dyDescent="0.2">
      <c r="A260" s="184"/>
      <c r="B260" s="166" t="s">
        <v>31</v>
      </c>
      <c r="C260" s="904" t="s">
        <v>273</v>
      </c>
      <c r="D260" s="904"/>
      <c r="E260" s="904"/>
      <c r="F260" s="904"/>
      <c r="G260" s="904"/>
      <c r="H260" s="904"/>
      <c r="I260" s="904"/>
      <c r="J260" s="904"/>
      <c r="K260" s="904"/>
      <c r="L260" s="185">
        <v>1290.33</v>
      </c>
      <c r="M260" s="186" t="s">
        <v>31</v>
      </c>
      <c r="N260" s="187" t="s">
        <v>31</v>
      </c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7" t="s">
        <v>273</v>
      </c>
      <c r="AA260" s="132"/>
    </row>
    <row r="261" spans="1:27" x14ac:dyDescent="0.2">
      <c r="A261" s="184"/>
      <c r="B261" s="166" t="s">
        <v>31</v>
      </c>
      <c r="C261" s="904" t="s">
        <v>274</v>
      </c>
      <c r="D261" s="904"/>
      <c r="E261" s="904"/>
      <c r="F261" s="904"/>
      <c r="G261" s="904"/>
      <c r="H261" s="904"/>
      <c r="I261" s="904"/>
      <c r="J261" s="904"/>
      <c r="K261" s="904"/>
      <c r="L261" s="185">
        <v>707.65</v>
      </c>
      <c r="M261" s="186" t="s">
        <v>31</v>
      </c>
      <c r="N261" s="187" t="s">
        <v>31</v>
      </c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7" t="s">
        <v>274</v>
      </c>
      <c r="AA261" s="132"/>
    </row>
    <row r="262" spans="1:27" x14ac:dyDescent="0.2">
      <c r="A262" s="184"/>
      <c r="B262" s="166" t="s">
        <v>31</v>
      </c>
      <c r="C262" s="904" t="s">
        <v>275</v>
      </c>
      <c r="D262" s="904"/>
      <c r="E262" s="904"/>
      <c r="F262" s="904"/>
      <c r="G262" s="904"/>
      <c r="H262" s="904"/>
      <c r="I262" s="904"/>
      <c r="J262" s="904"/>
      <c r="K262" s="904"/>
      <c r="L262" s="185">
        <v>513.58000000000004</v>
      </c>
      <c r="M262" s="186" t="s">
        <v>31</v>
      </c>
      <c r="N262" s="187" t="s">
        <v>31</v>
      </c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7" t="s">
        <v>275</v>
      </c>
      <c r="AA262" s="132"/>
    </row>
    <row r="263" spans="1:27" x14ac:dyDescent="0.2">
      <c r="A263" s="184"/>
      <c r="B263" s="166" t="s">
        <v>235</v>
      </c>
      <c r="C263" s="904" t="s">
        <v>809</v>
      </c>
      <c r="D263" s="904"/>
      <c r="E263" s="904"/>
      <c r="F263" s="904"/>
      <c r="G263" s="904"/>
      <c r="H263" s="904"/>
      <c r="I263" s="904"/>
      <c r="J263" s="904"/>
      <c r="K263" s="904"/>
      <c r="L263" s="185">
        <v>16638.810000000001</v>
      </c>
      <c r="M263" s="186">
        <v>4.51</v>
      </c>
      <c r="N263" s="187">
        <v>75041</v>
      </c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7" t="s">
        <v>809</v>
      </c>
      <c r="AA263" s="132"/>
    </row>
    <row r="264" spans="1:27" x14ac:dyDescent="0.2">
      <c r="A264" s="184"/>
      <c r="B264" s="166" t="s">
        <v>31</v>
      </c>
      <c r="C264" s="904" t="s">
        <v>276</v>
      </c>
      <c r="D264" s="904"/>
      <c r="E264" s="904"/>
      <c r="F264" s="904"/>
      <c r="G264" s="904"/>
      <c r="H264" s="904"/>
      <c r="I264" s="904"/>
      <c r="J264" s="904"/>
      <c r="K264" s="904"/>
      <c r="L264" s="185">
        <v>830.77</v>
      </c>
      <c r="M264" s="186" t="s">
        <v>31</v>
      </c>
      <c r="N264" s="187" t="s">
        <v>31</v>
      </c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7" t="s">
        <v>276</v>
      </c>
      <c r="AA264" s="132"/>
    </row>
    <row r="265" spans="1:27" x14ac:dyDescent="0.2">
      <c r="A265" s="184"/>
      <c r="B265" s="166" t="s">
        <v>31</v>
      </c>
      <c r="C265" s="904" t="s">
        <v>277</v>
      </c>
      <c r="D265" s="904"/>
      <c r="E265" s="904"/>
      <c r="F265" s="904"/>
      <c r="G265" s="904"/>
      <c r="H265" s="904"/>
      <c r="I265" s="904"/>
      <c r="J265" s="904"/>
      <c r="K265" s="904"/>
      <c r="L265" s="185">
        <v>707.65</v>
      </c>
      <c r="M265" s="186" t="s">
        <v>31</v>
      </c>
      <c r="N265" s="187" t="s">
        <v>31</v>
      </c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7" t="s">
        <v>277</v>
      </c>
      <c r="AA265" s="132"/>
    </row>
    <row r="266" spans="1:27" x14ac:dyDescent="0.2">
      <c r="A266" s="184"/>
      <c r="B266" s="166" t="s">
        <v>31</v>
      </c>
      <c r="C266" s="904" t="s">
        <v>278</v>
      </c>
      <c r="D266" s="904"/>
      <c r="E266" s="904"/>
      <c r="F266" s="904"/>
      <c r="G266" s="904"/>
      <c r="H266" s="904"/>
      <c r="I266" s="904"/>
      <c r="J266" s="904"/>
      <c r="K266" s="904"/>
      <c r="L266" s="185">
        <v>513.58000000000004</v>
      </c>
      <c r="M266" s="186" t="s">
        <v>31</v>
      </c>
      <c r="N266" s="187" t="s">
        <v>31</v>
      </c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7" t="s">
        <v>278</v>
      </c>
      <c r="AA266" s="132"/>
    </row>
    <row r="267" spans="1:27" x14ac:dyDescent="0.2">
      <c r="A267" s="184"/>
      <c r="B267" s="178" t="s">
        <v>31</v>
      </c>
      <c r="C267" s="919" t="s">
        <v>467</v>
      </c>
      <c r="D267" s="919"/>
      <c r="E267" s="919"/>
      <c r="F267" s="919"/>
      <c r="G267" s="919"/>
      <c r="H267" s="919"/>
      <c r="I267" s="919"/>
      <c r="J267" s="919"/>
      <c r="K267" s="919"/>
      <c r="L267" s="188">
        <v>20027.78</v>
      </c>
      <c r="M267" s="189" t="s">
        <v>31</v>
      </c>
      <c r="N267" s="194">
        <v>99780</v>
      </c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137" t="s">
        <v>467</v>
      </c>
    </row>
    <row r="268" spans="1:27" ht="1.5" customHeight="1" x14ac:dyDescent="0.2">
      <c r="B268" s="178"/>
      <c r="C268" s="173"/>
      <c r="D268" s="173"/>
      <c r="E268" s="173"/>
      <c r="F268" s="173"/>
      <c r="G268" s="173"/>
      <c r="H268" s="173"/>
      <c r="I268" s="173"/>
      <c r="J268" s="173"/>
      <c r="K268" s="173"/>
      <c r="L268" s="188"/>
      <c r="M268" s="189"/>
      <c r="N268" s="195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132"/>
    </row>
    <row r="269" spans="1:27" ht="53.25" customHeight="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196"/>
      <c r="N269" s="196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132"/>
    </row>
    <row r="270" spans="1:27" x14ac:dyDescent="0.2">
      <c r="B270" s="197" t="s">
        <v>468</v>
      </c>
      <c r="C270" s="923" t="s">
        <v>31</v>
      </c>
      <c r="D270" s="923"/>
      <c r="E270" s="923"/>
      <c r="F270" s="923"/>
      <c r="G270" s="923"/>
      <c r="H270" s="923"/>
      <c r="I270" s="923"/>
      <c r="J270" s="923"/>
      <c r="K270" s="923"/>
      <c r="L270" s="923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132"/>
    </row>
    <row r="271" spans="1:27" ht="13.5" customHeight="1" x14ac:dyDescent="0.2">
      <c r="B271" s="133"/>
      <c r="C271" s="924" t="s">
        <v>11</v>
      </c>
      <c r="D271" s="924"/>
      <c r="E271" s="924"/>
      <c r="F271" s="924"/>
      <c r="G271" s="924"/>
      <c r="H271" s="924"/>
      <c r="I271" s="924"/>
      <c r="J271" s="924"/>
      <c r="K271" s="924"/>
      <c r="L271" s="924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132"/>
    </row>
    <row r="272" spans="1:27" ht="12.75" customHeight="1" x14ac:dyDescent="0.2">
      <c r="B272" s="197" t="s">
        <v>469</v>
      </c>
      <c r="C272" s="923" t="s">
        <v>31</v>
      </c>
      <c r="D272" s="923"/>
      <c r="E272" s="923"/>
      <c r="F272" s="923"/>
      <c r="G272" s="923"/>
      <c r="H272" s="923"/>
      <c r="I272" s="923"/>
      <c r="J272" s="923"/>
      <c r="K272" s="923"/>
      <c r="L272" s="923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132"/>
    </row>
    <row r="273" spans="3:12" s="132" customFormat="1" ht="13.5" customHeight="1" x14ac:dyDescent="0.2">
      <c r="C273" s="924" t="s">
        <v>11</v>
      </c>
      <c r="D273" s="924"/>
      <c r="E273" s="924"/>
      <c r="F273" s="924"/>
      <c r="G273" s="924"/>
      <c r="H273" s="924"/>
      <c r="I273" s="924"/>
      <c r="J273" s="924"/>
      <c r="K273" s="924"/>
      <c r="L273" s="924"/>
    </row>
    <row r="287" spans="3:12" s="132" customFormat="1" x14ac:dyDescent="0.2"/>
  </sheetData>
  <mergeCells count="259">
    <mergeCell ref="C271:L271"/>
    <mergeCell ref="C272:L272"/>
    <mergeCell ref="C273:L273"/>
    <mergeCell ref="C263:K263"/>
    <mergeCell ref="C264:K264"/>
    <mergeCell ref="C265:K265"/>
    <mergeCell ref="C266:K266"/>
    <mergeCell ref="C267:K267"/>
    <mergeCell ref="C270:L270"/>
    <mergeCell ref="C257:K257"/>
    <mergeCell ref="C258:K258"/>
    <mergeCell ref="C259:K259"/>
    <mergeCell ref="C260:K260"/>
    <mergeCell ref="C261:K261"/>
    <mergeCell ref="C262:K262"/>
    <mergeCell ref="C249:E249"/>
    <mergeCell ref="C250:E250"/>
    <mergeCell ref="C251:E251"/>
    <mergeCell ref="C252:E252"/>
    <mergeCell ref="C255:K255"/>
    <mergeCell ref="C256:K256"/>
    <mergeCell ref="C243:E243"/>
    <mergeCell ref="C244:N244"/>
    <mergeCell ref="C245:E245"/>
    <mergeCell ref="C246:E246"/>
    <mergeCell ref="C247:E247"/>
    <mergeCell ref="C248:E248"/>
    <mergeCell ref="C237:E237"/>
    <mergeCell ref="C238:E238"/>
    <mergeCell ref="C239:E239"/>
    <mergeCell ref="C240:E240"/>
    <mergeCell ref="C241:N241"/>
    <mergeCell ref="C242:N242"/>
    <mergeCell ref="C231:N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N228"/>
    <mergeCell ref="C229:E229"/>
    <mergeCell ref="C230:N230"/>
    <mergeCell ref="C219:E219"/>
    <mergeCell ref="C220:E220"/>
    <mergeCell ref="C221:E221"/>
    <mergeCell ref="C222:E222"/>
    <mergeCell ref="C223:E223"/>
    <mergeCell ref="C224:E224"/>
    <mergeCell ref="C213:N213"/>
    <mergeCell ref="C214:E214"/>
    <mergeCell ref="C215:N215"/>
    <mergeCell ref="C216:E216"/>
    <mergeCell ref="C217:N217"/>
    <mergeCell ref="C218:N218"/>
    <mergeCell ref="C207:E207"/>
    <mergeCell ref="C208:E208"/>
    <mergeCell ref="C209:E209"/>
    <mergeCell ref="C210:E210"/>
    <mergeCell ref="C211:N211"/>
    <mergeCell ref="C212:E212"/>
    <mergeCell ref="C201:E201"/>
    <mergeCell ref="C202:E202"/>
    <mergeCell ref="C203:E203"/>
    <mergeCell ref="C204:E204"/>
    <mergeCell ref="C205:E205"/>
    <mergeCell ref="C206:E206"/>
    <mergeCell ref="C195:N195"/>
    <mergeCell ref="C196:E196"/>
    <mergeCell ref="C197:N197"/>
    <mergeCell ref="C198:N198"/>
    <mergeCell ref="C199:E199"/>
    <mergeCell ref="C200:E200"/>
    <mergeCell ref="C189:E189"/>
    <mergeCell ref="C190:E190"/>
    <mergeCell ref="C191:E191"/>
    <mergeCell ref="C192:E192"/>
    <mergeCell ref="C193:N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N178"/>
    <mergeCell ref="C179:N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N176"/>
    <mergeCell ref="C165:E165"/>
    <mergeCell ref="C166:E166"/>
    <mergeCell ref="C167:E167"/>
    <mergeCell ref="C168:E168"/>
    <mergeCell ref="C169:E169"/>
    <mergeCell ref="C170:E170"/>
    <mergeCell ref="C159:E159"/>
    <mergeCell ref="C160:E160"/>
    <mergeCell ref="C161:N161"/>
    <mergeCell ref="C162:N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N147"/>
    <mergeCell ref="C148:N148"/>
    <mergeCell ref="C149:E149"/>
    <mergeCell ref="C150:N150"/>
    <mergeCell ref="C151:E151"/>
    <mergeCell ref="C152:E152"/>
    <mergeCell ref="C141:E141"/>
    <mergeCell ref="C142:E142"/>
    <mergeCell ref="C143:E143"/>
    <mergeCell ref="C144:E144"/>
    <mergeCell ref="C145:E145"/>
    <mergeCell ref="C146:E146"/>
    <mergeCell ref="C135:N135"/>
    <mergeCell ref="C136:E136"/>
    <mergeCell ref="C137:N137"/>
    <mergeCell ref="C138:E138"/>
    <mergeCell ref="C139:E139"/>
    <mergeCell ref="C140:E140"/>
    <mergeCell ref="C129:E129"/>
    <mergeCell ref="C130:E130"/>
    <mergeCell ref="C131:E131"/>
    <mergeCell ref="C132:E132"/>
    <mergeCell ref="C133:E133"/>
    <mergeCell ref="C134:N134"/>
    <mergeCell ref="C123:E123"/>
    <mergeCell ref="C124:N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N121"/>
    <mergeCell ref="C122:N122"/>
    <mergeCell ref="C111:N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N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E84"/>
    <mergeCell ref="C85:E85"/>
    <mergeCell ref="C86:N86"/>
    <mergeCell ref="C75:E75"/>
    <mergeCell ref="C76:E76"/>
    <mergeCell ref="C77:E77"/>
    <mergeCell ref="C78:E78"/>
    <mergeCell ref="C79:E79"/>
    <mergeCell ref="C80:E80"/>
    <mergeCell ref="C69:E69"/>
    <mergeCell ref="C70:E70"/>
    <mergeCell ref="C71:N71"/>
    <mergeCell ref="C72:N72"/>
    <mergeCell ref="C73:E73"/>
    <mergeCell ref="C74:N74"/>
    <mergeCell ref="C63:E63"/>
    <mergeCell ref="C64:E64"/>
    <mergeCell ref="C65:E65"/>
    <mergeCell ref="C66:E66"/>
    <mergeCell ref="C67:E67"/>
    <mergeCell ref="C68:E68"/>
    <mergeCell ref="C57:E57"/>
    <mergeCell ref="C58:N58"/>
    <mergeCell ref="C59:N59"/>
    <mergeCell ref="C60:E60"/>
    <mergeCell ref="C61:N61"/>
    <mergeCell ref="C62:E62"/>
    <mergeCell ref="C51:E51"/>
    <mergeCell ref="C52:E52"/>
    <mergeCell ref="C53:E53"/>
    <mergeCell ref="C54:E54"/>
    <mergeCell ref="C55:E55"/>
    <mergeCell ref="C56:E56"/>
    <mergeCell ref="C45:N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E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8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90"/>
  <sheetViews>
    <sheetView topLeftCell="A238" zoomScale="115" zoomScaleNormal="115" workbookViewId="0">
      <selection activeCell="P30" sqref="P30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35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1328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504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1273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238">
        <v>445.83</v>
      </c>
      <c r="D20" s="148" t="s">
        <v>1329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L267*7.3/1000</f>
        <v>5</v>
      </c>
      <c r="M22" s="148" t="s">
        <v>1330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14.99</v>
      </c>
      <c r="D23" s="152" t="s">
        <v>1331</v>
      </c>
      <c r="E23" s="135" t="s">
        <v>206</v>
      </c>
      <c r="G23" s="132" t="s">
        <v>212</v>
      </c>
      <c r="L23" s="153"/>
      <c r="M23" s="153">
        <v>75.86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430.84</v>
      </c>
      <c r="D24" s="152" t="s">
        <v>1332</v>
      </c>
      <c r="E24" s="135" t="s">
        <v>206</v>
      </c>
      <c r="G24" s="132" t="s">
        <v>214</v>
      </c>
      <c r="L24" s="153"/>
      <c r="M24" s="153">
        <v>0.98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1333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1333</v>
      </c>
    </row>
    <row r="32" spans="1:17" s="132" customFormat="1" ht="22.5" x14ac:dyDescent="0.2">
      <c r="A32" s="157" t="s">
        <v>225</v>
      </c>
      <c r="B32" s="158" t="s">
        <v>847</v>
      </c>
      <c r="C32" s="917" t="s">
        <v>848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225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848</v>
      </c>
    </row>
    <row r="33" spans="1:23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3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8.9</v>
      </c>
      <c r="K34" s="168" t="s">
        <v>520</v>
      </c>
      <c r="L34" s="169">
        <v>11.13</v>
      </c>
      <c r="M34" s="170" t="s">
        <v>31</v>
      </c>
      <c r="N34" s="171" t="s">
        <v>31</v>
      </c>
      <c r="S34" s="137" t="s">
        <v>255</v>
      </c>
    </row>
    <row r="35" spans="1:23" s="132" customFormat="1" x14ac:dyDescent="0.2">
      <c r="A35" s="167"/>
      <c r="B35" s="166" t="s">
        <v>235</v>
      </c>
      <c r="C35" s="904" t="s">
        <v>236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0.66</v>
      </c>
      <c r="K35" s="168" t="s">
        <v>520</v>
      </c>
      <c r="L35" s="169">
        <v>0.83</v>
      </c>
      <c r="M35" s="170" t="s">
        <v>31</v>
      </c>
      <c r="N35" s="171" t="s">
        <v>31</v>
      </c>
      <c r="S35" s="137" t="s">
        <v>236</v>
      </c>
    </row>
    <row r="36" spans="1:23" s="132" customFormat="1" x14ac:dyDescent="0.2">
      <c r="A36" s="167"/>
      <c r="B36" s="166" t="s">
        <v>238</v>
      </c>
      <c r="C36" s="904" t="s">
        <v>239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0.12</v>
      </c>
      <c r="K36" s="168" t="s">
        <v>520</v>
      </c>
      <c r="L36" s="169">
        <v>0.15</v>
      </c>
      <c r="M36" s="170" t="s">
        <v>31</v>
      </c>
      <c r="N36" s="171" t="s">
        <v>31</v>
      </c>
      <c r="S36" s="137" t="s">
        <v>239</v>
      </c>
    </row>
    <row r="37" spans="1:23" s="132" customFormat="1" x14ac:dyDescent="0.2">
      <c r="A37" s="167"/>
      <c r="B37" s="166" t="s">
        <v>256</v>
      </c>
      <c r="C37" s="904" t="s">
        <v>257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0.18</v>
      </c>
      <c r="K37" s="168" t="s">
        <v>31</v>
      </c>
      <c r="L37" s="169">
        <v>0.18</v>
      </c>
      <c r="M37" s="170" t="s">
        <v>31</v>
      </c>
      <c r="N37" s="171" t="s">
        <v>31</v>
      </c>
      <c r="S37" s="137" t="s">
        <v>257</v>
      </c>
    </row>
    <row r="38" spans="1:23" s="132" customFormat="1" x14ac:dyDescent="0.2">
      <c r="A38" s="167"/>
      <c r="B38" s="166" t="s">
        <v>31</v>
      </c>
      <c r="C38" s="904" t="s">
        <v>258</v>
      </c>
      <c r="D38" s="904"/>
      <c r="E38" s="904"/>
      <c r="F38" s="168" t="s">
        <v>241</v>
      </c>
      <c r="G38" s="168" t="s">
        <v>849</v>
      </c>
      <c r="H38" s="168" t="s">
        <v>520</v>
      </c>
      <c r="I38" s="168" t="s">
        <v>850</v>
      </c>
      <c r="J38" s="169" t="s">
        <v>31</v>
      </c>
      <c r="K38" s="168" t="s">
        <v>31</v>
      </c>
      <c r="L38" s="169" t="s">
        <v>31</v>
      </c>
      <c r="M38" s="170" t="s">
        <v>31</v>
      </c>
      <c r="N38" s="171" t="s">
        <v>31</v>
      </c>
      <c r="T38" s="137" t="s">
        <v>258</v>
      </c>
    </row>
    <row r="39" spans="1:23" s="132" customFormat="1" x14ac:dyDescent="0.2">
      <c r="A39" s="167"/>
      <c r="B39" s="166" t="s">
        <v>31</v>
      </c>
      <c r="C39" s="904" t="s">
        <v>240</v>
      </c>
      <c r="D39" s="904"/>
      <c r="E39" s="904"/>
      <c r="F39" s="168" t="s">
        <v>241</v>
      </c>
      <c r="G39" s="168" t="s">
        <v>851</v>
      </c>
      <c r="H39" s="168" t="s">
        <v>520</v>
      </c>
      <c r="I39" s="168" t="s">
        <v>852</v>
      </c>
      <c r="J39" s="169" t="s">
        <v>31</v>
      </c>
      <c r="K39" s="168" t="s">
        <v>31</v>
      </c>
      <c r="L39" s="169" t="s">
        <v>31</v>
      </c>
      <c r="M39" s="170" t="s">
        <v>31</v>
      </c>
      <c r="N39" s="171" t="s">
        <v>31</v>
      </c>
      <c r="T39" s="137" t="s">
        <v>240</v>
      </c>
    </row>
    <row r="40" spans="1:23" s="132" customFormat="1" x14ac:dyDescent="0.2">
      <c r="A40" s="167"/>
      <c r="B40" s="166" t="s">
        <v>31</v>
      </c>
      <c r="C40" s="917" t="s">
        <v>244</v>
      </c>
      <c r="D40" s="917"/>
      <c r="E40" s="917"/>
      <c r="F40" s="159" t="s">
        <v>31</v>
      </c>
      <c r="G40" s="159" t="s">
        <v>31</v>
      </c>
      <c r="H40" s="159" t="s">
        <v>31</v>
      </c>
      <c r="I40" s="159" t="s">
        <v>31</v>
      </c>
      <c r="J40" s="160">
        <v>9.74</v>
      </c>
      <c r="K40" s="159" t="s">
        <v>31</v>
      </c>
      <c r="L40" s="160">
        <v>12.14</v>
      </c>
      <c r="M40" s="161" t="s">
        <v>31</v>
      </c>
      <c r="N40" s="162" t="s">
        <v>31</v>
      </c>
      <c r="U40" s="137" t="s">
        <v>244</v>
      </c>
    </row>
    <row r="41" spans="1:23" s="132" customFormat="1" x14ac:dyDescent="0.2">
      <c r="A41" s="167"/>
      <c r="B41" s="166" t="s">
        <v>31</v>
      </c>
      <c r="C41" s="904" t="s">
        <v>245</v>
      </c>
      <c r="D41" s="904"/>
      <c r="E41" s="904"/>
      <c r="F41" s="168" t="s">
        <v>31</v>
      </c>
      <c r="G41" s="168" t="s">
        <v>31</v>
      </c>
      <c r="H41" s="168" t="s">
        <v>31</v>
      </c>
      <c r="I41" s="168" t="s">
        <v>31</v>
      </c>
      <c r="J41" s="169" t="s">
        <v>31</v>
      </c>
      <c r="K41" s="168" t="s">
        <v>31</v>
      </c>
      <c r="L41" s="169">
        <v>11.28</v>
      </c>
      <c r="M41" s="170" t="s">
        <v>31</v>
      </c>
      <c r="N41" s="171" t="s">
        <v>31</v>
      </c>
      <c r="T41" s="137" t="s">
        <v>245</v>
      </c>
    </row>
    <row r="42" spans="1:23" s="132" customFormat="1" ht="22.5" x14ac:dyDescent="0.2">
      <c r="A42" s="167"/>
      <c r="B42" s="166" t="s">
        <v>839</v>
      </c>
      <c r="C42" s="904" t="s">
        <v>840</v>
      </c>
      <c r="D42" s="904"/>
      <c r="E42" s="904"/>
      <c r="F42" s="168" t="s">
        <v>144</v>
      </c>
      <c r="G42" s="168" t="s">
        <v>841</v>
      </c>
      <c r="H42" s="168" t="s">
        <v>31</v>
      </c>
      <c r="I42" s="168" t="s">
        <v>841</v>
      </c>
      <c r="J42" s="169" t="s">
        <v>31</v>
      </c>
      <c r="K42" s="168" t="s">
        <v>31</v>
      </c>
      <c r="L42" s="169">
        <v>10.38</v>
      </c>
      <c r="M42" s="170" t="s">
        <v>31</v>
      </c>
      <c r="N42" s="171" t="s">
        <v>31</v>
      </c>
      <c r="T42" s="137" t="s">
        <v>840</v>
      </c>
    </row>
    <row r="43" spans="1:23" s="132" customFormat="1" ht="22.5" x14ac:dyDescent="0.2">
      <c r="A43" s="167"/>
      <c r="B43" s="166" t="s">
        <v>842</v>
      </c>
      <c r="C43" s="904" t="s">
        <v>843</v>
      </c>
      <c r="D43" s="904"/>
      <c r="E43" s="904"/>
      <c r="F43" s="168" t="s">
        <v>144</v>
      </c>
      <c r="G43" s="168" t="s">
        <v>554</v>
      </c>
      <c r="H43" s="168" t="s">
        <v>31</v>
      </c>
      <c r="I43" s="168" t="s">
        <v>554</v>
      </c>
      <c r="J43" s="169" t="s">
        <v>31</v>
      </c>
      <c r="K43" s="168" t="s">
        <v>31</v>
      </c>
      <c r="L43" s="169">
        <v>7.33</v>
      </c>
      <c r="M43" s="170" t="s">
        <v>31</v>
      </c>
      <c r="N43" s="171" t="s">
        <v>31</v>
      </c>
      <c r="T43" s="137" t="s">
        <v>843</v>
      </c>
    </row>
    <row r="44" spans="1:23" s="132" customFormat="1" x14ac:dyDescent="0.2">
      <c r="A44" s="172"/>
      <c r="B44" s="173"/>
      <c r="C44" s="918" t="s">
        <v>252</v>
      </c>
      <c r="D44" s="918"/>
      <c r="E44" s="918"/>
      <c r="F44" s="174" t="s">
        <v>31</v>
      </c>
      <c r="G44" s="174" t="s">
        <v>31</v>
      </c>
      <c r="H44" s="174" t="s">
        <v>31</v>
      </c>
      <c r="I44" s="174" t="s">
        <v>31</v>
      </c>
      <c r="J44" s="175" t="s">
        <v>31</v>
      </c>
      <c r="K44" s="174" t="s">
        <v>31</v>
      </c>
      <c r="L44" s="175">
        <v>29.85</v>
      </c>
      <c r="M44" s="161" t="s">
        <v>31</v>
      </c>
      <c r="N44" s="176" t="s">
        <v>31</v>
      </c>
      <c r="V44" s="137" t="s">
        <v>252</v>
      </c>
    </row>
    <row r="45" spans="1:23" s="132" customFormat="1" ht="22.5" x14ac:dyDescent="0.2">
      <c r="A45" s="157" t="s">
        <v>235</v>
      </c>
      <c r="B45" s="158" t="s">
        <v>1301</v>
      </c>
      <c r="C45" s="917" t="s">
        <v>1334</v>
      </c>
      <c r="D45" s="917"/>
      <c r="E45" s="917"/>
      <c r="F45" s="159" t="s">
        <v>178</v>
      </c>
      <c r="G45" s="159" t="s">
        <v>31</v>
      </c>
      <c r="H45" s="159" t="s">
        <v>31</v>
      </c>
      <c r="I45" s="159" t="s">
        <v>225</v>
      </c>
      <c r="J45" s="160">
        <v>10293.540000000001</v>
      </c>
      <c r="K45" s="159" t="s">
        <v>706</v>
      </c>
      <c r="L45" s="160">
        <v>10417.06</v>
      </c>
      <c r="M45" s="161" t="s">
        <v>31</v>
      </c>
      <c r="N45" s="162" t="s">
        <v>31</v>
      </c>
      <c r="Q45" s="137" t="s">
        <v>1334</v>
      </c>
    </row>
    <row r="46" spans="1:23" s="132" customFormat="1" x14ac:dyDescent="0.2">
      <c r="A46" s="163"/>
      <c r="B46" s="164"/>
      <c r="C46" s="904" t="s">
        <v>1335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W46" s="137" t="s">
        <v>1335</v>
      </c>
    </row>
    <row r="47" spans="1:23" s="132" customFormat="1" ht="22.5" x14ac:dyDescent="0.2">
      <c r="A47" s="165"/>
      <c r="B47" s="166" t="s">
        <v>708</v>
      </c>
      <c r="C47" s="904" t="s">
        <v>709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R47" s="137" t="s">
        <v>709</v>
      </c>
    </row>
    <row r="48" spans="1:23" s="132" customFormat="1" x14ac:dyDescent="0.2">
      <c r="A48" s="157" t="s">
        <v>238</v>
      </c>
      <c r="B48" s="158" t="s">
        <v>1336</v>
      </c>
      <c r="C48" s="917" t="s">
        <v>1337</v>
      </c>
      <c r="D48" s="917"/>
      <c r="E48" s="917"/>
      <c r="F48" s="159" t="s">
        <v>178</v>
      </c>
      <c r="G48" s="159" t="s">
        <v>31</v>
      </c>
      <c r="H48" s="159" t="s">
        <v>31</v>
      </c>
      <c r="I48" s="159" t="s">
        <v>225</v>
      </c>
      <c r="J48" s="160" t="s">
        <v>31</v>
      </c>
      <c r="K48" s="159" t="s">
        <v>31</v>
      </c>
      <c r="L48" s="160" t="s">
        <v>31</v>
      </c>
      <c r="M48" s="161" t="s">
        <v>31</v>
      </c>
      <c r="N48" s="162" t="s">
        <v>31</v>
      </c>
      <c r="Q48" s="137" t="s">
        <v>1337</v>
      </c>
    </row>
    <row r="49" spans="1:23" s="132" customFormat="1" ht="22.5" x14ac:dyDescent="0.2">
      <c r="A49" s="165"/>
      <c r="B49" s="166" t="s">
        <v>231</v>
      </c>
      <c r="C49" s="904" t="s">
        <v>232</v>
      </c>
      <c r="D49" s="904"/>
      <c r="E49" s="904"/>
      <c r="F49" s="904"/>
      <c r="G49" s="904"/>
      <c r="H49" s="904"/>
      <c r="I49" s="904"/>
      <c r="J49" s="904"/>
      <c r="K49" s="904"/>
      <c r="L49" s="904"/>
      <c r="M49" s="904"/>
      <c r="N49" s="912"/>
      <c r="R49" s="137" t="s">
        <v>232</v>
      </c>
    </row>
    <row r="50" spans="1:23" s="132" customFormat="1" x14ac:dyDescent="0.2">
      <c r="A50" s="167"/>
      <c r="B50" s="166" t="s">
        <v>225</v>
      </c>
      <c r="C50" s="904" t="s">
        <v>255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>
        <v>9.82</v>
      </c>
      <c r="K50" s="168" t="s">
        <v>520</v>
      </c>
      <c r="L50" s="169">
        <v>12.28</v>
      </c>
      <c r="M50" s="170" t="s">
        <v>31</v>
      </c>
      <c r="N50" s="171" t="s">
        <v>31</v>
      </c>
      <c r="S50" s="137" t="s">
        <v>255</v>
      </c>
    </row>
    <row r="51" spans="1:23" s="132" customFormat="1" x14ac:dyDescent="0.2">
      <c r="A51" s="167"/>
      <c r="B51" s="166" t="s">
        <v>235</v>
      </c>
      <c r="C51" s="904" t="s">
        <v>236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>
        <v>9.06</v>
      </c>
      <c r="K51" s="168" t="s">
        <v>520</v>
      </c>
      <c r="L51" s="169">
        <v>11.33</v>
      </c>
      <c r="M51" s="170" t="s">
        <v>31</v>
      </c>
      <c r="N51" s="171" t="s">
        <v>31</v>
      </c>
      <c r="S51" s="137" t="s">
        <v>236</v>
      </c>
    </row>
    <row r="52" spans="1:23" s="132" customFormat="1" x14ac:dyDescent="0.2">
      <c r="A52" s="167"/>
      <c r="B52" s="166" t="s">
        <v>238</v>
      </c>
      <c r="C52" s="904" t="s">
        <v>239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>
        <v>1.26</v>
      </c>
      <c r="K52" s="168" t="s">
        <v>520</v>
      </c>
      <c r="L52" s="169">
        <v>1.58</v>
      </c>
      <c r="M52" s="170" t="s">
        <v>31</v>
      </c>
      <c r="N52" s="171" t="s">
        <v>31</v>
      </c>
      <c r="S52" s="137" t="s">
        <v>239</v>
      </c>
    </row>
    <row r="53" spans="1:23" s="132" customFormat="1" x14ac:dyDescent="0.2">
      <c r="A53" s="167"/>
      <c r="B53" s="166" t="s">
        <v>256</v>
      </c>
      <c r="C53" s="904" t="s">
        <v>257</v>
      </c>
      <c r="D53" s="904"/>
      <c r="E53" s="904"/>
      <c r="F53" s="168" t="s">
        <v>31</v>
      </c>
      <c r="G53" s="168" t="s">
        <v>31</v>
      </c>
      <c r="H53" s="168" t="s">
        <v>31</v>
      </c>
      <c r="I53" s="168" t="s">
        <v>31</v>
      </c>
      <c r="J53" s="169">
        <v>0.81</v>
      </c>
      <c r="K53" s="168" t="s">
        <v>31</v>
      </c>
      <c r="L53" s="169">
        <v>0.81</v>
      </c>
      <c r="M53" s="170" t="s">
        <v>31</v>
      </c>
      <c r="N53" s="171" t="s">
        <v>31</v>
      </c>
      <c r="S53" s="137" t="s">
        <v>257</v>
      </c>
    </row>
    <row r="54" spans="1:23" s="132" customFormat="1" x14ac:dyDescent="0.2">
      <c r="A54" s="167"/>
      <c r="B54" s="166" t="s">
        <v>31</v>
      </c>
      <c r="C54" s="904" t="s">
        <v>258</v>
      </c>
      <c r="D54" s="904"/>
      <c r="E54" s="904"/>
      <c r="F54" s="168" t="s">
        <v>241</v>
      </c>
      <c r="G54" s="168" t="s">
        <v>1338</v>
      </c>
      <c r="H54" s="168" t="s">
        <v>520</v>
      </c>
      <c r="I54" s="168" t="s">
        <v>1339</v>
      </c>
      <c r="J54" s="169" t="s">
        <v>31</v>
      </c>
      <c r="K54" s="168" t="s">
        <v>31</v>
      </c>
      <c r="L54" s="169" t="s">
        <v>31</v>
      </c>
      <c r="M54" s="170" t="s">
        <v>31</v>
      </c>
      <c r="N54" s="171" t="s">
        <v>31</v>
      </c>
      <c r="T54" s="137" t="s">
        <v>258</v>
      </c>
    </row>
    <row r="55" spans="1:23" s="132" customFormat="1" x14ac:dyDescent="0.2">
      <c r="A55" s="167"/>
      <c r="B55" s="166" t="s">
        <v>31</v>
      </c>
      <c r="C55" s="904" t="s">
        <v>240</v>
      </c>
      <c r="D55" s="904"/>
      <c r="E55" s="904"/>
      <c r="F55" s="168" t="s">
        <v>241</v>
      </c>
      <c r="G55" s="168" t="s">
        <v>868</v>
      </c>
      <c r="H55" s="168" t="s">
        <v>520</v>
      </c>
      <c r="I55" s="168" t="s">
        <v>1340</v>
      </c>
      <c r="J55" s="169" t="s">
        <v>31</v>
      </c>
      <c r="K55" s="168" t="s">
        <v>31</v>
      </c>
      <c r="L55" s="169" t="s">
        <v>31</v>
      </c>
      <c r="M55" s="170" t="s">
        <v>31</v>
      </c>
      <c r="N55" s="171" t="s">
        <v>31</v>
      </c>
      <c r="T55" s="137" t="s">
        <v>240</v>
      </c>
    </row>
    <row r="56" spans="1:23" s="132" customFormat="1" x14ac:dyDescent="0.2">
      <c r="A56" s="167"/>
      <c r="B56" s="166" t="s">
        <v>31</v>
      </c>
      <c r="C56" s="917" t="s">
        <v>244</v>
      </c>
      <c r="D56" s="917"/>
      <c r="E56" s="917"/>
      <c r="F56" s="159" t="s">
        <v>31</v>
      </c>
      <c r="G56" s="159" t="s">
        <v>31</v>
      </c>
      <c r="H56" s="159" t="s">
        <v>31</v>
      </c>
      <c r="I56" s="159" t="s">
        <v>31</v>
      </c>
      <c r="J56" s="160">
        <v>19.690000000000001</v>
      </c>
      <c r="K56" s="159" t="s">
        <v>31</v>
      </c>
      <c r="L56" s="160">
        <v>24.42</v>
      </c>
      <c r="M56" s="161" t="s">
        <v>31</v>
      </c>
      <c r="N56" s="162" t="s">
        <v>31</v>
      </c>
      <c r="U56" s="137" t="s">
        <v>244</v>
      </c>
    </row>
    <row r="57" spans="1:23" s="132" customFormat="1" x14ac:dyDescent="0.2">
      <c r="A57" s="167"/>
      <c r="B57" s="166" t="s">
        <v>31</v>
      </c>
      <c r="C57" s="904" t="s">
        <v>245</v>
      </c>
      <c r="D57" s="904"/>
      <c r="E57" s="904"/>
      <c r="F57" s="168" t="s">
        <v>31</v>
      </c>
      <c r="G57" s="168" t="s">
        <v>31</v>
      </c>
      <c r="H57" s="168" t="s">
        <v>31</v>
      </c>
      <c r="I57" s="168" t="s">
        <v>31</v>
      </c>
      <c r="J57" s="169" t="s">
        <v>31</v>
      </c>
      <c r="K57" s="168" t="s">
        <v>31</v>
      </c>
      <c r="L57" s="169">
        <v>13.86</v>
      </c>
      <c r="M57" s="170" t="s">
        <v>31</v>
      </c>
      <c r="N57" s="171" t="s">
        <v>31</v>
      </c>
      <c r="T57" s="137" t="s">
        <v>245</v>
      </c>
    </row>
    <row r="58" spans="1:23" s="132" customFormat="1" ht="22.5" x14ac:dyDescent="0.2">
      <c r="A58" s="167"/>
      <c r="B58" s="166" t="s">
        <v>892</v>
      </c>
      <c r="C58" s="904" t="s">
        <v>893</v>
      </c>
      <c r="D58" s="904"/>
      <c r="E58" s="904"/>
      <c r="F58" s="168" t="s">
        <v>144</v>
      </c>
      <c r="G58" s="168" t="s">
        <v>248</v>
      </c>
      <c r="H58" s="168" t="s">
        <v>31</v>
      </c>
      <c r="I58" s="168" t="s">
        <v>248</v>
      </c>
      <c r="J58" s="169" t="s">
        <v>31</v>
      </c>
      <c r="K58" s="168" t="s">
        <v>31</v>
      </c>
      <c r="L58" s="169">
        <v>13.17</v>
      </c>
      <c r="M58" s="170" t="s">
        <v>31</v>
      </c>
      <c r="N58" s="171" t="s">
        <v>31</v>
      </c>
      <c r="T58" s="137" t="s">
        <v>893</v>
      </c>
    </row>
    <row r="59" spans="1:23" s="132" customFormat="1" ht="22.5" x14ac:dyDescent="0.2">
      <c r="A59" s="167"/>
      <c r="B59" s="166" t="s">
        <v>894</v>
      </c>
      <c r="C59" s="904" t="s">
        <v>895</v>
      </c>
      <c r="D59" s="904"/>
      <c r="E59" s="904"/>
      <c r="F59" s="168" t="s">
        <v>144</v>
      </c>
      <c r="G59" s="168" t="s">
        <v>554</v>
      </c>
      <c r="H59" s="168" t="s">
        <v>31</v>
      </c>
      <c r="I59" s="168" t="s">
        <v>554</v>
      </c>
      <c r="J59" s="169" t="s">
        <v>31</v>
      </c>
      <c r="K59" s="168" t="s">
        <v>31</v>
      </c>
      <c r="L59" s="169">
        <v>9.01</v>
      </c>
      <c r="M59" s="170" t="s">
        <v>31</v>
      </c>
      <c r="N59" s="171" t="s">
        <v>31</v>
      </c>
      <c r="T59" s="137" t="s">
        <v>895</v>
      </c>
    </row>
    <row r="60" spans="1:23" s="132" customFormat="1" x14ac:dyDescent="0.2">
      <c r="A60" s="172"/>
      <c r="B60" s="173"/>
      <c r="C60" s="918" t="s">
        <v>252</v>
      </c>
      <c r="D60" s="918"/>
      <c r="E60" s="918"/>
      <c r="F60" s="174" t="s">
        <v>31</v>
      </c>
      <c r="G60" s="174" t="s">
        <v>31</v>
      </c>
      <c r="H60" s="174" t="s">
        <v>31</v>
      </c>
      <c r="I60" s="174" t="s">
        <v>31</v>
      </c>
      <c r="J60" s="175" t="s">
        <v>31</v>
      </c>
      <c r="K60" s="174" t="s">
        <v>31</v>
      </c>
      <c r="L60" s="175">
        <v>46.6</v>
      </c>
      <c r="M60" s="161" t="s">
        <v>31</v>
      </c>
      <c r="N60" s="176" t="s">
        <v>31</v>
      </c>
      <c r="V60" s="137" t="s">
        <v>252</v>
      </c>
    </row>
    <row r="61" spans="1:23" s="132" customFormat="1" ht="22.5" x14ac:dyDescent="0.2">
      <c r="A61" s="157" t="s">
        <v>256</v>
      </c>
      <c r="B61" s="158" t="s">
        <v>1341</v>
      </c>
      <c r="C61" s="917" t="s">
        <v>1342</v>
      </c>
      <c r="D61" s="917"/>
      <c r="E61" s="917"/>
      <c r="F61" s="159" t="s">
        <v>178</v>
      </c>
      <c r="G61" s="159" t="s">
        <v>31</v>
      </c>
      <c r="H61" s="159" t="s">
        <v>31</v>
      </c>
      <c r="I61" s="159" t="s">
        <v>225</v>
      </c>
      <c r="J61" s="160">
        <v>2205.9699999999998</v>
      </c>
      <c r="K61" s="159" t="s">
        <v>706</v>
      </c>
      <c r="L61" s="160">
        <v>2232.44</v>
      </c>
      <c r="M61" s="161" t="s">
        <v>31</v>
      </c>
      <c r="N61" s="162" t="s">
        <v>31</v>
      </c>
      <c r="Q61" s="137" t="s">
        <v>1342</v>
      </c>
    </row>
    <row r="62" spans="1:23" s="132" customFormat="1" x14ac:dyDescent="0.2">
      <c r="A62" s="163"/>
      <c r="B62" s="164"/>
      <c r="C62" s="904" t="s">
        <v>1343</v>
      </c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12"/>
      <c r="W62" s="137" t="s">
        <v>1343</v>
      </c>
    </row>
    <row r="63" spans="1:23" s="132" customFormat="1" ht="22.5" x14ac:dyDescent="0.2">
      <c r="A63" s="165"/>
      <c r="B63" s="166" t="s">
        <v>708</v>
      </c>
      <c r="C63" s="904" t="s">
        <v>709</v>
      </c>
      <c r="D63" s="904"/>
      <c r="E63" s="904"/>
      <c r="F63" s="904"/>
      <c r="G63" s="904"/>
      <c r="H63" s="904"/>
      <c r="I63" s="904"/>
      <c r="J63" s="904"/>
      <c r="K63" s="904"/>
      <c r="L63" s="904"/>
      <c r="M63" s="904"/>
      <c r="N63" s="912"/>
      <c r="R63" s="137" t="s">
        <v>709</v>
      </c>
    </row>
    <row r="64" spans="1:23" s="132" customFormat="1" ht="22.5" x14ac:dyDescent="0.2">
      <c r="A64" s="157" t="s">
        <v>285</v>
      </c>
      <c r="B64" s="158" t="s">
        <v>847</v>
      </c>
      <c r="C64" s="917" t="s">
        <v>848</v>
      </c>
      <c r="D64" s="917"/>
      <c r="E64" s="917"/>
      <c r="F64" s="159" t="s">
        <v>178</v>
      </c>
      <c r="G64" s="159" t="s">
        <v>31</v>
      </c>
      <c r="H64" s="159" t="s">
        <v>31</v>
      </c>
      <c r="I64" s="159" t="s">
        <v>225</v>
      </c>
      <c r="J64" s="160" t="s">
        <v>31</v>
      </c>
      <c r="K64" s="159" t="s">
        <v>31</v>
      </c>
      <c r="L64" s="160" t="s">
        <v>31</v>
      </c>
      <c r="M64" s="161" t="s">
        <v>31</v>
      </c>
      <c r="N64" s="162" t="s">
        <v>31</v>
      </c>
      <c r="Q64" s="137" t="s">
        <v>848</v>
      </c>
    </row>
    <row r="65" spans="1:23" s="132" customFormat="1" ht="22.5" x14ac:dyDescent="0.2">
      <c r="A65" s="165"/>
      <c r="B65" s="166" t="s">
        <v>231</v>
      </c>
      <c r="C65" s="904" t="s">
        <v>232</v>
      </c>
      <c r="D65" s="904"/>
      <c r="E65" s="904"/>
      <c r="F65" s="904"/>
      <c r="G65" s="904"/>
      <c r="H65" s="904"/>
      <c r="I65" s="904"/>
      <c r="J65" s="904"/>
      <c r="K65" s="904"/>
      <c r="L65" s="904"/>
      <c r="M65" s="904"/>
      <c r="N65" s="912"/>
      <c r="R65" s="137" t="s">
        <v>232</v>
      </c>
    </row>
    <row r="66" spans="1:23" s="132" customFormat="1" x14ac:dyDescent="0.2">
      <c r="A66" s="167"/>
      <c r="B66" s="166" t="s">
        <v>225</v>
      </c>
      <c r="C66" s="904" t="s">
        <v>255</v>
      </c>
      <c r="D66" s="904"/>
      <c r="E66" s="904"/>
      <c r="F66" s="168" t="s">
        <v>31</v>
      </c>
      <c r="G66" s="168" t="s">
        <v>31</v>
      </c>
      <c r="H66" s="168" t="s">
        <v>31</v>
      </c>
      <c r="I66" s="168" t="s">
        <v>31</v>
      </c>
      <c r="J66" s="169">
        <v>8.9</v>
      </c>
      <c r="K66" s="168" t="s">
        <v>520</v>
      </c>
      <c r="L66" s="169">
        <v>11.13</v>
      </c>
      <c r="M66" s="170" t="s">
        <v>31</v>
      </c>
      <c r="N66" s="171" t="s">
        <v>31</v>
      </c>
      <c r="S66" s="137" t="s">
        <v>255</v>
      </c>
    </row>
    <row r="67" spans="1:23" s="132" customFormat="1" x14ac:dyDescent="0.2">
      <c r="A67" s="167"/>
      <c r="B67" s="166" t="s">
        <v>235</v>
      </c>
      <c r="C67" s="904" t="s">
        <v>236</v>
      </c>
      <c r="D67" s="904"/>
      <c r="E67" s="904"/>
      <c r="F67" s="168" t="s">
        <v>31</v>
      </c>
      <c r="G67" s="168" t="s">
        <v>31</v>
      </c>
      <c r="H67" s="168" t="s">
        <v>31</v>
      </c>
      <c r="I67" s="168" t="s">
        <v>31</v>
      </c>
      <c r="J67" s="169">
        <v>0.66</v>
      </c>
      <c r="K67" s="168" t="s">
        <v>520</v>
      </c>
      <c r="L67" s="169">
        <v>0.83</v>
      </c>
      <c r="M67" s="170" t="s">
        <v>31</v>
      </c>
      <c r="N67" s="171" t="s">
        <v>31</v>
      </c>
      <c r="S67" s="137" t="s">
        <v>236</v>
      </c>
    </row>
    <row r="68" spans="1:23" s="132" customFormat="1" x14ac:dyDescent="0.2">
      <c r="A68" s="167"/>
      <c r="B68" s="166" t="s">
        <v>238</v>
      </c>
      <c r="C68" s="904" t="s">
        <v>239</v>
      </c>
      <c r="D68" s="904"/>
      <c r="E68" s="904"/>
      <c r="F68" s="168" t="s">
        <v>31</v>
      </c>
      <c r="G68" s="168" t="s">
        <v>31</v>
      </c>
      <c r="H68" s="168" t="s">
        <v>31</v>
      </c>
      <c r="I68" s="168" t="s">
        <v>31</v>
      </c>
      <c r="J68" s="169">
        <v>0.12</v>
      </c>
      <c r="K68" s="168" t="s">
        <v>520</v>
      </c>
      <c r="L68" s="169">
        <v>0.15</v>
      </c>
      <c r="M68" s="170" t="s">
        <v>31</v>
      </c>
      <c r="N68" s="171" t="s">
        <v>31</v>
      </c>
      <c r="S68" s="137" t="s">
        <v>239</v>
      </c>
    </row>
    <row r="69" spans="1:23" s="132" customFormat="1" x14ac:dyDescent="0.2">
      <c r="A69" s="167"/>
      <c r="B69" s="166" t="s">
        <v>256</v>
      </c>
      <c r="C69" s="904" t="s">
        <v>257</v>
      </c>
      <c r="D69" s="904"/>
      <c r="E69" s="904"/>
      <c r="F69" s="168" t="s">
        <v>31</v>
      </c>
      <c r="G69" s="168" t="s">
        <v>31</v>
      </c>
      <c r="H69" s="168" t="s">
        <v>31</v>
      </c>
      <c r="I69" s="168" t="s">
        <v>31</v>
      </c>
      <c r="J69" s="169">
        <v>0.18</v>
      </c>
      <c r="K69" s="168" t="s">
        <v>31</v>
      </c>
      <c r="L69" s="169">
        <v>0.18</v>
      </c>
      <c r="M69" s="170" t="s">
        <v>31</v>
      </c>
      <c r="N69" s="171" t="s">
        <v>31</v>
      </c>
      <c r="S69" s="137" t="s">
        <v>257</v>
      </c>
    </row>
    <row r="70" spans="1:23" s="132" customFormat="1" x14ac:dyDescent="0.2">
      <c r="A70" s="167"/>
      <c r="B70" s="166" t="s">
        <v>31</v>
      </c>
      <c r="C70" s="904" t="s">
        <v>258</v>
      </c>
      <c r="D70" s="904"/>
      <c r="E70" s="904"/>
      <c r="F70" s="168" t="s">
        <v>241</v>
      </c>
      <c r="G70" s="168" t="s">
        <v>849</v>
      </c>
      <c r="H70" s="168" t="s">
        <v>520</v>
      </c>
      <c r="I70" s="168" t="s">
        <v>850</v>
      </c>
      <c r="J70" s="169" t="s">
        <v>31</v>
      </c>
      <c r="K70" s="168" t="s">
        <v>31</v>
      </c>
      <c r="L70" s="169" t="s">
        <v>31</v>
      </c>
      <c r="M70" s="170" t="s">
        <v>31</v>
      </c>
      <c r="N70" s="171" t="s">
        <v>31</v>
      </c>
      <c r="T70" s="137" t="s">
        <v>258</v>
      </c>
    </row>
    <row r="71" spans="1:23" s="132" customFormat="1" x14ac:dyDescent="0.2">
      <c r="A71" s="167"/>
      <c r="B71" s="166" t="s">
        <v>31</v>
      </c>
      <c r="C71" s="904" t="s">
        <v>240</v>
      </c>
      <c r="D71" s="904"/>
      <c r="E71" s="904"/>
      <c r="F71" s="168" t="s">
        <v>241</v>
      </c>
      <c r="G71" s="168" t="s">
        <v>851</v>
      </c>
      <c r="H71" s="168" t="s">
        <v>520</v>
      </c>
      <c r="I71" s="168" t="s">
        <v>852</v>
      </c>
      <c r="J71" s="169" t="s">
        <v>31</v>
      </c>
      <c r="K71" s="168" t="s">
        <v>31</v>
      </c>
      <c r="L71" s="169" t="s">
        <v>31</v>
      </c>
      <c r="M71" s="170" t="s">
        <v>31</v>
      </c>
      <c r="N71" s="171" t="s">
        <v>31</v>
      </c>
      <c r="T71" s="137" t="s">
        <v>240</v>
      </c>
    </row>
    <row r="72" spans="1:23" s="132" customFormat="1" x14ac:dyDescent="0.2">
      <c r="A72" s="167"/>
      <c r="B72" s="166" t="s">
        <v>31</v>
      </c>
      <c r="C72" s="917" t="s">
        <v>244</v>
      </c>
      <c r="D72" s="917"/>
      <c r="E72" s="917"/>
      <c r="F72" s="159" t="s">
        <v>31</v>
      </c>
      <c r="G72" s="159" t="s">
        <v>31</v>
      </c>
      <c r="H72" s="159" t="s">
        <v>31</v>
      </c>
      <c r="I72" s="159" t="s">
        <v>31</v>
      </c>
      <c r="J72" s="160">
        <v>9.74</v>
      </c>
      <c r="K72" s="159" t="s">
        <v>31</v>
      </c>
      <c r="L72" s="160">
        <v>12.14</v>
      </c>
      <c r="M72" s="161" t="s">
        <v>31</v>
      </c>
      <c r="N72" s="162" t="s">
        <v>31</v>
      </c>
      <c r="U72" s="137" t="s">
        <v>244</v>
      </c>
    </row>
    <row r="73" spans="1:23" s="132" customFormat="1" x14ac:dyDescent="0.2">
      <c r="A73" s="167"/>
      <c r="B73" s="166" t="s">
        <v>31</v>
      </c>
      <c r="C73" s="904" t="s">
        <v>245</v>
      </c>
      <c r="D73" s="904"/>
      <c r="E73" s="904"/>
      <c r="F73" s="168" t="s">
        <v>31</v>
      </c>
      <c r="G73" s="168" t="s">
        <v>31</v>
      </c>
      <c r="H73" s="168" t="s">
        <v>31</v>
      </c>
      <c r="I73" s="168" t="s">
        <v>31</v>
      </c>
      <c r="J73" s="169" t="s">
        <v>31</v>
      </c>
      <c r="K73" s="168" t="s">
        <v>31</v>
      </c>
      <c r="L73" s="169">
        <v>11.28</v>
      </c>
      <c r="M73" s="170" t="s">
        <v>31</v>
      </c>
      <c r="N73" s="171" t="s">
        <v>31</v>
      </c>
      <c r="T73" s="137" t="s">
        <v>245</v>
      </c>
    </row>
    <row r="74" spans="1:23" s="132" customFormat="1" ht="22.5" x14ac:dyDescent="0.2">
      <c r="A74" s="167"/>
      <c r="B74" s="166" t="s">
        <v>839</v>
      </c>
      <c r="C74" s="904" t="s">
        <v>840</v>
      </c>
      <c r="D74" s="904"/>
      <c r="E74" s="904"/>
      <c r="F74" s="168" t="s">
        <v>144</v>
      </c>
      <c r="G74" s="168" t="s">
        <v>841</v>
      </c>
      <c r="H74" s="168" t="s">
        <v>31</v>
      </c>
      <c r="I74" s="168" t="s">
        <v>841</v>
      </c>
      <c r="J74" s="169" t="s">
        <v>31</v>
      </c>
      <c r="K74" s="168" t="s">
        <v>31</v>
      </c>
      <c r="L74" s="169">
        <v>10.38</v>
      </c>
      <c r="M74" s="170" t="s">
        <v>31</v>
      </c>
      <c r="N74" s="171" t="s">
        <v>31</v>
      </c>
      <c r="T74" s="137" t="s">
        <v>840</v>
      </c>
    </row>
    <row r="75" spans="1:23" s="132" customFormat="1" ht="22.5" x14ac:dyDescent="0.2">
      <c r="A75" s="167"/>
      <c r="B75" s="166" t="s">
        <v>842</v>
      </c>
      <c r="C75" s="904" t="s">
        <v>843</v>
      </c>
      <c r="D75" s="904"/>
      <c r="E75" s="904"/>
      <c r="F75" s="168" t="s">
        <v>144</v>
      </c>
      <c r="G75" s="168" t="s">
        <v>554</v>
      </c>
      <c r="H75" s="168" t="s">
        <v>31</v>
      </c>
      <c r="I75" s="168" t="s">
        <v>554</v>
      </c>
      <c r="J75" s="169" t="s">
        <v>31</v>
      </c>
      <c r="K75" s="168" t="s">
        <v>31</v>
      </c>
      <c r="L75" s="169">
        <v>7.33</v>
      </c>
      <c r="M75" s="170" t="s">
        <v>31</v>
      </c>
      <c r="N75" s="171" t="s">
        <v>31</v>
      </c>
      <c r="T75" s="137" t="s">
        <v>843</v>
      </c>
    </row>
    <row r="76" spans="1:23" s="132" customFormat="1" x14ac:dyDescent="0.2">
      <c r="A76" s="172"/>
      <c r="B76" s="173"/>
      <c r="C76" s="918" t="s">
        <v>252</v>
      </c>
      <c r="D76" s="918"/>
      <c r="E76" s="918"/>
      <c r="F76" s="174" t="s">
        <v>31</v>
      </c>
      <c r="G76" s="174" t="s">
        <v>31</v>
      </c>
      <c r="H76" s="174" t="s">
        <v>31</v>
      </c>
      <c r="I76" s="174" t="s">
        <v>31</v>
      </c>
      <c r="J76" s="175" t="s">
        <v>31</v>
      </c>
      <c r="K76" s="174" t="s">
        <v>31</v>
      </c>
      <c r="L76" s="175">
        <v>29.85</v>
      </c>
      <c r="M76" s="161" t="s">
        <v>31</v>
      </c>
      <c r="N76" s="176" t="s">
        <v>31</v>
      </c>
      <c r="V76" s="137" t="s">
        <v>252</v>
      </c>
    </row>
    <row r="77" spans="1:23" s="132" customFormat="1" ht="22.5" x14ac:dyDescent="0.2">
      <c r="A77" s="157" t="s">
        <v>295</v>
      </c>
      <c r="B77" s="158" t="s">
        <v>1344</v>
      </c>
      <c r="C77" s="917" t="s">
        <v>1345</v>
      </c>
      <c r="D77" s="917"/>
      <c r="E77" s="917"/>
      <c r="F77" s="159" t="s">
        <v>178</v>
      </c>
      <c r="G77" s="159" t="s">
        <v>31</v>
      </c>
      <c r="H77" s="159" t="s">
        <v>31</v>
      </c>
      <c r="I77" s="159" t="s">
        <v>225</v>
      </c>
      <c r="J77" s="160">
        <v>8673.16</v>
      </c>
      <c r="K77" s="159" t="s">
        <v>706</v>
      </c>
      <c r="L77" s="160">
        <v>8777.24</v>
      </c>
      <c r="M77" s="161" t="s">
        <v>31</v>
      </c>
      <c r="N77" s="162" t="s">
        <v>31</v>
      </c>
      <c r="Q77" s="137" t="s">
        <v>1345</v>
      </c>
    </row>
    <row r="78" spans="1:23" s="132" customFormat="1" x14ac:dyDescent="0.2">
      <c r="A78" s="163"/>
      <c r="B78" s="164"/>
      <c r="C78" s="904" t="s">
        <v>1346</v>
      </c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12"/>
      <c r="W78" s="137" t="s">
        <v>1346</v>
      </c>
    </row>
    <row r="79" spans="1:23" s="132" customFormat="1" ht="22.5" x14ac:dyDescent="0.2">
      <c r="A79" s="165"/>
      <c r="B79" s="166" t="s">
        <v>708</v>
      </c>
      <c r="C79" s="904" t="s">
        <v>709</v>
      </c>
      <c r="D79" s="904"/>
      <c r="E79" s="904"/>
      <c r="F79" s="904"/>
      <c r="G79" s="904"/>
      <c r="H79" s="904"/>
      <c r="I79" s="904"/>
      <c r="J79" s="904"/>
      <c r="K79" s="904"/>
      <c r="L79" s="904"/>
      <c r="M79" s="904"/>
      <c r="N79" s="912"/>
      <c r="R79" s="137" t="s">
        <v>709</v>
      </c>
    </row>
    <row r="80" spans="1:23" s="132" customFormat="1" ht="22.5" x14ac:dyDescent="0.2">
      <c r="A80" s="157" t="s">
        <v>304</v>
      </c>
      <c r="B80" s="158" t="s">
        <v>847</v>
      </c>
      <c r="C80" s="917" t="s">
        <v>848</v>
      </c>
      <c r="D80" s="917"/>
      <c r="E80" s="917"/>
      <c r="F80" s="159" t="s">
        <v>178</v>
      </c>
      <c r="G80" s="159" t="s">
        <v>31</v>
      </c>
      <c r="H80" s="159" t="s">
        <v>31</v>
      </c>
      <c r="I80" s="159" t="s">
        <v>225</v>
      </c>
      <c r="J80" s="160" t="s">
        <v>31</v>
      </c>
      <c r="K80" s="159" t="s">
        <v>31</v>
      </c>
      <c r="L80" s="160" t="s">
        <v>31</v>
      </c>
      <c r="M80" s="161" t="s">
        <v>31</v>
      </c>
      <c r="N80" s="162" t="s">
        <v>31</v>
      </c>
      <c r="Q80" s="137" t="s">
        <v>848</v>
      </c>
    </row>
    <row r="81" spans="1:23" s="132" customFormat="1" ht="22.5" x14ac:dyDescent="0.2">
      <c r="A81" s="165"/>
      <c r="B81" s="166" t="s">
        <v>231</v>
      </c>
      <c r="C81" s="904" t="s">
        <v>232</v>
      </c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12"/>
      <c r="R81" s="137" t="s">
        <v>232</v>
      </c>
    </row>
    <row r="82" spans="1:23" s="132" customFormat="1" x14ac:dyDescent="0.2">
      <c r="A82" s="167"/>
      <c r="B82" s="166" t="s">
        <v>225</v>
      </c>
      <c r="C82" s="904" t="s">
        <v>255</v>
      </c>
      <c r="D82" s="904"/>
      <c r="E82" s="904"/>
      <c r="F82" s="168" t="s">
        <v>31</v>
      </c>
      <c r="G82" s="168" t="s">
        <v>31</v>
      </c>
      <c r="H82" s="168" t="s">
        <v>31</v>
      </c>
      <c r="I82" s="168" t="s">
        <v>31</v>
      </c>
      <c r="J82" s="169">
        <v>8.9</v>
      </c>
      <c r="K82" s="168" t="s">
        <v>520</v>
      </c>
      <c r="L82" s="169">
        <v>11.13</v>
      </c>
      <c r="M82" s="170" t="s">
        <v>31</v>
      </c>
      <c r="N82" s="171" t="s">
        <v>31</v>
      </c>
      <c r="S82" s="137" t="s">
        <v>255</v>
      </c>
    </row>
    <row r="83" spans="1:23" s="132" customFormat="1" x14ac:dyDescent="0.2">
      <c r="A83" s="167"/>
      <c r="B83" s="166" t="s">
        <v>235</v>
      </c>
      <c r="C83" s="904" t="s">
        <v>236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>
        <v>0.66</v>
      </c>
      <c r="K83" s="168" t="s">
        <v>520</v>
      </c>
      <c r="L83" s="169">
        <v>0.83</v>
      </c>
      <c r="M83" s="170" t="s">
        <v>31</v>
      </c>
      <c r="N83" s="171" t="s">
        <v>31</v>
      </c>
      <c r="S83" s="137" t="s">
        <v>236</v>
      </c>
    </row>
    <row r="84" spans="1:23" s="132" customFormat="1" x14ac:dyDescent="0.2">
      <c r="A84" s="167"/>
      <c r="B84" s="166" t="s">
        <v>238</v>
      </c>
      <c r="C84" s="904" t="s">
        <v>239</v>
      </c>
      <c r="D84" s="904"/>
      <c r="E84" s="904"/>
      <c r="F84" s="168" t="s">
        <v>31</v>
      </c>
      <c r="G84" s="168" t="s">
        <v>31</v>
      </c>
      <c r="H84" s="168" t="s">
        <v>31</v>
      </c>
      <c r="I84" s="168" t="s">
        <v>31</v>
      </c>
      <c r="J84" s="169">
        <v>0.12</v>
      </c>
      <c r="K84" s="168" t="s">
        <v>520</v>
      </c>
      <c r="L84" s="169">
        <v>0.15</v>
      </c>
      <c r="M84" s="170" t="s">
        <v>31</v>
      </c>
      <c r="N84" s="171" t="s">
        <v>31</v>
      </c>
      <c r="S84" s="137" t="s">
        <v>239</v>
      </c>
    </row>
    <row r="85" spans="1:23" s="132" customFormat="1" x14ac:dyDescent="0.2">
      <c r="A85" s="167"/>
      <c r="B85" s="166" t="s">
        <v>256</v>
      </c>
      <c r="C85" s="904" t="s">
        <v>257</v>
      </c>
      <c r="D85" s="904"/>
      <c r="E85" s="904"/>
      <c r="F85" s="168" t="s">
        <v>31</v>
      </c>
      <c r="G85" s="168" t="s">
        <v>31</v>
      </c>
      <c r="H85" s="168" t="s">
        <v>31</v>
      </c>
      <c r="I85" s="168" t="s">
        <v>31</v>
      </c>
      <c r="J85" s="169">
        <v>0.18</v>
      </c>
      <c r="K85" s="168" t="s">
        <v>31</v>
      </c>
      <c r="L85" s="169">
        <v>0.18</v>
      </c>
      <c r="M85" s="170" t="s">
        <v>31</v>
      </c>
      <c r="N85" s="171" t="s">
        <v>31</v>
      </c>
      <c r="S85" s="137" t="s">
        <v>257</v>
      </c>
    </row>
    <row r="86" spans="1:23" s="132" customFormat="1" x14ac:dyDescent="0.2">
      <c r="A86" s="167"/>
      <c r="B86" s="166" t="s">
        <v>31</v>
      </c>
      <c r="C86" s="904" t="s">
        <v>258</v>
      </c>
      <c r="D86" s="904"/>
      <c r="E86" s="904"/>
      <c r="F86" s="168" t="s">
        <v>241</v>
      </c>
      <c r="G86" s="168" t="s">
        <v>849</v>
      </c>
      <c r="H86" s="168" t="s">
        <v>520</v>
      </c>
      <c r="I86" s="168" t="s">
        <v>850</v>
      </c>
      <c r="J86" s="169" t="s">
        <v>31</v>
      </c>
      <c r="K86" s="168" t="s">
        <v>31</v>
      </c>
      <c r="L86" s="169" t="s">
        <v>31</v>
      </c>
      <c r="M86" s="170" t="s">
        <v>31</v>
      </c>
      <c r="N86" s="171" t="s">
        <v>31</v>
      </c>
      <c r="T86" s="137" t="s">
        <v>258</v>
      </c>
    </row>
    <row r="87" spans="1:23" s="132" customFormat="1" x14ac:dyDescent="0.2">
      <c r="A87" s="167"/>
      <c r="B87" s="166" t="s">
        <v>31</v>
      </c>
      <c r="C87" s="904" t="s">
        <v>240</v>
      </c>
      <c r="D87" s="904"/>
      <c r="E87" s="904"/>
      <c r="F87" s="168" t="s">
        <v>241</v>
      </c>
      <c r="G87" s="168" t="s">
        <v>851</v>
      </c>
      <c r="H87" s="168" t="s">
        <v>520</v>
      </c>
      <c r="I87" s="168" t="s">
        <v>852</v>
      </c>
      <c r="J87" s="169" t="s">
        <v>31</v>
      </c>
      <c r="K87" s="168" t="s">
        <v>31</v>
      </c>
      <c r="L87" s="169" t="s">
        <v>31</v>
      </c>
      <c r="M87" s="170" t="s">
        <v>31</v>
      </c>
      <c r="N87" s="171" t="s">
        <v>31</v>
      </c>
      <c r="T87" s="137" t="s">
        <v>240</v>
      </c>
    </row>
    <row r="88" spans="1:23" s="132" customFormat="1" x14ac:dyDescent="0.2">
      <c r="A88" s="167"/>
      <c r="B88" s="166" t="s">
        <v>31</v>
      </c>
      <c r="C88" s="917" t="s">
        <v>244</v>
      </c>
      <c r="D88" s="917"/>
      <c r="E88" s="917"/>
      <c r="F88" s="159" t="s">
        <v>31</v>
      </c>
      <c r="G88" s="159" t="s">
        <v>31</v>
      </c>
      <c r="H88" s="159" t="s">
        <v>31</v>
      </c>
      <c r="I88" s="159" t="s">
        <v>31</v>
      </c>
      <c r="J88" s="160">
        <v>9.74</v>
      </c>
      <c r="K88" s="159" t="s">
        <v>31</v>
      </c>
      <c r="L88" s="160">
        <v>12.14</v>
      </c>
      <c r="M88" s="161" t="s">
        <v>31</v>
      </c>
      <c r="N88" s="162" t="s">
        <v>31</v>
      </c>
      <c r="U88" s="137" t="s">
        <v>244</v>
      </c>
    </row>
    <row r="89" spans="1:23" s="132" customFormat="1" x14ac:dyDescent="0.2">
      <c r="A89" s="167"/>
      <c r="B89" s="166" t="s">
        <v>31</v>
      </c>
      <c r="C89" s="904" t="s">
        <v>245</v>
      </c>
      <c r="D89" s="904"/>
      <c r="E89" s="904"/>
      <c r="F89" s="168" t="s">
        <v>31</v>
      </c>
      <c r="G89" s="168" t="s">
        <v>31</v>
      </c>
      <c r="H89" s="168" t="s">
        <v>31</v>
      </c>
      <c r="I89" s="168" t="s">
        <v>31</v>
      </c>
      <c r="J89" s="169" t="s">
        <v>31</v>
      </c>
      <c r="K89" s="168" t="s">
        <v>31</v>
      </c>
      <c r="L89" s="169">
        <v>11.28</v>
      </c>
      <c r="M89" s="170" t="s">
        <v>31</v>
      </c>
      <c r="N89" s="171" t="s">
        <v>31</v>
      </c>
      <c r="T89" s="137" t="s">
        <v>245</v>
      </c>
    </row>
    <row r="90" spans="1:23" s="132" customFormat="1" ht="22.5" x14ac:dyDescent="0.2">
      <c r="A90" s="167"/>
      <c r="B90" s="166" t="s">
        <v>839</v>
      </c>
      <c r="C90" s="904" t="s">
        <v>840</v>
      </c>
      <c r="D90" s="904"/>
      <c r="E90" s="904"/>
      <c r="F90" s="168" t="s">
        <v>144</v>
      </c>
      <c r="G90" s="168" t="s">
        <v>841</v>
      </c>
      <c r="H90" s="168" t="s">
        <v>31</v>
      </c>
      <c r="I90" s="168" t="s">
        <v>841</v>
      </c>
      <c r="J90" s="169" t="s">
        <v>31</v>
      </c>
      <c r="K90" s="168" t="s">
        <v>31</v>
      </c>
      <c r="L90" s="169">
        <v>10.38</v>
      </c>
      <c r="M90" s="170" t="s">
        <v>31</v>
      </c>
      <c r="N90" s="171" t="s">
        <v>31</v>
      </c>
      <c r="T90" s="137" t="s">
        <v>840</v>
      </c>
    </row>
    <row r="91" spans="1:23" s="132" customFormat="1" ht="22.5" x14ac:dyDescent="0.2">
      <c r="A91" s="167"/>
      <c r="B91" s="166" t="s">
        <v>842</v>
      </c>
      <c r="C91" s="904" t="s">
        <v>843</v>
      </c>
      <c r="D91" s="904"/>
      <c r="E91" s="904"/>
      <c r="F91" s="168" t="s">
        <v>144</v>
      </c>
      <c r="G91" s="168" t="s">
        <v>554</v>
      </c>
      <c r="H91" s="168" t="s">
        <v>31</v>
      </c>
      <c r="I91" s="168" t="s">
        <v>554</v>
      </c>
      <c r="J91" s="169" t="s">
        <v>31</v>
      </c>
      <c r="K91" s="168" t="s">
        <v>31</v>
      </c>
      <c r="L91" s="169">
        <v>7.33</v>
      </c>
      <c r="M91" s="170" t="s">
        <v>31</v>
      </c>
      <c r="N91" s="171" t="s">
        <v>31</v>
      </c>
      <c r="T91" s="137" t="s">
        <v>843</v>
      </c>
    </row>
    <row r="92" spans="1:23" s="132" customFormat="1" x14ac:dyDescent="0.2">
      <c r="A92" s="172"/>
      <c r="B92" s="173"/>
      <c r="C92" s="918" t="s">
        <v>252</v>
      </c>
      <c r="D92" s="918"/>
      <c r="E92" s="918"/>
      <c r="F92" s="174" t="s">
        <v>31</v>
      </c>
      <c r="G92" s="174" t="s">
        <v>31</v>
      </c>
      <c r="H92" s="174" t="s">
        <v>31</v>
      </c>
      <c r="I92" s="174" t="s">
        <v>31</v>
      </c>
      <c r="J92" s="175" t="s">
        <v>31</v>
      </c>
      <c r="K92" s="174" t="s">
        <v>31</v>
      </c>
      <c r="L92" s="175">
        <v>29.85</v>
      </c>
      <c r="M92" s="161" t="s">
        <v>31</v>
      </c>
      <c r="N92" s="176" t="s">
        <v>31</v>
      </c>
      <c r="V92" s="137" t="s">
        <v>252</v>
      </c>
    </row>
    <row r="93" spans="1:23" s="132" customFormat="1" ht="33.75" x14ac:dyDescent="0.2">
      <c r="A93" s="157" t="s">
        <v>309</v>
      </c>
      <c r="B93" s="158" t="s">
        <v>1347</v>
      </c>
      <c r="C93" s="917" t="s">
        <v>1348</v>
      </c>
      <c r="D93" s="917"/>
      <c r="E93" s="917"/>
      <c r="F93" s="159" t="s">
        <v>178</v>
      </c>
      <c r="G93" s="159" t="s">
        <v>31</v>
      </c>
      <c r="H93" s="159" t="s">
        <v>31</v>
      </c>
      <c r="I93" s="159" t="s">
        <v>225</v>
      </c>
      <c r="J93" s="160">
        <v>8990.61</v>
      </c>
      <c r="K93" s="159" t="s">
        <v>706</v>
      </c>
      <c r="L93" s="160">
        <v>9098.5</v>
      </c>
      <c r="M93" s="161" t="s">
        <v>31</v>
      </c>
      <c r="N93" s="162" t="s">
        <v>31</v>
      </c>
      <c r="Q93" s="137" t="s">
        <v>1348</v>
      </c>
    </row>
    <row r="94" spans="1:23" s="132" customFormat="1" x14ac:dyDescent="0.2">
      <c r="A94" s="163"/>
      <c r="B94" s="164"/>
      <c r="C94" s="904" t="s">
        <v>1349</v>
      </c>
      <c r="D94" s="904"/>
      <c r="E94" s="904"/>
      <c r="F94" s="904"/>
      <c r="G94" s="904"/>
      <c r="H94" s="904"/>
      <c r="I94" s="904"/>
      <c r="J94" s="904"/>
      <c r="K94" s="904"/>
      <c r="L94" s="904"/>
      <c r="M94" s="904"/>
      <c r="N94" s="912"/>
      <c r="W94" s="137" t="s">
        <v>1349</v>
      </c>
    </row>
    <row r="95" spans="1:23" s="132" customFormat="1" ht="22.5" x14ac:dyDescent="0.2">
      <c r="A95" s="165"/>
      <c r="B95" s="166" t="s">
        <v>708</v>
      </c>
      <c r="C95" s="904" t="s">
        <v>709</v>
      </c>
      <c r="D95" s="904"/>
      <c r="E95" s="904"/>
      <c r="F95" s="904"/>
      <c r="G95" s="904"/>
      <c r="H95" s="904"/>
      <c r="I95" s="904"/>
      <c r="J95" s="904"/>
      <c r="K95" s="904"/>
      <c r="L95" s="904"/>
      <c r="M95" s="904"/>
      <c r="N95" s="912"/>
      <c r="R95" s="137" t="s">
        <v>709</v>
      </c>
    </row>
    <row r="96" spans="1:23" s="132" customFormat="1" ht="22.5" x14ac:dyDescent="0.2">
      <c r="A96" s="157" t="s">
        <v>315</v>
      </c>
      <c r="B96" s="158" t="s">
        <v>1350</v>
      </c>
      <c r="C96" s="917" t="s">
        <v>1351</v>
      </c>
      <c r="D96" s="917"/>
      <c r="E96" s="917"/>
      <c r="F96" s="159" t="s">
        <v>178</v>
      </c>
      <c r="G96" s="159" t="s">
        <v>31</v>
      </c>
      <c r="H96" s="159" t="s">
        <v>31</v>
      </c>
      <c r="I96" s="159" t="s">
        <v>225</v>
      </c>
      <c r="J96" s="160" t="s">
        <v>31</v>
      </c>
      <c r="K96" s="159" t="s">
        <v>31</v>
      </c>
      <c r="L96" s="160" t="s">
        <v>31</v>
      </c>
      <c r="M96" s="161" t="s">
        <v>31</v>
      </c>
      <c r="N96" s="162" t="s">
        <v>31</v>
      </c>
      <c r="Q96" s="137" t="s">
        <v>1351</v>
      </c>
    </row>
    <row r="97" spans="1:23" s="132" customFormat="1" ht="22.5" x14ac:dyDescent="0.2">
      <c r="A97" s="165"/>
      <c r="B97" s="166" t="s">
        <v>231</v>
      </c>
      <c r="C97" s="904" t="s">
        <v>232</v>
      </c>
      <c r="D97" s="904"/>
      <c r="E97" s="904"/>
      <c r="F97" s="904"/>
      <c r="G97" s="904"/>
      <c r="H97" s="904"/>
      <c r="I97" s="904"/>
      <c r="J97" s="904"/>
      <c r="K97" s="904"/>
      <c r="L97" s="904"/>
      <c r="M97" s="904"/>
      <c r="N97" s="912"/>
      <c r="R97" s="137" t="s">
        <v>232</v>
      </c>
    </row>
    <row r="98" spans="1:23" s="132" customFormat="1" x14ac:dyDescent="0.2">
      <c r="A98" s="167"/>
      <c r="B98" s="166" t="s">
        <v>225</v>
      </c>
      <c r="C98" s="904" t="s">
        <v>255</v>
      </c>
      <c r="D98" s="904"/>
      <c r="E98" s="904"/>
      <c r="F98" s="168" t="s">
        <v>31</v>
      </c>
      <c r="G98" s="168" t="s">
        <v>31</v>
      </c>
      <c r="H98" s="168" t="s">
        <v>31</v>
      </c>
      <c r="I98" s="168" t="s">
        <v>31</v>
      </c>
      <c r="J98" s="169">
        <v>4.54</v>
      </c>
      <c r="K98" s="168" t="s">
        <v>520</v>
      </c>
      <c r="L98" s="169">
        <v>5.68</v>
      </c>
      <c r="M98" s="170" t="s">
        <v>31</v>
      </c>
      <c r="N98" s="171" t="s">
        <v>31</v>
      </c>
      <c r="S98" s="137" t="s">
        <v>255</v>
      </c>
    </row>
    <row r="99" spans="1:23" s="132" customFormat="1" x14ac:dyDescent="0.2">
      <c r="A99" s="167"/>
      <c r="B99" s="166" t="s">
        <v>235</v>
      </c>
      <c r="C99" s="904" t="s">
        <v>236</v>
      </c>
      <c r="D99" s="904"/>
      <c r="E99" s="904"/>
      <c r="F99" s="168" t="s">
        <v>31</v>
      </c>
      <c r="G99" s="168" t="s">
        <v>31</v>
      </c>
      <c r="H99" s="168" t="s">
        <v>31</v>
      </c>
      <c r="I99" s="168" t="s">
        <v>31</v>
      </c>
      <c r="J99" s="169">
        <v>4.17</v>
      </c>
      <c r="K99" s="168" t="s">
        <v>520</v>
      </c>
      <c r="L99" s="169">
        <v>5.21</v>
      </c>
      <c r="M99" s="170" t="s">
        <v>31</v>
      </c>
      <c r="N99" s="171" t="s">
        <v>31</v>
      </c>
      <c r="S99" s="137" t="s">
        <v>236</v>
      </c>
    </row>
    <row r="100" spans="1:23" s="132" customFormat="1" x14ac:dyDescent="0.2">
      <c r="A100" s="167"/>
      <c r="B100" s="166" t="s">
        <v>238</v>
      </c>
      <c r="C100" s="904" t="s">
        <v>239</v>
      </c>
      <c r="D100" s="904"/>
      <c r="E100" s="904"/>
      <c r="F100" s="168" t="s">
        <v>31</v>
      </c>
      <c r="G100" s="168" t="s">
        <v>31</v>
      </c>
      <c r="H100" s="168" t="s">
        <v>31</v>
      </c>
      <c r="I100" s="168" t="s">
        <v>31</v>
      </c>
      <c r="J100" s="169">
        <v>0.5</v>
      </c>
      <c r="K100" s="168" t="s">
        <v>520</v>
      </c>
      <c r="L100" s="169">
        <v>0.63</v>
      </c>
      <c r="M100" s="170" t="s">
        <v>31</v>
      </c>
      <c r="N100" s="171" t="s">
        <v>31</v>
      </c>
      <c r="S100" s="137" t="s">
        <v>239</v>
      </c>
    </row>
    <row r="101" spans="1:23" s="132" customFormat="1" x14ac:dyDescent="0.2">
      <c r="A101" s="167"/>
      <c r="B101" s="166" t="s">
        <v>256</v>
      </c>
      <c r="C101" s="904" t="s">
        <v>257</v>
      </c>
      <c r="D101" s="904"/>
      <c r="E101" s="904"/>
      <c r="F101" s="168" t="s">
        <v>31</v>
      </c>
      <c r="G101" s="168" t="s">
        <v>31</v>
      </c>
      <c r="H101" s="168" t="s">
        <v>31</v>
      </c>
      <c r="I101" s="168" t="s">
        <v>31</v>
      </c>
      <c r="J101" s="169">
        <v>23.2</v>
      </c>
      <c r="K101" s="168" t="s">
        <v>31</v>
      </c>
      <c r="L101" s="169">
        <v>23.2</v>
      </c>
      <c r="M101" s="170" t="s">
        <v>31</v>
      </c>
      <c r="N101" s="171" t="s">
        <v>31</v>
      </c>
      <c r="S101" s="137" t="s">
        <v>257</v>
      </c>
    </row>
    <row r="102" spans="1:23" s="132" customFormat="1" x14ac:dyDescent="0.2">
      <c r="A102" s="167"/>
      <c r="B102" s="166" t="s">
        <v>31</v>
      </c>
      <c r="C102" s="904" t="s">
        <v>258</v>
      </c>
      <c r="D102" s="904"/>
      <c r="E102" s="904"/>
      <c r="F102" s="168" t="s">
        <v>241</v>
      </c>
      <c r="G102" s="168" t="s">
        <v>878</v>
      </c>
      <c r="H102" s="168" t="s">
        <v>520</v>
      </c>
      <c r="I102" s="168" t="s">
        <v>629</v>
      </c>
      <c r="J102" s="169" t="s">
        <v>31</v>
      </c>
      <c r="K102" s="168" t="s">
        <v>31</v>
      </c>
      <c r="L102" s="169" t="s">
        <v>31</v>
      </c>
      <c r="M102" s="170" t="s">
        <v>31</v>
      </c>
      <c r="N102" s="171" t="s">
        <v>31</v>
      </c>
      <c r="T102" s="137" t="s">
        <v>258</v>
      </c>
    </row>
    <row r="103" spans="1:23" s="132" customFormat="1" x14ac:dyDescent="0.2">
      <c r="A103" s="167"/>
      <c r="B103" s="166" t="s">
        <v>31</v>
      </c>
      <c r="C103" s="904" t="s">
        <v>240</v>
      </c>
      <c r="D103" s="904"/>
      <c r="E103" s="904"/>
      <c r="F103" s="168" t="s">
        <v>241</v>
      </c>
      <c r="G103" s="168" t="s">
        <v>947</v>
      </c>
      <c r="H103" s="168" t="s">
        <v>520</v>
      </c>
      <c r="I103" s="168" t="s">
        <v>1352</v>
      </c>
      <c r="J103" s="169" t="s">
        <v>31</v>
      </c>
      <c r="K103" s="168" t="s">
        <v>31</v>
      </c>
      <c r="L103" s="169" t="s">
        <v>31</v>
      </c>
      <c r="M103" s="170" t="s">
        <v>31</v>
      </c>
      <c r="N103" s="171" t="s">
        <v>31</v>
      </c>
      <c r="T103" s="137" t="s">
        <v>240</v>
      </c>
    </row>
    <row r="104" spans="1:23" s="132" customFormat="1" x14ac:dyDescent="0.2">
      <c r="A104" s="167"/>
      <c r="B104" s="166" t="s">
        <v>31</v>
      </c>
      <c r="C104" s="917" t="s">
        <v>244</v>
      </c>
      <c r="D104" s="917"/>
      <c r="E104" s="917"/>
      <c r="F104" s="159" t="s">
        <v>31</v>
      </c>
      <c r="G104" s="159" t="s">
        <v>31</v>
      </c>
      <c r="H104" s="159" t="s">
        <v>31</v>
      </c>
      <c r="I104" s="159" t="s">
        <v>31</v>
      </c>
      <c r="J104" s="160">
        <v>31.91</v>
      </c>
      <c r="K104" s="159" t="s">
        <v>31</v>
      </c>
      <c r="L104" s="160">
        <v>34.090000000000003</v>
      </c>
      <c r="M104" s="161" t="s">
        <v>31</v>
      </c>
      <c r="N104" s="162" t="s">
        <v>31</v>
      </c>
      <c r="U104" s="137" t="s">
        <v>244</v>
      </c>
    </row>
    <row r="105" spans="1:23" s="132" customFormat="1" x14ac:dyDescent="0.2">
      <c r="A105" s="167"/>
      <c r="B105" s="166" t="s">
        <v>31</v>
      </c>
      <c r="C105" s="904" t="s">
        <v>245</v>
      </c>
      <c r="D105" s="904"/>
      <c r="E105" s="904"/>
      <c r="F105" s="168" t="s">
        <v>31</v>
      </c>
      <c r="G105" s="168" t="s">
        <v>31</v>
      </c>
      <c r="H105" s="168" t="s">
        <v>31</v>
      </c>
      <c r="I105" s="168" t="s">
        <v>31</v>
      </c>
      <c r="J105" s="169" t="s">
        <v>31</v>
      </c>
      <c r="K105" s="168" t="s">
        <v>31</v>
      </c>
      <c r="L105" s="169">
        <v>6.31</v>
      </c>
      <c r="M105" s="170" t="s">
        <v>31</v>
      </c>
      <c r="N105" s="171" t="s">
        <v>31</v>
      </c>
      <c r="T105" s="137" t="s">
        <v>245</v>
      </c>
    </row>
    <row r="106" spans="1:23" s="132" customFormat="1" ht="22.5" x14ac:dyDescent="0.2">
      <c r="A106" s="167"/>
      <c r="B106" s="166" t="s">
        <v>699</v>
      </c>
      <c r="C106" s="904" t="s">
        <v>700</v>
      </c>
      <c r="D106" s="904"/>
      <c r="E106" s="904"/>
      <c r="F106" s="168" t="s">
        <v>144</v>
      </c>
      <c r="G106" s="168" t="s">
        <v>537</v>
      </c>
      <c r="H106" s="168" t="s">
        <v>31</v>
      </c>
      <c r="I106" s="168" t="s">
        <v>537</v>
      </c>
      <c r="J106" s="169" t="s">
        <v>31</v>
      </c>
      <c r="K106" s="168" t="s">
        <v>31</v>
      </c>
      <c r="L106" s="169">
        <v>5.05</v>
      </c>
      <c r="M106" s="170" t="s">
        <v>31</v>
      </c>
      <c r="N106" s="171" t="s">
        <v>31</v>
      </c>
      <c r="T106" s="137" t="s">
        <v>700</v>
      </c>
    </row>
    <row r="107" spans="1:23" s="132" customFormat="1" ht="22.5" x14ac:dyDescent="0.2">
      <c r="A107" s="167"/>
      <c r="B107" s="166" t="s">
        <v>701</v>
      </c>
      <c r="C107" s="904" t="s">
        <v>702</v>
      </c>
      <c r="D107" s="904"/>
      <c r="E107" s="904"/>
      <c r="F107" s="168" t="s">
        <v>144</v>
      </c>
      <c r="G107" s="168" t="s">
        <v>703</v>
      </c>
      <c r="H107" s="168" t="s">
        <v>31</v>
      </c>
      <c r="I107" s="168" t="s">
        <v>703</v>
      </c>
      <c r="J107" s="169" t="s">
        <v>31</v>
      </c>
      <c r="K107" s="168" t="s">
        <v>31</v>
      </c>
      <c r="L107" s="169">
        <v>3.79</v>
      </c>
      <c r="M107" s="170" t="s">
        <v>31</v>
      </c>
      <c r="N107" s="171" t="s">
        <v>31</v>
      </c>
      <c r="T107" s="137" t="s">
        <v>702</v>
      </c>
    </row>
    <row r="108" spans="1:23" s="132" customFormat="1" x14ac:dyDescent="0.2">
      <c r="A108" s="172"/>
      <c r="B108" s="173"/>
      <c r="C108" s="918" t="s">
        <v>252</v>
      </c>
      <c r="D108" s="918"/>
      <c r="E108" s="918"/>
      <c r="F108" s="174" t="s">
        <v>31</v>
      </c>
      <c r="G108" s="174" t="s">
        <v>31</v>
      </c>
      <c r="H108" s="174" t="s">
        <v>31</v>
      </c>
      <c r="I108" s="174" t="s">
        <v>31</v>
      </c>
      <c r="J108" s="175" t="s">
        <v>31</v>
      </c>
      <c r="K108" s="174" t="s">
        <v>31</v>
      </c>
      <c r="L108" s="175">
        <v>42.93</v>
      </c>
      <c r="M108" s="161" t="s">
        <v>31</v>
      </c>
      <c r="N108" s="176" t="s">
        <v>31</v>
      </c>
      <c r="V108" s="137" t="s">
        <v>252</v>
      </c>
    </row>
    <row r="109" spans="1:23" s="132" customFormat="1" ht="22.5" x14ac:dyDescent="0.2">
      <c r="A109" s="157" t="s">
        <v>318</v>
      </c>
      <c r="B109" s="158" t="s">
        <v>1341</v>
      </c>
      <c r="C109" s="917" t="s">
        <v>1353</v>
      </c>
      <c r="D109" s="917"/>
      <c r="E109" s="917"/>
      <c r="F109" s="159" t="s">
        <v>178</v>
      </c>
      <c r="G109" s="159" t="s">
        <v>31</v>
      </c>
      <c r="H109" s="159" t="s">
        <v>31</v>
      </c>
      <c r="I109" s="159" t="s">
        <v>225</v>
      </c>
      <c r="J109" s="160">
        <v>1771.48</v>
      </c>
      <c r="K109" s="159" t="s">
        <v>706</v>
      </c>
      <c r="L109" s="160">
        <v>1792.74</v>
      </c>
      <c r="M109" s="161" t="s">
        <v>31</v>
      </c>
      <c r="N109" s="162" t="s">
        <v>31</v>
      </c>
      <c r="Q109" s="137" t="s">
        <v>1353</v>
      </c>
    </row>
    <row r="110" spans="1:23" s="132" customFormat="1" x14ac:dyDescent="0.2">
      <c r="A110" s="163"/>
      <c r="B110" s="164"/>
      <c r="C110" s="904" t="s">
        <v>1354</v>
      </c>
      <c r="D110" s="904"/>
      <c r="E110" s="904"/>
      <c r="F110" s="904"/>
      <c r="G110" s="904"/>
      <c r="H110" s="904"/>
      <c r="I110" s="904"/>
      <c r="J110" s="904"/>
      <c r="K110" s="904"/>
      <c r="L110" s="904"/>
      <c r="M110" s="904"/>
      <c r="N110" s="912"/>
      <c r="W110" s="137" t="s">
        <v>1354</v>
      </c>
    </row>
    <row r="111" spans="1:23" s="132" customFormat="1" ht="22.5" x14ac:dyDescent="0.2">
      <c r="A111" s="165"/>
      <c r="B111" s="166" t="s">
        <v>708</v>
      </c>
      <c r="C111" s="904" t="s">
        <v>709</v>
      </c>
      <c r="D111" s="904"/>
      <c r="E111" s="904"/>
      <c r="F111" s="904"/>
      <c r="G111" s="904"/>
      <c r="H111" s="904"/>
      <c r="I111" s="904"/>
      <c r="J111" s="904"/>
      <c r="K111" s="904"/>
      <c r="L111" s="904"/>
      <c r="M111" s="904"/>
      <c r="N111" s="912"/>
      <c r="R111" s="137" t="s">
        <v>709</v>
      </c>
    </row>
    <row r="112" spans="1:23" s="132" customFormat="1" ht="22.5" x14ac:dyDescent="0.2">
      <c r="A112" s="157" t="s">
        <v>323</v>
      </c>
      <c r="B112" s="158" t="s">
        <v>1110</v>
      </c>
      <c r="C112" s="917" t="s">
        <v>1111</v>
      </c>
      <c r="D112" s="917"/>
      <c r="E112" s="917"/>
      <c r="F112" s="159" t="s">
        <v>178</v>
      </c>
      <c r="G112" s="159" t="s">
        <v>31</v>
      </c>
      <c r="H112" s="159" t="s">
        <v>31</v>
      </c>
      <c r="I112" s="159" t="s">
        <v>225</v>
      </c>
      <c r="J112" s="160" t="s">
        <v>31</v>
      </c>
      <c r="K112" s="159" t="s">
        <v>31</v>
      </c>
      <c r="L112" s="160" t="s">
        <v>31</v>
      </c>
      <c r="M112" s="161" t="s">
        <v>31</v>
      </c>
      <c r="N112" s="162" t="s">
        <v>31</v>
      </c>
      <c r="Q112" s="137" t="s">
        <v>1111</v>
      </c>
    </row>
    <row r="113" spans="1:23" s="132" customFormat="1" ht="22.5" x14ac:dyDescent="0.2">
      <c r="A113" s="165"/>
      <c r="B113" s="166" t="s">
        <v>231</v>
      </c>
      <c r="C113" s="904" t="s">
        <v>232</v>
      </c>
      <c r="D113" s="904"/>
      <c r="E113" s="904"/>
      <c r="F113" s="904"/>
      <c r="G113" s="904"/>
      <c r="H113" s="904"/>
      <c r="I113" s="904"/>
      <c r="J113" s="904"/>
      <c r="K113" s="904"/>
      <c r="L113" s="904"/>
      <c r="M113" s="904"/>
      <c r="N113" s="912"/>
      <c r="R113" s="137" t="s">
        <v>232</v>
      </c>
    </row>
    <row r="114" spans="1:23" s="132" customFormat="1" x14ac:dyDescent="0.2">
      <c r="A114" s="167"/>
      <c r="B114" s="166" t="s">
        <v>225</v>
      </c>
      <c r="C114" s="904" t="s">
        <v>255</v>
      </c>
      <c r="D114" s="904"/>
      <c r="E114" s="904"/>
      <c r="F114" s="168" t="s">
        <v>31</v>
      </c>
      <c r="G114" s="168" t="s">
        <v>31</v>
      </c>
      <c r="H114" s="168" t="s">
        <v>31</v>
      </c>
      <c r="I114" s="168" t="s">
        <v>31</v>
      </c>
      <c r="J114" s="169">
        <v>17.8</v>
      </c>
      <c r="K114" s="168" t="s">
        <v>520</v>
      </c>
      <c r="L114" s="169">
        <v>22.25</v>
      </c>
      <c r="M114" s="170" t="s">
        <v>31</v>
      </c>
      <c r="N114" s="171" t="s">
        <v>31</v>
      </c>
      <c r="S114" s="137" t="s">
        <v>255</v>
      </c>
    </row>
    <row r="115" spans="1:23" s="132" customFormat="1" x14ac:dyDescent="0.2">
      <c r="A115" s="167"/>
      <c r="B115" s="166" t="s">
        <v>235</v>
      </c>
      <c r="C115" s="904" t="s">
        <v>236</v>
      </c>
      <c r="D115" s="904"/>
      <c r="E115" s="904"/>
      <c r="F115" s="168" t="s">
        <v>31</v>
      </c>
      <c r="G115" s="168" t="s">
        <v>31</v>
      </c>
      <c r="H115" s="168" t="s">
        <v>31</v>
      </c>
      <c r="I115" s="168" t="s">
        <v>31</v>
      </c>
      <c r="J115" s="169">
        <v>0.66</v>
      </c>
      <c r="K115" s="168" t="s">
        <v>520</v>
      </c>
      <c r="L115" s="169">
        <v>0.83</v>
      </c>
      <c r="M115" s="170" t="s">
        <v>31</v>
      </c>
      <c r="N115" s="171" t="s">
        <v>31</v>
      </c>
      <c r="S115" s="137" t="s">
        <v>236</v>
      </c>
    </row>
    <row r="116" spans="1:23" s="132" customFormat="1" x14ac:dyDescent="0.2">
      <c r="A116" s="167"/>
      <c r="B116" s="166" t="s">
        <v>238</v>
      </c>
      <c r="C116" s="904" t="s">
        <v>239</v>
      </c>
      <c r="D116" s="904"/>
      <c r="E116" s="904"/>
      <c r="F116" s="168" t="s">
        <v>31</v>
      </c>
      <c r="G116" s="168" t="s">
        <v>31</v>
      </c>
      <c r="H116" s="168" t="s">
        <v>31</v>
      </c>
      <c r="I116" s="168" t="s">
        <v>31</v>
      </c>
      <c r="J116" s="169">
        <v>0.12</v>
      </c>
      <c r="K116" s="168" t="s">
        <v>520</v>
      </c>
      <c r="L116" s="169">
        <v>0.15</v>
      </c>
      <c r="M116" s="170" t="s">
        <v>31</v>
      </c>
      <c r="N116" s="171" t="s">
        <v>31</v>
      </c>
      <c r="S116" s="137" t="s">
        <v>239</v>
      </c>
    </row>
    <row r="117" spans="1:23" s="132" customFormat="1" x14ac:dyDescent="0.2">
      <c r="A117" s="167"/>
      <c r="B117" s="166" t="s">
        <v>256</v>
      </c>
      <c r="C117" s="904" t="s">
        <v>257</v>
      </c>
      <c r="D117" s="904"/>
      <c r="E117" s="904"/>
      <c r="F117" s="168" t="s">
        <v>31</v>
      </c>
      <c r="G117" s="168" t="s">
        <v>31</v>
      </c>
      <c r="H117" s="168" t="s">
        <v>31</v>
      </c>
      <c r="I117" s="168" t="s">
        <v>31</v>
      </c>
      <c r="J117" s="169">
        <v>0.36</v>
      </c>
      <c r="K117" s="168" t="s">
        <v>31</v>
      </c>
      <c r="L117" s="169">
        <v>0.36</v>
      </c>
      <c r="M117" s="170" t="s">
        <v>31</v>
      </c>
      <c r="N117" s="171" t="s">
        <v>31</v>
      </c>
      <c r="S117" s="137" t="s">
        <v>257</v>
      </c>
    </row>
    <row r="118" spans="1:23" s="132" customFormat="1" x14ac:dyDescent="0.2">
      <c r="A118" s="167"/>
      <c r="B118" s="166" t="s">
        <v>31</v>
      </c>
      <c r="C118" s="904" t="s">
        <v>258</v>
      </c>
      <c r="D118" s="904"/>
      <c r="E118" s="904"/>
      <c r="F118" s="168" t="s">
        <v>241</v>
      </c>
      <c r="G118" s="168" t="s">
        <v>1004</v>
      </c>
      <c r="H118" s="168" t="s">
        <v>520</v>
      </c>
      <c r="I118" s="168" t="s">
        <v>969</v>
      </c>
      <c r="J118" s="169" t="s">
        <v>31</v>
      </c>
      <c r="K118" s="168" t="s">
        <v>31</v>
      </c>
      <c r="L118" s="169" t="s">
        <v>31</v>
      </c>
      <c r="M118" s="170" t="s">
        <v>31</v>
      </c>
      <c r="N118" s="171" t="s">
        <v>31</v>
      </c>
      <c r="T118" s="137" t="s">
        <v>258</v>
      </c>
    </row>
    <row r="119" spans="1:23" s="132" customFormat="1" x14ac:dyDescent="0.2">
      <c r="A119" s="167"/>
      <c r="B119" s="166" t="s">
        <v>31</v>
      </c>
      <c r="C119" s="904" t="s">
        <v>240</v>
      </c>
      <c r="D119" s="904"/>
      <c r="E119" s="904"/>
      <c r="F119" s="168" t="s">
        <v>241</v>
      </c>
      <c r="G119" s="168" t="s">
        <v>851</v>
      </c>
      <c r="H119" s="168" t="s">
        <v>520</v>
      </c>
      <c r="I119" s="168" t="s">
        <v>852</v>
      </c>
      <c r="J119" s="169" t="s">
        <v>31</v>
      </c>
      <c r="K119" s="168" t="s">
        <v>31</v>
      </c>
      <c r="L119" s="169" t="s">
        <v>31</v>
      </c>
      <c r="M119" s="170" t="s">
        <v>31</v>
      </c>
      <c r="N119" s="171" t="s">
        <v>31</v>
      </c>
      <c r="T119" s="137" t="s">
        <v>240</v>
      </c>
    </row>
    <row r="120" spans="1:23" s="132" customFormat="1" x14ac:dyDescent="0.2">
      <c r="A120" s="167"/>
      <c r="B120" s="166" t="s">
        <v>31</v>
      </c>
      <c r="C120" s="917" t="s">
        <v>244</v>
      </c>
      <c r="D120" s="917"/>
      <c r="E120" s="917"/>
      <c r="F120" s="159" t="s">
        <v>31</v>
      </c>
      <c r="G120" s="159" t="s">
        <v>31</v>
      </c>
      <c r="H120" s="159" t="s">
        <v>31</v>
      </c>
      <c r="I120" s="159" t="s">
        <v>31</v>
      </c>
      <c r="J120" s="160">
        <v>18.82</v>
      </c>
      <c r="K120" s="159" t="s">
        <v>31</v>
      </c>
      <c r="L120" s="160">
        <v>23.44</v>
      </c>
      <c r="M120" s="161" t="s">
        <v>31</v>
      </c>
      <c r="N120" s="162" t="s">
        <v>31</v>
      </c>
      <c r="U120" s="137" t="s">
        <v>244</v>
      </c>
    </row>
    <row r="121" spans="1:23" s="132" customFormat="1" x14ac:dyDescent="0.2">
      <c r="A121" s="167"/>
      <c r="B121" s="166" t="s">
        <v>31</v>
      </c>
      <c r="C121" s="904" t="s">
        <v>245</v>
      </c>
      <c r="D121" s="904"/>
      <c r="E121" s="904"/>
      <c r="F121" s="168" t="s">
        <v>31</v>
      </c>
      <c r="G121" s="168" t="s">
        <v>31</v>
      </c>
      <c r="H121" s="168" t="s">
        <v>31</v>
      </c>
      <c r="I121" s="168" t="s">
        <v>31</v>
      </c>
      <c r="J121" s="169" t="s">
        <v>31</v>
      </c>
      <c r="K121" s="168" t="s">
        <v>31</v>
      </c>
      <c r="L121" s="169">
        <v>22.4</v>
      </c>
      <c r="M121" s="170" t="s">
        <v>31</v>
      </c>
      <c r="N121" s="171" t="s">
        <v>31</v>
      </c>
      <c r="T121" s="137" t="s">
        <v>245</v>
      </c>
    </row>
    <row r="122" spans="1:23" s="132" customFormat="1" ht="22.5" x14ac:dyDescent="0.2">
      <c r="A122" s="167"/>
      <c r="B122" s="166" t="s">
        <v>839</v>
      </c>
      <c r="C122" s="904" t="s">
        <v>840</v>
      </c>
      <c r="D122" s="904"/>
      <c r="E122" s="904"/>
      <c r="F122" s="168" t="s">
        <v>144</v>
      </c>
      <c r="G122" s="168" t="s">
        <v>841</v>
      </c>
      <c r="H122" s="168" t="s">
        <v>31</v>
      </c>
      <c r="I122" s="168" t="s">
        <v>841</v>
      </c>
      <c r="J122" s="169" t="s">
        <v>31</v>
      </c>
      <c r="K122" s="168" t="s">
        <v>31</v>
      </c>
      <c r="L122" s="169">
        <v>20.61</v>
      </c>
      <c r="M122" s="170" t="s">
        <v>31</v>
      </c>
      <c r="N122" s="171" t="s">
        <v>31</v>
      </c>
      <c r="T122" s="137" t="s">
        <v>840</v>
      </c>
    </row>
    <row r="123" spans="1:23" s="132" customFormat="1" ht="22.5" x14ac:dyDescent="0.2">
      <c r="A123" s="167"/>
      <c r="B123" s="166" t="s">
        <v>842</v>
      </c>
      <c r="C123" s="904" t="s">
        <v>843</v>
      </c>
      <c r="D123" s="904"/>
      <c r="E123" s="904"/>
      <c r="F123" s="168" t="s">
        <v>144</v>
      </c>
      <c r="G123" s="168" t="s">
        <v>554</v>
      </c>
      <c r="H123" s="168" t="s">
        <v>31</v>
      </c>
      <c r="I123" s="168" t="s">
        <v>554</v>
      </c>
      <c r="J123" s="169" t="s">
        <v>31</v>
      </c>
      <c r="K123" s="168" t="s">
        <v>31</v>
      </c>
      <c r="L123" s="169">
        <v>14.56</v>
      </c>
      <c r="M123" s="170" t="s">
        <v>31</v>
      </c>
      <c r="N123" s="171" t="s">
        <v>31</v>
      </c>
      <c r="T123" s="137" t="s">
        <v>843</v>
      </c>
    </row>
    <row r="124" spans="1:23" s="132" customFormat="1" x14ac:dyDescent="0.2">
      <c r="A124" s="172"/>
      <c r="B124" s="173"/>
      <c r="C124" s="918" t="s">
        <v>252</v>
      </c>
      <c r="D124" s="918"/>
      <c r="E124" s="918"/>
      <c r="F124" s="174" t="s">
        <v>31</v>
      </c>
      <c r="G124" s="174" t="s">
        <v>31</v>
      </c>
      <c r="H124" s="174" t="s">
        <v>31</v>
      </c>
      <c r="I124" s="174" t="s">
        <v>31</v>
      </c>
      <c r="J124" s="175" t="s">
        <v>31</v>
      </c>
      <c r="K124" s="174" t="s">
        <v>31</v>
      </c>
      <c r="L124" s="175">
        <v>58.61</v>
      </c>
      <c r="M124" s="161" t="s">
        <v>31</v>
      </c>
      <c r="N124" s="176" t="s">
        <v>31</v>
      </c>
      <c r="V124" s="137" t="s">
        <v>252</v>
      </c>
    </row>
    <row r="125" spans="1:23" s="132" customFormat="1" ht="22.5" x14ac:dyDescent="0.2">
      <c r="A125" s="157" t="s">
        <v>328</v>
      </c>
      <c r="B125" s="158" t="s">
        <v>1344</v>
      </c>
      <c r="C125" s="917" t="s">
        <v>1355</v>
      </c>
      <c r="D125" s="917"/>
      <c r="E125" s="917"/>
      <c r="F125" s="159" t="s">
        <v>178</v>
      </c>
      <c r="G125" s="159" t="s">
        <v>31</v>
      </c>
      <c r="H125" s="159" t="s">
        <v>31</v>
      </c>
      <c r="I125" s="159" t="s">
        <v>225</v>
      </c>
      <c r="J125" s="160">
        <v>14127.1</v>
      </c>
      <c r="K125" s="159" t="s">
        <v>706</v>
      </c>
      <c r="L125" s="160">
        <v>14296.63</v>
      </c>
      <c r="M125" s="161" t="s">
        <v>31</v>
      </c>
      <c r="N125" s="162" t="s">
        <v>31</v>
      </c>
      <c r="Q125" s="137" t="s">
        <v>1355</v>
      </c>
    </row>
    <row r="126" spans="1:23" s="132" customFormat="1" x14ac:dyDescent="0.2">
      <c r="A126" s="163"/>
      <c r="B126" s="164"/>
      <c r="C126" s="904" t="s">
        <v>1356</v>
      </c>
      <c r="D126" s="904"/>
      <c r="E126" s="904"/>
      <c r="F126" s="904"/>
      <c r="G126" s="904"/>
      <c r="H126" s="904"/>
      <c r="I126" s="904"/>
      <c r="J126" s="904"/>
      <c r="K126" s="904"/>
      <c r="L126" s="904"/>
      <c r="M126" s="904"/>
      <c r="N126" s="912"/>
      <c r="W126" s="137" t="s">
        <v>1356</v>
      </c>
    </row>
    <row r="127" spans="1:23" s="132" customFormat="1" ht="22.5" x14ac:dyDescent="0.2">
      <c r="A127" s="165"/>
      <c r="B127" s="166" t="s">
        <v>708</v>
      </c>
      <c r="C127" s="904" t="s">
        <v>709</v>
      </c>
      <c r="D127" s="904"/>
      <c r="E127" s="904"/>
      <c r="F127" s="904"/>
      <c r="G127" s="904"/>
      <c r="H127" s="904"/>
      <c r="I127" s="904"/>
      <c r="J127" s="904"/>
      <c r="K127" s="904"/>
      <c r="L127" s="904"/>
      <c r="M127" s="904"/>
      <c r="N127" s="912"/>
      <c r="R127" s="137" t="s">
        <v>709</v>
      </c>
    </row>
    <row r="128" spans="1:23" s="132" customFormat="1" ht="22.5" x14ac:dyDescent="0.2">
      <c r="A128" s="157" t="s">
        <v>336</v>
      </c>
      <c r="B128" s="158" t="s">
        <v>1357</v>
      </c>
      <c r="C128" s="917" t="s">
        <v>1358</v>
      </c>
      <c r="D128" s="917"/>
      <c r="E128" s="917"/>
      <c r="F128" s="159" t="s">
        <v>178</v>
      </c>
      <c r="G128" s="159" t="s">
        <v>31</v>
      </c>
      <c r="H128" s="159" t="s">
        <v>31</v>
      </c>
      <c r="I128" s="159" t="s">
        <v>225</v>
      </c>
      <c r="J128" s="160" t="s">
        <v>31</v>
      </c>
      <c r="K128" s="159" t="s">
        <v>31</v>
      </c>
      <c r="L128" s="160" t="s">
        <v>31</v>
      </c>
      <c r="M128" s="161" t="s">
        <v>31</v>
      </c>
      <c r="N128" s="162" t="s">
        <v>31</v>
      </c>
      <c r="Q128" s="137" t="s">
        <v>1358</v>
      </c>
    </row>
    <row r="129" spans="1:23" s="132" customFormat="1" ht="22.5" x14ac:dyDescent="0.2">
      <c r="A129" s="165"/>
      <c r="B129" s="166" t="s">
        <v>231</v>
      </c>
      <c r="C129" s="904" t="s">
        <v>232</v>
      </c>
      <c r="D129" s="904"/>
      <c r="E129" s="904"/>
      <c r="F129" s="904"/>
      <c r="G129" s="904"/>
      <c r="H129" s="904"/>
      <c r="I129" s="904"/>
      <c r="J129" s="904"/>
      <c r="K129" s="904"/>
      <c r="L129" s="904"/>
      <c r="M129" s="904"/>
      <c r="N129" s="912"/>
      <c r="R129" s="137" t="s">
        <v>232</v>
      </c>
    </row>
    <row r="130" spans="1:23" s="132" customFormat="1" x14ac:dyDescent="0.2">
      <c r="A130" s="167"/>
      <c r="B130" s="166" t="s">
        <v>225</v>
      </c>
      <c r="C130" s="904" t="s">
        <v>255</v>
      </c>
      <c r="D130" s="904"/>
      <c r="E130" s="904"/>
      <c r="F130" s="168" t="s">
        <v>31</v>
      </c>
      <c r="G130" s="168" t="s">
        <v>31</v>
      </c>
      <c r="H130" s="168" t="s">
        <v>31</v>
      </c>
      <c r="I130" s="168" t="s">
        <v>31</v>
      </c>
      <c r="J130" s="169">
        <v>26.7</v>
      </c>
      <c r="K130" s="168" t="s">
        <v>520</v>
      </c>
      <c r="L130" s="169">
        <v>33.380000000000003</v>
      </c>
      <c r="M130" s="170" t="s">
        <v>31</v>
      </c>
      <c r="N130" s="171" t="s">
        <v>31</v>
      </c>
      <c r="S130" s="137" t="s">
        <v>255</v>
      </c>
    </row>
    <row r="131" spans="1:23" s="132" customFormat="1" x14ac:dyDescent="0.2">
      <c r="A131" s="167"/>
      <c r="B131" s="166" t="s">
        <v>235</v>
      </c>
      <c r="C131" s="904" t="s">
        <v>236</v>
      </c>
      <c r="D131" s="904"/>
      <c r="E131" s="904"/>
      <c r="F131" s="168" t="s">
        <v>31</v>
      </c>
      <c r="G131" s="168" t="s">
        <v>31</v>
      </c>
      <c r="H131" s="168" t="s">
        <v>31</v>
      </c>
      <c r="I131" s="168" t="s">
        <v>31</v>
      </c>
      <c r="J131" s="169">
        <v>1.31</v>
      </c>
      <c r="K131" s="168" t="s">
        <v>520</v>
      </c>
      <c r="L131" s="169">
        <v>1.64</v>
      </c>
      <c r="M131" s="170" t="s">
        <v>31</v>
      </c>
      <c r="N131" s="171" t="s">
        <v>31</v>
      </c>
      <c r="S131" s="137" t="s">
        <v>236</v>
      </c>
    </row>
    <row r="132" spans="1:23" s="132" customFormat="1" x14ac:dyDescent="0.2">
      <c r="A132" s="167"/>
      <c r="B132" s="166" t="s">
        <v>238</v>
      </c>
      <c r="C132" s="904" t="s">
        <v>239</v>
      </c>
      <c r="D132" s="904"/>
      <c r="E132" s="904"/>
      <c r="F132" s="168" t="s">
        <v>31</v>
      </c>
      <c r="G132" s="168" t="s">
        <v>31</v>
      </c>
      <c r="H132" s="168" t="s">
        <v>31</v>
      </c>
      <c r="I132" s="168" t="s">
        <v>31</v>
      </c>
      <c r="J132" s="169">
        <v>0.23</v>
      </c>
      <c r="K132" s="168" t="s">
        <v>520</v>
      </c>
      <c r="L132" s="169">
        <v>0.28999999999999998</v>
      </c>
      <c r="M132" s="170" t="s">
        <v>31</v>
      </c>
      <c r="N132" s="171" t="s">
        <v>31</v>
      </c>
      <c r="S132" s="137" t="s">
        <v>239</v>
      </c>
    </row>
    <row r="133" spans="1:23" s="132" customFormat="1" x14ac:dyDescent="0.2">
      <c r="A133" s="167"/>
      <c r="B133" s="166" t="s">
        <v>256</v>
      </c>
      <c r="C133" s="904" t="s">
        <v>257</v>
      </c>
      <c r="D133" s="904"/>
      <c r="E133" s="904"/>
      <c r="F133" s="168" t="s">
        <v>31</v>
      </c>
      <c r="G133" s="168" t="s">
        <v>31</v>
      </c>
      <c r="H133" s="168" t="s">
        <v>31</v>
      </c>
      <c r="I133" s="168" t="s">
        <v>31</v>
      </c>
      <c r="J133" s="169">
        <v>0.53</v>
      </c>
      <c r="K133" s="168" t="s">
        <v>31</v>
      </c>
      <c r="L133" s="169">
        <v>0.53</v>
      </c>
      <c r="M133" s="170" t="s">
        <v>31</v>
      </c>
      <c r="N133" s="171" t="s">
        <v>31</v>
      </c>
      <c r="S133" s="137" t="s">
        <v>257</v>
      </c>
    </row>
    <row r="134" spans="1:23" s="132" customFormat="1" x14ac:dyDescent="0.2">
      <c r="A134" s="167"/>
      <c r="B134" s="166" t="s">
        <v>31</v>
      </c>
      <c r="C134" s="904" t="s">
        <v>258</v>
      </c>
      <c r="D134" s="904"/>
      <c r="E134" s="904"/>
      <c r="F134" s="168" t="s">
        <v>241</v>
      </c>
      <c r="G134" s="168" t="s">
        <v>1359</v>
      </c>
      <c r="H134" s="168" t="s">
        <v>520</v>
      </c>
      <c r="I134" s="168" t="s">
        <v>1360</v>
      </c>
      <c r="J134" s="169" t="s">
        <v>31</v>
      </c>
      <c r="K134" s="168" t="s">
        <v>31</v>
      </c>
      <c r="L134" s="169" t="s">
        <v>31</v>
      </c>
      <c r="M134" s="170" t="s">
        <v>31</v>
      </c>
      <c r="N134" s="171" t="s">
        <v>31</v>
      </c>
      <c r="T134" s="137" t="s">
        <v>258</v>
      </c>
    </row>
    <row r="135" spans="1:23" s="132" customFormat="1" x14ac:dyDescent="0.2">
      <c r="A135" s="167"/>
      <c r="B135" s="166" t="s">
        <v>31</v>
      </c>
      <c r="C135" s="904" t="s">
        <v>240</v>
      </c>
      <c r="D135" s="904"/>
      <c r="E135" s="904"/>
      <c r="F135" s="168" t="s">
        <v>241</v>
      </c>
      <c r="G135" s="168" t="s">
        <v>925</v>
      </c>
      <c r="H135" s="168" t="s">
        <v>520</v>
      </c>
      <c r="I135" s="168" t="s">
        <v>1115</v>
      </c>
      <c r="J135" s="169" t="s">
        <v>31</v>
      </c>
      <c r="K135" s="168" t="s">
        <v>31</v>
      </c>
      <c r="L135" s="169" t="s">
        <v>31</v>
      </c>
      <c r="M135" s="170" t="s">
        <v>31</v>
      </c>
      <c r="N135" s="171" t="s">
        <v>31</v>
      </c>
      <c r="T135" s="137" t="s">
        <v>240</v>
      </c>
    </row>
    <row r="136" spans="1:23" s="132" customFormat="1" x14ac:dyDescent="0.2">
      <c r="A136" s="167"/>
      <c r="B136" s="166" t="s">
        <v>31</v>
      </c>
      <c r="C136" s="917" t="s">
        <v>244</v>
      </c>
      <c r="D136" s="917"/>
      <c r="E136" s="917"/>
      <c r="F136" s="159" t="s">
        <v>31</v>
      </c>
      <c r="G136" s="159" t="s">
        <v>31</v>
      </c>
      <c r="H136" s="159" t="s">
        <v>31</v>
      </c>
      <c r="I136" s="159" t="s">
        <v>31</v>
      </c>
      <c r="J136" s="160">
        <v>28.54</v>
      </c>
      <c r="K136" s="159" t="s">
        <v>31</v>
      </c>
      <c r="L136" s="160">
        <v>35.549999999999997</v>
      </c>
      <c r="M136" s="161" t="s">
        <v>31</v>
      </c>
      <c r="N136" s="162" t="s">
        <v>31</v>
      </c>
      <c r="U136" s="137" t="s">
        <v>244</v>
      </c>
    </row>
    <row r="137" spans="1:23" s="132" customFormat="1" x14ac:dyDescent="0.2">
      <c r="A137" s="167"/>
      <c r="B137" s="166" t="s">
        <v>31</v>
      </c>
      <c r="C137" s="904" t="s">
        <v>245</v>
      </c>
      <c r="D137" s="904"/>
      <c r="E137" s="904"/>
      <c r="F137" s="168" t="s">
        <v>31</v>
      </c>
      <c r="G137" s="168" t="s">
        <v>31</v>
      </c>
      <c r="H137" s="168" t="s">
        <v>31</v>
      </c>
      <c r="I137" s="168" t="s">
        <v>31</v>
      </c>
      <c r="J137" s="169" t="s">
        <v>31</v>
      </c>
      <c r="K137" s="168" t="s">
        <v>31</v>
      </c>
      <c r="L137" s="169">
        <v>33.67</v>
      </c>
      <c r="M137" s="170" t="s">
        <v>31</v>
      </c>
      <c r="N137" s="171" t="s">
        <v>31</v>
      </c>
      <c r="T137" s="137" t="s">
        <v>245</v>
      </c>
    </row>
    <row r="138" spans="1:23" s="132" customFormat="1" ht="22.5" x14ac:dyDescent="0.2">
      <c r="A138" s="167"/>
      <c r="B138" s="166" t="s">
        <v>839</v>
      </c>
      <c r="C138" s="904" t="s">
        <v>840</v>
      </c>
      <c r="D138" s="904"/>
      <c r="E138" s="904"/>
      <c r="F138" s="168" t="s">
        <v>144</v>
      </c>
      <c r="G138" s="168" t="s">
        <v>841</v>
      </c>
      <c r="H138" s="168" t="s">
        <v>31</v>
      </c>
      <c r="I138" s="168" t="s">
        <v>841</v>
      </c>
      <c r="J138" s="169" t="s">
        <v>31</v>
      </c>
      <c r="K138" s="168" t="s">
        <v>31</v>
      </c>
      <c r="L138" s="169">
        <v>30.98</v>
      </c>
      <c r="M138" s="170" t="s">
        <v>31</v>
      </c>
      <c r="N138" s="171" t="s">
        <v>31</v>
      </c>
      <c r="T138" s="137" t="s">
        <v>840</v>
      </c>
    </row>
    <row r="139" spans="1:23" s="132" customFormat="1" ht="22.5" x14ac:dyDescent="0.2">
      <c r="A139" s="167"/>
      <c r="B139" s="166" t="s">
        <v>842</v>
      </c>
      <c r="C139" s="904" t="s">
        <v>843</v>
      </c>
      <c r="D139" s="904"/>
      <c r="E139" s="904"/>
      <c r="F139" s="168" t="s">
        <v>144</v>
      </c>
      <c r="G139" s="168" t="s">
        <v>554</v>
      </c>
      <c r="H139" s="168" t="s">
        <v>31</v>
      </c>
      <c r="I139" s="168" t="s">
        <v>554</v>
      </c>
      <c r="J139" s="169" t="s">
        <v>31</v>
      </c>
      <c r="K139" s="168" t="s">
        <v>31</v>
      </c>
      <c r="L139" s="169">
        <v>21.89</v>
      </c>
      <c r="M139" s="170" t="s">
        <v>31</v>
      </c>
      <c r="N139" s="171" t="s">
        <v>31</v>
      </c>
      <c r="T139" s="137" t="s">
        <v>843</v>
      </c>
    </row>
    <row r="140" spans="1:23" s="132" customFormat="1" x14ac:dyDescent="0.2">
      <c r="A140" s="172"/>
      <c r="B140" s="173"/>
      <c r="C140" s="918" t="s">
        <v>252</v>
      </c>
      <c r="D140" s="918"/>
      <c r="E140" s="918"/>
      <c r="F140" s="174" t="s">
        <v>31</v>
      </c>
      <c r="G140" s="174" t="s">
        <v>31</v>
      </c>
      <c r="H140" s="174" t="s">
        <v>31</v>
      </c>
      <c r="I140" s="174" t="s">
        <v>31</v>
      </c>
      <c r="J140" s="175" t="s">
        <v>31</v>
      </c>
      <c r="K140" s="174" t="s">
        <v>31</v>
      </c>
      <c r="L140" s="175">
        <v>88.42</v>
      </c>
      <c r="M140" s="161" t="s">
        <v>31</v>
      </c>
      <c r="N140" s="176" t="s">
        <v>31</v>
      </c>
      <c r="V140" s="137" t="s">
        <v>252</v>
      </c>
    </row>
    <row r="141" spans="1:23" s="132" customFormat="1" ht="22.5" x14ac:dyDescent="0.2">
      <c r="A141" s="157" t="s">
        <v>341</v>
      </c>
      <c r="B141" s="158" t="s">
        <v>992</v>
      </c>
      <c r="C141" s="917" t="s">
        <v>1361</v>
      </c>
      <c r="D141" s="917"/>
      <c r="E141" s="917"/>
      <c r="F141" s="159" t="s">
        <v>178</v>
      </c>
      <c r="G141" s="159" t="s">
        <v>31</v>
      </c>
      <c r="H141" s="159" t="s">
        <v>31</v>
      </c>
      <c r="I141" s="159" t="s">
        <v>225</v>
      </c>
      <c r="J141" s="160">
        <v>12052.07</v>
      </c>
      <c r="K141" s="159" t="s">
        <v>706</v>
      </c>
      <c r="L141" s="160">
        <v>12196.69</v>
      </c>
      <c r="M141" s="161" t="s">
        <v>31</v>
      </c>
      <c r="N141" s="162" t="s">
        <v>31</v>
      </c>
      <c r="Q141" s="137" t="s">
        <v>1361</v>
      </c>
    </row>
    <row r="142" spans="1:23" s="132" customFormat="1" x14ac:dyDescent="0.2">
      <c r="A142" s="163"/>
      <c r="B142" s="164"/>
      <c r="C142" s="904" t="s">
        <v>1362</v>
      </c>
      <c r="D142" s="904"/>
      <c r="E142" s="904"/>
      <c r="F142" s="904"/>
      <c r="G142" s="904"/>
      <c r="H142" s="904"/>
      <c r="I142" s="904"/>
      <c r="J142" s="904"/>
      <c r="K142" s="904"/>
      <c r="L142" s="904"/>
      <c r="M142" s="904"/>
      <c r="N142" s="912"/>
      <c r="W142" s="137" t="s">
        <v>1362</v>
      </c>
    </row>
    <row r="143" spans="1:23" s="132" customFormat="1" ht="22.5" x14ac:dyDescent="0.2">
      <c r="A143" s="165"/>
      <c r="B143" s="166" t="s">
        <v>708</v>
      </c>
      <c r="C143" s="904" t="s">
        <v>709</v>
      </c>
      <c r="D143" s="904"/>
      <c r="E143" s="904"/>
      <c r="F143" s="904"/>
      <c r="G143" s="904"/>
      <c r="H143" s="904"/>
      <c r="I143" s="904"/>
      <c r="J143" s="904"/>
      <c r="K143" s="904"/>
      <c r="L143" s="904"/>
      <c r="M143" s="904"/>
      <c r="N143" s="912"/>
      <c r="R143" s="137" t="s">
        <v>709</v>
      </c>
    </row>
    <row r="144" spans="1:23" s="132" customFormat="1" ht="22.5" x14ac:dyDescent="0.2">
      <c r="A144" s="157" t="s">
        <v>344</v>
      </c>
      <c r="B144" s="158" t="s">
        <v>1110</v>
      </c>
      <c r="C144" s="917" t="s">
        <v>1111</v>
      </c>
      <c r="D144" s="917"/>
      <c r="E144" s="917"/>
      <c r="F144" s="159" t="s">
        <v>178</v>
      </c>
      <c r="G144" s="159" t="s">
        <v>31</v>
      </c>
      <c r="H144" s="159" t="s">
        <v>31</v>
      </c>
      <c r="I144" s="159" t="s">
        <v>225</v>
      </c>
      <c r="J144" s="160" t="s">
        <v>31</v>
      </c>
      <c r="K144" s="159" t="s">
        <v>31</v>
      </c>
      <c r="L144" s="160" t="s">
        <v>31</v>
      </c>
      <c r="M144" s="161" t="s">
        <v>31</v>
      </c>
      <c r="N144" s="162" t="s">
        <v>31</v>
      </c>
      <c r="Q144" s="137" t="s">
        <v>1111</v>
      </c>
    </row>
    <row r="145" spans="1:23" s="132" customFormat="1" ht="22.5" x14ac:dyDescent="0.2">
      <c r="A145" s="165"/>
      <c r="B145" s="166" t="s">
        <v>231</v>
      </c>
      <c r="C145" s="904" t="s">
        <v>232</v>
      </c>
      <c r="D145" s="904"/>
      <c r="E145" s="904"/>
      <c r="F145" s="904"/>
      <c r="G145" s="904"/>
      <c r="H145" s="904"/>
      <c r="I145" s="904"/>
      <c r="J145" s="904"/>
      <c r="K145" s="904"/>
      <c r="L145" s="904"/>
      <c r="M145" s="904"/>
      <c r="N145" s="912"/>
      <c r="R145" s="137" t="s">
        <v>232</v>
      </c>
    </row>
    <row r="146" spans="1:23" s="132" customFormat="1" x14ac:dyDescent="0.2">
      <c r="A146" s="167"/>
      <c r="B146" s="166" t="s">
        <v>225</v>
      </c>
      <c r="C146" s="904" t="s">
        <v>255</v>
      </c>
      <c r="D146" s="904"/>
      <c r="E146" s="904"/>
      <c r="F146" s="168" t="s">
        <v>31</v>
      </c>
      <c r="G146" s="168" t="s">
        <v>31</v>
      </c>
      <c r="H146" s="168" t="s">
        <v>31</v>
      </c>
      <c r="I146" s="168" t="s">
        <v>31</v>
      </c>
      <c r="J146" s="169">
        <v>17.8</v>
      </c>
      <c r="K146" s="168" t="s">
        <v>520</v>
      </c>
      <c r="L146" s="169">
        <v>22.25</v>
      </c>
      <c r="M146" s="170" t="s">
        <v>31</v>
      </c>
      <c r="N146" s="171" t="s">
        <v>31</v>
      </c>
      <c r="S146" s="137" t="s">
        <v>255</v>
      </c>
    </row>
    <row r="147" spans="1:23" s="132" customFormat="1" x14ac:dyDescent="0.2">
      <c r="A147" s="167"/>
      <c r="B147" s="166" t="s">
        <v>235</v>
      </c>
      <c r="C147" s="904" t="s">
        <v>236</v>
      </c>
      <c r="D147" s="904"/>
      <c r="E147" s="904"/>
      <c r="F147" s="168" t="s">
        <v>31</v>
      </c>
      <c r="G147" s="168" t="s">
        <v>31</v>
      </c>
      <c r="H147" s="168" t="s">
        <v>31</v>
      </c>
      <c r="I147" s="168" t="s">
        <v>31</v>
      </c>
      <c r="J147" s="169">
        <v>0.66</v>
      </c>
      <c r="K147" s="168" t="s">
        <v>520</v>
      </c>
      <c r="L147" s="169">
        <v>0.83</v>
      </c>
      <c r="M147" s="170" t="s">
        <v>31</v>
      </c>
      <c r="N147" s="171" t="s">
        <v>31</v>
      </c>
      <c r="S147" s="137" t="s">
        <v>236</v>
      </c>
    </row>
    <row r="148" spans="1:23" s="132" customFormat="1" x14ac:dyDescent="0.2">
      <c r="A148" s="167"/>
      <c r="B148" s="166" t="s">
        <v>238</v>
      </c>
      <c r="C148" s="904" t="s">
        <v>239</v>
      </c>
      <c r="D148" s="904"/>
      <c r="E148" s="904"/>
      <c r="F148" s="168" t="s">
        <v>31</v>
      </c>
      <c r="G148" s="168" t="s">
        <v>31</v>
      </c>
      <c r="H148" s="168" t="s">
        <v>31</v>
      </c>
      <c r="I148" s="168" t="s">
        <v>31</v>
      </c>
      <c r="J148" s="169">
        <v>0.12</v>
      </c>
      <c r="K148" s="168" t="s">
        <v>520</v>
      </c>
      <c r="L148" s="169">
        <v>0.15</v>
      </c>
      <c r="M148" s="170" t="s">
        <v>31</v>
      </c>
      <c r="N148" s="171" t="s">
        <v>31</v>
      </c>
      <c r="S148" s="137" t="s">
        <v>239</v>
      </c>
    </row>
    <row r="149" spans="1:23" s="132" customFormat="1" x14ac:dyDescent="0.2">
      <c r="A149" s="167"/>
      <c r="B149" s="166" t="s">
        <v>256</v>
      </c>
      <c r="C149" s="904" t="s">
        <v>257</v>
      </c>
      <c r="D149" s="904"/>
      <c r="E149" s="904"/>
      <c r="F149" s="168" t="s">
        <v>31</v>
      </c>
      <c r="G149" s="168" t="s">
        <v>31</v>
      </c>
      <c r="H149" s="168" t="s">
        <v>31</v>
      </c>
      <c r="I149" s="168" t="s">
        <v>31</v>
      </c>
      <c r="J149" s="169">
        <v>0.36</v>
      </c>
      <c r="K149" s="168" t="s">
        <v>31</v>
      </c>
      <c r="L149" s="169">
        <v>0.36</v>
      </c>
      <c r="M149" s="170" t="s">
        <v>31</v>
      </c>
      <c r="N149" s="171" t="s">
        <v>31</v>
      </c>
      <c r="S149" s="137" t="s">
        <v>257</v>
      </c>
    </row>
    <row r="150" spans="1:23" s="132" customFormat="1" x14ac:dyDescent="0.2">
      <c r="A150" s="167"/>
      <c r="B150" s="166" t="s">
        <v>31</v>
      </c>
      <c r="C150" s="904" t="s">
        <v>258</v>
      </c>
      <c r="D150" s="904"/>
      <c r="E150" s="904"/>
      <c r="F150" s="168" t="s">
        <v>241</v>
      </c>
      <c r="G150" s="168" t="s">
        <v>1004</v>
      </c>
      <c r="H150" s="168" t="s">
        <v>520</v>
      </c>
      <c r="I150" s="168" t="s">
        <v>969</v>
      </c>
      <c r="J150" s="169" t="s">
        <v>31</v>
      </c>
      <c r="K150" s="168" t="s">
        <v>31</v>
      </c>
      <c r="L150" s="169" t="s">
        <v>31</v>
      </c>
      <c r="M150" s="170" t="s">
        <v>31</v>
      </c>
      <c r="N150" s="171" t="s">
        <v>31</v>
      </c>
      <c r="T150" s="137" t="s">
        <v>258</v>
      </c>
    </row>
    <row r="151" spans="1:23" s="132" customFormat="1" x14ac:dyDescent="0.2">
      <c r="A151" s="167"/>
      <c r="B151" s="166" t="s">
        <v>31</v>
      </c>
      <c r="C151" s="904" t="s">
        <v>240</v>
      </c>
      <c r="D151" s="904"/>
      <c r="E151" s="904"/>
      <c r="F151" s="168" t="s">
        <v>241</v>
      </c>
      <c r="G151" s="168" t="s">
        <v>851</v>
      </c>
      <c r="H151" s="168" t="s">
        <v>520</v>
      </c>
      <c r="I151" s="168" t="s">
        <v>852</v>
      </c>
      <c r="J151" s="169" t="s">
        <v>31</v>
      </c>
      <c r="K151" s="168" t="s">
        <v>31</v>
      </c>
      <c r="L151" s="169" t="s">
        <v>31</v>
      </c>
      <c r="M151" s="170" t="s">
        <v>31</v>
      </c>
      <c r="N151" s="171" t="s">
        <v>31</v>
      </c>
      <c r="T151" s="137" t="s">
        <v>240</v>
      </c>
    </row>
    <row r="152" spans="1:23" s="132" customFormat="1" x14ac:dyDescent="0.2">
      <c r="A152" s="167"/>
      <c r="B152" s="166" t="s">
        <v>31</v>
      </c>
      <c r="C152" s="917" t="s">
        <v>244</v>
      </c>
      <c r="D152" s="917"/>
      <c r="E152" s="917"/>
      <c r="F152" s="159" t="s">
        <v>31</v>
      </c>
      <c r="G152" s="159" t="s">
        <v>31</v>
      </c>
      <c r="H152" s="159" t="s">
        <v>31</v>
      </c>
      <c r="I152" s="159" t="s">
        <v>31</v>
      </c>
      <c r="J152" s="160">
        <v>18.82</v>
      </c>
      <c r="K152" s="159" t="s">
        <v>31</v>
      </c>
      <c r="L152" s="160">
        <v>23.44</v>
      </c>
      <c r="M152" s="161" t="s">
        <v>31</v>
      </c>
      <c r="N152" s="162" t="s">
        <v>31</v>
      </c>
      <c r="U152" s="137" t="s">
        <v>244</v>
      </c>
    </row>
    <row r="153" spans="1:23" s="132" customFormat="1" x14ac:dyDescent="0.2">
      <c r="A153" s="167"/>
      <c r="B153" s="166" t="s">
        <v>31</v>
      </c>
      <c r="C153" s="904" t="s">
        <v>245</v>
      </c>
      <c r="D153" s="904"/>
      <c r="E153" s="904"/>
      <c r="F153" s="168" t="s">
        <v>31</v>
      </c>
      <c r="G153" s="168" t="s">
        <v>31</v>
      </c>
      <c r="H153" s="168" t="s">
        <v>31</v>
      </c>
      <c r="I153" s="168" t="s">
        <v>31</v>
      </c>
      <c r="J153" s="169" t="s">
        <v>31</v>
      </c>
      <c r="K153" s="168" t="s">
        <v>31</v>
      </c>
      <c r="L153" s="169">
        <v>22.4</v>
      </c>
      <c r="M153" s="170" t="s">
        <v>31</v>
      </c>
      <c r="N153" s="171" t="s">
        <v>31</v>
      </c>
      <c r="T153" s="137" t="s">
        <v>245</v>
      </c>
    </row>
    <row r="154" spans="1:23" s="132" customFormat="1" ht="22.5" x14ac:dyDescent="0.2">
      <c r="A154" s="167"/>
      <c r="B154" s="166" t="s">
        <v>839</v>
      </c>
      <c r="C154" s="904" t="s">
        <v>840</v>
      </c>
      <c r="D154" s="904"/>
      <c r="E154" s="904"/>
      <c r="F154" s="168" t="s">
        <v>144</v>
      </c>
      <c r="G154" s="168" t="s">
        <v>841</v>
      </c>
      <c r="H154" s="168" t="s">
        <v>31</v>
      </c>
      <c r="I154" s="168" t="s">
        <v>841</v>
      </c>
      <c r="J154" s="169" t="s">
        <v>31</v>
      </c>
      <c r="K154" s="168" t="s">
        <v>31</v>
      </c>
      <c r="L154" s="169">
        <v>20.61</v>
      </c>
      <c r="M154" s="170" t="s">
        <v>31</v>
      </c>
      <c r="N154" s="171" t="s">
        <v>31</v>
      </c>
      <c r="T154" s="137" t="s">
        <v>840</v>
      </c>
    </row>
    <row r="155" spans="1:23" s="132" customFormat="1" ht="22.5" x14ac:dyDescent="0.2">
      <c r="A155" s="167"/>
      <c r="B155" s="166" t="s">
        <v>842</v>
      </c>
      <c r="C155" s="904" t="s">
        <v>843</v>
      </c>
      <c r="D155" s="904"/>
      <c r="E155" s="904"/>
      <c r="F155" s="168" t="s">
        <v>144</v>
      </c>
      <c r="G155" s="168" t="s">
        <v>554</v>
      </c>
      <c r="H155" s="168" t="s">
        <v>31</v>
      </c>
      <c r="I155" s="168" t="s">
        <v>554</v>
      </c>
      <c r="J155" s="169" t="s">
        <v>31</v>
      </c>
      <c r="K155" s="168" t="s">
        <v>31</v>
      </c>
      <c r="L155" s="169">
        <v>14.56</v>
      </c>
      <c r="M155" s="170" t="s">
        <v>31</v>
      </c>
      <c r="N155" s="171" t="s">
        <v>31</v>
      </c>
      <c r="T155" s="137" t="s">
        <v>843</v>
      </c>
    </row>
    <row r="156" spans="1:23" s="132" customFormat="1" x14ac:dyDescent="0.2">
      <c r="A156" s="172"/>
      <c r="B156" s="173"/>
      <c r="C156" s="918" t="s">
        <v>252</v>
      </c>
      <c r="D156" s="918"/>
      <c r="E156" s="918"/>
      <c r="F156" s="174" t="s">
        <v>31</v>
      </c>
      <c r="G156" s="174" t="s">
        <v>31</v>
      </c>
      <c r="H156" s="174" t="s">
        <v>31</v>
      </c>
      <c r="I156" s="174" t="s">
        <v>31</v>
      </c>
      <c r="J156" s="175" t="s">
        <v>31</v>
      </c>
      <c r="K156" s="174" t="s">
        <v>31</v>
      </c>
      <c r="L156" s="175">
        <v>58.61</v>
      </c>
      <c r="M156" s="161" t="s">
        <v>31</v>
      </c>
      <c r="N156" s="176" t="s">
        <v>31</v>
      </c>
      <c r="V156" s="137" t="s">
        <v>252</v>
      </c>
    </row>
    <row r="157" spans="1:23" s="132" customFormat="1" ht="22.5" x14ac:dyDescent="0.2">
      <c r="A157" s="157" t="s">
        <v>346</v>
      </c>
      <c r="B157" s="158" t="s">
        <v>1363</v>
      </c>
      <c r="C157" s="917" t="s">
        <v>1364</v>
      </c>
      <c r="D157" s="917"/>
      <c r="E157" s="917"/>
      <c r="F157" s="159" t="s">
        <v>178</v>
      </c>
      <c r="G157" s="159" t="s">
        <v>31</v>
      </c>
      <c r="H157" s="159" t="s">
        <v>31</v>
      </c>
      <c r="I157" s="159" t="s">
        <v>225</v>
      </c>
      <c r="J157" s="160">
        <v>5162.75</v>
      </c>
      <c r="K157" s="159" t="s">
        <v>706</v>
      </c>
      <c r="L157" s="160">
        <v>5224.7</v>
      </c>
      <c r="M157" s="161" t="s">
        <v>31</v>
      </c>
      <c r="N157" s="162" t="s">
        <v>31</v>
      </c>
      <c r="Q157" s="137" t="s">
        <v>1364</v>
      </c>
    </row>
    <row r="158" spans="1:23" s="132" customFormat="1" x14ac:dyDescent="0.2">
      <c r="A158" s="163"/>
      <c r="B158" s="164"/>
      <c r="C158" s="904" t="s">
        <v>1365</v>
      </c>
      <c r="D158" s="904"/>
      <c r="E158" s="904"/>
      <c r="F158" s="904"/>
      <c r="G158" s="904"/>
      <c r="H158" s="904"/>
      <c r="I158" s="904"/>
      <c r="J158" s="904"/>
      <c r="K158" s="904"/>
      <c r="L158" s="904"/>
      <c r="M158" s="904"/>
      <c r="N158" s="912"/>
      <c r="W158" s="137" t="s">
        <v>1365</v>
      </c>
    </row>
    <row r="159" spans="1:23" s="132" customFormat="1" ht="22.5" x14ac:dyDescent="0.2">
      <c r="A159" s="165"/>
      <c r="B159" s="166" t="s">
        <v>708</v>
      </c>
      <c r="C159" s="904" t="s">
        <v>709</v>
      </c>
      <c r="D159" s="904"/>
      <c r="E159" s="904"/>
      <c r="F159" s="904"/>
      <c r="G159" s="904"/>
      <c r="H159" s="904"/>
      <c r="I159" s="904"/>
      <c r="J159" s="904"/>
      <c r="K159" s="904"/>
      <c r="L159" s="904"/>
      <c r="M159" s="904"/>
      <c r="N159" s="912"/>
      <c r="R159" s="137" t="s">
        <v>709</v>
      </c>
    </row>
    <row r="160" spans="1:23" s="132" customFormat="1" ht="22.5" x14ac:dyDescent="0.2">
      <c r="A160" s="157" t="s">
        <v>348</v>
      </c>
      <c r="B160" s="158" t="s">
        <v>1118</v>
      </c>
      <c r="C160" s="917" t="s">
        <v>1119</v>
      </c>
      <c r="D160" s="917"/>
      <c r="E160" s="917"/>
      <c r="F160" s="159" t="s">
        <v>178</v>
      </c>
      <c r="G160" s="159" t="s">
        <v>31</v>
      </c>
      <c r="H160" s="159" t="s">
        <v>31</v>
      </c>
      <c r="I160" s="159" t="s">
        <v>225</v>
      </c>
      <c r="J160" s="160" t="s">
        <v>31</v>
      </c>
      <c r="K160" s="159" t="s">
        <v>31</v>
      </c>
      <c r="L160" s="160" t="s">
        <v>31</v>
      </c>
      <c r="M160" s="161" t="s">
        <v>31</v>
      </c>
      <c r="N160" s="162" t="s">
        <v>31</v>
      </c>
      <c r="Q160" s="137" t="s">
        <v>1119</v>
      </c>
    </row>
    <row r="161" spans="1:23" s="132" customFormat="1" ht="22.5" x14ac:dyDescent="0.2">
      <c r="A161" s="165"/>
      <c r="B161" s="166" t="s">
        <v>231</v>
      </c>
      <c r="C161" s="904" t="s">
        <v>232</v>
      </c>
      <c r="D161" s="904"/>
      <c r="E161" s="904"/>
      <c r="F161" s="904"/>
      <c r="G161" s="904"/>
      <c r="H161" s="904"/>
      <c r="I161" s="904"/>
      <c r="J161" s="904"/>
      <c r="K161" s="904"/>
      <c r="L161" s="904"/>
      <c r="M161" s="904"/>
      <c r="N161" s="912"/>
      <c r="R161" s="137" t="s">
        <v>232</v>
      </c>
    </row>
    <row r="162" spans="1:23" s="132" customFormat="1" x14ac:dyDescent="0.2">
      <c r="A162" s="167"/>
      <c r="B162" s="166" t="s">
        <v>225</v>
      </c>
      <c r="C162" s="904" t="s">
        <v>255</v>
      </c>
      <c r="D162" s="904"/>
      <c r="E162" s="904"/>
      <c r="F162" s="168" t="s">
        <v>31</v>
      </c>
      <c r="G162" s="168" t="s">
        <v>31</v>
      </c>
      <c r="H162" s="168" t="s">
        <v>31</v>
      </c>
      <c r="I162" s="168" t="s">
        <v>31</v>
      </c>
      <c r="J162" s="169">
        <v>69.95</v>
      </c>
      <c r="K162" s="168" t="s">
        <v>520</v>
      </c>
      <c r="L162" s="169">
        <v>87.44</v>
      </c>
      <c r="M162" s="170" t="s">
        <v>31</v>
      </c>
      <c r="N162" s="171" t="s">
        <v>31</v>
      </c>
      <c r="S162" s="137" t="s">
        <v>255</v>
      </c>
    </row>
    <row r="163" spans="1:23" s="132" customFormat="1" x14ac:dyDescent="0.2">
      <c r="A163" s="167"/>
      <c r="B163" s="166" t="s">
        <v>235</v>
      </c>
      <c r="C163" s="904" t="s">
        <v>236</v>
      </c>
      <c r="D163" s="904"/>
      <c r="E163" s="904"/>
      <c r="F163" s="168" t="s">
        <v>31</v>
      </c>
      <c r="G163" s="168" t="s">
        <v>31</v>
      </c>
      <c r="H163" s="168" t="s">
        <v>31</v>
      </c>
      <c r="I163" s="168" t="s">
        <v>31</v>
      </c>
      <c r="J163" s="169">
        <v>31.96</v>
      </c>
      <c r="K163" s="168" t="s">
        <v>520</v>
      </c>
      <c r="L163" s="169">
        <v>39.950000000000003</v>
      </c>
      <c r="M163" s="170" t="s">
        <v>31</v>
      </c>
      <c r="N163" s="171" t="s">
        <v>31</v>
      </c>
      <c r="S163" s="137" t="s">
        <v>236</v>
      </c>
    </row>
    <row r="164" spans="1:23" s="132" customFormat="1" x14ac:dyDescent="0.2">
      <c r="A164" s="167"/>
      <c r="B164" s="166" t="s">
        <v>238</v>
      </c>
      <c r="C164" s="904" t="s">
        <v>239</v>
      </c>
      <c r="D164" s="904"/>
      <c r="E164" s="904"/>
      <c r="F164" s="168" t="s">
        <v>31</v>
      </c>
      <c r="G164" s="168" t="s">
        <v>31</v>
      </c>
      <c r="H164" s="168" t="s">
        <v>31</v>
      </c>
      <c r="I164" s="168" t="s">
        <v>31</v>
      </c>
      <c r="J164" s="169">
        <v>3.32</v>
      </c>
      <c r="K164" s="168" t="s">
        <v>520</v>
      </c>
      <c r="L164" s="169">
        <v>4.1500000000000004</v>
      </c>
      <c r="M164" s="170" t="s">
        <v>31</v>
      </c>
      <c r="N164" s="171" t="s">
        <v>31</v>
      </c>
      <c r="S164" s="137" t="s">
        <v>239</v>
      </c>
    </row>
    <row r="165" spans="1:23" s="132" customFormat="1" x14ac:dyDescent="0.2">
      <c r="A165" s="167"/>
      <c r="B165" s="166" t="s">
        <v>256</v>
      </c>
      <c r="C165" s="904" t="s">
        <v>257</v>
      </c>
      <c r="D165" s="904"/>
      <c r="E165" s="904"/>
      <c r="F165" s="168" t="s">
        <v>31</v>
      </c>
      <c r="G165" s="168" t="s">
        <v>31</v>
      </c>
      <c r="H165" s="168" t="s">
        <v>31</v>
      </c>
      <c r="I165" s="168" t="s">
        <v>31</v>
      </c>
      <c r="J165" s="169">
        <v>45.17</v>
      </c>
      <c r="K165" s="168" t="s">
        <v>31</v>
      </c>
      <c r="L165" s="169">
        <v>45.17</v>
      </c>
      <c r="M165" s="170" t="s">
        <v>31</v>
      </c>
      <c r="N165" s="171" t="s">
        <v>31</v>
      </c>
      <c r="S165" s="137" t="s">
        <v>257</v>
      </c>
    </row>
    <row r="166" spans="1:23" s="132" customFormat="1" x14ac:dyDescent="0.2">
      <c r="A166" s="167"/>
      <c r="B166" s="166" t="s">
        <v>31</v>
      </c>
      <c r="C166" s="904" t="s">
        <v>258</v>
      </c>
      <c r="D166" s="904"/>
      <c r="E166" s="904"/>
      <c r="F166" s="168" t="s">
        <v>241</v>
      </c>
      <c r="G166" s="168" t="s">
        <v>1120</v>
      </c>
      <c r="H166" s="168" t="s">
        <v>520</v>
      </c>
      <c r="I166" s="168" t="s">
        <v>1121</v>
      </c>
      <c r="J166" s="169" t="s">
        <v>31</v>
      </c>
      <c r="K166" s="168" t="s">
        <v>31</v>
      </c>
      <c r="L166" s="169" t="s">
        <v>31</v>
      </c>
      <c r="M166" s="170" t="s">
        <v>31</v>
      </c>
      <c r="N166" s="171" t="s">
        <v>31</v>
      </c>
      <c r="T166" s="137" t="s">
        <v>258</v>
      </c>
    </row>
    <row r="167" spans="1:23" s="132" customFormat="1" x14ac:dyDescent="0.2">
      <c r="A167" s="167"/>
      <c r="B167" s="166" t="s">
        <v>31</v>
      </c>
      <c r="C167" s="904" t="s">
        <v>240</v>
      </c>
      <c r="D167" s="904"/>
      <c r="E167" s="904"/>
      <c r="F167" s="168" t="s">
        <v>241</v>
      </c>
      <c r="G167" s="168" t="s">
        <v>585</v>
      </c>
      <c r="H167" s="168" t="s">
        <v>520</v>
      </c>
      <c r="I167" s="168" t="s">
        <v>1122</v>
      </c>
      <c r="J167" s="169" t="s">
        <v>31</v>
      </c>
      <c r="K167" s="168" t="s">
        <v>31</v>
      </c>
      <c r="L167" s="169" t="s">
        <v>31</v>
      </c>
      <c r="M167" s="170" t="s">
        <v>31</v>
      </c>
      <c r="N167" s="171" t="s">
        <v>31</v>
      </c>
      <c r="T167" s="137" t="s">
        <v>240</v>
      </c>
    </row>
    <row r="168" spans="1:23" s="132" customFormat="1" x14ac:dyDescent="0.2">
      <c r="A168" s="167"/>
      <c r="B168" s="166" t="s">
        <v>31</v>
      </c>
      <c r="C168" s="917" t="s">
        <v>244</v>
      </c>
      <c r="D168" s="917"/>
      <c r="E168" s="917"/>
      <c r="F168" s="159" t="s">
        <v>31</v>
      </c>
      <c r="G168" s="159" t="s">
        <v>31</v>
      </c>
      <c r="H168" s="159" t="s">
        <v>31</v>
      </c>
      <c r="I168" s="159" t="s">
        <v>31</v>
      </c>
      <c r="J168" s="160">
        <v>147.08000000000001</v>
      </c>
      <c r="K168" s="159" t="s">
        <v>31</v>
      </c>
      <c r="L168" s="160">
        <v>172.56</v>
      </c>
      <c r="M168" s="161" t="s">
        <v>31</v>
      </c>
      <c r="N168" s="162" t="s">
        <v>31</v>
      </c>
      <c r="U168" s="137" t="s">
        <v>244</v>
      </c>
    </row>
    <row r="169" spans="1:23" s="132" customFormat="1" x14ac:dyDescent="0.2">
      <c r="A169" s="167"/>
      <c r="B169" s="166" t="s">
        <v>31</v>
      </c>
      <c r="C169" s="904" t="s">
        <v>245</v>
      </c>
      <c r="D169" s="904"/>
      <c r="E169" s="904"/>
      <c r="F169" s="168" t="s">
        <v>31</v>
      </c>
      <c r="G169" s="168" t="s">
        <v>31</v>
      </c>
      <c r="H169" s="168" t="s">
        <v>31</v>
      </c>
      <c r="I169" s="168" t="s">
        <v>31</v>
      </c>
      <c r="J169" s="169" t="s">
        <v>31</v>
      </c>
      <c r="K169" s="168" t="s">
        <v>31</v>
      </c>
      <c r="L169" s="169">
        <v>91.59</v>
      </c>
      <c r="M169" s="170" t="s">
        <v>31</v>
      </c>
      <c r="N169" s="171" t="s">
        <v>31</v>
      </c>
      <c r="T169" s="137" t="s">
        <v>245</v>
      </c>
    </row>
    <row r="170" spans="1:23" s="132" customFormat="1" ht="22.5" x14ac:dyDescent="0.2">
      <c r="A170" s="167"/>
      <c r="B170" s="166" t="s">
        <v>699</v>
      </c>
      <c r="C170" s="904" t="s">
        <v>700</v>
      </c>
      <c r="D170" s="904"/>
      <c r="E170" s="904"/>
      <c r="F170" s="168" t="s">
        <v>144</v>
      </c>
      <c r="G170" s="168" t="s">
        <v>537</v>
      </c>
      <c r="H170" s="168" t="s">
        <v>31</v>
      </c>
      <c r="I170" s="168" t="s">
        <v>537</v>
      </c>
      <c r="J170" s="169" t="s">
        <v>31</v>
      </c>
      <c r="K170" s="168" t="s">
        <v>31</v>
      </c>
      <c r="L170" s="169">
        <v>73.27</v>
      </c>
      <c r="M170" s="170" t="s">
        <v>31</v>
      </c>
      <c r="N170" s="171" t="s">
        <v>31</v>
      </c>
      <c r="T170" s="137" t="s">
        <v>700</v>
      </c>
    </row>
    <row r="171" spans="1:23" s="132" customFormat="1" ht="22.5" x14ac:dyDescent="0.2">
      <c r="A171" s="167"/>
      <c r="B171" s="166" t="s">
        <v>701</v>
      </c>
      <c r="C171" s="904" t="s">
        <v>702</v>
      </c>
      <c r="D171" s="904"/>
      <c r="E171" s="904"/>
      <c r="F171" s="168" t="s">
        <v>144</v>
      </c>
      <c r="G171" s="168" t="s">
        <v>703</v>
      </c>
      <c r="H171" s="168" t="s">
        <v>31</v>
      </c>
      <c r="I171" s="168" t="s">
        <v>703</v>
      </c>
      <c r="J171" s="169" t="s">
        <v>31</v>
      </c>
      <c r="K171" s="168" t="s">
        <v>31</v>
      </c>
      <c r="L171" s="169">
        <v>54.95</v>
      </c>
      <c r="M171" s="170" t="s">
        <v>31</v>
      </c>
      <c r="N171" s="171" t="s">
        <v>31</v>
      </c>
      <c r="T171" s="137" t="s">
        <v>702</v>
      </c>
    </row>
    <row r="172" spans="1:23" s="132" customFormat="1" x14ac:dyDescent="0.2">
      <c r="A172" s="172"/>
      <c r="B172" s="173"/>
      <c r="C172" s="918" t="s">
        <v>252</v>
      </c>
      <c r="D172" s="918"/>
      <c r="E172" s="918"/>
      <c r="F172" s="174" t="s">
        <v>31</v>
      </c>
      <c r="G172" s="174" t="s">
        <v>31</v>
      </c>
      <c r="H172" s="174" t="s">
        <v>31</v>
      </c>
      <c r="I172" s="174" t="s">
        <v>31</v>
      </c>
      <c r="J172" s="175" t="s">
        <v>31</v>
      </c>
      <c r="K172" s="174" t="s">
        <v>31</v>
      </c>
      <c r="L172" s="175">
        <v>300.77999999999997</v>
      </c>
      <c r="M172" s="161" t="s">
        <v>31</v>
      </c>
      <c r="N172" s="176" t="s">
        <v>31</v>
      </c>
      <c r="V172" s="137" t="s">
        <v>252</v>
      </c>
    </row>
    <row r="173" spans="1:23" s="132" customFormat="1" ht="22.5" x14ac:dyDescent="0.2">
      <c r="A173" s="157" t="s">
        <v>351</v>
      </c>
      <c r="B173" s="158" t="s">
        <v>1366</v>
      </c>
      <c r="C173" s="917" t="s">
        <v>1367</v>
      </c>
      <c r="D173" s="917"/>
      <c r="E173" s="917"/>
      <c r="F173" s="159" t="s">
        <v>178</v>
      </c>
      <c r="G173" s="159" t="s">
        <v>31</v>
      </c>
      <c r="H173" s="159" t="s">
        <v>31</v>
      </c>
      <c r="I173" s="159" t="s">
        <v>225</v>
      </c>
      <c r="J173" s="160">
        <v>8482.84</v>
      </c>
      <c r="K173" s="159" t="s">
        <v>706</v>
      </c>
      <c r="L173" s="160">
        <v>8584.6299999999992</v>
      </c>
      <c r="M173" s="161" t="s">
        <v>31</v>
      </c>
      <c r="N173" s="162" t="s">
        <v>31</v>
      </c>
      <c r="Q173" s="137" t="s">
        <v>1367</v>
      </c>
    </row>
    <row r="174" spans="1:23" s="132" customFormat="1" x14ac:dyDescent="0.2">
      <c r="A174" s="163"/>
      <c r="B174" s="164"/>
      <c r="C174" s="904" t="s">
        <v>1368</v>
      </c>
      <c r="D174" s="904"/>
      <c r="E174" s="904"/>
      <c r="F174" s="904"/>
      <c r="G174" s="904"/>
      <c r="H174" s="904"/>
      <c r="I174" s="904"/>
      <c r="J174" s="904"/>
      <c r="K174" s="904"/>
      <c r="L174" s="904"/>
      <c r="M174" s="904"/>
      <c r="N174" s="912"/>
      <c r="W174" s="137" t="s">
        <v>1368</v>
      </c>
    </row>
    <row r="175" spans="1:23" s="132" customFormat="1" ht="22.5" x14ac:dyDescent="0.2">
      <c r="A175" s="165"/>
      <c r="B175" s="166" t="s">
        <v>708</v>
      </c>
      <c r="C175" s="904" t="s">
        <v>709</v>
      </c>
      <c r="D175" s="904"/>
      <c r="E175" s="904"/>
      <c r="F175" s="904"/>
      <c r="G175" s="904"/>
      <c r="H175" s="904"/>
      <c r="I175" s="904"/>
      <c r="J175" s="904"/>
      <c r="K175" s="904"/>
      <c r="L175" s="904"/>
      <c r="M175" s="904"/>
      <c r="N175" s="912"/>
      <c r="R175" s="137" t="s">
        <v>709</v>
      </c>
    </row>
    <row r="176" spans="1:23" s="132" customFormat="1" x14ac:dyDescent="0.2">
      <c r="A176" s="157" t="s">
        <v>356</v>
      </c>
      <c r="B176" s="158" t="s">
        <v>1369</v>
      </c>
      <c r="C176" s="917" t="s">
        <v>1370</v>
      </c>
      <c r="D176" s="917"/>
      <c r="E176" s="917"/>
      <c r="F176" s="159" t="s">
        <v>178</v>
      </c>
      <c r="G176" s="159" t="s">
        <v>31</v>
      </c>
      <c r="H176" s="159" t="s">
        <v>31</v>
      </c>
      <c r="I176" s="159" t="s">
        <v>225</v>
      </c>
      <c r="J176" s="160" t="s">
        <v>31</v>
      </c>
      <c r="K176" s="159" t="s">
        <v>31</v>
      </c>
      <c r="L176" s="160" t="s">
        <v>31</v>
      </c>
      <c r="M176" s="161" t="s">
        <v>31</v>
      </c>
      <c r="N176" s="162" t="s">
        <v>31</v>
      </c>
      <c r="Q176" s="137" t="s">
        <v>1370</v>
      </c>
    </row>
    <row r="177" spans="1:23" s="132" customFormat="1" ht="22.5" x14ac:dyDescent="0.2">
      <c r="A177" s="165"/>
      <c r="B177" s="166" t="s">
        <v>231</v>
      </c>
      <c r="C177" s="904" t="s">
        <v>232</v>
      </c>
      <c r="D177" s="904"/>
      <c r="E177" s="904"/>
      <c r="F177" s="904"/>
      <c r="G177" s="904"/>
      <c r="H177" s="904"/>
      <c r="I177" s="904"/>
      <c r="J177" s="904"/>
      <c r="K177" s="904"/>
      <c r="L177" s="904"/>
      <c r="M177" s="904"/>
      <c r="N177" s="912"/>
      <c r="R177" s="137" t="s">
        <v>232</v>
      </c>
    </row>
    <row r="178" spans="1:23" s="132" customFormat="1" x14ac:dyDescent="0.2">
      <c r="A178" s="167"/>
      <c r="B178" s="166" t="s">
        <v>225</v>
      </c>
      <c r="C178" s="904" t="s">
        <v>255</v>
      </c>
      <c r="D178" s="904"/>
      <c r="E178" s="904"/>
      <c r="F178" s="168" t="s">
        <v>31</v>
      </c>
      <c r="G178" s="168" t="s">
        <v>31</v>
      </c>
      <c r="H178" s="168" t="s">
        <v>31</v>
      </c>
      <c r="I178" s="168" t="s">
        <v>31</v>
      </c>
      <c r="J178" s="169">
        <v>8.7899999999999991</v>
      </c>
      <c r="K178" s="168" t="s">
        <v>520</v>
      </c>
      <c r="L178" s="169">
        <v>10.99</v>
      </c>
      <c r="M178" s="170" t="s">
        <v>31</v>
      </c>
      <c r="N178" s="171" t="s">
        <v>31</v>
      </c>
      <c r="S178" s="137" t="s">
        <v>255</v>
      </c>
    </row>
    <row r="179" spans="1:23" s="132" customFormat="1" x14ac:dyDescent="0.2">
      <c r="A179" s="167"/>
      <c r="B179" s="166" t="s">
        <v>235</v>
      </c>
      <c r="C179" s="904" t="s">
        <v>236</v>
      </c>
      <c r="D179" s="904"/>
      <c r="E179" s="904"/>
      <c r="F179" s="168" t="s">
        <v>31</v>
      </c>
      <c r="G179" s="168" t="s">
        <v>31</v>
      </c>
      <c r="H179" s="168" t="s">
        <v>31</v>
      </c>
      <c r="I179" s="168" t="s">
        <v>31</v>
      </c>
      <c r="J179" s="169">
        <v>10.51</v>
      </c>
      <c r="K179" s="168" t="s">
        <v>520</v>
      </c>
      <c r="L179" s="169">
        <v>13.14</v>
      </c>
      <c r="M179" s="170" t="s">
        <v>31</v>
      </c>
      <c r="N179" s="171" t="s">
        <v>31</v>
      </c>
      <c r="S179" s="137" t="s">
        <v>236</v>
      </c>
    </row>
    <row r="180" spans="1:23" s="132" customFormat="1" x14ac:dyDescent="0.2">
      <c r="A180" s="167"/>
      <c r="B180" s="166" t="s">
        <v>238</v>
      </c>
      <c r="C180" s="904" t="s">
        <v>239</v>
      </c>
      <c r="D180" s="904"/>
      <c r="E180" s="904"/>
      <c r="F180" s="168" t="s">
        <v>31</v>
      </c>
      <c r="G180" s="168" t="s">
        <v>31</v>
      </c>
      <c r="H180" s="168" t="s">
        <v>31</v>
      </c>
      <c r="I180" s="168" t="s">
        <v>31</v>
      </c>
      <c r="J180" s="169">
        <v>1.86</v>
      </c>
      <c r="K180" s="168" t="s">
        <v>520</v>
      </c>
      <c r="L180" s="169">
        <v>2.33</v>
      </c>
      <c r="M180" s="170" t="s">
        <v>31</v>
      </c>
      <c r="N180" s="171" t="s">
        <v>31</v>
      </c>
      <c r="S180" s="137" t="s">
        <v>239</v>
      </c>
    </row>
    <row r="181" spans="1:23" s="132" customFormat="1" x14ac:dyDescent="0.2">
      <c r="A181" s="167"/>
      <c r="B181" s="166" t="s">
        <v>256</v>
      </c>
      <c r="C181" s="904" t="s">
        <v>257</v>
      </c>
      <c r="D181" s="904"/>
      <c r="E181" s="904"/>
      <c r="F181" s="168" t="s">
        <v>31</v>
      </c>
      <c r="G181" s="168" t="s">
        <v>31</v>
      </c>
      <c r="H181" s="168" t="s">
        <v>31</v>
      </c>
      <c r="I181" s="168" t="s">
        <v>31</v>
      </c>
      <c r="J181" s="169">
        <v>0.18</v>
      </c>
      <c r="K181" s="168" t="s">
        <v>31</v>
      </c>
      <c r="L181" s="169">
        <v>0.18</v>
      </c>
      <c r="M181" s="170" t="s">
        <v>31</v>
      </c>
      <c r="N181" s="171" t="s">
        <v>31</v>
      </c>
      <c r="S181" s="137" t="s">
        <v>257</v>
      </c>
    </row>
    <row r="182" spans="1:23" s="132" customFormat="1" x14ac:dyDescent="0.2">
      <c r="A182" s="167"/>
      <c r="B182" s="166" t="s">
        <v>31</v>
      </c>
      <c r="C182" s="904" t="s">
        <v>258</v>
      </c>
      <c r="D182" s="904"/>
      <c r="E182" s="904"/>
      <c r="F182" s="168" t="s">
        <v>241</v>
      </c>
      <c r="G182" s="168" t="s">
        <v>849</v>
      </c>
      <c r="H182" s="168" t="s">
        <v>520</v>
      </c>
      <c r="I182" s="168" t="s">
        <v>850</v>
      </c>
      <c r="J182" s="169" t="s">
        <v>31</v>
      </c>
      <c r="K182" s="168" t="s">
        <v>31</v>
      </c>
      <c r="L182" s="169" t="s">
        <v>31</v>
      </c>
      <c r="M182" s="170" t="s">
        <v>31</v>
      </c>
      <c r="N182" s="171" t="s">
        <v>31</v>
      </c>
      <c r="T182" s="137" t="s">
        <v>258</v>
      </c>
    </row>
    <row r="183" spans="1:23" s="132" customFormat="1" x14ac:dyDescent="0.2">
      <c r="A183" s="167"/>
      <c r="B183" s="166" t="s">
        <v>31</v>
      </c>
      <c r="C183" s="904" t="s">
        <v>240</v>
      </c>
      <c r="D183" s="904"/>
      <c r="E183" s="904"/>
      <c r="F183" s="168" t="s">
        <v>241</v>
      </c>
      <c r="G183" s="168" t="s">
        <v>1371</v>
      </c>
      <c r="H183" s="168" t="s">
        <v>520</v>
      </c>
      <c r="I183" s="168" t="s">
        <v>574</v>
      </c>
      <c r="J183" s="169" t="s">
        <v>31</v>
      </c>
      <c r="K183" s="168" t="s">
        <v>31</v>
      </c>
      <c r="L183" s="169" t="s">
        <v>31</v>
      </c>
      <c r="M183" s="170" t="s">
        <v>31</v>
      </c>
      <c r="N183" s="171" t="s">
        <v>31</v>
      </c>
      <c r="T183" s="137" t="s">
        <v>240</v>
      </c>
    </row>
    <row r="184" spans="1:23" s="132" customFormat="1" x14ac:dyDescent="0.2">
      <c r="A184" s="167"/>
      <c r="B184" s="166" t="s">
        <v>31</v>
      </c>
      <c r="C184" s="917" t="s">
        <v>244</v>
      </c>
      <c r="D184" s="917"/>
      <c r="E184" s="917"/>
      <c r="F184" s="159" t="s">
        <v>31</v>
      </c>
      <c r="G184" s="159" t="s">
        <v>31</v>
      </c>
      <c r="H184" s="159" t="s">
        <v>31</v>
      </c>
      <c r="I184" s="159" t="s">
        <v>31</v>
      </c>
      <c r="J184" s="160">
        <v>19.48</v>
      </c>
      <c r="K184" s="159" t="s">
        <v>31</v>
      </c>
      <c r="L184" s="160">
        <v>24.31</v>
      </c>
      <c r="M184" s="161" t="s">
        <v>31</v>
      </c>
      <c r="N184" s="162" t="s">
        <v>31</v>
      </c>
      <c r="U184" s="137" t="s">
        <v>244</v>
      </c>
    </row>
    <row r="185" spans="1:23" s="132" customFormat="1" x14ac:dyDescent="0.2">
      <c r="A185" s="167"/>
      <c r="B185" s="166" t="s">
        <v>31</v>
      </c>
      <c r="C185" s="904" t="s">
        <v>245</v>
      </c>
      <c r="D185" s="904"/>
      <c r="E185" s="904"/>
      <c r="F185" s="168" t="s">
        <v>31</v>
      </c>
      <c r="G185" s="168" t="s">
        <v>31</v>
      </c>
      <c r="H185" s="168" t="s">
        <v>31</v>
      </c>
      <c r="I185" s="168" t="s">
        <v>31</v>
      </c>
      <c r="J185" s="169" t="s">
        <v>31</v>
      </c>
      <c r="K185" s="168" t="s">
        <v>31</v>
      </c>
      <c r="L185" s="169">
        <v>13.32</v>
      </c>
      <c r="M185" s="170" t="s">
        <v>31</v>
      </c>
      <c r="N185" s="171" t="s">
        <v>31</v>
      </c>
      <c r="T185" s="137" t="s">
        <v>245</v>
      </c>
    </row>
    <row r="186" spans="1:23" s="132" customFormat="1" ht="22.5" x14ac:dyDescent="0.2">
      <c r="A186" s="167"/>
      <c r="B186" s="166" t="s">
        <v>839</v>
      </c>
      <c r="C186" s="904" t="s">
        <v>840</v>
      </c>
      <c r="D186" s="904"/>
      <c r="E186" s="904"/>
      <c r="F186" s="168" t="s">
        <v>144</v>
      </c>
      <c r="G186" s="168" t="s">
        <v>841</v>
      </c>
      <c r="H186" s="168" t="s">
        <v>31</v>
      </c>
      <c r="I186" s="168" t="s">
        <v>841</v>
      </c>
      <c r="J186" s="169" t="s">
        <v>31</v>
      </c>
      <c r="K186" s="168" t="s">
        <v>31</v>
      </c>
      <c r="L186" s="169">
        <v>12.25</v>
      </c>
      <c r="M186" s="170" t="s">
        <v>31</v>
      </c>
      <c r="N186" s="171" t="s">
        <v>31</v>
      </c>
      <c r="T186" s="137" t="s">
        <v>840</v>
      </c>
    </row>
    <row r="187" spans="1:23" s="132" customFormat="1" ht="22.5" x14ac:dyDescent="0.2">
      <c r="A187" s="167"/>
      <c r="B187" s="166" t="s">
        <v>842</v>
      </c>
      <c r="C187" s="904" t="s">
        <v>843</v>
      </c>
      <c r="D187" s="904"/>
      <c r="E187" s="904"/>
      <c r="F187" s="168" t="s">
        <v>144</v>
      </c>
      <c r="G187" s="168" t="s">
        <v>554</v>
      </c>
      <c r="H187" s="168" t="s">
        <v>31</v>
      </c>
      <c r="I187" s="168" t="s">
        <v>554</v>
      </c>
      <c r="J187" s="169" t="s">
        <v>31</v>
      </c>
      <c r="K187" s="168" t="s">
        <v>31</v>
      </c>
      <c r="L187" s="169">
        <v>8.66</v>
      </c>
      <c r="M187" s="170" t="s">
        <v>31</v>
      </c>
      <c r="N187" s="171" t="s">
        <v>31</v>
      </c>
      <c r="T187" s="137" t="s">
        <v>843</v>
      </c>
    </row>
    <row r="188" spans="1:23" s="132" customFormat="1" x14ac:dyDescent="0.2">
      <c r="A188" s="172"/>
      <c r="B188" s="173"/>
      <c r="C188" s="918" t="s">
        <v>252</v>
      </c>
      <c r="D188" s="918"/>
      <c r="E188" s="918"/>
      <c r="F188" s="174" t="s">
        <v>31</v>
      </c>
      <c r="G188" s="174" t="s">
        <v>31</v>
      </c>
      <c r="H188" s="174" t="s">
        <v>31</v>
      </c>
      <c r="I188" s="174" t="s">
        <v>31</v>
      </c>
      <c r="J188" s="175" t="s">
        <v>31</v>
      </c>
      <c r="K188" s="174" t="s">
        <v>31</v>
      </c>
      <c r="L188" s="175">
        <v>45.22</v>
      </c>
      <c r="M188" s="161" t="s">
        <v>31</v>
      </c>
      <c r="N188" s="176" t="s">
        <v>31</v>
      </c>
      <c r="V188" s="137" t="s">
        <v>252</v>
      </c>
    </row>
    <row r="189" spans="1:23" s="132" customFormat="1" ht="22.5" x14ac:dyDescent="0.2">
      <c r="A189" s="157" t="s">
        <v>359</v>
      </c>
      <c r="B189" s="158" t="s">
        <v>1372</v>
      </c>
      <c r="C189" s="917" t="s">
        <v>1373</v>
      </c>
      <c r="D189" s="917"/>
      <c r="E189" s="917"/>
      <c r="F189" s="159" t="s">
        <v>178</v>
      </c>
      <c r="G189" s="159" t="s">
        <v>31</v>
      </c>
      <c r="H189" s="159" t="s">
        <v>31</v>
      </c>
      <c r="I189" s="159" t="s">
        <v>225</v>
      </c>
      <c r="J189" s="160">
        <v>2091.7800000000002</v>
      </c>
      <c r="K189" s="159" t="s">
        <v>706</v>
      </c>
      <c r="L189" s="160">
        <v>2116.88</v>
      </c>
      <c r="M189" s="161" t="s">
        <v>31</v>
      </c>
      <c r="N189" s="162" t="s">
        <v>31</v>
      </c>
      <c r="Q189" s="137" t="s">
        <v>1373</v>
      </c>
    </row>
    <row r="190" spans="1:23" s="132" customFormat="1" x14ac:dyDescent="0.2">
      <c r="A190" s="163"/>
      <c r="B190" s="164"/>
      <c r="C190" s="904" t="s">
        <v>1374</v>
      </c>
      <c r="D190" s="904"/>
      <c r="E190" s="904"/>
      <c r="F190" s="904"/>
      <c r="G190" s="904"/>
      <c r="H190" s="904"/>
      <c r="I190" s="904"/>
      <c r="J190" s="904"/>
      <c r="K190" s="904"/>
      <c r="L190" s="904"/>
      <c r="M190" s="904"/>
      <c r="N190" s="912"/>
      <c r="W190" s="137" t="s">
        <v>1374</v>
      </c>
    </row>
    <row r="191" spans="1:23" s="132" customFormat="1" ht="22.5" x14ac:dyDescent="0.2">
      <c r="A191" s="165"/>
      <c r="B191" s="166" t="s">
        <v>708</v>
      </c>
      <c r="C191" s="904" t="s">
        <v>709</v>
      </c>
      <c r="D191" s="904"/>
      <c r="E191" s="904"/>
      <c r="F191" s="904"/>
      <c r="G191" s="904"/>
      <c r="H191" s="904"/>
      <c r="I191" s="904"/>
      <c r="J191" s="904"/>
      <c r="K191" s="904"/>
      <c r="L191" s="904"/>
      <c r="M191" s="904"/>
      <c r="N191" s="912"/>
      <c r="R191" s="137" t="s">
        <v>709</v>
      </c>
    </row>
    <row r="192" spans="1:23" s="132" customFormat="1" ht="22.5" x14ac:dyDescent="0.2">
      <c r="A192" s="157" t="s">
        <v>364</v>
      </c>
      <c r="B192" s="158" t="s">
        <v>1375</v>
      </c>
      <c r="C192" s="917" t="s">
        <v>1376</v>
      </c>
      <c r="D192" s="917"/>
      <c r="E192" s="917"/>
      <c r="F192" s="159" t="s">
        <v>178</v>
      </c>
      <c r="G192" s="159" t="s">
        <v>31</v>
      </c>
      <c r="H192" s="159" t="s">
        <v>31</v>
      </c>
      <c r="I192" s="159" t="s">
        <v>225</v>
      </c>
      <c r="J192" s="160">
        <v>132.84</v>
      </c>
      <c r="K192" s="159" t="s">
        <v>706</v>
      </c>
      <c r="L192" s="160">
        <v>134.43</v>
      </c>
      <c r="M192" s="161" t="s">
        <v>31</v>
      </c>
      <c r="N192" s="162" t="s">
        <v>31</v>
      </c>
      <c r="Q192" s="137" t="s">
        <v>1376</v>
      </c>
    </row>
    <row r="193" spans="1:23" s="132" customFormat="1" x14ac:dyDescent="0.2">
      <c r="A193" s="163"/>
      <c r="B193" s="164"/>
      <c r="C193" s="904" t="s">
        <v>1377</v>
      </c>
      <c r="D193" s="904"/>
      <c r="E193" s="904"/>
      <c r="F193" s="904"/>
      <c r="G193" s="904"/>
      <c r="H193" s="904"/>
      <c r="I193" s="904"/>
      <c r="J193" s="904"/>
      <c r="K193" s="904"/>
      <c r="L193" s="904"/>
      <c r="M193" s="904"/>
      <c r="N193" s="912"/>
      <c r="W193" s="137" t="s">
        <v>1377</v>
      </c>
    </row>
    <row r="194" spans="1:23" s="132" customFormat="1" ht="22.5" x14ac:dyDescent="0.2">
      <c r="A194" s="165"/>
      <c r="B194" s="166" t="s">
        <v>708</v>
      </c>
      <c r="C194" s="904" t="s">
        <v>709</v>
      </c>
      <c r="D194" s="904"/>
      <c r="E194" s="904"/>
      <c r="F194" s="904"/>
      <c r="G194" s="904"/>
      <c r="H194" s="904"/>
      <c r="I194" s="904"/>
      <c r="J194" s="904"/>
      <c r="K194" s="904"/>
      <c r="L194" s="904"/>
      <c r="M194" s="904"/>
      <c r="N194" s="912"/>
      <c r="R194" s="137" t="s">
        <v>709</v>
      </c>
    </row>
    <row r="195" spans="1:23" s="132" customFormat="1" ht="22.5" x14ac:dyDescent="0.2">
      <c r="A195" s="157" t="s">
        <v>366</v>
      </c>
      <c r="B195" s="158" t="s">
        <v>1378</v>
      </c>
      <c r="C195" s="917" t="s">
        <v>1379</v>
      </c>
      <c r="D195" s="917"/>
      <c r="E195" s="917"/>
      <c r="F195" s="159" t="s">
        <v>178</v>
      </c>
      <c r="G195" s="159" t="s">
        <v>31</v>
      </c>
      <c r="H195" s="159" t="s">
        <v>31</v>
      </c>
      <c r="I195" s="159" t="s">
        <v>235</v>
      </c>
      <c r="J195" s="160" t="s">
        <v>31</v>
      </c>
      <c r="K195" s="159" t="s">
        <v>31</v>
      </c>
      <c r="L195" s="160" t="s">
        <v>31</v>
      </c>
      <c r="M195" s="161" t="s">
        <v>31</v>
      </c>
      <c r="N195" s="162" t="s">
        <v>31</v>
      </c>
      <c r="Q195" s="137" t="s">
        <v>1379</v>
      </c>
    </row>
    <row r="196" spans="1:23" s="132" customFormat="1" ht="22.5" x14ac:dyDescent="0.2">
      <c r="A196" s="165"/>
      <c r="B196" s="166" t="s">
        <v>231</v>
      </c>
      <c r="C196" s="904" t="s">
        <v>232</v>
      </c>
      <c r="D196" s="904"/>
      <c r="E196" s="904"/>
      <c r="F196" s="904"/>
      <c r="G196" s="904"/>
      <c r="H196" s="904"/>
      <c r="I196" s="904"/>
      <c r="J196" s="904"/>
      <c r="K196" s="904"/>
      <c r="L196" s="904"/>
      <c r="M196" s="904"/>
      <c r="N196" s="912"/>
      <c r="R196" s="137" t="s">
        <v>232</v>
      </c>
    </row>
    <row r="197" spans="1:23" s="132" customFormat="1" x14ac:dyDescent="0.2">
      <c r="A197" s="167"/>
      <c r="B197" s="166" t="s">
        <v>225</v>
      </c>
      <c r="C197" s="904" t="s">
        <v>255</v>
      </c>
      <c r="D197" s="904"/>
      <c r="E197" s="904"/>
      <c r="F197" s="168" t="s">
        <v>31</v>
      </c>
      <c r="G197" s="168" t="s">
        <v>31</v>
      </c>
      <c r="H197" s="168" t="s">
        <v>31</v>
      </c>
      <c r="I197" s="168" t="s">
        <v>31</v>
      </c>
      <c r="J197" s="169">
        <v>26.7</v>
      </c>
      <c r="K197" s="168" t="s">
        <v>520</v>
      </c>
      <c r="L197" s="169">
        <v>66.75</v>
      </c>
      <c r="M197" s="170" t="s">
        <v>31</v>
      </c>
      <c r="N197" s="171" t="s">
        <v>31</v>
      </c>
      <c r="S197" s="137" t="s">
        <v>255</v>
      </c>
    </row>
    <row r="198" spans="1:23" s="132" customFormat="1" x14ac:dyDescent="0.2">
      <c r="A198" s="167"/>
      <c r="B198" s="166" t="s">
        <v>235</v>
      </c>
      <c r="C198" s="904" t="s">
        <v>236</v>
      </c>
      <c r="D198" s="904"/>
      <c r="E198" s="904"/>
      <c r="F198" s="168" t="s">
        <v>31</v>
      </c>
      <c r="G198" s="168" t="s">
        <v>31</v>
      </c>
      <c r="H198" s="168" t="s">
        <v>31</v>
      </c>
      <c r="I198" s="168" t="s">
        <v>31</v>
      </c>
      <c r="J198" s="169">
        <v>1.97</v>
      </c>
      <c r="K198" s="168" t="s">
        <v>520</v>
      </c>
      <c r="L198" s="169">
        <v>4.93</v>
      </c>
      <c r="M198" s="170" t="s">
        <v>31</v>
      </c>
      <c r="N198" s="171" t="s">
        <v>31</v>
      </c>
      <c r="S198" s="137" t="s">
        <v>236</v>
      </c>
    </row>
    <row r="199" spans="1:23" s="132" customFormat="1" x14ac:dyDescent="0.2">
      <c r="A199" s="167"/>
      <c r="B199" s="166" t="s">
        <v>238</v>
      </c>
      <c r="C199" s="904" t="s">
        <v>239</v>
      </c>
      <c r="D199" s="904"/>
      <c r="E199" s="904"/>
      <c r="F199" s="168" t="s">
        <v>31</v>
      </c>
      <c r="G199" s="168" t="s">
        <v>31</v>
      </c>
      <c r="H199" s="168" t="s">
        <v>31</v>
      </c>
      <c r="I199" s="168" t="s">
        <v>31</v>
      </c>
      <c r="J199" s="169">
        <v>0.35</v>
      </c>
      <c r="K199" s="168" t="s">
        <v>520</v>
      </c>
      <c r="L199" s="169">
        <v>0.88</v>
      </c>
      <c r="M199" s="170" t="s">
        <v>31</v>
      </c>
      <c r="N199" s="171" t="s">
        <v>31</v>
      </c>
      <c r="S199" s="137" t="s">
        <v>239</v>
      </c>
    </row>
    <row r="200" spans="1:23" s="132" customFormat="1" x14ac:dyDescent="0.2">
      <c r="A200" s="167"/>
      <c r="B200" s="166" t="s">
        <v>256</v>
      </c>
      <c r="C200" s="904" t="s">
        <v>257</v>
      </c>
      <c r="D200" s="904"/>
      <c r="E200" s="904"/>
      <c r="F200" s="168" t="s">
        <v>31</v>
      </c>
      <c r="G200" s="168" t="s">
        <v>31</v>
      </c>
      <c r="H200" s="168" t="s">
        <v>31</v>
      </c>
      <c r="I200" s="168" t="s">
        <v>31</v>
      </c>
      <c r="J200" s="169">
        <v>0.53</v>
      </c>
      <c r="K200" s="168" t="s">
        <v>31</v>
      </c>
      <c r="L200" s="169">
        <v>1.06</v>
      </c>
      <c r="M200" s="170" t="s">
        <v>31</v>
      </c>
      <c r="N200" s="171" t="s">
        <v>31</v>
      </c>
      <c r="S200" s="137" t="s">
        <v>257</v>
      </c>
    </row>
    <row r="201" spans="1:23" s="132" customFormat="1" x14ac:dyDescent="0.2">
      <c r="A201" s="167"/>
      <c r="B201" s="166" t="s">
        <v>31</v>
      </c>
      <c r="C201" s="904" t="s">
        <v>258</v>
      </c>
      <c r="D201" s="904"/>
      <c r="E201" s="904"/>
      <c r="F201" s="168" t="s">
        <v>241</v>
      </c>
      <c r="G201" s="168" t="s">
        <v>1359</v>
      </c>
      <c r="H201" s="168" t="s">
        <v>520</v>
      </c>
      <c r="I201" s="168" t="s">
        <v>1380</v>
      </c>
      <c r="J201" s="169" t="s">
        <v>31</v>
      </c>
      <c r="K201" s="168" t="s">
        <v>31</v>
      </c>
      <c r="L201" s="169" t="s">
        <v>31</v>
      </c>
      <c r="M201" s="170" t="s">
        <v>31</v>
      </c>
      <c r="N201" s="171" t="s">
        <v>31</v>
      </c>
      <c r="T201" s="137" t="s">
        <v>258</v>
      </c>
    </row>
    <row r="202" spans="1:23" s="132" customFormat="1" x14ac:dyDescent="0.2">
      <c r="A202" s="167"/>
      <c r="B202" s="166" t="s">
        <v>31</v>
      </c>
      <c r="C202" s="904" t="s">
        <v>240</v>
      </c>
      <c r="D202" s="904"/>
      <c r="E202" s="904"/>
      <c r="F202" s="168" t="s">
        <v>241</v>
      </c>
      <c r="G202" s="168" t="s">
        <v>1381</v>
      </c>
      <c r="H202" s="168" t="s">
        <v>520</v>
      </c>
      <c r="I202" s="168" t="s">
        <v>371</v>
      </c>
      <c r="J202" s="169" t="s">
        <v>31</v>
      </c>
      <c r="K202" s="168" t="s">
        <v>31</v>
      </c>
      <c r="L202" s="169" t="s">
        <v>31</v>
      </c>
      <c r="M202" s="170" t="s">
        <v>31</v>
      </c>
      <c r="N202" s="171" t="s">
        <v>31</v>
      </c>
      <c r="T202" s="137" t="s">
        <v>240</v>
      </c>
    </row>
    <row r="203" spans="1:23" s="132" customFormat="1" x14ac:dyDescent="0.2">
      <c r="A203" s="167"/>
      <c r="B203" s="166" t="s">
        <v>31</v>
      </c>
      <c r="C203" s="917" t="s">
        <v>244</v>
      </c>
      <c r="D203" s="917"/>
      <c r="E203" s="917"/>
      <c r="F203" s="159" t="s">
        <v>31</v>
      </c>
      <c r="G203" s="159" t="s">
        <v>31</v>
      </c>
      <c r="H203" s="159" t="s">
        <v>31</v>
      </c>
      <c r="I203" s="159" t="s">
        <v>31</v>
      </c>
      <c r="J203" s="160">
        <v>29.2</v>
      </c>
      <c r="K203" s="159" t="s">
        <v>31</v>
      </c>
      <c r="L203" s="160">
        <v>72.739999999999995</v>
      </c>
      <c r="M203" s="161" t="s">
        <v>31</v>
      </c>
      <c r="N203" s="162" t="s">
        <v>31</v>
      </c>
      <c r="U203" s="137" t="s">
        <v>244</v>
      </c>
    </row>
    <row r="204" spans="1:23" s="132" customFormat="1" x14ac:dyDescent="0.2">
      <c r="A204" s="167"/>
      <c r="B204" s="166" t="s">
        <v>31</v>
      </c>
      <c r="C204" s="904" t="s">
        <v>245</v>
      </c>
      <c r="D204" s="904"/>
      <c r="E204" s="904"/>
      <c r="F204" s="168" t="s">
        <v>31</v>
      </c>
      <c r="G204" s="168" t="s">
        <v>31</v>
      </c>
      <c r="H204" s="168" t="s">
        <v>31</v>
      </c>
      <c r="I204" s="168" t="s">
        <v>31</v>
      </c>
      <c r="J204" s="169" t="s">
        <v>31</v>
      </c>
      <c r="K204" s="168" t="s">
        <v>31</v>
      </c>
      <c r="L204" s="169">
        <v>67.63</v>
      </c>
      <c r="M204" s="170" t="s">
        <v>31</v>
      </c>
      <c r="N204" s="171" t="s">
        <v>31</v>
      </c>
      <c r="T204" s="137" t="s">
        <v>245</v>
      </c>
    </row>
    <row r="205" spans="1:23" s="132" customFormat="1" ht="22.5" x14ac:dyDescent="0.2">
      <c r="A205" s="167"/>
      <c r="B205" s="166" t="s">
        <v>839</v>
      </c>
      <c r="C205" s="904" t="s">
        <v>840</v>
      </c>
      <c r="D205" s="904"/>
      <c r="E205" s="904"/>
      <c r="F205" s="168" t="s">
        <v>144</v>
      </c>
      <c r="G205" s="168" t="s">
        <v>841</v>
      </c>
      <c r="H205" s="168" t="s">
        <v>31</v>
      </c>
      <c r="I205" s="168" t="s">
        <v>841</v>
      </c>
      <c r="J205" s="169" t="s">
        <v>31</v>
      </c>
      <c r="K205" s="168" t="s">
        <v>31</v>
      </c>
      <c r="L205" s="169">
        <v>62.22</v>
      </c>
      <c r="M205" s="170" t="s">
        <v>31</v>
      </c>
      <c r="N205" s="171" t="s">
        <v>31</v>
      </c>
      <c r="T205" s="137" t="s">
        <v>840</v>
      </c>
    </row>
    <row r="206" spans="1:23" s="132" customFormat="1" ht="22.5" x14ac:dyDescent="0.2">
      <c r="A206" s="167"/>
      <c r="B206" s="166" t="s">
        <v>842</v>
      </c>
      <c r="C206" s="904" t="s">
        <v>843</v>
      </c>
      <c r="D206" s="904"/>
      <c r="E206" s="904"/>
      <c r="F206" s="168" t="s">
        <v>144</v>
      </c>
      <c r="G206" s="168" t="s">
        <v>554</v>
      </c>
      <c r="H206" s="168" t="s">
        <v>31</v>
      </c>
      <c r="I206" s="168" t="s">
        <v>554</v>
      </c>
      <c r="J206" s="169" t="s">
        <v>31</v>
      </c>
      <c r="K206" s="168" t="s">
        <v>31</v>
      </c>
      <c r="L206" s="169">
        <v>43.96</v>
      </c>
      <c r="M206" s="170" t="s">
        <v>31</v>
      </c>
      <c r="N206" s="171" t="s">
        <v>31</v>
      </c>
      <c r="T206" s="137" t="s">
        <v>843</v>
      </c>
    </row>
    <row r="207" spans="1:23" s="132" customFormat="1" x14ac:dyDescent="0.2">
      <c r="A207" s="172"/>
      <c r="B207" s="173"/>
      <c r="C207" s="918" t="s">
        <v>252</v>
      </c>
      <c r="D207" s="918"/>
      <c r="E207" s="918"/>
      <c r="F207" s="174" t="s">
        <v>31</v>
      </c>
      <c r="G207" s="174" t="s">
        <v>31</v>
      </c>
      <c r="H207" s="174" t="s">
        <v>31</v>
      </c>
      <c r="I207" s="174" t="s">
        <v>31</v>
      </c>
      <c r="J207" s="175" t="s">
        <v>31</v>
      </c>
      <c r="K207" s="174" t="s">
        <v>31</v>
      </c>
      <c r="L207" s="175">
        <v>178.92</v>
      </c>
      <c r="M207" s="161" t="s">
        <v>31</v>
      </c>
      <c r="N207" s="176" t="s">
        <v>31</v>
      </c>
      <c r="V207" s="137" t="s">
        <v>252</v>
      </c>
    </row>
    <row r="208" spans="1:23" s="132" customFormat="1" ht="22.5" x14ac:dyDescent="0.2">
      <c r="A208" s="157" t="s">
        <v>368</v>
      </c>
      <c r="B208" s="158" t="s">
        <v>1382</v>
      </c>
      <c r="C208" s="917" t="s">
        <v>1383</v>
      </c>
      <c r="D208" s="917"/>
      <c r="E208" s="917"/>
      <c r="F208" s="159" t="s">
        <v>178</v>
      </c>
      <c r="G208" s="159" t="s">
        <v>31</v>
      </c>
      <c r="H208" s="159" t="s">
        <v>31</v>
      </c>
      <c r="I208" s="159" t="s">
        <v>235</v>
      </c>
      <c r="J208" s="160">
        <v>3345.22</v>
      </c>
      <c r="K208" s="159" t="s">
        <v>706</v>
      </c>
      <c r="L208" s="160">
        <v>6770.73</v>
      </c>
      <c r="M208" s="161" t="s">
        <v>31</v>
      </c>
      <c r="N208" s="162" t="s">
        <v>31</v>
      </c>
      <c r="Q208" s="137" t="s">
        <v>1383</v>
      </c>
    </row>
    <row r="209" spans="1:23" s="132" customFormat="1" x14ac:dyDescent="0.2">
      <c r="A209" s="163"/>
      <c r="B209" s="164"/>
      <c r="C209" s="904" t="s">
        <v>1384</v>
      </c>
      <c r="D209" s="904"/>
      <c r="E209" s="904"/>
      <c r="F209" s="904"/>
      <c r="G209" s="904"/>
      <c r="H209" s="904"/>
      <c r="I209" s="904"/>
      <c r="J209" s="904"/>
      <c r="K209" s="904"/>
      <c r="L209" s="904"/>
      <c r="M209" s="904"/>
      <c r="N209" s="912"/>
      <c r="W209" s="137" t="s">
        <v>1384</v>
      </c>
    </row>
    <row r="210" spans="1:23" s="132" customFormat="1" ht="22.5" x14ac:dyDescent="0.2">
      <c r="A210" s="165"/>
      <c r="B210" s="166" t="s">
        <v>708</v>
      </c>
      <c r="C210" s="904" t="s">
        <v>709</v>
      </c>
      <c r="D210" s="904"/>
      <c r="E210" s="904"/>
      <c r="F210" s="904"/>
      <c r="G210" s="904"/>
      <c r="H210" s="904"/>
      <c r="I210" s="904"/>
      <c r="J210" s="904"/>
      <c r="K210" s="904"/>
      <c r="L210" s="904"/>
      <c r="M210" s="904"/>
      <c r="N210" s="912"/>
      <c r="R210" s="137" t="s">
        <v>709</v>
      </c>
    </row>
    <row r="211" spans="1:23" s="132" customFormat="1" ht="22.5" x14ac:dyDescent="0.2">
      <c r="A211" s="157" t="s">
        <v>370</v>
      </c>
      <c r="B211" s="158" t="s">
        <v>847</v>
      </c>
      <c r="C211" s="917" t="s">
        <v>848</v>
      </c>
      <c r="D211" s="917"/>
      <c r="E211" s="917"/>
      <c r="F211" s="159" t="s">
        <v>178</v>
      </c>
      <c r="G211" s="159" t="s">
        <v>31</v>
      </c>
      <c r="H211" s="159" t="s">
        <v>31</v>
      </c>
      <c r="I211" s="159" t="s">
        <v>225</v>
      </c>
      <c r="J211" s="160" t="s">
        <v>31</v>
      </c>
      <c r="K211" s="159" t="s">
        <v>31</v>
      </c>
      <c r="L211" s="160" t="s">
        <v>31</v>
      </c>
      <c r="M211" s="161" t="s">
        <v>31</v>
      </c>
      <c r="N211" s="162" t="s">
        <v>31</v>
      </c>
      <c r="Q211" s="137" t="s">
        <v>848</v>
      </c>
    </row>
    <row r="212" spans="1:23" s="132" customFormat="1" ht="22.5" x14ac:dyDescent="0.2">
      <c r="A212" s="165"/>
      <c r="B212" s="166" t="s">
        <v>231</v>
      </c>
      <c r="C212" s="904" t="s">
        <v>232</v>
      </c>
      <c r="D212" s="904"/>
      <c r="E212" s="904"/>
      <c r="F212" s="904"/>
      <c r="G212" s="904"/>
      <c r="H212" s="904"/>
      <c r="I212" s="904"/>
      <c r="J212" s="904"/>
      <c r="K212" s="904"/>
      <c r="L212" s="904"/>
      <c r="M212" s="904"/>
      <c r="N212" s="912"/>
      <c r="R212" s="137" t="s">
        <v>232</v>
      </c>
    </row>
    <row r="213" spans="1:23" s="132" customFormat="1" x14ac:dyDescent="0.2">
      <c r="A213" s="167"/>
      <c r="B213" s="166" t="s">
        <v>225</v>
      </c>
      <c r="C213" s="904" t="s">
        <v>255</v>
      </c>
      <c r="D213" s="904"/>
      <c r="E213" s="904"/>
      <c r="F213" s="168" t="s">
        <v>31</v>
      </c>
      <c r="G213" s="168" t="s">
        <v>31</v>
      </c>
      <c r="H213" s="168" t="s">
        <v>31</v>
      </c>
      <c r="I213" s="168" t="s">
        <v>31</v>
      </c>
      <c r="J213" s="169">
        <v>8.9</v>
      </c>
      <c r="K213" s="168" t="s">
        <v>520</v>
      </c>
      <c r="L213" s="169">
        <v>11.13</v>
      </c>
      <c r="M213" s="170" t="s">
        <v>31</v>
      </c>
      <c r="N213" s="171" t="s">
        <v>31</v>
      </c>
      <c r="S213" s="137" t="s">
        <v>255</v>
      </c>
    </row>
    <row r="214" spans="1:23" s="132" customFormat="1" x14ac:dyDescent="0.2">
      <c r="A214" s="167"/>
      <c r="B214" s="166" t="s">
        <v>235</v>
      </c>
      <c r="C214" s="904" t="s">
        <v>236</v>
      </c>
      <c r="D214" s="904"/>
      <c r="E214" s="904"/>
      <c r="F214" s="168" t="s">
        <v>31</v>
      </c>
      <c r="G214" s="168" t="s">
        <v>31</v>
      </c>
      <c r="H214" s="168" t="s">
        <v>31</v>
      </c>
      <c r="I214" s="168" t="s">
        <v>31</v>
      </c>
      <c r="J214" s="169">
        <v>0.66</v>
      </c>
      <c r="K214" s="168" t="s">
        <v>520</v>
      </c>
      <c r="L214" s="169">
        <v>0.83</v>
      </c>
      <c r="M214" s="170" t="s">
        <v>31</v>
      </c>
      <c r="N214" s="171" t="s">
        <v>31</v>
      </c>
      <c r="S214" s="137" t="s">
        <v>236</v>
      </c>
    </row>
    <row r="215" spans="1:23" s="132" customFormat="1" x14ac:dyDescent="0.2">
      <c r="A215" s="167"/>
      <c r="B215" s="166" t="s">
        <v>238</v>
      </c>
      <c r="C215" s="904" t="s">
        <v>239</v>
      </c>
      <c r="D215" s="904"/>
      <c r="E215" s="904"/>
      <c r="F215" s="168" t="s">
        <v>31</v>
      </c>
      <c r="G215" s="168" t="s">
        <v>31</v>
      </c>
      <c r="H215" s="168" t="s">
        <v>31</v>
      </c>
      <c r="I215" s="168" t="s">
        <v>31</v>
      </c>
      <c r="J215" s="169">
        <v>0.12</v>
      </c>
      <c r="K215" s="168" t="s">
        <v>520</v>
      </c>
      <c r="L215" s="169">
        <v>0.15</v>
      </c>
      <c r="M215" s="170" t="s">
        <v>31</v>
      </c>
      <c r="N215" s="171" t="s">
        <v>31</v>
      </c>
      <c r="S215" s="137" t="s">
        <v>239</v>
      </c>
    </row>
    <row r="216" spans="1:23" s="132" customFormat="1" x14ac:dyDescent="0.2">
      <c r="A216" s="167"/>
      <c r="B216" s="166" t="s">
        <v>256</v>
      </c>
      <c r="C216" s="904" t="s">
        <v>257</v>
      </c>
      <c r="D216" s="904"/>
      <c r="E216" s="904"/>
      <c r="F216" s="168" t="s">
        <v>31</v>
      </c>
      <c r="G216" s="168" t="s">
        <v>31</v>
      </c>
      <c r="H216" s="168" t="s">
        <v>31</v>
      </c>
      <c r="I216" s="168" t="s">
        <v>31</v>
      </c>
      <c r="J216" s="169">
        <v>0.18</v>
      </c>
      <c r="K216" s="168" t="s">
        <v>31</v>
      </c>
      <c r="L216" s="169">
        <v>0.18</v>
      </c>
      <c r="M216" s="170" t="s">
        <v>31</v>
      </c>
      <c r="N216" s="171" t="s">
        <v>31</v>
      </c>
      <c r="S216" s="137" t="s">
        <v>257</v>
      </c>
    </row>
    <row r="217" spans="1:23" s="132" customFormat="1" x14ac:dyDescent="0.2">
      <c r="A217" s="167"/>
      <c r="B217" s="166" t="s">
        <v>31</v>
      </c>
      <c r="C217" s="904" t="s">
        <v>258</v>
      </c>
      <c r="D217" s="904"/>
      <c r="E217" s="904"/>
      <c r="F217" s="168" t="s">
        <v>241</v>
      </c>
      <c r="G217" s="168" t="s">
        <v>849</v>
      </c>
      <c r="H217" s="168" t="s">
        <v>520</v>
      </c>
      <c r="I217" s="168" t="s">
        <v>850</v>
      </c>
      <c r="J217" s="169" t="s">
        <v>31</v>
      </c>
      <c r="K217" s="168" t="s">
        <v>31</v>
      </c>
      <c r="L217" s="169" t="s">
        <v>31</v>
      </c>
      <c r="M217" s="170" t="s">
        <v>31</v>
      </c>
      <c r="N217" s="171" t="s">
        <v>31</v>
      </c>
      <c r="T217" s="137" t="s">
        <v>258</v>
      </c>
    </row>
    <row r="218" spans="1:23" s="132" customFormat="1" x14ac:dyDescent="0.2">
      <c r="A218" s="167"/>
      <c r="B218" s="166" t="s">
        <v>31</v>
      </c>
      <c r="C218" s="904" t="s">
        <v>240</v>
      </c>
      <c r="D218" s="904"/>
      <c r="E218" s="904"/>
      <c r="F218" s="168" t="s">
        <v>241</v>
      </c>
      <c r="G218" s="168" t="s">
        <v>851</v>
      </c>
      <c r="H218" s="168" t="s">
        <v>520</v>
      </c>
      <c r="I218" s="168" t="s">
        <v>852</v>
      </c>
      <c r="J218" s="169" t="s">
        <v>31</v>
      </c>
      <c r="K218" s="168" t="s">
        <v>31</v>
      </c>
      <c r="L218" s="169" t="s">
        <v>31</v>
      </c>
      <c r="M218" s="170" t="s">
        <v>31</v>
      </c>
      <c r="N218" s="171" t="s">
        <v>31</v>
      </c>
      <c r="T218" s="137" t="s">
        <v>240</v>
      </c>
    </row>
    <row r="219" spans="1:23" s="132" customFormat="1" x14ac:dyDescent="0.2">
      <c r="A219" s="167"/>
      <c r="B219" s="166" t="s">
        <v>31</v>
      </c>
      <c r="C219" s="917" t="s">
        <v>244</v>
      </c>
      <c r="D219" s="917"/>
      <c r="E219" s="917"/>
      <c r="F219" s="159" t="s">
        <v>31</v>
      </c>
      <c r="G219" s="159" t="s">
        <v>31</v>
      </c>
      <c r="H219" s="159" t="s">
        <v>31</v>
      </c>
      <c r="I219" s="159" t="s">
        <v>31</v>
      </c>
      <c r="J219" s="160">
        <v>9.74</v>
      </c>
      <c r="K219" s="159" t="s">
        <v>31</v>
      </c>
      <c r="L219" s="160">
        <v>12.14</v>
      </c>
      <c r="M219" s="161" t="s">
        <v>31</v>
      </c>
      <c r="N219" s="162" t="s">
        <v>31</v>
      </c>
      <c r="U219" s="137" t="s">
        <v>244</v>
      </c>
    </row>
    <row r="220" spans="1:23" s="132" customFormat="1" x14ac:dyDescent="0.2">
      <c r="A220" s="167"/>
      <c r="B220" s="166" t="s">
        <v>31</v>
      </c>
      <c r="C220" s="904" t="s">
        <v>245</v>
      </c>
      <c r="D220" s="904"/>
      <c r="E220" s="904"/>
      <c r="F220" s="168" t="s">
        <v>31</v>
      </c>
      <c r="G220" s="168" t="s">
        <v>31</v>
      </c>
      <c r="H220" s="168" t="s">
        <v>31</v>
      </c>
      <c r="I220" s="168" t="s">
        <v>31</v>
      </c>
      <c r="J220" s="169" t="s">
        <v>31</v>
      </c>
      <c r="K220" s="168" t="s">
        <v>31</v>
      </c>
      <c r="L220" s="169">
        <v>11.28</v>
      </c>
      <c r="M220" s="170" t="s">
        <v>31</v>
      </c>
      <c r="N220" s="171" t="s">
        <v>31</v>
      </c>
      <c r="T220" s="137" t="s">
        <v>245</v>
      </c>
    </row>
    <row r="221" spans="1:23" s="132" customFormat="1" ht="22.5" x14ac:dyDescent="0.2">
      <c r="A221" s="167"/>
      <c r="B221" s="166" t="s">
        <v>839</v>
      </c>
      <c r="C221" s="904" t="s">
        <v>840</v>
      </c>
      <c r="D221" s="904"/>
      <c r="E221" s="904"/>
      <c r="F221" s="168" t="s">
        <v>144</v>
      </c>
      <c r="G221" s="168" t="s">
        <v>841</v>
      </c>
      <c r="H221" s="168" t="s">
        <v>31</v>
      </c>
      <c r="I221" s="168" t="s">
        <v>841</v>
      </c>
      <c r="J221" s="169" t="s">
        <v>31</v>
      </c>
      <c r="K221" s="168" t="s">
        <v>31</v>
      </c>
      <c r="L221" s="169">
        <v>10.38</v>
      </c>
      <c r="M221" s="170" t="s">
        <v>31</v>
      </c>
      <c r="N221" s="171" t="s">
        <v>31</v>
      </c>
      <c r="T221" s="137" t="s">
        <v>840</v>
      </c>
    </row>
    <row r="222" spans="1:23" s="132" customFormat="1" ht="22.5" x14ac:dyDescent="0.2">
      <c r="A222" s="167"/>
      <c r="B222" s="166" t="s">
        <v>842</v>
      </c>
      <c r="C222" s="904" t="s">
        <v>843</v>
      </c>
      <c r="D222" s="904"/>
      <c r="E222" s="904"/>
      <c r="F222" s="168" t="s">
        <v>144</v>
      </c>
      <c r="G222" s="168" t="s">
        <v>554</v>
      </c>
      <c r="H222" s="168" t="s">
        <v>31</v>
      </c>
      <c r="I222" s="168" t="s">
        <v>554</v>
      </c>
      <c r="J222" s="169" t="s">
        <v>31</v>
      </c>
      <c r="K222" s="168" t="s">
        <v>31</v>
      </c>
      <c r="L222" s="169">
        <v>7.33</v>
      </c>
      <c r="M222" s="170" t="s">
        <v>31</v>
      </c>
      <c r="N222" s="171" t="s">
        <v>31</v>
      </c>
      <c r="T222" s="137" t="s">
        <v>843</v>
      </c>
    </row>
    <row r="223" spans="1:23" s="132" customFormat="1" x14ac:dyDescent="0.2">
      <c r="A223" s="172"/>
      <c r="B223" s="173"/>
      <c r="C223" s="918" t="s">
        <v>252</v>
      </c>
      <c r="D223" s="918"/>
      <c r="E223" s="918"/>
      <c r="F223" s="174" t="s">
        <v>31</v>
      </c>
      <c r="G223" s="174" t="s">
        <v>31</v>
      </c>
      <c r="H223" s="174" t="s">
        <v>31</v>
      </c>
      <c r="I223" s="174" t="s">
        <v>31</v>
      </c>
      <c r="J223" s="175" t="s">
        <v>31</v>
      </c>
      <c r="K223" s="174" t="s">
        <v>31</v>
      </c>
      <c r="L223" s="175">
        <v>29.85</v>
      </c>
      <c r="M223" s="161" t="s">
        <v>31</v>
      </c>
      <c r="N223" s="176" t="s">
        <v>31</v>
      </c>
      <c r="V223" s="137" t="s">
        <v>252</v>
      </c>
    </row>
    <row r="224" spans="1:23" s="132" customFormat="1" ht="22.5" x14ac:dyDescent="0.2">
      <c r="A224" s="157" t="s">
        <v>375</v>
      </c>
      <c r="B224" s="158" t="s">
        <v>853</v>
      </c>
      <c r="C224" s="917" t="s">
        <v>1385</v>
      </c>
      <c r="D224" s="917"/>
      <c r="E224" s="917"/>
      <c r="F224" s="159" t="s">
        <v>178</v>
      </c>
      <c r="G224" s="159" t="s">
        <v>31</v>
      </c>
      <c r="H224" s="159" t="s">
        <v>31</v>
      </c>
      <c r="I224" s="159" t="s">
        <v>225</v>
      </c>
      <c r="J224" s="160">
        <v>7202.58</v>
      </c>
      <c r="K224" s="159" t="s">
        <v>706</v>
      </c>
      <c r="L224" s="160">
        <v>7289.01</v>
      </c>
      <c r="M224" s="161" t="s">
        <v>31</v>
      </c>
      <c r="N224" s="162" t="s">
        <v>31</v>
      </c>
      <c r="Q224" s="137" t="s">
        <v>1385</v>
      </c>
    </row>
    <row r="225" spans="1:24" s="132" customFormat="1" x14ac:dyDescent="0.2">
      <c r="A225" s="163"/>
      <c r="B225" s="164"/>
      <c r="C225" s="904" t="s">
        <v>1386</v>
      </c>
      <c r="D225" s="904"/>
      <c r="E225" s="904"/>
      <c r="F225" s="904"/>
      <c r="G225" s="904"/>
      <c r="H225" s="904"/>
      <c r="I225" s="904"/>
      <c r="J225" s="904"/>
      <c r="K225" s="904"/>
      <c r="L225" s="904"/>
      <c r="M225" s="904"/>
      <c r="N225" s="912"/>
      <c r="W225" s="137" t="s">
        <v>1386</v>
      </c>
    </row>
    <row r="226" spans="1:24" s="132" customFormat="1" ht="22.5" x14ac:dyDescent="0.2">
      <c r="A226" s="165"/>
      <c r="B226" s="166" t="s">
        <v>708</v>
      </c>
      <c r="C226" s="904" t="s">
        <v>709</v>
      </c>
      <c r="D226" s="904"/>
      <c r="E226" s="904"/>
      <c r="F226" s="904"/>
      <c r="G226" s="904"/>
      <c r="H226" s="904"/>
      <c r="I226" s="904"/>
      <c r="J226" s="904"/>
      <c r="K226" s="904"/>
      <c r="L226" s="904"/>
      <c r="M226" s="904"/>
      <c r="N226" s="912"/>
      <c r="R226" s="137" t="s">
        <v>709</v>
      </c>
    </row>
    <row r="227" spans="1:24" s="132" customFormat="1" ht="22.5" x14ac:dyDescent="0.2">
      <c r="A227" s="157" t="s">
        <v>380</v>
      </c>
      <c r="B227" s="158" t="s">
        <v>1387</v>
      </c>
      <c r="C227" s="917" t="s">
        <v>1388</v>
      </c>
      <c r="D227" s="917"/>
      <c r="E227" s="917"/>
      <c r="F227" s="159" t="s">
        <v>178</v>
      </c>
      <c r="G227" s="159" t="s">
        <v>31</v>
      </c>
      <c r="H227" s="159" t="s">
        <v>31</v>
      </c>
      <c r="I227" s="159" t="s">
        <v>309</v>
      </c>
      <c r="J227" s="160" t="s">
        <v>31</v>
      </c>
      <c r="K227" s="159" t="s">
        <v>31</v>
      </c>
      <c r="L227" s="160" t="s">
        <v>31</v>
      </c>
      <c r="M227" s="161" t="s">
        <v>31</v>
      </c>
      <c r="N227" s="162" t="s">
        <v>31</v>
      </c>
      <c r="Q227" s="137" t="s">
        <v>1388</v>
      </c>
    </row>
    <row r="228" spans="1:24" s="132" customFormat="1" x14ac:dyDescent="0.2">
      <c r="A228" s="163"/>
      <c r="B228" s="164"/>
      <c r="C228" s="904" t="s">
        <v>1389</v>
      </c>
      <c r="D228" s="904"/>
      <c r="E228" s="904"/>
      <c r="F228" s="904"/>
      <c r="G228" s="904"/>
      <c r="H228" s="904"/>
      <c r="I228" s="904"/>
      <c r="J228" s="904"/>
      <c r="K228" s="904"/>
      <c r="L228" s="904"/>
      <c r="M228" s="904"/>
      <c r="N228" s="912"/>
      <c r="X228" s="137" t="s">
        <v>1389</v>
      </c>
    </row>
    <row r="229" spans="1:24" s="132" customFormat="1" ht="22.5" x14ac:dyDescent="0.2">
      <c r="A229" s="165"/>
      <c r="B229" s="166" t="s">
        <v>231</v>
      </c>
      <c r="C229" s="904" t="s">
        <v>232</v>
      </c>
      <c r="D229" s="904"/>
      <c r="E229" s="904"/>
      <c r="F229" s="904"/>
      <c r="G229" s="904"/>
      <c r="H229" s="904"/>
      <c r="I229" s="904"/>
      <c r="J229" s="904"/>
      <c r="K229" s="904"/>
      <c r="L229" s="904"/>
      <c r="M229" s="904"/>
      <c r="N229" s="912"/>
      <c r="R229" s="137" t="s">
        <v>232</v>
      </c>
    </row>
    <row r="230" spans="1:24" s="132" customFormat="1" x14ac:dyDescent="0.2">
      <c r="A230" s="167"/>
      <c r="B230" s="166" t="s">
        <v>225</v>
      </c>
      <c r="C230" s="904" t="s">
        <v>255</v>
      </c>
      <c r="D230" s="904"/>
      <c r="E230" s="904"/>
      <c r="F230" s="168" t="s">
        <v>31</v>
      </c>
      <c r="G230" s="168" t="s">
        <v>31</v>
      </c>
      <c r="H230" s="168" t="s">
        <v>31</v>
      </c>
      <c r="I230" s="168" t="s">
        <v>31</v>
      </c>
      <c r="J230" s="169">
        <v>36.28</v>
      </c>
      <c r="K230" s="168" t="s">
        <v>520</v>
      </c>
      <c r="L230" s="169">
        <v>362.8</v>
      </c>
      <c r="M230" s="170" t="s">
        <v>31</v>
      </c>
      <c r="N230" s="171" t="s">
        <v>31</v>
      </c>
      <c r="S230" s="137" t="s">
        <v>255</v>
      </c>
    </row>
    <row r="231" spans="1:24" s="132" customFormat="1" x14ac:dyDescent="0.2">
      <c r="A231" s="167"/>
      <c r="B231" s="166" t="s">
        <v>256</v>
      </c>
      <c r="C231" s="904" t="s">
        <v>257</v>
      </c>
      <c r="D231" s="904"/>
      <c r="E231" s="904"/>
      <c r="F231" s="168" t="s">
        <v>31</v>
      </c>
      <c r="G231" s="168" t="s">
        <v>31</v>
      </c>
      <c r="H231" s="168" t="s">
        <v>31</v>
      </c>
      <c r="I231" s="168" t="s">
        <v>31</v>
      </c>
      <c r="J231" s="169">
        <v>18.45</v>
      </c>
      <c r="K231" s="168" t="s">
        <v>31</v>
      </c>
      <c r="L231" s="169">
        <v>147.6</v>
      </c>
      <c r="M231" s="170" t="s">
        <v>31</v>
      </c>
      <c r="N231" s="171" t="s">
        <v>31</v>
      </c>
      <c r="S231" s="137" t="s">
        <v>257</v>
      </c>
    </row>
    <row r="232" spans="1:24" s="132" customFormat="1" x14ac:dyDescent="0.2">
      <c r="A232" s="167"/>
      <c r="B232" s="166" t="s">
        <v>31</v>
      </c>
      <c r="C232" s="904" t="s">
        <v>258</v>
      </c>
      <c r="D232" s="904"/>
      <c r="E232" s="904"/>
      <c r="F232" s="168" t="s">
        <v>241</v>
      </c>
      <c r="G232" s="168" t="s">
        <v>256</v>
      </c>
      <c r="H232" s="168" t="s">
        <v>520</v>
      </c>
      <c r="I232" s="168" t="s">
        <v>1390</v>
      </c>
      <c r="J232" s="169" t="s">
        <v>31</v>
      </c>
      <c r="K232" s="168" t="s">
        <v>31</v>
      </c>
      <c r="L232" s="169" t="s">
        <v>31</v>
      </c>
      <c r="M232" s="170" t="s">
        <v>31</v>
      </c>
      <c r="N232" s="171" t="s">
        <v>31</v>
      </c>
      <c r="T232" s="137" t="s">
        <v>258</v>
      </c>
    </row>
    <row r="233" spans="1:24" s="132" customFormat="1" x14ac:dyDescent="0.2">
      <c r="A233" s="167"/>
      <c r="B233" s="166" t="s">
        <v>31</v>
      </c>
      <c r="C233" s="917" t="s">
        <v>244</v>
      </c>
      <c r="D233" s="917"/>
      <c r="E233" s="917"/>
      <c r="F233" s="159" t="s">
        <v>31</v>
      </c>
      <c r="G233" s="159" t="s">
        <v>31</v>
      </c>
      <c r="H233" s="159" t="s">
        <v>31</v>
      </c>
      <c r="I233" s="159" t="s">
        <v>31</v>
      </c>
      <c r="J233" s="160">
        <v>54.73</v>
      </c>
      <c r="K233" s="159" t="s">
        <v>31</v>
      </c>
      <c r="L233" s="160">
        <v>510.4</v>
      </c>
      <c r="M233" s="161" t="s">
        <v>31</v>
      </c>
      <c r="N233" s="162" t="s">
        <v>31</v>
      </c>
      <c r="U233" s="137" t="s">
        <v>244</v>
      </c>
    </row>
    <row r="234" spans="1:24" s="132" customFormat="1" x14ac:dyDescent="0.2">
      <c r="A234" s="167"/>
      <c r="B234" s="166" t="s">
        <v>31</v>
      </c>
      <c r="C234" s="904" t="s">
        <v>245</v>
      </c>
      <c r="D234" s="904"/>
      <c r="E234" s="904"/>
      <c r="F234" s="168" t="s">
        <v>31</v>
      </c>
      <c r="G234" s="168" t="s">
        <v>31</v>
      </c>
      <c r="H234" s="168" t="s">
        <v>31</v>
      </c>
      <c r="I234" s="168" t="s">
        <v>31</v>
      </c>
      <c r="J234" s="169" t="s">
        <v>31</v>
      </c>
      <c r="K234" s="168" t="s">
        <v>31</v>
      </c>
      <c r="L234" s="169">
        <v>362.8</v>
      </c>
      <c r="M234" s="170" t="s">
        <v>31</v>
      </c>
      <c r="N234" s="171" t="s">
        <v>31</v>
      </c>
      <c r="T234" s="137" t="s">
        <v>245</v>
      </c>
    </row>
    <row r="235" spans="1:24" s="132" customFormat="1" ht="22.5" x14ac:dyDescent="0.2">
      <c r="A235" s="167"/>
      <c r="B235" s="166" t="s">
        <v>839</v>
      </c>
      <c r="C235" s="904" t="s">
        <v>840</v>
      </c>
      <c r="D235" s="904"/>
      <c r="E235" s="904"/>
      <c r="F235" s="168" t="s">
        <v>144</v>
      </c>
      <c r="G235" s="168" t="s">
        <v>841</v>
      </c>
      <c r="H235" s="168" t="s">
        <v>31</v>
      </c>
      <c r="I235" s="168" t="s">
        <v>841</v>
      </c>
      <c r="J235" s="169" t="s">
        <v>31</v>
      </c>
      <c r="K235" s="168" t="s">
        <v>31</v>
      </c>
      <c r="L235" s="169">
        <v>333.78</v>
      </c>
      <c r="M235" s="170" t="s">
        <v>31</v>
      </c>
      <c r="N235" s="171" t="s">
        <v>31</v>
      </c>
      <c r="T235" s="137" t="s">
        <v>840</v>
      </c>
    </row>
    <row r="236" spans="1:24" s="132" customFormat="1" ht="22.5" x14ac:dyDescent="0.2">
      <c r="A236" s="167"/>
      <c r="B236" s="166" t="s">
        <v>842</v>
      </c>
      <c r="C236" s="904" t="s">
        <v>843</v>
      </c>
      <c r="D236" s="904"/>
      <c r="E236" s="904"/>
      <c r="F236" s="168" t="s">
        <v>144</v>
      </c>
      <c r="G236" s="168" t="s">
        <v>554</v>
      </c>
      <c r="H236" s="168" t="s">
        <v>31</v>
      </c>
      <c r="I236" s="168" t="s">
        <v>554</v>
      </c>
      <c r="J236" s="169" t="s">
        <v>31</v>
      </c>
      <c r="K236" s="168" t="s">
        <v>31</v>
      </c>
      <c r="L236" s="169">
        <v>235.82</v>
      </c>
      <c r="M236" s="170" t="s">
        <v>31</v>
      </c>
      <c r="N236" s="171" t="s">
        <v>31</v>
      </c>
      <c r="T236" s="137" t="s">
        <v>843</v>
      </c>
    </row>
    <row r="237" spans="1:24" s="132" customFormat="1" x14ac:dyDescent="0.2">
      <c r="A237" s="172"/>
      <c r="B237" s="173"/>
      <c r="C237" s="918" t="s">
        <v>252</v>
      </c>
      <c r="D237" s="918"/>
      <c r="E237" s="918"/>
      <c r="F237" s="174" t="s">
        <v>31</v>
      </c>
      <c r="G237" s="174" t="s">
        <v>31</v>
      </c>
      <c r="H237" s="174" t="s">
        <v>31</v>
      </c>
      <c r="I237" s="174" t="s">
        <v>31</v>
      </c>
      <c r="J237" s="175" t="s">
        <v>31</v>
      </c>
      <c r="K237" s="174" t="s">
        <v>31</v>
      </c>
      <c r="L237" s="175">
        <v>1080</v>
      </c>
      <c r="M237" s="161" t="s">
        <v>31</v>
      </c>
      <c r="N237" s="176" t="s">
        <v>31</v>
      </c>
      <c r="V237" s="137" t="s">
        <v>252</v>
      </c>
    </row>
    <row r="238" spans="1:24" s="132" customFormat="1" ht="22.5" x14ac:dyDescent="0.2">
      <c r="A238" s="157" t="s">
        <v>383</v>
      </c>
      <c r="B238" s="158" t="s">
        <v>1391</v>
      </c>
      <c r="C238" s="917" t="s">
        <v>1392</v>
      </c>
      <c r="D238" s="917"/>
      <c r="E238" s="917"/>
      <c r="F238" s="159" t="s">
        <v>178</v>
      </c>
      <c r="G238" s="159" t="s">
        <v>31</v>
      </c>
      <c r="H238" s="159" t="s">
        <v>31</v>
      </c>
      <c r="I238" s="159" t="s">
        <v>235</v>
      </c>
      <c r="J238" s="160">
        <v>1048.1099999999999</v>
      </c>
      <c r="K238" s="159" t="s">
        <v>706</v>
      </c>
      <c r="L238" s="160">
        <v>2121.37</v>
      </c>
      <c r="M238" s="161" t="s">
        <v>31</v>
      </c>
      <c r="N238" s="162" t="s">
        <v>31</v>
      </c>
      <c r="Q238" s="137" t="s">
        <v>1392</v>
      </c>
    </row>
    <row r="239" spans="1:24" s="132" customFormat="1" x14ac:dyDescent="0.2">
      <c r="A239" s="163"/>
      <c r="B239" s="164"/>
      <c r="C239" s="904" t="s">
        <v>1393</v>
      </c>
      <c r="D239" s="904"/>
      <c r="E239" s="904"/>
      <c r="F239" s="904"/>
      <c r="G239" s="904"/>
      <c r="H239" s="904"/>
      <c r="I239" s="904"/>
      <c r="J239" s="904"/>
      <c r="K239" s="904"/>
      <c r="L239" s="904"/>
      <c r="M239" s="904"/>
      <c r="N239" s="912"/>
      <c r="W239" s="137" t="s">
        <v>1393</v>
      </c>
    </row>
    <row r="240" spans="1:24" s="132" customFormat="1" ht="22.5" x14ac:dyDescent="0.2">
      <c r="A240" s="165"/>
      <c r="B240" s="166" t="s">
        <v>708</v>
      </c>
      <c r="C240" s="904" t="s">
        <v>709</v>
      </c>
      <c r="D240" s="904"/>
      <c r="E240" s="904"/>
      <c r="F240" s="904"/>
      <c r="G240" s="904"/>
      <c r="H240" s="904"/>
      <c r="I240" s="904"/>
      <c r="J240" s="904"/>
      <c r="K240" s="904"/>
      <c r="L240" s="904"/>
      <c r="M240" s="904"/>
      <c r="N240" s="912"/>
      <c r="R240" s="137" t="s">
        <v>709</v>
      </c>
    </row>
    <row r="241" spans="1:24" s="132" customFormat="1" ht="22.5" x14ac:dyDescent="0.2">
      <c r="A241" s="157" t="s">
        <v>398</v>
      </c>
      <c r="B241" s="158" t="s">
        <v>1394</v>
      </c>
      <c r="C241" s="917" t="s">
        <v>1395</v>
      </c>
      <c r="D241" s="917"/>
      <c r="E241" s="917"/>
      <c r="F241" s="159" t="s">
        <v>178</v>
      </c>
      <c r="G241" s="159" t="s">
        <v>31</v>
      </c>
      <c r="H241" s="159" t="s">
        <v>31</v>
      </c>
      <c r="I241" s="159" t="s">
        <v>295</v>
      </c>
      <c r="J241" s="160">
        <v>746.1</v>
      </c>
      <c r="K241" s="159" t="s">
        <v>31</v>
      </c>
      <c r="L241" s="160">
        <v>4476.6000000000004</v>
      </c>
      <c r="M241" s="161" t="s">
        <v>31</v>
      </c>
      <c r="N241" s="162" t="s">
        <v>31</v>
      </c>
      <c r="Q241" s="137" t="s">
        <v>1395</v>
      </c>
    </row>
    <row r="242" spans="1:24" s="132" customFormat="1" ht="33.75" x14ac:dyDescent="0.2">
      <c r="A242" s="157" t="s">
        <v>404</v>
      </c>
      <c r="B242" s="158" t="s">
        <v>936</v>
      </c>
      <c r="C242" s="917" t="s">
        <v>937</v>
      </c>
      <c r="D242" s="917"/>
      <c r="E242" s="917"/>
      <c r="F242" s="159" t="s">
        <v>178</v>
      </c>
      <c r="G242" s="159" t="s">
        <v>31</v>
      </c>
      <c r="H242" s="159" t="s">
        <v>31</v>
      </c>
      <c r="I242" s="159" t="s">
        <v>235</v>
      </c>
      <c r="J242" s="160" t="s">
        <v>31</v>
      </c>
      <c r="K242" s="159" t="s">
        <v>31</v>
      </c>
      <c r="L242" s="160" t="s">
        <v>31</v>
      </c>
      <c r="M242" s="161" t="s">
        <v>31</v>
      </c>
      <c r="N242" s="162" t="s">
        <v>31</v>
      </c>
      <c r="Q242" s="137" t="s">
        <v>937</v>
      </c>
    </row>
    <row r="243" spans="1:24" s="132" customFormat="1" x14ac:dyDescent="0.2">
      <c r="A243" s="163"/>
      <c r="B243" s="164"/>
      <c r="C243" s="904" t="s">
        <v>1396</v>
      </c>
      <c r="D243" s="904"/>
      <c r="E243" s="904"/>
      <c r="F243" s="904"/>
      <c r="G243" s="904"/>
      <c r="H243" s="904"/>
      <c r="I243" s="904"/>
      <c r="J243" s="904"/>
      <c r="K243" s="904"/>
      <c r="L243" s="904"/>
      <c r="M243" s="904"/>
      <c r="N243" s="912"/>
      <c r="X243" s="137" t="s">
        <v>1396</v>
      </c>
    </row>
    <row r="244" spans="1:24" s="132" customFormat="1" ht="22.5" x14ac:dyDescent="0.2">
      <c r="A244" s="165"/>
      <c r="B244" s="166" t="s">
        <v>231</v>
      </c>
      <c r="C244" s="904" t="s">
        <v>232</v>
      </c>
      <c r="D244" s="904"/>
      <c r="E244" s="904"/>
      <c r="F244" s="904"/>
      <c r="G244" s="904"/>
      <c r="H244" s="904"/>
      <c r="I244" s="904"/>
      <c r="J244" s="904"/>
      <c r="K244" s="904"/>
      <c r="L244" s="904"/>
      <c r="M244" s="904"/>
      <c r="N244" s="912"/>
      <c r="R244" s="137" t="s">
        <v>232</v>
      </c>
    </row>
    <row r="245" spans="1:24" s="132" customFormat="1" x14ac:dyDescent="0.2">
      <c r="A245" s="167"/>
      <c r="B245" s="166" t="s">
        <v>225</v>
      </c>
      <c r="C245" s="904" t="s">
        <v>255</v>
      </c>
      <c r="D245" s="904"/>
      <c r="E245" s="904"/>
      <c r="F245" s="168" t="s">
        <v>31</v>
      </c>
      <c r="G245" s="168" t="s">
        <v>31</v>
      </c>
      <c r="H245" s="168" t="s">
        <v>31</v>
      </c>
      <c r="I245" s="168" t="s">
        <v>31</v>
      </c>
      <c r="J245" s="169">
        <v>2.0699999999999998</v>
      </c>
      <c r="K245" s="168" t="s">
        <v>520</v>
      </c>
      <c r="L245" s="169">
        <v>5.18</v>
      </c>
      <c r="M245" s="170" t="s">
        <v>31</v>
      </c>
      <c r="N245" s="171" t="s">
        <v>31</v>
      </c>
      <c r="S245" s="137" t="s">
        <v>255</v>
      </c>
    </row>
    <row r="246" spans="1:24" s="132" customFormat="1" x14ac:dyDescent="0.2">
      <c r="A246" s="167"/>
      <c r="B246" s="166" t="s">
        <v>256</v>
      </c>
      <c r="C246" s="904" t="s">
        <v>257</v>
      </c>
      <c r="D246" s="904"/>
      <c r="E246" s="904"/>
      <c r="F246" s="168" t="s">
        <v>31</v>
      </c>
      <c r="G246" s="168" t="s">
        <v>31</v>
      </c>
      <c r="H246" s="168" t="s">
        <v>31</v>
      </c>
      <c r="I246" s="168" t="s">
        <v>31</v>
      </c>
      <c r="J246" s="169">
        <v>0.04</v>
      </c>
      <c r="K246" s="168" t="s">
        <v>31</v>
      </c>
      <c r="L246" s="169">
        <v>0.08</v>
      </c>
      <c r="M246" s="170" t="s">
        <v>31</v>
      </c>
      <c r="N246" s="171" t="s">
        <v>31</v>
      </c>
      <c r="S246" s="137" t="s">
        <v>257</v>
      </c>
    </row>
    <row r="247" spans="1:24" s="132" customFormat="1" x14ac:dyDescent="0.2">
      <c r="A247" s="167"/>
      <c r="B247" s="166" t="s">
        <v>31</v>
      </c>
      <c r="C247" s="904" t="s">
        <v>258</v>
      </c>
      <c r="D247" s="904"/>
      <c r="E247" s="904"/>
      <c r="F247" s="168" t="s">
        <v>241</v>
      </c>
      <c r="G247" s="168" t="s">
        <v>939</v>
      </c>
      <c r="H247" s="168" t="s">
        <v>520</v>
      </c>
      <c r="I247" s="168" t="s">
        <v>570</v>
      </c>
      <c r="J247" s="169" t="s">
        <v>31</v>
      </c>
      <c r="K247" s="168" t="s">
        <v>31</v>
      </c>
      <c r="L247" s="169" t="s">
        <v>31</v>
      </c>
      <c r="M247" s="170" t="s">
        <v>31</v>
      </c>
      <c r="N247" s="171" t="s">
        <v>31</v>
      </c>
      <c r="T247" s="137" t="s">
        <v>258</v>
      </c>
    </row>
    <row r="248" spans="1:24" s="132" customFormat="1" x14ac:dyDescent="0.2">
      <c r="A248" s="167"/>
      <c r="B248" s="166" t="s">
        <v>31</v>
      </c>
      <c r="C248" s="917" t="s">
        <v>244</v>
      </c>
      <c r="D248" s="917"/>
      <c r="E248" s="917"/>
      <c r="F248" s="159" t="s">
        <v>31</v>
      </c>
      <c r="G248" s="159" t="s">
        <v>31</v>
      </c>
      <c r="H248" s="159" t="s">
        <v>31</v>
      </c>
      <c r="I248" s="159" t="s">
        <v>31</v>
      </c>
      <c r="J248" s="160">
        <v>2.11</v>
      </c>
      <c r="K248" s="159" t="s">
        <v>31</v>
      </c>
      <c r="L248" s="160">
        <v>5.26</v>
      </c>
      <c r="M248" s="161" t="s">
        <v>31</v>
      </c>
      <c r="N248" s="162" t="s">
        <v>31</v>
      </c>
      <c r="U248" s="137" t="s">
        <v>244</v>
      </c>
    </row>
    <row r="249" spans="1:24" s="132" customFormat="1" x14ac:dyDescent="0.2">
      <c r="A249" s="167"/>
      <c r="B249" s="166" t="s">
        <v>31</v>
      </c>
      <c r="C249" s="904" t="s">
        <v>245</v>
      </c>
      <c r="D249" s="904"/>
      <c r="E249" s="904"/>
      <c r="F249" s="168" t="s">
        <v>31</v>
      </c>
      <c r="G249" s="168" t="s">
        <v>31</v>
      </c>
      <c r="H249" s="168" t="s">
        <v>31</v>
      </c>
      <c r="I249" s="168" t="s">
        <v>31</v>
      </c>
      <c r="J249" s="169" t="s">
        <v>31</v>
      </c>
      <c r="K249" s="168" t="s">
        <v>31</v>
      </c>
      <c r="L249" s="169">
        <v>5.18</v>
      </c>
      <c r="M249" s="170" t="s">
        <v>31</v>
      </c>
      <c r="N249" s="171" t="s">
        <v>31</v>
      </c>
      <c r="T249" s="137" t="s">
        <v>245</v>
      </c>
    </row>
    <row r="250" spans="1:24" s="132" customFormat="1" ht="22.5" x14ac:dyDescent="0.2">
      <c r="A250" s="167"/>
      <c r="B250" s="166" t="s">
        <v>839</v>
      </c>
      <c r="C250" s="904" t="s">
        <v>840</v>
      </c>
      <c r="D250" s="904"/>
      <c r="E250" s="904"/>
      <c r="F250" s="168" t="s">
        <v>144</v>
      </c>
      <c r="G250" s="168" t="s">
        <v>841</v>
      </c>
      <c r="H250" s="168" t="s">
        <v>31</v>
      </c>
      <c r="I250" s="168" t="s">
        <v>841</v>
      </c>
      <c r="J250" s="169" t="s">
        <v>31</v>
      </c>
      <c r="K250" s="168" t="s">
        <v>31</v>
      </c>
      <c r="L250" s="169">
        <v>4.7699999999999996</v>
      </c>
      <c r="M250" s="170" t="s">
        <v>31</v>
      </c>
      <c r="N250" s="171" t="s">
        <v>31</v>
      </c>
      <c r="T250" s="137" t="s">
        <v>840</v>
      </c>
    </row>
    <row r="251" spans="1:24" s="132" customFormat="1" ht="22.5" x14ac:dyDescent="0.2">
      <c r="A251" s="167"/>
      <c r="B251" s="166" t="s">
        <v>842</v>
      </c>
      <c r="C251" s="904" t="s">
        <v>843</v>
      </c>
      <c r="D251" s="904"/>
      <c r="E251" s="904"/>
      <c r="F251" s="168" t="s">
        <v>144</v>
      </c>
      <c r="G251" s="168" t="s">
        <v>554</v>
      </c>
      <c r="H251" s="168" t="s">
        <v>31</v>
      </c>
      <c r="I251" s="168" t="s">
        <v>554</v>
      </c>
      <c r="J251" s="169" t="s">
        <v>31</v>
      </c>
      <c r="K251" s="168" t="s">
        <v>31</v>
      </c>
      <c r="L251" s="169">
        <v>3.37</v>
      </c>
      <c r="M251" s="170" t="s">
        <v>31</v>
      </c>
      <c r="N251" s="171" t="s">
        <v>31</v>
      </c>
      <c r="T251" s="137" t="s">
        <v>843</v>
      </c>
    </row>
    <row r="252" spans="1:24" s="132" customFormat="1" x14ac:dyDescent="0.2">
      <c r="A252" s="172"/>
      <c r="B252" s="173"/>
      <c r="C252" s="918" t="s">
        <v>252</v>
      </c>
      <c r="D252" s="918"/>
      <c r="E252" s="918"/>
      <c r="F252" s="174" t="s">
        <v>31</v>
      </c>
      <c r="G252" s="174" t="s">
        <v>31</v>
      </c>
      <c r="H252" s="174" t="s">
        <v>31</v>
      </c>
      <c r="I252" s="174" t="s">
        <v>31</v>
      </c>
      <c r="J252" s="175" t="s">
        <v>31</v>
      </c>
      <c r="K252" s="174" t="s">
        <v>31</v>
      </c>
      <c r="L252" s="175">
        <v>13.4</v>
      </c>
      <c r="M252" s="161" t="s">
        <v>31</v>
      </c>
      <c r="N252" s="176" t="s">
        <v>31</v>
      </c>
      <c r="V252" s="137" t="s">
        <v>252</v>
      </c>
    </row>
    <row r="253" spans="1:24" s="132" customFormat="1" ht="22.5" x14ac:dyDescent="0.2">
      <c r="A253" s="157" t="s">
        <v>413</v>
      </c>
      <c r="B253" s="158" t="s">
        <v>881</v>
      </c>
      <c r="C253" s="917" t="s">
        <v>941</v>
      </c>
      <c r="D253" s="917"/>
      <c r="E253" s="917"/>
      <c r="F253" s="159" t="s">
        <v>178</v>
      </c>
      <c r="G253" s="159" t="s">
        <v>31</v>
      </c>
      <c r="H253" s="159" t="s">
        <v>31</v>
      </c>
      <c r="I253" s="159" t="s">
        <v>225</v>
      </c>
      <c r="J253" s="160">
        <v>19.559999999999999</v>
      </c>
      <c r="K253" s="159" t="s">
        <v>787</v>
      </c>
      <c r="L253" s="160">
        <v>19.95</v>
      </c>
      <c r="M253" s="161" t="s">
        <v>31</v>
      </c>
      <c r="N253" s="162" t="s">
        <v>31</v>
      </c>
      <c r="Q253" s="137" t="s">
        <v>941</v>
      </c>
    </row>
    <row r="254" spans="1:24" s="132" customFormat="1" x14ac:dyDescent="0.2">
      <c r="A254" s="163"/>
      <c r="B254" s="164"/>
      <c r="C254" s="904" t="s">
        <v>942</v>
      </c>
      <c r="D254" s="904"/>
      <c r="E254" s="904"/>
      <c r="F254" s="904"/>
      <c r="G254" s="904"/>
      <c r="H254" s="904"/>
      <c r="I254" s="904"/>
      <c r="J254" s="904"/>
      <c r="K254" s="904"/>
      <c r="L254" s="904"/>
      <c r="M254" s="904"/>
      <c r="N254" s="912"/>
      <c r="W254" s="137" t="s">
        <v>942</v>
      </c>
    </row>
    <row r="255" spans="1:24" s="132" customFormat="1" ht="22.5" x14ac:dyDescent="0.2">
      <c r="A255" s="165"/>
      <c r="B255" s="166" t="s">
        <v>789</v>
      </c>
      <c r="C255" s="904" t="s">
        <v>790</v>
      </c>
      <c r="D255" s="904"/>
      <c r="E255" s="904"/>
      <c r="F255" s="904"/>
      <c r="G255" s="904"/>
      <c r="H255" s="904"/>
      <c r="I255" s="904"/>
      <c r="J255" s="904"/>
      <c r="K255" s="904"/>
      <c r="L255" s="904"/>
      <c r="M255" s="904"/>
      <c r="N255" s="912"/>
      <c r="R255" s="137" t="s">
        <v>790</v>
      </c>
    </row>
    <row r="256" spans="1:24" s="132" customFormat="1" ht="1.5" customHeight="1" x14ac:dyDescent="0.2">
      <c r="A256" s="177"/>
      <c r="B256" s="173"/>
      <c r="C256" s="173"/>
      <c r="D256" s="173"/>
      <c r="E256" s="173"/>
      <c r="F256" s="177"/>
      <c r="G256" s="177"/>
      <c r="H256" s="177"/>
      <c r="I256" s="177"/>
      <c r="J256" s="178"/>
      <c r="K256" s="177"/>
      <c r="L256" s="178"/>
      <c r="M256" s="168"/>
      <c r="N256" s="178"/>
    </row>
    <row r="257" spans="1:27" ht="2.25" customHeight="1" x14ac:dyDescent="0.2"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91"/>
      <c r="M257" s="192"/>
      <c r="N257" s="193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132"/>
    </row>
    <row r="258" spans="1:27" x14ac:dyDescent="0.2">
      <c r="A258" s="179"/>
      <c r="B258" s="180" t="s">
        <v>31</v>
      </c>
      <c r="C258" s="918" t="s">
        <v>466</v>
      </c>
      <c r="D258" s="918"/>
      <c r="E258" s="918"/>
      <c r="F258" s="918"/>
      <c r="G258" s="918"/>
      <c r="H258" s="918"/>
      <c r="I258" s="918"/>
      <c r="J258" s="918"/>
      <c r="K258" s="918"/>
      <c r="L258" s="181" t="s">
        <v>31</v>
      </c>
      <c r="M258" s="182" t="s">
        <v>31</v>
      </c>
      <c r="N258" s="183" t="s">
        <v>31</v>
      </c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7" t="s">
        <v>466</v>
      </c>
      <c r="Z258" s="132"/>
      <c r="AA258" s="132"/>
    </row>
    <row r="259" spans="1:27" x14ac:dyDescent="0.2">
      <c r="A259" s="184"/>
      <c r="B259" s="166" t="s">
        <v>225</v>
      </c>
      <c r="C259" s="904" t="s">
        <v>808</v>
      </c>
      <c r="D259" s="904"/>
      <c r="E259" s="904"/>
      <c r="F259" s="904"/>
      <c r="G259" s="904"/>
      <c r="H259" s="904"/>
      <c r="I259" s="904"/>
      <c r="J259" s="904"/>
      <c r="K259" s="904"/>
      <c r="L259" s="185">
        <v>2052.84</v>
      </c>
      <c r="M259" s="186">
        <v>7.3</v>
      </c>
      <c r="N259" s="187">
        <v>14986</v>
      </c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7" t="s">
        <v>808</v>
      </c>
      <c r="AA259" s="132"/>
    </row>
    <row r="260" spans="1:27" x14ac:dyDescent="0.2">
      <c r="A260" s="184"/>
      <c r="B260" s="166" t="s">
        <v>31</v>
      </c>
      <c r="C260" s="904" t="s">
        <v>270</v>
      </c>
      <c r="D260" s="904"/>
      <c r="E260" s="904"/>
      <c r="F260" s="904"/>
      <c r="G260" s="904"/>
      <c r="H260" s="904"/>
      <c r="I260" s="904"/>
      <c r="J260" s="904"/>
      <c r="K260" s="904"/>
      <c r="L260" s="185" t="s">
        <v>31</v>
      </c>
      <c r="M260" s="186" t="s">
        <v>31</v>
      </c>
      <c r="N260" s="187" t="s">
        <v>31</v>
      </c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7" t="s">
        <v>270</v>
      </c>
      <c r="AA260" s="132"/>
    </row>
    <row r="261" spans="1:27" x14ac:dyDescent="0.2">
      <c r="A261" s="184"/>
      <c r="B261" s="166" t="s">
        <v>31</v>
      </c>
      <c r="C261" s="904" t="s">
        <v>271</v>
      </c>
      <c r="D261" s="904"/>
      <c r="E261" s="904"/>
      <c r="F261" s="904"/>
      <c r="G261" s="904"/>
      <c r="H261" s="904"/>
      <c r="I261" s="904"/>
      <c r="J261" s="904"/>
      <c r="K261" s="904"/>
      <c r="L261" s="185">
        <v>673.52</v>
      </c>
      <c r="M261" s="186" t="s">
        <v>31</v>
      </c>
      <c r="N261" s="187" t="s">
        <v>31</v>
      </c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7" t="s">
        <v>271</v>
      </c>
      <c r="AA261" s="132"/>
    </row>
    <row r="262" spans="1:27" x14ac:dyDescent="0.2">
      <c r="A262" s="184"/>
      <c r="B262" s="166" t="s">
        <v>31</v>
      </c>
      <c r="C262" s="904" t="s">
        <v>272</v>
      </c>
      <c r="D262" s="904"/>
      <c r="E262" s="904"/>
      <c r="F262" s="904"/>
      <c r="G262" s="904"/>
      <c r="H262" s="904"/>
      <c r="I262" s="904"/>
      <c r="J262" s="904"/>
      <c r="K262" s="904"/>
      <c r="L262" s="185">
        <v>81.180000000000007</v>
      </c>
      <c r="M262" s="186" t="s">
        <v>31</v>
      </c>
      <c r="N262" s="187" t="s">
        <v>31</v>
      </c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7" t="s">
        <v>272</v>
      </c>
      <c r="AA262" s="132"/>
    </row>
    <row r="263" spans="1:27" x14ac:dyDescent="0.2">
      <c r="A263" s="184"/>
      <c r="B263" s="166" t="s">
        <v>31</v>
      </c>
      <c r="C263" s="904" t="s">
        <v>273</v>
      </c>
      <c r="D263" s="904"/>
      <c r="E263" s="904"/>
      <c r="F263" s="904"/>
      <c r="G263" s="904"/>
      <c r="H263" s="904"/>
      <c r="I263" s="904"/>
      <c r="J263" s="904"/>
      <c r="K263" s="904"/>
      <c r="L263" s="185">
        <v>240.02</v>
      </c>
      <c r="M263" s="186" t="s">
        <v>31</v>
      </c>
      <c r="N263" s="187" t="s">
        <v>31</v>
      </c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7" t="s">
        <v>273</v>
      </c>
      <c r="AA263" s="132"/>
    </row>
    <row r="264" spans="1:27" x14ac:dyDescent="0.2">
      <c r="A264" s="184"/>
      <c r="B264" s="166" t="s">
        <v>31</v>
      </c>
      <c r="C264" s="904" t="s">
        <v>274</v>
      </c>
      <c r="D264" s="904"/>
      <c r="E264" s="904"/>
      <c r="F264" s="904"/>
      <c r="G264" s="904"/>
      <c r="H264" s="904"/>
      <c r="I264" s="904"/>
      <c r="J264" s="904"/>
      <c r="K264" s="904"/>
      <c r="L264" s="185">
        <v>618.23</v>
      </c>
      <c r="M264" s="186" t="s">
        <v>31</v>
      </c>
      <c r="N264" s="187" t="s">
        <v>31</v>
      </c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7" t="s">
        <v>274</v>
      </c>
      <c r="AA264" s="132"/>
    </row>
    <row r="265" spans="1:27" x14ac:dyDescent="0.2">
      <c r="A265" s="184"/>
      <c r="B265" s="166" t="s">
        <v>31</v>
      </c>
      <c r="C265" s="904" t="s">
        <v>275</v>
      </c>
      <c r="D265" s="904"/>
      <c r="E265" s="904"/>
      <c r="F265" s="904"/>
      <c r="G265" s="904"/>
      <c r="H265" s="904"/>
      <c r="I265" s="904"/>
      <c r="J265" s="904"/>
      <c r="K265" s="904"/>
      <c r="L265" s="185">
        <v>439.89</v>
      </c>
      <c r="M265" s="186" t="s">
        <v>31</v>
      </c>
      <c r="N265" s="187" t="s">
        <v>31</v>
      </c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7" t="s">
        <v>275</v>
      </c>
      <c r="AA265" s="132"/>
    </row>
    <row r="266" spans="1:27" x14ac:dyDescent="0.2">
      <c r="A266" s="184"/>
      <c r="B266" s="166" t="s">
        <v>235</v>
      </c>
      <c r="C266" s="904" t="s">
        <v>809</v>
      </c>
      <c r="D266" s="904"/>
      <c r="E266" s="904"/>
      <c r="F266" s="904"/>
      <c r="G266" s="904"/>
      <c r="H266" s="904"/>
      <c r="I266" s="904"/>
      <c r="J266" s="904"/>
      <c r="K266" s="904"/>
      <c r="L266" s="185">
        <v>95529.65</v>
      </c>
      <c r="M266" s="186">
        <v>4.51</v>
      </c>
      <c r="N266" s="187">
        <v>430839</v>
      </c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7" t="s">
        <v>809</v>
      </c>
      <c r="AA266" s="132"/>
    </row>
    <row r="267" spans="1:27" x14ac:dyDescent="0.2">
      <c r="A267" s="184"/>
      <c r="B267" s="166" t="s">
        <v>31</v>
      </c>
      <c r="C267" s="904" t="s">
        <v>276</v>
      </c>
      <c r="D267" s="904"/>
      <c r="E267" s="904"/>
      <c r="F267" s="904"/>
      <c r="G267" s="904"/>
      <c r="H267" s="904"/>
      <c r="I267" s="904"/>
      <c r="J267" s="904"/>
      <c r="K267" s="904"/>
      <c r="L267" s="185">
        <v>684.28</v>
      </c>
      <c r="M267" s="186" t="s">
        <v>31</v>
      </c>
      <c r="N267" s="187" t="s">
        <v>31</v>
      </c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7" t="s">
        <v>276</v>
      </c>
      <c r="AA267" s="132"/>
    </row>
    <row r="268" spans="1:27" x14ac:dyDescent="0.2">
      <c r="A268" s="184"/>
      <c r="B268" s="166" t="s">
        <v>31</v>
      </c>
      <c r="C268" s="904" t="s">
        <v>277</v>
      </c>
      <c r="D268" s="904"/>
      <c r="E268" s="904"/>
      <c r="F268" s="904"/>
      <c r="G268" s="904"/>
      <c r="H268" s="904"/>
      <c r="I268" s="904"/>
      <c r="J268" s="904"/>
      <c r="K268" s="904"/>
      <c r="L268" s="185">
        <v>618.23</v>
      </c>
      <c r="M268" s="186" t="s">
        <v>31</v>
      </c>
      <c r="N268" s="187" t="s">
        <v>31</v>
      </c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7" t="s">
        <v>277</v>
      </c>
      <c r="AA268" s="132"/>
    </row>
    <row r="269" spans="1:27" x14ac:dyDescent="0.2">
      <c r="A269" s="184"/>
      <c r="B269" s="166" t="s">
        <v>31</v>
      </c>
      <c r="C269" s="904" t="s">
        <v>278</v>
      </c>
      <c r="D269" s="904"/>
      <c r="E269" s="904"/>
      <c r="F269" s="904"/>
      <c r="G269" s="904"/>
      <c r="H269" s="904"/>
      <c r="I269" s="904"/>
      <c r="J269" s="904"/>
      <c r="K269" s="904"/>
      <c r="L269" s="185">
        <v>439.89</v>
      </c>
      <c r="M269" s="186" t="s">
        <v>31</v>
      </c>
      <c r="N269" s="187" t="s">
        <v>31</v>
      </c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7" t="s">
        <v>278</v>
      </c>
      <c r="AA269" s="132"/>
    </row>
    <row r="270" spans="1:27" x14ac:dyDescent="0.2">
      <c r="A270" s="184"/>
      <c r="B270" s="178" t="s">
        <v>31</v>
      </c>
      <c r="C270" s="919" t="s">
        <v>467</v>
      </c>
      <c r="D270" s="919"/>
      <c r="E270" s="919"/>
      <c r="F270" s="919"/>
      <c r="G270" s="919"/>
      <c r="H270" s="919"/>
      <c r="I270" s="919"/>
      <c r="J270" s="919"/>
      <c r="K270" s="919"/>
      <c r="L270" s="188">
        <v>97582.49</v>
      </c>
      <c r="M270" s="189" t="s">
        <v>31</v>
      </c>
      <c r="N270" s="194">
        <v>445825</v>
      </c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137" t="s">
        <v>467</v>
      </c>
    </row>
    <row r="271" spans="1:27" ht="1.5" customHeight="1" x14ac:dyDescent="0.2">
      <c r="B271" s="178"/>
      <c r="C271" s="173"/>
      <c r="D271" s="173"/>
      <c r="E271" s="173"/>
      <c r="F271" s="173"/>
      <c r="G271" s="173"/>
      <c r="H271" s="173"/>
      <c r="I271" s="173"/>
      <c r="J271" s="173"/>
      <c r="K271" s="173"/>
      <c r="L271" s="188"/>
      <c r="M271" s="189"/>
      <c r="N271" s="195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132"/>
    </row>
    <row r="272" spans="1:27" ht="53.25" customHeight="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196"/>
      <c r="N272" s="196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132"/>
    </row>
    <row r="273" spans="2:12" s="132" customFormat="1" x14ac:dyDescent="0.2">
      <c r="B273" s="197" t="s">
        <v>468</v>
      </c>
      <c r="C273" s="923" t="s">
        <v>31</v>
      </c>
      <c r="D273" s="923"/>
      <c r="E273" s="923"/>
      <c r="F273" s="923"/>
      <c r="G273" s="923"/>
      <c r="H273" s="923"/>
      <c r="I273" s="923"/>
      <c r="J273" s="923"/>
      <c r="K273" s="923"/>
      <c r="L273" s="923"/>
    </row>
    <row r="274" spans="2:12" s="132" customFormat="1" ht="13.5" customHeight="1" x14ac:dyDescent="0.2">
      <c r="B274" s="133"/>
      <c r="C274" s="924" t="s">
        <v>11</v>
      </c>
      <c r="D274" s="924"/>
      <c r="E274" s="924"/>
      <c r="F274" s="924"/>
      <c r="G274" s="924"/>
      <c r="H274" s="924"/>
      <c r="I274" s="924"/>
      <c r="J274" s="924"/>
      <c r="K274" s="924"/>
      <c r="L274" s="924"/>
    </row>
    <row r="275" spans="2:12" s="132" customFormat="1" ht="12.75" customHeight="1" x14ac:dyDescent="0.2">
      <c r="B275" s="197" t="s">
        <v>469</v>
      </c>
      <c r="C275" s="923" t="s">
        <v>31</v>
      </c>
      <c r="D275" s="923"/>
      <c r="E275" s="923"/>
      <c r="F275" s="923"/>
      <c r="G275" s="923"/>
      <c r="H275" s="923"/>
      <c r="I275" s="923"/>
      <c r="J275" s="923"/>
      <c r="K275" s="923"/>
      <c r="L275" s="923"/>
    </row>
    <row r="276" spans="2:12" s="132" customFormat="1" ht="13.5" customHeight="1" x14ac:dyDescent="0.2">
      <c r="C276" s="924" t="s">
        <v>11</v>
      </c>
      <c r="D276" s="924"/>
      <c r="E276" s="924"/>
      <c r="F276" s="924"/>
      <c r="G276" s="924"/>
      <c r="H276" s="924"/>
      <c r="I276" s="924"/>
      <c r="J276" s="924"/>
      <c r="K276" s="924"/>
      <c r="L276" s="924"/>
    </row>
    <row r="290" s="132" customFormat="1" x14ac:dyDescent="0.2"/>
  </sheetData>
  <mergeCells count="262">
    <mergeCell ref="C269:K269"/>
    <mergeCell ref="C270:K270"/>
    <mergeCell ref="C273:L273"/>
    <mergeCell ref="C274:L274"/>
    <mergeCell ref="C275:L275"/>
    <mergeCell ref="C276:L276"/>
    <mergeCell ref="C263:K263"/>
    <mergeCell ref="C264:K264"/>
    <mergeCell ref="C265:K265"/>
    <mergeCell ref="C266:K266"/>
    <mergeCell ref="C267:K267"/>
    <mergeCell ref="C268:K268"/>
    <mergeCell ref="C255:N255"/>
    <mergeCell ref="C258:K258"/>
    <mergeCell ref="C259:K259"/>
    <mergeCell ref="C260:K260"/>
    <mergeCell ref="C261:K261"/>
    <mergeCell ref="C262:K262"/>
    <mergeCell ref="C249:E249"/>
    <mergeCell ref="C250:E250"/>
    <mergeCell ref="C251:E251"/>
    <mergeCell ref="C252:E252"/>
    <mergeCell ref="C253:E253"/>
    <mergeCell ref="C254:N254"/>
    <mergeCell ref="C243:N243"/>
    <mergeCell ref="C244:N244"/>
    <mergeCell ref="C245:E245"/>
    <mergeCell ref="C246:E246"/>
    <mergeCell ref="C247:E247"/>
    <mergeCell ref="C248:E248"/>
    <mergeCell ref="C237:E237"/>
    <mergeCell ref="C238:E238"/>
    <mergeCell ref="C239:N239"/>
    <mergeCell ref="C240:N240"/>
    <mergeCell ref="C241:E241"/>
    <mergeCell ref="C242:E242"/>
    <mergeCell ref="C231:E231"/>
    <mergeCell ref="C232:E232"/>
    <mergeCell ref="C233:E233"/>
    <mergeCell ref="C234:E234"/>
    <mergeCell ref="C235:E235"/>
    <mergeCell ref="C236:E236"/>
    <mergeCell ref="C225:N225"/>
    <mergeCell ref="C226:N226"/>
    <mergeCell ref="C227:E227"/>
    <mergeCell ref="C228:N228"/>
    <mergeCell ref="C229:N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N209"/>
    <mergeCell ref="C210:N210"/>
    <mergeCell ref="C211:E211"/>
    <mergeCell ref="C212:N212"/>
    <mergeCell ref="C201:E201"/>
    <mergeCell ref="C202:E202"/>
    <mergeCell ref="C203:E203"/>
    <mergeCell ref="C204:E204"/>
    <mergeCell ref="C205:E205"/>
    <mergeCell ref="C206:E206"/>
    <mergeCell ref="C195:E195"/>
    <mergeCell ref="C196:N196"/>
    <mergeCell ref="C197:E197"/>
    <mergeCell ref="C198:E198"/>
    <mergeCell ref="C199:E199"/>
    <mergeCell ref="C200:E200"/>
    <mergeCell ref="C189:E189"/>
    <mergeCell ref="C190:N190"/>
    <mergeCell ref="C191:N191"/>
    <mergeCell ref="C192:E192"/>
    <mergeCell ref="C193:N193"/>
    <mergeCell ref="C194:N194"/>
    <mergeCell ref="C183:E183"/>
    <mergeCell ref="C184:E184"/>
    <mergeCell ref="C185:E185"/>
    <mergeCell ref="C186:E186"/>
    <mergeCell ref="C187:E187"/>
    <mergeCell ref="C188:E188"/>
    <mergeCell ref="C177:N177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N174"/>
    <mergeCell ref="C175:N175"/>
    <mergeCell ref="C176:E176"/>
    <mergeCell ref="C165:E165"/>
    <mergeCell ref="C166:E166"/>
    <mergeCell ref="C167:E167"/>
    <mergeCell ref="C168:E168"/>
    <mergeCell ref="C169:E169"/>
    <mergeCell ref="C170:E170"/>
    <mergeCell ref="C159:N159"/>
    <mergeCell ref="C160:E160"/>
    <mergeCell ref="C161:N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N158"/>
    <mergeCell ref="C147:E147"/>
    <mergeCell ref="C148:E148"/>
    <mergeCell ref="C149:E149"/>
    <mergeCell ref="C150:E150"/>
    <mergeCell ref="C151:E151"/>
    <mergeCell ref="C152:E152"/>
    <mergeCell ref="C141:E141"/>
    <mergeCell ref="C142:N142"/>
    <mergeCell ref="C143:N143"/>
    <mergeCell ref="C144:E144"/>
    <mergeCell ref="C145:N145"/>
    <mergeCell ref="C146:E146"/>
    <mergeCell ref="C135:E135"/>
    <mergeCell ref="C136:E136"/>
    <mergeCell ref="C137:E137"/>
    <mergeCell ref="C138:E138"/>
    <mergeCell ref="C139:E139"/>
    <mergeCell ref="C140:E140"/>
    <mergeCell ref="C129:N129"/>
    <mergeCell ref="C130:E130"/>
    <mergeCell ref="C131:E131"/>
    <mergeCell ref="C132:E132"/>
    <mergeCell ref="C133:E133"/>
    <mergeCell ref="C134:E134"/>
    <mergeCell ref="C123:E123"/>
    <mergeCell ref="C124:E124"/>
    <mergeCell ref="C125:E125"/>
    <mergeCell ref="C126:N126"/>
    <mergeCell ref="C127:N127"/>
    <mergeCell ref="C128:E128"/>
    <mergeCell ref="C117:E117"/>
    <mergeCell ref="C118:E118"/>
    <mergeCell ref="C119:E119"/>
    <mergeCell ref="C120:E120"/>
    <mergeCell ref="C121:E121"/>
    <mergeCell ref="C122:E122"/>
    <mergeCell ref="C111:N111"/>
    <mergeCell ref="C112:E112"/>
    <mergeCell ref="C113:N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N110"/>
    <mergeCell ref="C99:E99"/>
    <mergeCell ref="C100:E100"/>
    <mergeCell ref="C101:E101"/>
    <mergeCell ref="C102:E102"/>
    <mergeCell ref="C103:E103"/>
    <mergeCell ref="C104:E104"/>
    <mergeCell ref="C93:E93"/>
    <mergeCell ref="C94:N94"/>
    <mergeCell ref="C95:N95"/>
    <mergeCell ref="C96:E96"/>
    <mergeCell ref="C97:N97"/>
    <mergeCell ref="C98:E98"/>
    <mergeCell ref="C87:E87"/>
    <mergeCell ref="C88:E88"/>
    <mergeCell ref="C89:E89"/>
    <mergeCell ref="C90:E90"/>
    <mergeCell ref="C91:E91"/>
    <mergeCell ref="C92:E92"/>
    <mergeCell ref="C81:N81"/>
    <mergeCell ref="C82:E82"/>
    <mergeCell ref="C83:E83"/>
    <mergeCell ref="C84:E84"/>
    <mergeCell ref="C85:E85"/>
    <mergeCell ref="C86:E86"/>
    <mergeCell ref="C75:E75"/>
    <mergeCell ref="C76:E76"/>
    <mergeCell ref="C77:E77"/>
    <mergeCell ref="C78:N78"/>
    <mergeCell ref="C79:N79"/>
    <mergeCell ref="C80:E80"/>
    <mergeCell ref="C69:E69"/>
    <mergeCell ref="C70:E70"/>
    <mergeCell ref="C71:E71"/>
    <mergeCell ref="C72:E72"/>
    <mergeCell ref="C73:E73"/>
    <mergeCell ref="C74:E74"/>
    <mergeCell ref="C63:N63"/>
    <mergeCell ref="C64:E64"/>
    <mergeCell ref="C65:N65"/>
    <mergeCell ref="C66:E66"/>
    <mergeCell ref="C67:E67"/>
    <mergeCell ref="C68:E68"/>
    <mergeCell ref="C57:E57"/>
    <mergeCell ref="C58:E58"/>
    <mergeCell ref="C59:E59"/>
    <mergeCell ref="C60:E60"/>
    <mergeCell ref="C61:E61"/>
    <mergeCell ref="C62:N62"/>
    <mergeCell ref="C51:E51"/>
    <mergeCell ref="C52:E52"/>
    <mergeCell ref="C53:E53"/>
    <mergeCell ref="C54:E54"/>
    <mergeCell ref="C55:E55"/>
    <mergeCell ref="C56:E56"/>
    <mergeCell ref="C45:E45"/>
    <mergeCell ref="C46:N46"/>
    <mergeCell ref="C47:N47"/>
    <mergeCell ref="C48:E48"/>
    <mergeCell ref="C49:N49"/>
    <mergeCell ref="C50:E50"/>
    <mergeCell ref="C39:E39"/>
    <mergeCell ref="C40:E40"/>
    <mergeCell ref="C41:E41"/>
    <mergeCell ref="C42:E42"/>
    <mergeCell ref="C43:E43"/>
    <mergeCell ref="C44:E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8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9"/>
  <sheetViews>
    <sheetView topLeftCell="A103" zoomScale="115" zoomScaleNormal="115" workbookViewId="0">
      <selection activeCell="L17" sqref="L17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35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1397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506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1273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7.8</v>
      </c>
      <c r="D20" s="148" t="s">
        <v>1398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L126*7.3/1000</f>
        <v>0.71</v>
      </c>
      <c r="M22" s="148" t="s">
        <v>1399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3.87</v>
      </c>
      <c r="D23" s="152" t="s">
        <v>1400</v>
      </c>
      <c r="E23" s="135" t="s">
        <v>206</v>
      </c>
      <c r="G23" s="132" t="s">
        <v>212</v>
      </c>
      <c r="L23" s="153"/>
      <c r="M23" s="153">
        <v>10.34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3.93</v>
      </c>
      <c r="D24" s="152" t="s">
        <v>1401</v>
      </c>
      <c r="E24" s="135" t="s">
        <v>206</v>
      </c>
      <c r="G24" s="132" t="s">
        <v>214</v>
      </c>
      <c r="L24" s="153"/>
      <c r="M24" s="153">
        <v>0.02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1402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1402</v>
      </c>
    </row>
    <row r="32" spans="1:17" s="132" customFormat="1" ht="22.5" x14ac:dyDescent="0.2">
      <c r="A32" s="157" t="s">
        <v>225</v>
      </c>
      <c r="B32" s="158" t="s">
        <v>1403</v>
      </c>
      <c r="C32" s="917" t="s">
        <v>1404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235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1404</v>
      </c>
    </row>
    <row r="33" spans="1:23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3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18.14</v>
      </c>
      <c r="K34" s="168" t="s">
        <v>520</v>
      </c>
      <c r="L34" s="169">
        <v>45.35</v>
      </c>
      <c r="M34" s="170" t="s">
        <v>31</v>
      </c>
      <c r="N34" s="171" t="s">
        <v>31</v>
      </c>
      <c r="S34" s="137" t="s">
        <v>255</v>
      </c>
    </row>
    <row r="35" spans="1:23" s="132" customFormat="1" x14ac:dyDescent="0.2">
      <c r="A35" s="167"/>
      <c r="B35" s="166" t="s">
        <v>256</v>
      </c>
      <c r="C35" s="904" t="s">
        <v>257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12.63</v>
      </c>
      <c r="K35" s="168" t="s">
        <v>31</v>
      </c>
      <c r="L35" s="169">
        <v>25.26</v>
      </c>
      <c r="M35" s="170" t="s">
        <v>31</v>
      </c>
      <c r="N35" s="171" t="s">
        <v>31</v>
      </c>
      <c r="S35" s="137" t="s">
        <v>257</v>
      </c>
    </row>
    <row r="36" spans="1:23" s="132" customFormat="1" x14ac:dyDescent="0.2">
      <c r="A36" s="167"/>
      <c r="B36" s="166" t="s">
        <v>31</v>
      </c>
      <c r="C36" s="904" t="s">
        <v>258</v>
      </c>
      <c r="D36" s="904"/>
      <c r="E36" s="904"/>
      <c r="F36" s="168" t="s">
        <v>241</v>
      </c>
      <c r="G36" s="168" t="s">
        <v>235</v>
      </c>
      <c r="H36" s="168" t="s">
        <v>520</v>
      </c>
      <c r="I36" s="168" t="s">
        <v>285</v>
      </c>
      <c r="J36" s="169" t="s">
        <v>31</v>
      </c>
      <c r="K36" s="168" t="s">
        <v>31</v>
      </c>
      <c r="L36" s="169" t="s">
        <v>31</v>
      </c>
      <c r="M36" s="170" t="s">
        <v>31</v>
      </c>
      <c r="N36" s="171" t="s">
        <v>31</v>
      </c>
      <c r="T36" s="137" t="s">
        <v>258</v>
      </c>
    </row>
    <row r="37" spans="1:23" s="132" customFormat="1" x14ac:dyDescent="0.2">
      <c r="A37" s="167"/>
      <c r="B37" s="166" t="s">
        <v>31</v>
      </c>
      <c r="C37" s="917" t="s">
        <v>244</v>
      </c>
      <c r="D37" s="917"/>
      <c r="E37" s="917"/>
      <c r="F37" s="159" t="s">
        <v>31</v>
      </c>
      <c r="G37" s="159" t="s">
        <v>31</v>
      </c>
      <c r="H37" s="159" t="s">
        <v>31</v>
      </c>
      <c r="I37" s="159" t="s">
        <v>31</v>
      </c>
      <c r="J37" s="160">
        <v>30.77</v>
      </c>
      <c r="K37" s="159" t="s">
        <v>31</v>
      </c>
      <c r="L37" s="160">
        <v>70.61</v>
      </c>
      <c r="M37" s="161" t="s">
        <v>31</v>
      </c>
      <c r="N37" s="162" t="s">
        <v>31</v>
      </c>
      <c r="U37" s="137" t="s">
        <v>244</v>
      </c>
    </row>
    <row r="38" spans="1:23" s="132" customFormat="1" x14ac:dyDescent="0.2">
      <c r="A38" s="167"/>
      <c r="B38" s="166" t="s">
        <v>31</v>
      </c>
      <c r="C38" s="904" t="s">
        <v>245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 t="s">
        <v>31</v>
      </c>
      <c r="K38" s="168" t="s">
        <v>31</v>
      </c>
      <c r="L38" s="169">
        <v>45.35</v>
      </c>
      <c r="M38" s="170" t="s">
        <v>31</v>
      </c>
      <c r="N38" s="171" t="s">
        <v>31</v>
      </c>
      <c r="T38" s="137" t="s">
        <v>245</v>
      </c>
    </row>
    <row r="39" spans="1:23" s="132" customFormat="1" ht="22.5" x14ac:dyDescent="0.2">
      <c r="A39" s="167"/>
      <c r="B39" s="166" t="s">
        <v>839</v>
      </c>
      <c r="C39" s="904" t="s">
        <v>840</v>
      </c>
      <c r="D39" s="904"/>
      <c r="E39" s="904"/>
      <c r="F39" s="168" t="s">
        <v>144</v>
      </c>
      <c r="G39" s="168" t="s">
        <v>841</v>
      </c>
      <c r="H39" s="168" t="s">
        <v>31</v>
      </c>
      <c r="I39" s="168" t="s">
        <v>841</v>
      </c>
      <c r="J39" s="169" t="s">
        <v>31</v>
      </c>
      <c r="K39" s="168" t="s">
        <v>31</v>
      </c>
      <c r="L39" s="169">
        <v>41.72</v>
      </c>
      <c r="M39" s="170" t="s">
        <v>31</v>
      </c>
      <c r="N39" s="171" t="s">
        <v>31</v>
      </c>
      <c r="T39" s="137" t="s">
        <v>840</v>
      </c>
    </row>
    <row r="40" spans="1:23" s="132" customFormat="1" ht="22.5" x14ac:dyDescent="0.2">
      <c r="A40" s="167"/>
      <c r="B40" s="166" t="s">
        <v>842</v>
      </c>
      <c r="C40" s="904" t="s">
        <v>843</v>
      </c>
      <c r="D40" s="904"/>
      <c r="E40" s="904"/>
      <c r="F40" s="168" t="s">
        <v>144</v>
      </c>
      <c r="G40" s="168" t="s">
        <v>554</v>
      </c>
      <c r="H40" s="168" t="s">
        <v>31</v>
      </c>
      <c r="I40" s="168" t="s">
        <v>554</v>
      </c>
      <c r="J40" s="169" t="s">
        <v>31</v>
      </c>
      <c r="K40" s="168" t="s">
        <v>31</v>
      </c>
      <c r="L40" s="169">
        <v>29.48</v>
      </c>
      <c r="M40" s="170" t="s">
        <v>31</v>
      </c>
      <c r="N40" s="171" t="s">
        <v>31</v>
      </c>
      <c r="T40" s="137" t="s">
        <v>843</v>
      </c>
    </row>
    <row r="41" spans="1:23" s="132" customFormat="1" x14ac:dyDescent="0.2">
      <c r="A41" s="172"/>
      <c r="B41" s="173"/>
      <c r="C41" s="918" t="s">
        <v>252</v>
      </c>
      <c r="D41" s="918"/>
      <c r="E41" s="918"/>
      <c r="F41" s="174" t="s">
        <v>31</v>
      </c>
      <c r="G41" s="174" t="s">
        <v>31</v>
      </c>
      <c r="H41" s="174" t="s">
        <v>31</v>
      </c>
      <c r="I41" s="174" t="s">
        <v>31</v>
      </c>
      <c r="J41" s="175" t="s">
        <v>31</v>
      </c>
      <c r="K41" s="174" t="s">
        <v>31</v>
      </c>
      <c r="L41" s="175">
        <v>141.81</v>
      </c>
      <c r="M41" s="161" t="s">
        <v>31</v>
      </c>
      <c r="N41" s="176" t="s">
        <v>31</v>
      </c>
      <c r="V41" s="137" t="s">
        <v>252</v>
      </c>
    </row>
    <row r="42" spans="1:23" s="132" customFormat="1" ht="22.5" x14ac:dyDescent="0.2">
      <c r="A42" s="157" t="s">
        <v>235</v>
      </c>
      <c r="B42" s="158" t="s">
        <v>1405</v>
      </c>
      <c r="C42" s="917" t="s">
        <v>1406</v>
      </c>
      <c r="D42" s="917"/>
      <c r="E42" s="917"/>
      <c r="F42" s="159" t="s">
        <v>178</v>
      </c>
      <c r="G42" s="159" t="s">
        <v>31</v>
      </c>
      <c r="H42" s="159" t="s">
        <v>31</v>
      </c>
      <c r="I42" s="159" t="s">
        <v>235</v>
      </c>
      <c r="J42" s="160">
        <v>397.33</v>
      </c>
      <c r="K42" s="159" t="s">
        <v>31</v>
      </c>
      <c r="L42" s="160">
        <v>794.66</v>
      </c>
      <c r="M42" s="161" t="s">
        <v>31</v>
      </c>
      <c r="N42" s="162" t="s">
        <v>31</v>
      </c>
      <c r="Q42" s="137" t="s">
        <v>1406</v>
      </c>
    </row>
    <row r="43" spans="1:23" s="132" customFormat="1" x14ac:dyDescent="0.2">
      <c r="A43" s="157" t="s">
        <v>238</v>
      </c>
      <c r="B43" s="158" t="s">
        <v>1407</v>
      </c>
      <c r="C43" s="917" t="s">
        <v>1408</v>
      </c>
      <c r="D43" s="917"/>
      <c r="E43" s="917"/>
      <c r="F43" s="159" t="s">
        <v>900</v>
      </c>
      <c r="G43" s="159" t="s">
        <v>31</v>
      </c>
      <c r="H43" s="159" t="s">
        <v>31</v>
      </c>
      <c r="I43" s="159" t="s">
        <v>925</v>
      </c>
      <c r="J43" s="160" t="s">
        <v>31</v>
      </c>
      <c r="K43" s="159" t="s">
        <v>31</v>
      </c>
      <c r="L43" s="160" t="s">
        <v>31</v>
      </c>
      <c r="M43" s="161" t="s">
        <v>31</v>
      </c>
      <c r="N43" s="162" t="s">
        <v>31</v>
      </c>
      <c r="Q43" s="137" t="s">
        <v>1408</v>
      </c>
    </row>
    <row r="44" spans="1:23" s="132" customFormat="1" x14ac:dyDescent="0.2">
      <c r="A44" s="163"/>
      <c r="B44" s="164"/>
      <c r="C44" s="904" t="s">
        <v>1024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W44" s="137" t="s">
        <v>1024</v>
      </c>
    </row>
    <row r="45" spans="1:23" s="132" customFormat="1" ht="22.5" x14ac:dyDescent="0.2">
      <c r="A45" s="165"/>
      <c r="B45" s="166" t="s">
        <v>231</v>
      </c>
      <c r="C45" s="904" t="s">
        <v>232</v>
      </c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12"/>
      <c r="R45" s="137" t="s">
        <v>232</v>
      </c>
    </row>
    <row r="46" spans="1:23" s="132" customFormat="1" x14ac:dyDescent="0.2">
      <c r="A46" s="167"/>
      <c r="B46" s="166" t="s">
        <v>225</v>
      </c>
      <c r="C46" s="904" t="s">
        <v>255</v>
      </c>
      <c r="D46" s="904"/>
      <c r="E46" s="904"/>
      <c r="F46" s="168" t="s">
        <v>31</v>
      </c>
      <c r="G46" s="168" t="s">
        <v>31</v>
      </c>
      <c r="H46" s="168" t="s">
        <v>31</v>
      </c>
      <c r="I46" s="168" t="s">
        <v>31</v>
      </c>
      <c r="J46" s="169">
        <v>779.32</v>
      </c>
      <c r="K46" s="168" t="s">
        <v>520</v>
      </c>
      <c r="L46" s="169">
        <v>19.48</v>
      </c>
      <c r="M46" s="170" t="s">
        <v>31</v>
      </c>
      <c r="N46" s="171" t="s">
        <v>31</v>
      </c>
      <c r="S46" s="137" t="s">
        <v>255</v>
      </c>
    </row>
    <row r="47" spans="1:23" s="132" customFormat="1" x14ac:dyDescent="0.2">
      <c r="A47" s="167"/>
      <c r="B47" s="166" t="s">
        <v>235</v>
      </c>
      <c r="C47" s="904" t="s">
        <v>236</v>
      </c>
      <c r="D47" s="904"/>
      <c r="E47" s="904"/>
      <c r="F47" s="168" t="s">
        <v>31</v>
      </c>
      <c r="G47" s="168" t="s">
        <v>31</v>
      </c>
      <c r="H47" s="168" t="s">
        <v>31</v>
      </c>
      <c r="I47" s="168" t="s">
        <v>31</v>
      </c>
      <c r="J47" s="169">
        <v>36.22</v>
      </c>
      <c r="K47" s="168" t="s">
        <v>520</v>
      </c>
      <c r="L47" s="169">
        <v>0.91</v>
      </c>
      <c r="M47" s="170" t="s">
        <v>31</v>
      </c>
      <c r="N47" s="171" t="s">
        <v>31</v>
      </c>
      <c r="S47" s="137" t="s">
        <v>236</v>
      </c>
    </row>
    <row r="48" spans="1:23" s="132" customFormat="1" x14ac:dyDescent="0.2">
      <c r="A48" s="167"/>
      <c r="B48" s="166" t="s">
        <v>238</v>
      </c>
      <c r="C48" s="904" t="s">
        <v>239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5.0199999999999996</v>
      </c>
      <c r="K48" s="168" t="s">
        <v>520</v>
      </c>
      <c r="L48" s="169">
        <v>0.13</v>
      </c>
      <c r="M48" s="170" t="s">
        <v>31</v>
      </c>
      <c r="N48" s="171" t="s">
        <v>31</v>
      </c>
      <c r="S48" s="137" t="s">
        <v>239</v>
      </c>
    </row>
    <row r="49" spans="1:24" s="132" customFormat="1" x14ac:dyDescent="0.2">
      <c r="A49" s="167"/>
      <c r="B49" s="166" t="s">
        <v>256</v>
      </c>
      <c r="C49" s="904" t="s">
        <v>257</v>
      </c>
      <c r="D49" s="904"/>
      <c r="E49" s="904"/>
      <c r="F49" s="168" t="s">
        <v>31</v>
      </c>
      <c r="G49" s="168" t="s">
        <v>31</v>
      </c>
      <c r="H49" s="168" t="s">
        <v>31</v>
      </c>
      <c r="I49" s="168" t="s">
        <v>31</v>
      </c>
      <c r="J49" s="169">
        <v>520.4</v>
      </c>
      <c r="K49" s="168" t="s">
        <v>31</v>
      </c>
      <c r="L49" s="169">
        <v>10.41</v>
      </c>
      <c r="M49" s="170" t="s">
        <v>31</v>
      </c>
      <c r="N49" s="171" t="s">
        <v>31</v>
      </c>
      <c r="S49" s="137" t="s">
        <v>257</v>
      </c>
    </row>
    <row r="50" spans="1:24" s="132" customFormat="1" x14ac:dyDescent="0.2">
      <c r="A50" s="167"/>
      <c r="B50" s="166" t="s">
        <v>31</v>
      </c>
      <c r="C50" s="904" t="s">
        <v>258</v>
      </c>
      <c r="D50" s="904"/>
      <c r="E50" s="904"/>
      <c r="F50" s="168" t="s">
        <v>241</v>
      </c>
      <c r="G50" s="168" t="s">
        <v>1409</v>
      </c>
      <c r="H50" s="168" t="s">
        <v>520</v>
      </c>
      <c r="I50" s="168" t="s">
        <v>1410</v>
      </c>
      <c r="J50" s="169" t="s">
        <v>31</v>
      </c>
      <c r="K50" s="168" t="s">
        <v>31</v>
      </c>
      <c r="L50" s="169" t="s">
        <v>31</v>
      </c>
      <c r="M50" s="170" t="s">
        <v>31</v>
      </c>
      <c r="N50" s="171" t="s">
        <v>31</v>
      </c>
      <c r="T50" s="137" t="s">
        <v>258</v>
      </c>
    </row>
    <row r="51" spans="1:24" s="132" customFormat="1" x14ac:dyDescent="0.2">
      <c r="A51" s="167"/>
      <c r="B51" s="166" t="s">
        <v>31</v>
      </c>
      <c r="C51" s="904" t="s">
        <v>240</v>
      </c>
      <c r="D51" s="904"/>
      <c r="E51" s="904"/>
      <c r="F51" s="168" t="s">
        <v>241</v>
      </c>
      <c r="G51" s="168" t="s">
        <v>860</v>
      </c>
      <c r="H51" s="168" t="s">
        <v>520</v>
      </c>
      <c r="I51" s="168" t="s">
        <v>851</v>
      </c>
      <c r="J51" s="169" t="s">
        <v>31</v>
      </c>
      <c r="K51" s="168" t="s">
        <v>31</v>
      </c>
      <c r="L51" s="169" t="s">
        <v>31</v>
      </c>
      <c r="M51" s="170" t="s">
        <v>31</v>
      </c>
      <c r="N51" s="171" t="s">
        <v>31</v>
      </c>
      <c r="T51" s="137" t="s">
        <v>240</v>
      </c>
    </row>
    <row r="52" spans="1:24" s="132" customFormat="1" x14ac:dyDescent="0.2">
      <c r="A52" s="167"/>
      <c r="B52" s="166" t="s">
        <v>31</v>
      </c>
      <c r="C52" s="917" t="s">
        <v>244</v>
      </c>
      <c r="D52" s="917"/>
      <c r="E52" s="917"/>
      <c r="F52" s="159" t="s">
        <v>31</v>
      </c>
      <c r="G52" s="159" t="s">
        <v>31</v>
      </c>
      <c r="H52" s="159" t="s">
        <v>31</v>
      </c>
      <c r="I52" s="159" t="s">
        <v>31</v>
      </c>
      <c r="J52" s="160">
        <v>1335.94</v>
      </c>
      <c r="K52" s="159" t="s">
        <v>31</v>
      </c>
      <c r="L52" s="160">
        <v>30.8</v>
      </c>
      <c r="M52" s="161" t="s">
        <v>31</v>
      </c>
      <c r="N52" s="162" t="s">
        <v>31</v>
      </c>
      <c r="U52" s="137" t="s">
        <v>244</v>
      </c>
    </row>
    <row r="53" spans="1:24" s="132" customFormat="1" x14ac:dyDescent="0.2">
      <c r="A53" s="167"/>
      <c r="B53" s="166" t="s">
        <v>31</v>
      </c>
      <c r="C53" s="904" t="s">
        <v>245</v>
      </c>
      <c r="D53" s="904"/>
      <c r="E53" s="904"/>
      <c r="F53" s="168" t="s">
        <v>31</v>
      </c>
      <c r="G53" s="168" t="s">
        <v>31</v>
      </c>
      <c r="H53" s="168" t="s">
        <v>31</v>
      </c>
      <c r="I53" s="168" t="s">
        <v>31</v>
      </c>
      <c r="J53" s="169" t="s">
        <v>31</v>
      </c>
      <c r="K53" s="168" t="s">
        <v>31</v>
      </c>
      <c r="L53" s="169">
        <v>19.61</v>
      </c>
      <c r="M53" s="170" t="s">
        <v>31</v>
      </c>
      <c r="N53" s="171" t="s">
        <v>31</v>
      </c>
      <c r="T53" s="137" t="s">
        <v>245</v>
      </c>
    </row>
    <row r="54" spans="1:24" s="132" customFormat="1" ht="22.5" x14ac:dyDescent="0.2">
      <c r="A54" s="167"/>
      <c r="B54" s="166" t="s">
        <v>892</v>
      </c>
      <c r="C54" s="904" t="s">
        <v>893</v>
      </c>
      <c r="D54" s="904"/>
      <c r="E54" s="904"/>
      <c r="F54" s="168" t="s">
        <v>144</v>
      </c>
      <c r="G54" s="168" t="s">
        <v>248</v>
      </c>
      <c r="H54" s="168" t="s">
        <v>31</v>
      </c>
      <c r="I54" s="168" t="s">
        <v>248</v>
      </c>
      <c r="J54" s="169" t="s">
        <v>31</v>
      </c>
      <c r="K54" s="168" t="s">
        <v>31</v>
      </c>
      <c r="L54" s="169">
        <v>18.63</v>
      </c>
      <c r="M54" s="170" t="s">
        <v>31</v>
      </c>
      <c r="N54" s="171" t="s">
        <v>31</v>
      </c>
      <c r="T54" s="137" t="s">
        <v>893</v>
      </c>
    </row>
    <row r="55" spans="1:24" s="132" customFormat="1" ht="22.5" x14ac:dyDescent="0.2">
      <c r="A55" s="167"/>
      <c r="B55" s="166" t="s">
        <v>894</v>
      </c>
      <c r="C55" s="904" t="s">
        <v>895</v>
      </c>
      <c r="D55" s="904"/>
      <c r="E55" s="904"/>
      <c r="F55" s="168" t="s">
        <v>144</v>
      </c>
      <c r="G55" s="168" t="s">
        <v>554</v>
      </c>
      <c r="H55" s="168" t="s">
        <v>31</v>
      </c>
      <c r="I55" s="168" t="s">
        <v>554</v>
      </c>
      <c r="J55" s="169" t="s">
        <v>31</v>
      </c>
      <c r="K55" s="168" t="s">
        <v>31</v>
      </c>
      <c r="L55" s="169">
        <v>12.75</v>
      </c>
      <c r="M55" s="170" t="s">
        <v>31</v>
      </c>
      <c r="N55" s="171" t="s">
        <v>31</v>
      </c>
      <c r="T55" s="137" t="s">
        <v>895</v>
      </c>
    </row>
    <row r="56" spans="1:24" s="132" customFormat="1" x14ac:dyDescent="0.2">
      <c r="A56" s="172"/>
      <c r="B56" s="173"/>
      <c r="C56" s="918" t="s">
        <v>252</v>
      </c>
      <c r="D56" s="918"/>
      <c r="E56" s="918"/>
      <c r="F56" s="174" t="s">
        <v>31</v>
      </c>
      <c r="G56" s="174" t="s">
        <v>31</v>
      </c>
      <c r="H56" s="174" t="s">
        <v>31</v>
      </c>
      <c r="I56" s="174" t="s">
        <v>31</v>
      </c>
      <c r="J56" s="175" t="s">
        <v>31</v>
      </c>
      <c r="K56" s="174" t="s">
        <v>31</v>
      </c>
      <c r="L56" s="175">
        <v>62.18</v>
      </c>
      <c r="M56" s="161" t="s">
        <v>31</v>
      </c>
      <c r="N56" s="176" t="s">
        <v>31</v>
      </c>
      <c r="V56" s="137" t="s">
        <v>252</v>
      </c>
    </row>
    <row r="57" spans="1:24" s="132" customFormat="1" x14ac:dyDescent="0.2">
      <c r="A57" s="157" t="s">
        <v>256</v>
      </c>
      <c r="B57" s="158" t="s">
        <v>1411</v>
      </c>
      <c r="C57" s="917" t="s">
        <v>1412</v>
      </c>
      <c r="D57" s="917"/>
      <c r="E57" s="917"/>
      <c r="F57" s="159" t="s">
        <v>178</v>
      </c>
      <c r="G57" s="159" t="s">
        <v>31</v>
      </c>
      <c r="H57" s="159" t="s">
        <v>31</v>
      </c>
      <c r="I57" s="159" t="s">
        <v>235</v>
      </c>
      <c r="J57" s="160">
        <v>38.380000000000003</v>
      </c>
      <c r="K57" s="159" t="s">
        <v>31</v>
      </c>
      <c r="L57" s="160">
        <v>76.760000000000005</v>
      </c>
      <c r="M57" s="161" t="s">
        <v>31</v>
      </c>
      <c r="N57" s="162" t="s">
        <v>31</v>
      </c>
      <c r="Q57" s="137" t="s">
        <v>1412</v>
      </c>
    </row>
    <row r="58" spans="1:24" s="132" customFormat="1" ht="22.5" x14ac:dyDescent="0.2">
      <c r="A58" s="157" t="s">
        <v>285</v>
      </c>
      <c r="B58" s="158" t="s">
        <v>1413</v>
      </c>
      <c r="C58" s="917" t="s">
        <v>1414</v>
      </c>
      <c r="D58" s="917"/>
      <c r="E58" s="917"/>
      <c r="F58" s="159" t="s">
        <v>178</v>
      </c>
      <c r="G58" s="159" t="s">
        <v>31</v>
      </c>
      <c r="H58" s="159" t="s">
        <v>31</v>
      </c>
      <c r="I58" s="159" t="s">
        <v>235</v>
      </c>
      <c r="J58" s="160">
        <v>5.34</v>
      </c>
      <c r="K58" s="159" t="s">
        <v>787</v>
      </c>
      <c r="L58" s="160">
        <v>10.89</v>
      </c>
      <c r="M58" s="161" t="s">
        <v>31</v>
      </c>
      <c r="N58" s="162" t="s">
        <v>31</v>
      </c>
      <c r="Q58" s="137" t="s">
        <v>1414</v>
      </c>
    </row>
    <row r="59" spans="1:24" s="132" customFormat="1" x14ac:dyDescent="0.2">
      <c r="A59" s="163"/>
      <c r="B59" s="164"/>
      <c r="C59" s="904" t="s">
        <v>1415</v>
      </c>
      <c r="D59" s="904"/>
      <c r="E59" s="904"/>
      <c r="F59" s="904"/>
      <c r="G59" s="904"/>
      <c r="H59" s="904"/>
      <c r="I59" s="904"/>
      <c r="J59" s="904"/>
      <c r="K59" s="904"/>
      <c r="L59" s="904"/>
      <c r="M59" s="904"/>
      <c r="N59" s="912"/>
      <c r="X59" s="137" t="s">
        <v>1415</v>
      </c>
    </row>
    <row r="60" spans="1:24" s="132" customFormat="1" ht="22.5" x14ac:dyDescent="0.2">
      <c r="A60" s="165"/>
      <c r="B60" s="166" t="s">
        <v>789</v>
      </c>
      <c r="C60" s="904" t="s">
        <v>790</v>
      </c>
      <c r="D60" s="904"/>
      <c r="E60" s="904"/>
      <c r="F60" s="904"/>
      <c r="G60" s="904"/>
      <c r="H60" s="904"/>
      <c r="I60" s="904"/>
      <c r="J60" s="904"/>
      <c r="K60" s="904"/>
      <c r="L60" s="904"/>
      <c r="M60" s="904"/>
      <c r="N60" s="912"/>
      <c r="R60" s="137" t="s">
        <v>790</v>
      </c>
    </row>
    <row r="61" spans="1:24" s="132" customFormat="1" x14ac:dyDescent="0.2">
      <c r="A61" s="157" t="s">
        <v>295</v>
      </c>
      <c r="B61" s="158" t="s">
        <v>1022</v>
      </c>
      <c r="C61" s="917" t="s">
        <v>1023</v>
      </c>
      <c r="D61" s="917"/>
      <c r="E61" s="917"/>
      <c r="F61" s="159" t="s">
        <v>650</v>
      </c>
      <c r="G61" s="159" t="s">
        <v>31</v>
      </c>
      <c r="H61" s="159" t="s">
        <v>31</v>
      </c>
      <c r="I61" s="159" t="s">
        <v>925</v>
      </c>
      <c r="J61" s="160" t="s">
        <v>31</v>
      </c>
      <c r="K61" s="159" t="s">
        <v>31</v>
      </c>
      <c r="L61" s="160" t="s">
        <v>31</v>
      </c>
      <c r="M61" s="161" t="s">
        <v>31</v>
      </c>
      <c r="N61" s="162" t="s">
        <v>31</v>
      </c>
      <c r="Q61" s="137" t="s">
        <v>1023</v>
      </c>
    </row>
    <row r="62" spans="1:24" s="132" customFormat="1" x14ac:dyDescent="0.2">
      <c r="A62" s="163"/>
      <c r="B62" s="164"/>
      <c r="C62" s="904" t="s">
        <v>1024</v>
      </c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12"/>
      <c r="W62" s="137" t="s">
        <v>1024</v>
      </c>
    </row>
    <row r="63" spans="1:24" s="132" customFormat="1" ht="22.5" x14ac:dyDescent="0.2">
      <c r="A63" s="165"/>
      <c r="B63" s="166" t="s">
        <v>231</v>
      </c>
      <c r="C63" s="904" t="s">
        <v>232</v>
      </c>
      <c r="D63" s="904"/>
      <c r="E63" s="904"/>
      <c r="F63" s="904"/>
      <c r="G63" s="904"/>
      <c r="H63" s="904"/>
      <c r="I63" s="904"/>
      <c r="J63" s="904"/>
      <c r="K63" s="904"/>
      <c r="L63" s="904"/>
      <c r="M63" s="904"/>
      <c r="N63" s="912"/>
      <c r="R63" s="137" t="s">
        <v>232</v>
      </c>
    </row>
    <row r="64" spans="1:24" s="132" customFormat="1" x14ac:dyDescent="0.2">
      <c r="A64" s="167"/>
      <c r="B64" s="166" t="s">
        <v>225</v>
      </c>
      <c r="C64" s="904" t="s">
        <v>255</v>
      </c>
      <c r="D64" s="904"/>
      <c r="E64" s="904"/>
      <c r="F64" s="168" t="s">
        <v>31</v>
      </c>
      <c r="G64" s="168" t="s">
        <v>31</v>
      </c>
      <c r="H64" s="168" t="s">
        <v>31</v>
      </c>
      <c r="I64" s="168" t="s">
        <v>31</v>
      </c>
      <c r="J64" s="169">
        <v>174.89</v>
      </c>
      <c r="K64" s="168" t="s">
        <v>520</v>
      </c>
      <c r="L64" s="169">
        <v>4.37</v>
      </c>
      <c r="M64" s="170" t="s">
        <v>31</v>
      </c>
      <c r="N64" s="171" t="s">
        <v>31</v>
      </c>
      <c r="S64" s="137" t="s">
        <v>255</v>
      </c>
    </row>
    <row r="65" spans="1:23" s="132" customFormat="1" x14ac:dyDescent="0.2">
      <c r="A65" s="167"/>
      <c r="B65" s="166" t="s">
        <v>235</v>
      </c>
      <c r="C65" s="904" t="s">
        <v>236</v>
      </c>
      <c r="D65" s="904"/>
      <c r="E65" s="904"/>
      <c r="F65" s="168" t="s">
        <v>31</v>
      </c>
      <c r="G65" s="168" t="s">
        <v>31</v>
      </c>
      <c r="H65" s="168" t="s">
        <v>31</v>
      </c>
      <c r="I65" s="168" t="s">
        <v>31</v>
      </c>
      <c r="J65" s="169">
        <v>0.31</v>
      </c>
      <c r="K65" s="168" t="s">
        <v>520</v>
      </c>
      <c r="L65" s="169">
        <v>0.01</v>
      </c>
      <c r="M65" s="170" t="s">
        <v>31</v>
      </c>
      <c r="N65" s="171" t="s">
        <v>31</v>
      </c>
      <c r="S65" s="137" t="s">
        <v>236</v>
      </c>
    </row>
    <row r="66" spans="1:23" s="132" customFormat="1" x14ac:dyDescent="0.2">
      <c r="A66" s="167"/>
      <c r="B66" s="166" t="s">
        <v>238</v>
      </c>
      <c r="C66" s="904" t="s">
        <v>239</v>
      </c>
      <c r="D66" s="904"/>
      <c r="E66" s="904"/>
      <c r="F66" s="168" t="s">
        <v>31</v>
      </c>
      <c r="G66" s="168" t="s">
        <v>31</v>
      </c>
      <c r="H66" s="168" t="s">
        <v>31</v>
      </c>
      <c r="I66" s="168" t="s">
        <v>31</v>
      </c>
      <c r="J66" s="169">
        <v>0.14000000000000001</v>
      </c>
      <c r="K66" s="168" t="s">
        <v>520</v>
      </c>
      <c r="L66" s="169">
        <v>0</v>
      </c>
      <c r="M66" s="170" t="s">
        <v>31</v>
      </c>
      <c r="N66" s="171" t="s">
        <v>31</v>
      </c>
      <c r="S66" s="137" t="s">
        <v>239</v>
      </c>
    </row>
    <row r="67" spans="1:23" s="132" customFormat="1" x14ac:dyDescent="0.2">
      <c r="A67" s="167"/>
      <c r="B67" s="166" t="s">
        <v>256</v>
      </c>
      <c r="C67" s="904" t="s">
        <v>257</v>
      </c>
      <c r="D67" s="904"/>
      <c r="E67" s="904"/>
      <c r="F67" s="168" t="s">
        <v>31</v>
      </c>
      <c r="G67" s="168" t="s">
        <v>31</v>
      </c>
      <c r="H67" s="168" t="s">
        <v>31</v>
      </c>
      <c r="I67" s="168" t="s">
        <v>31</v>
      </c>
      <c r="J67" s="169">
        <v>69.930000000000007</v>
      </c>
      <c r="K67" s="168" t="s">
        <v>31</v>
      </c>
      <c r="L67" s="169">
        <v>1.4</v>
      </c>
      <c r="M67" s="170" t="s">
        <v>31</v>
      </c>
      <c r="N67" s="171" t="s">
        <v>31</v>
      </c>
      <c r="S67" s="137" t="s">
        <v>257</v>
      </c>
    </row>
    <row r="68" spans="1:23" s="132" customFormat="1" x14ac:dyDescent="0.2">
      <c r="A68" s="167"/>
      <c r="B68" s="166" t="s">
        <v>31</v>
      </c>
      <c r="C68" s="904" t="s">
        <v>258</v>
      </c>
      <c r="D68" s="904"/>
      <c r="E68" s="904"/>
      <c r="F68" s="168" t="s">
        <v>241</v>
      </c>
      <c r="G68" s="168" t="s">
        <v>1025</v>
      </c>
      <c r="H68" s="168" t="s">
        <v>520</v>
      </c>
      <c r="I68" s="168" t="s">
        <v>1026</v>
      </c>
      <c r="J68" s="169" t="s">
        <v>31</v>
      </c>
      <c r="K68" s="168" t="s">
        <v>31</v>
      </c>
      <c r="L68" s="169" t="s">
        <v>31</v>
      </c>
      <c r="M68" s="170" t="s">
        <v>31</v>
      </c>
      <c r="N68" s="171" t="s">
        <v>31</v>
      </c>
      <c r="T68" s="137" t="s">
        <v>258</v>
      </c>
    </row>
    <row r="69" spans="1:23" s="132" customFormat="1" x14ac:dyDescent="0.2">
      <c r="A69" s="167"/>
      <c r="B69" s="166" t="s">
        <v>31</v>
      </c>
      <c r="C69" s="904" t="s">
        <v>240</v>
      </c>
      <c r="D69" s="904"/>
      <c r="E69" s="904"/>
      <c r="F69" s="168" t="s">
        <v>241</v>
      </c>
      <c r="G69" s="168" t="s">
        <v>851</v>
      </c>
      <c r="H69" s="168" t="s">
        <v>520</v>
      </c>
      <c r="I69" s="168" t="s">
        <v>1027</v>
      </c>
      <c r="J69" s="169" t="s">
        <v>31</v>
      </c>
      <c r="K69" s="168" t="s">
        <v>31</v>
      </c>
      <c r="L69" s="169" t="s">
        <v>31</v>
      </c>
      <c r="M69" s="170" t="s">
        <v>31</v>
      </c>
      <c r="N69" s="171" t="s">
        <v>31</v>
      </c>
      <c r="T69" s="137" t="s">
        <v>240</v>
      </c>
    </row>
    <row r="70" spans="1:23" s="132" customFormat="1" x14ac:dyDescent="0.2">
      <c r="A70" s="167"/>
      <c r="B70" s="166" t="s">
        <v>31</v>
      </c>
      <c r="C70" s="917" t="s">
        <v>244</v>
      </c>
      <c r="D70" s="917"/>
      <c r="E70" s="917"/>
      <c r="F70" s="159" t="s">
        <v>31</v>
      </c>
      <c r="G70" s="159" t="s">
        <v>31</v>
      </c>
      <c r="H70" s="159" t="s">
        <v>31</v>
      </c>
      <c r="I70" s="159" t="s">
        <v>31</v>
      </c>
      <c r="J70" s="160">
        <v>245.13</v>
      </c>
      <c r="K70" s="159" t="s">
        <v>31</v>
      </c>
      <c r="L70" s="160">
        <v>5.78</v>
      </c>
      <c r="M70" s="161" t="s">
        <v>31</v>
      </c>
      <c r="N70" s="162" t="s">
        <v>31</v>
      </c>
      <c r="U70" s="137" t="s">
        <v>244</v>
      </c>
    </row>
    <row r="71" spans="1:23" s="132" customFormat="1" x14ac:dyDescent="0.2">
      <c r="A71" s="167"/>
      <c r="B71" s="166" t="s">
        <v>31</v>
      </c>
      <c r="C71" s="904" t="s">
        <v>245</v>
      </c>
      <c r="D71" s="904"/>
      <c r="E71" s="904"/>
      <c r="F71" s="168" t="s">
        <v>31</v>
      </c>
      <c r="G71" s="168" t="s">
        <v>31</v>
      </c>
      <c r="H71" s="168" t="s">
        <v>31</v>
      </c>
      <c r="I71" s="168" t="s">
        <v>31</v>
      </c>
      <c r="J71" s="169" t="s">
        <v>31</v>
      </c>
      <c r="K71" s="168" t="s">
        <v>31</v>
      </c>
      <c r="L71" s="169">
        <v>4.37</v>
      </c>
      <c r="M71" s="170" t="s">
        <v>31</v>
      </c>
      <c r="N71" s="171" t="s">
        <v>31</v>
      </c>
      <c r="T71" s="137" t="s">
        <v>245</v>
      </c>
    </row>
    <row r="72" spans="1:23" s="132" customFormat="1" ht="22.5" x14ac:dyDescent="0.2">
      <c r="A72" s="167"/>
      <c r="B72" s="166" t="s">
        <v>892</v>
      </c>
      <c r="C72" s="904" t="s">
        <v>893</v>
      </c>
      <c r="D72" s="904"/>
      <c r="E72" s="904"/>
      <c r="F72" s="168" t="s">
        <v>144</v>
      </c>
      <c r="G72" s="168" t="s">
        <v>248</v>
      </c>
      <c r="H72" s="168" t="s">
        <v>31</v>
      </c>
      <c r="I72" s="168" t="s">
        <v>248</v>
      </c>
      <c r="J72" s="169" t="s">
        <v>31</v>
      </c>
      <c r="K72" s="168" t="s">
        <v>31</v>
      </c>
      <c r="L72" s="169">
        <v>4.1500000000000004</v>
      </c>
      <c r="M72" s="170" t="s">
        <v>31</v>
      </c>
      <c r="N72" s="171" t="s">
        <v>31</v>
      </c>
      <c r="T72" s="137" t="s">
        <v>893</v>
      </c>
    </row>
    <row r="73" spans="1:23" s="132" customFormat="1" ht="22.5" x14ac:dyDescent="0.2">
      <c r="A73" s="167"/>
      <c r="B73" s="166" t="s">
        <v>894</v>
      </c>
      <c r="C73" s="904" t="s">
        <v>895</v>
      </c>
      <c r="D73" s="904"/>
      <c r="E73" s="904"/>
      <c r="F73" s="168" t="s">
        <v>144</v>
      </c>
      <c r="G73" s="168" t="s">
        <v>554</v>
      </c>
      <c r="H73" s="168" t="s">
        <v>31</v>
      </c>
      <c r="I73" s="168" t="s">
        <v>554</v>
      </c>
      <c r="J73" s="169" t="s">
        <v>31</v>
      </c>
      <c r="K73" s="168" t="s">
        <v>31</v>
      </c>
      <c r="L73" s="169">
        <v>2.84</v>
      </c>
      <c r="M73" s="170" t="s">
        <v>31</v>
      </c>
      <c r="N73" s="171" t="s">
        <v>31</v>
      </c>
      <c r="T73" s="137" t="s">
        <v>895</v>
      </c>
    </row>
    <row r="74" spans="1:23" s="132" customFormat="1" x14ac:dyDescent="0.2">
      <c r="A74" s="172"/>
      <c r="B74" s="173"/>
      <c r="C74" s="918" t="s">
        <v>252</v>
      </c>
      <c r="D74" s="918"/>
      <c r="E74" s="918"/>
      <c r="F74" s="174" t="s">
        <v>31</v>
      </c>
      <c r="G74" s="174" t="s">
        <v>31</v>
      </c>
      <c r="H74" s="174" t="s">
        <v>31</v>
      </c>
      <c r="I74" s="174" t="s">
        <v>31</v>
      </c>
      <c r="J74" s="175" t="s">
        <v>31</v>
      </c>
      <c r="K74" s="174" t="s">
        <v>31</v>
      </c>
      <c r="L74" s="175">
        <v>12.77</v>
      </c>
      <c r="M74" s="161" t="s">
        <v>31</v>
      </c>
      <c r="N74" s="176" t="s">
        <v>31</v>
      </c>
      <c r="V74" s="137" t="s">
        <v>252</v>
      </c>
    </row>
    <row r="75" spans="1:23" s="132" customFormat="1" ht="33.75" x14ac:dyDescent="0.2">
      <c r="A75" s="157" t="s">
        <v>304</v>
      </c>
      <c r="B75" s="158" t="s">
        <v>1310</v>
      </c>
      <c r="C75" s="917" t="s">
        <v>1416</v>
      </c>
      <c r="D75" s="917"/>
      <c r="E75" s="917"/>
      <c r="F75" s="159" t="s">
        <v>744</v>
      </c>
      <c r="G75" s="159" t="s">
        <v>31</v>
      </c>
      <c r="H75" s="159" t="s">
        <v>31</v>
      </c>
      <c r="I75" s="159" t="s">
        <v>235</v>
      </c>
      <c r="J75" s="160">
        <v>9.27</v>
      </c>
      <c r="K75" s="159" t="s">
        <v>31</v>
      </c>
      <c r="L75" s="160">
        <v>18.54</v>
      </c>
      <c r="M75" s="161" t="s">
        <v>31</v>
      </c>
      <c r="N75" s="162" t="s">
        <v>31</v>
      </c>
      <c r="Q75" s="137" t="s">
        <v>1416</v>
      </c>
    </row>
    <row r="76" spans="1:23" s="132" customFormat="1" x14ac:dyDescent="0.2">
      <c r="A76" s="157" t="s">
        <v>309</v>
      </c>
      <c r="B76" s="158" t="s">
        <v>885</v>
      </c>
      <c r="C76" s="917" t="s">
        <v>886</v>
      </c>
      <c r="D76" s="917"/>
      <c r="E76" s="917"/>
      <c r="F76" s="159" t="s">
        <v>650</v>
      </c>
      <c r="G76" s="159" t="s">
        <v>31</v>
      </c>
      <c r="H76" s="159" t="s">
        <v>31</v>
      </c>
      <c r="I76" s="159" t="s">
        <v>868</v>
      </c>
      <c r="J76" s="160" t="s">
        <v>31</v>
      </c>
      <c r="K76" s="159" t="s">
        <v>31</v>
      </c>
      <c r="L76" s="160" t="s">
        <v>31</v>
      </c>
      <c r="M76" s="161" t="s">
        <v>31</v>
      </c>
      <c r="N76" s="162" t="s">
        <v>31</v>
      </c>
      <c r="Q76" s="137" t="s">
        <v>886</v>
      </c>
    </row>
    <row r="77" spans="1:23" s="132" customFormat="1" x14ac:dyDescent="0.2">
      <c r="A77" s="163"/>
      <c r="B77" s="164"/>
      <c r="C77" s="904" t="s">
        <v>1049</v>
      </c>
      <c r="D77" s="904"/>
      <c r="E77" s="904"/>
      <c r="F77" s="904"/>
      <c r="G77" s="904"/>
      <c r="H77" s="904"/>
      <c r="I77" s="904"/>
      <c r="J77" s="904"/>
      <c r="K77" s="904"/>
      <c r="L77" s="904"/>
      <c r="M77" s="904"/>
      <c r="N77" s="912"/>
      <c r="W77" s="137" t="s">
        <v>1049</v>
      </c>
    </row>
    <row r="78" spans="1:23" s="132" customFormat="1" ht="22.5" x14ac:dyDescent="0.2">
      <c r="A78" s="165"/>
      <c r="B78" s="166" t="s">
        <v>231</v>
      </c>
      <c r="C78" s="904" t="s">
        <v>232</v>
      </c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12"/>
      <c r="R78" s="137" t="s">
        <v>232</v>
      </c>
    </row>
    <row r="79" spans="1:23" s="132" customFormat="1" x14ac:dyDescent="0.2">
      <c r="A79" s="167"/>
      <c r="B79" s="166" t="s">
        <v>225</v>
      </c>
      <c r="C79" s="904" t="s">
        <v>255</v>
      </c>
      <c r="D79" s="904"/>
      <c r="E79" s="904"/>
      <c r="F79" s="168" t="s">
        <v>31</v>
      </c>
      <c r="G79" s="168" t="s">
        <v>31</v>
      </c>
      <c r="H79" s="168" t="s">
        <v>31</v>
      </c>
      <c r="I79" s="168" t="s">
        <v>31</v>
      </c>
      <c r="J79" s="169">
        <v>154.91999999999999</v>
      </c>
      <c r="K79" s="168" t="s">
        <v>520</v>
      </c>
      <c r="L79" s="169">
        <v>19.37</v>
      </c>
      <c r="M79" s="170" t="s">
        <v>31</v>
      </c>
      <c r="N79" s="171" t="s">
        <v>31</v>
      </c>
      <c r="S79" s="137" t="s">
        <v>255</v>
      </c>
    </row>
    <row r="80" spans="1:23" s="132" customFormat="1" x14ac:dyDescent="0.2">
      <c r="A80" s="167"/>
      <c r="B80" s="166" t="s">
        <v>235</v>
      </c>
      <c r="C80" s="904" t="s">
        <v>236</v>
      </c>
      <c r="D80" s="904"/>
      <c r="E80" s="904"/>
      <c r="F80" s="168" t="s">
        <v>31</v>
      </c>
      <c r="G80" s="168" t="s">
        <v>31</v>
      </c>
      <c r="H80" s="168" t="s">
        <v>31</v>
      </c>
      <c r="I80" s="168" t="s">
        <v>31</v>
      </c>
      <c r="J80" s="169">
        <v>0.31</v>
      </c>
      <c r="K80" s="168" t="s">
        <v>520</v>
      </c>
      <c r="L80" s="169">
        <v>0.04</v>
      </c>
      <c r="M80" s="170" t="s">
        <v>31</v>
      </c>
      <c r="N80" s="171" t="s">
        <v>31</v>
      </c>
      <c r="S80" s="137" t="s">
        <v>236</v>
      </c>
    </row>
    <row r="81" spans="1:23" s="132" customFormat="1" x14ac:dyDescent="0.2">
      <c r="A81" s="167"/>
      <c r="B81" s="166" t="s">
        <v>238</v>
      </c>
      <c r="C81" s="904" t="s">
        <v>239</v>
      </c>
      <c r="D81" s="904"/>
      <c r="E81" s="904"/>
      <c r="F81" s="168" t="s">
        <v>31</v>
      </c>
      <c r="G81" s="168" t="s">
        <v>31</v>
      </c>
      <c r="H81" s="168" t="s">
        <v>31</v>
      </c>
      <c r="I81" s="168" t="s">
        <v>31</v>
      </c>
      <c r="J81" s="169">
        <v>0.14000000000000001</v>
      </c>
      <c r="K81" s="168" t="s">
        <v>520</v>
      </c>
      <c r="L81" s="169">
        <v>0.02</v>
      </c>
      <c r="M81" s="170" t="s">
        <v>31</v>
      </c>
      <c r="N81" s="171" t="s">
        <v>31</v>
      </c>
      <c r="S81" s="137" t="s">
        <v>239</v>
      </c>
    </row>
    <row r="82" spans="1:23" s="132" customFormat="1" x14ac:dyDescent="0.2">
      <c r="A82" s="167"/>
      <c r="B82" s="166" t="s">
        <v>256</v>
      </c>
      <c r="C82" s="904" t="s">
        <v>257</v>
      </c>
      <c r="D82" s="904"/>
      <c r="E82" s="904"/>
      <c r="F82" s="168" t="s">
        <v>31</v>
      </c>
      <c r="G82" s="168" t="s">
        <v>31</v>
      </c>
      <c r="H82" s="168" t="s">
        <v>31</v>
      </c>
      <c r="I82" s="168" t="s">
        <v>31</v>
      </c>
      <c r="J82" s="169">
        <v>51.53</v>
      </c>
      <c r="K82" s="168" t="s">
        <v>31</v>
      </c>
      <c r="L82" s="169">
        <v>5.15</v>
      </c>
      <c r="M82" s="170" t="s">
        <v>31</v>
      </c>
      <c r="N82" s="171" t="s">
        <v>31</v>
      </c>
      <c r="S82" s="137" t="s">
        <v>257</v>
      </c>
    </row>
    <row r="83" spans="1:23" s="132" customFormat="1" x14ac:dyDescent="0.2">
      <c r="A83" s="167"/>
      <c r="B83" s="166" t="s">
        <v>31</v>
      </c>
      <c r="C83" s="904" t="s">
        <v>258</v>
      </c>
      <c r="D83" s="904"/>
      <c r="E83" s="904"/>
      <c r="F83" s="168" t="s">
        <v>241</v>
      </c>
      <c r="G83" s="168" t="s">
        <v>889</v>
      </c>
      <c r="H83" s="168" t="s">
        <v>520</v>
      </c>
      <c r="I83" s="168" t="s">
        <v>1417</v>
      </c>
      <c r="J83" s="169" t="s">
        <v>31</v>
      </c>
      <c r="K83" s="168" t="s">
        <v>31</v>
      </c>
      <c r="L83" s="169" t="s">
        <v>31</v>
      </c>
      <c r="M83" s="170" t="s">
        <v>31</v>
      </c>
      <c r="N83" s="171" t="s">
        <v>31</v>
      </c>
      <c r="T83" s="137" t="s">
        <v>258</v>
      </c>
    </row>
    <row r="84" spans="1:23" s="132" customFormat="1" x14ac:dyDescent="0.2">
      <c r="A84" s="167"/>
      <c r="B84" s="166" t="s">
        <v>31</v>
      </c>
      <c r="C84" s="904" t="s">
        <v>240</v>
      </c>
      <c r="D84" s="904"/>
      <c r="E84" s="904"/>
      <c r="F84" s="168" t="s">
        <v>241</v>
      </c>
      <c r="G84" s="168" t="s">
        <v>851</v>
      </c>
      <c r="H84" s="168" t="s">
        <v>520</v>
      </c>
      <c r="I84" s="168" t="s">
        <v>1418</v>
      </c>
      <c r="J84" s="169" t="s">
        <v>31</v>
      </c>
      <c r="K84" s="168" t="s">
        <v>31</v>
      </c>
      <c r="L84" s="169" t="s">
        <v>31</v>
      </c>
      <c r="M84" s="170" t="s">
        <v>31</v>
      </c>
      <c r="N84" s="171" t="s">
        <v>31</v>
      </c>
      <c r="T84" s="137" t="s">
        <v>240</v>
      </c>
    </row>
    <row r="85" spans="1:23" s="132" customFormat="1" x14ac:dyDescent="0.2">
      <c r="A85" s="167"/>
      <c r="B85" s="166" t="s">
        <v>31</v>
      </c>
      <c r="C85" s="917" t="s">
        <v>244</v>
      </c>
      <c r="D85" s="917"/>
      <c r="E85" s="917"/>
      <c r="F85" s="159" t="s">
        <v>31</v>
      </c>
      <c r="G85" s="159" t="s">
        <v>31</v>
      </c>
      <c r="H85" s="159" t="s">
        <v>31</v>
      </c>
      <c r="I85" s="159" t="s">
        <v>31</v>
      </c>
      <c r="J85" s="160">
        <v>206.76</v>
      </c>
      <c r="K85" s="159" t="s">
        <v>31</v>
      </c>
      <c r="L85" s="160">
        <v>24.56</v>
      </c>
      <c r="M85" s="161" t="s">
        <v>31</v>
      </c>
      <c r="N85" s="162" t="s">
        <v>31</v>
      </c>
      <c r="U85" s="137" t="s">
        <v>244</v>
      </c>
    </row>
    <row r="86" spans="1:23" s="132" customFormat="1" x14ac:dyDescent="0.2">
      <c r="A86" s="167"/>
      <c r="B86" s="166" t="s">
        <v>31</v>
      </c>
      <c r="C86" s="904" t="s">
        <v>245</v>
      </c>
      <c r="D86" s="904"/>
      <c r="E86" s="904"/>
      <c r="F86" s="168" t="s">
        <v>31</v>
      </c>
      <c r="G86" s="168" t="s">
        <v>31</v>
      </c>
      <c r="H86" s="168" t="s">
        <v>31</v>
      </c>
      <c r="I86" s="168" t="s">
        <v>31</v>
      </c>
      <c r="J86" s="169" t="s">
        <v>31</v>
      </c>
      <c r="K86" s="168" t="s">
        <v>31</v>
      </c>
      <c r="L86" s="169">
        <v>19.39</v>
      </c>
      <c r="M86" s="170" t="s">
        <v>31</v>
      </c>
      <c r="N86" s="171" t="s">
        <v>31</v>
      </c>
      <c r="T86" s="137" t="s">
        <v>245</v>
      </c>
    </row>
    <row r="87" spans="1:23" s="132" customFormat="1" ht="22.5" x14ac:dyDescent="0.2">
      <c r="A87" s="167"/>
      <c r="B87" s="166" t="s">
        <v>892</v>
      </c>
      <c r="C87" s="904" t="s">
        <v>893</v>
      </c>
      <c r="D87" s="904"/>
      <c r="E87" s="904"/>
      <c r="F87" s="168" t="s">
        <v>144</v>
      </c>
      <c r="G87" s="168" t="s">
        <v>248</v>
      </c>
      <c r="H87" s="168" t="s">
        <v>31</v>
      </c>
      <c r="I87" s="168" t="s">
        <v>248</v>
      </c>
      <c r="J87" s="169" t="s">
        <v>31</v>
      </c>
      <c r="K87" s="168" t="s">
        <v>31</v>
      </c>
      <c r="L87" s="169">
        <v>18.420000000000002</v>
      </c>
      <c r="M87" s="170" t="s">
        <v>31</v>
      </c>
      <c r="N87" s="171" t="s">
        <v>31</v>
      </c>
      <c r="T87" s="137" t="s">
        <v>893</v>
      </c>
    </row>
    <row r="88" spans="1:23" s="132" customFormat="1" ht="22.5" x14ac:dyDescent="0.2">
      <c r="A88" s="167"/>
      <c r="B88" s="166" t="s">
        <v>894</v>
      </c>
      <c r="C88" s="904" t="s">
        <v>895</v>
      </c>
      <c r="D88" s="904"/>
      <c r="E88" s="904"/>
      <c r="F88" s="168" t="s">
        <v>144</v>
      </c>
      <c r="G88" s="168" t="s">
        <v>554</v>
      </c>
      <c r="H88" s="168" t="s">
        <v>31</v>
      </c>
      <c r="I88" s="168" t="s">
        <v>554</v>
      </c>
      <c r="J88" s="169" t="s">
        <v>31</v>
      </c>
      <c r="K88" s="168" t="s">
        <v>31</v>
      </c>
      <c r="L88" s="169">
        <v>12.6</v>
      </c>
      <c r="M88" s="170" t="s">
        <v>31</v>
      </c>
      <c r="N88" s="171" t="s">
        <v>31</v>
      </c>
      <c r="T88" s="137" t="s">
        <v>895</v>
      </c>
    </row>
    <row r="89" spans="1:23" s="132" customFormat="1" x14ac:dyDescent="0.2">
      <c r="A89" s="172"/>
      <c r="B89" s="173"/>
      <c r="C89" s="918" t="s">
        <v>252</v>
      </c>
      <c r="D89" s="918"/>
      <c r="E89" s="918"/>
      <c r="F89" s="174" t="s">
        <v>31</v>
      </c>
      <c r="G89" s="174" t="s">
        <v>31</v>
      </c>
      <c r="H89" s="174" t="s">
        <v>31</v>
      </c>
      <c r="I89" s="174" t="s">
        <v>31</v>
      </c>
      <c r="J89" s="175" t="s">
        <v>31</v>
      </c>
      <c r="K89" s="174" t="s">
        <v>31</v>
      </c>
      <c r="L89" s="175">
        <v>55.58</v>
      </c>
      <c r="M89" s="161" t="s">
        <v>31</v>
      </c>
      <c r="N89" s="176" t="s">
        <v>31</v>
      </c>
      <c r="V89" s="137" t="s">
        <v>252</v>
      </c>
    </row>
    <row r="90" spans="1:23" s="132" customFormat="1" x14ac:dyDescent="0.2">
      <c r="A90" s="157" t="s">
        <v>315</v>
      </c>
      <c r="B90" s="158" t="s">
        <v>1150</v>
      </c>
      <c r="C90" s="917" t="s">
        <v>1419</v>
      </c>
      <c r="D90" s="917"/>
      <c r="E90" s="917"/>
      <c r="F90" s="159" t="s">
        <v>744</v>
      </c>
      <c r="G90" s="159" t="s">
        <v>31</v>
      </c>
      <c r="H90" s="159" t="s">
        <v>31</v>
      </c>
      <c r="I90" s="159" t="s">
        <v>318</v>
      </c>
      <c r="J90" s="160">
        <v>1.19</v>
      </c>
      <c r="K90" s="159" t="s">
        <v>31</v>
      </c>
      <c r="L90" s="160">
        <v>11.9</v>
      </c>
      <c r="M90" s="161" t="s">
        <v>31</v>
      </c>
      <c r="N90" s="162" t="s">
        <v>31</v>
      </c>
      <c r="Q90" s="137" t="s">
        <v>1419</v>
      </c>
    </row>
    <row r="91" spans="1:23" s="132" customFormat="1" x14ac:dyDescent="0.2">
      <c r="A91" s="157" t="s">
        <v>318</v>
      </c>
      <c r="B91" s="158" t="s">
        <v>919</v>
      </c>
      <c r="C91" s="917" t="s">
        <v>920</v>
      </c>
      <c r="D91" s="917"/>
      <c r="E91" s="917"/>
      <c r="F91" s="159" t="s">
        <v>650</v>
      </c>
      <c r="G91" s="159" t="s">
        <v>31</v>
      </c>
      <c r="H91" s="159" t="s">
        <v>31</v>
      </c>
      <c r="I91" s="159" t="s">
        <v>740</v>
      </c>
      <c r="J91" s="160" t="s">
        <v>31</v>
      </c>
      <c r="K91" s="159" t="s">
        <v>31</v>
      </c>
      <c r="L91" s="160" t="s">
        <v>31</v>
      </c>
      <c r="M91" s="161" t="s">
        <v>31</v>
      </c>
      <c r="N91" s="162" t="s">
        <v>31</v>
      </c>
      <c r="Q91" s="137" t="s">
        <v>920</v>
      </c>
    </row>
    <row r="92" spans="1:23" s="132" customFormat="1" x14ac:dyDescent="0.2">
      <c r="A92" s="163"/>
      <c r="B92" s="164"/>
      <c r="C92" s="904" t="s">
        <v>1420</v>
      </c>
      <c r="D92" s="904"/>
      <c r="E92" s="904"/>
      <c r="F92" s="904"/>
      <c r="G92" s="904"/>
      <c r="H92" s="904"/>
      <c r="I92" s="904"/>
      <c r="J92" s="904"/>
      <c r="K92" s="904"/>
      <c r="L92" s="904"/>
      <c r="M92" s="904"/>
      <c r="N92" s="912"/>
      <c r="W92" s="137" t="s">
        <v>1420</v>
      </c>
    </row>
    <row r="93" spans="1:23" s="132" customFormat="1" ht="22.5" x14ac:dyDescent="0.2">
      <c r="A93" s="165"/>
      <c r="B93" s="166" t="s">
        <v>231</v>
      </c>
      <c r="C93" s="904" t="s">
        <v>232</v>
      </c>
      <c r="D93" s="904"/>
      <c r="E93" s="904"/>
      <c r="F93" s="904"/>
      <c r="G93" s="904"/>
      <c r="H93" s="904"/>
      <c r="I93" s="904"/>
      <c r="J93" s="904"/>
      <c r="K93" s="904"/>
      <c r="L93" s="904"/>
      <c r="M93" s="904"/>
      <c r="N93" s="912"/>
      <c r="R93" s="137" t="s">
        <v>232</v>
      </c>
    </row>
    <row r="94" spans="1:23" s="132" customFormat="1" x14ac:dyDescent="0.2">
      <c r="A94" s="167"/>
      <c r="B94" s="166" t="s">
        <v>225</v>
      </c>
      <c r="C94" s="904" t="s">
        <v>255</v>
      </c>
      <c r="D94" s="904"/>
      <c r="E94" s="904"/>
      <c r="F94" s="168" t="s">
        <v>31</v>
      </c>
      <c r="G94" s="168" t="s">
        <v>31</v>
      </c>
      <c r="H94" s="168" t="s">
        <v>31</v>
      </c>
      <c r="I94" s="168" t="s">
        <v>31</v>
      </c>
      <c r="J94" s="169">
        <v>26.51</v>
      </c>
      <c r="K94" s="168" t="s">
        <v>520</v>
      </c>
      <c r="L94" s="169">
        <v>8.2799999999999994</v>
      </c>
      <c r="M94" s="170" t="s">
        <v>31</v>
      </c>
      <c r="N94" s="171" t="s">
        <v>31</v>
      </c>
      <c r="S94" s="137" t="s">
        <v>255</v>
      </c>
    </row>
    <row r="95" spans="1:23" s="132" customFormat="1" x14ac:dyDescent="0.2">
      <c r="A95" s="167"/>
      <c r="B95" s="166" t="s">
        <v>235</v>
      </c>
      <c r="C95" s="904" t="s">
        <v>236</v>
      </c>
      <c r="D95" s="904"/>
      <c r="E95" s="904"/>
      <c r="F95" s="168" t="s">
        <v>31</v>
      </c>
      <c r="G95" s="168" t="s">
        <v>31</v>
      </c>
      <c r="H95" s="168" t="s">
        <v>31</v>
      </c>
      <c r="I95" s="168" t="s">
        <v>31</v>
      </c>
      <c r="J95" s="169">
        <v>1.81</v>
      </c>
      <c r="K95" s="168" t="s">
        <v>520</v>
      </c>
      <c r="L95" s="169">
        <v>0.56999999999999995</v>
      </c>
      <c r="M95" s="170" t="s">
        <v>31</v>
      </c>
      <c r="N95" s="171" t="s">
        <v>31</v>
      </c>
      <c r="S95" s="137" t="s">
        <v>236</v>
      </c>
    </row>
    <row r="96" spans="1:23" s="132" customFormat="1" x14ac:dyDescent="0.2">
      <c r="A96" s="167"/>
      <c r="B96" s="166" t="s">
        <v>238</v>
      </c>
      <c r="C96" s="904" t="s">
        <v>239</v>
      </c>
      <c r="D96" s="904"/>
      <c r="E96" s="904"/>
      <c r="F96" s="168" t="s">
        <v>31</v>
      </c>
      <c r="G96" s="168" t="s">
        <v>31</v>
      </c>
      <c r="H96" s="168" t="s">
        <v>31</v>
      </c>
      <c r="I96" s="168" t="s">
        <v>31</v>
      </c>
      <c r="J96" s="169">
        <v>0.26</v>
      </c>
      <c r="K96" s="168" t="s">
        <v>520</v>
      </c>
      <c r="L96" s="169">
        <v>0.08</v>
      </c>
      <c r="M96" s="170" t="s">
        <v>31</v>
      </c>
      <c r="N96" s="171" t="s">
        <v>31</v>
      </c>
      <c r="S96" s="137" t="s">
        <v>239</v>
      </c>
    </row>
    <row r="97" spans="1:24" s="132" customFormat="1" x14ac:dyDescent="0.2">
      <c r="A97" s="167"/>
      <c r="B97" s="166" t="s">
        <v>256</v>
      </c>
      <c r="C97" s="904" t="s">
        <v>257</v>
      </c>
      <c r="D97" s="904"/>
      <c r="E97" s="904"/>
      <c r="F97" s="168" t="s">
        <v>31</v>
      </c>
      <c r="G97" s="168" t="s">
        <v>31</v>
      </c>
      <c r="H97" s="168" t="s">
        <v>31</v>
      </c>
      <c r="I97" s="168" t="s">
        <v>31</v>
      </c>
      <c r="J97" s="169">
        <v>10.27</v>
      </c>
      <c r="K97" s="168" t="s">
        <v>31</v>
      </c>
      <c r="L97" s="169">
        <v>2.57</v>
      </c>
      <c r="M97" s="170" t="s">
        <v>31</v>
      </c>
      <c r="N97" s="171" t="s">
        <v>31</v>
      </c>
      <c r="S97" s="137" t="s">
        <v>257</v>
      </c>
    </row>
    <row r="98" spans="1:24" s="132" customFormat="1" x14ac:dyDescent="0.2">
      <c r="A98" s="167"/>
      <c r="B98" s="166" t="s">
        <v>31</v>
      </c>
      <c r="C98" s="904" t="s">
        <v>258</v>
      </c>
      <c r="D98" s="904"/>
      <c r="E98" s="904"/>
      <c r="F98" s="168" t="s">
        <v>241</v>
      </c>
      <c r="G98" s="168" t="s">
        <v>923</v>
      </c>
      <c r="H98" s="168" t="s">
        <v>520</v>
      </c>
      <c r="I98" s="168" t="s">
        <v>1421</v>
      </c>
      <c r="J98" s="169" t="s">
        <v>31</v>
      </c>
      <c r="K98" s="168" t="s">
        <v>31</v>
      </c>
      <c r="L98" s="169" t="s">
        <v>31</v>
      </c>
      <c r="M98" s="170" t="s">
        <v>31</v>
      </c>
      <c r="N98" s="171" t="s">
        <v>31</v>
      </c>
      <c r="T98" s="137" t="s">
        <v>258</v>
      </c>
    </row>
    <row r="99" spans="1:24" s="132" customFormat="1" x14ac:dyDescent="0.2">
      <c r="A99" s="167"/>
      <c r="B99" s="166" t="s">
        <v>31</v>
      </c>
      <c r="C99" s="904" t="s">
        <v>240</v>
      </c>
      <c r="D99" s="904"/>
      <c r="E99" s="904"/>
      <c r="F99" s="168" t="s">
        <v>241</v>
      </c>
      <c r="G99" s="168" t="s">
        <v>925</v>
      </c>
      <c r="H99" s="168" t="s">
        <v>520</v>
      </c>
      <c r="I99" s="168" t="s">
        <v>1149</v>
      </c>
      <c r="J99" s="169" t="s">
        <v>31</v>
      </c>
      <c r="K99" s="168" t="s">
        <v>31</v>
      </c>
      <c r="L99" s="169" t="s">
        <v>31</v>
      </c>
      <c r="M99" s="170" t="s">
        <v>31</v>
      </c>
      <c r="N99" s="171" t="s">
        <v>31</v>
      </c>
      <c r="T99" s="137" t="s">
        <v>240</v>
      </c>
    </row>
    <row r="100" spans="1:24" s="132" customFormat="1" x14ac:dyDescent="0.2">
      <c r="A100" s="167"/>
      <c r="B100" s="166" t="s">
        <v>31</v>
      </c>
      <c r="C100" s="917" t="s">
        <v>244</v>
      </c>
      <c r="D100" s="917"/>
      <c r="E100" s="917"/>
      <c r="F100" s="159" t="s">
        <v>31</v>
      </c>
      <c r="G100" s="159" t="s">
        <v>31</v>
      </c>
      <c r="H100" s="159" t="s">
        <v>31</v>
      </c>
      <c r="I100" s="159" t="s">
        <v>31</v>
      </c>
      <c r="J100" s="160">
        <v>38.590000000000003</v>
      </c>
      <c r="K100" s="159" t="s">
        <v>31</v>
      </c>
      <c r="L100" s="160">
        <v>11.42</v>
      </c>
      <c r="M100" s="161" t="s">
        <v>31</v>
      </c>
      <c r="N100" s="162" t="s">
        <v>31</v>
      </c>
      <c r="U100" s="137" t="s">
        <v>244</v>
      </c>
    </row>
    <row r="101" spans="1:24" s="132" customFormat="1" x14ac:dyDescent="0.2">
      <c r="A101" s="167"/>
      <c r="B101" s="166" t="s">
        <v>31</v>
      </c>
      <c r="C101" s="904" t="s">
        <v>245</v>
      </c>
      <c r="D101" s="904"/>
      <c r="E101" s="904"/>
      <c r="F101" s="168" t="s">
        <v>31</v>
      </c>
      <c r="G101" s="168" t="s">
        <v>31</v>
      </c>
      <c r="H101" s="168" t="s">
        <v>31</v>
      </c>
      <c r="I101" s="168" t="s">
        <v>31</v>
      </c>
      <c r="J101" s="169" t="s">
        <v>31</v>
      </c>
      <c r="K101" s="168" t="s">
        <v>31</v>
      </c>
      <c r="L101" s="169">
        <v>8.36</v>
      </c>
      <c r="M101" s="170" t="s">
        <v>31</v>
      </c>
      <c r="N101" s="171" t="s">
        <v>31</v>
      </c>
      <c r="T101" s="137" t="s">
        <v>245</v>
      </c>
    </row>
    <row r="102" spans="1:24" s="132" customFormat="1" ht="22.5" x14ac:dyDescent="0.2">
      <c r="A102" s="167"/>
      <c r="B102" s="166" t="s">
        <v>892</v>
      </c>
      <c r="C102" s="904" t="s">
        <v>893</v>
      </c>
      <c r="D102" s="904"/>
      <c r="E102" s="904"/>
      <c r="F102" s="168" t="s">
        <v>144</v>
      </c>
      <c r="G102" s="168" t="s">
        <v>248</v>
      </c>
      <c r="H102" s="168" t="s">
        <v>31</v>
      </c>
      <c r="I102" s="168" t="s">
        <v>248</v>
      </c>
      <c r="J102" s="169" t="s">
        <v>31</v>
      </c>
      <c r="K102" s="168" t="s">
        <v>31</v>
      </c>
      <c r="L102" s="169">
        <v>7.94</v>
      </c>
      <c r="M102" s="170" t="s">
        <v>31</v>
      </c>
      <c r="N102" s="171" t="s">
        <v>31</v>
      </c>
      <c r="T102" s="137" t="s">
        <v>893</v>
      </c>
    </row>
    <row r="103" spans="1:24" s="132" customFormat="1" ht="22.5" x14ac:dyDescent="0.2">
      <c r="A103" s="167"/>
      <c r="B103" s="166" t="s">
        <v>894</v>
      </c>
      <c r="C103" s="904" t="s">
        <v>895</v>
      </c>
      <c r="D103" s="904"/>
      <c r="E103" s="904"/>
      <c r="F103" s="168" t="s">
        <v>144</v>
      </c>
      <c r="G103" s="168" t="s">
        <v>554</v>
      </c>
      <c r="H103" s="168" t="s">
        <v>31</v>
      </c>
      <c r="I103" s="168" t="s">
        <v>554</v>
      </c>
      <c r="J103" s="169" t="s">
        <v>31</v>
      </c>
      <c r="K103" s="168" t="s">
        <v>31</v>
      </c>
      <c r="L103" s="169">
        <v>5.43</v>
      </c>
      <c r="M103" s="170" t="s">
        <v>31</v>
      </c>
      <c r="N103" s="171" t="s">
        <v>31</v>
      </c>
      <c r="T103" s="137" t="s">
        <v>895</v>
      </c>
    </row>
    <row r="104" spans="1:24" s="132" customFormat="1" x14ac:dyDescent="0.2">
      <c r="A104" s="172"/>
      <c r="B104" s="173"/>
      <c r="C104" s="918" t="s">
        <v>252</v>
      </c>
      <c r="D104" s="918"/>
      <c r="E104" s="918"/>
      <c r="F104" s="174" t="s">
        <v>31</v>
      </c>
      <c r="G104" s="174" t="s">
        <v>31</v>
      </c>
      <c r="H104" s="174" t="s">
        <v>31</v>
      </c>
      <c r="I104" s="174" t="s">
        <v>31</v>
      </c>
      <c r="J104" s="175" t="s">
        <v>31</v>
      </c>
      <c r="K104" s="174" t="s">
        <v>31</v>
      </c>
      <c r="L104" s="175">
        <v>24.79</v>
      </c>
      <c r="M104" s="161" t="s">
        <v>31</v>
      </c>
      <c r="N104" s="176" t="s">
        <v>31</v>
      </c>
      <c r="V104" s="137" t="s">
        <v>252</v>
      </c>
    </row>
    <row r="105" spans="1:24" s="132" customFormat="1" ht="101.25" x14ac:dyDescent="0.2">
      <c r="A105" s="157" t="s">
        <v>323</v>
      </c>
      <c r="B105" s="158" t="s">
        <v>1092</v>
      </c>
      <c r="C105" s="917" t="s">
        <v>1320</v>
      </c>
      <c r="D105" s="917"/>
      <c r="E105" s="917"/>
      <c r="F105" s="159" t="s">
        <v>1037</v>
      </c>
      <c r="G105" s="159" t="s">
        <v>31</v>
      </c>
      <c r="H105" s="159" t="s">
        <v>31</v>
      </c>
      <c r="I105" s="159" t="s">
        <v>1094</v>
      </c>
      <c r="J105" s="160">
        <v>5167.54</v>
      </c>
      <c r="K105" s="159" t="s">
        <v>31</v>
      </c>
      <c r="L105" s="160">
        <v>52.71</v>
      </c>
      <c r="M105" s="161" t="s">
        <v>31</v>
      </c>
      <c r="N105" s="162" t="s">
        <v>31</v>
      </c>
      <c r="Q105" s="137" t="s">
        <v>1320</v>
      </c>
    </row>
    <row r="106" spans="1:24" s="132" customFormat="1" x14ac:dyDescent="0.2">
      <c r="A106" s="163"/>
      <c r="B106" s="164"/>
      <c r="C106" s="904" t="s">
        <v>1095</v>
      </c>
      <c r="D106" s="904"/>
      <c r="E106" s="904"/>
      <c r="F106" s="904"/>
      <c r="G106" s="904"/>
      <c r="H106" s="904"/>
      <c r="I106" s="904"/>
      <c r="J106" s="904"/>
      <c r="K106" s="904"/>
      <c r="L106" s="904"/>
      <c r="M106" s="904"/>
      <c r="N106" s="912"/>
      <c r="W106" s="137" t="s">
        <v>1095</v>
      </c>
    </row>
    <row r="107" spans="1:24" s="132" customFormat="1" ht="22.5" x14ac:dyDescent="0.2">
      <c r="A107" s="157" t="s">
        <v>328</v>
      </c>
      <c r="B107" s="158" t="s">
        <v>1422</v>
      </c>
      <c r="C107" s="917" t="s">
        <v>1423</v>
      </c>
      <c r="D107" s="917"/>
      <c r="E107" s="917"/>
      <c r="F107" s="159" t="s">
        <v>1037</v>
      </c>
      <c r="G107" s="159" t="s">
        <v>31</v>
      </c>
      <c r="H107" s="159" t="s">
        <v>31</v>
      </c>
      <c r="I107" s="159" t="s">
        <v>1094</v>
      </c>
      <c r="J107" s="160">
        <v>5545.45</v>
      </c>
      <c r="K107" s="159" t="s">
        <v>31</v>
      </c>
      <c r="L107" s="160">
        <v>56.56</v>
      </c>
      <c r="M107" s="161" t="s">
        <v>31</v>
      </c>
      <c r="N107" s="162" t="s">
        <v>31</v>
      </c>
      <c r="Q107" s="137" t="s">
        <v>1423</v>
      </c>
    </row>
    <row r="108" spans="1:24" s="132" customFormat="1" x14ac:dyDescent="0.2">
      <c r="A108" s="163"/>
      <c r="B108" s="164"/>
      <c r="C108" s="904" t="s">
        <v>1095</v>
      </c>
      <c r="D108" s="904"/>
      <c r="E108" s="904"/>
      <c r="F108" s="904"/>
      <c r="G108" s="904"/>
      <c r="H108" s="904"/>
      <c r="I108" s="904"/>
      <c r="J108" s="904"/>
      <c r="K108" s="904"/>
      <c r="L108" s="904"/>
      <c r="M108" s="904"/>
      <c r="N108" s="912"/>
      <c r="W108" s="137" t="s">
        <v>1095</v>
      </c>
    </row>
    <row r="109" spans="1:24" s="132" customFormat="1" ht="22.5" x14ac:dyDescent="0.2">
      <c r="A109" s="157" t="s">
        <v>336</v>
      </c>
      <c r="B109" s="158" t="s">
        <v>1424</v>
      </c>
      <c r="C109" s="917" t="s">
        <v>1425</v>
      </c>
      <c r="D109" s="917"/>
      <c r="E109" s="917"/>
      <c r="F109" s="159" t="s">
        <v>744</v>
      </c>
      <c r="G109" s="159" t="s">
        <v>31</v>
      </c>
      <c r="H109" s="159" t="s">
        <v>31</v>
      </c>
      <c r="I109" s="159" t="s">
        <v>1054</v>
      </c>
      <c r="J109" s="160">
        <v>13.35</v>
      </c>
      <c r="K109" s="159" t="s">
        <v>787</v>
      </c>
      <c r="L109" s="160">
        <v>69.45</v>
      </c>
      <c r="M109" s="161" t="s">
        <v>31</v>
      </c>
      <c r="N109" s="162" t="s">
        <v>31</v>
      </c>
      <c r="Q109" s="137" t="s">
        <v>1425</v>
      </c>
    </row>
    <row r="110" spans="1:24" s="132" customFormat="1" x14ac:dyDescent="0.2">
      <c r="A110" s="163"/>
      <c r="B110" s="164"/>
      <c r="C110" s="904" t="s">
        <v>1426</v>
      </c>
      <c r="D110" s="904"/>
      <c r="E110" s="904"/>
      <c r="F110" s="904"/>
      <c r="G110" s="904"/>
      <c r="H110" s="904"/>
      <c r="I110" s="904"/>
      <c r="J110" s="904"/>
      <c r="K110" s="904"/>
      <c r="L110" s="904"/>
      <c r="M110" s="904"/>
      <c r="N110" s="912"/>
      <c r="W110" s="137" t="s">
        <v>1426</v>
      </c>
    </row>
    <row r="111" spans="1:24" s="132" customFormat="1" x14ac:dyDescent="0.2">
      <c r="A111" s="163"/>
      <c r="B111" s="164"/>
      <c r="C111" s="904" t="s">
        <v>1427</v>
      </c>
      <c r="D111" s="904"/>
      <c r="E111" s="904"/>
      <c r="F111" s="904"/>
      <c r="G111" s="904"/>
      <c r="H111" s="904"/>
      <c r="I111" s="904"/>
      <c r="J111" s="904"/>
      <c r="K111" s="904"/>
      <c r="L111" s="904"/>
      <c r="M111" s="904"/>
      <c r="N111" s="912"/>
      <c r="X111" s="137" t="s">
        <v>1427</v>
      </c>
    </row>
    <row r="112" spans="1:24" s="132" customFormat="1" ht="22.5" x14ac:dyDescent="0.2">
      <c r="A112" s="165"/>
      <c r="B112" s="166" t="s">
        <v>789</v>
      </c>
      <c r="C112" s="904" t="s">
        <v>790</v>
      </c>
      <c r="D112" s="904"/>
      <c r="E112" s="904"/>
      <c r="F112" s="904"/>
      <c r="G112" s="904"/>
      <c r="H112" s="904"/>
      <c r="I112" s="904"/>
      <c r="J112" s="904"/>
      <c r="K112" s="904"/>
      <c r="L112" s="904"/>
      <c r="M112" s="904"/>
      <c r="N112" s="912"/>
      <c r="R112" s="137" t="s">
        <v>790</v>
      </c>
    </row>
    <row r="113" spans="1:26" s="132" customFormat="1" ht="22.5" x14ac:dyDescent="0.2">
      <c r="A113" s="157" t="s">
        <v>341</v>
      </c>
      <c r="B113" s="158" t="s">
        <v>1047</v>
      </c>
      <c r="C113" s="917" t="s">
        <v>1048</v>
      </c>
      <c r="D113" s="917"/>
      <c r="E113" s="917"/>
      <c r="F113" s="159" t="s">
        <v>900</v>
      </c>
      <c r="G113" s="159" t="s">
        <v>31</v>
      </c>
      <c r="H113" s="159" t="s">
        <v>31</v>
      </c>
      <c r="I113" s="159" t="s">
        <v>868</v>
      </c>
      <c r="J113" s="160">
        <v>125</v>
      </c>
      <c r="K113" s="159" t="s">
        <v>31</v>
      </c>
      <c r="L113" s="160">
        <v>12.5</v>
      </c>
      <c r="M113" s="161" t="s">
        <v>31</v>
      </c>
      <c r="N113" s="162" t="s">
        <v>31</v>
      </c>
      <c r="Q113" s="137" t="s">
        <v>1048</v>
      </c>
    </row>
    <row r="114" spans="1:26" s="132" customFormat="1" x14ac:dyDescent="0.2">
      <c r="A114" s="163"/>
      <c r="B114" s="164"/>
      <c r="C114" s="904" t="s">
        <v>1049</v>
      </c>
      <c r="D114" s="904"/>
      <c r="E114" s="904"/>
      <c r="F114" s="904"/>
      <c r="G114" s="904"/>
      <c r="H114" s="904"/>
      <c r="I114" s="904"/>
      <c r="J114" s="904"/>
      <c r="K114" s="904"/>
      <c r="L114" s="904"/>
      <c r="M114" s="904"/>
      <c r="N114" s="912"/>
      <c r="W114" s="137" t="s">
        <v>1049</v>
      </c>
    </row>
    <row r="115" spans="1:26" s="132" customFormat="1" ht="1.5" customHeight="1" x14ac:dyDescent="0.2">
      <c r="A115" s="177"/>
      <c r="B115" s="173"/>
      <c r="C115" s="173"/>
      <c r="D115" s="173"/>
      <c r="E115" s="173"/>
      <c r="F115" s="177"/>
      <c r="G115" s="177"/>
      <c r="H115" s="177"/>
      <c r="I115" s="177"/>
      <c r="J115" s="178"/>
      <c r="K115" s="177"/>
      <c r="L115" s="178"/>
      <c r="M115" s="168"/>
      <c r="N115" s="178"/>
    </row>
    <row r="116" spans="1:26" s="132" customFormat="1" ht="2.25" customHeight="1" x14ac:dyDescent="0.2"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91"/>
      <c r="M116" s="192"/>
      <c r="N116" s="193"/>
    </row>
    <row r="117" spans="1:26" s="132" customFormat="1" x14ac:dyDescent="0.2">
      <c r="A117" s="179"/>
      <c r="B117" s="180" t="s">
        <v>31</v>
      </c>
      <c r="C117" s="918" t="s">
        <v>466</v>
      </c>
      <c r="D117" s="918"/>
      <c r="E117" s="918"/>
      <c r="F117" s="918"/>
      <c r="G117" s="918"/>
      <c r="H117" s="918"/>
      <c r="I117" s="918"/>
      <c r="J117" s="918"/>
      <c r="K117" s="918"/>
      <c r="L117" s="181" t="s">
        <v>31</v>
      </c>
      <c r="M117" s="182" t="s">
        <v>31</v>
      </c>
      <c r="N117" s="183" t="s">
        <v>31</v>
      </c>
      <c r="Y117" s="137" t="s">
        <v>466</v>
      </c>
    </row>
    <row r="118" spans="1:26" s="132" customFormat="1" x14ac:dyDescent="0.2">
      <c r="A118" s="184"/>
      <c r="B118" s="166" t="s">
        <v>225</v>
      </c>
      <c r="C118" s="904" t="s">
        <v>808</v>
      </c>
      <c r="D118" s="904"/>
      <c r="E118" s="904"/>
      <c r="F118" s="904"/>
      <c r="G118" s="904"/>
      <c r="H118" s="904"/>
      <c r="I118" s="904"/>
      <c r="J118" s="904"/>
      <c r="K118" s="904"/>
      <c r="L118" s="185">
        <v>529.67999999999995</v>
      </c>
      <c r="M118" s="186">
        <v>7.3</v>
      </c>
      <c r="N118" s="187">
        <v>3867</v>
      </c>
      <c r="Z118" s="137" t="s">
        <v>808</v>
      </c>
    </row>
    <row r="119" spans="1:26" s="132" customFormat="1" x14ac:dyDescent="0.2">
      <c r="A119" s="184"/>
      <c r="B119" s="166" t="s">
        <v>31</v>
      </c>
      <c r="C119" s="904" t="s">
        <v>270</v>
      </c>
      <c r="D119" s="904"/>
      <c r="E119" s="904"/>
      <c r="F119" s="904"/>
      <c r="G119" s="904"/>
      <c r="H119" s="904"/>
      <c r="I119" s="904"/>
      <c r="J119" s="904"/>
      <c r="K119" s="904"/>
      <c r="L119" s="185" t="s">
        <v>31</v>
      </c>
      <c r="M119" s="186" t="s">
        <v>31</v>
      </c>
      <c r="N119" s="187" t="s">
        <v>31</v>
      </c>
      <c r="Z119" s="137" t="s">
        <v>270</v>
      </c>
    </row>
    <row r="120" spans="1:26" s="132" customFormat="1" x14ac:dyDescent="0.2">
      <c r="A120" s="184"/>
      <c r="B120" s="166" t="s">
        <v>31</v>
      </c>
      <c r="C120" s="904" t="s">
        <v>271</v>
      </c>
      <c r="D120" s="904"/>
      <c r="E120" s="904"/>
      <c r="F120" s="904"/>
      <c r="G120" s="904"/>
      <c r="H120" s="904"/>
      <c r="I120" s="904"/>
      <c r="J120" s="904"/>
      <c r="K120" s="904"/>
      <c r="L120" s="185">
        <v>96.85</v>
      </c>
      <c r="M120" s="186" t="s">
        <v>31</v>
      </c>
      <c r="N120" s="187" t="s">
        <v>31</v>
      </c>
      <c r="Z120" s="137" t="s">
        <v>271</v>
      </c>
    </row>
    <row r="121" spans="1:26" s="132" customFormat="1" x14ac:dyDescent="0.2">
      <c r="A121" s="184"/>
      <c r="B121" s="166" t="s">
        <v>31</v>
      </c>
      <c r="C121" s="904" t="s">
        <v>272</v>
      </c>
      <c r="D121" s="904"/>
      <c r="E121" s="904"/>
      <c r="F121" s="904"/>
      <c r="G121" s="904"/>
      <c r="H121" s="904"/>
      <c r="I121" s="904"/>
      <c r="J121" s="904"/>
      <c r="K121" s="904"/>
      <c r="L121" s="185">
        <v>1.53</v>
      </c>
      <c r="M121" s="186" t="s">
        <v>31</v>
      </c>
      <c r="N121" s="187" t="s">
        <v>31</v>
      </c>
      <c r="Z121" s="137" t="s">
        <v>272</v>
      </c>
    </row>
    <row r="122" spans="1:26" s="132" customFormat="1" x14ac:dyDescent="0.2">
      <c r="A122" s="184"/>
      <c r="B122" s="166" t="s">
        <v>31</v>
      </c>
      <c r="C122" s="904" t="s">
        <v>273</v>
      </c>
      <c r="D122" s="904"/>
      <c r="E122" s="904"/>
      <c r="F122" s="904"/>
      <c r="G122" s="904"/>
      <c r="H122" s="904"/>
      <c r="I122" s="904"/>
      <c r="J122" s="904"/>
      <c r="K122" s="904"/>
      <c r="L122" s="185">
        <v>277.33999999999997</v>
      </c>
      <c r="M122" s="186" t="s">
        <v>31</v>
      </c>
      <c r="N122" s="187" t="s">
        <v>31</v>
      </c>
      <c r="Z122" s="137" t="s">
        <v>273</v>
      </c>
    </row>
    <row r="123" spans="1:26" s="132" customFormat="1" x14ac:dyDescent="0.2">
      <c r="A123" s="184"/>
      <c r="B123" s="166" t="s">
        <v>31</v>
      </c>
      <c r="C123" s="904" t="s">
        <v>274</v>
      </c>
      <c r="D123" s="904"/>
      <c r="E123" s="904"/>
      <c r="F123" s="904"/>
      <c r="G123" s="904"/>
      <c r="H123" s="904"/>
      <c r="I123" s="904"/>
      <c r="J123" s="904"/>
      <c r="K123" s="904"/>
      <c r="L123" s="185">
        <v>90.86</v>
      </c>
      <c r="M123" s="186" t="s">
        <v>31</v>
      </c>
      <c r="N123" s="187" t="s">
        <v>31</v>
      </c>
      <c r="Z123" s="137" t="s">
        <v>274</v>
      </c>
    </row>
    <row r="124" spans="1:26" s="132" customFormat="1" x14ac:dyDescent="0.2">
      <c r="A124" s="184"/>
      <c r="B124" s="166" t="s">
        <v>31</v>
      </c>
      <c r="C124" s="904" t="s">
        <v>275</v>
      </c>
      <c r="D124" s="904"/>
      <c r="E124" s="904"/>
      <c r="F124" s="904"/>
      <c r="G124" s="904"/>
      <c r="H124" s="904"/>
      <c r="I124" s="904"/>
      <c r="J124" s="904"/>
      <c r="K124" s="904"/>
      <c r="L124" s="185">
        <v>63.1</v>
      </c>
      <c r="M124" s="186" t="s">
        <v>31</v>
      </c>
      <c r="N124" s="187" t="s">
        <v>31</v>
      </c>
      <c r="Z124" s="137" t="s">
        <v>275</v>
      </c>
    </row>
    <row r="125" spans="1:26" s="132" customFormat="1" x14ac:dyDescent="0.2">
      <c r="A125" s="184"/>
      <c r="B125" s="166" t="s">
        <v>235</v>
      </c>
      <c r="C125" s="904" t="s">
        <v>809</v>
      </c>
      <c r="D125" s="904"/>
      <c r="E125" s="904"/>
      <c r="F125" s="904"/>
      <c r="G125" s="904"/>
      <c r="H125" s="904"/>
      <c r="I125" s="904"/>
      <c r="J125" s="904"/>
      <c r="K125" s="904"/>
      <c r="L125" s="185">
        <v>871.42</v>
      </c>
      <c r="M125" s="186">
        <v>4.51</v>
      </c>
      <c r="N125" s="187">
        <v>3930</v>
      </c>
      <c r="Z125" s="137" t="s">
        <v>809</v>
      </c>
    </row>
    <row r="126" spans="1:26" s="132" customFormat="1" x14ac:dyDescent="0.2">
      <c r="A126" s="184"/>
      <c r="B126" s="166" t="s">
        <v>31</v>
      </c>
      <c r="C126" s="904" t="s">
        <v>276</v>
      </c>
      <c r="D126" s="904"/>
      <c r="E126" s="904"/>
      <c r="F126" s="904"/>
      <c r="G126" s="904"/>
      <c r="H126" s="904"/>
      <c r="I126" s="904"/>
      <c r="J126" s="904"/>
      <c r="K126" s="904"/>
      <c r="L126" s="185">
        <v>97.08</v>
      </c>
      <c r="M126" s="186" t="s">
        <v>31</v>
      </c>
      <c r="N126" s="187" t="s">
        <v>31</v>
      </c>
      <c r="Z126" s="137" t="s">
        <v>276</v>
      </c>
    </row>
    <row r="127" spans="1:26" s="132" customFormat="1" x14ac:dyDescent="0.2">
      <c r="A127" s="184"/>
      <c r="B127" s="166" t="s">
        <v>31</v>
      </c>
      <c r="C127" s="904" t="s">
        <v>277</v>
      </c>
      <c r="D127" s="904"/>
      <c r="E127" s="904"/>
      <c r="F127" s="904"/>
      <c r="G127" s="904"/>
      <c r="H127" s="904"/>
      <c r="I127" s="904"/>
      <c r="J127" s="904"/>
      <c r="K127" s="904"/>
      <c r="L127" s="185">
        <v>90.86</v>
      </c>
      <c r="M127" s="186" t="s">
        <v>31</v>
      </c>
      <c r="N127" s="187" t="s">
        <v>31</v>
      </c>
      <c r="Z127" s="137" t="s">
        <v>277</v>
      </c>
    </row>
    <row r="128" spans="1:26" s="132" customFormat="1" x14ac:dyDescent="0.2">
      <c r="A128" s="184"/>
      <c r="B128" s="166" t="s">
        <v>31</v>
      </c>
      <c r="C128" s="904" t="s">
        <v>278</v>
      </c>
      <c r="D128" s="904"/>
      <c r="E128" s="904"/>
      <c r="F128" s="904"/>
      <c r="G128" s="904"/>
      <c r="H128" s="904"/>
      <c r="I128" s="904"/>
      <c r="J128" s="904"/>
      <c r="K128" s="904"/>
      <c r="L128" s="185">
        <v>63.1</v>
      </c>
      <c r="M128" s="186" t="s">
        <v>31</v>
      </c>
      <c r="N128" s="187" t="s">
        <v>31</v>
      </c>
      <c r="Z128" s="137" t="s">
        <v>278</v>
      </c>
    </row>
    <row r="129" spans="1:27" x14ac:dyDescent="0.2">
      <c r="A129" s="184"/>
      <c r="B129" s="178" t="s">
        <v>31</v>
      </c>
      <c r="C129" s="919" t="s">
        <v>467</v>
      </c>
      <c r="D129" s="919"/>
      <c r="E129" s="919"/>
      <c r="F129" s="919"/>
      <c r="G129" s="919"/>
      <c r="H129" s="919"/>
      <c r="I129" s="919"/>
      <c r="J129" s="919"/>
      <c r="K129" s="919"/>
      <c r="L129" s="188">
        <v>1401.1</v>
      </c>
      <c r="M129" s="189" t="s">
        <v>31</v>
      </c>
      <c r="N129" s="194">
        <v>7797</v>
      </c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7" t="s">
        <v>467</v>
      </c>
    </row>
    <row r="130" spans="1:27" ht="1.5" customHeight="1" x14ac:dyDescent="0.2">
      <c r="B130" s="178"/>
      <c r="C130" s="173"/>
      <c r="D130" s="173"/>
      <c r="E130" s="173"/>
      <c r="F130" s="173"/>
      <c r="G130" s="173"/>
      <c r="H130" s="173"/>
      <c r="I130" s="173"/>
      <c r="J130" s="173"/>
      <c r="K130" s="173"/>
      <c r="L130" s="188"/>
      <c r="M130" s="189"/>
      <c r="N130" s="195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</row>
    <row r="131" spans="1:27" ht="53.25" customHeight="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196"/>
      <c r="N131" s="196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</row>
    <row r="132" spans="1:27" x14ac:dyDescent="0.2">
      <c r="B132" s="197" t="s">
        <v>468</v>
      </c>
      <c r="C132" s="923" t="s">
        <v>31</v>
      </c>
      <c r="D132" s="923"/>
      <c r="E132" s="923"/>
      <c r="F132" s="923"/>
      <c r="G132" s="923"/>
      <c r="H132" s="923"/>
      <c r="I132" s="923"/>
      <c r="J132" s="923"/>
      <c r="K132" s="923"/>
      <c r="L132" s="923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</row>
    <row r="133" spans="1:27" ht="13.5" customHeight="1" x14ac:dyDescent="0.2">
      <c r="B133" s="133"/>
      <c r="C133" s="924" t="s">
        <v>11</v>
      </c>
      <c r="D133" s="924"/>
      <c r="E133" s="924"/>
      <c r="F133" s="924"/>
      <c r="G133" s="924"/>
      <c r="H133" s="924"/>
      <c r="I133" s="924"/>
      <c r="J133" s="924"/>
      <c r="K133" s="924"/>
      <c r="L133" s="924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</row>
    <row r="134" spans="1:27" ht="12.75" customHeight="1" x14ac:dyDescent="0.2">
      <c r="B134" s="197" t="s">
        <v>469</v>
      </c>
      <c r="C134" s="923" t="s">
        <v>31</v>
      </c>
      <c r="D134" s="923"/>
      <c r="E134" s="923"/>
      <c r="F134" s="923"/>
      <c r="G134" s="923"/>
      <c r="H134" s="923"/>
      <c r="I134" s="923"/>
      <c r="J134" s="923"/>
      <c r="K134" s="923"/>
      <c r="L134" s="923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</row>
    <row r="135" spans="1:27" ht="13.5" customHeight="1" x14ac:dyDescent="0.2">
      <c r="C135" s="924" t="s">
        <v>11</v>
      </c>
      <c r="D135" s="924"/>
      <c r="E135" s="924"/>
      <c r="F135" s="924"/>
      <c r="G135" s="924"/>
      <c r="H135" s="924"/>
      <c r="I135" s="924"/>
      <c r="J135" s="924"/>
      <c r="K135" s="924"/>
      <c r="L135" s="924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</row>
    <row r="149" s="132" customFormat="1" x14ac:dyDescent="0.2"/>
  </sheetData>
  <mergeCells count="121">
    <mergeCell ref="C133:L133"/>
    <mergeCell ref="C134:L134"/>
    <mergeCell ref="C135:L135"/>
    <mergeCell ref="C125:K125"/>
    <mergeCell ref="C126:K126"/>
    <mergeCell ref="C127:K127"/>
    <mergeCell ref="C128:K128"/>
    <mergeCell ref="C129:K129"/>
    <mergeCell ref="C132:L132"/>
    <mergeCell ref="C119:K119"/>
    <mergeCell ref="C120:K120"/>
    <mergeCell ref="C121:K121"/>
    <mergeCell ref="C122:K122"/>
    <mergeCell ref="C123:K123"/>
    <mergeCell ref="C124:K124"/>
    <mergeCell ref="C111:N111"/>
    <mergeCell ref="C112:N112"/>
    <mergeCell ref="C113:E113"/>
    <mergeCell ref="C114:N114"/>
    <mergeCell ref="C117:K117"/>
    <mergeCell ref="C118:K118"/>
    <mergeCell ref="C105:E105"/>
    <mergeCell ref="C106:N106"/>
    <mergeCell ref="C107:E107"/>
    <mergeCell ref="C108:N108"/>
    <mergeCell ref="C109:E109"/>
    <mergeCell ref="C110:N110"/>
    <mergeCell ref="C99:E99"/>
    <mergeCell ref="C100:E100"/>
    <mergeCell ref="C101:E101"/>
    <mergeCell ref="C102:E102"/>
    <mergeCell ref="C103:E103"/>
    <mergeCell ref="C104:E104"/>
    <mergeCell ref="C93:N93"/>
    <mergeCell ref="C94:E94"/>
    <mergeCell ref="C95:E95"/>
    <mergeCell ref="C96:E96"/>
    <mergeCell ref="C97:E97"/>
    <mergeCell ref="C98:E98"/>
    <mergeCell ref="C87:E87"/>
    <mergeCell ref="C88:E88"/>
    <mergeCell ref="C89:E89"/>
    <mergeCell ref="C90:E90"/>
    <mergeCell ref="C91:E91"/>
    <mergeCell ref="C92:N92"/>
    <mergeCell ref="C81:E81"/>
    <mergeCell ref="C82:E82"/>
    <mergeCell ref="C83:E83"/>
    <mergeCell ref="C84:E84"/>
    <mergeCell ref="C85:E85"/>
    <mergeCell ref="C86:E86"/>
    <mergeCell ref="C75:E75"/>
    <mergeCell ref="C76:E76"/>
    <mergeCell ref="C77:N77"/>
    <mergeCell ref="C78:N78"/>
    <mergeCell ref="C79:E79"/>
    <mergeCell ref="C80:E80"/>
    <mergeCell ref="C69:E69"/>
    <mergeCell ref="C70:E70"/>
    <mergeCell ref="C71:E71"/>
    <mergeCell ref="C72:E72"/>
    <mergeCell ref="C73:E73"/>
    <mergeCell ref="C74:E74"/>
    <mergeCell ref="C63:N63"/>
    <mergeCell ref="C64:E64"/>
    <mergeCell ref="C65:E65"/>
    <mergeCell ref="C66:E66"/>
    <mergeCell ref="C67:E67"/>
    <mergeCell ref="C68:E68"/>
    <mergeCell ref="C57:E57"/>
    <mergeCell ref="C58:E58"/>
    <mergeCell ref="C59:N59"/>
    <mergeCell ref="C60:N60"/>
    <mergeCell ref="C61:E61"/>
    <mergeCell ref="C62:N62"/>
    <mergeCell ref="C51:E51"/>
    <mergeCell ref="C52:E52"/>
    <mergeCell ref="C53:E53"/>
    <mergeCell ref="C54:E54"/>
    <mergeCell ref="C55:E55"/>
    <mergeCell ref="C56:E56"/>
    <mergeCell ref="C45:N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E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48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55"/>
  <sheetViews>
    <sheetView showGridLines="0" view="pageBreakPreview" topLeftCell="A7" zoomScale="90" zoomScaleNormal="100" zoomScaleSheetLayoutView="90" workbookViewId="0">
      <selection activeCell="B26" sqref="B26:G38"/>
    </sheetView>
  </sheetViews>
  <sheetFormatPr defaultRowHeight="12.75" x14ac:dyDescent="0.2"/>
  <cols>
    <col min="1" max="1" width="5.5703125" style="200" customWidth="1"/>
    <col min="2" max="2" width="17" style="200" customWidth="1"/>
    <col min="3" max="3" width="37.85546875" style="200" customWidth="1"/>
    <col min="4" max="4" width="17.5703125" style="200" customWidth="1"/>
    <col min="5" max="5" width="15" style="200" customWidth="1"/>
    <col min="6" max="6" width="15.28515625" style="200" customWidth="1"/>
    <col min="7" max="7" width="13.85546875" style="200" customWidth="1"/>
    <col min="8" max="8" width="15.5703125" style="198" customWidth="1"/>
    <col min="9" max="16384" width="9.140625" style="200"/>
  </cols>
  <sheetData>
    <row r="1" spans="1:8" x14ac:dyDescent="0.2">
      <c r="H1" s="199" t="s">
        <v>470</v>
      </c>
    </row>
    <row r="2" spans="1:8" x14ac:dyDescent="0.2">
      <c r="A2" s="246"/>
      <c r="B2" s="247"/>
      <c r="C2" s="248"/>
      <c r="D2" s="249"/>
      <c r="E2" s="249"/>
      <c r="F2" s="249"/>
      <c r="G2" s="249"/>
      <c r="H2" s="199" t="s">
        <v>12</v>
      </c>
    </row>
    <row r="3" spans="1:8" ht="30" customHeight="1" x14ac:dyDescent="0.2">
      <c r="A3" s="246"/>
      <c r="B3" s="940" t="s">
        <v>23</v>
      </c>
      <c r="C3" s="940"/>
      <c r="D3" s="940"/>
      <c r="E3" s="940"/>
      <c r="F3" s="940"/>
      <c r="G3" s="940"/>
      <c r="H3" s="205"/>
    </row>
    <row r="4" spans="1:8" x14ac:dyDescent="0.2">
      <c r="A4" s="246"/>
      <c r="B4" s="247"/>
      <c r="C4" s="941" t="s">
        <v>3</v>
      </c>
      <c r="D4" s="941"/>
      <c r="E4" s="941"/>
      <c r="F4" s="941"/>
      <c r="G4" s="249"/>
      <c r="H4" s="204"/>
    </row>
    <row r="5" spans="1:8" ht="27" customHeight="1" x14ac:dyDescent="0.2">
      <c r="A5" s="246"/>
      <c r="B5" s="940" t="s">
        <v>37</v>
      </c>
      <c r="C5" s="940"/>
      <c r="D5" s="940"/>
      <c r="E5" s="940"/>
      <c r="F5" s="940"/>
      <c r="G5" s="940"/>
      <c r="H5" s="204"/>
    </row>
    <row r="6" spans="1:8" x14ac:dyDescent="0.2">
      <c r="A6" s="246"/>
      <c r="B6" s="247"/>
      <c r="C6" s="941" t="s">
        <v>194</v>
      </c>
      <c r="D6" s="941"/>
      <c r="E6" s="941"/>
      <c r="F6" s="941"/>
      <c r="G6" s="249"/>
      <c r="H6" s="204"/>
    </row>
    <row r="7" spans="1:8" x14ac:dyDescent="0.2">
      <c r="A7" s="246"/>
      <c r="B7" s="247"/>
      <c r="C7" s="250"/>
      <c r="D7" s="249"/>
      <c r="E7" s="249"/>
      <c r="F7" s="249"/>
      <c r="G7" s="249"/>
      <c r="H7" s="204"/>
    </row>
    <row r="8" spans="1:8" x14ac:dyDescent="0.2">
      <c r="A8" s="246"/>
      <c r="B8" s="247"/>
      <c r="C8" s="248"/>
      <c r="D8" s="251" t="s">
        <v>1441</v>
      </c>
      <c r="F8" s="249"/>
      <c r="G8" s="249"/>
      <c r="H8" s="204"/>
    </row>
    <row r="9" spans="1:8" x14ac:dyDescent="0.2">
      <c r="A9" s="246"/>
      <c r="B9" s="247"/>
      <c r="C9" s="248"/>
      <c r="D9" s="249"/>
      <c r="E9" s="249"/>
      <c r="F9" s="249"/>
      <c r="G9" s="249"/>
      <c r="H9" s="204"/>
    </row>
    <row r="10" spans="1:8" x14ac:dyDescent="0.2">
      <c r="B10" s="252" t="s">
        <v>472</v>
      </c>
      <c r="C10" s="942" t="s">
        <v>31</v>
      </c>
      <c r="D10" s="942"/>
      <c r="E10" s="942"/>
      <c r="F10" s="942"/>
      <c r="G10" s="942"/>
      <c r="H10" s="207"/>
    </row>
    <row r="11" spans="1:8" x14ac:dyDescent="0.2">
      <c r="A11" s="939" t="s">
        <v>202</v>
      </c>
      <c r="B11" s="939"/>
      <c r="C11" s="939"/>
      <c r="D11" s="939"/>
      <c r="E11" s="939"/>
      <c r="F11" s="939"/>
      <c r="G11" s="939"/>
      <c r="H11" s="939"/>
    </row>
    <row r="12" spans="1:8" x14ac:dyDescent="0.2">
      <c r="A12" s="246"/>
      <c r="B12" s="253" t="s">
        <v>473</v>
      </c>
      <c r="C12" s="254"/>
      <c r="D12" s="255"/>
      <c r="E12" s="255"/>
      <c r="F12" s="256">
        <f>H39</f>
        <v>10202.36</v>
      </c>
      <c r="G12" s="257" t="s">
        <v>1442</v>
      </c>
      <c r="H12" s="204"/>
    </row>
    <row r="13" spans="1:8" x14ac:dyDescent="0.2">
      <c r="A13" s="246"/>
      <c r="B13" s="247"/>
      <c r="D13" s="258"/>
      <c r="E13" s="249"/>
      <c r="F13" s="249"/>
      <c r="G13" s="249"/>
      <c r="H13" s="204"/>
    </row>
    <row r="14" spans="1:8" ht="14.25" customHeight="1" x14ac:dyDescent="0.2">
      <c r="A14" s="246"/>
      <c r="B14" s="259" t="s">
        <v>474</v>
      </c>
      <c r="D14" s="258"/>
      <c r="E14" s="249"/>
      <c r="F14" s="249"/>
      <c r="G14" s="249"/>
      <c r="H14" s="204"/>
    </row>
    <row r="15" spans="1:8" x14ac:dyDescent="0.2">
      <c r="A15" s="246"/>
      <c r="B15" s="260" t="s">
        <v>475</v>
      </c>
      <c r="D15" s="261"/>
      <c r="E15" s="262"/>
      <c r="F15" s="263"/>
      <c r="G15" s="249"/>
      <c r="H15" s="204"/>
    </row>
    <row r="16" spans="1:8" x14ac:dyDescent="0.2">
      <c r="A16" s="246"/>
      <c r="B16" s="246" t="s">
        <v>476</v>
      </c>
      <c r="D16" s="258"/>
      <c r="E16" s="249"/>
      <c r="F16" s="249"/>
      <c r="G16" s="249"/>
      <c r="H16" s="204"/>
    </row>
    <row r="17" spans="1:8" x14ac:dyDescent="0.2">
      <c r="A17" s="246"/>
      <c r="B17" s="260" t="s">
        <v>475</v>
      </c>
      <c r="D17" s="261"/>
      <c r="E17" s="262"/>
      <c r="F17" s="263"/>
      <c r="G17" s="249"/>
      <c r="H17" s="204"/>
    </row>
    <row r="18" spans="1:8" x14ac:dyDescent="0.2">
      <c r="A18" s="246"/>
      <c r="B18" s="264" t="s">
        <v>477</v>
      </c>
      <c r="C18" s="264"/>
      <c r="D18" s="264"/>
      <c r="E18" s="264"/>
      <c r="F18" s="249"/>
      <c r="G18" s="249"/>
      <c r="H18" s="204"/>
    </row>
    <row r="19" spans="1:8" x14ac:dyDescent="0.2">
      <c r="A19" s="246"/>
      <c r="B19" s="247"/>
      <c r="C19" s="248"/>
      <c r="D19" s="249"/>
      <c r="E19" s="249"/>
      <c r="F19" s="249"/>
      <c r="G19" s="249"/>
      <c r="H19" s="204"/>
    </row>
    <row r="20" spans="1:8" x14ac:dyDescent="0.2">
      <c r="A20" s="943" t="s">
        <v>4</v>
      </c>
      <c r="B20" s="944" t="s">
        <v>15</v>
      </c>
      <c r="C20" s="943" t="s">
        <v>478</v>
      </c>
      <c r="D20" s="945" t="s">
        <v>24</v>
      </c>
      <c r="E20" s="946"/>
      <c r="F20" s="946"/>
      <c r="G20" s="946"/>
      <c r="H20" s="947"/>
    </row>
    <row r="21" spans="1:8" ht="20.25" customHeight="1" x14ac:dyDescent="0.2">
      <c r="A21" s="943"/>
      <c r="B21" s="944"/>
      <c r="C21" s="943"/>
      <c r="D21" s="943" t="s">
        <v>479</v>
      </c>
      <c r="E21" s="943" t="s">
        <v>5</v>
      </c>
      <c r="F21" s="943" t="s">
        <v>18</v>
      </c>
      <c r="G21" s="943" t="s">
        <v>19</v>
      </c>
      <c r="H21" s="928" t="s">
        <v>20</v>
      </c>
    </row>
    <row r="22" spans="1:8" ht="30.75" customHeight="1" x14ac:dyDescent="0.2">
      <c r="A22" s="943"/>
      <c r="B22" s="944"/>
      <c r="C22" s="943"/>
      <c r="D22" s="943"/>
      <c r="E22" s="943"/>
      <c r="F22" s="943"/>
      <c r="G22" s="943"/>
      <c r="H22" s="928"/>
    </row>
    <row r="23" spans="1:8" ht="39.75" customHeight="1" x14ac:dyDescent="0.2">
      <c r="A23" s="943"/>
      <c r="B23" s="944"/>
      <c r="C23" s="943"/>
      <c r="D23" s="943"/>
      <c r="E23" s="943"/>
      <c r="F23" s="943"/>
      <c r="G23" s="943"/>
      <c r="H23" s="928"/>
    </row>
    <row r="24" spans="1:8" x14ac:dyDescent="0.2">
      <c r="A24" s="265">
        <v>1</v>
      </c>
      <c r="B24" s="265">
        <v>2</v>
      </c>
      <c r="C24" s="265">
        <v>3</v>
      </c>
      <c r="D24" s="265">
        <v>4</v>
      </c>
      <c r="E24" s="265">
        <v>5</v>
      </c>
      <c r="F24" s="265">
        <v>6</v>
      </c>
      <c r="G24" s="265">
        <v>7</v>
      </c>
      <c r="H24" s="220">
        <v>8</v>
      </c>
    </row>
    <row r="25" spans="1:8" ht="21" customHeight="1" x14ac:dyDescent="0.2">
      <c r="A25" s="949" t="s">
        <v>480</v>
      </c>
      <c r="B25" s="950"/>
      <c r="C25" s="950"/>
      <c r="D25" s="950"/>
      <c r="E25" s="950"/>
      <c r="F25" s="950"/>
      <c r="G25" s="950"/>
      <c r="H25" s="950"/>
    </row>
    <row r="26" spans="1:8" x14ac:dyDescent="0.2">
      <c r="A26" s="266">
        <v>1</v>
      </c>
      <c r="B26" s="267" t="s">
        <v>1443</v>
      </c>
      <c r="C26" s="268" t="s">
        <v>1444</v>
      </c>
      <c r="D26" s="269">
        <v>233.55</v>
      </c>
      <c r="E26" s="269"/>
      <c r="F26" s="269"/>
      <c r="G26" s="269"/>
      <c r="H26" s="224">
        <f t="shared" ref="H26:H38" si="0">D26+E26+F26+G26</f>
        <v>233.55</v>
      </c>
    </row>
    <row r="27" spans="1:8" x14ac:dyDescent="0.2">
      <c r="A27" s="266">
        <v>2</v>
      </c>
      <c r="B27" s="267" t="s">
        <v>1445</v>
      </c>
      <c r="C27" s="268" t="s">
        <v>484</v>
      </c>
      <c r="D27" s="269">
        <v>388.94</v>
      </c>
      <c r="E27" s="269">
        <v>119.44</v>
      </c>
      <c r="F27" s="269">
        <v>5578.65</v>
      </c>
      <c r="G27" s="269"/>
      <c r="H27" s="224">
        <f t="shared" si="0"/>
        <v>6087.03</v>
      </c>
    </row>
    <row r="28" spans="1:8" x14ac:dyDescent="0.2">
      <c r="A28" s="266">
        <v>3</v>
      </c>
      <c r="B28" s="267" t="s">
        <v>1446</v>
      </c>
      <c r="C28" s="268" t="s">
        <v>486</v>
      </c>
      <c r="D28" s="269"/>
      <c r="E28" s="269">
        <v>44.95</v>
      </c>
      <c r="F28" s="269">
        <v>1885.49</v>
      </c>
      <c r="G28" s="269"/>
      <c r="H28" s="224">
        <f t="shared" si="0"/>
        <v>1930.44</v>
      </c>
    </row>
    <row r="29" spans="1:8" x14ac:dyDescent="0.2">
      <c r="A29" s="266">
        <v>4</v>
      </c>
      <c r="B29" s="267" t="s">
        <v>1447</v>
      </c>
      <c r="C29" s="268" t="s">
        <v>490</v>
      </c>
      <c r="D29" s="269"/>
      <c r="E29" s="269">
        <v>24.31</v>
      </c>
      <c r="F29" s="269">
        <v>16.87</v>
      </c>
      <c r="G29" s="269"/>
      <c r="H29" s="224">
        <f t="shared" si="0"/>
        <v>41.18</v>
      </c>
    </row>
    <row r="30" spans="1:8" x14ac:dyDescent="0.2">
      <c r="A30" s="266">
        <v>5</v>
      </c>
      <c r="B30" s="267" t="s">
        <v>1448</v>
      </c>
      <c r="C30" s="268" t="s">
        <v>488</v>
      </c>
      <c r="D30" s="269"/>
      <c r="E30" s="269">
        <v>26.44</v>
      </c>
      <c r="F30" s="269">
        <v>44.49</v>
      </c>
      <c r="G30" s="269"/>
      <c r="H30" s="224">
        <f t="shared" si="0"/>
        <v>70.930000000000007</v>
      </c>
    </row>
    <row r="31" spans="1:8" ht="25.5" x14ac:dyDescent="0.2">
      <c r="A31" s="266">
        <v>6</v>
      </c>
      <c r="B31" s="267" t="s">
        <v>1449</v>
      </c>
      <c r="C31" s="268" t="s">
        <v>1450</v>
      </c>
      <c r="D31" s="269">
        <v>7.72</v>
      </c>
      <c r="E31" s="269"/>
      <c r="F31" s="269"/>
      <c r="G31" s="269"/>
      <c r="H31" s="224">
        <f t="shared" si="0"/>
        <v>7.72</v>
      </c>
    </row>
    <row r="32" spans="1:8" x14ac:dyDescent="0.2">
      <c r="A32" s="266">
        <v>14</v>
      </c>
      <c r="B32" s="267" t="s">
        <v>1451</v>
      </c>
      <c r="C32" s="268" t="s">
        <v>492</v>
      </c>
      <c r="D32" s="269"/>
      <c r="E32" s="269">
        <v>51.26</v>
      </c>
      <c r="F32" s="269">
        <v>620.58000000000004</v>
      </c>
      <c r="G32" s="269"/>
      <c r="H32" s="224">
        <f t="shared" si="0"/>
        <v>671.84</v>
      </c>
    </row>
    <row r="33" spans="1:14" x14ac:dyDescent="0.2">
      <c r="A33" s="266">
        <v>15</v>
      </c>
      <c r="B33" s="267" t="s">
        <v>1452</v>
      </c>
      <c r="C33" s="268" t="s">
        <v>494</v>
      </c>
      <c r="D33" s="269"/>
      <c r="E33" s="269">
        <v>1.69</v>
      </c>
      <c r="F33" s="269">
        <v>7.89</v>
      </c>
      <c r="G33" s="269"/>
      <c r="H33" s="224">
        <f t="shared" si="0"/>
        <v>9.58</v>
      </c>
    </row>
    <row r="34" spans="1:14" x14ac:dyDescent="0.2">
      <c r="A34" s="266">
        <v>16</v>
      </c>
      <c r="B34" s="267" t="s">
        <v>1453</v>
      </c>
      <c r="C34" s="268" t="s">
        <v>496</v>
      </c>
      <c r="D34" s="269"/>
      <c r="E34" s="269">
        <v>7.91</v>
      </c>
      <c r="F34" s="269">
        <v>355.03</v>
      </c>
      <c r="G34" s="269"/>
      <c r="H34" s="224">
        <f t="shared" si="0"/>
        <v>362.94</v>
      </c>
    </row>
    <row r="35" spans="1:14" ht="25.5" x14ac:dyDescent="0.2">
      <c r="A35" s="266">
        <v>17</v>
      </c>
      <c r="B35" s="267" t="s">
        <v>1454</v>
      </c>
      <c r="C35" s="268" t="s">
        <v>502</v>
      </c>
      <c r="D35" s="269"/>
      <c r="E35" s="269">
        <v>33.340000000000003</v>
      </c>
      <c r="F35" s="269">
        <v>244.23</v>
      </c>
      <c r="G35" s="269"/>
      <c r="H35" s="224">
        <f t="shared" si="0"/>
        <v>277.57</v>
      </c>
    </row>
    <row r="36" spans="1:14" x14ac:dyDescent="0.2">
      <c r="A36" s="266">
        <v>18</v>
      </c>
      <c r="B36" s="267" t="s">
        <v>1455</v>
      </c>
      <c r="C36" s="268" t="s">
        <v>504</v>
      </c>
      <c r="D36" s="269"/>
      <c r="E36" s="269">
        <v>13.68</v>
      </c>
      <c r="F36" s="269">
        <v>430.84</v>
      </c>
      <c r="G36" s="269"/>
      <c r="H36" s="224">
        <f t="shared" si="0"/>
        <v>444.52</v>
      </c>
    </row>
    <row r="37" spans="1:14" ht="25.5" x14ac:dyDescent="0.2">
      <c r="A37" s="266">
        <v>19</v>
      </c>
      <c r="B37" s="267" t="s">
        <v>1456</v>
      </c>
      <c r="C37" s="268" t="s">
        <v>506</v>
      </c>
      <c r="D37" s="269"/>
      <c r="E37" s="269">
        <v>8.33</v>
      </c>
      <c r="F37" s="269">
        <v>7.86</v>
      </c>
      <c r="G37" s="269"/>
      <c r="H37" s="224">
        <f t="shared" si="0"/>
        <v>16.190000000000001</v>
      </c>
    </row>
    <row r="38" spans="1:14" ht="25.5" x14ac:dyDescent="0.2">
      <c r="A38" s="266">
        <v>20</v>
      </c>
      <c r="B38" s="267" t="s">
        <v>1457</v>
      </c>
      <c r="C38" s="268" t="s">
        <v>1458</v>
      </c>
      <c r="D38" s="269"/>
      <c r="E38" s="269">
        <v>26.43</v>
      </c>
      <c r="F38" s="269">
        <v>22.44</v>
      </c>
      <c r="G38" s="269"/>
      <c r="H38" s="224">
        <f t="shared" si="0"/>
        <v>48.87</v>
      </c>
    </row>
    <row r="39" spans="1:14" s="229" customFormat="1" x14ac:dyDescent="0.2">
      <c r="A39" s="270" t="s">
        <v>31</v>
      </c>
      <c r="B39" s="271" t="s">
        <v>31</v>
      </c>
      <c r="C39" s="272" t="s">
        <v>507</v>
      </c>
      <c r="D39" s="273">
        <f>D26+D27+D28+D29+D30+D31+D32+D33+D34+D35+D36+D37+D38</f>
        <v>630.21</v>
      </c>
      <c r="E39" s="273">
        <f>E26+E27+E28+E29+E30+E31+E32+E33+E34+E35+E36+E37+E38</f>
        <v>357.78</v>
      </c>
      <c r="F39" s="273">
        <f>F26+F27+F28+F29+F30+F31+F32+F33+F34+F35+F36+F37+F38</f>
        <v>9214.3700000000008</v>
      </c>
      <c r="G39" s="273"/>
      <c r="H39" s="228">
        <f>H26+H27+H28+H29+H30+H31+H32+H33+H34+H35+H36+H37+H38</f>
        <v>10202.36</v>
      </c>
    </row>
    <row r="40" spans="1:14" x14ac:dyDescent="0.2">
      <c r="A40" s="274"/>
      <c r="B40" s="275"/>
      <c r="C40" s="276"/>
      <c r="D40" s="277"/>
      <c r="E40" s="277"/>
      <c r="F40" s="277"/>
      <c r="G40" s="277"/>
      <c r="H40" s="234"/>
    </row>
    <row r="43" spans="1:14" s="235" customFormat="1" x14ac:dyDescent="0.2">
      <c r="A43" s="935" t="s">
        <v>155</v>
      </c>
      <c r="B43" s="935"/>
      <c r="C43" s="935"/>
      <c r="D43" s="935"/>
      <c r="E43" s="935"/>
      <c r="F43" s="935"/>
      <c r="G43" s="935"/>
      <c r="H43" s="935"/>
      <c r="I43" s="935"/>
      <c r="J43" s="935"/>
      <c r="K43" s="935"/>
      <c r="L43" s="935"/>
      <c r="M43" s="935"/>
      <c r="N43" s="935"/>
    </row>
    <row r="44" spans="1:14" s="235" customFormat="1" x14ac:dyDescent="0.2">
      <c r="A44" s="936" t="s">
        <v>156</v>
      </c>
      <c r="B44" s="936"/>
      <c r="C44" s="936"/>
      <c r="D44" s="936"/>
      <c r="E44" s="936"/>
      <c r="F44" s="936"/>
      <c r="G44" s="936"/>
      <c r="H44" s="936"/>
      <c r="I44" s="936"/>
      <c r="J44" s="936"/>
      <c r="K44" s="936"/>
      <c r="L44" s="936"/>
      <c r="M44" s="936"/>
      <c r="N44" s="936"/>
    </row>
    <row r="45" spans="1:14" s="235" customFormat="1" x14ac:dyDescent="0.2">
      <c r="A45" s="937" t="s">
        <v>157</v>
      </c>
      <c r="B45" s="937"/>
      <c r="C45" s="937"/>
      <c r="D45" s="937"/>
      <c r="E45" s="937"/>
      <c r="F45" s="937"/>
      <c r="G45" s="937"/>
      <c r="H45" s="937"/>
      <c r="I45" s="937"/>
      <c r="J45" s="937"/>
      <c r="K45" s="937"/>
      <c r="L45" s="937"/>
      <c r="M45" s="937"/>
      <c r="N45" s="937"/>
    </row>
    <row r="46" spans="1:14" s="235" customFormat="1" x14ac:dyDescent="0.2">
      <c r="A46" s="938" t="s">
        <v>156</v>
      </c>
      <c r="B46" s="938"/>
      <c r="C46" s="938"/>
      <c r="D46" s="938"/>
      <c r="E46" s="938"/>
      <c r="F46" s="938"/>
      <c r="G46" s="938"/>
      <c r="H46" s="938"/>
      <c r="I46" s="938"/>
      <c r="J46" s="938"/>
      <c r="K46" s="938"/>
      <c r="L46" s="938"/>
      <c r="M46" s="938"/>
      <c r="N46" s="938"/>
    </row>
    <row r="47" spans="1:14" hidden="1" x14ac:dyDescent="0.2">
      <c r="A47" s="278" t="s">
        <v>8</v>
      </c>
      <c r="C47" s="279"/>
      <c r="E47" s="279"/>
      <c r="F47" s="279"/>
      <c r="H47" s="280"/>
    </row>
    <row r="48" spans="1:14" hidden="1" x14ac:dyDescent="0.2">
      <c r="C48" s="948" t="s">
        <v>7</v>
      </c>
      <c r="D48" s="948"/>
      <c r="E48" s="948"/>
      <c r="F48" s="948"/>
      <c r="G48" s="948"/>
      <c r="H48" s="951"/>
    </row>
    <row r="49" spans="1:8" hidden="1" x14ac:dyDescent="0.2">
      <c r="A49" s="278" t="s">
        <v>9</v>
      </c>
      <c r="C49" s="279"/>
      <c r="D49" s="278"/>
      <c r="E49" s="279"/>
      <c r="F49" s="279"/>
      <c r="H49" s="280"/>
    </row>
    <row r="50" spans="1:8" hidden="1" x14ac:dyDescent="0.2">
      <c r="C50" s="281" t="s">
        <v>21</v>
      </c>
      <c r="D50" s="282" t="s">
        <v>1459</v>
      </c>
      <c r="E50" s="283"/>
      <c r="G50" s="283"/>
      <c r="H50" s="284"/>
    </row>
    <row r="51" spans="1:8" ht="15" hidden="1" x14ac:dyDescent="0.2">
      <c r="A51" s="278" t="s">
        <v>468</v>
      </c>
      <c r="C51" s="279"/>
      <c r="D51" s="285"/>
      <c r="E51" s="279"/>
      <c r="F51" s="279"/>
      <c r="H51" s="280"/>
    </row>
    <row r="52" spans="1:8" ht="15" hidden="1" x14ac:dyDescent="0.2">
      <c r="B52" s="286"/>
      <c r="C52" s="948" t="s">
        <v>11</v>
      </c>
      <c r="D52" s="948"/>
      <c r="E52" s="948"/>
      <c r="F52" s="948"/>
      <c r="G52" s="948"/>
      <c r="H52" s="948"/>
    </row>
    <row r="53" spans="1:8" ht="15" hidden="1" x14ac:dyDescent="0.2">
      <c r="A53" s="278" t="s">
        <v>469</v>
      </c>
      <c r="C53" s="279"/>
      <c r="D53" s="285"/>
      <c r="E53" s="287"/>
      <c r="F53" s="287"/>
      <c r="G53" s="285"/>
      <c r="H53" s="280"/>
    </row>
    <row r="54" spans="1:8" hidden="1" x14ac:dyDescent="0.2">
      <c r="C54" s="948" t="s">
        <v>11</v>
      </c>
      <c r="D54" s="948"/>
      <c r="E54" s="948"/>
      <c r="F54" s="948"/>
      <c r="G54" s="948"/>
      <c r="H54" s="948"/>
    </row>
    <row r="55" spans="1:8" hidden="1" x14ac:dyDescent="0.2"/>
  </sheetData>
  <mergeCells count="23">
    <mergeCell ref="C52:H52"/>
    <mergeCell ref="C54:H54"/>
    <mergeCell ref="A25:H25"/>
    <mergeCell ref="A43:N43"/>
    <mergeCell ref="A44:N44"/>
    <mergeCell ref="A45:N45"/>
    <mergeCell ref="A46:N46"/>
    <mergeCell ref="C48:H48"/>
    <mergeCell ref="A20:A23"/>
    <mergeCell ref="B20:B23"/>
    <mergeCell ref="C20:C23"/>
    <mergeCell ref="D20:H20"/>
    <mergeCell ref="D21:D23"/>
    <mergeCell ref="E21:E23"/>
    <mergeCell ref="F21:F23"/>
    <mergeCell ref="G21:G23"/>
    <mergeCell ref="H21:H23"/>
    <mergeCell ref="A11:H11"/>
    <mergeCell ref="B3:G3"/>
    <mergeCell ref="C4:F4"/>
    <mergeCell ref="B5:G5"/>
    <mergeCell ref="C6:F6"/>
    <mergeCell ref="C10:G10"/>
  </mergeCells>
  <pageMargins left="0.55000000000000004" right="0.24" top="0.57999999999999996" bottom="0.62" header="0.31" footer="0.37"/>
  <pageSetup paperSize="9" scale="70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71"/>
  <sheetViews>
    <sheetView topLeftCell="A227" zoomScale="115" zoomScaleNormal="115" workbookViewId="0">
      <selection activeCell="AG40" sqref="AG40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9" width="110.140625" style="137" hidden="1" customWidth="1"/>
    <col min="20" max="23" width="34.140625" style="137" hidden="1" customWidth="1"/>
    <col min="24" max="24" width="138.42578125" style="137" hidden="1" customWidth="1"/>
    <col min="25" max="25" width="110.140625" style="137" hidden="1" customWidth="1"/>
    <col min="26" max="31" width="84.42578125" style="137" hidden="1" customWidth="1"/>
    <col min="32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37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1460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1444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510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233.55</v>
      </c>
      <c r="D20" s="148" t="s">
        <v>1461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233.55</v>
      </c>
      <c r="D22" s="148" t="s">
        <v>1461</v>
      </c>
      <c r="E22" s="135" t="s">
        <v>206</v>
      </c>
      <c r="G22" s="132" t="s">
        <v>209</v>
      </c>
      <c r="L22" s="147">
        <f>L248*7.3/1000</f>
        <v>12.51</v>
      </c>
      <c r="M22" s="148" t="s">
        <v>1462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0</v>
      </c>
      <c r="D23" s="152" t="s">
        <v>211</v>
      </c>
      <c r="E23" s="135" t="s">
        <v>206</v>
      </c>
      <c r="G23" s="132" t="s">
        <v>212</v>
      </c>
      <c r="L23" s="153"/>
      <c r="M23" s="153">
        <v>180.97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0</v>
      </c>
      <c r="D24" s="152" t="s">
        <v>211</v>
      </c>
      <c r="E24" s="135" t="s">
        <v>206</v>
      </c>
      <c r="G24" s="132" t="s">
        <v>214</v>
      </c>
      <c r="L24" s="153"/>
      <c r="M24" s="153">
        <v>7.61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1463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1463</v>
      </c>
    </row>
    <row r="32" spans="1:17" s="132" customFormat="1" ht="56.25" x14ac:dyDescent="0.2">
      <c r="A32" s="157" t="s">
        <v>225</v>
      </c>
      <c r="B32" s="158" t="s">
        <v>514</v>
      </c>
      <c r="C32" s="917" t="s">
        <v>515</v>
      </c>
      <c r="D32" s="917"/>
      <c r="E32" s="917"/>
      <c r="F32" s="159" t="s">
        <v>228</v>
      </c>
      <c r="G32" s="159" t="s">
        <v>31</v>
      </c>
      <c r="H32" s="159" t="s">
        <v>31</v>
      </c>
      <c r="I32" s="159" t="s">
        <v>1464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515</v>
      </c>
    </row>
    <row r="33" spans="1:24" s="132" customFormat="1" x14ac:dyDescent="0.2">
      <c r="A33" s="163"/>
      <c r="B33" s="164"/>
      <c r="C33" s="904" t="s">
        <v>1465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1465</v>
      </c>
    </row>
    <row r="34" spans="1:24" s="132" customFormat="1" ht="33.75" x14ac:dyDescent="0.2">
      <c r="A34" s="165"/>
      <c r="B34" s="166" t="s">
        <v>518</v>
      </c>
      <c r="C34" s="904" t="s">
        <v>519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519</v>
      </c>
    </row>
    <row r="35" spans="1:24" s="132" customFormat="1" x14ac:dyDescent="0.2">
      <c r="A35" s="167"/>
      <c r="B35" s="166" t="s">
        <v>235</v>
      </c>
      <c r="C35" s="904" t="s">
        <v>236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4055.7</v>
      </c>
      <c r="K35" s="168" t="s">
        <v>520</v>
      </c>
      <c r="L35" s="169">
        <v>106.46</v>
      </c>
      <c r="M35" s="170" t="s">
        <v>31</v>
      </c>
      <c r="N35" s="171" t="s">
        <v>31</v>
      </c>
      <c r="T35" s="137" t="s">
        <v>236</v>
      </c>
    </row>
    <row r="36" spans="1:24" s="132" customFormat="1" x14ac:dyDescent="0.2">
      <c r="A36" s="167"/>
      <c r="B36" s="166" t="s">
        <v>238</v>
      </c>
      <c r="C36" s="904" t="s">
        <v>239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445.5</v>
      </c>
      <c r="K36" s="168" t="s">
        <v>520</v>
      </c>
      <c r="L36" s="169">
        <v>11.69</v>
      </c>
      <c r="M36" s="170" t="s">
        <v>31</v>
      </c>
      <c r="N36" s="171" t="s">
        <v>31</v>
      </c>
      <c r="T36" s="137" t="s">
        <v>239</v>
      </c>
    </row>
    <row r="37" spans="1:24" s="132" customFormat="1" x14ac:dyDescent="0.2">
      <c r="A37" s="167"/>
      <c r="B37" s="166" t="s">
        <v>31</v>
      </c>
      <c r="C37" s="904" t="s">
        <v>240</v>
      </c>
      <c r="D37" s="904"/>
      <c r="E37" s="904"/>
      <c r="F37" s="168" t="s">
        <v>241</v>
      </c>
      <c r="G37" s="168" t="s">
        <v>426</v>
      </c>
      <c r="H37" s="168" t="s">
        <v>520</v>
      </c>
      <c r="I37" s="168" t="s">
        <v>1466</v>
      </c>
      <c r="J37" s="169" t="s">
        <v>31</v>
      </c>
      <c r="K37" s="168" t="s">
        <v>31</v>
      </c>
      <c r="L37" s="169" t="s">
        <v>31</v>
      </c>
      <c r="M37" s="170" t="s">
        <v>31</v>
      </c>
      <c r="N37" s="171" t="s">
        <v>31</v>
      </c>
      <c r="U37" s="137" t="s">
        <v>240</v>
      </c>
    </row>
    <row r="38" spans="1:24" s="132" customFormat="1" x14ac:dyDescent="0.2">
      <c r="A38" s="167"/>
      <c r="B38" s="166" t="s">
        <v>31</v>
      </c>
      <c r="C38" s="917" t="s">
        <v>244</v>
      </c>
      <c r="D38" s="917"/>
      <c r="E38" s="917"/>
      <c r="F38" s="159" t="s">
        <v>31</v>
      </c>
      <c r="G38" s="159" t="s">
        <v>31</v>
      </c>
      <c r="H38" s="159" t="s">
        <v>31</v>
      </c>
      <c r="I38" s="159" t="s">
        <v>31</v>
      </c>
      <c r="J38" s="160">
        <v>4055.7</v>
      </c>
      <c r="K38" s="159" t="s">
        <v>31</v>
      </c>
      <c r="L38" s="160">
        <v>106.46</v>
      </c>
      <c r="M38" s="161" t="s">
        <v>31</v>
      </c>
      <c r="N38" s="162" t="s">
        <v>31</v>
      </c>
      <c r="V38" s="137" t="s">
        <v>244</v>
      </c>
    </row>
    <row r="39" spans="1:24" s="132" customFormat="1" x14ac:dyDescent="0.2">
      <c r="A39" s="167"/>
      <c r="B39" s="166" t="s">
        <v>31</v>
      </c>
      <c r="C39" s="904" t="s">
        <v>245</v>
      </c>
      <c r="D39" s="904"/>
      <c r="E39" s="904"/>
      <c r="F39" s="168" t="s">
        <v>31</v>
      </c>
      <c r="G39" s="168" t="s">
        <v>31</v>
      </c>
      <c r="H39" s="168" t="s">
        <v>31</v>
      </c>
      <c r="I39" s="168" t="s">
        <v>31</v>
      </c>
      <c r="J39" s="169" t="s">
        <v>31</v>
      </c>
      <c r="K39" s="168" t="s">
        <v>31</v>
      </c>
      <c r="L39" s="169">
        <v>11.69</v>
      </c>
      <c r="M39" s="170" t="s">
        <v>31</v>
      </c>
      <c r="N39" s="171" t="s">
        <v>31</v>
      </c>
      <c r="U39" s="137" t="s">
        <v>245</v>
      </c>
    </row>
    <row r="40" spans="1:24" s="132" customFormat="1" ht="33.75" x14ac:dyDescent="0.2">
      <c r="A40" s="167"/>
      <c r="B40" s="166" t="s">
        <v>246</v>
      </c>
      <c r="C40" s="904" t="s">
        <v>247</v>
      </c>
      <c r="D40" s="904"/>
      <c r="E40" s="904"/>
      <c r="F40" s="168" t="s">
        <v>144</v>
      </c>
      <c r="G40" s="168" t="s">
        <v>248</v>
      </c>
      <c r="H40" s="168" t="s">
        <v>31</v>
      </c>
      <c r="I40" s="168" t="s">
        <v>248</v>
      </c>
      <c r="J40" s="169" t="s">
        <v>31</v>
      </c>
      <c r="K40" s="168" t="s">
        <v>31</v>
      </c>
      <c r="L40" s="169">
        <v>11.11</v>
      </c>
      <c r="M40" s="170" t="s">
        <v>31</v>
      </c>
      <c r="N40" s="171" t="s">
        <v>31</v>
      </c>
      <c r="U40" s="137" t="s">
        <v>247</v>
      </c>
    </row>
    <row r="41" spans="1:24" s="132" customFormat="1" ht="22.5" x14ac:dyDescent="0.2">
      <c r="A41" s="167"/>
      <c r="B41" s="166" t="s">
        <v>249</v>
      </c>
      <c r="C41" s="904" t="s">
        <v>250</v>
      </c>
      <c r="D41" s="904"/>
      <c r="E41" s="904"/>
      <c r="F41" s="168" t="s">
        <v>144</v>
      </c>
      <c r="G41" s="168" t="s">
        <v>251</v>
      </c>
      <c r="H41" s="168" t="s">
        <v>31</v>
      </c>
      <c r="I41" s="168" t="s">
        <v>251</v>
      </c>
      <c r="J41" s="169" t="s">
        <v>31</v>
      </c>
      <c r="K41" s="168" t="s">
        <v>31</v>
      </c>
      <c r="L41" s="169">
        <v>5.85</v>
      </c>
      <c r="M41" s="170" t="s">
        <v>31</v>
      </c>
      <c r="N41" s="171" t="s">
        <v>31</v>
      </c>
      <c r="U41" s="137" t="s">
        <v>250</v>
      </c>
    </row>
    <row r="42" spans="1:24" s="132" customFormat="1" x14ac:dyDescent="0.2">
      <c r="A42" s="172"/>
      <c r="B42" s="173"/>
      <c r="C42" s="918" t="s">
        <v>252</v>
      </c>
      <c r="D42" s="918"/>
      <c r="E42" s="918"/>
      <c r="F42" s="174" t="s">
        <v>31</v>
      </c>
      <c r="G42" s="174" t="s">
        <v>31</v>
      </c>
      <c r="H42" s="174" t="s">
        <v>31</v>
      </c>
      <c r="I42" s="174" t="s">
        <v>31</v>
      </c>
      <c r="J42" s="175" t="s">
        <v>31</v>
      </c>
      <c r="K42" s="174" t="s">
        <v>31</v>
      </c>
      <c r="L42" s="175">
        <v>123.42</v>
      </c>
      <c r="M42" s="161" t="s">
        <v>31</v>
      </c>
      <c r="N42" s="176" t="s">
        <v>31</v>
      </c>
      <c r="W42" s="137" t="s">
        <v>252</v>
      </c>
    </row>
    <row r="43" spans="1:24" s="132" customFormat="1" ht="45" x14ac:dyDescent="0.2">
      <c r="A43" s="157" t="s">
        <v>235</v>
      </c>
      <c r="B43" s="158" t="s">
        <v>263</v>
      </c>
      <c r="C43" s="917" t="s">
        <v>305</v>
      </c>
      <c r="D43" s="917"/>
      <c r="E43" s="917"/>
      <c r="F43" s="159" t="s">
        <v>265</v>
      </c>
      <c r="G43" s="159" t="s">
        <v>31</v>
      </c>
      <c r="H43" s="159" t="s">
        <v>31</v>
      </c>
      <c r="I43" s="159" t="s">
        <v>1467</v>
      </c>
      <c r="J43" s="160">
        <v>2.91</v>
      </c>
      <c r="K43" s="159" t="s">
        <v>31</v>
      </c>
      <c r="L43" s="160">
        <v>110</v>
      </c>
      <c r="M43" s="161" t="s">
        <v>31</v>
      </c>
      <c r="N43" s="162" t="s">
        <v>31</v>
      </c>
      <c r="Q43" s="137" t="s">
        <v>305</v>
      </c>
    </row>
    <row r="44" spans="1:24" s="132" customFormat="1" x14ac:dyDescent="0.2">
      <c r="A44" s="163"/>
      <c r="B44" s="164"/>
      <c r="C44" s="904" t="s">
        <v>1468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R44" s="137" t="s">
        <v>1468</v>
      </c>
    </row>
    <row r="45" spans="1:24" s="132" customFormat="1" x14ac:dyDescent="0.2">
      <c r="A45" s="920" t="s">
        <v>524</v>
      </c>
      <c r="B45" s="921"/>
      <c r="C45" s="921"/>
      <c r="D45" s="921"/>
      <c r="E45" s="921"/>
      <c r="F45" s="921"/>
      <c r="G45" s="921"/>
      <c r="H45" s="921"/>
      <c r="I45" s="921"/>
      <c r="J45" s="921"/>
      <c r="K45" s="921"/>
      <c r="L45" s="921"/>
      <c r="M45" s="921"/>
      <c r="N45" s="922"/>
      <c r="X45" s="137" t="s">
        <v>524</v>
      </c>
    </row>
    <row r="46" spans="1:24" s="132" customFormat="1" ht="22.5" x14ac:dyDescent="0.2">
      <c r="A46" s="157" t="s">
        <v>238</v>
      </c>
      <c r="B46" s="158" t="s">
        <v>525</v>
      </c>
      <c r="C46" s="917" t="s">
        <v>1469</v>
      </c>
      <c r="D46" s="917"/>
      <c r="E46" s="917"/>
      <c r="F46" s="159" t="s">
        <v>401</v>
      </c>
      <c r="G46" s="159" t="s">
        <v>31</v>
      </c>
      <c r="H46" s="159" t="s">
        <v>31</v>
      </c>
      <c r="I46" s="159" t="s">
        <v>256</v>
      </c>
      <c r="J46" s="160" t="s">
        <v>31</v>
      </c>
      <c r="K46" s="159" t="s">
        <v>31</v>
      </c>
      <c r="L46" s="160" t="s">
        <v>31</v>
      </c>
      <c r="M46" s="161" t="s">
        <v>31</v>
      </c>
      <c r="N46" s="162" t="s">
        <v>31</v>
      </c>
      <c r="Q46" s="137" t="s">
        <v>1469</v>
      </c>
    </row>
    <row r="47" spans="1:24" s="132" customFormat="1" ht="33.75" x14ac:dyDescent="0.2">
      <c r="A47" s="165"/>
      <c r="B47" s="166" t="s">
        <v>518</v>
      </c>
      <c r="C47" s="904" t="s">
        <v>519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S47" s="137" t="s">
        <v>519</v>
      </c>
    </row>
    <row r="48" spans="1:24" s="132" customFormat="1" x14ac:dyDescent="0.2">
      <c r="A48" s="167"/>
      <c r="B48" s="166" t="s">
        <v>225</v>
      </c>
      <c r="C48" s="904" t="s">
        <v>255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6.75</v>
      </c>
      <c r="K48" s="168" t="s">
        <v>520</v>
      </c>
      <c r="L48" s="169">
        <v>33.75</v>
      </c>
      <c r="M48" s="170" t="s">
        <v>31</v>
      </c>
      <c r="N48" s="171" t="s">
        <v>31</v>
      </c>
      <c r="T48" s="137" t="s">
        <v>255</v>
      </c>
    </row>
    <row r="49" spans="1:23" s="132" customFormat="1" x14ac:dyDescent="0.2">
      <c r="A49" s="167"/>
      <c r="B49" s="166" t="s">
        <v>235</v>
      </c>
      <c r="C49" s="904" t="s">
        <v>236</v>
      </c>
      <c r="D49" s="904"/>
      <c r="E49" s="904"/>
      <c r="F49" s="168" t="s">
        <v>31</v>
      </c>
      <c r="G49" s="168" t="s">
        <v>31</v>
      </c>
      <c r="H49" s="168" t="s">
        <v>31</v>
      </c>
      <c r="I49" s="168" t="s">
        <v>31</v>
      </c>
      <c r="J49" s="169">
        <v>8.2899999999999991</v>
      </c>
      <c r="K49" s="168" t="s">
        <v>520</v>
      </c>
      <c r="L49" s="169">
        <v>41.45</v>
      </c>
      <c r="M49" s="170" t="s">
        <v>31</v>
      </c>
      <c r="N49" s="171" t="s">
        <v>31</v>
      </c>
      <c r="T49" s="137" t="s">
        <v>236</v>
      </c>
    </row>
    <row r="50" spans="1:23" s="132" customFormat="1" x14ac:dyDescent="0.2">
      <c r="A50" s="167"/>
      <c r="B50" s="166" t="s">
        <v>238</v>
      </c>
      <c r="C50" s="904" t="s">
        <v>239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>
        <v>0.81</v>
      </c>
      <c r="K50" s="168" t="s">
        <v>520</v>
      </c>
      <c r="L50" s="169">
        <v>4.05</v>
      </c>
      <c r="M50" s="170" t="s">
        <v>31</v>
      </c>
      <c r="N50" s="171" t="s">
        <v>31</v>
      </c>
      <c r="T50" s="137" t="s">
        <v>239</v>
      </c>
    </row>
    <row r="51" spans="1:23" s="132" customFormat="1" x14ac:dyDescent="0.2">
      <c r="A51" s="167"/>
      <c r="B51" s="166" t="s">
        <v>256</v>
      </c>
      <c r="C51" s="904" t="s">
        <v>257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>
        <v>0.37</v>
      </c>
      <c r="K51" s="168" t="s">
        <v>31</v>
      </c>
      <c r="L51" s="169">
        <v>1.48</v>
      </c>
      <c r="M51" s="170" t="s">
        <v>31</v>
      </c>
      <c r="N51" s="171" t="s">
        <v>31</v>
      </c>
      <c r="T51" s="137" t="s">
        <v>257</v>
      </c>
    </row>
    <row r="52" spans="1:23" s="132" customFormat="1" x14ac:dyDescent="0.2">
      <c r="A52" s="167"/>
      <c r="B52" s="166" t="s">
        <v>31</v>
      </c>
      <c r="C52" s="904" t="s">
        <v>258</v>
      </c>
      <c r="D52" s="904"/>
      <c r="E52" s="904"/>
      <c r="F52" s="168" t="s">
        <v>241</v>
      </c>
      <c r="G52" s="168" t="s">
        <v>528</v>
      </c>
      <c r="H52" s="168" t="s">
        <v>520</v>
      </c>
      <c r="I52" s="168" t="s">
        <v>592</v>
      </c>
      <c r="J52" s="169" t="s">
        <v>31</v>
      </c>
      <c r="K52" s="168" t="s">
        <v>31</v>
      </c>
      <c r="L52" s="169" t="s">
        <v>31</v>
      </c>
      <c r="M52" s="170" t="s">
        <v>31</v>
      </c>
      <c r="N52" s="171" t="s">
        <v>31</v>
      </c>
      <c r="U52" s="137" t="s">
        <v>258</v>
      </c>
    </row>
    <row r="53" spans="1:23" s="132" customFormat="1" x14ac:dyDescent="0.2">
      <c r="A53" s="167"/>
      <c r="B53" s="166" t="s">
        <v>31</v>
      </c>
      <c r="C53" s="904" t="s">
        <v>240</v>
      </c>
      <c r="D53" s="904"/>
      <c r="E53" s="904"/>
      <c r="F53" s="168" t="s">
        <v>241</v>
      </c>
      <c r="G53" s="168" t="s">
        <v>530</v>
      </c>
      <c r="H53" s="168" t="s">
        <v>520</v>
      </c>
      <c r="I53" s="168" t="s">
        <v>593</v>
      </c>
      <c r="J53" s="169" t="s">
        <v>31</v>
      </c>
      <c r="K53" s="168" t="s">
        <v>31</v>
      </c>
      <c r="L53" s="169" t="s">
        <v>31</v>
      </c>
      <c r="M53" s="170" t="s">
        <v>31</v>
      </c>
      <c r="N53" s="171" t="s">
        <v>31</v>
      </c>
      <c r="U53" s="137" t="s">
        <v>240</v>
      </c>
    </row>
    <row r="54" spans="1:23" s="132" customFormat="1" x14ac:dyDescent="0.2">
      <c r="A54" s="167"/>
      <c r="B54" s="166" t="s">
        <v>31</v>
      </c>
      <c r="C54" s="917" t="s">
        <v>244</v>
      </c>
      <c r="D54" s="917"/>
      <c r="E54" s="917"/>
      <c r="F54" s="159" t="s">
        <v>31</v>
      </c>
      <c r="G54" s="159" t="s">
        <v>31</v>
      </c>
      <c r="H54" s="159" t="s">
        <v>31</v>
      </c>
      <c r="I54" s="159" t="s">
        <v>31</v>
      </c>
      <c r="J54" s="160">
        <v>15.41</v>
      </c>
      <c r="K54" s="159" t="s">
        <v>31</v>
      </c>
      <c r="L54" s="160">
        <v>76.680000000000007</v>
      </c>
      <c r="M54" s="161" t="s">
        <v>31</v>
      </c>
      <c r="N54" s="162" t="s">
        <v>31</v>
      </c>
      <c r="V54" s="137" t="s">
        <v>244</v>
      </c>
    </row>
    <row r="55" spans="1:23" s="132" customFormat="1" x14ac:dyDescent="0.2">
      <c r="A55" s="167"/>
      <c r="B55" s="166" t="s">
        <v>31</v>
      </c>
      <c r="C55" s="904" t="s">
        <v>245</v>
      </c>
      <c r="D55" s="904"/>
      <c r="E55" s="904"/>
      <c r="F55" s="168" t="s">
        <v>31</v>
      </c>
      <c r="G55" s="168" t="s">
        <v>31</v>
      </c>
      <c r="H55" s="168" t="s">
        <v>31</v>
      </c>
      <c r="I55" s="168" t="s">
        <v>31</v>
      </c>
      <c r="J55" s="169" t="s">
        <v>31</v>
      </c>
      <c r="K55" s="168" t="s">
        <v>31</v>
      </c>
      <c r="L55" s="169">
        <v>37.799999999999997</v>
      </c>
      <c r="M55" s="170" t="s">
        <v>31</v>
      </c>
      <c r="N55" s="171" t="s">
        <v>31</v>
      </c>
      <c r="U55" s="137" t="s">
        <v>245</v>
      </c>
    </row>
    <row r="56" spans="1:23" s="132" customFormat="1" ht="22.5" x14ac:dyDescent="0.2">
      <c r="A56" s="167"/>
      <c r="B56" s="166" t="s">
        <v>532</v>
      </c>
      <c r="C56" s="904" t="s">
        <v>533</v>
      </c>
      <c r="D56" s="904"/>
      <c r="E56" s="904"/>
      <c r="F56" s="168" t="s">
        <v>144</v>
      </c>
      <c r="G56" s="168" t="s">
        <v>534</v>
      </c>
      <c r="H56" s="168" t="s">
        <v>31</v>
      </c>
      <c r="I56" s="168" t="s">
        <v>534</v>
      </c>
      <c r="J56" s="169" t="s">
        <v>31</v>
      </c>
      <c r="K56" s="168" t="s">
        <v>31</v>
      </c>
      <c r="L56" s="169">
        <v>46.12</v>
      </c>
      <c r="M56" s="170" t="s">
        <v>31</v>
      </c>
      <c r="N56" s="171" t="s">
        <v>31</v>
      </c>
      <c r="U56" s="137" t="s">
        <v>533</v>
      </c>
    </row>
    <row r="57" spans="1:23" s="132" customFormat="1" ht="22.5" x14ac:dyDescent="0.2">
      <c r="A57" s="167"/>
      <c r="B57" s="166" t="s">
        <v>535</v>
      </c>
      <c r="C57" s="904" t="s">
        <v>536</v>
      </c>
      <c r="D57" s="904"/>
      <c r="E57" s="904"/>
      <c r="F57" s="168" t="s">
        <v>144</v>
      </c>
      <c r="G57" s="168" t="s">
        <v>537</v>
      </c>
      <c r="H57" s="168" t="s">
        <v>31</v>
      </c>
      <c r="I57" s="168" t="s">
        <v>537</v>
      </c>
      <c r="J57" s="169" t="s">
        <v>31</v>
      </c>
      <c r="K57" s="168" t="s">
        <v>31</v>
      </c>
      <c r="L57" s="169">
        <v>30.24</v>
      </c>
      <c r="M57" s="170" t="s">
        <v>31</v>
      </c>
      <c r="N57" s="171" t="s">
        <v>31</v>
      </c>
      <c r="U57" s="137" t="s">
        <v>536</v>
      </c>
    </row>
    <row r="58" spans="1:23" s="132" customFormat="1" x14ac:dyDescent="0.2">
      <c r="A58" s="172"/>
      <c r="B58" s="173"/>
      <c r="C58" s="918" t="s">
        <v>252</v>
      </c>
      <c r="D58" s="918"/>
      <c r="E58" s="918"/>
      <c r="F58" s="174" t="s">
        <v>31</v>
      </c>
      <c r="G58" s="174" t="s">
        <v>31</v>
      </c>
      <c r="H58" s="174" t="s">
        <v>31</v>
      </c>
      <c r="I58" s="174" t="s">
        <v>31</v>
      </c>
      <c r="J58" s="175" t="s">
        <v>31</v>
      </c>
      <c r="K58" s="174" t="s">
        <v>31</v>
      </c>
      <c r="L58" s="175">
        <v>153.04</v>
      </c>
      <c r="M58" s="161" t="s">
        <v>31</v>
      </c>
      <c r="N58" s="176" t="s">
        <v>31</v>
      </c>
      <c r="W58" s="137" t="s">
        <v>252</v>
      </c>
    </row>
    <row r="59" spans="1:23" s="132" customFormat="1" x14ac:dyDescent="0.2">
      <c r="A59" s="157" t="s">
        <v>256</v>
      </c>
      <c r="B59" s="158" t="s">
        <v>538</v>
      </c>
      <c r="C59" s="917" t="s">
        <v>539</v>
      </c>
      <c r="D59" s="917"/>
      <c r="E59" s="917"/>
      <c r="F59" s="159" t="s">
        <v>401</v>
      </c>
      <c r="G59" s="159" t="s">
        <v>31</v>
      </c>
      <c r="H59" s="159" t="s">
        <v>31</v>
      </c>
      <c r="I59" s="159" t="s">
        <v>594</v>
      </c>
      <c r="J59" s="160">
        <v>60</v>
      </c>
      <c r="K59" s="159" t="s">
        <v>31</v>
      </c>
      <c r="L59" s="160">
        <v>276</v>
      </c>
      <c r="M59" s="161" t="s">
        <v>31</v>
      </c>
      <c r="N59" s="162" t="s">
        <v>31</v>
      </c>
      <c r="Q59" s="137" t="s">
        <v>539</v>
      </c>
    </row>
    <row r="60" spans="1:23" s="132" customFormat="1" ht="33.75" x14ac:dyDescent="0.2">
      <c r="A60" s="157" t="s">
        <v>285</v>
      </c>
      <c r="B60" s="158" t="s">
        <v>541</v>
      </c>
      <c r="C60" s="917" t="s">
        <v>542</v>
      </c>
      <c r="D60" s="917"/>
      <c r="E60" s="917"/>
      <c r="F60" s="159" t="s">
        <v>386</v>
      </c>
      <c r="G60" s="159" t="s">
        <v>31</v>
      </c>
      <c r="H60" s="159" t="s">
        <v>31</v>
      </c>
      <c r="I60" s="159" t="s">
        <v>1470</v>
      </c>
      <c r="J60" s="160" t="s">
        <v>31</v>
      </c>
      <c r="K60" s="159" t="s">
        <v>31</v>
      </c>
      <c r="L60" s="160" t="s">
        <v>31</v>
      </c>
      <c r="M60" s="161" t="s">
        <v>31</v>
      </c>
      <c r="N60" s="162" t="s">
        <v>31</v>
      </c>
      <c r="Q60" s="137" t="s">
        <v>542</v>
      </c>
    </row>
    <row r="61" spans="1:23" s="132" customFormat="1" x14ac:dyDescent="0.2">
      <c r="A61" s="163"/>
      <c r="B61" s="164"/>
      <c r="C61" s="904" t="s">
        <v>1471</v>
      </c>
      <c r="D61" s="904"/>
      <c r="E61" s="904"/>
      <c r="F61" s="904"/>
      <c r="G61" s="904"/>
      <c r="H61" s="904"/>
      <c r="I61" s="904"/>
      <c r="J61" s="904"/>
      <c r="K61" s="904"/>
      <c r="L61" s="904"/>
      <c r="M61" s="904"/>
      <c r="N61" s="912"/>
      <c r="R61" s="137" t="s">
        <v>1471</v>
      </c>
    </row>
    <row r="62" spans="1:23" s="132" customFormat="1" ht="33.75" x14ac:dyDescent="0.2">
      <c r="A62" s="165"/>
      <c r="B62" s="166" t="s">
        <v>518</v>
      </c>
      <c r="C62" s="904" t="s">
        <v>519</v>
      </c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12"/>
      <c r="S62" s="137" t="s">
        <v>519</v>
      </c>
    </row>
    <row r="63" spans="1:23" s="132" customFormat="1" x14ac:dyDescent="0.2">
      <c r="A63" s="167"/>
      <c r="B63" s="166" t="s">
        <v>225</v>
      </c>
      <c r="C63" s="904" t="s">
        <v>255</v>
      </c>
      <c r="D63" s="904"/>
      <c r="E63" s="904"/>
      <c r="F63" s="168" t="s">
        <v>31</v>
      </c>
      <c r="G63" s="168" t="s">
        <v>31</v>
      </c>
      <c r="H63" s="168" t="s">
        <v>31</v>
      </c>
      <c r="I63" s="168" t="s">
        <v>31</v>
      </c>
      <c r="J63" s="169">
        <v>3189.6</v>
      </c>
      <c r="K63" s="168" t="s">
        <v>520</v>
      </c>
      <c r="L63" s="169">
        <v>494.39</v>
      </c>
      <c r="M63" s="170" t="s">
        <v>31</v>
      </c>
      <c r="N63" s="171" t="s">
        <v>31</v>
      </c>
      <c r="T63" s="137" t="s">
        <v>255</v>
      </c>
    </row>
    <row r="64" spans="1:23" s="132" customFormat="1" x14ac:dyDescent="0.2">
      <c r="A64" s="167"/>
      <c r="B64" s="166" t="s">
        <v>235</v>
      </c>
      <c r="C64" s="904" t="s">
        <v>236</v>
      </c>
      <c r="D64" s="904"/>
      <c r="E64" s="904"/>
      <c r="F64" s="168" t="s">
        <v>31</v>
      </c>
      <c r="G64" s="168" t="s">
        <v>31</v>
      </c>
      <c r="H64" s="168" t="s">
        <v>31</v>
      </c>
      <c r="I64" s="168" t="s">
        <v>31</v>
      </c>
      <c r="J64" s="169">
        <v>3499.23</v>
      </c>
      <c r="K64" s="168" t="s">
        <v>520</v>
      </c>
      <c r="L64" s="169">
        <v>542.38</v>
      </c>
      <c r="M64" s="170" t="s">
        <v>31</v>
      </c>
      <c r="N64" s="171" t="s">
        <v>31</v>
      </c>
      <c r="T64" s="137" t="s">
        <v>236</v>
      </c>
    </row>
    <row r="65" spans="1:25" s="132" customFormat="1" x14ac:dyDescent="0.2">
      <c r="A65" s="167"/>
      <c r="B65" s="166" t="s">
        <v>238</v>
      </c>
      <c r="C65" s="904" t="s">
        <v>239</v>
      </c>
      <c r="D65" s="904"/>
      <c r="E65" s="904"/>
      <c r="F65" s="168" t="s">
        <v>31</v>
      </c>
      <c r="G65" s="168" t="s">
        <v>31</v>
      </c>
      <c r="H65" s="168" t="s">
        <v>31</v>
      </c>
      <c r="I65" s="168" t="s">
        <v>31</v>
      </c>
      <c r="J65" s="169">
        <v>405.88</v>
      </c>
      <c r="K65" s="168" t="s">
        <v>520</v>
      </c>
      <c r="L65" s="169">
        <v>62.91</v>
      </c>
      <c r="M65" s="170" t="s">
        <v>31</v>
      </c>
      <c r="N65" s="171" t="s">
        <v>31</v>
      </c>
      <c r="T65" s="137" t="s">
        <v>239</v>
      </c>
    </row>
    <row r="66" spans="1:25" s="132" customFormat="1" x14ac:dyDescent="0.2">
      <c r="A66" s="167"/>
      <c r="B66" s="166" t="s">
        <v>256</v>
      </c>
      <c r="C66" s="904" t="s">
        <v>257</v>
      </c>
      <c r="D66" s="904"/>
      <c r="E66" s="904"/>
      <c r="F66" s="168" t="s">
        <v>31</v>
      </c>
      <c r="G66" s="168" t="s">
        <v>31</v>
      </c>
      <c r="H66" s="168" t="s">
        <v>31</v>
      </c>
      <c r="I66" s="168" t="s">
        <v>31</v>
      </c>
      <c r="J66" s="169">
        <v>4013.08</v>
      </c>
      <c r="K66" s="168" t="s">
        <v>31</v>
      </c>
      <c r="L66" s="169">
        <v>497.62</v>
      </c>
      <c r="M66" s="170" t="s">
        <v>31</v>
      </c>
      <c r="N66" s="171" t="s">
        <v>31</v>
      </c>
      <c r="T66" s="137" t="s">
        <v>257</v>
      </c>
    </row>
    <row r="67" spans="1:25" s="132" customFormat="1" x14ac:dyDescent="0.2">
      <c r="A67" s="167"/>
      <c r="B67" s="166" t="s">
        <v>31</v>
      </c>
      <c r="C67" s="904" t="s">
        <v>258</v>
      </c>
      <c r="D67" s="904"/>
      <c r="E67" s="904"/>
      <c r="F67" s="168" t="s">
        <v>241</v>
      </c>
      <c r="G67" s="168" t="s">
        <v>545</v>
      </c>
      <c r="H67" s="168" t="s">
        <v>520</v>
      </c>
      <c r="I67" s="168" t="s">
        <v>1472</v>
      </c>
      <c r="J67" s="169" t="s">
        <v>31</v>
      </c>
      <c r="K67" s="168" t="s">
        <v>31</v>
      </c>
      <c r="L67" s="169" t="s">
        <v>31</v>
      </c>
      <c r="M67" s="170" t="s">
        <v>31</v>
      </c>
      <c r="N67" s="171" t="s">
        <v>31</v>
      </c>
      <c r="U67" s="137" t="s">
        <v>258</v>
      </c>
    </row>
    <row r="68" spans="1:25" s="132" customFormat="1" x14ac:dyDescent="0.2">
      <c r="A68" s="167"/>
      <c r="B68" s="166" t="s">
        <v>31</v>
      </c>
      <c r="C68" s="904" t="s">
        <v>240</v>
      </c>
      <c r="D68" s="904"/>
      <c r="E68" s="904"/>
      <c r="F68" s="168" t="s">
        <v>241</v>
      </c>
      <c r="G68" s="168" t="s">
        <v>547</v>
      </c>
      <c r="H68" s="168" t="s">
        <v>520</v>
      </c>
      <c r="I68" s="168" t="s">
        <v>1473</v>
      </c>
      <c r="J68" s="169" t="s">
        <v>31</v>
      </c>
      <c r="K68" s="168" t="s">
        <v>31</v>
      </c>
      <c r="L68" s="169" t="s">
        <v>31</v>
      </c>
      <c r="M68" s="170" t="s">
        <v>31</v>
      </c>
      <c r="N68" s="171" t="s">
        <v>31</v>
      </c>
      <c r="U68" s="137" t="s">
        <v>240</v>
      </c>
    </row>
    <row r="69" spans="1:25" s="132" customFormat="1" x14ac:dyDescent="0.2">
      <c r="A69" s="167"/>
      <c r="B69" s="166" t="s">
        <v>31</v>
      </c>
      <c r="C69" s="917" t="s">
        <v>244</v>
      </c>
      <c r="D69" s="917"/>
      <c r="E69" s="917"/>
      <c r="F69" s="159" t="s">
        <v>31</v>
      </c>
      <c r="G69" s="159" t="s">
        <v>31</v>
      </c>
      <c r="H69" s="159" t="s">
        <v>31</v>
      </c>
      <c r="I69" s="159" t="s">
        <v>31</v>
      </c>
      <c r="J69" s="160">
        <v>10701.91</v>
      </c>
      <c r="K69" s="159" t="s">
        <v>31</v>
      </c>
      <c r="L69" s="160">
        <v>1534.39</v>
      </c>
      <c r="M69" s="161" t="s">
        <v>31</v>
      </c>
      <c r="N69" s="162" t="s">
        <v>31</v>
      </c>
      <c r="V69" s="137" t="s">
        <v>244</v>
      </c>
    </row>
    <row r="70" spans="1:25" s="132" customFormat="1" x14ac:dyDescent="0.2">
      <c r="A70" s="167"/>
      <c r="B70" s="166" t="s">
        <v>31</v>
      </c>
      <c r="C70" s="904" t="s">
        <v>245</v>
      </c>
      <c r="D70" s="904"/>
      <c r="E70" s="904"/>
      <c r="F70" s="168" t="s">
        <v>31</v>
      </c>
      <c r="G70" s="168" t="s">
        <v>31</v>
      </c>
      <c r="H70" s="168" t="s">
        <v>31</v>
      </c>
      <c r="I70" s="168" t="s">
        <v>31</v>
      </c>
      <c r="J70" s="169" t="s">
        <v>31</v>
      </c>
      <c r="K70" s="168" t="s">
        <v>31</v>
      </c>
      <c r="L70" s="169">
        <v>557.29999999999995</v>
      </c>
      <c r="M70" s="170" t="s">
        <v>31</v>
      </c>
      <c r="N70" s="171" t="s">
        <v>31</v>
      </c>
      <c r="U70" s="137" t="s">
        <v>245</v>
      </c>
    </row>
    <row r="71" spans="1:25" s="132" customFormat="1" ht="33.75" x14ac:dyDescent="0.2">
      <c r="A71" s="167"/>
      <c r="B71" s="166" t="s">
        <v>549</v>
      </c>
      <c r="C71" s="904" t="s">
        <v>550</v>
      </c>
      <c r="D71" s="904"/>
      <c r="E71" s="904"/>
      <c r="F71" s="168" t="s">
        <v>144</v>
      </c>
      <c r="G71" s="168" t="s">
        <v>551</v>
      </c>
      <c r="H71" s="168" t="s">
        <v>31</v>
      </c>
      <c r="I71" s="168" t="s">
        <v>551</v>
      </c>
      <c r="J71" s="169" t="s">
        <v>31</v>
      </c>
      <c r="K71" s="168" t="s">
        <v>31</v>
      </c>
      <c r="L71" s="169">
        <v>585.16999999999996</v>
      </c>
      <c r="M71" s="170" t="s">
        <v>31</v>
      </c>
      <c r="N71" s="171" t="s">
        <v>31</v>
      </c>
      <c r="U71" s="137" t="s">
        <v>550</v>
      </c>
    </row>
    <row r="72" spans="1:25" s="132" customFormat="1" ht="33.75" x14ac:dyDescent="0.2">
      <c r="A72" s="167"/>
      <c r="B72" s="166" t="s">
        <v>552</v>
      </c>
      <c r="C72" s="904" t="s">
        <v>553</v>
      </c>
      <c r="D72" s="904"/>
      <c r="E72" s="904"/>
      <c r="F72" s="168" t="s">
        <v>144</v>
      </c>
      <c r="G72" s="168" t="s">
        <v>554</v>
      </c>
      <c r="H72" s="168" t="s">
        <v>31</v>
      </c>
      <c r="I72" s="168" t="s">
        <v>554</v>
      </c>
      <c r="J72" s="169" t="s">
        <v>31</v>
      </c>
      <c r="K72" s="168" t="s">
        <v>31</v>
      </c>
      <c r="L72" s="169">
        <v>362.25</v>
      </c>
      <c r="M72" s="170" t="s">
        <v>31</v>
      </c>
      <c r="N72" s="171" t="s">
        <v>31</v>
      </c>
      <c r="U72" s="137" t="s">
        <v>553</v>
      </c>
    </row>
    <row r="73" spans="1:25" s="132" customFormat="1" x14ac:dyDescent="0.2">
      <c r="A73" s="172"/>
      <c r="B73" s="173"/>
      <c r="C73" s="918" t="s">
        <v>252</v>
      </c>
      <c r="D73" s="918"/>
      <c r="E73" s="918"/>
      <c r="F73" s="174" t="s">
        <v>31</v>
      </c>
      <c r="G73" s="174" t="s">
        <v>31</v>
      </c>
      <c r="H73" s="174" t="s">
        <v>31</v>
      </c>
      <c r="I73" s="174" t="s">
        <v>31</v>
      </c>
      <c r="J73" s="175" t="s">
        <v>31</v>
      </c>
      <c r="K73" s="174" t="s">
        <v>31</v>
      </c>
      <c r="L73" s="175">
        <v>2481.81</v>
      </c>
      <c r="M73" s="161" t="s">
        <v>31</v>
      </c>
      <c r="N73" s="176" t="s">
        <v>31</v>
      </c>
      <c r="W73" s="137" t="s">
        <v>252</v>
      </c>
    </row>
    <row r="74" spans="1:25" s="132" customFormat="1" ht="22.5" x14ac:dyDescent="0.2">
      <c r="A74" s="157" t="s">
        <v>295</v>
      </c>
      <c r="B74" s="158" t="s">
        <v>555</v>
      </c>
      <c r="C74" s="917" t="s">
        <v>556</v>
      </c>
      <c r="D74" s="917"/>
      <c r="E74" s="917"/>
      <c r="F74" s="159" t="s">
        <v>401</v>
      </c>
      <c r="G74" s="159" t="s">
        <v>31</v>
      </c>
      <c r="H74" s="159" t="s">
        <v>31</v>
      </c>
      <c r="I74" s="159" t="s">
        <v>1474</v>
      </c>
      <c r="J74" s="160">
        <v>790</v>
      </c>
      <c r="K74" s="159" t="s">
        <v>31</v>
      </c>
      <c r="L74" s="160">
        <v>9942.94</v>
      </c>
      <c r="M74" s="161" t="s">
        <v>31</v>
      </c>
      <c r="N74" s="162" t="s">
        <v>31</v>
      </c>
      <c r="Q74" s="137" t="s">
        <v>556</v>
      </c>
    </row>
    <row r="75" spans="1:25" s="132" customFormat="1" x14ac:dyDescent="0.2">
      <c r="A75" s="157" t="s">
        <v>304</v>
      </c>
      <c r="B75" s="158" t="s">
        <v>558</v>
      </c>
      <c r="C75" s="917" t="s">
        <v>559</v>
      </c>
      <c r="D75" s="917"/>
      <c r="E75" s="917"/>
      <c r="F75" s="159" t="s">
        <v>401</v>
      </c>
      <c r="G75" s="159" t="s">
        <v>31</v>
      </c>
      <c r="H75" s="159" t="s">
        <v>31</v>
      </c>
      <c r="I75" s="159" t="s">
        <v>1475</v>
      </c>
      <c r="J75" s="160">
        <v>10.63</v>
      </c>
      <c r="K75" s="159" t="s">
        <v>31</v>
      </c>
      <c r="L75" s="160">
        <v>131.81</v>
      </c>
      <c r="M75" s="161" t="s">
        <v>31</v>
      </c>
      <c r="N75" s="162" t="s">
        <v>31</v>
      </c>
      <c r="Q75" s="137" t="s">
        <v>559</v>
      </c>
    </row>
    <row r="76" spans="1:25" s="132" customFormat="1" x14ac:dyDescent="0.2">
      <c r="A76" s="163"/>
      <c r="B76" s="164"/>
      <c r="C76" s="904" t="s">
        <v>561</v>
      </c>
      <c r="D76" s="904"/>
      <c r="E76" s="904"/>
      <c r="F76" s="904"/>
      <c r="G76" s="904"/>
      <c r="H76" s="904"/>
      <c r="I76" s="904"/>
      <c r="J76" s="904"/>
      <c r="K76" s="904"/>
      <c r="L76" s="904"/>
      <c r="M76" s="904"/>
      <c r="N76" s="912"/>
      <c r="Y76" s="137" t="s">
        <v>561</v>
      </c>
    </row>
    <row r="77" spans="1:25" s="132" customFormat="1" ht="22.5" x14ac:dyDescent="0.2">
      <c r="A77" s="157" t="s">
        <v>309</v>
      </c>
      <c r="B77" s="158" t="s">
        <v>562</v>
      </c>
      <c r="C77" s="917" t="s">
        <v>563</v>
      </c>
      <c r="D77" s="917"/>
      <c r="E77" s="917"/>
      <c r="F77" s="159" t="s">
        <v>564</v>
      </c>
      <c r="G77" s="159" t="s">
        <v>31</v>
      </c>
      <c r="H77" s="159" t="s">
        <v>31</v>
      </c>
      <c r="I77" s="159" t="s">
        <v>1476</v>
      </c>
      <c r="J77" s="160">
        <v>5584.58</v>
      </c>
      <c r="K77" s="159" t="s">
        <v>31</v>
      </c>
      <c r="L77" s="160">
        <v>3702.58</v>
      </c>
      <c r="M77" s="161" t="s">
        <v>31</v>
      </c>
      <c r="N77" s="162" t="s">
        <v>31</v>
      </c>
      <c r="Q77" s="137" t="s">
        <v>563</v>
      </c>
    </row>
    <row r="78" spans="1:25" s="132" customFormat="1" x14ac:dyDescent="0.2">
      <c r="A78" s="163"/>
      <c r="B78" s="164"/>
      <c r="C78" s="904" t="s">
        <v>1477</v>
      </c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12"/>
      <c r="R78" s="137" t="s">
        <v>1477</v>
      </c>
    </row>
    <row r="79" spans="1:25" s="132" customFormat="1" ht="45" x14ac:dyDescent="0.2">
      <c r="A79" s="157" t="s">
        <v>315</v>
      </c>
      <c r="B79" s="158" t="s">
        <v>567</v>
      </c>
      <c r="C79" s="917" t="s">
        <v>568</v>
      </c>
      <c r="D79" s="917"/>
      <c r="E79" s="917"/>
      <c r="F79" s="159" t="s">
        <v>569</v>
      </c>
      <c r="G79" s="159" t="s">
        <v>31</v>
      </c>
      <c r="H79" s="159" t="s">
        <v>31</v>
      </c>
      <c r="I79" s="159" t="s">
        <v>1478</v>
      </c>
      <c r="J79" s="160" t="s">
        <v>31</v>
      </c>
      <c r="K79" s="159" t="s">
        <v>31</v>
      </c>
      <c r="L79" s="160" t="s">
        <v>31</v>
      </c>
      <c r="M79" s="161" t="s">
        <v>31</v>
      </c>
      <c r="N79" s="162" t="s">
        <v>31</v>
      </c>
      <c r="Q79" s="137" t="s">
        <v>568</v>
      </c>
    </row>
    <row r="80" spans="1:25" s="132" customFormat="1" x14ac:dyDescent="0.2">
      <c r="A80" s="163"/>
      <c r="B80" s="164"/>
      <c r="C80" s="904" t="s">
        <v>1479</v>
      </c>
      <c r="D80" s="904"/>
      <c r="E80" s="904"/>
      <c r="F80" s="904"/>
      <c r="G80" s="904"/>
      <c r="H80" s="904"/>
      <c r="I80" s="904"/>
      <c r="J80" s="904"/>
      <c r="K80" s="904"/>
      <c r="L80" s="904"/>
      <c r="M80" s="904"/>
      <c r="N80" s="912"/>
      <c r="R80" s="137" t="s">
        <v>1479</v>
      </c>
    </row>
    <row r="81" spans="1:23" s="132" customFormat="1" ht="33.75" x14ac:dyDescent="0.2">
      <c r="A81" s="165"/>
      <c r="B81" s="166" t="s">
        <v>518</v>
      </c>
      <c r="C81" s="904" t="s">
        <v>519</v>
      </c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12"/>
      <c r="S81" s="137" t="s">
        <v>519</v>
      </c>
    </row>
    <row r="82" spans="1:23" s="132" customFormat="1" x14ac:dyDescent="0.2">
      <c r="A82" s="167"/>
      <c r="B82" s="166" t="s">
        <v>225</v>
      </c>
      <c r="C82" s="904" t="s">
        <v>255</v>
      </c>
      <c r="D82" s="904"/>
      <c r="E82" s="904"/>
      <c r="F82" s="168" t="s">
        <v>31</v>
      </c>
      <c r="G82" s="168" t="s">
        <v>31</v>
      </c>
      <c r="H82" s="168" t="s">
        <v>31</v>
      </c>
      <c r="I82" s="168" t="s">
        <v>31</v>
      </c>
      <c r="J82" s="169">
        <v>201.61</v>
      </c>
      <c r="K82" s="168" t="s">
        <v>520</v>
      </c>
      <c r="L82" s="169">
        <v>171.37</v>
      </c>
      <c r="M82" s="170" t="s">
        <v>31</v>
      </c>
      <c r="N82" s="171" t="s">
        <v>31</v>
      </c>
      <c r="T82" s="137" t="s">
        <v>255</v>
      </c>
    </row>
    <row r="83" spans="1:23" s="132" customFormat="1" x14ac:dyDescent="0.2">
      <c r="A83" s="167"/>
      <c r="B83" s="166" t="s">
        <v>235</v>
      </c>
      <c r="C83" s="904" t="s">
        <v>236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>
        <v>71.64</v>
      </c>
      <c r="K83" s="168" t="s">
        <v>520</v>
      </c>
      <c r="L83" s="169">
        <v>60.89</v>
      </c>
      <c r="M83" s="170" t="s">
        <v>31</v>
      </c>
      <c r="N83" s="171" t="s">
        <v>31</v>
      </c>
      <c r="T83" s="137" t="s">
        <v>236</v>
      </c>
    </row>
    <row r="84" spans="1:23" s="132" customFormat="1" x14ac:dyDescent="0.2">
      <c r="A84" s="167"/>
      <c r="B84" s="166" t="s">
        <v>238</v>
      </c>
      <c r="C84" s="904" t="s">
        <v>239</v>
      </c>
      <c r="D84" s="904"/>
      <c r="E84" s="904"/>
      <c r="F84" s="168" t="s">
        <v>31</v>
      </c>
      <c r="G84" s="168" t="s">
        <v>31</v>
      </c>
      <c r="H84" s="168" t="s">
        <v>31</v>
      </c>
      <c r="I84" s="168" t="s">
        <v>31</v>
      </c>
      <c r="J84" s="169">
        <v>2.3199999999999998</v>
      </c>
      <c r="K84" s="168" t="s">
        <v>520</v>
      </c>
      <c r="L84" s="169">
        <v>1.97</v>
      </c>
      <c r="M84" s="170" t="s">
        <v>31</v>
      </c>
      <c r="N84" s="171" t="s">
        <v>31</v>
      </c>
      <c r="T84" s="137" t="s">
        <v>239</v>
      </c>
    </row>
    <row r="85" spans="1:23" s="132" customFormat="1" x14ac:dyDescent="0.2">
      <c r="A85" s="167"/>
      <c r="B85" s="166" t="s">
        <v>256</v>
      </c>
      <c r="C85" s="904" t="s">
        <v>257</v>
      </c>
      <c r="D85" s="904"/>
      <c r="E85" s="904"/>
      <c r="F85" s="168" t="s">
        <v>31</v>
      </c>
      <c r="G85" s="168" t="s">
        <v>31</v>
      </c>
      <c r="H85" s="168" t="s">
        <v>31</v>
      </c>
      <c r="I85" s="168" t="s">
        <v>31</v>
      </c>
      <c r="J85" s="169">
        <v>84.88</v>
      </c>
      <c r="K85" s="168" t="s">
        <v>31</v>
      </c>
      <c r="L85" s="169">
        <v>57.72</v>
      </c>
      <c r="M85" s="170" t="s">
        <v>31</v>
      </c>
      <c r="N85" s="171" t="s">
        <v>31</v>
      </c>
      <c r="T85" s="137" t="s">
        <v>257</v>
      </c>
    </row>
    <row r="86" spans="1:23" s="132" customFormat="1" x14ac:dyDescent="0.2">
      <c r="A86" s="167"/>
      <c r="B86" s="166" t="s">
        <v>31</v>
      </c>
      <c r="C86" s="904" t="s">
        <v>258</v>
      </c>
      <c r="D86" s="904"/>
      <c r="E86" s="904"/>
      <c r="F86" s="168" t="s">
        <v>241</v>
      </c>
      <c r="G86" s="168" t="s">
        <v>572</v>
      </c>
      <c r="H86" s="168" t="s">
        <v>520</v>
      </c>
      <c r="I86" s="168" t="s">
        <v>1480</v>
      </c>
      <c r="J86" s="169" t="s">
        <v>31</v>
      </c>
      <c r="K86" s="168" t="s">
        <v>31</v>
      </c>
      <c r="L86" s="169" t="s">
        <v>31</v>
      </c>
      <c r="M86" s="170" t="s">
        <v>31</v>
      </c>
      <c r="N86" s="171" t="s">
        <v>31</v>
      </c>
      <c r="U86" s="137" t="s">
        <v>258</v>
      </c>
    </row>
    <row r="87" spans="1:23" s="132" customFormat="1" x14ac:dyDescent="0.2">
      <c r="A87" s="167"/>
      <c r="B87" s="166" t="s">
        <v>31</v>
      </c>
      <c r="C87" s="904" t="s">
        <v>240</v>
      </c>
      <c r="D87" s="904"/>
      <c r="E87" s="904"/>
      <c r="F87" s="168" t="s">
        <v>241</v>
      </c>
      <c r="G87" s="168" t="s">
        <v>574</v>
      </c>
      <c r="H87" s="168" t="s">
        <v>520</v>
      </c>
      <c r="I87" s="168" t="s">
        <v>1481</v>
      </c>
      <c r="J87" s="169" t="s">
        <v>31</v>
      </c>
      <c r="K87" s="168" t="s">
        <v>31</v>
      </c>
      <c r="L87" s="169" t="s">
        <v>31</v>
      </c>
      <c r="M87" s="170" t="s">
        <v>31</v>
      </c>
      <c r="N87" s="171" t="s">
        <v>31</v>
      </c>
      <c r="U87" s="137" t="s">
        <v>240</v>
      </c>
    </row>
    <row r="88" spans="1:23" s="132" customFormat="1" x14ac:dyDescent="0.2">
      <c r="A88" s="167"/>
      <c r="B88" s="166" t="s">
        <v>31</v>
      </c>
      <c r="C88" s="917" t="s">
        <v>244</v>
      </c>
      <c r="D88" s="917"/>
      <c r="E88" s="917"/>
      <c r="F88" s="159" t="s">
        <v>31</v>
      </c>
      <c r="G88" s="159" t="s">
        <v>31</v>
      </c>
      <c r="H88" s="159" t="s">
        <v>31</v>
      </c>
      <c r="I88" s="159" t="s">
        <v>31</v>
      </c>
      <c r="J88" s="160">
        <v>358.13</v>
      </c>
      <c r="K88" s="159" t="s">
        <v>31</v>
      </c>
      <c r="L88" s="160">
        <v>289.98</v>
      </c>
      <c r="M88" s="161" t="s">
        <v>31</v>
      </c>
      <c r="N88" s="162" t="s">
        <v>31</v>
      </c>
      <c r="V88" s="137" t="s">
        <v>244</v>
      </c>
    </row>
    <row r="89" spans="1:23" s="132" customFormat="1" x14ac:dyDescent="0.2">
      <c r="A89" s="167"/>
      <c r="B89" s="166" t="s">
        <v>31</v>
      </c>
      <c r="C89" s="904" t="s">
        <v>245</v>
      </c>
      <c r="D89" s="904"/>
      <c r="E89" s="904"/>
      <c r="F89" s="168" t="s">
        <v>31</v>
      </c>
      <c r="G89" s="168" t="s">
        <v>31</v>
      </c>
      <c r="H89" s="168" t="s">
        <v>31</v>
      </c>
      <c r="I89" s="168" t="s">
        <v>31</v>
      </c>
      <c r="J89" s="169" t="s">
        <v>31</v>
      </c>
      <c r="K89" s="168" t="s">
        <v>31</v>
      </c>
      <c r="L89" s="169">
        <v>173.34</v>
      </c>
      <c r="M89" s="170" t="s">
        <v>31</v>
      </c>
      <c r="N89" s="171" t="s">
        <v>31</v>
      </c>
      <c r="U89" s="137" t="s">
        <v>245</v>
      </c>
    </row>
    <row r="90" spans="1:23" s="132" customFormat="1" ht="22.5" x14ac:dyDescent="0.2">
      <c r="A90" s="167"/>
      <c r="B90" s="166" t="s">
        <v>532</v>
      </c>
      <c r="C90" s="904" t="s">
        <v>533</v>
      </c>
      <c r="D90" s="904"/>
      <c r="E90" s="904"/>
      <c r="F90" s="168" t="s">
        <v>144</v>
      </c>
      <c r="G90" s="168" t="s">
        <v>534</v>
      </c>
      <c r="H90" s="168" t="s">
        <v>31</v>
      </c>
      <c r="I90" s="168" t="s">
        <v>534</v>
      </c>
      <c r="J90" s="169" t="s">
        <v>31</v>
      </c>
      <c r="K90" s="168" t="s">
        <v>31</v>
      </c>
      <c r="L90" s="169">
        <v>211.47</v>
      </c>
      <c r="M90" s="170" t="s">
        <v>31</v>
      </c>
      <c r="N90" s="171" t="s">
        <v>31</v>
      </c>
      <c r="U90" s="137" t="s">
        <v>533</v>
      </c>
    </row>
    <row r="91" spans="1:23" s="132" customFormat="1" ht="22.5" x14ac:dyDescent="0.2">
      <c r="A91" s="167"/>
      <c r="B91" s="166" t="s">
        <v>535</v>
      </c>
      <c r="C91" s="904" t="s">
        <v>536</v>
      </c>
      <c r="D91" s="904"/>
      <c r="E91" s="904"/>
      <c r="F91" s="168" t="s">
        <v>144</v>
      </c>
      <c r="G91" s="168" t="s">
        <v>537</v>
      </c>
      <c r="H91" s="168" t="s">
        <v>31</v>
      </c>
      <c r="I91" s="168" t="s">
        <v>537</v>
      </c>
      <c r="J91" s="169" t="s">
        <v>31</v>
      </c>
      <c r="K91" s="168" t="s">
        <v>31</v>
      </c>
      <c r="L91" s="169">
        <v>138.66999999999999</v>
      </c>
      <c r="M91" s="170" t="s">
        <v>31</v>
      </c>
      <c r="N91" s="171" t="s">
        <v>31</v>
      </c>
      <c r="U91" s="137" t="s">
        <v>536</v>
      </c>
    </row>
    <row r="92" spans="1:23" s="132" customFormat="1" x14ac:dyDescent="0.2">
      <c r="A92" s="172"/>
      <c r="B92" s="173"/>
      <c r="C92" s="918" t="s">
        <v>252</v>
      </c>
      <c r="D92" s="918"/>
      <c r="E92" s="918"/>
      <c r="F92" s="174" t="s">
        <v>31</v>
      </c>
      <c r="G92" s="174" t="s">
        <v>31</v>
      </c>
      <c r="H92" s="174" t="s">
        <v>31</v>
      </c>
      <c r="I92" s="174" t="s">
        <v>31</v>
      </c>
      <c r="J92" s="175" t="s">
        <v>31</v>
      </c>
      <c r="K92" s="174" t="s">
        <v>31</v>
      </c>
      <c r="L92" s="175">
        <v>640.12</v>
      </c>
      <c r="M92" s="161" t="s">
        <v>31</v>
      </c>
      <c r="N92" s="176" t="s">
        <v>31</v>
      </c>
      <c r="W92" s="137" t="s">
        <v>252</v>
      </c>
    </row>
    <row r="93" spans="1:23" s="132" customFormat="1" x14ac:dyDescent="0.2">
      <c r="A93" s="157" t="s">
        <v>318</v>
      </c>
      <c r="B93" s="158" t="s">
        <v>576</v>
      </c>
      <c r="C93" s="917" t="s">
        <v>577</v>
      </c>
      <c r="D93" s="917"/>
      <c r="E93" s="917"/>
      <c r="F93" s="159" t="s">
        <v>564</v>
      </c>
      <c r="G93" s="159" t="s">
        <v>31</v>
      </c>
      <c r="H93" s="159" t="s">
        <v>31</v>
      </c>
      <c r="I93" s="159" t="s">
        <v>1482</v>
      </c>
      <c r="J93" s="160">
        <v>3316.55</v>
      </c>
      <c r="K93" s="159" t="s">
        <v>31</v>
      </c>
      <c r="L93" s="160">
        <v>541.26</v>
      </c>
      <c r="M93" s="161" t="s">
        <v>31</v>
      </c>
      <c r="N93" s="162" t="s">
        <v>31</v>
      </c>
      <c r="Q93" s="137" t="s">
        <v>577</v>
      </c>
    </row>
    <row r="94" spans="1:23" s="132" customFormat="1" ht="22.5" x14ac:dyDescent="0.2">
      <c r="A94" s="157" t="s">
        <v>323</v>
      </c>
      <c r="B94" s="158" t="s">
        <v>579</v>
      </c>
      <c r="C94" s="917" t="s">
        <v>580</v>
      </c>
      <c r="D94" s="917"/>
      <c r="E94" s="917"/>
      <c r="F94" s="159" t="s">
        <v>564</v>
      </c>
      <c r="G94" s="159" t="s">
        <v>31</v>
      </c>
      <c r="H94" s="159" t="s">
        <v>31</v>
      </c>
      <c r="I94" s="159" t="s">
        <v>1483</v>
      </c>
      <c r="J94" s="160" t="s">
        <v>31</v>
      </c>
      <c r="K94" s="159" t="s">
        <v>31</v>
      </c>
      <c r="L94" s="160" t="s">
        <v>31</v>
      </c>
      <c r="M94" s="161" t="s">
        <v>31</v>
      </c>
      <c r="N94" s="162" t="s">
        <v>31</v>
      </c>
      <c r="Q94" s="137" t="s">
        <v>580</v>
      </c>
    </row>
    <row r="95" spans="1:23" s="132" customFormat="1" x14ac:dyDescent="0.2">
      <c r="A95" s="163"/>
      <c r="B95" s="164"/>
      <c r="C95" s="904" t="s">
        <v>1484</v>
      </c>
      <c r="D95" s="904"/>
      <c r="E95" s="904"/>
      <c r="F95" s="904"/>
      <c r="G95" s="904"/>
      <c r="H95" s="904"/>
      <c r="I95" s="904"/>
      <c r="J95" s="904"/>
      <c r="K95" s="904"/>
      <c r="L95" s="904"/>
      <c r="M95" s="904"/>
      <c r="N95" s="912"/>
      <c r="R95" s="137" t="s">
        <v>1484</v>
      </c>
    </row>
    <row r="96" spans="1:23" s="132" customFormat="1" ht="33.75" x14ac:dyDescent="0.2">
      <c r="A96" s="165"/>
      <c r="B96" s="166" t="s">
        <v>518</v>
      </c>
      <c r="C96" s="904" t="s">
        <v>519</v>
      </c>
      <c r="D96" s="904"/>
      <c r="E96" s="904"/>
      <c r="F96" s="904"/>
      <c r="G96" s="904"/>
      <c r="H96" s="904"/>
      <c r="I96" s="904"/>
      <c r="J96" s="904"/>
      <c r="K96" s="904"/>
      <c r="L96" s="904"/>
      <c r="M96" s="904"/>
      <c r="N96" s="912"/>
      <c r="S96" s="137" t="s">
        <v>519</v>
      </c>
    </row>
    <row r="97" spans="1:24" s="132" customFormat="1" x14ac:dyDescent="0.2">
      <c r="A97" s="167"/>
      <c r="B97" s="166" t="s">
        <v>225</v>
      </c>
      <c r="C97" s="904" t="s">
        <v>255</v>
      </c>
      <c r="D97" s="904"/>
      <c r="E97" s="904"/>
      <c r="F97" s="168" t="s">
        <v>31</v>
      </c>
      <c r="G97" s="168" t="s">
        <v>31</v>
      </c>
      <c r="H97" s="168" t="s">
        <v>31</v>
      </c>
      <c r="I97" s="168" t="s">
        <v>31</v>
      </c>
      <c r="J97" s="169">
        <v>526.05999999999995</v>
      </c>
      <c r="K97" s="168" t="s">
        <v>520</v>
      </c>
      <c r="L97" s="169">
        <v>56.03</v>
      </c>
      <c r="M97" s="170" t="s">
        <v>31</v>
      </c>
      <c r="N97" s="171" t="s">
        <v>31</v>
      </c>
      <c r="T97" s="137" t="s">
        <v>255</v>
      </c>
    </row>
    <row r="98" spans="1:24" s="132" customFormat="1" x14ac:dyDescent="0.2">
      <c r="A98" s="167"/>
      <c r="B98" s="166" t="s">
        <v>235</v>
      </c>
      <c r="C98" s="904" t="s">
        <v>236</v>
      </c>
      <c r="D98" s="904"/>
      <c r="E98" s="904"/>
      <c r="F98" s="168" t="s">
        <v>31</v>
      </c>
      <c r="G98" s="168" t="s">
        <v>31</v>
      </c>
      <c r="H98" s="168" t="s">
        <v>31</v>
      </c>
      <c r="I98" s="168" t="s">
        <v>31</v>
      </c>
      <c r="J98" s="169">
        <v>28.64</v>
      </c>
      <c r="K98" s="168" t="s">
        <v>520</v>
      </c>
      <c r="L98" s="169">
        <v>3.05</v>
      </c>
      <c r="M98" s="170" t="s">
        <v>31</v>
      </c>
      <c r="N98" s="171" t="s">
        <v>31</v>
      </c>
      <c r="T98" s="137" t="s">
        <v>236</v>
      </c>
    </row>
    <row r="99" spans="1:24" s="132" customFormat="1" x14ac:dyDescent="0.2">
      <c r="A99" s="167"/>
      <c r="B99" s="166" t="s">
        <v>238</v>
      </c>
      <c r="C99" s="904" t="s">
        <v>239</v>
      </c>
      <c r="D99" s="904"/>
      <c r="E99" s="904"/>
      <c r="F99" s="168" t="s">
        <v>31</v>
      </c>
      <c r="G99" s="168" t="s">
        <v>31</v>
      </c>
      <c r="H99" s="168" t="s">
        <v>31</v>
      </c>
      <c r="I99" s="168" t="s">
        <v>31</v>
      </c>
      <c r="J99" s="169">
        <v>4.09</v>
      </c>
      <c r="K99" s="168" t="s">
        <v>520</v>
      </c>
      <c r="L99" s="169">
        <v>0.44</v>
      </c>
      <c r="M99" s="170" t="s">
        <v>31</v>
      </c>
      <c r="N99" s="171" t="s">
        <v>31</v>
      </c>
      <c r="T99" s="137" t="s">
        <v>239</v>
      </c>
    </row>
    <row r="100" spans="1:24" s="132" customFormat="1" x14ac:dyDescent="0.2">
      <c r="A100" s="167"/>
      <c r="B100" s="166" t="s">
        <v>31</v>
      </c>
      <c r="C100" s="904" t="s">
        <v>258</v>
      </c>
      <c r="D100" s="904"/>
      <c r="E100" s="904"/>
      <c r="F100" s="168" t="s">
        <v>241</v>
      </c>
      <c r="G100" s="168" t="s">
        <v>583</v>
      </c>
      <c r="H100" s="168" t="s">
        <v>520</v>
      </c>
      <c r="I100" s="168" t="s">
        <v>1485</v>
      </c>
      <c r="J100" s="169" t="s">
        <v>31</v>
      </c>
      <c r="K100" s="168" t="s">
        <v>31</v>
      </c>
      <c r="L100" s="169" t="s">
        <v>31</v>
      </c>
      <c r="M100" s="170" t="s">
        <v>31</v>
      </c>
      <c r="N100" s="171" t="s">
        <v>31</v>
      </c>
      <c r="U100" s="137" t="s">
        <v>258</v>
      </c>
    </row>
    <row r="101" spans="1:24" s="132" customFormat="1" x14ac:dyDescent="0.2">
      <c r="A101" s="167"/>
      <c r="B101" s="166" t="s">
        <v>31</v>
      </c>
      <c r="C101" s="904" t="s">
        <v>240</v>
      </c>
      <c r="D101" s="904"/>
      <c r="E101" s="904"/>
      <c r="F101" s="168" t="s">
        <v>241</v>
      </c>
      <c r="G101" s="168" t="s">
        <v>585</v>
      </c>
      <c r="H101" s="168" t="s">
        <v>520</v>
      </c>
      <c r="I101" s="168" t="s">
        <v>1486</v>
      </c>
      <c r="J101" s="169" t="s">
        <v>31</v>
      </c>
      <c r="K101" s="168" t="s">
        <v>31</v>
      </c>
      <c r="L101" s="169" t="s">
        <v>31</v>
      </c>
      <c r="M101" s="170" t="s">
        <v>31</v>
      </c>
      <c r="N101" s="171" t="s">
        <v>31</v>
      </c>
      <c r="U101" s="137" t="s">
        <v>240</v>
      </c>
    </row>
    <row r="102" spans="1:24" s="132" customFormat="1" x14ac:dyDescent="0.2">
      <c r="A102" s="167"/>
      <c r="B102" s="166" t="s">
        <v>31</v>
      </c>
      <c r="C102" s="917" t="s">
        <v>244</v>
      </c>
      <c r="D102" s="917"/>
      <c r="E102" s="917"/>
      <c r="F102" s="159" t="s">
        <v>31</v>
      </c>
      <c r="G102" s="159" t="s">
        <v>31</v>
      </c>
      <c r="H102" s="159" t="s">
        <v>31</v>
      </c>
      <c r="I102" s="159" t="s">
        <v>31</v>
      </c>
      <c r="J102" s="160">
        <v>554.70000000000005</v>
      </c>
      <c r="K102" s="159" t="s">
        <v>31</v>
      </c>
      <c r="L102" s="160">
        <v>59.08</v>
      </c>
      <c r="M102" s="161" t="s">
        <v>31</v>
      </c>
      <c r="N102" s="162" t="s">
        <v>31</v>
      </c>
      <c r="V102" s="137" t="s">
        <v>244</v>
      </c>
    </row>
    <row r="103" spans="1:24" s="132" customFormat="1" x14ac:dyDescent="0.2">
      <c r="A103" s="167"/>
      <c r="B103" s="166" t="s">
        <v>31</v>
      </c>
      <c r="C103" s="904" t="s">
        <v>245</v>
      </c>
      <c r="D103" s="904"/>
      <c r="E103" s="904"/>
      <c r="F103" s="168" t="s">
        <v>31</v>
      </c>
      <c r="G103" s="168" t="s">
        <v>31</v>
      </c>
      <c r="H103" s="168" t="s">
        <v>31</v>
      </c>
      <c r="I103" s="168" t="s">
        <v>31</v>
      </c>
      <c r="J103" s="169" t="s">
        <v>31</v>
      </c>
      <c r="K103" s="168" t="s">
        <v>31</v>
      </c>
      <c r="L103" s="169">
        <v>56.47</v>
      </c>
      <c r="M103" s="170" t="s">
        <v>31</v>
      </c>
      <c r="N103" s="171" t="s">
        <v>31</v>
      </c>
      <c r="U103" s="137" t="s">
        <v>245</v>
      </c>
    </row>
    <row r="104" spans="1:24" s="132" customFormat="1" ht="33.75" x14ac:dyDescent="0.2">
      <c r="A104" s="167"/>
      <c r="B104" s="166" t="s">
        <v>549</v>
      </c>
      <c r="C104" s="904" t="s">
        <v>550</v>
      </c>
      <c r="D104" s="904"/>
      <c r="E104" s="904"/>
      <c r="F104" s="168" t="s">
        <v>144</v>
      </c>
      <c r="G104" s="168" t="s">
        <v>551</v>
      </c>
      <c r="H104" s="168" t="s">
        <v>31</v>
      </c>
      <c r="I104" s="168" t="s">
        <v>551</v>
      </c>
      <c r="J104" s="169" t="s">
        <v>31</v>
      </c>
      <c r="K104" s="168" t="s">
        <v>31</v>
      </c>
      <c r="L104" s="169">
        <v>59.29</v>
      </c>
      <c r="M104" s="170" t="s">
        <v>31</v>
      </c>
      <c r="N104" s="171" t="s">
        <v>31</v>
      </c>
      <c r="U104" s="137" t="s">
        <v>550</v>
      </c>
    </row>
    <row r="105" spans="1:24" s="132" customFormat="1" ht="33.75" x14ac:dyDescent="0.2">
      <c r="A105" s="167"/>
      <c r="B105" s="166" t="s">
        <v>552</v>
      </c>
      <c r="C105" s="904" t="s">
        <v>553</v>
      </c>
      <c r="D105" s="904"/>
      <c r="E105" s="904"/>
      <c r="F105" s="168" t="s">
        <v>144</v>
      </c>
      <c r="G105" s="168" t="s">
        <v>554</v>
      </c>
      <c r="H105" s="168" t="s">
        <v>31</v>
      </c>
      <c r="I105" s="168" t="s">
        <v>554</v>
      </c>
      <c r="J105" s="169" t="s">
        <v>31</v>
      </c>
      <c r="K105" s="168" t="s">
        <v>31</v>
      </c>
      <c r="L105" s="169">
        <v>36.71</v>
      </c>
      <c r="M105" s="170" t="s">
        <v>31</v>
      </c>
      <c r="N105" s="171" t="s">
        <v>31</v>
      </c>
      <c r="U105" s="137" t="s">
        <v>553</v>
      </c>
    </row>
    <row r="106" spans="1:24" s="132" customFormat="1" x14ac:dyDescent="0.2">
      <c r="A106" s="172"/>
      <c r="B106" s="173"/>
      <c r="C106" s="918" t="s">
        <v>252</v>
      </c>
      <c r="D106" s="918"/>
      <c r="E106" s="918"/>
      <c r="F106" s="174" t="s">
        <v>31</v>
      </c>
      <c r="G106" s="174" t="s">
        <v>31</v>
      </c>
      <c r="H106" s="174" t="s">
        <v>31</v>
      </c>
      <c r="I106" s="174" t="s">
        <v>31</v>
      </c>
      <c r="J106" s="175" t="s">
        <v>31</v>
      </c>
      <c r="K106" s="174" t="s">
        <v>31</v>
      </c>
      <c r="L106" s="175">
        <v>155.08000000000001</v>
      </c>
      <c r="M106" s="161" t="s">
        <v>31</v>
      </c>
      <c r="N106" s="176" t="s">
        <v>31</v>
      </c>
      <c r="W106" s="137" t="s">
        <v>252</v>
      </c>
    </row>
    <row r="107" spans="1:24" s="132" customFormat="1" ht="67.5" x14ac:dyDescent="0.2">
      <c r="A107" s="157" t="s">
        <v>328</v>
      </c>
      <c r="B107" s="158" t="s">
        <v>587</v>
      </c>
      <c r="C107" s="917" t="s">
        <v>588</v>
      </c>
      <c r="D107" s="917"/>
      <c r="E107" s="917"/>
      <c r="F107" s="159" t="s">
        <v>564</v>
      </c>
      <c r="G107" s="159" t="s">
        <v>31</v>
      </c>
      <c r="H107" s="159" t="s">
        <v>31</v>
      </c>
      <c r="I107" s="159" t="s">
        <v>1483</v>
      </c>
      <c r="J107" s="160">
        <v>6800</v>
      </c>
      <c r="K107" s="159" t="s">
        <v>31</v>
      </c>
      <c r="L107" s="160">
        <v>579.36</v>
      </c>
      <c r="M107" s="161" t="s">
        <v>31</v>
      </c>
      <c r="N107" s="162" t="s">
        <v>31</v>
      </c>
      <c r="Q107" s="137" t="s">
        <v>588</v>
      </c>
    </row>
    <row r="108" spans="1:24" s="132" customFormat="1" x14ac:dyDescent="0.2">
      <c r="A108" s="920" t="s">
        <v>589</v>
      </c>
      <c r="B108" s="921"/>
      <c r="C108" s="921"/>
      <c r="D108" s="921"/>
      <c r="E108" s="921"/>
      <c r="F108" s="921"/>
      <c r="G108" s="921"/>
      <c r="H108" s="921"/>
      <c r="I108" s="921"/>
      <c r="J108" s="921"/>
      <c r="K108" s="921"/>
      <c r="L108" s="921"/>
      <c r="M108" s="921"/>
      <c r="N108" s="922"/>
      <c r="X108" s="137" t="s">
        <v>589</v>
      </c>
    </row>
    <row r="109" spans="1:24" s="132" customFormat="1" ht="22.5" x14ac:dyDescent="0.2">
      <c r="A109" s="157" t="s">
        <v>336</v>
      </c>
      <c r="B109" s="158" t="s">
        <v>590</v>
      </c>
      <c r="C109" s="917" t="s">
        <v>591</v>
      </c>
      <c r="D109" s="917"/>
      <c r="E109" s="917"/>
      <c r="F109" s="159" t="s">
        <v>401</v>
      </c>
      <c r="G109" s="159" t="s">
        <v>31</v>
      </c>
      <c r="H109" s="159" t="s">
        <v>31</v>
      </c>
      <c r="I109" s="159" t="s">
        <v>285</v>
      </c>
      <c r="J109" s="160" t="s">
        <v>31</v>
      </c>
      <c r="K109" s="159" t="s">
        <v>31</v>
      </c>
      <c r="L109" s="160" t="s">
        <v>31</v>
      </c>
      <c r="M109" s="161" t="s">
        <v>31</v>
      </c>
      <c r="N109" s="162" t="s">
        <v>31</v>
      </c>
      <c r="Q109" s="137" t="s">
        <v>591</v>
      </c>
    </row>
    <row r="110" spans="1:24" s="132" customFormat="1" ht="33.75" x14ac:dyDescent="0.2">
      <c r="A110" s="165"/>
      <c r="B110" s="166" t="s">
        <v>518</v>
      </c>
      <c r="C110" s="904" t="s">
        <v>519</v>
      </c>
      <c r="D110" s="904"/>
      <c r="E110" s="904"/>
      <c r="F110" s="904"/>
      <c r="G110" s="904"/>
      <c r="H110" s="904"/>
      <c r="I110" s="904"/>
      <c r="J110" s="904"/>
      <c r="K110" s="904"/>
      <c r="L110" s="904"/>
      <c r="M110" s="904"/>
      <c r="N110" s="912"/>
      <c r="S110" s="137" t="s">
        <v>519</v>
      </c>
    </row>
    <row r="111" spans="1:24" s="132" customFormat="1" x14ac:dyDescent="0.2">
      <c r="A111" s="167"/>
      <c r="B111" s="166" t="s">
        <v>225</v>
      </c>
      <c r="C111" s="904" t="s">
        <v>255</v>
      </c>
      <c r="D111" s="904"/>
      <c r="E111" s="904"/>
      <c r="F111" s="168" t="s">
        <v>31</v>
      </c>
      <c r="G111" s="168" t="s">
        <v>31</v>
      </c>
      <c r="H111" s="168" t="s">
        <v>31</v>
      </c>
      <c r="I111" s="168" t="s">
        <v>31</v>
      </c>
      <c r="J111" s="169">
        <v>6.75</v>
      </c>
      <c r="K111" s="168" t="s">
        <v>520</v>
      </c>
      <c r="L111" s="169">
        <v>42.19</v>
      </c>
      <c r="M111" s="170" t="s">
        <v>31</v>
      </c>
      <c r="N111" s="171" t="s">
        <v>31</v>
      </c>
      <c r="T111" s="137" t="s">
        <v>255</v>
      </c>
    </row>
    <row r="112" spans="1:24" s="132" customFormat="1" x14ac:dyDescent="0.2">
      <c r="A112" s="167"/>
      <c r="B112" s="166" t="s">
        <v>235</v>
      </c>
      <c r="C112" s="904" t="s">
        <v>236</v>
      </c>
      <c r="D112" s="904"/>
      <c r="E112" s="904"/>
      <c r="F112" s="168" t="s">
        <v>31</v>
      </c>
      <c r="G112" s="168" t="s">
        <v>31</v>
      </c>
      <c r="H112" s="168" t="s">
        <v>31</v>
      </c>
      <c r="I112" s="168" t="s">
        <v>31</v>
      </c>
      <c r="J112" s="169">
        <v>8.2899999999999991</v>
      </c>
      <c r="K112" s="168" t="s">
        <v>520</v>
      </c>
      <c r="L112" s="169">
        <v>51.81</v>
      </c>
      <c r="M112" s="170" t="s">
        <v>31</v>
      </c>
      <c r="N112" s="171" t="s">
        <v>31</v>
      </c>
      <c r="T112" s="137" t="s">
        <v>236</v>
      </c>
    </row>
    <row r="113" spans="1:23" s="132" customFormat="1" x14ac:dyDescent="0.2">
      <c r="A113" s="167"/>
      <c r="B113" s="166" t="s">
        <v>238</v>
      </c>
      <c r="C113" s="904" t="s">
        <v>239</v>
      </c>
      <c r="D113" s="904"/>
      <c r="E113" s="904"/>
      <c r="F113" s="168" t="s">
        <v>31</v>
      </c>
      <c r="G113" s="168" t="s">
        <v>31</v>
      </c>
      <c r="H113" s="168" t="s">
        <v>31</v>
      </c>
      <c r="I113" s="168" t="s">
        <v>31</v>
      </c>
      <c r="J113" s="169">
        <v>0.81</v>
      </c>
      <c r="K113" s="168" t="s">
        <v>520</v>
      </c>
      <c r="L113" s="169">
        <v>5.0599999999999996</v>
      </c>
      <c r="M113" s="170" t="s">
        <v>31</v>
      </c>
      <c r="N113" s="171" t="s">
        <v>31</v>
      </c>
      <c r="T113" s="137" t="s">
        <v>239</v>
      </c>
    </row>
    <row r="114" spans="1:23" s="132" customFormat="1" x14ac:dyDescent="0.2">
      <c r="A114" s="167"/>
      <c r="B114" s="166" t="s">
        <v>256</v>
      </c>
      <c r="C114" s="904" t="s">
        <v>257</v>
      </c>
      <c r="D114" s="904"/>
      <c r="E114" s="904"/>
      <c r="F114" s="168" t="s">
        <v>31</v>
      </c>
      <c r="G114" s="168" t="s">
        <v>31</v>
      </c>
      <c r="H114" s="168" t="s">
        <v>31</v>
      </c>
      <c r="I114" s="168" t="s">
        <v>31</v>
      </c>
      <c r="J114" s="169">
        <v>0.37</v>
      </c>
      <c r="K114" s="168" t="s">
        <v>31</v>
      </c>
      <c r="L114" s="169">
        <v>1.85</v>
      </c>
      <c r="M114" s="170" t="s">
        <v>31</v>
      </c>
      <c r="N114" s="171" t="s">
        <v>31</v>
      </c>
      <c r="T114" s="137" t="s">
        <v>257</v>
      </c>
    </row>
    <row r="115" spans="1:23" s="132" customFormat="1" x14ac:dyDescent="0.2">
      <c r="A115" s="167"/>
      <c r="B115" s="166" t="s">
        <v>31</v>
      </c>
      <c r="C115" s="904" t="s">
        <v>258</v>
      </c>
      <c r="D115" s="904"/>
      <c r="E115" s="904"/>
      <c r="F115" s="168" t="s">
        <v>241</v>
      </c>
      <c r="G115" s="168" t="s">
        <v>528</v>
      </c>
      <c r="H115" s="168" t="s">
        <v>520</v>
      </c>
      <c r="I115" s="168" t="s">
        <v>1487</v>
      </c>
      <c r="J115" s="169" t="s">
        <v>31</v>
      </c>
      <c r="K115" s="168" t="s">
        <v>31</v>
      </c>
      <c r="L115" s="169" t="s">
        <v>31</v>
      </c>
      <c r="M115" s="170" t="s">
        <v>31</v>
      </c>
      <c r="N115" s="171" t="s">
        <v>31</v>
      </c>
      <c r="U115" s="137" t="s">
        <v>258</v>
      </c>
    </row>
    <row r="116" spans="1:23" s="132" customFormat="1" x14ac:dyDescent="0.2">
      <c r="A116" s="167"/>
      <c r="B116" s="166" t="s">
        <v>31</v>
      </c>
      <c r="C116" s="904" t="s">
        <v>240</v>
      </c>
      <c r="D116" s="904"/>
      <c r="E116" s="904"/>
      <c r="F116" s="168" t="s">
        <v>241</v>
      </c>
      <c r="G116" s="168" t="s">
        <v>530</v>
      </c>
      <c r="H116" s="168" t="s">
        <v>520</v>
      </c>
      <c r="I116" s="168" t="s">
        <v>1488</v>
      </c>
      <c r="J116" s="169" t="s">
        <v>31</v>
      </c>
      <c r="K116" s="168" t="s">
        <v>31</v>
      </c>
      <c r="L116" s="169" t="s">
        <v>31</v>
      </c>
      <c r="M116" s="170" t="s">
        <v>31</v>
      </c>
      <c r="N116" s="171" t="s">
        <v>31</v>
      </c>
      <c r="U116" s="137" t="s">
        <v>240</v>
      </c>
    </row>
    <row r="117" spans="1:23" s="132" customFormat="1" x14ac:dyDescent="0.2">
      <c r="A117" s="167"/>
      <c r="B117" s="166" t="s">
        <v>31</v>
      </c>
      <c r="C117" s="917" t="s">
        <v>244</v>
      </c>
      <c r="D117" s="917"/>
      <c r="E117" s="917"/>
      <c r="F117" s="159" t="s">
        <v>31</v>
      </c>
      <c r="G117" s="159" t="s">
        <v>31</v>
      </c>
      <c r="H117" s="159" t="s">
        <v>31</v>
      </c>
      <c r="I117" s="159" t="s">
        <v>31</v>
      </c>
      <c r="J117" s="160">
        <v>15.41</v>
      </c>
      <c r="K117" s="159" t="s">
        <v>31</v>
      </c>
      <c r="L117" s="160">
        <v>95.85</v>
      </c>
      <c r="M117" s="161" t="s">
        <v>31</v>
      </c>
      <c r="N117" s="162" t="s">
        <v>31</v>
      </c>
      <c r="V117" s="137" t="s">
        <v>244</v>
      </c>
    </row>
    <row r="118" spans="1:23" s="132" customFormat="1" x14ac:dyDescent="0.2">
      <c r="A118" s="167"/>
      <c r="B118" s="166" t="s">
        <v>31</v>
      </c>
      <c r="C118" s="904" t="s">
        <v>245</v>
      </c>
      <c r="D118" s="904"/>
      <c r="E118" s="904"/>
      <c r="F118" s="168" t="s">
        <v>31</v>
      </c>
      <c r="G118" s="168" t="s">
        <v>31</v>
      </c>
      <c r="H118" s="168" t="s">
        <v>31</v>
      </c>
      <c r="I118" s="168" t="s">
        <v>31</v>
      </c>
      <c r="J118" s="169" t="s">
        <v>31</v>
      </c>
      <c r="K118" s="168" t="s">
        <v>31</v>
      </c>
      <c r="L118" s="169">
        <v>47.25</v>
      </c>
      <c r="M118" s="170" t="s">
        <v>31</v>
      </c>
      <c r="N118" s="171" t="s">
        <v>31</v>
      </c>
      <c r="U118" s="137" t="s">
        <v>245</v>
      </c>
    </row>
    <row r="119" spans="1:23" s="132" customFormat="1" ht="22.5" x14ac:dyDescent="0.2">
      <c r="A119" s="167"/>
      <c r="B119" s="166" t="s">
        <v>532</v>
      </c>
      <c r="C119" s="904" t="s">
        <v>533</v>
      </c>
      <c r="D119" s="904"/>
      <c r="E119" s="904"/>
      <c r="F119" s="168" t="s">
        <v>144</v>
      </c>
      <c r="G119" s="168" t="s">
        <v>534</v>
      </c>
      <c r="H119" s="168" t="s">
        <v>31</v>
      </c>
      <c r="I119" s="168" t="s">
        <v>534</v>
      </c>
      <c r="J119" s="169" t="s">
        <v>31</v>
      </c>
      <c r="K119" s="168" t="s">
        <v>31</v>
      </c>
      <c r="L119" s="169">
        <v>57.65</v>
      </c>
      <c r="M119" s="170" t="s">
        <v>31</v>
      </c>
      <c r="N119" s="171" t="s">
        <v>31</v>
      </c>
      <c r="U119" s="137" t="s">
        <v>533</v>
      </c>
    </row>
    <row r="120" spans="1:23" s="132" customFormat="1" ht="22.5" x14ac:dyDescent="0.2">
      <c r="A120" s="167"/>
      <c r="B120" s="166" t="s">
        <v>535</v>
      </c>
      <c r="C120" s="904" t="s">
        <v>536</v>
      </c>
      <c r="D120" s="904"/>
      <c r="E120" s="904"/>
      <c r="F120" s="168" t="s">
        <v>144</v>
      </c>
      <c r="G120" s="168" t="s">
        <v>537</v>
      </c>
      <c r="H120" s="168" t="s">
        <v>31</v>
      </c>
      <c r="I120" s="168" t="s">
        <v>537</v>
      </c>
      <c r="J120" s="169" t="s">
        <v>31</v>
      </c>
      <c r="K120" s="168" t="s">
        <v>31</v>
      </c>
      <c r="L120" s="169">
        <v>37.799999999999997</v>
      </c>
      <c r="M120" s="170" t="s">
        <v>31</v>
      </c>
      <c r="N120" s="171" t="s">
        <v>31</v>
      </c>
      <c r="U120" s="137" t="s">
        <v>536</v>
      </c>
    </row>
    <row r="121" spans="1:23" s="132" customFormat="1" x14ac:dyDescent="0.2">
      <c r="A121" s="172"/>
      <c r="B121" s="173"/>
      <c r="C121" s="918" t="s">
        <v>252</v>
      </c>
      <c r="D121" s="918"/>
      <c r="E121" s="918"/>
      <c r="F121" s="174" t="s">
        <v>31</v>
      </c>
      <c r="G121" s="174" t="s">
        <v>31</v>
      </c>
      <c r="H121" s="174" t="s">
        <v>31</v>
      </c>
      <c r="I121" s="174" t="s">
        <v>31</v>
      </c>
      <c r="J121" s="175" t="s">
        <v>31</v>
      </c>
      <c r="K121" s="174" t="s">
        <v>31</v>
      </c>
      <c r="L121" s="175">
        <v>191.3</v>
      </c>
      <c r="M121" s="161" t="s">
        <v>31</v>
      </c>
      <c r="N121" s="176" t="s">
        <v>31</v>
      </c>
      <c r="W121" s="137" t="s">
        <v>252</v>
      </c>
    </row>
    <row r="122" spans="1:23" s="132" customFormat="1" x14ac:dyDescent="0.2">
      <c r="A122" s="157" t="s">
        <v>341</v>
      </c>
      <c r="B122" s="158" t="s">
        <v>414</v>
      </c>
      <c r="C122" s="917" t="s">
        <v>415</v>
      </c>
      <c r="D122" s="917"/>
      <c r="E122" s="917"/>
      <c r="F122" s="159" t="s">
        <v>401</v>
      </c>
      <c r="G122" s="159" t="s">
        <v>31</v>
      </c>
      <c r="H122" s="159" t="s">
        <v>31</v>
      </c>
      <c r="I122" s="159" t="s">
        <v>1489</v>
      </c>
      <c r="J122" s="160">
        <v>114.13</v>
      </c>
      <c r="K122" s="159" t="s">
        <v>31</v>
      </c>
      <c r="L122" s="160">
        <v>656.25</v>
      </c>
      <c r="M122" s="161" t="s">
        <v>31</v>
      </c>
      <c r="N122" s="162" t="s">
        <v>31</v>
      </c>
      <c r="Q122" s="137" t="s">
        <v>415</v>
      </c>
    </row>
    <row r="123" spans="1:23" s="132" customFormat="1" ht="22.5" x14ac:dyDescent="0.2">
      <c r="A123" s="157" t="s">
        <v>344</v>
      </c>
      <c r="B123" s="158" t="s">
        <v>595</v>
      </c>
      <c r="C123" s="917" t="s">
        <v>596</v>
      </c>
      <c r="D123" s="917"/>
      <c r="E123" s="917"/>
      <c r="F123" s="159" t="s">
        <v>401</v>
      </c>
      <c r="G123" s="159" t="s">
        <v>31</v>
      </c>
      <c r="H123" s="159" t="s">
        <v>31</v>
      </c>
      <c r="I123" s="159" t="s">
        <v>256</v>
      </c>
      <c r="J123" s="160" t="s">
        <v>31</v>
      </c>
      <c r="K123" s="159" t="s">
        <v>31</v>
      </c>
      <c r="L123" s="160" t="s">
        <v>31</v>
      </c>
      <c r="M123" s="161" t="s">
        <v>31</v>
      </c>
      <c r="N123" s="162" t="s">
        <v>31</v>
      </c>
      <c r="Q123" s="137" t="s">
        <v>596</v>
      </c>
    </row>
    <row r="124" spans="1:23" s="132" customFormat="1" ht="33.75" x14ac:dyDescent="0.2">
      <c r="A124" s="165"/>
      <c r="B124" s="166" t="s">
        <v>518</v>
      </c>
      <c r="C124" s="904" t="s">
        <v>519</v>
      </c>
      <c r="D124" s="904"/>
      <c r="E124" s="904"/>
      <c r="F124" s="904"/>
      <c r="G124" s="904"/>
      <c r="H124" s="904"/>
      <c r="I124" s="904"/>
      <c r="J124" s="904"/>
      <c r="K124" s="904"/>
      <c r="L124" s="904"/>
      <c r="M124" s="904"/>
      <c r="N124" s="912"/>
      <c r="S124" s="137" t="s">
        <v>519</v>
      </c>
    </row>
    <row r="125" spans="1:23" s="132" customFormat="1" x14ac:dyDescent="0.2">
      <c r="A125" s="167"/>
      <c r="B125" s="166" t="s">
        <v>225</v>
      </c>
      <c r="C125" s="904" t="s">
        <v>255</v>
      </c>
      <c r="D125" s="904"/>
      <c r="E125" s="904"/>
      <c r="F125" s="168" t="s">
        <v>31</v>
      </c>
      <c r="G125" s="168" t="s">
        <v>31</v>
      </c>
      <c r="H125" s="168" t="s">
        <v>31</v>
      </c>
      <c r="I125" s="168" t="s">
        <v>31</v>
      </c>
      <c r="J125" s="169">
        <v>6.19</v>
      </c>
      <c r="K125" s="168" t="s">
        <v>520</v>
      </c>
      <c r="L125" s="169">
        <v>30.95</v>
      </c>
      <c r="M125" s="170" t="s">
        <v>31</v>
      </c>
      <c r="N125" s="171" t="s">
        <v>31</v>
      </c>
      <c r="T125" s="137" t="s">
        <v>255</v>
      </c>
    </row>
    <row r="126" spans="1:23" s="132" customFormat="1" x14ac:dyDescent="0.2">
      <c r="A126" s="167"/>
      <c r="B126" s="166" t="s">
        <v>235</v>
      </c>
      <c r="C126" s="904" t="s">
        <v>236</v>
      </c>
      <c r="D126" s="904"/>
      <c r="E126" s="904"/>
      <c r="F126" s="168" t="s">
        <v>31</v>
      </c>
      <c r="G126" s="168" t="s">
        <v>31</v>
      </c>
      <c r="H126" s="168" t="s">
        <v>31</v>
      </c>
      <c r="I126" s="168" t="s">
        <v>31</v>
      </c>
      <c r="J126" s="169">
        <v>8.1</v>
      </c>
      <c r="K126" s="168" t="s">
        <v>520</v>
      </c>
      <c r="L126" s="169">
        <v>40.5</v>
      </c>
      <c r="M126" s="170" t="s">
        <v>31</v>
      </c>
      <c r="N126" s="171" t="s">
        <v>31</v>
      </c>
      <c r="T126" s="137" t="s">
        <v>236</v>
      </c>
    </row>
    <row r="127" spans="1:23" s="132" customFormat="1" x14ac:dyDescent="0.2">
      <c r="A127" s="167"/>
      <c r="B127" s="166" t="s">
        <v>238</v>
      </c>
      <c r="C127" s="904" t="s">
        <v>239</v>
      </c>
      <c r="D127" s="904"/>
      <c r="E127" s="904"/>
      <c r="F127" s="168" t="s">
        <v>31</v>
      </c>
      <c r="G127" s="168" t="s">
        <v>31</v>
      </c>
      <c r="H127" s="168" t="s">
        <v>31</v>
      </c>
      <c r="I127" s="168" t="s">
        <v>31</v>
      </c>
      <c r="J127" s="169">
        <v>0.81</v>
      </c>
      <c r="K127" s="168" t="s">
        <v>520</v>
      </c>
      <c r="L127" s="169">
        <v>4.05</v>
      </c>
      <c r="M127" s="170" t="s">
        <v>31</v>
      </c>
      <c r="N127" s="171" t="s">
        <v>31</v>
      </c>
      <c r="T127" s="137" t="s">
        <v>239</v>
      </c>
    </row>
    <row r="128" spans="1:23" s="132" customFormat="1" x14ac:dyDescent="0.2">
      <c r="A128" s="167"/>
      <c r="B128" s="166" t="s">
        <v>256</v>
      </c>
      <c r="C128" s="904" t="s">
        <v>257</v>
      </c>
      <c r="D128" s="904"/>
      <c r="E128" s="904"/>
      <c r="F128" s="168" t="s">
        <v>31</v>
      </c>
      <c r="G128" s="168" t="s">
        <v>31</v>
      </c>
      <c r="H128" s="168" t="s">
        <v>31</v>
      </c>
      <c r="I128" s="168" t="s">
        <v>31</v>
      </c>
      <c r="J128" s="169">
        <v>0.37</v>
      </c>
      <c r="K128" s="168" t="s">
        <v>31</v>
      </c>
      <c r="L128" s="169">
        <v>1.48</v>
      </c>
      <c r="M128" s="170" t="s">
        <v>31</v>
      </c>
      <c r="N128" s="171" t="s">
        <v>31</v>
      </c>
      <c r="T128" s="137" t="s">
        <v>257</v>
      </c>
    </row>
    <row r="129" spans="1:23" s="132" customFormat="1" x14ac:dyDescent="0.2">
      <c r="A129" s="167"/>
      <c r="B129" s="166" t="s">
        <v>31</v>
      </c>
      <c r="C129" s="904" t="s">
        <v>258</v>
      </c>
      <c r="D129" s="904"/>
      <c r="E129" s="904"/>
      <c r="F129" s="168" t="s">
        <v>241</v>
      </c>
      <c r="G129" s="168" t="s">
        <v>598</v>
      </c>
      <c r="H129" s="168" t="s">
        <v>520</v>
      </c>
      <c r="I129" s="168" t="s">
        <v>1490</v>
      </c>
      <c r="J129" s="169" t="s">
        <v>31</v>
      </c>
      <c r="K129" s="168" t="s">
        <v>31</v>
      </c>
      <c r="L129" s="169" t="s">
        <v>31</v>
      </c>
      <c r="M129" s="170" t="s">
        <v>31</v>
      </c>
      <c r="N129" s="171" t="s">
        <v>31</v>
      </c>
      <c r="U129" s="137" t="s">
        <v>258</v>
      </c>
    </row>
    <row r="130" spans="1:23" s="132" customFormat="1" x14ac:dyDescent="0.2">
      <c r="A130" s="167"/>
      <c r="B130" s="166" t="s">
        <v>31</v>
      </c>
      <c r="C130" s="904" t="s">
        <v>240</v>
      </c>
      <c r="D130" s="904"/>
      <c r="E130" s="904"/>
      <c r="F130" s="168" t="s">
        <v>241</v>
      </c>
      <c r="G130" s="168" t="s">
        <v>530</v>
      </c>
      <c r="H130" s="168" t="s">
        <v>520</v>
      </c>
      <c r="I130" s="168" t="s">
        <v>593</v>
      </c>
      <c r="J130" s="169" t="s">
        <v>31</v>
      </c>
      <c r="K130" s="168" t="s">
        <v>31</v>
      </c>
      <c r="L130" s="169" t="s">
        <v>31</v>
      </c>
      <c r="M130" s="170" t="s">
        <v>31</v>
      </c>
      <c r="N130" s="171" t="s">
        <v>31</v>
      </c>
      <c r="U130" s="137" t="s">
        <v>240</v>
      </c>
    </row>
    <row r="131" spans="1:23" s="132" customFormat="1" x14ac:dyDescent="0.2">
      <c r="A131" s="167"/>
      <c r="B131" s="166" t="s">
        <v>31</v>
      </c>
      <c r="C131" s="917" t="s">
        <v>244</v>
      </c>
      <c r="D131" s="917"/>
      <c r="E131" s="917"/>
      <c r="F131" s="159" t="s">
        <v>31</v>
      </c>
      <c r="G131" s="159" t="s">
        <v>31</v>
      </c>
      <c r="H131" s="159" t="s">
        <v>31</v>
      </c>
      <c r="I131" s="159" t="s">
        <v>31</v>
      </c>
      <c r="J131" s="160">
        <v>14.66</v>
      </c>
      <c r="K131" s="159" t="s">
        <v>31</v>
      </c>
      <c r="L131" s="160">
        <v>72.930000000000007</v>
      </c>
      <c r="M131" s="161" t="s">
        <v>31</v>
      </c>
      <c r="N131" s="162" t="s">
        <v>31</v>
      </c>
      <c r="V131" s="137" t="s">
        <v>244</v>
      </c>
    </row>
    <row r="132" spans="1:23" s="132" customFormat="1" x14ac:dyDescent="0.2">
      <c r="A132" s="167"/>
      <c r="B132" s="166" t="s">
        <v>31</v>
      </c>
      <c r="C132" s="904" t="s">
        <v>245</v>
      </c>
      <c r="D132" s="904"/>
      <c r="E132" s="904"/>
      <c r="F132" s="168" t="s">
        <v>31</v>
      </c>
      <c r="G132" s="168" t="s">
        <v>31</v>
      </c>
      <c r="H132" s="168" t="s">
        <v>31</v>
      </c>
      <c r="I132" s="168" t="s">
        <v>31</v>
      </c>
      <c r="J132" s="169" t="s">
        <v>31</v>
      </c>
      <c r="K132" s="168" t="s">
        <v>31</v>
      </c>
      <c r="L132" s="169">
        <v>35</v>
      </c>
      <c r="M132" s="170" t="s">
        <v>31</v>
      </c>
      <c r="N132" s="171" t="s">
        <v>31</v>
      </c>
      <c r="U132" s="137" t="s">
        <v>245</v>
      </c>
    </row>
    <row r="133" spans="1:23" s="132" customFormat="1" ht="22.5" x14ac:dyDescent="0.2">
      <c r="A133" s="167"/>
      <c r="B133" s="166" t="s">
        <v>532</v>
      </c>
      <c r="C133" s="904" t="s">
        <v>533</v>
      </c>
      <c r="D133" s="904"/>
      <c r="E133" s="904"/>
      <c r="F133" s="168" t="s">
        <v>144</v>
      </c>
      <c r="G133" s="168" t="s">
        <v>534</v>
      </c>
      <c r="H133" s="168" t="s">
        <v>31</v>
      </c>
      <c r="I133" s="168" t="s">
        <v>534</v>
      </c>
      <c r="J133" s="169" t="s">
        <v>31</v>
      </c>
      <c r="K133" s="168" t="s">
        <v>31</v>
      </c>
      <c r="L133" s="169">
        <v>42.7</v>
      </c>
      <c r="M133" s="170" t="s">
        <v>31</v>
      </c>
      <c r="N133" s="171" t="s">
        <v>31</v>
      </c>
      <c r="U133" s="137" t="s">
        <v>533</v>
      </c>
    </row>
    <row r="134" spans="1:23" s="132" customFormat="1" ht="22.5" x14ac:dyDescent="0.2">
      <c r="A134" s="167"/>
      <c r="B134" s="166" t="s">
        <v>535</v>
      </c>
      <c r="C134" s="904" t="s">
        <v>536</v>
      </c>
      <c r="D134" s="904"/>
      <c r="E134" s="904"/>
      <c r="F134" s="168" t="s">
        <v>144</v>
      </c>
      <c r="G134" s="168" t="s">
        <v>537</v>
      </c>
      <c r="H134" s="168" t="s">
        <v>31</v>
      </c>
      <c r="I134" s="168" t="s">
        <v>537</v>
      </c>
      <c r="J134" s="169" t="s">
        <v>31</v>
      </c>
      <c r="K134" s="168" t="s">
        <v>31</v>
      </c>
      <c r="L134" s="169">
        <v>28</v>
      </c>
      <c r="M134" s="170" t="s">
        <v>31</v>
      </c>
      <c r="N134" s="171" t="s">
        <v>31</v>
      </c>
      <c r="U134" s="137" t="s">
        <v>536</v>
      </c>
    </row>
    <row r="135" spans="1:23" s="132" customFormat="1" x14ac:dyDescent="0.2">
      <c r="A135" s="172"/>
      <c r="B135" s="173"/>
      <c r="C135" s="918" t="s">
        <v>252</v>
      </c>
      <c r="D135" s="918"/>
      <c r="E135" s="918"/>
      <c r="F135" s="174" t="s">
        <v>31</v>
      </c>
      <c r="G135" s="174" t="s">
        <v>31</v>
      </c>
      <c r="H135" s="174" t="s">
        <v>31</v>
      </c>
      <c r="I135" s="174" t="s">
        <v>31</v>
      </c>
      <c r="J135" s="175" t="s">
        <v>31</v>
      </c>
      <c r="K135" s="174" t="s">
        <v>31</v>
      </c>
      <c r="L135" s="175">
        <v>143.63</v>
      </c>
      <c r="M135" s="161" t="s">
        <v>31</v>
      </c>
      <c r="N135" s="176" t="s">
        <v>31</v>
      </c>
      <c r="W135" s="137" t="s">
        <v>252</v>
      </c>
    </row>
    <row r="136" spans="1:23" s="132" customFormat="1" ht="33.75" x14ac:dyDescent="0.2">
      <c r="A136" s="157" t="s">
        <v>346</v>
      </c>
      <c r="B136" s="158" t="s">
        <v>601</v>
      </c>
      <c r="C136" s="917" t="s">
        <v>602</v>
      </c>
      <c r="D136" s="917"/>
      <c r="E136" s="917"/>
      <c r="F136" s="159" t="s">
        <v>401</v>
      </c>
      <c r="G136" s="159" t="s">
        <v>31</v>
      </c>
      <c r="H136" s="159" t="s">
        <v>31</v>
      </c>
      <c r="I136" s="159" t="s">
        <v>940</v>
      </c>
      <c r="J136" s="160">
        <v>55.26</v>
      </c>
      <c r="K136" s="159" t="s">
        <v>31</v>
      </c>
      <c r="L136" s="160">
        <v>243.14</v>
      </c>
      <c r="M136" s="161" t="s">
        <v>31</v>
      </c>
      <c r="N136" s="162" t="s">
        <v>31</v>
      </c>
      <c r="Q136" s="137" t="s">
        <v>602</v>
      </c>
    </row>
    <row r="137" spans="1:23" s="132" customFormat="1" ht="22.5" x14ac:dyDescent="0.2">
      <c r="A137" s="157" t="s">
        <v>348</v>
      </c>
      <c r="B137" s="158" t="s">
        <v>604</v>
      </c>
      <c r="C137" s="917" t="s">
        <v>605</v>
      </c>
      <c r="D137" s="917"/>
      <c r="E137" s="917"/>
      <c r="F137" s="159" t="s">
        <v>401</v>
      </c>
      <c r="G137" s="159" t="s">
        <v>31</v>
      </c>
      <c r="H137" s="159" t="s">
        <v>31</v>
      </c>
      <c r="I137" s="159" t="s">
        <v>1491</v>
      </c>
      <c r="J137" s="160" t="s">
        <v>31</v>
      </c>
      <c r="K137" s="159" t="s">
        <v>31</v>
      </c>
      <c r="L137" s="160" t="s">
        <v>31</v>
      </c>
      <c r="M137" s="161" t="s">
        <v>31</v>
      </c>
      <c r="N137" s="162" t="s">
        <v>31</v>
      </c>
      <c r="Q137" s="137" t="s">
        <v>605</v>
      </c>
    </row>
    <row r="138" spans="1:23" s="132" customFormat="1" ht="33.75" x14ac:dyDescent="0.2">
      <c r="A138" s="165"/>
      <c r="B138" s="166" t="s">
        <v>518</v>
      </c>
      <c r="C138" s="904" t="s">
        <v>519</v>
      </c>
      <c r="D138" s="904"/>
      <c r="E138" s="904"/>
      <c r="F138" s="904"/>
      <c r="G138" s="904"/>
      <c r="H138" s="904"/>
      <c r="I138" s="904"/>
      <c r="J138" s="904"/>
      <c r="K138" s="904"/>
      <c r="L138" s="904"/>
      <c r="M138" s="904"/>
      <c r="N138" s="912"/>
      <c r="S138" s="137" t="s">
        <v>519</v>
      </c>
    </row>
    <row r="139" spans="1:23" s="132" customFormat="1" x14ac:dyDescent="0.2">
      <c r="A139" s="167"/>
      <c r="B139" s="166" t="s">
        <v>225</v>
      </c>
      <c r="C139" s="904" t="s">
        <v>255</v>
      </c>
      <c r="D139" s="904"/>
      <c r="E139" s="904"/>
      <c r="F139" s="168" t="s">
        <v>31</v>
      </c>
      <c r="G139" s="168" t="s">
        <v>31</v>
      </c>
      <c r="H139" s="168" t="s">
        <v>31</v>
      </c>
      <c r="I139" s="168" t="s">
        <v>31</v>
      </c>
      <c r="J139" s="169">
        <v>30.67</v>
      </c>
      <c r="K139" s="168" t="s">
        <v>520</v>
      </c>
      <c r="L139" s="169">
        <v>126.51</v>
      </c>
      <c r="M139" s="170" t="s">
        <v>31</v>
      </c>
      <c r="N139" s="171" t="s">
        <v>31</v>
      </c>
      <c r="T139" s="137" t="s">
        <v>255</v>
      </c>
    </row>
    <row r="140" spans="1:23" s="132" customFormat="1" x14ac:dyDescent="0.2">
      <c r="A140" s="167"/>
      <c r="B140" s="166" t="s">
        <v>235</v>
      </c>
      <c r="C140" s="904" t="s">
        <v>236</v>
      </c>
      <c r="D140" s="904"/>
      <c r="E140" s="904"/>
      <c r="F140" s="168" t="s">
        <v>31</v>
      </c>
      <c r="G140" s="168" t="s">
        <v>31</v>
      </c>
      <c r="H140" s="168" t="s">
        <v>31</v>
      </c>
      <c r="I140" s="168" t="s">
        <v>31</v>
      </c>
      <c r="J140" s="169">
        <v>0.24</v>
      </c>
      <c r="K140" s="168" t="s">
        <v>520</v>
      </c>
      <c r="L140" s="169">
        <v>0.99</v>
      </c>
      <c r="M140" s="170" t="s">
        <v>31</v>
      </c>
      <c r="N140" s="171" t="s">
        <v>31</v>
      </c>
      <c r="T140" s="137" t="s">
        <v>236</v>
      </c>
    </row>
    <row r="141" spans="1:23" s="132" customFormat="1" x14ac:dyDescent="0.2">
      <c r="A141" s="167"/>
      <c r="B141" s="166" t="s">
        <v>256</v>
      </c>
      <c r="C141" s="904" t="s">
        <v>257</v>
      </c>
      <c r="D141" s="904"/>
      <c r="E141" s="904"/>
      <c r="F141" s="168" t="s">
        <v>31</v>
      </c>
      <c r="G141" s="168" t="s">
        <v>31</v>
      </c>
      <c r="H141" s="168" t="s">
        <v>31</v>
      </c>
      <c r="I141" s="168" t="s">
        <v>31</v>
      </c>
      <c r="J141" s="169">
        <v>7.53</v>
      </c>
      <c r="K141" s="168" t="s">
        <v>31</v>
      </c>
      <c r="L141" s="169">
        <v>24.85</v>
      </c>
      <c r="M141" s="170" t="s">
        <v>31</v>
      </c>
      <c r="N141" s="171" t="s">
        <v>31</v>
      </c>
      <c r="T141" s="137" t="s">
        <v>257</v>
      </c>
    </row>
    <row r="142" spans="1:23" s="132" customFormat="1" x14ac:dyDescent="0.2">
      <c r="A142" s="167"/>
      <c r="B142" s="166" t="s">
        <v>31</v>
      </c>
      <c r="C142" s="904" t="s">
        <v>258</v>
      </c>
      <c r="D142" s="904"/>
      <c r="E142" s="904"/>
      <c r="F142" s="168" t="s">
        <v>241</v>
      </c>
      <c r="G142" s="168" t="s">
        <v>607</v>
      </c>
      <c r="H142" s="168" t="s">
        <v>520</v>
      </c>
      <c r="I142" s="168" t="s">
        <v>1492</v>
      </c>
      <c r="J142" s="169" t="s">
        <v>31</v>
      </c>
      <c r="K142" s="168" t="s">
        <v>31</v>
      </c>
      <c r="L142" s="169" t="s">
        <v>31</v>
      </c>
      <c r="M142" s="170" t="s">
        <v>31</v>
      </c>
      <c r="N142" s="171" t="s">
        <v>31</v>
      </c>
      <c r="U142" s="137" t="s">
        <v>258</v>
      </c>
    </row>
    <row r="143" spans="1:23" s="132" customFormat="1" x14ac:dyDescent="0.2">
      <c r="A143" s="167"/>
      <c r="B143" s="166" t="s">
        <v>31</v>
      </c>
      <c r="C143" s="917" t="s">
        <v>244</v>
      </c>
      <c r="D143" s="917"/>
      <c r="E143" s="917"/>
      <c r="F143" s="159" t="s">
        <v>31</v>
      </c>
      <c r="G143" s="159" t="s">
        <v>31</v>
      </c>
      <c r="H143" s="159" t="s">
        <v>31</v>
      </c>
      <c r="I143" s="159" t="s">
        <v>31</v>
      </c>
      <c r="J143" s="160">
        <v>38.44</v>
      </c>
      <c r="K143" s="159" t="s">
        <v>31</v>
      </c>
      <c r="L143" s="160">
        <v>152.35</v>
      </c>
      <c r="M143" s="161" t="s">
        <v>31</v>
      </c>
      <c r="N143" s="162" t="s">
        <v>31</v>
      </c>
      <c r="V143" s="137" t="s">
        <v>244</v>
      </c>
    </row>
    <row r="144" spans="1:23" s="132" customFormat="1" x14ac:dyDescent="0.2">
      <c r="A144" s="167"/>
      <c r="B144" s="166" t="s">
        <v>31</v>
      </c>
      <c r="C144" s="904" t="s">
        <v>245</v>
      </c>
      <c r="D144" s="904"/>
      <c r="E144" s="904"/>
      <c r="F144" s="168" t="s">
        <v>31</v>
      </c>
      <c r="G144" s="168" t="s">
        <v>31</v>
      </c>
      <c r="H144" s="168" t="s">
        <v>31</v>
      </c>
      <c r="I144" s="168" t="s">
        <v>31</v>
      </c>
      <c r="J144" s="169" t="s">
        <v>31</v>
      </c>
      <c r="K144" s="168" t="s">
        <v>31</v>
      </c>
      <c r="L144" s="169">
        <v>126.51</v>
      </c>
      <c r="M144" s="170" t="s">
        <v>31</v>
      </c>
      <c r="N144" s="171" t="s">
        <v>31</v>
      </c>
      <c r="U144" s="137" t="s">
        <v>245</v>
      </c>
    </row>
    <row r="145" spans="1:25" s="132" customFormat="1" ht="22.5" x14ac:dyDescent="0.2">
      <c r="A145" s="167"/>
      <c r="B145" s="166" t="s">
        <v>609</v>
      </c>
      <c r="C145" s="904" t="s">
        <v>610</v>
      </c>
      <c r="D145" s="904"/>
      <c r="E145" s="904"/>
      <c r="F145" s="168" t="s">
        <v>144</v>
      </c>
      <c r="G145" s="168" t="s">
        <v>611</v>
      </c>
      <c r="H145" s="168" t="s">
        <v>31</v>
      </c>
      <c r="I145" s="168" t="s">
        <v>611</v>
      </c>
      <c r="J145" s="169" t="s">
        <v>31</v>
      </c>
      <c r="K145" s="168" t="s">
        <v>31</v>
      </c>
      <c r="L145" s="169">
        <v>155.61000000000001</v>
      </c>
      <c r="M145" s="170" t="s">
        <v>31</v>
      </c>
      <c r="N145" s="171" t="s">
        <v>31</v>
      </c>
      <c r="U145" s="137" t="s">
        <v>610</v>
      </c>
    </row>
    <row r="146" spans="1:25" s="132" customFormat="1" ht="22.5" x14ac:dyDescent="0.2">
      <c r="A146" s="167"/>
      <c r="B146" s="166" t="s">
        <v>612</v>
      </c>
      <c r="C146" s="904" t="s">
        <v>613</v>
      </c>
      <c r="D146" s="904"/>
      <c r="E146" s="904"/>
      <c r="F146" s="168" t="s">
        <v>144</v>
      </c>
      <c r="G146" s="168" t="s">
        <v>614</v>
      </c>
      <c r="H146" s="168" t="s">
        <v>31</v>
      </c>
      <c r="I146" s="168" t="s">
        <v>614</v>
      </c>
      <c r="J146" s="169" t="s">
        <v>31</v>
      </c>
      <c r="K146" s="168" t="s">
        <v>31</v>
      </c>
      <c r="L146" s="169">
        <v>94.88</v>
      </c>
      <c r="M146" s="170" t="s">
        <v>31</v>
      </c>
      <c r="N146" s="171" t="s">
        <v>31</v>
      </c>
      <c r="U146" s="137" t="s">
        <v>613</v>
      </c>
    </row>
    <row r="147" spans="1:25" s="132" customFormat="1" x14ac:dyDescent="0.2">
      <c r="A147" s="172"/>
      <c r="B147" s="173"/>
      <c r="C147" s="918" t="s">
        <v>252</v>
      </c>
      <c r="D147" s="918"/>
      <c r="E147" s="918"/>
      <c r="F147" s="174" t="s">
        <v>31</v>
      </c>
      <c r="G147" s="174" t="s">
        <v>31</v>
      </c>
      <c r="H147" s="174" t="s">
        <v>31</v>
      </c>
      <c r="I147" s="174" t="s">
        <v>31</v>
      </c>
      <c r="J147" s="175" t="s">
        <v>31</v>
      </c>
      <c r="K147" s="174" t="s">
        <v>31</v>
      </c>
      <c r="L147" s="175">
        <v>402.84</v>
      </c>
      <c r="M147" s="161" t="s">
        <v>31</v>
      </c>
      <c r="N147" s="176" t="s">
        <v>31</v>
      </c>
      <c r="W147" s="137" t="s">
        <v>252</v>
      </c>
    </row>
    <row r="148" spans="1:25" s="132" customFormat="1" ht="22.5" x14ac:dyDescent="0.2">
      <c r="A148" s="157" t="s">
        <v>351</v>
      </c>
      <c r="B148" s="158" t="s">
        <v>615</v>
      </c>
      <c r="C148" s="917" t="s">
        <v>616</v>
      </c>
      <c r="D148" s="917"/>
      <c r="E148" s="917"/>
      <c r="F148" s="159" t="s">
        <v>401</v>
      </c>
      <c r="G148" s="159" t="s">
        <v>31</v>
      </c>
      <c r="H148" s="159" t="s">
        <v>31</v>
      </c>
      <c r="I148" s="159" t="s">
        <v>1493</v>
      </c>
      <c r="J148" s="160">
        <v>592.76</v>
      </c>
      <c r="K148" s="159" t="s">
        <v>31</v>
      </c>
      <c r="L148" s="160">
        <v>1995.23</v>
      </c>
      <c r="M148" s="161" t="s">
        <v>31</v>
      </c>
      <c r="N148" s="162" t="s">
        <v>31</v>
      </c>
      <c r="Q148" s="137" t="s">
        <v>616</v>
      </c>
    </row>
    <row r="149" spans="1:25" s="132" customFormat="1" x14ac:dyDescent="0.2">
      <c r="A149" s="157" t="s">
        <v>356</v>
      </c>
      <c r="B149" s="158" t="s">
        <v>558</v>
      </c>
      <c r="C149" s="917" t="s">
        <v>618</v>
      </c>
      <c r="D149" s="917"/>
      <c r="E149" s="917"/>
      <c r="F149" s="159" t="s">
        <v>401</v>
      </c>
      <c r="G149" s="159" t="s">
        <v>31</v>
      </c>
      <c r="H149" s="159" t="s">
        <v>31</v>
      </c>
      <c r="I149" s="159" t="s">
        <v>1491</v>
      </c>
      <c r="J149" s="160">
        <v>23.19</v>
      </c>
      <c r="K149" s="159" t="s">
        <v>31</v>
      </c>
      <c r="L149" s="160">
        <v>76.53</v>
      </c>
      <c r="M149" s="161" t="s">
        <v>31</v>
      </c>
      <c r="N149" s="162" t="s">
        <v>31</v>
      </c>
      <c r="Q149" s="137" t="s">
        <v>618</v>
      </c>
    </row>
    <row r="150" spans="1:25" s="132" customFormat="1" x14ac:dyDescent="0.2">
      <c r="A150" s="163"/>
      <c r="B150" s="164"/>
      <c r="C150" s="904" t="s">
        <v>619</v>
      </c>
      <c r="D150" s="904"/>
      <c r="E150" s="904"/>
      <c r="F150" s="904"/>
      <c r="G150" s="904"/>
      <c r="H150" s="904"/>
      <c r="I150" s="904"/>
      <c r="J150" s="904"/>
      <c r="K150" s="904"/>
      <c r="L150" s="904"/>
      <c r="M150" s="904"/>
      <c r="N150" s="912"/>
      <c r="Y150" s="137" t="s">
        <v>619</v>
      </c>
    </row>
    <row r="151" spans="1:25" s="132" customFormat="1" ht="22.5" x14ac:dyDescent="0.2">
      <c r="A151" s="157" t="s">
        <v>359</v>
      </c>
      <c r="B151" s="158" t="s">
        <v>620</v>
      </c>
      <c r="C151" s="917" t="s">
        <v>1494</v>
      </c>
      <c r="D151" s="917"/>
      <c r="E151" s="917"/>
      <c r="F151" s="159" t="s">
        <v>564</v>
      </c>
      <c r="G151" s="159" t="s">
        <v>31</v>
      </c>
      <c r="H151" s="159" t="s">
        <v>31</v>
      </c>
      <c r="I151" s="159" t="s">
        <v>1495</v>
      </c>
      <c r="J151" s="160" t="s">
        <v>31</v>
      </c>
      <c r="K151" s="159" t="s">
        <v>31</v>
      </c>
      <c r="L151" s="160" t="s">
        <v>31</v>
      </c>
      <c r="M151" s="161" t="s">
        <v>31</v>
      </c>
      <c r="N151" s="162" t="s">
        <v>31</v>
      </c>
      <c r="Q151" s="137" t="s">
        <v>1494</v>
      </c>
    </row>
    <row r="152" spans="1:25" s="132" customFormat="1" ht="33.75" x14ac:dyDescent="0.2">
      <c r="A152" s="165"/>
      <c r="B152" s="166" t="s">
        <v>518</v>
      </c>
      <c r="C152" s="904" t="s">
        <v>519</v>
      </c>
      <c r="D152" s="904"/>
      <c r="E152" s="904"/>
      <c r="F152" s="904"/>
      <c r="G152" s="904"/>
      <c r="H152" s="904"/>
      <c r="I152" s="904"/>
      <c r="J152" s="904"/>
      <c r="K152" s="904"/>
      <c r="L152" s="904"/>
      <c r="M152" s="904"/>
      <c r="N152" s="912"/>
      <c r="S152" s="137" t="s">
        <v>519</v>
      </c>
    </row>
    <row r="153" spans="1:25" s="132" customFormat="1" x14ac:dyDescent="0.2">
      <c r="A153" s="167"/>
      <c r="B153" s="166" t="s">
        <v>225</v>
      </c>
      <c r="C153" s="904" t="s">
        <v>255</v>
      </c>
      <c r="D153" s="904"/>
      <c r="E153" s="904"/>
      <c r="F153" s="168" t="s">
        <v>31</v>
      </c>
      <c r="G153" s="168" t="s">
        <v>31</v>
      </c>
      <c r="H153" s="168" t="s">
        <v>31</v>
      </c>
      <c r="I153" s="168" t="s">
        <v>31</v>
      </c>
      <c r="J153" s="169">
        <v>102.78</v>
      </c>
      <c r="K153" s="168" t="s">
        <v>520</v>
      </c>
      <c r="L153" s="169">
        <v>5.91</v>
      </c>
      <c r="M153" s="170" t="s">
        <v>31</v>
      </c>
      <c r="N153" s="171" t="s">
        <v>31</v>
      </c>
      <c r="T153" s="137" t="s">
        <v>255</v>
      </c>
    </row>
    <row r="154" spans="1:25" s="132" customFormat="1" x14ac:dyDescent="0.2">
      <c r="A154" s="167"/>
      <c r="B154" s="166" t="s">
        <v>235</v>
      </c>
      <c r="C154" s="904" t="s">
        <v>236</v>
      </c>
      <c r="D154" s="904"/>
      <c r="E154" s="904"/>
      <c r="F154" s="168" t="s">
        <v>31</v>
      </c>
      <c r="G154" s="168" t="s">
        <v>31</v>
      </c>
      <c r="H154" s="168" t="s">
        <v>31</v>
      </c>
      <c r="I154" s="168" t="s">
        <v>31</v>
      </c>
      <c r="J154" s="169">
        <v>30.45</v>
      </c>
      <c r="K154" s="168" t="s">
        <v>520</v>
      </c>
      <c r="L154" s="169">
        <v>1.75</v>
      </c>
      <c r="M154" s="170" t="s">
        <v>31</v>
      </c>
      <c r="N154" s="171" t="s">
        <v>31</v>
      </c>
      <c r="T154" s="137" t="s">
        <v>236</v>
      </c>
    </row>
    <row r="155" spans="1:25" s="132" customFormat="1" x14ac:dyDescent="0.2">
      <c r="A155" s="167"/>
      <c r="B155" s="166" t="s">
        <v>238</v>
      </c>
      <c r="C155" s="904" t="s">
        <v>239</v>
      </c>
      <c r="D155" s="904"/>
      <c r="E155" s="904"/>
      <c r="F155" s="168" t="s">
        <v>31</v>
      </c>
      <c r="G155" s="168" t="s">
        <v>31</v>
      </c>
      <c r="H155" s="168" t="s">
        <v>31</v>
      </c>
      <c r="I155" s="168" t="s">
        <v>31</v>
      </c>
      <c r="J155" s="169">
        <v>4.3499999999999996</v>
      </c>
      <c r="K155" s="168" t="s">
        <v>520</v>
      </c>
      <c r="L155" s="169">
        <v>0.25</v>
      </c>
      <c r="M155" s="170" t="s">
        <v>31</v>
      </c>
      <c r="N155" s="171" t="s">
        <v>31</v>
      </c>
      <c r="T155" s="137" t="s">
        <v>239</v>
      </c>
    </row>
    <row r="156" spans="1:25" s="132" customFormat="1" x14ac:dyDescent="0.2">
      <c r="A156" s="167"/>
      <c r="B156" s="166" t="s">
        <v>256</v>
      </c>
      <c r="C156" s="904" t="s">
        <v>257</v>
      </c>
      <c r="D156" s="904"/>
      <c r="E156" s="904"/>
      <c r="F156" s="168" t="s">
        <v>31</v>
      </c>
      <c r="G156" s="168" t="s">
        <v>31</v>
      </c>
      <c r="H156" s="168" t="s">
        <v>31</v>
      </c>
      <c r="I156" s="168" t="s">
        <v>31</v>
      </c>
      <c r="J156" s="169">
        <v>285.60000000000002</v>
      </c>
      <c r="K156" s="168" t="s">
        <v>31</v>
      </c>
      <c r="L156" s="169">
        <v>13.14</v>
      </c>
      <c r="M156" s="170" t="s">
        <v>31</v>
      </c>
      <c r="N156" s="171" t="s">
        <v>31</v>
      </c>
      <c r="T156" s="137" t="s">
        <v>257</v>
      </c>
    </row>
    <row r="157" spans="1:25" s="132" customFormat="1" x14ac:dyDescent="0.2">
      <c r="A157" s="167"/>
      <c r="B157" s="166" t="s">
        <v>31</v>
      </c>
      <c r="C157" s="904" t="s">
        <v>258</v>
      </c>
      <c r="D157" s="904"/>
      <c r="E157" s="904"/>
      <c r="F157" s="168" t="s">
        <v>241</v>
      </c>
      <c r="G157" s="168" t="s">
        <v>624</v>
      </c>
      <c r="H157" s="168" t="s">
        <v>520</v>
      </c>
      <c r="I157" s="168" t="s">
        <v>1496</v>
      </c>
      <c r="J157" s="169" t="s">
        <v>31</v>
      </c>
      <c r="K157" s="168" t="s">
        <v>31</v>
      </c>
      <c r="L157" s="169" t="s">
        <v>31</v>
      </c>
      <c r="M157" s="170" t="s">
        <v>31</v>
      </c>
      <c r="N157" s="171" t="s">
        <v>31</v>
      </c>
      <c r="U157" s="137" t="s">
        <v>258</v>
      </c>
    </row>
    <row r="158" spans="1:25" s="132" customFormat="1" x14ac:dyDescent="0.2">
      <c r="A158" s="167"/>
      <c r="B158" s="166" t="s">
        <v>31</v>
      </c>
      <c r="C158" s="904" t="s">
        <v>240</v>
      </c>
      <c r="D158" s="904"/>
      <c r="E158" s="904"/>
      <c r="F158" s="168" t="s">
        <v>241</v>
      </c>
      <c r="G158" s="168" t="s">
        <v>593</v>
      </c>
      <c r="H158" s="168" t="s">
        <v>520</v>
      </c>
      <c r="I158" s="168" t="s">
        <v>1497</v>
      </c>
      <c r="J158" s="169" t="s">
        <v>31</v>
      </c>
      <c r="K158" s="168" t="s">
        <v>31</v>
      </c>
      <c r="L158" s="169" t="s">
        <v>31</v>
      </c>
      <c r="M158" s="170" t="s">
        <v>31</v>
      </c>
      <c r="N158" s="171" t="s">
        <v>31</v>
      </c>
      <c r="U158" s="137" t="s">
        <v>240</v>
      </c>
    </row>
    <row r="159" spans="1:25" s="132" customFormat="1" x14ac:dyDescent="0.2">
      <c r="A159" s="167"/>
      <c r="B159" s="166" t="s">
        <v>31</v>
      </c>
      <c r="C159" s="917" t="s">
        <v>244</v>
      </c>
      <c r="D159" s="917"/>
      <c r="E159" s="917"/>
      <c r="F159" s="159" t="s">
        <v>31</v>
      </c>
      <c r="G159" s="159" t="s">
        <v>31</v>
      </c>
      <c r="H159" s="159" t="s">
        <v>31</v>
      </c>
      <c r="I159" s="159" t="s">
        <v>31</v>
      </c>
      <c r="J159" s="160">
        <v>418.83</v>
      </c>
      <c r="K159" s="159" t="s">
        <v>31</v>
      </c>
      <c r="L159" s="160">
        <v>20.8</v>
      </c>
      <c r="M159" s="161" t="s">
        <v>31</v>
      </c>
      <c r="N159" s="162" t="s">
        <v>31</v>
      </c>
      <c r="V159" s="137" t="s">
        <v>244</v>
      </c>
    </row>
    <row r="160" spans="1:25" s="132" customFormat="1" x14ac:dyDescent="0.2">
      <c r="A160" s="167"/>
      <c r="B160" s="166" t="s">
        <v>31</v>
      </c>
      <c r="C160" s="904" t="s">
        <v>245</v>
      </c>
      <c r="D160" s="904"/>
      <c r="E160" s="904"/>
      <c r="F160" s="168" t="s">
        <v>31</v>
      </c>
      <c r="G160" s="168" t="s">
        <v>31</v>
      </c>
      <c r="H160" s="168" t="s">
        <v>31</v>
      </c>
      <c r="I160" s="168" t="s">
        <v>31</v>
      </c>
      <c r="J160" s="169" t="s">
        <v>31</v>
      </c>
      <c r="K160" s="168" t="s">
        <v>31</v>
      </c>
      <c r="L160" s="169">
        <v>6.16</v>
      </c>
      <c r="M160" s="170" t="s">
        <v>31</v>
      </c>
      <c r="N160" s="171" t="s">
        <v>31</v>
      </c>
      <c r="U160" s="137" t="s">
        <v>245</v>
      </c>
    </row>
    <row r="161" spans="1:23" s="132" customFormat="1" ht="33.75" x14ac:dyDescent="0.2">
      <c r="A161" s="167"/>
      <c r="B161" s="166" t="s">
        <v>549</v>
      </c>
      <c r="C161" s="904" t="s">
        <v>550</v>
      </c>
      <c r="D161" s="904"/>
      <c r="E161" s="904"/>
      <c r="F161" s="168" t="s">
        <v>144</v>
      </c>
      <c r="G161" s="168" t="s">
        <v>551</v>
      </c>
      <c r="H161" s="168" t="s">
        <v>31</v>
      </c>
      <c r="I161" s="168" t="s">
        <v>551</v>
      </c>
      <c r="J161" s="169" t="s">
        <v>31</v>
      </c>
      <c r="K161" s="168" t="s">
        <v>31</v>
      </c>
      <c r="L161" s="169">
        <v>6.47</v>
      </c>
      <c r="M161" s="170" t="s">
        <v>31</v>
      </c>
      <c r="N161" s="171" t="s">
        <v>31</v>
      </c>
      <c r="U161" s="137" t="s">
        <v>550</v>
      </c>
    </row>
    <row r="162" spans="1:23" s="132" customFormat="1" ht="33.75" x14ac:dyDescent="0.2">
      <c r="A162" s="167"/>
      <c r="B162" s="166" t="s">
        <v>552</v>
      </c>
      <c r="C162" s="904" t="s">
        <v>553</v>
      </c>
      <c r="D162" s="904"/>
      <c r="E162" s="904"/>
      <c r="F162" s="168" t="s">
        <v>144</v>
      </c>
      <c r="G162" s="168" t="s">
        <v>554</v>
      </c>
      <c r="H162" s="168" t="s">
        <v>31</v>
      </c>
      <c r="I162" s="168" t="s">
        <v>554</v>
      </c>
      <c r="J162" s="169" t="s">
        <v>31</v>
      </c>
      <c r="K162" s="168" t="s">
        <v>31</v>
      </c>
      <c r="L162" s="169">
        <v>4</v>
      </c>
      <c r="M162" s="170" t="s">
        <v>31</v>
      </c>
      <c r="N162" s="171" t="s">
        <v>31</v>
      </c>
      <c r="U162" s="137" t="s">
        <v>553</v>
      </c>
    </row>
    <row r="163" spans="1:23" s="132" customFormat="1" x14ac:dyDescent="0.2">
      <c r="A163" s="172"/>
      <c r="B163" s="173"/>
      <c r="C163" s="918" t="s">
        <v>252</v>
      </c>
      <c r="D163" s="918"/>
      <c r="E163" s="918"/>
      <c r="F163" s="174" t="s">
        <v>31</v>
      </c>
      <c r="G163" s="174" t="s">
        <v>31</v>
      </c>
      <c r="H163" s="174" t="s">
        <v>31</v>
      </c>
      <c r="I163" s="174" t="s">
        <v>31</v>
      </c>
      <c r="J163" s="175" t="s">
        <v>31</v>
      </c>
      <c r="K163" s="174" t="s">
        <v>31</v>
      </c>
      <c r="L163" s="175">
        <v>31.27</v>
      </c>
      <c r="M163" s="161" t="s">
        <v>31</v>
      </c>
      <c r="N163" s="176" t="s">
        <v>31</v>
      </c>
      <c r="W163" s="137" t="s">
        <v>252</v>
      </c>
    </row>
    <row r="164" spans="1:23" s="132" customFormat="1" ht="45" x14ac:dyDescent="0.2">
      <c r="A164" s="157" t="s">
        <v>364</v>
      </c>
      <c r="B164" s="158" t="s">
        <v>627</v>
      </c>
      <c r="C164" s="917" t="s">
        <v>628</v>
      </c>
      <c r="D164" s="917"/>
      <c r="E164" s="917"/>
      <c r="F164" s="159" t="s">
        <v>564</v>
      </c>
      <c r="G164" s="159" t="s">
        <v>31</v>
      </c>
      <c r="H164" s="159" t="s">
        <v>31</v>
      </c>
      <c r="I164" s="159" t="s">
        <v>1495</v>
      </c>
      <c r="J164" s="160">
        <v>8817.17</v>
      </c>
      <c r="K164" s="159" t="s">
        <v>31</v>
      </c>
      <c r="L164" s="160">
        <v>405.59</v>
      </c>
      <c r="M164" s="161" t="s">
        <v>31</v>
      </c>
      <c r="N164" s="162" t="s">
        <v>31</v>
      </c>
      <c r="Q164" s="137" t="s">
        <v>628</v>
      </c>
    </row>
    <row r="165" spans="1:23" s="132" customFormat="1" ht="22.5" x14ac:dyDescent="0.2">
      <c r="A165" s="157" t="s">
        <v>366</v>
      </c>
      <c r="B165" s="158" t="s">
        <v>595</v>
      </c>
      <c r="C165" s="917" t="s">
        <v>596</v>
      </c>
      <c r="D165" s="917"/>
      <c r="E165" s="917"/>
      <c r="F165" s="159" t="s">
        <v>401</v>
      </c>
      <c r="G165" s="159" t="s">
        <v>31</v>
      </c>
      <c r="H165" s="159" t="s">
        <v>31</v>
      </c>
      <c r="I165" s="159" t="s">
        <v>1498</v>
      </c>
      <c r="J165" s="160" t="s">
        <v>31</v>
      </c>
      <c r="K165" s="159" t="s">
        <v>31</v>
      </c>
      <c r="L165" s="160" t="s">
        <v>31</v>
      </c>
      <c r="M165" s="161" t="s">
        <v>31</v>
      </c>
      <c r="N165" s="162" t="s">
        <v>31</v>
      </c>
      <c r="Q165" s="137" t="s">
        <v>596</v>
      </c>
    </row>
    <row r="166" spans="1:23" s="132" customFormat="1" ht="33.75" x14ac:dyDescent="0.2">
      <c r="A166" s="165"/>
      <c r="B166" s="166" t="s">
        <v>518</v>
      </c>
      <c r="C166" s="904" t="s">
        <v>519</v>
      </c>
      <c r="D166" s="904"/>
      <c r="E166" s="904"/>
      <c r="F166" s="904"/>
      <c r="G166" s="904"/>
      <c r="H166" s="904"/>
      <c r="I166" s="904"/>
      <c r="J166" s="904"/>
      <c r="K166" s="904"/>
      <c r="L166" s="904"/>
      <c r="M166" s="904"/>
      <c r="N166" s="912"/>
      <c r="S166" s="137" t="s">
        <v>519</v>
      </c>
    </row>
    <row r="167" spans="1:23" s="132" customFormat="1" x14ac:dyDescent="0.2">
      <c r="A167" s="167"/>
      <c r="B167" s="166" t="s">
        <v>225</v>
      </c>
      <c r="C167" s="904" t="s">
        <v>255</v>
      </c>
      <c r="D167" s="904"/>
      <c r="E167" s="904"/>
      <c r="F167" s="168" t="s">
        <v>31</v>
      </c>
      <c r="G167" s="168" t="s">
        <v>31</v>
      </c>
      <c r="H167" s="168" t="s">
        <v>31</v>
      </c>
      <c r="I167" s="168" t="s">
        <v>31</v>
      </c>
      <c r="J167" s="169">
        <v>6.19</v>
      </c>
      <c r="K167" s="168" t="s">
        <v>520</v>
      </c>
      <c r="L167" s="169">
        <v>6.19</v>
      </c>
      <c r="M167" s="170" t="s">
        <v>31</v>
      </c>
      <c r="N167" s="171" t="s">
        <v>31</v>
      </c>
      <c r="T167" s="137" t="s">
        <v>255</v>
      </c>
    </row>
    <row r="168" spans="1:23" s="132" customFormat="1" x14ac:dyDescent="0.2">
      <c r="A168" s="167"/>
      <c r="B168" s="166" t="s">
        <v>235</v>
      </c>
      <c r="C168" s="904" t="s">
        <v>236</v>
      </c>
      <c r="D168" s="904"/>
      <c r="E168" s="904"/>
      <c r="F168" s="168" t="s">
        <v>31</v>
      </c>
      <c r="G168" s="168" t="s">
        <v>31</v>
      </c>
      <c r="H168" s="168" t="s">
        <v>31</v>
      </c>
      <c r="I168" s="168" t="s">
        <v>31</v>
      </c>
      <c r="J168" s="169">
        <v>8.1</v>
      </c>
      <c r="K168" s="168" t="s">
        <v>520</v>
      </c>
      <c r="L168" s="169">
        <v>8.1</v>
      </c>
      <c r="M168" s="170" t="s">
        <v>31</v>
      </c>
      <c r="N168" s="171" t="s">
        <v>31</v>
      </c>
      <c r="T168" s="137" t="s">
        <v>236</v>
      </c>
    </row>
    <row r="169" spans="1:23" s="132" customFormat="1" x14ac:dyDescent="0.2">
      <c r="A169" s="167"/>
      <c r="B169" s="166" t="s">
        <v>238</v>
      </c>
      <c r="C169" s="904" t="s">
        <v>239</v>
      </c>
      <c r="D169" s="904"/>
      <c r="E169" s="904"/>
      <c r="F169" s="168" t="s">
        <v>31</v>
      </c>
      <c r="G169" s="168" t="s">
        <v>31</v>
      </c>
      <c r="H169" s="168" t="s">
        <v>31</v>
      </c>
      <c r="I169" s="168" t="s">
        <v>31</v>
      </c>
      <c r="J169" s="169">
        <v>0.81</v>
      </c>
      <c r="K169" s="168" t="s">
        <v>520</v>
      </c>
      <c r="L169" s="169">
        <v>0.81</v>
      </c>
      <c r="M169" s="170" t="s">
        <v>31</v>
      </c>
      <c r="N169" s="171" t="s">
        <v>31</v>
      </c>
      <c r="T169" s="137" t="s">
        <v>239</v>
      </c>
    </row>
    <row r="170" spans="1:23" s="132" customFormat="1" x14ac:dyDescent="0.2">
      <c r="A170" s="167"/>
      <c r="B170" s="166" t="s">
        <v>256</v>
      </c>
      <c r="C170" s="904" t="s">
        <v>257</v>
      </c>
      <c r="D170" s="904"/>
      <c r="E170" s="904"/>
      <c r="F170" s="168" t="s">
        <v>31</v>
      </c>
      <c r="G170" s="168" t="s">
        <v>31</v>
      </c>
      <c r="H170" s="168" t="s">
        <v>31</v>
      </c>
      <c r="I170" s="168" t="s">
        <v>31</v>
      </c>
      <c r="J170" s="169">
        <v>0.37</v>
      </c>
      <c r="K170" s="168" t="s">
        <v>31</v>
      </c>
      <c r="L170" s="169">
        <v>0.3</v>
      </c>
      <c r="M170" s="170" t="s">
        <v>31</v>
      </c>
      <c r="N170" s="171" t="s">
        <v>31</v>
      </c>
      <c r="T170" s="137" t="s">
        <v>257</v>
      </c>
    </row>
    <row r="171" spans="1:23" s="132" customFormat="1" x14ac:dyDescent="0.2">
      <c r="A171" s="167"/>
      <c r="B171" s="166" t="s">
        <v>31</v>
      </c>
      <c r="C171" s="904" t="s">
        <v>258</v>
      </c>
      <c r="D171" s="904"/>
      <c r="E171" s="904"/>
      <c r="F171" s="168" t="s">
        <v>241</v>
      </c>
      <c r="G171" s="168" t="s">
        <v>598</v>
      </c>
      <c r="H171" s="168" t="s">
        <v>520</v>
      </c>
      <c r="I171" s="168" t="s">
        <v>598</v>
      </c>
      <c r="J171" s="169" t="s">
        <v>31</v>
      </c>
      <c r="K171" s="168" t="s">
        <v>31</v>
      </c>
      <c r="L171" s="169" t="s">
        <v>31</v>
      </c>
      <c r="M171" s="170" t="s">
        <v>31</v>
      </c>
      <c r="N171" s="171" t="s">
        <v>31</v>
      </c>
      <c r="U171" s="137" t="s">
        <v>258</v>
      </c>
    </row>
    <row r="172" spans="1:23" s="132" customFormat="1" x14ac:dyDescent="0.2">
      <c r="A172" s="167"/>
      <c r="B172" s="166" t="s">
        <v>31</v>
      </c>
      <c r="C172" s="904" t="s">
        <v>240</v>
      </c>
      <c r="D172" s="904"/>
      <c r="E172" s="904"/>
      <c r="F172" s="168" t="s">
        <v>241</v>
      </c>
      <c r="G172" s="168" t="s">
        <v>530</v>
      </c>
      <c r="H172" s="168" t="s">
        <v>520</v>
      </c>
      <c r="I172" s="168" t="s">
        <v>530</v>
      </c>
      <c r="J172" s="169" t="s">
        <v>31</v>
      </c>
      <c r="K172" s="168" t="s">
        <v>31</v>
      </c>
      <c r="L172" s="169" t="s">
        <v>31</v>
      </c>
      <c r="M172" s="170" t="s">
        <v>31</v>
      </c>
      <c r="N172" s="171" t="s">
        <v>31</v>
      </c>
      <c r="U172" s="137" t="s">
        <v>240</v>
      </c>
    </row>
    <row r="173" spans="1:23" s="132" customFormat="1" x14ac:dyDescent="0.2">
      <c r="A173" s="167"/>
      <c r="B173" s="166" t="s">
        <v>31</v>
      </c>
      <c r="C173" s="917" t="s">
        <v>244</v>
      </c>
      <c r="D173" s="917"/>
      <c r="E173" s="917"/>
      <c r="F173" s="159" t="s">
        <v>31</v>
      </c>
      <c r="G173" s="159" t="s">
        <v>31</v>
      </c>
      <c r="H173" s="159" t="s">
        <v>31</v>
      </c>
      <c r="I173" s="159" t="s">
        <v>31</v>
      </c>
      <c r="J173" s="160">
        <v>14.66</v>
      </c>
      <c r="K173" s="159" t="s">
        <v>31</v>
      </c>
      <c r="L173" s="160">
        <v>14.59</v>
      </c>
      <c r="M173" s="161" t="s">
        <v>31</v>
      </c>
      <c r="N173" s="162" t="s">
        <v>31</v>
      </c>
      <c r="V173" s="137" t="s">
        <v>244</v>
      </c>
    </row>
    <row r="174" spans="1:23" s="132" customFormat="1" x14ac:dyDescent="0.2">
      <c r="A174" s="167"/>
      <c r="B174" s="166" t="s">
        <v>31</v>
      </c>
      <c r="C174" s="904" t="s">
        <v>245</v>
      </c>
      <c r="D174" s="904"/>
      <c r="E174" s="904"/>
      <c r="F174" s="168" t="s">
        <v>31</v>
      </c>
      <c r="G174" s="168" t="s">
        <v>31</v>
      </c>
      <c r="H174" s="168" t="s">
        <v>31</v>
      </c>
      <c r="I174" s="168" t="s">
        <v>31</v>
      </c>
      <c r="J174" s="169" t="s">
        <v>31</v>
      </c>
      <c r="K174" s="168" t="s">
        <v>31</v>
      </c>
      <c r="L174" s="169">
        <v>7</v>
      </c>
      <c r="M174" s="170" t="s">
        <v>31</v>
      </c>
      <c r="N174" s="171" t="s">
        <v>31</v>
      </c>
      <c r="U174" s="137" t="s">
        <v>245</v>
      </c>
    </row>
    <row r="175" spans="1:23" s="132" customFormat="1" ht="22.5" x14ac:dyDescent="0.2">
      <c r="A175" s="167"/>
      <c r="B175" s="166" t="s">
        <v>532</v>
      </c>
      <c r="C175" s="904" t="s">
        <v>533</v>
      </c>
      <c r="D175" s="904"/>
      <c r="E175" s="904"/>
      <c r="F175" s="168" t="s">
        <v>144</v>
      </c>
      <c r="G175" s="168" t="s">
        <v>534</v>
      </c>
      <c r="H175" s="168" t="s">
        <v>31</v>
      </c>
      <c r="I175" s="168" t="s">
        <v>534</v>
      </c>
      <c r="J175" s="169" t="s">
        <v>31</v>
      </c>
      <c r="K175" s="168" t="s">
        <v>31</v>
      </c>
      <c r="L175" s="169">
        <v>8.5399999999999991</v>
      </c>
      <c r="M175" s="170" t="s">
        <v>31</v>
      </c>
      <c r="N175" s="171" t="s">
        <v>31</v>
      </c>
      <c r="U175" s="137" t="s">
        <v>533</v>
      </c>
    </row>
    <row r="176" spans="1:23" s="132" customFormat="1" ht="22.5" x14ac:dyDescent="0.2">
      <c r="A176" s="167"/>
      <c r="B176" s="166" t="s">
        <v>535</v>
      </c>
      <c r="C176" s="904" t="s">
        <v>536</v>
      </c>
      <c r="D176" s="904"/>
      <c r="E176" s="904"/>
      <c r="F176" s="168" t="s">
        <v>144</v>
      </c>
      <c r="G176" s="168" t="s">
        <v>537</v>
      </c>
      <c r="H176" s="168" t="s">
        <v>31</v>
      </c>
      <c r="I176" s="168" t="s">
        <v>537</v>
      </c>
      <c r="J176" s="169" t="s">
        <v>31</v>
      </c>
      <c r="K176" s="168" t="s">
        <v>31</v>
      </c>
      <c r="L176" s="169">
        <v>5.6</v>
      </c>
      <c r="M176" s="170" t="s">
        <v>31</v>
      </c>
      <c r="N176" s="171" t="s">
        <v>31</v>
      </c>
      <c r="U176" s="137" t="s">
        <v>536</v>
      </c>
    </row>
    <row r="177" spans="1:23" s="132" customFormat="1" x14ac:dyDescent="0.2">
      <c r="A177" s="172"/>
      <c r="B177" s="173"/>
      <c r="C177" s="918" t="s">
        <v>252</v>
      </c>
      <c r="D177" s="918"/>
      <c r="E177" s="918"/>
      <c r="F177" s="174" t="s">
        <v>31</v>
      </c>
      <c r="G177" s="174" t="s">
        <v>31</v>
      </c>
      <c r="H177" s="174" t="s">
        <v>31</v>
      </c>
      <c r="I177" s="174" t="s">
        <v>31</v>
      </c>
      <c r="J177" s="175" t="s">
        <v>31</v>
      </c>
      <c r="K177" s="174" t="s">
        <v>31</v>
      </c>
      <c r="L177" s="175">
        <v>28.73</v>
      </c>
      <c r="M177" s="161" t="s">
        <v>31</v>
      </c>
      <c r="N177" s="176" t="s">
        <v>31</v>
      </c>
      <c r="W177" s="137" t="s">
        <v>252</v>
      </c>
    </row>
    <row r="178" spans="1:23" s="132" customFormat="1" ht="22.5" x14ac:dyDescent="0.2">
      <c r="A178" s="157" t="s">
        <v>368</v>
      </c>
      <c r="B178" s="158" t="s">
        <v>632</v>
      </c>
      <c r="C178" s="917" t="s">
        <v>633</v>
      </c>
      <c r="D178" s="917"/>
      <c r="E178" s="917"/>
      <c r="F178" s="159" t="s">
        <v>401</v>
      </c>
      <c r="G178" s="159" t="s">
        <v>31</v>
      </c>
      <c r="H178" s="159" t="s">
        <v>31</v>
      </c>
      <c r="I178" s="159" t="s">
        <v>1499</v>
      </c>
      <c r="J178" s="160">
        <v>240.01</v>
      </c>
      <c r="K178" s="159" t="s">
        <v>31</v>
      </c>
      <c r="L178" s="160">
        <v>211.21</v>
      </c>
      <c r="M178" s="161" t="s">
        <v>31</v>
      </c>
      <c r="N178" s="162" t="s">
        <v>31</v>
      </c>
      <c r="Q178" s="137" t="s">
        <v>633</v>
      </c>
    </row>
    <row r="179" spans="1:23" s="132" customFormat="1" ht="33.75" x14ac:dyDescent="0.2">
      <c r="A179" s="157" t="s">
        <v>370</v>
      </c>
      <c r="B179" s="158" t="s">
        <v>635</v>
      </c>
      <c r="C179" s="917" t="s">
        <v>636</v>
      </c>
      <c r="D179" s="917"/>
      <c r="E179" s="917"/>
      <c r="F179" s="159" t="s">
        <v>637</v>
      </c>
      <c r="G179" s="159" t="s">
        <v>31</v>
      </c>
      <c r="H179" s="159" t="s">
        <v>31</v>
      </c>
      <c r="I179" s="159" t="s">
        <v>1500</v>
      </c>
      <c r="J179" s="160" t="s">
        <v>31</v>
      </c>
      <c r="K179" s="159" t="s">
        <v>31</v>
      </c>
      <c r="L179" s="160" t="s">
        <v>31</v>
      </c>
      <c r="M179" s="161" t="s">
        <v>31</v>
      </c>
      <c r="N179" s="162" t="s">
        <v>31</v>
      </c>
      <c r="Q179" s="137" t="s">
        <v>636</v>
      </c>
    </row>
    <row r="180" spans="1:23" s="132" customFormat="1" x14ac:dyDescent="0.2">
      <c r="A180" s="163"/>
      <c r="B180" s="164"/>
      <c r="C180" s="904" t="s">
        <v>1501</v>
      </c>
      <c r="D180" s="904"/>
      <c r="E180" s="904"/>
      <c r="F180" s="904"/>
      <c r="G180" s="904"/>
      <c r="H180" s="904"/>
      <c r="I180" s="904"/>
      <c r="J180" s="904"/>
      <c r="K180" s="904"/>
      <c r="L180" s="904"/>
      <c r="M180" s="904"/>
      <c r="N180" s="912"/>
      <c r="R180" s="137" t="s">
        <v>1501</v>
      </c>
    </row>
    <row r="181" spans="1:23" s="132" customFormat="1" ht="33.75" x14ac:dyDescent="0.2">
      <c r="A181" s="165"/>
      <c r="B181" s="166" t="s">
        <v>518</v>
      </c>
      <c r="C181" s="904" t="s">
        <v>519</v>
      </c>
      <c r="D181" s="904"/>
      <c r="E181" s="904"/>
      <c r="F181" s="904"/>
      <c r="G181" s="904"/>
      <c r="H181" s="904"/>
      <c r="I181" s="904"/>
      <c r="J181" s="904"/>
      <c r="K181" s="904"/>
      <c r="L181" s="904"/>
      <c r="M181" s="904"/>
      <c r="N181" s="912"/>
      <c r="S181" s="137" t="s">
        <v>519</v>
      </c>
    </row>
    <row r="182" spans="1:23" s="132" customFormat="1" x14ac:dyDescent="0.2">
      <c r="A182" s="167"/>
      <c r="B182" s="166" t="s">
        <v>225</v>
      </c>
      <c r="C182" s="904" t="s">
        <v>255</v>
      </c>
      <c r="D182" s="904"/>
      <c r="E182" s="904"/>
      <c r="F182" s="168" t="s">
        <v>31</v>
      </c>
      <c r="G182" s="168" t="s">
        <v>31</v>
      </c>
      <c r="H182" s="168" t="s">
        <v>31</v>
      </c>
      <c r="I182" s="168" t="s">
        <v>31</v>
      </c>
      <c r="J182" s="169">
        <v>115.17</v>
      </c>
      <c r="K182" s="168" t="s">
        <v>520</v>
      </c>
      <c r="L182" s="169">
        <v>351.99</v>
      </c>
      <c r="M182" s="170" t="s">
        <v>31</v>
      </c>
      <c r="N182" s="171" t="s">
        <v>31</v>
      </c>
      <c r="T182" s="137" t="s">
        <v>255</v>
      </c>
    </row>
    <row r="183" spans="1:23" s="132" customFormat="1" x14ac:dyDescent="0.2">
      <c r="A183" s="167"/>
      <c r="B183" s="166" t="s">
        <v>235</v>
      </c>
      <c r="C183" s="904" t="s">
        <v>236</v>
      </c>
      <c r="D183" s="904"/>
      <c r="E183" s="904"/>
      <c r="F183" s="168" t="s">
        <v>31</v>
      </c>
      <c r="G183" s="168" t="s">
        <v>31</v>
      </c>
      <c r="H183" s="168" t="s">
        <v>31</v>
      </c>
      <c r="I183" s="168" t="s">
        <v>31</v>
      </c>
      <c r="J183" s="169">
        <v>13.19</v>
      </c>
      <c r="K183" s="168" t="s">
        <v>520</v>
      </c>
      <c r="L183" s="169">
        <v>40.31</v>
      </c>
      <c r="M183" s="170" t="s">
        <v>31</v>
      </c>
      <c r="N183" s="171" t="s">
        <v>31</v>
      </c>
      <c r="T183" s="137" t="s">
        <v>236</v>
      </c>
    </row>
    <row r="184" spans="1:23" s="132" customFormat="1" x14ac:dyDescent="0.2">
      <c r="A184" s="167"/>
      <c r="B184" s="166" t="s">
        <v>238</v>
      </c>
      <c r="C184" s="904" t="s">
        <v>239</v>
      </c>
      <c r="D184" s="904"/>
      <c r="E184" s="904"/>
      <c r="F184" s="168" t="s">
        <v>31</v>
      </c>
      <c r="G184" s="168" t="s">
        <v>31</v>
      </c>
      <c r="H184" s="168" t="s">
        <v>31</v>
      </c>
      <c r="I184" s="168" t="s">
        <v>31</v>
      </c>
      <c r="J184" s="169">
        <v>1</v>
      </c>
      <c r="K184" s="168" t="s">
        <v>520</v>
      </c>
      <c r="L184" s="169">
        <v>3.06</v>
      </c>
      <c r="M184" s="170" t="s">
        <v>31</v>
      </c>
      <c r="N184" s="171" t="s">
        <v>31</v>
      </c>
      <c r="T184" s="137" t="s">
        <v>239</v>
      </c>
    </row>
    <row r="185" spans="1:23" s="132" customFormat="1" x14ac:dyDescent="0.2">
      <c r="A185" s="167"/>
      <c r="B185" s="166" t="s">
        <v>256</v>
      </c>
      <c r="C185" s="904" t="s">
        <v>257</v>
      </c>
      <c r="D185" s="904"/>
      <c r="E185" s="904"/>
      <c r="F185" s="168" t="s">
        <v>31</v>
      </c>
      <c r="G185" s="168" t="s">
        <v>31</v>
      </c>
      <c r="H185" s="168" t="s">
        <v>31</v>
      </c>
      <c r="I185" s="168" t="s">
        <v>31</v>
      </c>
      <c r="J185" s="169">
        <v>3.49</v>
      </c>
      <c r="K185" s="168" t="s">
        <v>31</v>
      </c>
      <c r="L185" s="169">
        <v>8.5299999999999994</v>
      </c>
      <c r="M185" s="170" t="s">
        <v>31</v>
      </c>
      <c r="N185" s="171" t="s">
        <v>31</v>
      </c>
      <c r="T185" s="137" t="s">
        <v>257</v>
      </c>
    </row>
    <row r="186" spans="1:23" s="132" customFormat="1" x14ac:dyDescent="0.2">
      <c r="A186" s="167"/>
      <c r="B186" s="166" t="s">
        <v>31</v>
      </c>
      <c r="C186" s="904" t="s">
        <v>258</v>
      </c>
      <c r="D186" s="904"/>
      <c r="E186" s="904"/>
      <c r="F186" s="168" t="s">
        <v>241</v>
      </c>
      <c r="G186" s="168" t="s">
        <v>640</v>
      </c>
      <c r="H186" s="168" t="s">
        <v>520</v>
      </c>
      <c r="I186" s="168" t="s">
        <v>1502</v>
      </c>
      <c r="J186" s="169" t="s">
        <v>31</v>
      </c>
      <c r="K186" s="168" t="s">
        <v>31</v>
      </c>
      <c r="L186" s="169" t="s">
        <v>31</v>
      </c>
      <c r="M186" s="170" t="s">
        <v>31</v>
      </c>
      <c r="N186" s="171" t="s">
        <v>31</v>
      </c>
      <c r="U186" s="137" t="s">
        <v>258</v>
      </c>
    </row>
    <row r="187" spans="1:23" s="132" customFormat="1" x14ac:dyDescent="0.2">
      <c r="A187" s="167"/>
      <c r="B187" s="166" t="s">
        <v>31</v>
      </c>
      <c r="C187" s="904" t="s">
        <v>240</v>
      </c>
      <c r="D187" s="904"/>
      <c r="E187" s="904"/>
      <c r="F187" s="168" t="s">
        <v>241</v>
      </c>
      <c r="G187" s="168" t="s">
        <v>642</v>
      </c>
      <c r="H187" s="168" t="s">
        <v>520</v>
      </c>
      <c r="I187" s="168" t="s">
        <v>1503</v>
      </c>
      <c r="J187" s="169" t="s">
        <v>31</v>
      </c>
      <c r="K187" s="168" t="s">
        <v>31</v>
      </c>
      <c r="L187" s="169" t="s">
        <v>31</v>
      </c>
      <c r="M187" s="170" t="s">
        <v>31</v>
      </c>
      <c r="N187" s="171" t="s">
        <v>31</v>
      </c>
      <c r="U187" s="137" t="s">
        <v>240</v>
      </c>
    </row>
    <row r="188" spans="1:23" s="132" customFormat="1" x14ac:dyDescent="0.2">
      <c r="A188" s="167"/>
      <c r="B188" s="166" t="s">
        <v>31</v>
      </c>
      <c r="C188" s="917" t="s">
        <v>244</v>
      </c>
      <c r="D188" s="917"/>
      <c r="E188" s="917"/>
      <c r="F188" s="159" t="s">
        <v>31</v>
      </c>
      <c r="G188" s="159" t="s">
        <v>31</v>
      </c>
      <c r="H188" s="159" t="s">
        <v>31</v>
      </c>
      <c r="I188" s="159" t="s">
        <v>31</v>
      </c>
      <c r="J188" s="160">
        <v>131.85</v>
      </c>
      <c r="K188" s="159" t="s">
        <v>31</v>
      </c>
      <c r="L188" s="160">
        <v>400.83</v>
      </c>
      <c r="M188" s="161" t="s">
        <v>31</v>
      </c>
      <c r="N188" s="162" t="s">
        <v>31</v>
      </c>
      <c r="V188" s="137" t="s">
        <v>244</v>
      </c>
    </row>
    <row r="189" spans="1:23" s="132" customFormat="1" x14ac:dyDescent="0.2">
      <c r="A189" s="167"/>
      <c r="B189" s="166" t="s">
        <v>31</v>
      </c>
      <c r="C189" s="904" t="s">
        <v>245</v>
      </c>
      <c r="D189" s="904"/>
      <c r="E189" s="904"/>
      <c r="F189" s="168" t="s">
        <v>31</v>
      </c>
      <c r="G189" s="168" t="s">
        <v>31</v>
      </c>
      <c r="H189" s="168" t="s">
        <v>31</v>
      </c>
      <c r="I189" s="168" t="s">
        <v>31</v>
      </c>
      <c r="J189" s="169" t="s">
        <v>31</v>
      </c>
      <c r="K189" s="168" t="s">
        <v>31</v>
      </c>
      <c r="L189" s="169">
        <v>355.05</v>
      </c>
      <c r="M189" s="170" t="s">
        <v>31</v>
      </c>
      <c r="N189" s="171" t="s">
        <v>31</v>
      </c>
      <c r="U189" s="137" t="s">
        <v>245</v>
      </c>
    </row>
    <row r="190" spans="1:23" s="132" customFormat="1" ht="22.5" x14ac:dyDescent="0.2">
      <c r="A190" s="167"/>
      <c r="B190" s="166" t="s">
        <v>393</v>
      </c>
      <c r="C190" s="904" t="s">
        <v>394</v>
      </c>
      <c r="D190" s="904"/>
      <c r="E190" s="904"/>
      <c r="F190" s="168" t="s">
        <v>144</v>
      </c>
      <c r="G190" s="168" t="s">
        <v>395</v>
      </c>
      <c r="H190" s="168" t="s">
        <v>31</v>
      </c>
      <c r="I190" s="168" t="s">
        <v>395</v>
      </c>
      <c r="J190" s="169" t="s">
        <v>31</v>
      </c>
      <c r="K190" s="168" t="s">
        <v>31</v>
      </c>
      <c r="L190" s="169">
        <v>504.17</v>
      </c>
      <c r="M190" s="170" t="s">
        <v>31</v>
      </c>
      <c r="N190" s="171" t="s">
        <v>31</v>
      </c>
      <c r="U190" s="137" t="s">
        <v>394</v>
      </c>
    </row>
    <row r="191" spans="1:23" s="132" customFormat="1" ht="22.5" x14ac:dyDescent="0.2">
      <c r="A191" s="167"/>
      <c r="B191" s="166" t="s">
        <v>396</v>
      </c>
      <c r="C191" s="904" t="s">
        <v>397</v>
      </c>
      <c r="D191" s="904"/>
      <c r="E191" s="904"/>
      <c r="F191" s="168" t="s">
        <v>144</v>
      </c>
      <c r="G191" s="168" t="s">
        <v>248</v>
      </c>
      <c r="H191" s="168" t="s">
        <v>31</v>
      </c>
      <c r="I191" s="168" t="s">
        <v>248</v>
      </c>
      <c r="J191" s="169" t="s">
        <v>31</v>
      </c>
      <c r="K191" s="168" t="s">
        <v>31</v>
      </c>
      <c r="L191" s="169">
        <v>337.3</v>
      </c>
      <c r="M191" s="170" t="s">
        <v>31</v>
      </c>
      <c r="N191" s="171" t="s">
        <v>31</v>
      </c>
      <c r="U191" s="137" t="s">
        <v>397</v>
      </c>
    </row>
    <row r="192" spans="1:23" s="132" customFormat="1" x14ac:dyDescent="0.2">
      <c r="A192" s="172"/>
      <c r="B192" s="173"/>
      <c r="C192" s="918" t="s">
        <v>252</v>
      </c>
      <c r="D192" s="918"/>
      <c r="E192" s="918"/>
      <c r="F192" s="174" t="s">
        <v>31</v>
      </c>
      <c r="G192" s="174" t="s">
        <v>31</v>
      </c>
      <c r="H192" s="174" t="s">
        <v>31</v>
      </c>
      <c r="I192" s="174" t="s">
        <v>31</v>
      </c>
      <c r="J192" s="175" t="s">
        <v>31</v>
      </c>
      <c r="K192" s="174" t="s">
        <v>31</v>
      </c>
      <c r="L192" s="175">
        <v>1242.3</v>
      </c>
      <c r="M192" s="161" t="s">
        <v>31</v>
      </c>
      <c r="N192" s="176" t="s">
        <v>31</v>
      </c>
      <c r="W192" s="137" t="s">
        <v>252</v>
      </c>
    </row>
    <row r="193" spans="1:23" s="132" customFormat="1" ht="33.75" x14ac:dyDescent="0.2">
      <c r="A193" s="157" t="s">
        <v>375</v>
      </c>
      <c r="B193" s="158" t="s">
        <v>644</v>
      </c>
      <c r="C193" s="917" t="s">
        <v>645</v>
      </c>
      <c r="D193" s="917"/>
      <c r="E193" s="917"/>
      <c r="F193" s="159" t="s">
        <v>646</v>
      </c>
      <c r="G193" s="159" t="s">
        <v>31</v>
      </c>
      <c r="H193" s="159" t="s">
        <v>31</v>
      </c>
      <c r="I193" s="159" t="s">
        <v>1504</v>
      </c>
      <c r="J193" s="160">
        <v>165.26</v>
      </c>
      <c r="K193" s="159" t="s">
        <v>31</v>
      </c>
      <c r="L193" s="160">
        <v>4121.42</v>
      </c>
      <c r="M193" s="161" t="s">
        <v>31</v>
      </c>
      <c r="N193" s="162" t="s">
        <v>31</v>
      </c>
      <c r="Q193" s="137" t="s">
        <v>645</v>
      </c>
    </row>
    <row r="194" spans="1:23" s="132" customFormat="1" ht="22.5" x14ac:dyDescent="0.2">
      <c r="A194" s="157" t="s">
        <v>380</v>
      </c>
      <c r="B194" s="158" t="s">
        <v>648</v>
      </c>
      <c r="C194" s="917" t="s">
        <v>649</v>
      </c>
      <c r="D194" s="917"/>
      <c r="E194" s="917"/>
      <c r="F194" s="159" t="s">
        <v>650</v>
      </c>
      <c r="G194" s="159" t="s">
        <v>31</v>
      </c>
      <c r="H194" s="159" t="s">
        <v>31</v>
      </c>
      <c r="I194" s="159" t="s">
        <v>860</v>
      </c>
      <c r="J194" s="160" t="s">
        <v>31</v>
      </c>
      <c r="K194" s="159" t="s">
        <v>31</v>
      </c>
      <c r="L194" s="160" t="s">
        <v>31</v>
      </c>
      <c r="M194" s="161" t="s">
        <v>31</v>
      </c>
      <c r="N194" s="162" t="s">
        <v>31</v>
      </c>
      <c r="Q194" s="137" t="s">
        <v>649</v>
      </c>
    </row>
    <row r="195" spans="1:23" s="132" customFormat="1" x14ac:dyDescent="0.2">
      <c r="A195" s="163"/>
      <c r="B195" s="164"/>
      <c r="C195" s="904" t="s">
        <v>1505</v>
      </c>
      <c r="D195" s="904"/>
      <c r="E195" s="904"/>
      <c r="F195" s="904"/>
      <c r="G195" s="904"/>
      <c r="H195" s="904"/>
      <c r="I195" s="904"/>
      <c r="J195" s="904"/>
      <c r="K195" s="904"/>
      <c r="L195" s="904"/>
      <c r="M195" s="904"/>
      <c r="N195" s="912"/>
      <c r="R195" s="137" t="s">
        <v>1505</v>
      </c>
    </row>
    <row r="196" spans="1:23" s="132" customFormat="1" ht="33.75" x14ac:dyDescent="0.2">
      <c r="A196" s="165"/>
      <c r="B196" s="166" t="s">
        <v>518</v>
      </c>
      <c r="C196" s="904" t="s">
        <v>519</v>
      </c>
      <c r="D196" s="904"/>
      <c r="E196" s="904"/>
      <c r="F196" s="904"/>
      <c r="G196" s="904"/>
      <c r="H196" s="904"/>
      <c r="I196" s="904"/>
      <c r="J196" s="904"/>
      <c r="K196" s="904"/>
      <c r="L196" s="904"/>
      <c r="M196" s="904"/>
      <c r="N196" s="912"/>
      <c r="S196" s="137" t="s">
        <v>519</v>
      </c>
    </row>
    <row r="197" spans="1:23" s="132" customFormat="1" x14ac:dyDescent="0.2">
      <c r="A197" s="167"/>
      <c r="B197" s="166" t="s">
        <v>225</v>
      </c>
      <c r="C197" s="904" t="s">
        <v>255</v>
      </c>
      <c r="D197" s="904"/>
      <c r="E197" s="904"/>
      <c r="F197" s="168" t="s">
        <v>31</v>
      </c>
      <c r="G197" s="168" t="s">
        <v>31</v>
      </c>
      <c r="H197" s="168" t="s">
        <v>31</v>
      </c>
      <c r="I197" s="168" t="s">
        <v>31</v>
      </c>
      <c r="J197" s="169">
        <v>590.51</v>
      </c>
      <c r="K197" s="168" t="s">
        <v>520</v>
      </c>
      <c r="L197" s="169">
        <v>295.26</v>
      </c>
      <c r="M197" s="170" t="s">
        <v>31</v>
      </c>
      <c r="N197" s="171" t="s">
        <v>31</v>
      </c>
      <c r="T197" s="137" t="s">
        <v>255</v>
      </c>
    </row>
    <row r="198" spans="1:23" s="132" customFormat="1" x14ac:dyDescent="0.2">
      <c r="A198" s="167"/>
      <c r="B198" s="166" t="s">
        <v>235</v>
      </c>
      <c r="C198" s="904" t="s">
        <v>236</v>
      </c>
      <c r="D198" s="904"/>
      <c r="E198" s="904"/>
      <c r="F198" s="168" t="s">
        <v>31</v>
      </c>
      <c r="G198" s="168" t="s">
        <v>31</v>
      </c>
      <c r="H198" s="168" t="s">
        <v>31</v>
      </c>
      <c r="I198" s="168" t="s">
        <v>31</v>
      </c>
      <c r="J198" s="169">
        <v>73.02</v>
      </c>
      <c r="K198" s="168" t="s">
        <v>520</v>
      </c>
      <c r="L198" s="169">
        <v>36.51</v>
      </c>
      <c r="M198" s="170" t="s">
        <v>31</v>
      </c>
      <c r="N198" s="171" t="s">
        <v>31</v>
      </c>
      <c r="T198" s="137" t="s">
        <v>236</v>
      </c>
    </row>
    <row r="199" spans="1:23" s="132" customFormat="1" x14ac:dyDescent="0.2">
      <c r="A199" s="167"/>
      <c r="B199" s="166" t="s">
        <v>238</v>
      </c>
      <c r="C199" s="904" t="s">
        <v>239</v>
      </c>
      <c r="D199" s="904"/>
      <c r="E199" s="904"/>
      <c r="F199" s="168" t="s">
        <v>31</v>
      </c>
      <c r="G199" s="168" t="s">
        <v>31</v>
      </c>
      <c r="H199" s="168" t="s">
        <v>31</v>
      </c>
      <c r="I199" s="168" t="s">
        <v>31</v>
      </c>
      <c r="J199" s="169">
        <v>8.6999999999999993</v>
      </c>
      <c r="K199" s="168" t="s">
        <v>520</v>
      </c>
      <c r="L199" s="169">
        <v>4.3499999999999996</v>
      </c>
      <c r="M199" s="170" t="s">
        <v>31</v>
      </c>
      <c r="N199" s="171" t="s">
        <v>31</v>
      </c>
      <c r="T199" s="137" t="s">
        <v>239</v>
      </c>
    </row>
    <row r="200" spans="1:23" s="132" customFormat="1" x14ac:dyDescent="0.2">
      <c r="A200" s="167"/>
      <c r="B200" s="166" t="s">
        <v>256</v>
      </c>
      <c r="C200" s="904" t="s">
        <v>257</v>
      </c>
      <c r="D200" s="904"/>
      <c r="E200" s="904"/>
      <c r="F200" s="168" t="s">
        <v>31</v>
      </c>
      <c r="G200" s="168" t="s">
        <v>31</v>
      </c>
      <c r="H200" s="168" t="s">
        <v>31</v>
      </c>
      <c r="I200" s="168" t="s">
        <v>31</v>
      </c>
      <c r="J200" s="169">
        <v>2504.5300000000002</v>
      </c>
      <c r="K200" s="168" t="s">
        <v>31</v>
      </c>
      <c r="L200" s="169">
        <v>668.92</v>
      </c>
      <c r="M200" s="170" t="s">
        <v>31</v>
      </c>
      <c r="N200" s="171" t="s">
        <v>31</v>
      </c>
      <c r="T200" s="137" t="s">
        <v>257</v>
      </c>
    </row>
    <row r="201" spans="1:23" s="132" customFormat="1" x14ac:dyDescent="0.2">
      <c r="A201" s="167"/>
      <c r="B201" s="166" t="s">
        <v>31</v>
      </c>
      <c r="C201" s="904" t="s">
        <v>258</v>
      </c>
      <c r="D201" s="904"/>
      <c r="E201" s="904"/>
      <c r="F201" s="168" t="s">
        <v>241</v>
      </c>
      <c r="G201" s="168" t="s">
        <v>652</v>
      </c>
      <c r="H201" s="168" t="s">
        <v>520</v>
      </c>
      <c r="I201" s="168" t="s">
        <v>1506</v>
      </c>
      <c r="J201" s="169" t="s">
        <v>31</v>
      </c>
      <c r="K201" s="168" t="s">
        <v>31</v>
      </c>
      <c r="L201" s="169" t="s">
        <v>31</v>
      </c>
      <c r="M201" s="170" t="s">
        <v>31</v>
      </c>
      <c r="N201" s="171" t="s">
        <v>31</v>
      </c>
      <c r="U201" s="137" t="s">
        <v>258</v>
      </c>
    </row>
    <row r="202" spans="1:23" s="132" customFormat="1" x14ac:dyDescent="0.2">
      <c r="A202" s="167"/>
      <c r="B202" s="166" t="s">
        <v>31</v>
      </c>
      <c r="C202" s="904" t="s">
        <v>240</v>
      </c>
      <c r="D202" s="904"/>
      <c r="E202" s="904"/>
      <c r="F202" s="168" t="s">
        <v>241</v>
      </c>
      <c r="G202" s="168" t="s">
        <v>629</v>
      </c>
      <c r="H202" s="168" t="s">
        <v>520</v>
      </c>
      <c r="I202" s="168" t="s">
        <v>1507</v>
      </c>
      <c r="J202" s="169" t="s">
        <v>31</v>
      </c>
      <c r="K202" s="168" t="s">
        <v>31</v>
      </c>
      <c r="L202" s="169" t="s">
        <v>31</v>
      </c>
      <c r="M202" s="170" t="s">
        <v>31</v>
      </c>
      <c r="N202" s="171" t="s">
        <v>31</v>
      </c>
      <c r="U202" s="137" t="s">
        <v>240</v>
      </c>
    </row>
    <row r="203" spans="1:23" s="132" customFormat="1" x14ac:dyDescent="0.2">
      <c r="A203" s="167"/>
      <c r="B203" s="166" t="s">
        <v>31</v>
      </c>
      <c r="C203" s="917" t="s">
        <v>244</v>
      </c>
      <c r="D203" s="917"/>
      <c r="E203" s="917"/>
      <c r="F203" s="159" t="s">
        <v>31</v>
      </c>
      <c r="G203" s="159" t="s">
        <v>31</v>
      </c>
      <c r="H203" s="159" t="s">
        <v>31</v>
      </c>
      <c r="I203" s="159" t="s">
        <v>31</v>
      </c>
      <c r="J203" s="160">
        <v>2335.83</v>
      </c>
      <c r="K203" s="159" t="s">
        <v>31</v>
      </c>
      <c r="L203" s="160">
        <v>1000.69</v>
      </c>
      <c r="M203" s="161" t="s">
        <v>31</v>
      </c>
      <c r="N203" s="162" t="s">
        <v>31</v>
      </c>
      <c r="V203" s="137" t="s">
        <v>244</v>
      </c>
    </row>
    <row r="204" spans="1:23" s="132" customFormat="1" x14ac:dyDescent="0.2">
      <c r="A204" s="167"/>
      <c r="B204" s="166" t="s">
        <v>31</v>
      </c>
      <c r="C204" s="904" t="s">
        <v>245</v>
      </c>
      <c r="D204" s="904"/>
      <c r="E204" s="904"/>
      <c r="F204" s="168" t="s">
        <v>31</v>
      </c>
      <c r="G204" s="168" t="s">
        <v>31</v>
      </c>
      <c r="H204" s="168" t="s">
        <v>31</v>
      </c>
      <c r="I204" s="168" t="s">
        <v>31</v>
      </c>
      <c r="J204" s="169" t="s">
        <v>31</v>
      </c>
      <c r="K204" s="168" t="s">
        <v>31</v>
      </c>
      <c r="L204" s="169">
        <v>299.61</v>
      </c>
      <c r="M204" s="170" t="s">
        <v>31</v>
      </c>
      <c r="N204" s="171" t="s">
        <v>31</v>
      </c>
      <c r="U204" s="137" t="s">
        <v>245</v>
      </c>
    </row>
    <row r="205" spans="1:23" s="132" customFormat="1" ht="22.5" x14ac:dyDescent="0.2">
      <c r="A205" s="167"/>
      <c r="B205" s="166" t="s">
        <v>393</v>
      </c>
      <c r="C205" s="904" t="s">
        <v>394</v>
      </c>
      <c r="D205" s="904"/>
      <c r="E205" s="904"/>
      <c r="F205" s="168" t="s">
        <v>144</v>
      </c>
      <c r="G205" s="168" t="s">
        <v>395</v>
      </c>
      <c r="H205" s="168" t="s">
        <v>31</v>
      </c>
      <c r="I205" s="168" t="s">
        <v>395</v>
      </c>
      <c r="J205" s="169" t="s">
        <v>31</v>
      </c>
      <c r="K205" s="168" t="s">
        <v>31</v>
      </c>
      <c r="L205" s="169">
        <v>425.45</v>
      </c>
      <c r="M205" s="170" t="s">
        <v>31</v>
      </c>
      <c r="N205" s="171" t="s">
        <v>31</v>
      </c>
      <c r="U205" s="137" t="s">
        <v>394</v>
      </c>
    </row>
    <row r="206" spans="1:23" s="132" customFormat="1" ht="22.5" x14ac:dyDescent="0.2">
      <c r="A206" s="167"/>
      <c r="B206" s="166" t="s">
        <v>396</v>
      </c>
      <c r="C206" s="904" t="s">
        <v>397</v>
      </c>
      <c r="D206" s="904"/>
      <c r="E206" s="904"/>
      <c r="F206" s="168" t="s">
        <v>144</v>
      </c>
      <c r="G206" s="168" t="s">
        <v>248</v>
      </c>
      <c r="H206" s="168" t="s">
        <v>31</v>
      </c>
      <c r="I206" s="168" t="s">
        <v>248</v>
      </c>
      <c r="J206" s="169" t="s">
        <v>31</v>
      </c>
      <c r="K206" s="168" t="s">
        <v>31</v>
      </c>
      <c r="L206" s="169">
        <v>284.63</v>
      </c>
      <c r="M206" s="170" t="s">
        <v>31</v>
      </c>
      <c r="N206" s="171" t="s">
        <v>31</v>
      </c>
      <c r="U206" s="137" t="s">
        <v>397</v>
      </c>
    </row>
    <row r="207" spans="1:23" s="132" customFormat="1" x14ac:dyDescent="0.2">
      <c r="A207" s="172"/>
      <c r="B207" s="173"/>
      <c r="C207" s="918" t="s">
        <v>252</v>
      </c>
      <c r="D207" s="918"/>
      <c r="E207" s="918"/>
      <c r="F207" s="174" t="s">
        <v>31</v>
      </c>
      <c r="G207" s="174" t="s">
        <v>31</v>
      </c>
      <c r="H207" s="174" t="s">
        <v>31</v>
      </c>
      <c r="I207" s="174" t="s">
        <v>31</v>
      </c>
      <c r="J207" s="175" t="s">
        <v>31</v>
      </c>
      <c r="K207" s="174" t="s">
        <v>31</v>
      </c>
      <c r="L207" s="175">
        <v>1710.77</v>
      </c>
      <c r="M207" s="161" t="s">
        <v>31</v>
      </c>
      <c r="N207" s="176" t="s">
        <v>31</v>
      </c>
      <c r="W207" s="137" t="s">
        <v>252</v>
      </c>
    </row>
    <row r="208" spans="1:23" s="132" customFormat="1" ht="22.5" x14ac:dyDescent="0.2">
      <c r="A208" s="157" t="s">
        <v>383</v>
      </c>
      <c r="B208" s="158" t="s">
        <v>655</v>
      </c>
      <c r="C208" s="917" t="s">
        <v>656</v>
      </c>
      <c r="D208" s="917"/>
      <c r="E208" s="917"/>
      <c r="F208" s="159" t="s">
        <v>178</v>
      </c>
      <c r="G208" s="159" t="s">
        <v>31</v>
      </c>
      <c r="H208" s="159" t="s">
        <v>31</v>
      </c>
      <c r="I208" s="159" t="s">
        <v>1390</v>
      </c>
      <c r="J208" s="160">
        <v>22.36</v>
      </c>
      <c r="K208" s="159" t="s">
        <v>31</v>
      </c>
      <c r="L208" s="160">
        <v>894.4</v>
      </c>
      <c r="M208" s="161" t="s">
        <v>31</v>
      </c>
      <c r="N208" s="162" t="s">
        <v>31</v>
      </c>
      <c r="Q208" s="137" t="s">
        <v>656</v>
      </c>
    </row>
    <row r="209" spans="1:28" s="132" customFormat="1" ht="1.5" customHeight="1" x14ac:dyDescent="0.2">
      <c r="A209" s="177"/>
      <c r="B209" s="173"/>
      <c r="C209" s="173"/>
      <c r="D209" s="173"/>
      <c r="E209" s="173"/>
      <c r="F209" s="177"/>
      <c r="G209" s="177"/>
      <c r="H209" s="177"/>
      <c r="I209" s="177"/>
      <c r="J209" s="178"/>
      <c r="K209" s="177"/>
      <c r="L209" s="178"/>
      <c r="M209" s="168"/>
      <c r="N209" s="178"/>
    </row>
    <row r="210" spans="1:28" s="132" customFormat="1" x14ac:dyDescent="0.2">
      <c r="A210" s="179"/>
      <c r="B210" s="180" t="s">
        <v>31</v>
      </c>
      <c r="C210" s="918" t="s">
        <v>1508</v>
      </c>
      <c r="D210" s="918"/>
      <c r="E210" s="918"/>
      <c r="F210" s="918"/>
      <c r="G210" s="918"/>
      <c r="H210" s="918"/>
      <c r="I210" s="918"/>
      <c r="J210" s="918"/>
      <c r="K210" s="918"/>
      <c r="L210" s="181" t="s">
        <v>31</v>
      </c>
      <c r="M210" s="182"/>
      <c r="N210" s="183"/>
      <c r="Z210" s="137" t="s">
        <v>1508</v>
      </c>
    </row>
    <row r="211" spans="1:28" s="132" customFormat="1" x14ac:dyDescent="0.2">
      <c r="A211" s="184"/>
      <c r="B211" s="166" t="s">
        <v>31</v>
      </c>
      <c r="C211" s="904" t="s">
        <v>269</v>
      </c>
      <c r="D211" s="904"/>
      <c r="E211" s="904"/>
      <c r="F211" s="904"/>
      <c r="G211" s="904"/>
      <c r="H211" s="904"/>
      <c r="I211" s="904"/>
      <c r="J211" s="904"/>
      <c r="K211" s="904"/>
      <c r="L211" s="185">
        <v>31192.03</v>
      </c>
      <c r="M211" s="186"/>
      <c r="N211" s="187" t="s">
        <v>31</v>
      </c>
      <c r="AA211" s="137" t="s">
        <v>269</v>
      </c>
    </row>
    <row r="212" spans="1:28" s="132" customFormat="1" x14ac:dyDescent="0.2">
      <c r="A212" s="184"/>
      <c r="B212" s="166" t="s">
        <v>225</v>
      </c>
      <c r="C212" s="904" t="s">
        <v>658</v>
      </c>
      <c r="D212" s="904"/>
      <c r="E212" s="904"/>
      <c r="F212" s="904"/>
      <c r="G212" s="904"/>
      <c r="H212" s="904"/>
      <c r="I212" s="904"/>
      <c r="J212" s="904"/>
      <c r="K212" s="904"/>
      <c r="L212" s="185">
        <v>31082.03</v>
      </c>
      <c r="M212" s="186"/>
      <c r="N212" s="187" t="s">
        <v>31</v>
      </c>
      <c r="AA212" s="137" t="s">
        <v>658</v>
      </c>
    </row>
    <row r="213" spans="1:28" s="132" customFormat="1" x14ac:dyDescent="0.2">
      <c r="A213" s="184"/>
      <c r="B213" s="166" t="s">
        <v>31</v>
      </c>
      <c r="C213" s="904" t="s">
        <v>659</v>
      </c>
      <c r="D213" s="904"/>
      <c r="E213" s="904"/>
      <c r="F213" s="904"/>
      <c r="G213" s="904"/>
      <c r="H213" s="904"/>
      <c r="I213" s="904"/>
      <c r="J213" s="904"/>
      <c r="K213" s="904"/>
      <c r="L213" s="185" t="s">
        <v>31</v>
      </c>
      <c r="M213" s="186"/>
      <c r="N213" s="187" t="s">
        <v>31</v>
      </c>
      <c r="AA213" s="137" t="s">
        <v>659</v>
      </c>
    </row>
    <row r="214" spans="1:28" s="132" customFormat="1" x14ac:dyDescent="0.2">
      <c r="A214" s="184"/>
      <c r="B214" s="166" t="s">
        <v>31</v>
      </c>
      <c r="C214" s="904" t="s">
        <v>660</v>
      </c>
      <c r="D214" s="904"/>
      <c r="E214" s="904"/>
      <c r="F214" s="904"/>
      <c r="G214" s="904"/>
      <c r="H214" s="904"/>
      <c r="I214" s="904"/>
      <c r="J214" s="904"/>
      <c r="K214" s="904"/>
      <c r="L214" s="185">
        <v>1614.54</v>
      </c>
      <c r="M214" s="186"/>
      <c r="N214" s="187" t="s">
        <v>31</v>
      </c>
      <c r="AA214" s="137" t="s">
        <v>660</v>
      </c>
    </row>
    <row r="215" spans="1:28" s="132" customFormat="1" x14ac:dyDescent="0.2">
      <c r="A215" s="184"/>
      <c r="B215" s="166" t="s">
        <v>31</v>
      </c>
      <c r="C215" s="904" t="s">
        <v>661</v>
      </c>
      <c r="D215" s="904"/>
      <c r="E215" s="904"/>
      <c r="F215" s="904"/>
      <c r="G215" s="904"/>
      <c r="H215" s="904"/>
      <c r="I215" s="904"/>
      <c r="J215" s="904"/>
      <c r="K215" s="904"/>
      <c r="L215" s="185">
        <v>934.2</v>
      </c>
      <c r="M215" s="186"/>
      <c r="N215" s="187" t="s">
        <v>31</v>
      </c>
      <c r="AA215" s="137" t="s">
        <v>661</v>
      </c>
    </row>
    <row r="216" spans="1:28" s="132" customFormat="1" x14ac:dyDescent="0.2">
      <c r="A216" s="184"/>
      <c r="B216" s="166" t="s">
        <v>31</v>
      </c>
      <c r="C216" s="904" t="s">
        <v>662</v>
      </c>
      <c r="D216" s="904"/>
      <c r="E216" s="904"/>
      <c r="F216" s="904"/>
      <c r="G216" s="904"/>
      <c r="H216" s="904"/>
      <c r="I216" s="904"/>
      <c r="J216" s="904"/>
      <c r="K216" s="904"/>
      <c r="L216" s="185">
        <v>25053.61</v>
      </c>
      <c r="M216" s="186"/>
      <c r="N216" s="187" t="s">
        <v>31</v>
      </c>
      <c r="AA216" s="137" t="s">
        <v>662</v>
      </c>
    </row>
    <row r="217" spans="1:28" s="132" customFormat="1" x14ac:dyDescent="0.2">
      <c r="A217" s="184"/>
      <c r="B217" s="166" t="s">
        <v>31</v>
      </c>
      <c r="C217" s="904" t="s">
        <v>663</v>
      </c>
      <c r="D217" s="904"/>
      <c r="E217" s="904"/>
      <c r="F217" s="904"/>
      <c r="G217" s="904"/>
      <c r="H217" s="904"/>
      <c r="I217" s="904"/>
      <c r="J217" s="904"/>
      <c r="K217" s="904"/>
      <c r="L217" s="185">
        <v>2113.75</v>
      </c>
      <c r="M217" s="186"/>
      <c r="N217" s="187" t="s">
        <v>31</v>
      </c>
      <c r="AA217" s="137" t="s">
        <v>663</v>
      </c>
    </row>
    <row r="218" spans="1:28" s="132" customFormat="1" x14ac:dyDescent="0.2">
      <c r="A218" s="184"/>
      <c r="B218" s="166" t="s">
        <v>31</v>
      </c>
      <c r="C218" s="904" t="s">
        <v>664</v>
      </c>
      <c r="D218" s="904"/>
      <c r="E218" s="904"/>
      <c r="F218" s="904"/>
      <c r="G218" s="904"/>
      <c r="H218" s="904"/>
      <c r="I218" s="904"/>
      <c r="J218" s="904"/>
      <c r="K218" s="904"/>
      <c r="L218" s="185">
        <v>1365.93</v>
      </c>
      <c r="M218" s="186"/>
      <c r="N218" s="187" t="s">
        <v>31</v>
      </c>
      <c r="AA218" s="137" t="s">
        <v>664</v>
      </c>
    </row>
    <row r="219" spans="1:28" s="132" customFormat="1" x14ac:dyDescent="0.2">
      <c r="A219" s="184"/>
      <c r="B219" s="166" t="s">
        <v>225</v>
      </c>
      <c r="C219" s="904" t="s">
        <v>665</v>
      </c>
      <c r="D219" s="904"/>
      <c r="E219" s="904"/>
      <c r="F219" s="904"/>
      <c r="G219" s="904"/>
      <c r="H219" s="904"/>
      <c r="I219" s="904"/>
      <c r="J219" s="904"/>
      <c r="K219" s="904"/>
      <c r="L219" s="185">
        <v>110</v>
      </c>
      <c r="M219" s="186"/>
      <c r="N219" s="187" t="s">
        <v>31</v>
      </c>
      <c r="AA219" s="137" t="s">
        <v>665</v>
      </c>
    </row>
    <row r="220" spans="1:28" s="132" customFormat="1" x14ac:dyDescent="0.2">
      <c r="A220" s="184"/>
      <c r="B220" s="166" t="s">
        <v>31</v>
      </c>
      <c r="C220" s="904" t="s">
        <v>276</v>
      </c>
      <c r="D220" s="904"/>
      <c r="E220" s="904"/>
      <c r="F220" s="904"/>
      <c r="G220" s="904"/>
      <c r="H220" s="904"/>
      <c r="I220" s="904"/>
      <c r="J220" s="904"/>
      <c r="K220" s="904"/>
      <c r="L220" s="185">
        <v>1713.18</v>
      </c>
      <c r="M220" s="186"/>
      <c r="N220" s="187" t="s">
        <v>31</v>
      </c>
      <c r="AA220" s="137" t="s">
        <v>276</v>
      </c>
    </row>
    <row r="221" spans="1:28" s="132" customFormat="1" x14ac:dyDescent="0.2">
      <c r="A221" s="184"/>
      <c r="B221" s="166" t="s">
        <v>31</v>
      </c>
      <c r="C221" s="904" t="s">
        <v>277</v>
      </c>
      <c r="D221" s="904"/>
      <c r="E221" s="904"/>
      <c r="F221" s="904"/>
      <c r="G221" s="904"/>
      <c r="H221" s="904"/>
      <c r="I221" s="904"/>
      <c r="J221" s="904"/>
      <c r="K221" s="904"/>
      <c r="L221" s="185">
        <v>2113.75</v>
      </c>
      <c r="M221" s="186"/>
      <c r="N221" s="187" t="s">
        <v>31</v>
      </c>
      <c r="AA221" s="137" t="s">
        <v>277</v>
      </c>
    </row>
    <row r="222" spans="1:28" s="132" customFormat="1" x14ac:dyDescent="0.2">
      <c r="A222" s="184"/>
      <c r="B222" s="166" t="s">
        <v>31</v>
      </c>
      <c r="C222" s="904" t="s">
        <v>278</v>
      </c>
      <c r="D222" s="904"/>
      <c r="E222" s="904"/>
      <c r="F222" s="904"/>
      <c r="G222" s="904"/>
      <c r="H222" s="904"/>
      <c r="I222" s="904"/>
      <c r="J222" s="904"/>
      <c r="K222" s="904"/>
      <c r="L222" s="185">
        <v>1365.93</v>
      </c>
      <c r="M222" s="186"/>
      <c r="N222" s="187" t="s">
        <v>31</v>
      </c>
      <c r="AA222" s="137" t="s">
        <v>278</v>
      </c>
    </row>
    <row r="223" spans="1:28" s="132" customFormat="1" x14ac:dyDescent="0.2">
      <c r="A223" s="184"/>
      <c r="B223" s="178" t="s">
        <v>31</v>
      </c>
      <c r="C223" s="919" t="s">
        <v>1509</v>
      </c>
      <c r="D223" s="919"/>
      <c r="E223" s="919"/>
      <c r="F223" s="919"/>
      <c r="G223" s="919"/>
      <c r="H223" s="919"/>
      <c r="I223" s="919"/>
      <c r="J223" s="919"/>
      <c r="K223" s="919"/>
      <c r="L223" s="188">
        <v>31192.03</v>
      </c>
      <c r="M223" s="189"/>
      <c r="N223" s="190"/>
      <c r="AB223" s="137" t="s">
        <v>1509</v>
      </c>
    </row>
    <row r="224" spans="1:28" s="132" customFormat="1" x14ac:dyDescent="0.2">
      <c r="A224" s="914" t="s">
        <v>667</v>
      </c>
      <c r="B224" s="915"/>
      <c r="C224" s="915"/>
      <c r="D224" s="915"/>
      <c r="E224" s="915"/>
      <c r="F224" s="915"/>
      <c r="G224" s="915"/>
      <c r="H224" s="915"/>
      <c r="I224" s="915"/>
      <c r="J224" s="915"/>
      <c r="K224" s="915"/>
      <c r="L224" s="915"/>
      <c r="M224" s="915"/>
      <c r="N224" s="916"/>
      <c r="P224" s="137" t="s">
        <v>667</v>
      </c>
    </row>
    <row r="225" spans="1:30" s="132" customFormat="1" ht="78.75" x14ac:dyDescent="0.2">
      <c r="A225" s="157" t="s">
        <v>398</v>
      </c>
      <c r="B225" s="158" t="s">
        <v>668</v>
      </c>
      <c r="C225" s="917" t="s">
        <v>669</v>
      </c>
      <c r="D225" s="917"/>
      <c r="E225" s="917"/>
      <c r="F225" s="159" t="s">
        <v>670</v>
      </c>
      <c r="G225" s="159" t="s">
        <v>31</v>
      </c>
      <c r="H225" s="159" t="s">
        <v>31</v>
      </c>
      <c r="I225" s="159" t="s">
        <v>1510</v>
      </c>
      <c r="J225" s="160">
        <v>67.73</v>
      </c>
      <c r="K225" s="159" t="s">
        <v>31</v>
      </c>
      <c r="L225" s="160">
        <v>53.78</v>
      </c>
      <c r="M225" s="161" t="s">
        <v>31</v>
      </c>
      <c r="N225" s="162" t="s">
        <v>31</v>
      </c>
      <c r="Q225" s="137" t="s">
        <v>669</v>
      </c>
    </row>
    <row r="226" spans="1:30" s="132" customFormat="1" x14ac:dyDescent="0.2">
      <c r="A226" s="163"/>
      <c r="B226" s="164"/>
      <c r="C226" s="904" t="s">
        <v>1511</v>
      </c>
      <c r="D226" s="904"/>
      <c r="E226" s="904"/>
      <c r="F226" s="904"/>
      <c r="G226" s="904"/>
      <c r="H226" s="904"/>
      <c r="I226" s="904"/>
      <c r="J226" s="904"/>
      <c r="K226" s="904"/>
      <c r="L226" s="904"/>
      <c r="M226" s="904"/>
      <c r="N226" s="912"/>
      <c r="R226" s="137" t="s">
        <v>1511</v>
      </c>
    </row>
    <row r="227" spans="1:30" s="132" customFormat="1" ht="67.5" x14ac:dyDescent="0.2">
      <c r="A227" s="157" t="s">
        <v>404</v>
      </c>
      <c r="B227" s="158" t="s">
        <v>673</v>
      </c>
      <c r="C227" s="917" t="s">
        <v>674</v>
      </c>
      <c r="D227" s="917"/>
      <c r="E227" s="917"/>
      <c r="F227" s="159" t="s">
        <v>670</v>
      </c>
      <c r="G227" s="159" t="s">
        <v>31</v>
      </c>
      <c r="H227" s="159" t="s">
        <v>31</v>
      </c>
      <c r="I227" s="159" t="s">
        <v>1512</v>
      </c>
      <c r="J227" s="160">
        <v>33.29</v>
      </c>
      <c r="K227" s="159" t="s">
        <v>31</v>
      </c>
      <c r="L227" s="160">
        <v>51.57</v>
      </c>
      <c r="M227" s="161" t="s">
        <v>31</v>
      </c>
      <c r="N227" s="162" t="s">
        <v>31</v>
      </c>
      <c r="Q227" s="137" t="s">
        <v>674</v>
      </c>
    </row>
    <row r="228" spans="1:30" s="132" customFormat="1" ht="67.5" x14ac:dyDescent="0.2">
      <c r="A228" s="157" t="s">
        <v>413</v>
      </c>
      <c r="B228" s="158" t="s">
        <v>676</v>
      </c>
      <c r="C228" s="917" t="s">
        <v>677</v>
      </c>
      <c r="D228" s="917"/>
      <c r="E228" s="917"/>
      <c r="F228" s="159" t="s">
        <v>670</v>
      </c>
      <c r="G228" s="159" t="s">
        <v>31</v>
      </c>
      <c r="H228" s="159" t="s">
        <v>31</v>
      </c>
      <c r="I228" s="159" t="s">
        <v>1513</v>
      </c>
      <c r="J228" s="160">
        <v>67.73</v>
      </c>
      <c r="K228" s="159" t="s">
        <v>31</v>
      </c>
      <c r="L228" s="160">
        <v>11.65</v>
      </c>
      <c r="M228" s="161" t="s">
        <v>31</v>
      </c>
      <c r="N228" s="162" t="s">
        <v>31</v>
      </c>
      <c r="Q228" s="137" t="s">
        <v>677</v>
      </c>
    </row>
    <row r="229" spans="1:30" s="132" customFormat="1" ht="45" x14ac:dyDescent="0.2">
      <c r="A229" s="157" t="s">
        <v>418</v>
      </c>
      <c r="B229" s="158" t="s">
        <v>679</v>
      </c>
      <c r="C229" s="917" t="s">
        <v>680</v>
      </c>
      <c r="D229" s="917"/>
      <c r="E229" s="917"/>
      <c r="F229" s="159" t="s">
        <v>670</v>
      </c>
      <c r="G229" s="159" t="s">
        <v>31</v>
      </c>
      <c r="H229" s="159" t="s">
        <v>31</v>
      </c>
      <c r="I229" s="159" t="s">
        <v>1514</v>
      </c>
      <c r="J229" s="160">
        <v>40.94</v>
      </c>
      <c r="K229" s="159" t="s">
        <v>31</v>
      </c>
      <c r="L229" s="160">
        <v>684.27</v>
      </c>
      <c r="M229" s="161" t="s">
        <v>31</v>
      </c>
      <c r="N229" s="162" t="s">
        <v>31</v>
      </c>
      <c r="Q229" s="137" t="s">
        <v>680</v>
      </c>
    </row>
    <row r="230" spans="1:30" s="132" customFormat="1" x14ac:dyDescent="0.2">
      <c r="A230" s="163"/>
      <c r="B230" s="164"/>
      <c r="C230" s="904" t="s">
        <v>1515</v>
      </c>
      <c r="D230" s="904"/>
      <c r="E230" s="904"/>
      <c r="F230" s="904"/>
      <c r="G230" s="904"/>
      <c r="H230" s="904"/>
      <c r="I230" s="904"/>
      <c r="J230" s="904"/>
      <c r="K230" s="904"/>
      <c r="L230" s="904"/>
      <c r="M230" s="904"/>
      <c r="N230" s="912"/>
      <c r="R230" s="137" t="s">
        <v>1515</v>
      </c>
    </row>
    <row r="231" spans="1:30" s="132" customFormat="1" ht="1.5" customHeight="1" x14ac:dyDescent="0.2">
      <c r="A231" s="177"/>
      <c r="B231" s="173"/>
      <c r="C231" s="173"/>
      <c r="D231" s="173"/>
      <c r="E231" s="173"/>
      <c r="F231" s="177"/>
      <c r="G231" s="177"/>
      <c r="H231" s="177"/>
      <c r="I231" s="177"/>
      <c r="J231" s="178"/>
      <c r="K231" s="177"/>
      <c r="L231" s="178"/>
      <c r="M231" s="168"/>
      <c r="N231" s="178"/>
    </row>
    <row r="232" spans="1:30" s="132" customFormat="1" ht="22.5" x14ac:dyDescent="0.2">
      <c r="A232" s="179"/>
      <c r="B232" s="180" t="s">
        <v>31</v>
      </c>
      <c r="C232" s="918" t="s">
        <v>683</v>
      </c>
      <c r="D232" s="918"/>
      <c r="E232" s="918"/>
      <c r="F232" s="918"/>
      <c r="G232" s="918"/>
      <c r="H232" s="918"/>
      <c r="I232" s="918"/>
      <c r="J232" s="918"/>
      <c r="K232" s="918"/>
      <c r="L232" s="181" t="s">
        <v>31</v>
      </c>
      <c r="M232" s="182"/>
      <c r="N232" s="183"/>
      <c r="Z232" s="137" t="s">
        <v>683</v>
      </c>
    </row>
    <row r="233" spans="1:30" s="132" customFormat="1" x14ac:dyDescent="0.2">
      <c r="A233" s="184"/>
      <c r="B233" s="166" t="s">
        <v>225</v>
      </c>
      <c r="C233" s="904" t="s">
        <v>269</v>
      </c>
      <c r="D233" s="904"/>
      <c r="E233" s="904"/>
      <c r="F233" s="904"/>
      <c r="G233" s="904"/>
      <c r="H233" s="904"/>
      <c r="I233" s="904"/>
      <c r="J233" s="904"/>
      <c r="K233" s="904"/>
      <c r="L233" s="185">
        <v>801.27</v>
      </c>
      <c r="M233" s="186"/>
      <c r="N233" s="187" t="s">
        <v>31</v>
      </c>
      <c r="AA233" s="137" t="s">
        <v>269</v>
      </c>
    </row>
    <row r="234" spans="1:30" s="132" customFormat="1" x14ac:dyDescent="0.2">
      <c r="A234" s="184"/>
      <c r="B234" s="166" t="s">
        <v>31</v>
      </c>
      <c r="C234" s="904" t="s">
        <v>270</v>
      </c>
      <c r="D234" s="904"/>
      <c r="E234" s="904"/>
      <c r="F234" s="904"/>
      <c r="G234" s="904"/>
      <c r="H234" s="904"/>
      <c r="I234" s="904"/>
      <c r="J234" s="904"/>
      <c r="K234" s="904"/>
      <c r="L234" s="185" t="s">
        <v>31</v>
      </c>
      <c r="M234" s="186"/>
      <c r="N234" s="187" t="s">
        <v>31</v>
      </c>
      <c r="AA234" s="137" t="s">
        <v>270</v>
      </c>
    </row>
    <row r="235" spans="1:30" s="132" customFormat="1" x14ac:dyDescent="0.2">
      <c r="A235" s="184"/>
      <c r="B235" s="166" t="s">
        <v>31</v>
      </c>
      <c r="C235" s="904" t="s">
        <v>273</v>
      </c>
      <c r="D235" s="904"/>
      <c r="E235" s="904"/>
      <c r="F235" s="904"/>
      <c r="G235" s="904"/>
      <c r="H235" s="904"/>
      <c r="I235" s="904"/>
      <c r="J235" s="904"/>
      <c r="K235" s="904"/>
      <c r="L235" s="185">
        <v>801.27</v>
      </c>
      <c r="M235" s="186"/>
      <c r="N235" s="187" t="s">
        <v>31</v>
      </c>
      <c r="AA235" s="137" t="s">
        <v>273</v>
      </c>
    </row>
    <row r="236" spans="1:30" s="132" customFormat="1" ht="22.5" x14ac:dyDescent="0.2">
      <c r="A236" s="184"/>
      <c r="B236" s="178" t="s">
        <v>31</v>
      </c>
      <c r="C236" s="919" t="s">
        <v>684</v>
      </c>
      <c r="D236" s="919"/>
      <c r="E236" s="919"/>
      <c r="F236" s="919"/>
      <c r="G236" s="919"/>
      <c r="H236" s="919"/>
      <c r="I236" s="919"/>
      <c r="J236" s="919"/>
      <c r="K236" s="919"/>
      <c r="L236" s="188">
        <v>801.27</v>
      </c>
      <c r="M236" s="189"/>
      <c r="N236" s="190"/>
      <c r="AB236" s="137" t="s">
        <v>684</v>
      </c>
    </row>
    <row r="237" spans="1:30" s="132" customFormat="1" ht="2.25" customHeight="1" x14ac:dyDescent="0.2"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91"/>
      <c r="M237" s="192"/>
      <c r="N237" s="193"/>
    </row>
    <row r="238" spans="1:30" s="132" customFormat="1" x14ac:dyDescent="0.2">
      <c r="A238" s="179"/>
      <c r="B238" s="180" t="s">
        <v>31</v>
      </c>
      <c r="C238" s="918" t="s">
        <v>466</v>
      </c>
      <c r="D238" s="918"/>
      <c r="E238" s="918"/>
      <c r="F238" s="918"/>
      <c r="G238" s="918"/>
      <c r="H238" s="918"/>
      <c r="I238" s="918"/>
      <c r="J238" s="918"/>
      <c r="K238" s="918"/>
      <c r="L238" s="181" t="s">
        <v>31</v>
      </c>
      <c r="M238" s="182" t="s">
        <v>31</v>
      </c>
      <c r="N238" s="183" t="s">
        <v>31</v>
      </c>
      <c r="AC238" s="137" t="s">
        <v>466</v>
      </c>
    </row>
    <row r="239" spans="1:30" s="132" customFormat="1" x14ac:dyDescent="0.2">
      <c r="A239" s="184"/>
      <c r="B239" s="166" t="s">
        <v>31</v>
      </c>
      <c r="C239" s="904" t="s">
        <v>269</v>
      </c>
      <c r="D239" s="904"/>
      <c r="E239" s="904"/>
      <c r="F239" s="904"/>
      <c r="G239" s="904"/>
      <c r="H239" s="904"/>
      <c r="I239" s="904"/>
      <c r="J239" s="904"/>
      <c r="K239" s="904"/>
      <c r="L239" s="185">
        <v>31993.3</v>
      </c>
      <c r="M239" s="186" t="s">
        <v>31</v>
      </c>
      <c r="N239" s="187">
        <v>233551</v>
      </c>
      <c r="AD239" s="137" t="s">
        <v>269</v>
      </c>
    </row>
    <row r="240" spans="1:30" s="132" customFormat="1" x14ac:dyDescent="0.2">
      <c r="A240" s="184"/>
      <c r="B240" s="166" t="s">
        <v>225</v>
      </c>
      <c r="C240" s="904" t="s">
        <v>658</v>
      </c>
      <c r="D240" s="904"/>
      <c r="E240" s="904"/>
      <c r="F240" s="904"/>
      <c r="G240" s="904"/>
      <c r="H240" s="904"/>
      <c r="I240" s="904"/>
      <c r="J240" s="904"/>
      <c r="K240" s="904"/>
      <c r="L240" s="185">
        <v>31883.3</v>
      </c>
      <c r="M240" s="186">
        <v>7.3</v>
      </c>
      <c r="N240" s="187">
        <v>232748</v>
      </c>
      <c r="AD240" s="137" t="s">
        <v>658</v>
      </c>
    </row>
    <row r="241" spans="1:31" x14ac:dyDescent="0.2">
      <c r="A241" s="184"/>
      <c r="B241" s="166" t="s">
        <v>31</v>
      </c>
      <c r="C241" s="904" t="s">
        <v>659</v>
      </c>
      <c r="D241" s="904"/>
      <c r="E241" s="904"/>
      <c r="F241" s="904"/>
      <c r="G241" s="904"/>
      <c r="H241" s="904"/>
      <c r="I241" s="904"/>
      <c r="J241" s="904"/>
      <c r="K241" s="904"/>
      <c r="L241" s="185" t="s">
        <v>31</v>
      </c>
      <c r="M241" s="186" t="s">
        <v>31</v>
      </c>
      <c r="N241" s="187" t="s">
        <v>31</v>
      </c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132"/>
      <c r="AB241" s="132"/>
      <c r="AC241" s="132"/>
      <c r="AD241" s="137" t="s">
        <v>659</v>
      </c>
      <c r="AE241" s="132"/>
    </row>
    <row r="242" spans="1:31" x14ac:dyDescent="0.2">
      <c r="A242" s="184"/>
      <c r="B242" s="166" t="s">
        <v>31</v>
      </c>
      <c r="C242" s="904" t="s">
        <v>660</v>
      </c>
      <c r="D242" s="904"/>
      <c r="E242" s="904"/>
      <c r="F242" s="904"/>
      <c r="G242" s="904"/>
      <c r="H242" s="904"/>
      <c r="I242" s="904"/>
      <c r="J242" s="904"/>
      <c r="K242" s="904"/>
      <c r="L242" s="185">
        <v>1614.54</v>
      </c>
      <c r="M242" s="186" t="s">
        <v>31</v>
      </c>
      <c r="N242" s="187" t="s">
        <v>31</v>
      </c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132"/>
      <c r="AB242" s="132"/>
      <c r="AC242" s="132"/>
      <c r="AD242" s="137" t="s">
        <v>660</v>
      </c>
      <c r="AE242" s="132"/>
    </row>
    <row r="243" spans="1:31" x14ac:dyDescent="0.2">
      <c r="A243" s="184"/>
      <c r="B243" s="166" t="s">
        <v>31</v>
      </c>
      <c r="C243" s="904" t="s">
        <v>661</v>
      </c>
      <c r="D243" s="904"/>
      <c r="E243" s="904"/>
      <c r="F243" s="904"/>
      <c r="G243" s="904"/>
      <c r="H243" s="904"/>
      <c r="I243" s="904"/>
      <c r="J243" s="904"/>
      <c r="K243" s="904"/>
      <c r="L243" s="185">
        <v>934.2</v>
      </c>
      <c r="M243" s="186" t="s">
        <v>31</v>
      </c>
      <c r="N243" s="187" t="s">
        <v>31</v>
      </c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132"/>
      <c r="AB243" s="132"/>
      <c r="AC243" s="132"/>
      <c r="AD243" s="137" t="s">
        <v>661</v>
      </c>
      <c r="AE243" s="132"/>
    </row>
    <row r="244" spans="1:31" x14ac:dyDescent="0.2">
      <c r="A244" s="184"/>
      <c r="B244" s="166" t="s">
        <v>31</v>
      </c>
      <c r="C244" s="904" t="s">
        <v>662</v>
      </c>
      <c r="D244" s="904"/>
      <c r="E244" s="904"/>
      <c r="F244" s="904"/>
      <c r="G244" s="904"/>
      <c r="H244" s="904"/>
      <c r="I244" s="904"/>
      <c r="J244" s="904"/>
      <c r="K244" s="904"/>
      <c r="L244" s="185">
        <v>25854.880000000001</v>
      </c>
      <c r="M244" s="186" t="s">
        <v>31</v>
      </c>
      <c r="N244" s="187" t="s">
        <v>31</v>
      </c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132"/>
      <c r="AB244" s="132"/>
      <c r="AC244" s="132"/>
      <c r="AD244" s="137" t="s">
        <v>662</v>
      </c>
      <c r="AE244" s="132"/>
    </row>
    <row r="245" spans="1:31" x14ac:dyDescent="0.2">
      <c r="A245" s="184"/>
      <c r="B245" s="166" t="s">
        <v>31</v>
      </c>
      <c r="C245" s="904" t="s">
        <v>663</v>
      </c>
      <c r="D245" s="904"/>
      <c r="E245" s="904"/>
      <c r="F245" s="904"/>
      <c r="G245" s="904"/>
      <c r="H245" s="904"/>
      <c r="I245" s="904"/>
      <c r="J245" s="904"/>
      <c r="K245" s="904"/>
      <c r="L245" s="185">
        <v>2113.75</v>
      </c>
      <c r="M245" s="186" t="s">
        <v>31</v>
      </c>
      <c r="N245" s="187" t="s">
        <v>31</v>
      </c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132"/>
      <c r="AB245" s="132"/>
      <c r="AC245" s="132"/>
      <c r="AD245" s="137" t="s">
        <v>663</v>
      </c>
      <c r="AE245" s="132"/>
    </row>
    <row r="246" spans="1:31" x14ac:dyDescent="0.2">
      <c r="A246" s="184"/>
      <c r="B246" s="166" t="s">
        <v>31</v>
      </c>
      <c r="C246" s="904" t="s">
        <v>664</v>
      </c>
      <c r="D246" s="904"/>
      <c r="E246" s="904"/>
      <c r="F246" s="904"/>
      <c r="G246" s="904"/>
      <c r="H246" s="904"/>
      <c r="I246" s="904"/>
      <c r="J246" s="904"/>
      <c r="K246" s="904"/>
      <c r="L246" s="185">
        <v>1365.93</v>
      </c>
      <c r="M246" s="186" t="s">
        <v>31</v>
      </c>
      <c r="N246" s="187" t="s">
        <v>31</v>
      </c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132"/>
      <c r="AD246" s="137" t="s">
        <v>664</v>
      </c>
      <c r="AE246" s="132"/>
    </row>
    <row r="247" spans="1:31" x14ac:dyDescent="0.2">
      <c r="A247" s="184"/>
      <c r="B247" s="166" t="s">
        <v>225</v>
      </c>
      <c r="C247" s="904" t="s">
        <v>665</v>
      </c>
      <c r="D247" s="904"/>
      <c r="E247" s="904"/>
      <c r="F247" s="904"/>
      <c r="G247" s="904"/>
      <c r="H247" s="904"/>
      <c r="I247" s="904"/>
      <c r="J247" s="904"/>
      <c r="K247" s="904"/>
      <c r="L247" s="185">
        <v>110</v>
      </c>
      <c r="M247" s="186">
        <v>7.3</v>
      </c>
      <c r="N247" s="187">
        <v>803</v>
      </c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132"/>
      <c r="AD247" s="137" t="s">
        <v>665</v>
      </c>
      <c r="AE247" s="132"/>
    </row>
    <row r="248" spans="1:31" x14ac:dyDescent="0.2">
      <c r="A248" s="184"/>
      <c r="B248" s="166" t="s">
        <v>31</v>
      </c>
      <c r="C248" s="904" t="s">
        <v>276</v>
      </c>
      <c r="D248" s="904"/>
      <c r="E248" s="904"/>
      <c r="F248" s="904"/>
      <c r="G248" s="904"/>
      <c r="H248" s="904"/>
      <c r="I248" s="904"/>
      <c r="J248" s="904"/>
      <c r="K248" s="904"/>
      <c r="L248" s="185">
        <v>1713.18</v>
      </c>
      <c r="M248" s="186" t="s">
        <v>31</v>
      </c>
      <c r="N248" s="187" t="s">
        <v>31</v>
      </c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132"/>
      <c r="AB248" s="132"/>
      <c r="AC248" s="132"/>
      <c r="AD248" s="137" t="s">
        <v>276</v>
      </c>
      <c r="AE248" s="132"/>
    </row>
    <row r="249" spans="1:31" x14ac:dyDescent="0.2">
      <c r="A249" s="184"/>
      <c r="B249" s="166" t="s">
        <v>31</v>
      </c>
      <c r="C249" s="904" t="s">
        <v>277</v>
      </c>
      <c r="D249" s="904"/>
      <c r="E249" s="904"/>
      <c r="F249" s="904"/>
      <c r="G249" s="904"/>
      <c r="H249" s="904"/>
      <c r="I249" s="904"/>
      <c r="J249" s="904"/>
      <c r="K249" s="904"/>
      <c r="L249" s="185">
        <v>2113.75</v>
      </c>
      <c r="M249" s="186" t="s">
        <v>31</v>
      </c>
      <c r="N249" s="187" t="s">
        <v>31</v>
      </c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132"/>
      <c r="AB249" s="132"/>
      <c r="AC249" s="132"/>
      <c r="AD249" s="137" t="s">
        <v>277</v>
      </c>
      <c r="AE249" s="132"/>
    </row>
    <row r="250" spans="1:31" x14ac:dyDescent="0.2">
      <c r="A250" s="184"/>
      <c r="B250" s="166" t="s">
        <v>31</v>
      </c>
      <c r="C250" s="904" t="s">
        <v>278</v>
      </c>
      <c r="D250" s="904"/>
      <c r="E250" s="904"/>
      <c r="F250" s="904"/>
      <c r="G250" s="904"/>
      <c r="H250" s="904"/>
      <c r="I250" s="904"/>
      <c r="J250" s="904"/>
      <c r="K250" s="904"/>
      <c r="L250" s="185">
        <v>1365.93</v>
      </c>
      <c r="M250" s="186" t="s">
        <v>31</v>
      </c>
      <c r="N250" s="187" t="s">
        <v>31</v>
      </c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132"/>
      <c r="AB250" s="132"/>
      <c r="AC250" s="132"/>
      <c r="AD250" s="137" t="s">
        <v>278</v>
      </c>
      <c r="AE250" s="132"/>
    </row>
    <row r="251" spans="1:31" x14ac:dyDescent="0.2">
      <c r="A251" s="184"/>
      <c r="B251" s="178" t="s">
        <v>31</v>
      </c>
      <c r="C251" s="919" t="s">
        <v>467</v>
      </c>
      <c r="D251" s="919"/>
      <c r="E251" s="919"/>
      <c r="F251" s="919"/>
      <c r="G251" s="919"/>
      <c r="H251" s="919"/>
      <c r="I251" s="919"/>
      <c r="J251" s="919"/>
      <c r="K251" s="919"/>
      <c r="L251" s="188">
        <v>31993.3</v>
      </c>
      <c r="M251" s="189" t="s">
        <v>31</v>
      </c>
      <c r="N251" s="194">
        <v>233551</v>
      </c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132"/>
      <c r="AB251" s="132"/>
      <c r="AC251" s="132"/>
      <c r="AD251" s="132"/>
      <c r="AE251" s="137" t="s">
        <v>467</v>
      </c>
    </row>
    <row r="252" spans="1:31" ht="1.5" customHeight="1" x14ac:dyDescent="0.2">
      <c r="B252" s="178"/>
      <c r="C252" s="173"/>
      <c r="D252" s="173"/>
      <c r="E252" s="173"/>
      <c r="F252" s="173"/>
      <c r="G252" s="173"/>
      <c r="H252" s="173"/>
      <c r="I252" s="173"/>
      <c r="J252" s="173"/>
      <c r="K252" s="173"/>
      <c r="L252" s="188"/>
      <c r="M252" s="189"/>
      <c r="N252" s="195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132"/>
      <c r="AD252" s="132"/>
      <c r="AE252" s="132"/>
    </row>
    <row r="253" spans="1:31" ht="53.25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196"/>
      <c r="N253" s="196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132"/>
      <c r="AD253" s="132"/>
      <c r="AE253" s="132"/>
    </row>
    <row r="254" spans="1:31" x14ac:dyDescent="0.2">
      <c r="B254" s="197" t="s">
        <v>468</v>
      </c>
      <c r="C254" s="923" t="s">
        <v>31</v>
      </c>
      <c r="D254" s="923"/>
      <c r="E254" s="923"/>
      <c r="F254" s="923"/>
      <c r="G254" s="923"/>
      <c r="H254" s="923"/>
      <c r="I254" s="923"/>
      <c r="J254" s="923"/>
      <c r="K254" s="923"/>
      <c r="L254" s="923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132"/>
      <c r="AD254" s="132"/>
      <c r="AE254" s="132"/>
    </row>
    <row r="255" spans="1:31" ht="13.5" customHeight="1" x14ac:dyDescent="0.2">
      <c r="B255" s="133"/>
      <c r="C255" s="924" t="s">
        <v>11</v>
      </c>
      <c r="D255" s="924"/>
      <c r="E255" s="924"/>
      <c r="F255" s="924"/>
      <c r="G255" s="924"/>
      <c r="H255" s="924"/>
      <c r="I255" s="924"/>
      <c r="J255" s="924"/>
      <c r="K255" s="924"/>
      <c r="L255" s="924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132"/>
      <c r="AB255" s="132"/>
      <c r="AC255" s="132"/>
      <c r="AD255" s="132"/>
      <c r="AE255" s="132"/>
    </row>
    <row r="256" spans="1:31" ht="12.75" customHeight="1" x14ac:dyDescent="0.2">
      <c r="B256" s="197" t="s">
        <v>469</v>
      </c>
      <c r="C256" s="923" t="s">
        <v>31</v>
      </c>
      <c r="D256" s="923"/>
      <c r="E256" s="923"/>
      <c r="F256" s="923"/>
      <c r="G256" s="923"/>
      <c r="H256" s="923"/>
      <c r="I256" s="923"/>
      <c r="J256" s="923"/>
      <c r="K256" s="923"/>
      <c r="L256" s="923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132"/>
      <c r="AB256" s="132"/>
      <c r="AC256" s="132"/>
      <c r="AD256" s="132"/>
      <c r="AE256" s="132"/>
    </row>
    <row r="257" spans="3:12" s="132" customFormat="1" ht="13.5" customHeight="1" x14ac:dyDescent="0.2">
      <c r="C257" s="924" t="s">
        <v>11</v>
      </c>
      <c r="D257" s="924"/>
      <c r="E257" s="924"/>
      <c r="F257" s="924"/>
      <c r="G257" s="924"/>
      <c r="H257" s="924"/>
      <c r="I257" s="924"/>
      <c r="J257" s="924"/>
      <c r="K257" s="924"/>
      <c r="L257" s="924"/>
    </row>
    <row r="271" spans="3:12" s="132" customFormat="1" x14ac:dyDescent="0.2"/>
  </sheetData>
  <mergeCells count="242">
    <mergeCell ref="C254:L254"/>
    <mergeCell ref="C255:L255"/>
    <mergeCell ref="C256:L256"/>
    <mergeCell ref="C257:L257"/>
    <mergeCell ref="C246:K246"/>
    <mergeCell ref="C247:K247"/>
    <mergeCell ref="C248:K248"/>
    <mergeCell ref="C249:K249"/>
    <mergeCell ref="C250:K250"/>
    <mergeCell ref="C251:K251"/>
    <mergeCell ref="C240:K240"/>
    <mergeCell ref="C241:K241"/>
    <mergeCell ref="C242:K242"/>
    <mergeCell ref="C243:K243"/>
    <mergeCell ref="C244:K244"/>
    <mergeCell ref="C245:K245"/>
    <mergeCell ref="C233:K233"/>
    <mergeCell ref="C234:K234"/>
    <mergeCell ref="C235:K235"/>
    <mergeCell ref="C236:K236"/>
    <mergeCell ref="C238:K238"/>
    <mergeCell ref="C239:K239"/>
    <mergeCell ref="C226:N226"/>
    <mergeCell ref="C227:E227"/>
    <mergeCell ref="C228:E228"/>
    <mergeCell ref="C229:E229"/>
    <mergeCell ref="C230:N230"/>
    <mergeCell ref="C232:K232"/>
    <mergeCell ref="C220:K220"/>
    <mergeCell ref="C221:K221"/>
    <mergeCell ref="C222:K222"/>
    <mergeCell ref="C223:K223"/>
    <mergeCell ref="A224:N224"/>
    <mergeCell ref="C225:E225"/>
    <mergeCell ref="C214:K214"/>
    <mergeCell ref="C215:K215"/>
    <mergeCell ref="C216:K216"/>
    <mergeCell ref="C217:K217"/>
    <mergeCell ref="C218:K218"/>
    <mergeCell ref="C219:K219"/>
    <mergeCell ref="C207:E207"/>
    <mergeCell ref="C208:E208"/>
    <mergeCell ref="C210:K210"/>
    <mergeCell ref="C211:K211"/>
    <mergeCell ref="C212:K212"/>
    <mergeCell ref="C213:K213"/>
    <mergeCell ref="C201:E201"/>
    <mergeCell ref="C202:E202"/>
    <mergeCell ref="C203:E203"/>
    <mergeCell ref="C204:E204"/>
    <mergeCell ref="C205:E205"/>
    <mergeCell ref="C206:E206"/>
    <mergeCell ref="C195:N195"/>
    <mergeCell ref="C196:N196"/>
    <mergeCell ref="C197:E197"/>
    <mergeCell ref="C198:E198"/>
    <mergeCell ref="C199:E199"/>
    <mergeCell ref="C200:E200"/>
    <mergeCell ref="C189:E189"/>
    <mergeCell ref="C190:E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C180:N180"/>
    <mergeCell ref="C181:N181"/>
    <mergeCell ref="C182:E182"/>
    <mergeCell ref="C171:E171"/>
    <mergeCell ref="C172:E172"/>
    <mergeCell ref="C173:E173"/>
    <mergeCell ref="C174:E174"/>
    <mergeCell ref="C175:E175"/>
    <mergeCell ref="C176:E176"/>
    <mergeCell ref="C165:E165"/>
    <mergeCell ref="C166:N166"/>
    <mergeCell ref="C167:E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C150:N150"/>
    <mergeCell ref="C151:E151"/>
    <mergeCell ref="C152:N152"/>
    <mergeCell ref="C141:E141"/>
    <mergeCell ref="C142:E142"/>
    <mergeCell ref="C143:E143"/>
    <mergeCell ref="C144:E144"/>
    <mergeCell ref="C145:E145"/>
    <mergeCell ref="C146:E146"/>
    <mergeCell ref="C135:E135"/>
    <mergeCell ref="C136:E136"/>
    <mergeCell ref="C137:E137"/>
    <mergeCell ref="C138:N138"/>
    <mergeCell ref="C139:E139"/>
    <mergeCell ref="C140:E140"/>
    <mergeCell ref="C129:E129"/>
    <mergeCell ref="C130:E130"/>
    <mergeCell ref="C131:E131"/>
    <mergeCell ref="C132:E132"/>
    <mergeCell ref="C133:E133"/>
    <mergeCell ref="C134:E134"/>
    <mergeCell ref="C123:E123"/>
    <mergeCell ref="C124:N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E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A108:N108"/>
    <mergeCell ref="C109:E109"/>
    <mergeCell ref="C110:N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N95"/>
    <mergeCell ref="C96:N96"/>
    <mergeCell ref="C97:E97"/>
    <mergeCell ref="C98:E98"/>
    <mergeCell ref="C87:E87"/>
    <mergeCell ref="C88:E88"/>
    <mergeCell ref="C89:E89"/>
    <mergeCell ref="C90:E90"/>
    <mergeCell ref="C91:E91"/>
    <mergeCell ref="C92:E92"/>
    <mergeCell ref="C81:N81"/>
    <mergeCell ref="C82:E82"/>
    <mergeCell ref="C83:E83"/>
    <mergeCell ref="C84:E84"/>
    <mergeCell ref="C85:E85"/>
    <mergeCell ref="C86:E86"/>
    <mergeCell ref="C75:E75"/>
    <mergeCell ref="C76:N76"/>
    <mergeCell ref="C77:E77"/>
    <mergeCell ref="C78:N78"/>
    <mergeCell ref="C79:E79"/>
    <mergeCell ref="C80:N80"/>
    <mergeCell ref="C69:E69"/>
    <mergeCell ref="C70:E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N61"/>
    <mergeCell ref="C62:N62"/>
    <mergeCell ref="C51:E51"/>
    <mergeCell ref="C52:E52"/>
    <mergeCell ref="C53:E53"/>
    <mergeCell ref="C54:E54"/>
    <mergeCell ref="C55:E55"/>
    <mergeCell ref="C56:E56"/>
    <mergeCell ref="A45:N45"/>
    <mergeCell ref="C46:E46"/>
    <mergeCell ref="C47:N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70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35"/>
  <sheetViews>
    <sheetView topLeftCell="A185" zoomScale="115" zoomScaleNormal="115" workbookViewId="0">
      <selection activeCell="AF32" sqref="AF32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9" width="110.140625" style="137" hidden="1" customWidth="1"/>
    <col min="20" max="23" width="34.140625" style="137" hidden="1" customWidth="1"/>
    <col min="24" max="24" width="110.140625" style="137" hidden="1" customWidth="1"/>
    <col min="25" max="30" width="84.42578125" style="137" hidden="1" customWidth="1"/>
    <col min="31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37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1516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484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686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6087.03</v>
      </c>
      <c r="D20" s="148" t="s">
        <v>1517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388.94</v>
      </c>
      <c r="D22" s="148" t="s">
        <v>1518</v>
      </c>
      <c r="E22" s="135" t="s">
        <v>206</v>
      </c>
      <c r="G22" s="132" t="s">
        <v>209</v>
      </c>
      <c r="L22" s="147">
        <f>L212*7.3/1000</f>
        <v>39.81</v>
      </c>
      <c r="M22" s="148" t="s">
        <v>1519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119.44</v>
      </c>
      <c r="D23" s="152" t="s">
        <v>1520</v>
      </c>
      <c r="E23" s="135" t="s">
        <v>206</v>
      </c>
      <c r="G23" s="132" t="s">
        <v>212</v>
      </c>
      <c r="L23" s="153"/>
      <c r="M23" s="153">
        <v>556.9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5578.65</v>
      </c>
      <c r="D24" s="152" t="s">
        <v>1521</v>
      </c>
      <c r="E24" s="135" t="s">
        <v>206</v>
      </c>
      <c r="G24" s="132" t="s">
        <v>214</v>
      </c>
      <c r="L24" s="153"/>
      <c r="M24" s="153">
        <v>27.83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692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692</v>
      </c>
    </row>
    <row r="32" spans="1:17" s="132" customFormat="1" ht="33.75" x14ac:dyDescent="0.2">
      <c r="A32" s="157" t="s">
        <v>225</v>
      </c>
      <c r="B32" s="158" t="s">
        <v>693</v>
      </c>
      <c r="C32" s="917" t="s">
        <v>694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235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694</v>
      </c>
    </row>
    <row r="33" spans="1:24" s="132" customFormat="1" x14ac:dyDescent="0.2">
      <c r="A33" s="163"/>
      <c r="B33" s="164"/>
      <c r="C33" s="904" t="s">
        <v>1522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1522</v>
      </c>
    </row>
    <row r="34" spans="1:24" s="132" customFormat="1" ht="33.75" x14ac:dyDescent="0.2">
      <c r="A34" s="165"/>
      <c r="B34" s="166" t="s">
        <v>518</v>
      </c>
      <c r="C34" s="904" t="s">
        <v>519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519</v>
      </c>
    </row>
    <row r="35" spans="1:24" s="132" customFormat="1" x14ac:dyDescent="0.2">
      <c r="A35" s="167"/>
      <c r="B35" s="166" t="s">
        <v>225</v>
      </c>
      <c r="C35" s="904" t="s">
        <v>255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679.32</v>
      </c>
      <c r="K35" s="168" t="s">
        <v>520</v>
      </c>
      <c r="L35" s="169">
        <v>1698.3</v>
      </c>
      <c r="M35" s="170" t="s">
        <v>31</v>
      </c>
      <c r="N35" s="171" t="s">
        <v>31</v>
      </c>
      <c r="T35" s="137" t="s">
        <v>255</v>
      </c>
    </row>
    <row r="36" spans="1:24" s="132" customFormat="1" x14ac:dyDescent="0.2">
      <c r="A36" s="167"/>
      <c r="B36" s="166" t="s">
        <v>235</v>
      </c>
      <c r="C36" s="904" t="s">
        <v>236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600.70000000000005</v>
      </c>
      <c r="K36" s="168" t="s">
        <v>520</v>
      </c>
      <c r="L36" s="169">
        <v>1501.75</v>
      </c>
      <c r="M36" s="170" t="s">
        <v>31</v>
      </c>
      <c r="N36" s="171" t="s">
        <v>31</v>
      </c>
      <c r="T36" s="137" t="s">
        <v>236</v>
      </c>
    </row>
    <row r="37" spans="1:24" s="132" customFormat="1" x14ac:dyDescent="0.2">
      <c r="A37" s="167"/>
      <c r="B37" s="166" t="s">
        <v>238</v>
      </c>
      <c r="C37" s="904" t="s">
        <v>239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69.08</v>
      </c>
      <c r="K37" s="168" t="s">
        <v>520</v>
      </c>
      <c r="L37" s="169">
        <v>172.7</v>
      </c>
      <c r="M37" s="170" t="s">
        <v>31</v>
      </c>
      <c r="N37" s="171" t="s">
        <v>31</v>
      </c>
      <c r="T37" s="137" t="s">
        <v>239</v>
      </c>
    </row>
    <row r="38" spans="1:24" s="132" customFormat="1" x14ac:dyDescent="0.2">
      <c r="A38" s="167"/>
      <c r="B38" s="166" t="s">
        <v>256</v>
      </c>
      <c r="C38" s="904" t="s">
        <v>257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>
        <v>1285.54</v>
      </c>
      <c r="K38" s="168" t="s">
        <v>31</v>
      </c>
      <c r="L38" s="169">
        <v>2571.08</v>
      </c>
      <c r="M38" s="170" t="s">
        <v>31</v>
      </c>
      <c r="N38" s="171" t="s">
        <v>31</v>
      </c>
      <c r="T38" s="137" t="s">
        <v>257</v>
      </c>
    </row>
    <row r="39" spans="1:24" s="132" customFormat="1" x14ac:dyDescent="0.2">
      <c r="A39" s="167"/>
      <c r="B39" s="166" t="s">
        <v>31</v>
      </c>
      <c r="C39" s="904" t="s">
        <v>258</v>
      </c>
      <c r="D39" s="904"/>
      <c r="E39" s="904"/>
      <c r="F39" s="168" t="s">
        <v>241</v>
      </c>
      <c r="G39" s="168" t="s">
        <v>695</v>
      </c>
      <c r="H39" s="168" t="s">
        <v>520</v>
      </c>
      <c r="I39" s="168" t="s">
        <v>1523</v>
      </c>
      <c r="J39" s="169" t="s">
        <v>31</v>
      </c>
      <c r="K39" s="168" t="s">
        <v>31</v>
      </c>
      <c r="L39" s="169" t="s">
        <v>31</v>
      </c>
      <c r="M39" s="170" t="s">
        <v>31</v>
      </c>
      <c r="N39" s="171" t="s">
        <v>31</v>
      </c>
      <c r="U39" s="137" t="s">
        <v>258</v>
      </c>
    </row>
    <row r="40" spans="1:24" s="132" customFormat="1" x14ac:dyDescent="0.2">
      <c r="A40" s="167"/>
      <c r="B40" s="166" t="s">
        <v>31</v>
      </c>
      <c r="C40" s="904" t="s">
        <v>240</v>
      </c>
      <c r="D40" s="904"/>
      <c r="E40" s="904"/>
      <c r="F40" s="168" t="s">
        <v>241</v>
      </c>
      <c r="G40" s="168" t="s">
        <v>697</v>
      </c>
      <c r="H40" s="168" t="s">
        <v>520</v>
      </c>
      <c r="I40" s="168" t="s">
        <v>1524</v>
      </c>
      <c r="J40" s="169" t="s">
        <v>31</v>
      </c>
      <c r="K40" s="168" t="s">
        <v>31</v>
      </c>
      <c r="L40" s="169" t="s">
        <v>31</v>
      </c>
      <c r="M40" s="170" t="s">
        <v>31</v>
      </c>
      <c r="N40" s="171" t="s">
        <v>31</v>
      </c>
      <c r="U40" s="137" t="s">
        <v>240</v>
      </c>
    </row>
    <row r="41" spans="1:24" s="132" customFormat="1" x14ac:dyDescent="0.2">
      <c r="A41" s="167"/>
      <c r="B41" s="166" t="s">
        <v>31</v>
      </c>
      <c r="C41" s="917" t="s">
        <v>244</v>
      </c>
      <c r="D41" s="917"/>
      <c r="E41" s="917"/>
      <c r="F41" s="159" t="s">
        <v>31</v>
      </c>
      <c r="G41" s="159" t="s">
        <v>31</v>
      </c>
      <c r="H41" s="159" t="s">
        <v>31</v>
      </c>
      <c r="I41" s="159" t="s">
        <v>31</v>
      </c>
      <c r="J41" s="160">
        <v>2565.56</v>
      </c>
      <c r="K41" s="159" t="s">
        <v>31</v>
      </c>
      <c r="L41" s="160">
        <v>5771.13</v>
      </c>
      <c r="M41" s="161" t="s">
        <v>31</v>
      </c>
      <c r="N41" s="162" t="s">
        <v>31</v>
      </c>
      <c r="V41" s="137" t="s">
        <v>244</v>
      </c>
    </row>
    <row r="42" spans="1:24" s="132" customFormat="1" x14ac:dyDescent="0.2">
      <c r="A42" s="167"/>
      <c r="B42" s="166" t="s">
        <v>31</v>
      </c>
      <c r="C42" s="904" t="s">
        <v>245</v>
      </c>
      <c r="D42" s="904"/>
      <c r="E42" s="904"/>
      <c r="F42" s="168" t="s">
        <v>31</v>
      </c>
      <c r="G42" s="168" t="s">
        <v>31</v>
      </c>
      <c r="H42" s="168" t="s">
        <v>31</v>
      </c>
      <c r="I42" s="168" t="s">
        <v>31</v>
      </c>
      <c r="J42" s="169" t="s">
        <v>31</v>
      </c>
      <c r="K42" s="168" t="s">
        <v>31</v>
      </c>
      <c r="L42" s="169">
        <v>1871</v>
      </c>
      <c r="M42" s="170" t="s">
        <v>31</v>
      </c>
      <c r="N42" s="171" t="s">
        <v>31</v>
      </c>
      <c r="U42" s="137" t="s">
        <v>245</v>
      </c>
    </row>
    <row r="43" spans="1:24" s="132" customFormat="1" ht="22.5" x14ac:dyDescent="0.2">
      <c r="A43" s="167"/>
      <c r="B43" s="166" t="s">
        <v>699</v>
      </c>
      <c r="C43" s="904" t="s">
        <v>700</v>
      </c>
      <c r="D43" s="904"/>
      <c r="E43" s="904"/>
      <c r="F43" s="168" t="s">
        <v>144</v>
      </c>
      <c r="G43" s="168" t="s">
        <v>537</v>
      </c>
      <c r="H43" s="168" t="s">
        <v>31</v>
      </c>
      <c r="I43" s="168" t="s">
        <v>537</v>
      </c>
      <c r="J43" s="169" t="s">
        <v>31</v>
      </c>
      <c r="K43" s="168" t="s">
        <v>31</v>
      </c>
      <c r="L43" s="169">
        <v>1496.8</v>
      </c>
      <c r="M43" s="170" t="s">
        <v>31</v>
      </c>
      <c r="N43" s="171" t="s">
        <v>31</v>
      </c>
      <c r="U43" s="137" t="s">
        <v>700</v>
      </c>
    </row>
    <row r="44" spans="1:24" s="132" customFormat="1" ht="22.5" x14ac:dyDescent="0.2">
      <c r="A44" s="167"/>
      <c r="B44" s="166" t="s">
        <v>701</v>
      </c>
      <c r="C44" s="904" t="s">
        <v>702</v>
      </c>
      <c r="D44" s="904"/>
      <c r="E44" s="904"/>
      <c r="F44" s="168" t="s">
        <v>144</v>
      </c>
      <c r="G44" s="168" t="s">
        <v>703</v>
      </c>
      <c r="H44" s="168" t="s">
        <v>31</v>
      </c>
      <c r="I44" s="168" t="s">
        <v>703</v>
      </c>
      <c r="J44" s="169" t="s">
        <v>31</v>
      </c>
      <c r="K44" s="168" t="s">
        <v>31</v>
      </c>
      <c r="L44" s="169">
        <v>1122.5999999999999</v>
      </c>
      <c r="M44" s="170" t="s">
        <v>31</v>
      </c>
      <c r="N44" s="171" t="s">
        <v>31</v>
      </c>
      <c r="U44" s="137" t="s">
        <v>702</v>
      </c>
    </row>
    <row r="45" spans="1:24" s="132" customFormat="1" x14ac:dyDescent="0.2">
      <c r="A45" s="172"/>
      <c r="B45" s="173"/>
      <c r="C45" s="918" t="s">
        <v>252</v>
      </c>
      <c r="D45" s="918"/>
      <c r="E45" s="918"/>
      <c r="F45" s="174" t="s">
        <v>31</v>
      </c>
      <c r="G45" s="174" t="s">
        <v>31</v>
      </c>
      <c r="H45" s="174" t="s">
        <v>31</v>
      </c>
      <c r="I45" s="174" t="s">
        <v>31</v>
      </c>
      <c r="J45" s="175" t="s">
        <v>31</v>
      </c>
      <c r="K45" s="174" t="s">
        <v>31</v>
      </c>
      <c r="L45" s="175">
        <v>8390.5300000000007</v>
      </c>
      <c r="M45" s="161" t="s">
        <v>31</v>
      </c>
      <c r="N45" s="176" t="s">
        <v>31</v>
      </c>
      <c r="W45" s="137" t="s">
        <v>252</v>
      </c>
    </row>
    <row r="46" spans="1:24" s="132" customFormat="1" ht="22.5" x14ac:dyDescent="0.2">
      <c r="A46" s="157" t="s">
        <v>235</v>
      </c>
      <c r="B46" s="158" t="s">
        <v>704</v>
      </c>
      <c r="C46" s="917" t="s">
        <v>705</v>
      </c>
      <c r="D46" s="917"/>
      <c r="E46" s="917"/>
      <c r="F46" s="159" t="s">
        <v>178</v>
      </c>
      <c r="G46" s="159" t="s">
        <v>31</v>
      </c>
      <c r="H46" s="159" t="s">
        <v>31</v>
      </c>
      <c r="I46" s="159" t="s">
        <v>225</v>
      </c>
      <c r="J46" s="160">
        <v>316888.40000000002</v>
      </c>
      <c r="K46" s="159" t="s">
        <v>706</v>
      </c>
      <c r="L46" s="160">
        <v>320691.06</v>
      </c>
      <c r="M46" s="161" t="s">
        <v>31</v>
      </c>
      <c r="N46" s="162" t="s">
        <v>31</v>
      </c>
      <c r="Q46" s="137" t="s">
        <v>705</v>
      </c>
    </row>
    <row r="47" spans="1:24" s="132" customFormat="1" x14ac:dyDescent="0.2">
      <c r="A47" s="163"/>
      <c r="B47" s="164"/>
      <c r="C47" s="904" t="s">
        <v>707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X47" s="137" t="s">
        <v>707</v>
      </c>
    </row>
    <row r="48" spans="1:24" s="132" customFormat="1" ht="22.5" x14ac:dyDescent="0.2">
      <c r="A48" s="165"/>
      <c r="B48" s="166" t="s">
        <v>708</v>
      </c>
      <c r="C48" s="904" t="s">
        <v>709</v>
      </c>
      <c r="D48" s="904"/>
      <c r="E48" s="904"/>
      <c r="F48" s="904"/>
      <c r="G48" s="904"/>
      <c r="H48" s="904"/>
      <c r="I48" s="904"/>
      <c r="J48" s="904"/>
      <c r="K48" s="904"/>
      <c r="L48" s="904"/>
      <c r="M48" s="904"/>
      <c r="N48" s="912"/>
      <c r="S48" s="137" t="s">
        <v>709</v>
      </c>
    </row>
    <row r="49" spans="1:24" s="132" customFormat="1" ht="22.5" x14ac:dyDescent="0.2">
      <c r="A49" s="157" t="s">
        <v>238</v>
      </c>
      <c r="B49" s="158" t="s">
        <v>704</v>
      </c>
      <c r="C49" s="917" t="s">
        <v>1525</v>
      </c>
      <c r="D49" s="917"/>
      <c r="E49" s="917"/>
      <c r="F49" s="159" t="s">
        <v>178</v>
      </c>
      <c r="G49" s="159" t="s">
        <v>31</v>
      </c>
      <c r="H49" s="159" t="s">
        <v>31</v>
      </c>
      <c r="I49" s="159" t="s">
        <v>225</v>
      </c>
      <c r="J49" s="160">
        <v>306725.78999999998</v>
      </c>
      <c r="K49" s="159" t="s">
        <v>706</v>
      </c>
      <c r="L49" s="160">
        <v>310406.5</v>
      </c>
      <c r="M49" s="161" t="s">
        <v>31</v>
      </c>
      <c r="N49" s="162" t="s">
        <v>31</v>
      </c>
      <c r="Q49" s="137" t="s">
        <v>1525</v>
      </c>
    </row>
    <row r="50" spans="1:24" s="132" customFormat="1" x14ac:dyDescent="0.2">
      <c r="A50" s="163"/>
      <c r="B50" s="164"/>
      <c r="C50" s="904" t="s">
        <v>1526</v>
      </c>
      <c r="D50" s="904"/>
      <c r="E50" s="904"/>
      <c r="F50" s="904"/>
      <c r="G50" s="904"/>
      <c r="H50" s="904"/>
      <c r="I50" s="904"/>
      <c r="J50" s="904"/>
      <c r="K50" s="904"/>
      <c r="L50" s="904"/>
      <c r="M50" s="904"/>
      <c r="N50" s="912"/>
      <c r="X50" s="137" t="s">
        <v>1526</v>
      </c>
    </row>
    <row r="51" spans="1:24" s="132" customFormat="1" ht="22.5" x14ac:dyDescent="0.2">
      <c r="A51" s="165"/>
      <c r="B51" s="166" t="s">
        <v>708</v>
      </c>
      <c r="C51" s="904" t="s">
        <v>709</v>
      </c>
      <c r="D51" s="904"/>
      <c r="E51" s="904"/>
      <c r="F51" s="904"/>
      <c r="G51" s="904"/>
      <c r="H51" s="904"/>
      <c r="I51" s="904"/>
      <c r="J51" s="904"/>
      <c r="K51" s="904"/>
      <c r="L51" s="904"/>
      <c r="M51" s="904"/>
      <c r="N51" s="912"/>
      <c r="S51" s="137" t="s">
        <v>709</v>
      </c>
    </row>
    <row r="52" spans="1:24" s="132" customFormat="1" ht="33.75" x14ac:dyDescent="0.2">
      <c r="A52" s="157" t="s">
        <v>256</v>
      </c>
      <c r="B52" s="158" t="s">
        <v>693</v>
      </c>
      <c r="C52" s="917" t="s">
        <v>694</v>
      </c>
      <c r="D52" s="917"/>
      <c r="E52" s="917"/>
      <c r="F52" s="159" t="s">
        <v>178</v>
      </c>
      <c r="G52" s="159" t="s">
        <v>31</v>
      </c>
      <c r="H52" s="159" t="s">
        <v>31</v>
      </c>
      <c r="I52" s="159" t="s">
        <v>235</v>
      </c>
      <c r="J52" s="160" t="s">
        <v>31</v>
      </c>
      <c r="K52" s="159" t="s">
        <v>31</v>
      </c>
      <c r="L52" s="160" t="s">
        <v>31</v>
      </c>
      <c r="M52" s="161" t="s">
        <v>31</v>
      </c>
      <c r="N52" s="162" t="s">
        <v>31</v>
      </c>
      <c r="Q52" s="137" t="s">
        <v>694</v>
      </c>
    </row>
    <row r="53" spans="1:24" s="132" customFormat="1" ht="22.5" x14ac:dyDescent="0.2">
      <c r="A53" s="165"/>
      <c r="B53" s="166" t="s">
        <v>711</v>
      </c>
      <c r="C53" s="904" t="s">
        <v>712</v>
      </c>
      <c r="D53" s="904"/>
      <c r="E53" s="904"/>
      <c r="F53" s="904"/>
      <c r="G53" s="904"/>
      <c r="H53" s="904"/>
      <c r="I53" s="904"/>
      <c r="J53" s="904"/>
      <c r="K53" s="904"/>
      <c r="L53" s="904"/>
      <c r="M53" s="904"/>
      <c r="N53" s="912"/>
      <c r="S53" s="137" t="s">
        <v>712</v>
      </c>
    </row>
    <row r="54" spans="1:24" s="132" customFormat="1" ht="33.75" x14ac:dyDescent="0.2">
      <c r="A54" s="165"/>
      <c r="B54" s="166" t="s">
        <v>518</v>
      </c>
      <c r="C54" s="904" t="s">
        <v>519</v>
      </c>
      <c r="D54" s="904"/>
      <c r="E54" s="904"/>
      <c r="F54" s="904"/>
      <c r="G54" s="904"/>
      <c r="H54" s="904"/>
      <c r="I54" s="904"/>
      <c r="J54" s="904"/>
      <c r="K54" s="904"/>
      <c r="L54" s="904"/>
      <c r="M54" s="904"/>
      <c r="N54" s="912"/>
      <c r="S54" s="137" t="s">
        <v>519</v>
      </c>
    </row>
    <row r="55" spans="1:24" s="132" customFormat="1" x14ac:dyDescent="0.2">
      <c r="A55" s="167"/>
      <c r="B55" s="166" t="s">
        <v>225</v>
      </c>
      <c r="C55" s="904" t="s">
        <v>255</v>
      </c>
      <c r="D55" s="904"/>
      <c r="E55" s="904"/>
      <c r="F55" s="168" t="s">
        <v>31</v>
      </c>
      <c r="G55" s="168" t="s">
        <v>31</v>
      </c>
      <c r="H55" s="168" t="s">
        <v>31</v>
      </c>
      <c r="I55" s="168" t="s">
        <v>31</v>
      </c>
      <c r="J55" s="169">
        <v>679.32</v>
      </c>
      <c r="K55" s="168" t="s">
        <v>713</v>
      </c>
      <c r="L55" s="169">
        <v>1613.39</v>
      </c>
      <c r="M55" s="170" t="s">
        <v>31</v>
      </c>
      <c r="N55" s="171" t="s">
        <v>31</v>
      </c>
      <c r="T55" s="137" t="s">
        <v>255</v>
      </c>
    </row>
    <row r="56" spans="1:24" s="132" customFormat="1" x14ac:dyDescent="0.2">
      <c r="A56" s="167"/>
      <c r="B56" s="166" t="s">
        <v>235</v>
      </c>
      <c r="C56" s="904" t="s">
        <v>236</v>
      </c>
      <c r="D56" s="904"/>
      <c r="E56" s="904"/>
      <c r="F56" s="168" t="s">
        <v>31</v>
      </c>
      <c r="G56" s="168" t="s">
        <v>31</v>
      </c>
      <c r="H56" s="168" t="s">
        <v>31</v>
      </c>
      <c r="I56" s="168" t="s">
        <v>31</v>
      </c>
      <c r="J56" s="169">
        <v>600.70000000000005</v>
      </c>
      <c r="K56" s="168" t="s">
        <v>713</v>
      </c>
      <c r="L56" s="169">
        <v>1426.66</v>
      </c>
      <c r="M56" s="170" t="s">
        <v>31</v>
      </c>
      <c r="N56" s="171" t="s">
        <v>31</v>
      </c>
      <c r="T56" s="137" t="s">
        <v>236</v>
      </c>
    </row>
    <row r="57" spans="1:24" s="132" customFormat="1" x14ac:dyDescent="0.2">
      <c r="A57" s="167"/>
      <c r="B57" s="166" t="s">
        <v>238</v>
      </c>
      <c r="C57" s="904" t="s">
        <v>239</v>
      </c>
      <c r="D57" s="904"/>
      <c r="E57" s="904"/>
      <c r="F57" s="168" t="s">
        <v>31</v>
      </c>
      <c r="G57" s="168" t="s">
        <v>31</v>
      </c>
      <c r="H57" s="168" t="s">
        <v>31</v>
      </c>
      <c r="I57" s="168" t="s">
        <v>31</v>
      </c>
      <c r="J57" s="169">
        <v>69.08</v>
      </c>
      <c r="K57" s="168" t="s">
        <v>713</v>
      </c>
      <c r="L57" s="169">
        <v>164.07</v>
      </c>
      <c r="M57" s="170" t="s">
        <v>31</v>
      </c>
      <c r="N57" s="171" t="s">
        <v>31</v>
      </c>
      <c r="T57" s="137" t="s">
        <v>239</v>
      </c>
    </row>
    <row r="58" spans="1:24" s="132" customFormat="1" x14ac:dyDescent="0.2">
      <c r="A58" s="167"/>
      <c r="B58" s="166" t="s">
        <v>256</v>
      </c>
      <c r="C58" s="904" t="s">
        <v>257</v>
      </c>
      <c r="D58" s="904"/>
      <c r="E58" s="904"/>
      <c r="F58" s="168" t="s">
        <v>31</v>
      </c>
      <c r="G58" s="168" t="s">
        <v>31</v>
      </c>
      <c r="H58" s="168" t="s">
        <v>31</v>
      </c>
      <c r="I58" s="168" t="s">
        <v>31</v>
      </c>
      <c r="J58" s="169">
        <v>1285.54</v>
      </c>
      <c r="K58" s="168" t="s">
        <v>714</v>
      </c>
      <c r="L58" s="169">
        <v>2442.5300000000002</v>
      </c>
      <c r="M58" s="170" t="s">
        <v>31</v>
      </c>
      <c r="N58" s="171" t="s">
        <v>31</v>
      </c>
      <c r="T58" s="137" t="s">
        <v>257</v>
      </c>
    </row>
    <row r="59" spans="1:24" s="132" customFormat="1" x14ac:dyDescent="0.2">
      <c r="A59" s="167"/>
      <c r="B59" s="166" t="s">
        <v>31</v>
      </c>
      <c r="C59" s="904" t="s">
        <v>258</v>
      </c>
      <c r="D59" s="904"/>
      <c r="E59" s="904"/>
      <c r="F59" s="168" t="s">
        <v>241</v>
      </c>
      <c r="G59" s="168" t="s">
        <v>695</v>
      </c>
      <c r="H59" s="168" t="s">
        <v>713</v>
      </c>
      <c r="I59" s="168" t="s">
        <v>1527</v>
      </c>
      <c r="J59" s="169" t="s">
        <v>31</v>
      </c>
      <c r="K59" s="168" t="s">
        <v>31</v>
      </c>
      <c r="L59" s="169" t="s">
        <v>31</v>
      </c>
      <c r="M59" s="170" t="s">
        <v>31</v>
      </c>
      <c r="N59" s="171" t="s">
        <v>31</v>
      </c>
      <c r="U59" s="137" t="s">
        <v>258</v>
      </c>
    </row>
    <row r="60" spans="1:24" s="132" customFormat="1" x14ac:dyDescent="0.2">
      <c r="A60" s="167"/>
      <c r="B60" s="166" t="s">
        <v>31</v>
      </c>
      <c r="C60" s="904" t="s">
        <v>240</v>
      </c>
      <c r="D60" s="904"/>
      <c r="E60" s="904"/>
      <c r="F60" s="168" t="s">
        <v>241</v>
      </c>
      <c r="G60" s="168" t="s">
        <v>697</v>
      </c>
      <c r="H60" s="168" t="s">
        <v>713</v>
      </c>
      <c r="I60" s="168" t="s">
        <v>1528</v>
      </c>
      <c r="J60" s="169" t="s">
        <v>31</v>
      </c>
      <c r="K60" s="168" t="s">
        <v>31</v>
      </c>
      <c r="L60" s="169" t="s">
        <v>31</v>
      </c>
      <c r="M60" s="170" t="s">
        <v>31</v>
      </c>
      <c r="N60" s="171" t="s">
        <v>31</v>
      </c>
      <c r="U60" s="137" t="s">
        <v>240</v>
      </c>
    </row>
    <row r="61" spans="1:24" s="132" customFormat="1" x14ac:dyDescent="0.2">
      <c r="A61" s="167"/>
      <c r="B61" s="166" t="s">
        <v>31</v>
      </c>
      <c r="C61" s="917" t="s">
        <v>244</v>
      </c>
      <c r="D61" s="917"/>
      <c r="E61" s="917"/>
      <c r="F61" s="159" t="s">
        <v>31</v>
      </c>
      <c r="G61" s="159" t="s">
        <v>31</v>
      </c>
      <c r="H61" s="159" t="s">
        <v>31</v>
      </c>
      <c r="I61" s="159" t="s">
        <v>31</v>
      </c>
      <c r="J61" s="160">
        <v>2565.56</v>
      </c>
      <c r="K61" s="159" t="s">
        <v>31</v>
      </c>
      <c r="L61" s="160">
        <v>5482.58</v>
      </c>
      <c r="M61" s="161" t="s">
        <v>31</v>
      </c>
      <c r="N61" s="162" t="s">
        <v>31</v>
      </c>
      <c r="V61" s="137" t="s">
        <v>244</v>
      </c>
    </row>
    <row r="62" spans="1:24" s="132" customFormat="1" x14ac:dyDescent="0.2">
      <c r="A62" s="167"/>
      <c r="B62" s="166" t="s">
        <v>31</v>
      </c>
      <c r="C62" s="904" t="s">
        <v>245</v>
      </c>
      <c r="D62" s="904"/>
      <c r="E62" s="904"/>
      <c r="F62" s="168" t="s">
        <v>31</v>
      </c>
      <c r="G62" s="168" t="s">
        <v>31</v>
      </c>
      <c r="H62" s="168" t="s">
        <v>31</v>
      </c>
      <c r="I62" s="168" t="s">
        <v>31</v>
      </c>
      <c r="J62" s="169" t="s">
        <v>31</v>
      </c>
      <c r="K62" s="168" t="s">
        <v>31</v>
      </c>
      <c r="L62" s="169">
        <v>1777.46</v>
      </c>
      <c r="M62" s="170" t="s">
        <v>31</v>
      </c>
      <c r="N62" s="171" t="s">
        <v>31</v>
      </c>
      <c r="U62" s="137" t="s">
        <v>245</v>
      </c>
    </row>
    <row r="63" spans="1:24" s="132" customFormat="1" ht="22.5" x14ac:dyDescent="0.2">
      <c r="A63" s="167"/>
      <c r="B63" s="166" t="s">
        <v>699</v>
      </c>
      <c r="C63" s="904" t="s">
        <v>700</v>
      </c>
      <c r="D63" s="904"/>
      <c r="E63" s="904"/>
      <c r="F63" s="168" t="s">
        <v>144</v>
      </c>
      <c r="G63" s="168" t="s">
        <v>537</v>
      </c>
      <c r="H63" s="168" t="s">
        <v>31</v>
      </c>
      <c r="I63" s="168" t="s">
        <v>537</v>
      </c>
      <c r="J63" s="169" t="s">
        <v>31</v>
      </c>
      <c r="K63" s="168" t="s">
        <v>31</v>
      </c>
      <c r="L63" s="169">
        <v>1421.97</v>
      </c>
      <c r="M63" s="170" t="s">
        <v>31</v>
      </c>
      <c r="N63" s="171" t="s">
        <v>31</v>
      </c>
      <c r="U63" s="137" t="s">
        <v>700</v>
      </c>
    </row>
    <row r="64" spans="1:24" s="132" customFormat="1" ht="22.5" x14ac:dyDescent="0.2">
      <c r="A64" s="167"/>
      <c r="B64" s="166" t="s">
        <v>701</v>
      </c>
      <c r="C64" s="904" t="s">
        <v>702</v>
      </c>
      <c r="D64" s="904"/>
      <c r="E64" s="904"/>
      <c r="F64" s="168" t="s">
        <v>144</v>
      </c>
      <c r="G64" s="168" t="s">
        <v>703</v>
      </c>
      <c r="H64" s="168" t="s">
        <v>31</v>
      </c>
      <c r="I64" s="168" t="s">
        <v>703</v>
      </c>
      <c r="J64" s="169" t="s">
        <v>31</v>
      </c>
      <c r="K64" s="168" t="s">
        <v>31</v>
      </c>
      <c r="L64" s="169">
        <v>1066.48</v>
      </c>
      <c r="M64" s="170" t="s">
        <v>31</v>
      </c>
      <c r="N64" s="171" t="s">
        <v>31</v>
      </c>
      <c r="U64" s="137" t="s">
        <v>702</v>
      </c>
    </row>
    <row r="65" spans="1:24" s="132" customFormat="1" x14ac:dyDescent="0.2">
      <c r="A65" s="172"/>
      <c r="B65" s="173"/>
      <c r="C65" s="918" t="s">
        <v>252</v>
      </c>
      <c r="D65" s="918"/>
      <c r="E65" s="918"/>
      <c r="F65" s="174" t="s">
        <v>31</v>
      </c>
      <c r="G65" s="174" t="s">
        <v>31</v>
      </c>
      <c r="H65" s="174" t="s">
        <v>31</v>
      </c>
      <c r="I65" s="174" t="s">
        <v>31</v>
      </c>
      <c r="J65" s="175" t="s">
        <v>31</v>
      </c>
      <c r="K65" s="174" t="s">
        <v>31</v>
      </c>
      <c r="L65" s="175">
        <v>7971.03</v>
      </c>
      <c r="M65" s="161" t="s">
        <v>31</v>
      </c>
      <c r="N65" s="176" t="s">
        <v>31</v>
      </c>
      <c r="W65" s="137" t="s">
        <v>252</v>
      </c>
    </row>
    <row r="66" spans="1:24" s="132" customFormat="1" ht="22.5" x14ac:dyDescent="0.2">
      <c r="A66" s="157" t="s">
        <v>285</v>
      </c>
      <c r="B66" s="158" t="s">
        <v>704</v>
      </c>
      <c r="C66" s="917" t="s">
        <v>717</v>
      </c>
      <c r="D66" s="917"/>
      <c r="E66" s="917"/>
      <c r="F66" s="159" t="s">
        <v>178</v>
      </c>
      <c r="G66" s="159" t="s">
        <v>31</v>
      </c>
      <c r="H66" s="159" t="s">
        <v>31</v>
      </c>
      <c r="I66" s="159" t="s">
        <v>235</v>
      </c>
      <c r="J66" s="160">
        <v>299334.81</v>
      </c>
      <c r="K66" s="159" t="s">
        <v>706</v>
      </c>
      <c r="L66" s="160">
        <v>605853.66</v>
      </c>
      <c r="M66" s="161" t="s">
        <v>31</v>
      </c>
      <c r="N66" s="162" t="s">
        <v>31</v>
      </c>
      <c r="Q66" s="137" t="s">
        <v>717</v>
      </c>
    </row>
    <row r="67" spans="1:24" s="132" customFormat="1" x14ac:dyDescent="0.2">
      <c r="A67" s="163"/>
      <c r="B67" s="164"/>
      <c r="C67" s="904" t="s">
        <v>718</v>
      </c>
      <c r="D67" s="904"/>
      <c r="E67" s="904"/>
      <c r="F67" s="904"/>
      <c r="G67" s="904"/>
      <c r="H67" s="904"/>
      <c r="I67" s="904"/>
      <c r="J67" s="904"/>
      <c r="K67" s="904"/>
      <c r="L67" s="904"/>
      <c r="M67" s="904"/>
      <c r="N67" s="912"/>
      <c r="X67" s="137" t="s">
        <v>718</v>
      </c>
    </row>
    <row r="68" spans="1:24" s="132" customFormat="1" ht="22.5" x14ac:dyDescent="0.2">
      <c r="A68" s="165"/>
      <c r="B68" s="166" t="s">
        <v>708</v>
      </c>
      <c r="C68" s="904" t="s">
        <v>709</v>
      </c>
      <c r="D68" s="904"/>
      <c r="E68" s="904"/>
      <c r="F68" s="904"/>
      <c r="G68" s="904"/>
      <c r="H68" s="904"/>
      <c r="I68" s="904"/>
      <c r="J68" s="904"/>
      <c r="K68" s="904"/>
      <c r="L68" s="904"/>
      <c r="M68" s="904"/>
      <c r="N68" s="912"/>
      <c r="S68" s="137" t="s">
        <v>709</v>
      </c>
    </row>
    <row r="69" spans="1:24" s="132" customFormat="1" ht="22.5" x14ac:dyDescent="0.2">
      <c r="A69" s="157" t="s">
        <v>295</v>
      </c>
      <c r="B69" s="158" t="s">
        <v>719</v>
      </c>
      <c r="C69" s="917" t="s">
        <v>720</v>
      </c>
      <c r="D69" s="917"/>
      <c r="E69" s="917"/>
      <c r="F69" s="159" t="s">
        <v>569</v>
      </c>
      <c r="G69" s="159" t="s">
        <v>31</v>
      </c>
      <c r="H69" s="159" t="s">
        <v>31</v>
      </c>
      <c r="I69" s="159" t="s">
        <v>1183</v>
      </c>
      <c r="J69" s="160" t="s">
        <v>31</v>
      </c>
      <c r="K69" s="159" t="s">
        <v>31</v>
      </c>
      <c r="L69" s="160" t="s">
        <v>31</v>
      </c>
      <c r="M69" s="161" t="s">
        <v>31</v>
      </c>
      <c r="N69" s="162" t="s">
        <v>31</v>
      </c>
      <c r="Q69" s="137" t="s">
        <v>720</v>
      </c>
    </row>
    <row r="70" spans="1:24" s="132" customFormat="1" x14ac:dyDescent="0.2">
      <c r="A70" s="163"/>
      <c r="B70" s="164"/>
      <c r="C70" s="904" t="s">
        <v>1529</v>
      </c>
      <c r="D70" s="904"/>
      <c r="E70" s="904"/>
      <c r="F70" s="904"/>
      <c r="G70" s="904"/>
      <c r="H70" s="904"/>
      <c r="I70" s="904"/>
      <c r="J70" s="904"/>
      <c r="K70" s="904"/>
      <c r="L70" s="904"/>
      <c r="M70" s="904"/>
      <c r="N70" s="912"/>
      <c r="R70" s="137" t="s">
        <v>1529</v>
      </c>
    </row>
    <row r="71" spans="1:24" s="132" customFormat="1" x14ac:dyDescent="0.2">
      <c r="A71" s="167"/>
      <c r="B71" s="166" t="s">
        <v>225</v>
      </c>
      <c r="C71" s="904" t="s">
        <v>255</v>
      </c>
      <c r="D71" s="904"/>
      <c r="E71" s="904"/>
      <c r="F71" s="168" t="s">
        <v>31</v>
      </c>
      <c r="G71" s="168" t="s">
        <v>31</v>
      </c>
      <c r="H71" s="168" t="s">
        <v>31</v>
      </c>
      <c r="I71" s="168" t="s">
        <v>31</v>
      </c>
      <c r="J71" s="169">
        <v>321.93</v>
      </c>
      <c r="K71" s="168" t="s">
        <v>31</v>
      </c>
      <c r="L71" s="169">
        <v>231.79</v>
      </c>
      <c r="M71" s="170" t="s">
        <v>31</v>
      </c>
      <c r="N71" s="171" t="s">
        <v>31</v>
      </c>
      <c r="T71" s="137" t="s">
        <v>255</v>
      </c>
    </row>
    <row r="72" spans="1:24" s="132" customFormat="1" x14ac:dyDescent="0.2">
      <c r="A72" s="167"/>
      <c r="B72" s="166" t="s">
        <v>235</v>
      </c>
      <c r="C72" s="904" t="s">
        <v>236</v>
      </c>
      <c r="D72" s="904"/>
      <c r="E72" s="904"/>
      <c r="F72" s="168" t="s">
        <v>31</v>
      </c>
      <c r="G72" s="168" t="s">
        <v>31</v>
      </c>
      <c r="H72" s="168" t="s">
        <v>31</v>
      </c>
      <c r="I72" s="168" t="s">
        <v>31</v>
      </c>
      <c r="J72" s="169">
        <v>98.67</v>
      </c>
      <c r="K72" s="168" t="s">
        <v>31</v>
      </c>
      <c r="L72" s="169">
        <v>71.040000000000006</v>
      </c>
      <c r="M72" s="170" t="s">
        <v>31</v>
      </c>
      <c r="N72" s="171" t="s">
        <v>31</v>
      </c>
      <c r="T72" s="137" t="s">
        <v>236</v>
      </c>
    </row>
    <row r="73" spans="1:24" s="132" customFormat="1" x14ac:dyDescent="0.2">
      <c r="A73" s="167"/>
      <c r="B73" s="166" t="s">
        <v>238</v>
      </c>
      <c r="C73" s="904" t="s">
        <v>239</v>
      </c>
      <c r="D73" s="904"/>
      <c r="E73" s="904"/>
      <c r="F73" s="168" t="s">
        <v>31</v>
      </c>
      <c r="G73" s="168" t="s">
        <v>31</v>
      </c>
      <c r="H73" s="168" t="s">
        <v>31</v>
      </c>
      <c r="I73" s="168" t="s">
        <v>31</v>
      </c>
      <c r="J73" s="169">
        <v>14.69</v>
      </c>
      <c r="K73" s="168" t="s">
        <v>31</v>
      </c>
      <c r="L73" s="169">
        <v>10.58</v>
      </c>
      <c r="M73" s="170" t="s">
        <v>31</v>
      </c>
      <c r="N73" s="171" t="s">
        <v>31</v>
      </c>
      <c r="T73" s="137" t="s">
        <v>239</v>
      </c>
    </row>
    <row r="74" spans="1:24" s="132" customFormat="1" x14ac:dyDescent="0.2">
      <c r="A74" s="167"/>
      <c r="B74" s="166" t="s">
        <v>256</v>
      </c>
      <c r="C74" s="904" t="s">
        <v>257</v>
      </c>
      <c r="D74" s="904"/>
      <c r="E74" s="904"/>
      <c r="F74" s="168" t="s">
        <v>31</v>
      </c>
      <c r="G74" s="168" t="s">
        <v>31</v>
      </c>
      <c r="H74" s="168" t="s">
        <v>31</v>
      </c>
      <c r="I74" s="168" t="s">
        <v>31</v>
      </c>
      <c r="J74" s="169">
        <v>548.44000000000005</v>
      </c>
      <c r="K74" s="168" t="s">
        <v>31</v>
      </c>
      <c r="L74" s="169">
        <v>394.88</v>
      </c>
      <c r="M74" s="170" t="s">
        <v>31</v>
      </c>
      <c r="N74" s="171" t="s">
        <v>31</v>
      </c>
      <c r="T74" s="137" t="s">
        <v>257</v>
      </c>
    </row>
    <row r="75" spans="1:24" s="132" customFormat="1" x14ac:dyDescent="0.2">
      <c r="A75" s="167"/>
      <c r="B75" s="166" t="s">
        <v>31</v>
      </c>
      <c r="C75" s="904" t="s">
        <v>258</v>
      </c>
      <c r="D75" s="904"/>
      <c r="E75" s="904"/>
      <c r="F75" s="168" t="s">
        <v>241</v>
      </c>
      <c r="G75" s="168" t="s">
        <v>429</v>
      </c>
      <c r="H75" s="168" t="s">
        <v>31</v>
      </c>
      <c r="I75" s="168" t="s">
        <v>1530</v>
      </c>
      <c r="J75" s="169" t="s">
        <v>31</v>
      </c>
      <c r="K75" s="168" t="s">
        <v>31</v>
      </c>
      <c r="L75" s="169" t="s">
        <v>31</v>
      </c>
      <c r="M75" s="170" t="s">
        <v>31</v>
      </c>
      <c r="N75" s="171" t="s">
        <v>31</v>
      </c>
      <c r="U75" s="137" t="s">
        <v>258</v>
      </c>
    </row>
    <row r="76" spans="1:24" s="132" customFormat="1" x14ac:dyDescent="0.2">
      <c r="A76" s="167"/>
      <c r="B76" s="166" t="s">
        <v>31</v>
      </c>
      <c r="C76" s="904" t="s">
        <v>240</v>
      </c>
      <c r="D76" s="904"/>
      <c r="E76" s="904"/>
      <c r="F76" s="168" t="s">
        <v>241</v>
      </c>
      <c r="G76" s="168" t="s">
        <v>724</v>
      </c>
      <c r="H76" s="168" t="s">
        <v>31</v>
      </c>
      <c r="I76" s="168" t="s">
        <v>1531</v>
      </c>
      <c r="J76" s="169" t="s">
        <v>31</v>
      </c>
      <c r="K76" s="168" t="s">
        <v>31</v>
      </c>
      <c r="L76" s="169" t="s">
        <v>31</v>
      </c>
      <c r="M76" s="170" t="s">
        <v>31</v>
      </c>
      <c r="N76" s="171" t="s">
        <v>31</v>
      </c>
      <c r="U76" s="137" t="s">
        <v>240</v>
      </c>
    </row>
    <row r="77" spans="1:24" s="132" customFormat="1" x14ac:dyDescent="0.2">
      <c r="A77" s="167"/>
      <c r="B77" s="166" t="s">
        <v>31</v>
      </c>
      <c r="C77" s="917" t="s">
        <v>244</v>
      </c>
      <c r="D77" s="917"/>
      <c r="E77" s="917"/>
      <c r="F77" s="159" t="s">
        <v>31</v>
      </c>
      <c r="G77" s="159" t="s">
        <v>31</v>
      </c>
      <c r="H77" s="159" t="s">
        <v>31</v>
      </c>
      <c r="I77" s="159" t="s">
        <v>31</v>
      </c>
      <c r="J77" s="160">
        <v>969.04</v>
      </c>
      <c r="K77" s="159" t="s">
        <v>31</v>
      </c>
      <c r="L77" s="160">
        <v>697.71</v>
      </c>
      <c r="M77" s="161" t="s">
        <v>31</v>
      </c>
      <c r="N77" s="162" t="s">
        <v>31</v>
      </c>
      <c r="V77" s="137" t="s">
        <v>244</v>
      </c>
    </row>
    <row r="78" spans="1:24" s="132" customFormat="1" x14ac:dyDescent="0.2">
      <c r="A78" s="167"/>
      <c r="B78" s="166" t="s">
        <v>31</v>
      </c>
      <c r="C78" s="904" t="s">
        <v>245</v>
      </c>
      <c r="D78" s="904"/>
      <c r="E78" s="904"/>
      <c r="F78" s="168" t="s">
        <v>31</v>
      </c>
      <c r="G78" s="168" t="s">
        <v>31</v>
      </c>
      <c r="H78" s="168" t="s">
        <v>31</v>
      </c>
      <c r="I78" s="168" t="s">
        <v>31</v>
      </c>
      <c r="J78" s="169" t="s">
        <v>31</v>
      </c>
      <c r="K78" s="168" t="s">
        <v>31</v>
      </c>
      <c r="L78" s="169">
        <v>242.37</v>
      </c>
      <c r="M78" s="170" t="s">
        <v>31</v>
      </c>
      <c r="N78" s="171" t="s">
        <v>31</v>
      </c>
      <c r="U78" s="137" t="s">
        <v>245</v>
      </c>
    </row>
    <row r="79" spans="1:24" s="132" customFormat="1" ht="22.5" x14ac:dyDescent="0.2">
      <c r="A79" s="167"/>
      <c r="B79" s="166" t="s">
        <v>726</v>
      </c>
      <c r="C79" s="904" t="s">
        <v>727</v>
      </c>
      <c r="D79" s="904"/>
      <c r="E79" s="904"/>
      <c r="F79" s="168" t="s">
        <v>144</v>
      </c>
      <c r="G79" s="168" t="s">
        <v>728</v>
      </c>
      <c r="H79" s="168" t="s">
        <v>31</v>
      </c>
      <c r="I79" s="168" t="s">
        <v>728</v>
      </c>
      <c r="J79" s="169" t="s">
        <v>31</v>
      </c>
      <c r="K79" s="168" t="s">
        <v>31</v>
      </c>
      <c r="L79" s="169">
        <v>290.83999999999997</v>
      </c>
      <c r="M79" s="170" t="s">
        <v>31</v>
      </c>
      <c r="N79" s="171" t="s">
        <v>31</v>
      </c>
      <c r="U79" s="137" t="s">
        <v>727</v>
      </c>
    </row>
    <row r="80" spans="1:24" s="132" customFormat="1" ht="22.5" x14ac:dyDescent="0.2">
      <c r="A80" s="167"/>
      <c r="B80" s="166" t="s">
        <v>729</v>
      </c>
      <c r="C80" s="904" t="s">
        <v>730</v>
      </c>
      <c r="D80" s="904"/>
      <c r="E80" s="904"/>
      <c r="F80" s="168" t="s">
        <v>144</v>
      </c>
      <c r="G80" s="168" t="s">
        <v>554</v>
      </c>
      <c r="H80" s="168" t="s">
        <v>31</v>
      </c>
      <c r="I80" s="168" t="s">
        <v>554</v>
      </c>
      <c r="J80" s="169" t="s">
        <v>31</v>
      </c>
      <c r="K80" s="168" t="s">
        <v>31</v>
      </c>
      <c r="L80" s="169">
        <v>157.54</v>
      </c>
      <c r="M80" s="170" t="s">
        <v>31</v>
      </c>
      <c r="N80" s="171" t="s">
        <v>31</v>
      </c>
      <c r="U80" s="137" t="s">
        <v>730</v>
      </c>
    </row>
    <row r="81" spans="1:23" s="132" customFormat="1" x14ac:dyDescent="0.2">
      <c r="A81" s="172"/>
      <c r="B81" s="173"/>
      <c r="C81" s="918" t="s">
        <v>252</v>
      </c>
      <c r="D81" s="918"/>
      <c r="E81" s="918"/>
      <c r="F81" s="174" t="s">
        <v>31</v>
      </c>
      <c r="G81" s="174" t="s">
        <v>31</v>
      </c>
      <c r="H81" s="174" t="s">
        <v>31</v>
      </c>
      <c r="I81" s="174" t="s">
        <v>31</v>
      </c>
      <c r="J81" s="175" t="s">
        <v>31</v>
      </c>
      <c r="K81" s="174" t="s">
        <v>31</v>
      </c>
      <c r="L81" s="175">
        <v>1146.0899999999999</v>
      </c>
      <c r="M81" s="161" t="s">
        <v>31</v>
      </c>
      <c r="N81" s="176" t="s">
        <v>31</v>
      </c>
      <c r="W81" s="137" t="s">
        <v>252</v>
      </c>
    </row>
    <row r="82" spans="1:23" s="132" customFormat="1" x14ac:dyDescent="0.2">
      <c r="A82" s="157" t="s">
        <v>304</v>
      </c>
      <c r="B82" s="158" t="s">
        <v>731</v>
      </c>
      <c r="C82" s="917" t="s">
        <v>732</v>
      </c>
      <c r="D82" s="917"/>
      <c r="E82" s="917"/>
      <c r="F82" s="159" t="s">
        <v>646</v>
      </c>
      <c r="G82" s="159" t="s">
        <v>31</v>
      </c>
      <c r="H82" s="159" t="s">
        <v>31</v>
      </c>
      <c r="I82" s="159" t="s">
        <v>1532</v>
      </c>
      <c r="J82" s="160">
        <v>166.11</v>
      </c>
      <c r="K82" s="159" t="s">
        <v>31</v>
      </c>
      <c r="L82" s="160">
        <v>14591.1</v>
      </c>
      <c r="M82" s="161" t="s">
        <v>31</v>
      </c>
      <c r="N82" s="162" t="s">
        <v>31</v>
      </c>
      <c r="Q82" s="137" t="s">
        <v>732</v>
      </c>
    </row>
    <row r="83" spans="1:23" s="132" customFormat="1" x14ac:dyDescent="0.2">
      <c r="A83" s="157" t="s">
        <v>309</v>
      </c>
      <c r="B83" s="158" t="s">
        <v>734</v>
      </c>
      <c r="C83" s="917" t="s">
        <v>735</v>
      </c>
      <c r="D83" s="917"/>
      <c r="E83" s="917"/>
      <c r="F83" s="159" t="s">
        <v>650</v>
      </c>
      <c r="G83" s="159" t="s">
        <v>31</v>
      </c>
      <c r="H83" s="159" t="s">
        <v>31</v>
      </c>
      <c r="I83" s="159" t="s">
        <v>746</v>
      </c>
      <c r="J83" s="160" t="s">
        <v>31</v>
      </c>
      <c r="K83" s="159" t="s">
        <v>31</v>
      </c>
      <c r="L83" s="160" t="s">
        <v>31</v>
      </c>
      <c r="M83" s="161" t="s">
        <v>31</v>
      </c>
      <c r="N83" s="162" t="s">
        <v>31</v>
      </c>
      <c r="Q83" s="137" t="s">
        <v>735</v>
      </c>
    </row>
    <row r="84" spans="1:23" s="132" customFormat="1" x14ac:dyDescent="0.2">
      <c r="A84" s="163"/>
      <c r="B84" s="164"/>
      <c r="C84" s="904" t="s">
        <v>1533</v>
      </c>
      <c r="D84" s="904"/>
      <c r="E84" s="904"/>
      <c r="F84" s="904"/>
      <c r="G84" s="904"/>
      <c r="H84" s="904"/>
      <c r="I84" s="904"/>
      <c r="J84" s="904"/>
      <c r="K84" s="904"/>
      <c r="L84" s="904"/>
      <c r="M84" s="904"/>
      <c r="N84" s="912"/>
      <c r="R84" s="137" t="s">
        <v>1533</v>
      </c>
    </row>
    <row r="85" spans="1:23" s="132" customFormat="1" x14ac:dyDescent="0.2">
      <c r="A85" s="167"/>
      <c r="B85" s="166" t="s">
        <v>225</v>
      </c>
      <c r="C85" s="904" t="s">
        <v>255</v>
      </c>
      <c r="D85" s="904"/>
      <c r="E85" s="904"/>
      <c r="F85" s="168" t="s">
        <v>31</v>
      </c>
      <c r="G85" s="168" t="s">
        <v>31</v>
      </c>
      <c r="H85" s="168" t="s">
        <v>31</v>
      </c>
      <c r="I85" s="168" t="s">
        <v>31</v>
      </c>
      <c r="J85" s="169">
        <v>237.13</v>
      </c>
      <c r="K85" s="168" t="s">
        <v>31</v>
      </c>
      <c r="L85" s="169">
        <v>28.46</v>
      </c>
      <c r="M85" s="170" t="s">
        <v>31</v>
      </c>
      <c r="N85" s="171" t="s">
        <v>31</v>
      </c>
      <c r="T85" s="137" t="s">
        <v>255</v>
      </c>
    </row>
    <row r="86" spans="1:23" s="132" customFormat="1" x14ac:dyDescent="0.2">
      <c r="A86" s="167"/>
      <c r="B86" s="166" t="s">
        <v>235</v>
      </c>
      <c r="C86" s="904" t="s">
        <v>236</v>
      </c>
      <c r="D86" s="904"/>
      <c r="E86" s="904"/>
      <c r="F86" s="168" t="s">
        <v>31</v>
      </c>
      <c r="G86" s="168" t="s">
        <v>31</v>
      </c>
      <c r="H86" s="168" t="s">
        <v>31</v>
      </c>
      <c r="I86" s="168" t="s">
        <v>31</v>
      </c>
      <c r="J86" s="169">
        <v>21.18</v>
      </c>
      <c r="K86" s="168" t="s">
        <v>31</v>
      </c>
      <c r="L86" s="169">
        <v>2.54</v>
      </c>
      <c r="M86" s="170" t="s">
        <v>31</v>
      </c>
      <c r="N86" s="171" t="s">
        <v>31</v>
      </c>
      <c r="T86" s="137" t="s">
        <v>236</v>
      </c>
    </row>
    <row r="87" spans="1:23" s="132" customFormat="1" x14ac:dyDescent="0.2">
      <c r="A87" s="167"/>
      <c r="B87" s="166" t="s">
        <v>238</v>
      </c>
      <c r="C87" s="904" t="s">
        <v>239</v>
      </c>
      <c r="D87" s="904"/>
      <c r="E87" s="904"/>
      <c r="F87" s="168" t="s">
        <v>31</v>
      </c>
      <c r="G87" s="168" t="s">
        <v>31</v>
      </c>
      <c r="H87" s="168" t="s">
        <v>31</v>
      </c>
      <c r="I87" s="168" t="s">
        <v>31</v>
      </c>
      <c r="J87" s="169">
        <v>3.21</v>
      </c>
      <c r="K87" s="168" t="s">
        <v>31</v>
      </c>
      <c r="L87" s="169">
        <v>0.39</v>
      </c>
      <c r="M87" s="170" t="s">
        <v>31</v>
      </c>
      <c r="N87" s="171" t="s">
        <v>31</v>
      </c>
      <c r="T87" s="137" t="s">
        <v>239</v>
      </c>
    </row>
    <row r="88" spans="1:23" s="132" customFormat="1" x14ac:dyDescent="0.2">
      <c r="A88" s="167"/>
      <c r="B88" s="166" t="s">
        <v>256</v>
      </c>
      <c r="C88" s="904" t="s">
        <v>257</v>
      </c>
      <c r="D88" s="904"/>
      <c r="E88" s="904"/>
      <c r="F88" s="168" t="s">
        <v>31</v>
      </c>
      <c r="G88" s="168" t="s">
        <v>31</v>
      </c>
      <c r="H88" s="168" t="s">
        <v>31</v>
      </c>
      <c r="I88" s="168" t="s">
        <v>31</v>
      </c>
      <c r="J88" s="169">
        <v>5089.63</v>
      </c>
      <c r="K88" s="168" t="s">
        <v>31</v>
      </c>
      <c r="L88" s="169">
        <v>610.76</v>
      </c>
      <c r="M88" s="170" t="s">
        <v>31</v>
      </c>
      <c r="N88" s="171" t="s">
        <v>31</v>
      </c>
      <c r="T88" s="137" t="s">
        <v>257</v>
      </c>
    </row>
    <row r="89" spans="1:23" s="132" customFormat="1" x14ac:dyDescent="0.2">
      <c r="A89" s="167"/>
      <c r="B89" s="166" t="s">
        <v>31</v>
      </c>
      <c r="C89" s="904" t="s">
        <v>258</v>
      </c>
      <c r="D89" s="904"/>
      <c r="E89" s="904"/>
      <c r="F89" s="168" t="s">
        <v>241</v>
      </c>
      <c r="G89" s="168" t="s">
        <v>738</v>
      </c>
      <c r="H89" s="168" t="s">
        <v>31</v>
      </c>
      <c r="I89" s="168" t="s">
        <v>1534</v>
      </c>
      <c r="J89" s="169" t="s">
        <v>31</v>
      </c>
      <c r="K89" s="168" t="s">
        <v>31</v>
      </c>
      <c r="L89" s="169" t="s">
        <v>31</v>
      </c>
      <c r="M89" s="170" t="s">
        <v>31</v>
      </c>
      <c r="N89" s="171" t="s">
        <v>31</v>
      </c>
      <c r="U89" s="137" t="s">
        <v>258</v>
      </c>
    </row>
    <row r="90" spans="1:23" s="132" customFormat="1" x14ac:dyDescent="0.2">
      <c r="A90" s="167"/>
      <c r="B90" s="166" t="s">
        <v>31</v>
      </c>
      <c r="C90" s="904" t="s">
        <v>240</v>
      </c>
      <c r="D90" s="904"/>
      <c r="E90" s="904"/>
      <c r="F90" s="168" t="s">
        <v>241</v>
      </c>
      <c r="G90" s="168" t="s">
        <v>740</v>
      </c>
      <c r="H90" s="168" t="s">
        <v>31</v>
      </c>
      <c r="I90" s="168" t="s">
        <v>1381</v>
      </c>
      <c r="J90" s="169" t="s">
        <v>31</v>
      </c>
      <c r="K90" s="168" t="s">
        <v>31</v>
      </c>
      <c r="L90" s="169" t="s">
        <v>31</v>
      </c>
      <c r="M90" s="170" t="s">
        <v>31</v>
      </c>
      <c r="N90" s="171" t="s">
        <v>31</v>
      </c>
      <c r="U90" s="137" t="s">
        <v>240</v>
      </c>
    </row>
    <row r="91" spans="1:23" s="132" customFormat="1" x14ac:dyDescent="0.2">
      <c r="A91" s="167"/>
      <c r="B91" s="166" t="s">
        <v>31</v>
      </c>
      <c r="C91" s="917" t="s">
        <v>244</v>
      </c>
      <c r="D91" s="917"/>
      <c r="E91" s="917"/>
      <c r="F91" s="159" t="s">
        <v>31</v>
      </c>
      <c r="G91" s="159" t="s">
        <v>31</v>
      </c>
      <c r="H91" s="159" t="s">
        <v>31</v>
      </c>
      <c r="I91" s="159" t="s">
        <v>31</v>
      </c>
      <c r="J91" s="160">
        <v>5347.94</v>
      </c>
      <c r="K91" s="159" t="s">
        <v>31</v>
      </c>
      <c r="L91" s="160">
        <v>641.76</v>
      </c>
      <c r="M91" s="161" t="s">
        <v>31</v>
      </c>
      <c r="N91" s="162" t="s">
        <v>31</v>
      </c>
      <c r="V91" s="137" t="s">
        <v>244</v>
      </c>
    </row>
    <row r="92" spans="1:23" s="132" customFormat="1" x14ac:dyDescent="0.2">
      <c r="A92" s="167"/>
      <c r="B92" s="166" t="s">
        <v>31</v>
      </c>
      <c r="C92" s="904" t="s">
        <v>245</v>
      </c>
      <c r="D92" s="904"/>
      <c r="E92" s="904"/>
      <c r="F92" s="168" t="s">
        <v>31</v>
      </c>
      <c r="G92" s="168" t="s">
        <v>31</v>
      </c>
      <c r="H92" s="168" t="s">
        <v>31</v>
      </c>
      <c r="I92" s="168" t="s">
        <v>31</v>
      </c>
      <c r="J92" s="169" t="s">
        <v>31</v>
      </c>
      <c r="K92" s="168" t="s">
        <v>31</v>
      </c>
      <c r="L92" s="169">
        <v>28.85</v>
      </c>
      <c r="M92" s="170" t="s">
        <v>31</v>
      </c>
      <c r="N92" s="171" t="s">
        <v>31</v>
      </c>
      <c r="U92" s="137" t="s">
        <v>245</v>
      </c>
    </row>
    <row r="93" spans="1:23" s="132" customFormat="1" ht="22.5" x14ac:dyDescent="0.2">
      <c r="A93" s="167"/>
      <c r="B93" s="166" t="s">
        <v>726</v>
      </c>
      <c r="C93" s="904" t="s">
        <v>727</v>
      </c>
      <c r="D93" s="904"/>
      <c r="E93" s="904"/>
      <c r="F93" s="168" t="s">
        <v>144</v>
      </c>
      <c r="G93" s="168" t="s">
        <v>728</v>
      </c>
      <c r="H93" s="168" t="s">
        <v>31</v>
      </c>
      <c r="I93" s="168" t="s">
        <v>728</v>
      </c>
      <c r="J93" s="169" t="s">
        <v>31</v>
      </c>
      <c r="K93" s="168" t="s">
        <v>31</v>
      </c>
      <c r="L93" s="169">
        <v>34.619999999999997</v>
      </c>
      <c r="M93" s="170" t="s">
        <v>31</v>
      </c>
      <c r="N93" s="171" t="s">
        <v>31</v>
      </c>
      <c r="U93" s="137" t="s">
        <v>727</v>
      </c>
    </row>
    <row r="94" spans="1:23" s="132" customFormat="1" ht="22.5" x14ac:dyDescent="0.2">
      <c r="A94" s="167"/>
      <c r="B94" s="166" t="s">
        <v>729</v>
      </c>
      <c r="C94" s="904" t="s">
        <v>730</v>
      </c>
      <c r="D94" s="904"/>
      <c r="E94" s="904"/>
      <c r="F94" s="168" t="s">
        <v>144</v>
      </c>
      <c r="G94" s="168" t="s">
        <v>554</v>
      </c>
      <c r="H94" s="168" t="s">
        <v>31</v>
      </c>
      <c r="I94" s="168" t="s">
        <v>554</v>
      </c>
      <c r="J94" s="169" t="s">
        <v>31</v>
      </c>
      <c r="K94" s="168" t="s">
        <v>31</v>
      </c>
      <c r="L94" s="169">
        <v>18.75</v>
      </c>
      <c r="M94" s="170" t="s">
        <v>31</v>
      </c>
      <c r="N94" s="171" t="s">
        <v>31</v>
      </c>
      <c r="U94" s="137" t="s">
        <v>730</v>
      </c>
    </row>
    <row r="95" spans="1:23" s="132" customFormat="1" x14ac:dyDescent="0.2">
      <c r="A95" s="172"/>
      <c r="B95" s="173"/>
      <c r="C95" s="918" t="s">
        <v>252</v>
      </c>
      <c r="D95" s="918"/>
      <c r="E95" s="918"/>
      <c r="F95" s="174" t="s">
        <v>31</v>
      </c>
      <c r="G95" s="174" t="s">
        <v>31</v>
      </c>
      <c r="H95" s="174" t="s">
        <v>31</v>
      </c>
      <c r="I95" s="174" t="s">
        <v>31</v>
      </c>
      <c r="J95" s="175" t="s">
        <v>31</v>
      </c>
      <c r="K95" s="174" t="s">
        <v>31</v>
      </c>
      <c r="L95" s="175">
        <v>695.13</v>
      </c>
      <c r="M95" s="161" t="s">
        <v>31</v>
      </c>
      <c r="N95" s="176" t="s">
        <v>31</v>
      </c>
      <c r="W95" s="137" t="s">
        <v>252</v>
      </c>
    </row>
    <row r="96" spans="1:23" s="132" customFormat="1" ht="22.5" x14ac:dyDescent="0.2">
      <c r="A96" s="157" t="s">
        <v>315</v>
      </c>
      <c r="B96" s="158" t="s">
        <v>742</v>
      </c>
      <c r="C96" s="917" t="s">
        <v>743</v>
      </c>
      <c r="D96" s="917"/>
      <c r="E96" s="917"/>
      <c r="F96" s="159" t="s">
        <v>744</v>
      </c>
      <c r="G96" s="159" t="s">
        <v>31</v>
      </c>
      <c r="H96" s="159" t="s">
        <v>31</v>
      </c>
      <c r="I96" s="159" t="s">
        <v>304</v>
      </c>
      <c r="J96" s="160" t="s">
        <v>31</v>
      </c>
      <c r="K96" s="159" t="s">
        <v>31</v>
      </c>
      <c r="L96" s="160" t="s">
        <v>31</v>
      </c>
      <c r="M96" s="161" t="s">
        <v>31</v>
      </c>
      <c r="N96" s="162" t="s">
        <v>31</v>
      </c>
      <c r="Q96" s="137" t="s">
        <v>743</v>
      </c>
    </row>
    <row r="97" spans="1:23" s="132" customFormat="1" x14ac:dyDescent="0.2">
      <c r="A97" s="167"/>
      <c r="B97" s="166" t="s">
        <v>225</v>
      </c>
      <c r="C97" s="904" t="s">
        <v>255</v>
      </c>
      <c r="D97" s="904"/>
      <c r="E97" s="904"/>
      <c r="F97" s="168" t="s">
        <v>31</v>
      </c>
      <c r="G97" s="168" t="s">
        <v>31</v>
      </c>
      <c r="H97" s="168" t="s">
        <v>31</v>
      </c>
      <c r="I97" s="168" t="s">
        <v>31</v>
      </c>
      <c r="J97" s="169">
        <v>1.1499999999999999</v>
      </c>
      <c r="K97" s="168" t="s">
        <v>31</v>
      </c>
      <c r="L97" s="169">
        <v>8.0500000000000007</v>
      </c>
      <c r="M97" s="170" t="s">
        <v>31</v>
      </c>
      <c r="N97" s="171" t="s">
        <v>31</v>
      </c>
      <c r="T97" s="137" t="s">
        <v>255</v>
      </c>
    </row>
    <row r="98" spans="1:23" s="132" customFormat="1" x14ac:dyDescent="0.2">
      <c r="A98" s="167"/>
      <c r="B98" s="166" t="s">
        <v>256</v>
      </c>
      <c r="C98" s="904" t="s">
        <v>257</v>
      </c>
      <c r="D98" s="904"/>
      <c r="E98" s="904"/>
      <c r="F98" s="168" t="s">
        <v>31</v>
      </c>
      <c r="G98" s="168" t="s">
        <v>31</v>
      </c>
      <c r="H98" s="168" t="s">
        <v>31</v>
      </c>
      <c r="I98" s="168" t="s">
        <v>31</v>
      </c>
      <c r="J98" s="169">
        <v>7.8</v>
      </c>
      <c r="K98" s="168" t="s">
        <v>31</v>
      </c>
      <c r="L98" s="169">
        <v>54.6</v>
      </c>
      <c r="M98" s="170" t="s">
        <v>31</v>
      </c>
      <c r="N98" s="171" t="s">
        <v>31</v>
      </c>
      <c r="T98" s="137" t="s">
        <v>257</v>
      </c>
    </row>
    <row r="99" spans="1:23" s="132" customFormat="1" x14ac:dyDescent="0.2">
      <c r="A99" s="167"/>
      <c r="B99" s="166" t="s">
        <v>31</v>
      </c>
      <c r="C99" s="904" t="s">
        <v>258</v>
      </c>
      <c r="D99" s="904"/>
      <c r="E99" s="904"/>
      <c r="F99" s="168" t="s">
        <v>241</v>
      </c>
      <c r="G99" s="168" t="s">
        <v>746</v>
      </c>
      <c r="H99" s="168" t="s">
        <v>31</v>
      </c>
      <c r="I99" s="168" t="s">
        <v>975</v>
      </c>
      <c r="J99" s="169" t="s">
        <v>31</v>
      </c>
      <c r="K99" s="168" t="s">
        <v>31</v>
      </c>
      <c r="L99" s="169" t="s">
        <v>31</v>
      </c>
      <c r="M99" s="170" t="s">
        <v>31</v>
      </c>
      <c r="N99" s="171" t="s">
        <v>31</v>
      </c>
      <c r="U99" s="137" t="s">
        <v>258</v>
      </c>
    </row>
    <row r="100" spans="1:23" s="132" customFormat="1" x14ac:dyDescent="0.2">
      <c r="A100" s="167"/>
      <c r="B100" s="166" t="s">
        <v>31</v>
      </c>
      <c r="C100" s="917" t="s">
        <v>244</v>
      </c>
      <c r="D100" s="917"/>
      <c r="E100" s="917"/>
      <c r="F100" s="159" t="s">
        <v>31</v>
      </c>
      <c r="G100" s="159" t="s">
        <v>31</v>
      </c>
      <c r="H100" s="159" t="s">
        <v>31</v>
      </c>
      <c r="I100" s="159" t="s">
        <v>31</v>
      </c>
      <c r="J100" s="160">
        <v>8.9499999999999993</v>
      </c>
      <c r="K100" s="159" t="s">
        <v>31</v>
      </c>
      <c r="L100" s="160">
        <v>62.65</v>
      </c>
      <c r="M100" s="161" t="s">
        <v>31</v>
      </c>
      <c r="N100" s="162" t="s">
        <v>31</v>
      </c>
      <c r="V100" s="137" t="s">
        <v>244</v>
      </c>
    </row>
    <row r="101" spans="1:23" s="132" customFormat="1" x14ac:dyDescent="0.2">
      <c r="A101" s="167"/>
      <c r="B101" s="166" t="s">
        <v>31</v>
      </c>
      <c r="C101" s="904" t="s">
        <v>245</v>
      </c>
      <c r="D101" s="904"/>
      <c r="E101" s="904"/>
      <c r="F101" s="168" t="s">
        <v>31</v>
      </c>
      <c r="G101" s="168" t="s">
        <v>31</v>
      </c>
      <c r="H101" s="168" t="s">
        <v>31</v>
      </c>
      <c r="I101" s="168" t="s">
        <v>31</v>
      </c>
      <c r="J101" s="169" t="s">
        <v>31</v>
      </c>
      <c r="K101" s="168" t="s">
        <v>31</v>
      </c>
      <c r="L101" s="169">
        <v>8.0500000000000007</v>
      </c>
      <c r="M101" s="170" t="s">
        <v>31</v>
      </c>
      <c r="N101" s="171" t="s">
        <v>31</v>
      </c>
      <c r="U101" s="137" t="s">
        <v>245</v>
      </c>
    </row>
    <row r="102" spans="1:23" s="132" customFormat="1" ht="22.5" x14ac:dyDescent="0.2">
      <c r="A102" s="167"/>
      <c r="B102" s="166" t="s">
        <v>726</v>
      </c>
      <c r="C102" s="904" t="s">
        <v>727</v>
      </c>
      <c r="D102" s="904"/>
      <c r="E102" s="904"/>
      <c r="F102" s="168" t="s">
        <v>144</v>
      </c>
      <c r="G102" s="168" t="s">
        <v>728</v>
      </c>
      <c r="H102" s="168" t="s">
        <v>31</v>
      </c>
      <c r="I102" s="168" t="s">
        <v>728</v>
      </c>
      <c r="J102" s="169" t="s">
        <v>31</v>
      </c>
      <c r="K102" s="168" t="s">
        <v>31</v>
      </c>
      <c r="L102" s="169">
        <v>9.66</v>
      </c>
      <c r="M102" s="170" t="s">
        <v>31</v>
      </c>
      <c r="N102" s="171" t="s">
        <v>31</v>
      </c>
      <c r="U102" s="137" t="s">
        <v>727</v>
      </c>
    </row>
    <row r="103" spans="1:23" s="132" customFormat="1" ht="22.5" x14ac:dyDescent="0.2">
      <c r="A103" s="167"/>
      <c r="B103" s="166" t="s">
        <v>729</v>
      </c>
      <c r="C103" s="904" t="s">
        <v>730</v>
      </c>
      <c r="D103" s="904"/>
      <c r="E103" s="904"/>
      <c r="F103" s="168" t="s">
        <v>144</v>
      </c>
      <c r="G103" s="168" t="s">
        <v>554</v>
      </c>
      <c r="H103" s="168" t="s">
        <v>31</v>
      </c>
      <c r="I103" s="168" t="s">
        <v>554</v>
      </c>
      <c r="J103" s="169" t="s">
        <v>31</v>
      </c>
      <c r="K103" s="168" t="s">
        <v>31</v>
      </c>
      <c r="L103" s="169">
        <v>5.23</v>
      </c>
      <c r="M103" s="170" t="s">
        <v>31</v>
      </c>
      <c r="N103" s="171" t="s">
        <v>31</v>
      </c>
      <c r="U103" s="137" t="s">
        <v>730</v>
      </c>
    </row>
    <row r="104" spans="1:23" s="132" customFormat="1" x14ac:dyDescent="0.2">
      <c r="A104" s="172"/>
      <c r="B104" s="173"/>
      <c r="C104" s="918" t="s">
        <v>252</v>
      </c>
      <c r="D104" s="918"/>
      <c r="E104" s="918"/>
      <c r="F104" s="174" t="s">
        <v>31</v>
      </c>
      <c r="G104" s="174" t="s">
        <v>31</v>
      </c>
      <c r="H104" s="174" t="s">
        <v>31</v>
      </c>
      <c r="I104" s="174" t="s">
        <v>31</v>
      </c>
      <c r="J104" s="175" t="s">
        <v>31</v>
      </c>
      <c r="K104" s="174" t="s">
        <v>31</v>
      </c>
      <c r="L104" s="175">
        <v>77.540000000000006</v>
      </c>
      <c r="M104" s="161" t="s">
        <v>31</v>
      </c>
      <c r="N104" s="176" t="s">
        <v>31</v>
      </c>
      <c r="W104" s="137" t="s">
        <v>252</v>
      </c>
    </row>
    <row r="105" spans="1:23" s="132" customFormat="1" ht="33.75" x14ac:dyDescent="0.2">
      <c r="A105" s="157" t="s">
        <v>318</v>
      </c>
      <c r="B105" s="158" t="s">
        <v>748</v>
      </c>
      <c r="C105" s="917" t="s">
        <v>749</v>
      </c>
      <c r="D105" s="917"/>
      <c r="E105" s="917"/>
      <c r="F105" s="159" t="s">
        <v>178</v>
      </c>
      <c r="G105" s="159" t="s">
        <v>31</v>
      </c>
      <c r="H105" s="159" t="s">
        <v>31</v>
      </c>
      <c r="I105" s="159" t="s">
        <v>304</v>
      </c>
      <c r="J105" s="160">
        <v>119.27</v>
      </c>
      <c r="K105" s="159" t="s">
        <v>31</v>
      </c>
      <c r="L105" s="160">
        <v>834.89</v>
      </c>
      <c r="M105" s="161" t="s">
        <v>31</v>
      </c>
      <c r="N105" s="162" t="s">
        <v>31</v>
      </c>
      <c r="Q105" s="137" t="s">
        <v>749</v>
      </c>
    </row>
    <row r="106" spans="1:23" s="132" customFormat="1" ht="33.75" x14ac:dyDescent="0.2">
      <c r="A106" s="157" t="s">
        <v>323</v>
      </c>
      <c r="B106" s="158" t="s">
        <v>750</v>
      </c>
      <c r="C106" s="917" t="s">
        <v>751</v>
      </c>
      <c r="D106" s="917"/>
      <c r="E106" s="917"/>
      <c r="F106" s="159" t="s">
        <v>178</v>
      </c>
      <c r="G106" s="159" t="s">
        <v>31</v>
      </c>
      <c r="H106" s="159" t="s">
        <v>31</v>
      </c>
      <c r="I106" s="159" t="s">
        <v>235</v>
      </c>
      <c r="J106" s="160">
        <v>31.64</v>
      </c>
      <c r="K106" s="159" t="s">
        <v>31</v>
      </c>
      <c r="L106" s="160">
        <v>63.28</v>
      </c>
      <c r="M106" s="161" t="s">
        <v>31</v>
      </c>
      <c r="N106" s="162" t="s">
        <v>31</v>
      </c>
      <c r="Q106" s="137" t="s">
        <v>751</v>
      </c>
    </row>
    <row r="107" spans="1:23" s="132" customFormat="1" ht="56.25" x14ac:dyDescent="0.2">
      <c r="A107" s="157" t="s">
        <v>328</v>
      </c>
      <c r="B107" s="158" t="s">
        <v>752</v>
      </c>
      <c r="C107" s="917" t="s">
        <v>753</v>
      </c>
      <c r="D107" s="917"/>
      <c r="E107" s="917"/>
      <c r="F107" s="159" t="s">
        <v>569</v>
      </c>
      <c r="G107" s="159" t="s">
        <v>31</v>
      </c>
      <c r="H107" s="159" t="s">
        <v>31</v>
      </c>
      <c r="I107" s="159" t="s">
        <v>1535</v>
      </c>
      <c r="J107" s="160" t="s">
        <v>31</v>
      </c>
      <c r="K107" s="159" t="s">
        <v>31</v>
      </c>
      <c r="L107" s="160" t="s">
        <v>31</v>
      </c>
      <c r="M107" s="161" t="s">
        <v>31</v>
      </c>
      <c r="N107" s="162" t="s">
        <v>31</v>
      </c>
      <c r="Q107" s="137" t="s">
        <v>753</v>
      </c>
    </row>
    <row r="108" spans="1:23" s="132" customFormat="1" x14ac:dyDescent="0.2">
      <c r="A108" s="163"/>
      <c r="B108" s="164"/>
      <c r="C108" s="904" t="s">
        <v>1536</v>
      </c>
      <c r="D108" s="904"/>
      <c r="E108" s="904"/>
      <c r="F108" s="904"/>
      <c r="G108" s="904"/>
      <c r="H108" s="904"/>
      <c r="I108" s="904"/>
      <c r="J108" s="904"/>
      <c r="K108" s="904"/>
      <c r="L108" s="904"/>
      <c r="M108" s="904"/>
      <c r="N108" s="912"/>
      <c r="R108" s="137" t="s">
        <v>1536</v>
      </c>
    </row>
    <row r="109" spans="1:23" s="132" customFormat="1" x14ac:dyDescent="0.2">
      <c r="A109" s="167"/>
      <c r="B109" s="166" t="s">
        <v>225</v>
      </c>
      <c r="C109" s="904" t="s">
        <v>255</v>
      </c>
      <c r="D109" s="904"/>
      <c r="E109" s="904"/>
      <c r="F109" s="168" t="s">
        <v>31</v>
      </c>
      <c r="G109" s="168" t="s">
        <v>31</v>
      </c>
      <c r="H109" s="168" t="s">
        <v>31</v>
      </c>
      <c r="I109" s="168" t="s">
        <v>31</v>
      </c>
      <c r="J109" s="169">
        <v>974.82</v>
      </c>
      <c r="K109" s="168" t="s">
        <v>31</v>
      </c>
      <c r="L109" s="169">
        <v>1023.56</v>
      </c>
      <c r="M109" s="170" t="s">
        <v>31</v>
      </c>
      <c r="N109" s="171" t="s">
        <v>31</v>
      </c>
      <c r="T109" s="137" t="s">
        <v>255</v>
      </c>
    </row>
    <row r="110" spans="1:23" s="132" customFormat="1" x14ac:dyDescent="0.2">
      <c r="A110" s="167"/>
      <c r="B110" s="166" t="s">
        <v>235</v>
      </c>
      <c r="C110" s="904" t="s">
        <v>236</v>
      </c>
      <c r="D110" s="904"/>
      <c r="E110" s="904"/>
      <c r="F110" s="168" t="s">
        <v>31</v>
      </c>
      <c r="G110" s="168" t="s">
        <v>31</v>
      </c>
      <c r="H110" s="168" t="s">
        <v>31</v>
      </c>
      <c r="I110" s="168" t="s">
        <v>31</v>
      </c>
      <c r="J110" s="169">
        <v>55.47</v>
      </c>
      <c r="K110" s="168" t="s">
        <v>31</v>
      </c>
      <c r="L110" s="169">
        <v>58.24</v>
      </c>
      <c r="M110" s="170" t="s">
        <v>31</v>
      </c>
      <c r="N110" s="171" t="s">
        <v>31</v>
      </c>
      <c r="T110" s="137" t="s">
        <v>236</v>
      </c>
    </row>
    <row r="111" spans="1:23" s="132" customFormat="1" x14ac:dyDescent="0.2">
      <c r="A111" s="167"/>
      <c r="B111" s="166" t="s">
        <v>238</v>
      </c>
      <c r="C111" s="904" t="s">
        <v>239</v>
      </c>
      <c r="D111" s="904"/>
      <c r="E111" s="904"/>
      <c r="F111" s="168" t="s">
        <v>31</v>
      </c>
      <c r="G111" s="168" t="s">
        <v>31</v>
      </c>
      <c r="H111" s="168" t="s">
        <v>31</v>
      </c>
      <c r="I111" s="168" t="s">
        <v>31</v>
      </c>
      <c r="J111" s="169">
        <v>7.94</v>
      </c>
      <c r="K111" s="168" t="s">
        <v>31</v>
      </c>
      <c r="L111" s="169">
        <v>8.34</v>
      </c>
      <c r="M111" s="170" t="s">
        <v>31</v>
      </c>
      <c r="N111" s="171" t="s">
        <v>31</v>
      </c>
      <c r="T111" s="137" t="s">
        <v>239</v>
      </c>
    </row>
    <row r="112" spans="1:23" s="132" customFormat="1" x14ac:dyDescent="0.2">
      <c r="A112" s="167"/>
      <c r="B112" s="166" t="s">
        <v>256</v>
      </c>
      <c r="C112" s="904" t="s">
        <v>257</v>
      </c>
      <c r="D112" s="904"/>
      <c r="E112" s="904"/>
      <c r="F112" s="168" t="s">
        <v>31</v>
      </c>
      <c r="G112" s="168" t="s">
        <v>31</v>
      </c>
      <c r="H112" s="168" t="s">
        <v>31</v>
      </c>
      <c r="I112" s="168" t="s">
        <v>31</v>
      </c>
      <c r="J112" s="169">
        <v>10718.44</v>
      </c>
      <c r="K112" s="168" t="s">
        <v>31</v>
      </c>
      <c r="L112" s="169">
        <v>11254.36</v>
      </c>
      <c r="M112" s="170" t="s">
        <v>31</v>
      </c>
      <c r="N112" s="171" t="s">
        <v>31</v>
      </c>
      <c r="T112" s="137" t="s">
        <v>257</v>
      </c>
    </row>
    <row r="113" spans="1:23" s="132" customFormat="1" x14ac:dyDescent="0.2">
      <c r="A113" s="167"/>
      <c r="B113" s="166" t="s">
        <v>31</v>
      </c>
      <c r="C113" s="904" t="s">
        <v>258</v>
      </c>
      <c r="D113" s="904"/>
      <c r="E113" s="904"/>
      <c r="F113" s="168" t="s">
        <v>241</v>
      </c>
      <c r="G113" s="168" t="s">
        <v>756</v>
      </c>
      <c r="H113" s="168" t="s">
        <v>31</v>
      </c>
      <c r="I113" s="168" t="s">
        <v>1537</v>
      </c>
      <c r="J113" s="169" t="s">
        <v>31</v>
      </c>
      <c r="K113" s="168" t="s">
        <v>31</v>
      </c>
      <c r="L113" s="169" t="s">
        <v>31</v>
      </c>
      <c r="M113" s="170" t="s">
        <v>31</v>
      </c>
      <c r="N113" s="171" t="s">
        <v>31</v>
      </c>
      <c r="U113" s="137" t="s">
        <v>258</v>
      </c>
    </row>
    <row r="114" spans="1:23" s="132" customFormat="1" x14ac:dyDescent="0.2">
      <c r="A114" s="167"/>
      <c r="B114" s="166" t="s">
        <v>31</v>
      </c>
      <c r="C114" s="904" t="s">
        <v>240</v>
      </c>
      <c r="D114" s="904"/>
      <c r="E114" s="904"/>
      <c r="F114" s="168" t="s">
        <v>241</v>
      </c>
      <c r="G114" s="168" t="s">
        <v>758</v>
      </c>
      <c r="H114" s="168" t="s">
        <v>31</v>
      </c>
      <c r="I114" s="168" t="s">
        <v>1538</v>
      </c>
      <c r="J114" s="169" t="s">
        <v>31</v>
      </c>
      <c r="K114" s="168" t="s">
        <v>31</v>
      </c>
      <c r="L114" s="169" t="s">
        <v>31</v>
      </c>
      <c r="M114" s="170" t="s">
        <v>31</v>
      </c>
      <c r="N114" s="171" t="s">
        <v>31</v>
      </c>
      <c r="U114" s="137" t="s">
        <v>240</v>
      </c>
    </row>
    <row r="115" spans="1:23" s="132" customFormat="1" x14ac:dyDescent="0.2">
      <c r="A115" s="167"/>
      <c r="B115" s="166" t="s">
        <v>31</v>
      </c>
      <c r="C115" s="917" t="s">
        <v>244</v>
      </c>
      <c r="D115" s="917"/>
      <c r="E115" s="917"/>
      <c r="F115" s="159" t="s">
        <v>31</v>
      </c>
      <c r="G115" s="159" t="s">
        <v>31</v>
      </c>
      <c r="H115" s="159" t="s">
        <v>31</v>
      </c>
      <c r="I115" s="159" t="s">
        <v>31</v>
      </c>
      <c r="J115" s="160">
        <v>11748.73</v>
      </c>
      <c r="K115" s="159" t="s">
        <v>31</v>
      </c>
      <c r="L115" s="160">
        <v>12336.16</v>
      </c>
      <c r="M115" s="161" t="s">
        <v>31</v>
      </c>
      <c r="N115" s="162" t="s">
        <v>31</v>
      </c>
      <c r="V115" s="137" t="s">
        <v>244</v>
      </c>
    </row>
    <row r="116" spans="1:23" s="132" customFormat="1" x14ac:dyDescent="0.2">
      <c r="A116" s="167"/>
      <c r="B116" s="166" t="s">
        <v>31</v>
      </c>
      <c r="C116" s="904" t="s">
        <v>245</v>
      </c>
      <c r="D116" s="904"/>
      <c r="E116" s="904"/>
      <c r="F116" s="168" t="s">
        <v>31</v>
      </c>
      <c r="G116" s="168" t="s">
        <v>31</v>
      </c>
      <c r="H116" s="168" t="s">
        <v>31</v>
      </c>
      <c r="I116" s="168" t="s">
        <v>31</v>
      </c>
      <c r="J116" s="169" t="s">
        <v>31</v>
      </c>
      <c r="K116" s="168" t="s">
        <v>31</v>
      </c>
      <c r="L116" s="169">
        <v>1031.9000000000001</v>
      </c>
      <c r="M116" s="170" t="s">
        <v>31</v>
      </c>
      <c r="N116" s="171" t="s">
        <v>31</v>
      </c>
      <c r="U116" s="137" t="s">
        <v>245</v>
      </c>
    </row>
    <row r="117" spans="1:23" s="132" customFormat="1" ht="22.5" x14ac:dyDescent="0.2">
      <c r="A117" s="167"/>
      <c r="B117" s="166" t="s">
        <v>760</v>
      </c>
      <c r="C117" s="904" t="s">
        <v>761</v>
      </c>
      <c r="D117" s="904"/>
      <c r="E117" s="904"/>
      <c r="F117" s="168" t="s">
        <v>144</v>
      </c>
      <c r="G117" s="168" t="s">
        <v>551</v>
      </c>
      <c r="H117" s="168" t="s">
        <v>31</v>
      </c>
      <c r="I117" s="168" t="s">
        <v>551</v>
      </c>
      <c r="J117" s="169" t="s">
        <v>31</v>
      </c>
      <c r="K117" s="168" t="s">
        <v>31</v>
      </c>
      <c r="L117" s="169">
        <v>1083.5</v>
      </c>
      <c r="M117" s="170" t="s">
        <v>31</v>
      </c>
      <c r="N117" s="171" t="s">
        <v>31</v>
      </c>
      <c r="U117" s="137" t="s">
        <v>761</v>
      </c>
    </row>
    <row r="118" spans="1:23" s="132" customFormat="1" ht="22.5" x14ac:dyDescent="0.2">
      <c r="A118" s="167"/>
      <c r="B118" s="166" t="s">
        <v>762</v>
      </c>
      <c r="C118" s="904" t="s">
        <v>763</v>
      </c>
      <c r="D118" s="904"/>
      <c r="E118" s="904"/>
      <c r="F118" s="168" t="s">
        <v>144</v>
      </c>
      <c r="G118" s="168" t="s">
        <v>764</v>
      </c>
      <c r="H118" s="168" t="s">
        <v>31</v>
      </c>
      <c r="I118" s="168" t="s">
        <v>764</v>
      </c>
      <c r="J118" s="169" t="s">
        <v>31</v>
      </c>
      <c r="K118" s="168" t="s">
        <v>31</v>
      </c>
      <c r="L118" s="169">
        <v>567.54999999999995</v>
      </c>
      <c r="M118" s="170" t="s">
        <v>31</v>
      </c>
      <c r="N118" s="171" t="s">
        <v>31</v>
      </c>
      <c r="U118" s="137" t="s">
        <v>763</v>
      </c>
    </row>
    <row r="119" spans="1:23" s="132" customFormat="1" x14ac:dyDescent="0.2">
      <c r="A119" s="172"/>
      <c r="B119" s="173"/>
      <c r="C119" s="918" t="s">
        <v>252</v>
      </c>
      <c r="D119" s="918"/>
      <c r="E119" s="918"/>
      <c r="F119" s="174" t="s">
        <v>31</v>
      </c>
      <c r="G119" s="174" t="s">
        <v>31</v>
      </c>
      <c r="H119" s="174" t="s">
        <v>31</v>
      </c>
      <c r="I119" s="174" t="s">
        <v>31</v>
      </c>
      <c r="J119" s="175" t="s">
        <v>31</v>
      </c>
      <c r="K119" s="174" t="s">
        <v>31</v>
      </c>
      <c r="L119" s="175">
        <v>13987.21</v>
      </c>
      <c r="M119" s="161" t="s">
        <v>31</v>
      </c>
      <c r="N119" s="176" t="s">
        <v>31</v>
      </c>
      <c r="W119" s="137" t="s">
        <v>252</v>
      </c>
    </row>
    <row r="120" spans="1:23" s="132" customFormat="1" ht="33.75" x14ac:dyDescent="0.2">
      <c r="A120" s="157" t="s">
        <v>336</v>
      </c>
      <c r="B120" s="158" t="s">
        <v>765</v>
      </c>
      <c r="C120" s="917" t="s">
        <v>766</v>
      </c>
      <c r="D120" s="917"/>
      <c r="E120" s="917"/>
      <c r="F120" s="159" t="s">
        <v>646</v>
      </c>
      <c r="G120" s="159" t="s">
        <v>31</v>
      </c>
      <c r="H120" s="159" t="s">
        <v>31</v>
      </c>
      <c r="I120" s="159" t="s">
        <v>1539</v>
      </c>
      <c r="J120" s="160">
        <v>132.94</v>
      </c>
      <c r="K120" s="159" t="s">
        <v>31</v>
      </c>
      <c r="L120" s="160">
        <v>16471.27</v>
      </c>
      <c r="M120" s="161" t="s">
        <v>31</v>
      </c>
      <c r="N120" s="162" t="s">
        <v>31</v>
      </c>
      <c r="Q120" s="137" t="s">
        <v>766</v>
      </c>
    </row>
    <row r="121" spans="1:23" s="132" customFormat="1" ht="33.75" x14ac:dyDescent="0.2">
      <c r="A121" s="157" t="s">
        <v>341</v>
      </c>
      <c r="B121" s="158" t="s">
        <v>768</v>
      </c>
      <c r="C121" s="917" t="s">
        <v>769</v>
      </c>
      <c r="D121" s="917"/>
      <c r="E121" s="917"/>
      <c r="F121" s="159" t="s">
        <v>569</v>
      </c>
      <c r="G121" s="159" t="s">
        <v>31</v>
      </c>
      <c r="H121" s="159" t="s">
        <v>31</v>
      </c>
      <c r="I121" s="159" t="s">
        <v>574</v>
      </c>
      <c r="J121" s="160" t="s">
        <v>31</v>
      </c>
      <c r="K121" s="159" t="s">
        <v>31</v>
      </c>
      <c r="L121" s="160" t="s">
        <v>31</v>
      </c>
      <c r="M121" s="161" t="s">
        <v>31</v>
      </c>
      <c r="N121" s="162" t="s">
        <v>31</v>
      </c>
      <c r="Q121" s="137" t="s">
        <v>769</v>
      </c>
    </row>
    <row r="122" spans="1:23" s="132" customFormat="1" x14ac:dyDescent="0.2">
      <c r="A122" s="163"/>
      <c r="B122" s="164"/>
      <c r="C122" s="904" t="s">
        <v>1013</v>
      </c>
      <c r="D122" s="904"/>
      <c r="E122" s="904"/>
      <c r="F122" s="904"/>
      <c r="G122" s="904"/>
      <c r="H122" s="904"/>
      <c r="I122" s="904"/>
      <c r="J122" s="904"/>
      <c r="K122" s="904"/>
      <c r="L122" s="904"/>
      <c r="M122" s="904"/>
      <c r="N122" s="912"/>
      <c r="R122" s="137" t="s">
        <v>1013</v>
      </c>
    </row>
    <row r="123" spans="1:23" s="132" customFormat="1" x14ac:dyDescent="0.2">
      <c r="A123" s="167"/>
      <c r="B123" s="166" t="s">
        <v>225</v>
      </c>
      <c r="C123" s="904" t="s">
        <v>255</v>
      </c>
      <c r="D123" s="904"/>
      <c r="E123" s="904"/>
      <c r="F123" s="168" t="s">
        <v>31</v>
      </c>
      <c r="G123" s="168" t="s">
        <v>31</v>
      </c>
      <c r="H123" s="168" t="s">
        <v>31</v>
      </c>
      <c r="I123" s="168" t="s">
        <v>31</v>
      </c>
      <c r="J123" s="169">
        <v>829.12</v>
      </c>
      <c r="K123" s="168" t="s">
        <v>31</v>
      </c>
      <c r="L123" s="169">
        <v>165.82</v>
      </c>
      <c r="M123" s="170" t="s">
        <v>31</v>
      </c>
      <c r="N123" s="171" t="s">
        <v>31</v>
      </c>
      <c r="T123" s="137" t="s">
        <v>255</v>
      </c>
    </row>
    <row r="124" spans="1:23" s="132" customFormat="1" x14ac:dyDescent="0.2">
      <c r="A124" s="167"/>
      <c r="B124" s="166" t="s">
        <v>235</v>
      </c>
      <c r="C124" s="904" t="s">
        <v>236</v>
      </c>
      <c r="D124" s="904"/>
      <c r="E124" s="904"/>
      <c r="F124" s="168" t="s">
        <v>31</v>
      </c>
      <c r="G124" s="168" t="s">
        <v>31</v>
      </c>
      <c r="H124" s="168" t="s">
        <v>31</v>
      </c>
      <c r="I124" s="168" t="s">
        <v>31</v>
      </c>
      <c r="J124" s="169">
        <v>21.88</v>
      </c>
      <c r="K124" s="168" t="s">
        <v>31</v>
      </c>
      <c r="L124" s="169">
        <v>4.38</v>
      </c>
      <c r="M124" s="170" t="s">
        <v>31</v>
      </c>
      <c r="N124" s="171" t="s">
        <v>31</v>
      </c>
      <c r="T124" s="137" t="s">
        <v>236</v>
      </c>
    </row>
    <row r="125" spans="1:23" s="132" customFormat="1" x14ac:dyDescent="0.2">
      <c r="A125" s="167"/>
      <c r="B125" s="166" t="s">
        <v>238</v>
      </c>
      <c r="C125" s="904" t="s">
        <v>239</v>
      </c>
      <c r="D125" s="904"/>
      <c r="E125" s="904"/>
      <c r="F125" s="168" t="s">
        <v>31</v>
      </c>
      <c r="G125" s="168" t="s">
        <v>31</v>
      </c>
      <c r="H125" s="168" t="s">
        <v>31</v>
      </c>
      <c r="I125" s="168" t="s">
        <v>31</v>
      </c>
      <c r="J125" s="169">
        <v>3.51</v>
      </c>
      <c r="K125" s="168" t="s">
        <v>31</v>
      </c>
      <c r="L125" s="169">
        <v>0.7</v>
      </c>
      <c r="M125" s="170" t="s">
        <v>31</v>
      </c>
      <c r="N125" s="171" t="s">
        <v>31</v>
      </c>
      <c r="T125" s="137" t="s">
        <v>239</v>
      </c>
    </row>
    <row r="126" spans="1:23" s="132" customFormat="1" x14ac:dyDescent="0.2">
      <c r="A126" s="167"/>
      <c r="B126" s="166" t="s">
        <v>256</v>
      </c>
      <c r="C126" s="904" t="s">
        <v>257</v>
      </c>
      <c r="D126" s="904"/>
      <c r="E126" s="904"/>
      <c r="F126" s="168" t="s">
        <v>31</v>
      </c>
      <c r="G126" s="168" t="s">
        <v>31</v>
      </c>
      <c r="H126" s="168" t="s">
        <v>31</v>
      </c>
      <c r="I126" s="168" t="s">
        <v>31</v>
      </c>
      <c r="J126" s="169">
        <v>6516.18</v>
      </c>
      <c r="K126" s="168" t="s">
        <v>31</v>
      </c>
      <c r="L126" s="169">
        <v>1303.24</v>
      </c>
      <c r="M126" s="170" t="s">
        <v>31</v>
      </c>
      <c r="N126" s="171" t="s">
        <v>31</v>
      </c>
      <c r="T126" s="137" t="s">
        <v>257</v>
      </c>
    </row>
    <row r="127" spans="1:23" s="132" customFormat="1" x14ac:dyDescent="0.2">
      <c r="A127" s="167"/>
      <c r="B127" s="166" t="s">
        <v>31</v>
      </c>
      <c r="C127" s="904" t="s">
        <v>258</v>
      </c>
      <c r="D127" s="904"/>
      <c r="E127" s="904"/>
      <c r="F127" s="168" t="s">
        <v>241</v>
      </c>
      <c r="G127" s="168" t="s">
        <v>772</v>
      </c>
      <c r="H127" s="168" t="s">
        <v>31</v>
      </c>
      <c r="I127" s="168" t="s">
        <v>1540</v>
      </c>
      <c r="J127" s="169" t="s">
        <v>31</v>
      </c>
      <c r="K127" s="168" t="s">
        <v>31</v>
      </c>
      <c r="L127" s="169" t="s">
        <v>31</v>
      </c>
      <c r="M127" s="170" t="s">
        <v>31</v>
      </c>
      <c r="N127" s="171" t="s">
        <v>31</v>
      </c>
      <c r="U127" s="137" t="s">
        <v>258</v>
      </c>
    </row>
    <row r="128" spans="1:23" s="132" customFormat="1" x14ac:dyDescent="0.2">
      <c r="A128" s="167"/>
      <c r="B128" s="166" t="s">
        <v>31</v>
      </c>
      <c r="C128" s="904" t="s">
        <v>240</v>
      </c>
      <c r="D128" s="904"/>
      <c r="E128" s="904"/>
      <c r="F128" s="168" t="s">
        <v>241</v>
      </c>
      <c r="G128" s="168" t="s">
        <v>774</v>
      </c>
      <c r="H128" s="168" t="s">
        <v>31</v>
      </c>
      <c r="I128" s="168" t="s">
        <v>1541</v>
      </c>
      <c r="J128" s="169" t="s">
        <v>31</v>
      </c>
      <c r="K128" s="168" t="s">
        <v>31</v>
      </c>
      <c r="L128" s="169" t="s">
        <v>31</v>
      </c>
      <c r="M128" s="170" t="s">
        <v>31</v>
      </c>
      <c r="N128" s="171" t="s">
        <v>31</v>
      </c>
      <c r="U128" s="137" t="s">
        <v>240</v>
      </c>
    </row>
    <row r="129" spans="1:23" s="132" customFormat="1" x14ac:dyDescent="0.2">
      <c r="A129" s="167"/>
      <c r="B129" s="166" t="s">
        <v>31</v>
      </c>
      <c r="C129" s="917" t="s">
        <v>244</v>
      </c>
      <c r="D129" s="917"/>
      <c r="E129" s="917"/>
      <c r="F129" s="159" t="s">
        <v>31</v>
      </c>
      <c r="G129" s="159" t="s">
        <v>31</v>
      </c>
      <c r="H129" s="159" t="s">
        <v>31</v>
      </c>
      <c r="I129" s="159" t="s">
        <v>31</v>
      </c>
      <c r="J129" s="160">
        <v>7367.18</v>
      </c>
      <c r="K129" s="159" t="s">
        <v>31</v>
      </c>
      <c r="L129" s="160">
        <v>1473.44</v>
      </c>
      <c r="M129" s="161" t="s">
        <v>31</v>
      </c>
      <c r="N129" s="162" t="s">
        <v>31</v>
      </c>
      <c r="V129" s="137" t="s">
        <v>244</v>
      </c>
    </row>
    <row r="130" spans="1:23" s="132" customFormat="1" x14ac:dyDescent="0.2">
      <c r="A130" s="167"/>
      <c r="B130" s="166" t="s">
        <v>31</v>
      </c>
      <c r="C130" s="904" t="s">
        <v>245</v>
      </c>
      <c r="D130" s="904"/>
      <c r="E130" s="904"/>
      <c r="F130" s="168" t="s">
        <v>31</v>
      </c>
      <c r="G130" s="168" t="s">
        <v>31</v>
      </c>
      <c r="H130" s="168" t="s">
        <v>31</v>
      </c>
      <c r="I130" s="168" t="s">
        <v>31</v>
      </c>
      <c r="J130" s="169" t="s">
        <v>31</v>
      </c>
      <c r="K130" s="168" t="s">
        <v>31</v>
      </c>
      <c r="L130" s="169">
        <v>166.52</v>
      </c>
      <c r="M130" s="170" t="s">
        <v>31</v>
      </c>
      <c r="N130" s="171" t="s">
        <v>31</v>
      </c>
      <c r="U130" s="137" t="s">
        <v>245</v>
      </c>
    </row>
    <row r="131" spans="1:23" s="132" customFormat="1" ht="22.5" x14ac:dyDescent="0.2">
      <c r="A131" s="167"/>
      <c r="B131" s="166" t="s">
        <v>726</v>
      </c>
      <c r="C131" s="904" t="s">
        <v>727</v>
      </c>
      <c r="D131" s="904"/>
      <c r="E131" s="904"/>
      <c r="F131" s="168" t="s">
        <v>144</v>
      </c>
      <c r="G131" s="168" t="s">
        <v>728</v>
      </c>
      <c r="H131" s="168" t="s">
        <v>31</v>
      </c>
      <c r="I131" s="168" t="s">
        <v>728</v>
      </c>
      <c r="J131" s="169" t="s">
        <v>31</v>
      </c>
      <c r="K131" s="168" t="s">
        <v>31</v>
      </c>
      <c r="L131" s="169">
        <v>199.82</v>
      </c>
      <c r="M131" s="170" t="s">
        <v>31</v>
      </c>
      <c r="N131" s="171" t="s">
        <v>31</v>
      </c>
      <c r="U131" s="137" t="s">
        <v>727</v>
      </c>
    </row>
    <row r="132" spans="1:23" s="132" customFormat="1" ht="22.5" x14ac:dyDescent="0.2">
      <c r="A132" s="167"/>
      <c r="B132" s="166" t="s">
        <v>729</v>
      </c>
      <c r="C132" s="904" t="s">
        <v>730</v>
      </c>
      <c r="D132" s="904"/>
      <c r="E132" s="904"/>
      <c r="F132" s="168" t="s">
        <v>144</v>
      </c>
      <c r="G132" s="168" t="s">
        <v>554</v>
      </c>
      <c r="H132" s="168" t="s">
        <v>31</v>
      </c>
      <c r="I132" s="168" t="s">
        <v>554</v>
      </c>
      <c r="J132" s="169" t="s">
        <v>31</v>
      </c>
      <c r="K132" s="168" t="s">
        <v>31</v>
      </c>
      <c r="L132" s="169">
        <v>108.24</v>
      </c>
      <c r="M132" s="170" t="s">
        <v>31</v>
      </c>
      <c r="N132" s="171" t="s">
        <v>31</v>
      </c>
      <c r="U132" s="137" t="s">
        <v>730</v>
      </c>
    </row>
    <row r="133" spans="1:23" s="132" customFormat="1" x14ac:dyDescent="0.2">
      <c r="A133" s="172"/>
      <c r="B133" s="173"/>
      <c r="C133" s="918" t="s">
        <v>252</v>
      </c>
      <c r="D133" s="918"/>
      <c r="E133" s="918"/>
      <c r="F133" s="174" t="s">
        <v>31</v>
      </c>
      <c r="G133" s="174" t="s">
        <v>31</v>
      </c>
      <c r="H133" s="174" t="s">
        <v>31</v>
      </c>
      <c r="I133" s="174" t="s">
        <v>31</v>
      </c>
      <c r="J133" s="175" t="s">
        <v>31</v>
      </c>
      <c r="K133" s="174" t="s">
        <v>31</v>
      </c>
      <c r="L133" s="175">
        <v>1781.5</v>
      </c>
      <c r="M133" s="161" t="s">
        <v>31</v>
      </c>
      <c r="N133" s="176" t="s">
        <v>31</v>
      </c>
      <c r="W133" s="137" t="s">
        <v>252</v>
      </c>
    </row>
    <row r="134" spans="1:23" s="132" customFormat="1" ht="22.5" x14ac:dyDescent="0.2">
      <c r="A134" s="157" t="s">
        <v>344</v>
      </c>
      <c r="B134" s="158" t="s">
        <v>776</v>
      </c>
      <c r="C134" s="917" t="s">
        <v>777</v>
      </c>
      <c r="D134" s="917"/>
      <c r="E134" s="917"/>
      <c r="F134" s="159" t="s">
        <v>564</v>
      </c>
      <c r="G134" s="159" t="s">
        <v>31</v>
      </c>
      <c r="H134" s="159" t="s">
        <v>31</v>
      </c>
      <c r="I134" s="159" t="s">
        <v>1542</v>
      </c>
      <c r="J134" s="160">
        <v>11200</v>
      </c>
      <c r="K134" s="159" t="s">
        <v>31</v>
      </c>
      <c r="L134" s="160">
        <v>-1276.8</v>
      </c>
      <c r="M134" s="161" t="s">
        <v>31</v>
      </c>
      <c r="N134" s="162" t="s">
        <v>31</v>
      </c>
      <c r="Q134" s="137" t="s">
        <v>777</v>
      </c>
    </row>
    <row r="135" spans="1:23" s="132" customFormat="1" ht="33.75" x14ac:dyDescent="0.2">
      <c r="A135" s="157" t="s">
        <v>346</v>
      </c>
      <c r="B135" s="158" t="s">
        <v>765</v>
      </c>
      <c r="C135" s="917" t="s">
        <v>766</v>
      </c>
      <c r="D135" s="917"/>
      <c r="E135" s="917"/>
      <c r="F135" s="159" t="s">
        <v>646</v>
      </c>
      <c r="G135" s="159" t="s">
        <v>31</v>
      </c>
      <c r="H135" s="159" t="s">
        <v>31</v>
      </c>
      <c r="I135" s="159" t="s">
        <v>359</v>
      </c>
      <c r="J135" s="160">
        <v>132.94</v>
      </c>
      <c r="K135" s="159" t="s">
        <v>31</v>
      </c>
      <c r="L135" s="160">
        <v>2658.8</v>
      </c>
      <c r="M135" s="161" t="s">
        <v>31</v>
      </c>
      <c r="N135" s="162" t="s">
        <v>31</v>
      </c>
      <c r="Q135" s="137" t="s">
        <v>766</v>
      </c>
    </row>
    <row r="136" spans="1:23" s="132" customFormat="1" ht="33.75" x14ac:dyDescent="0.2">
      <c r="A136" s="157" t="s">
        <v>348</v>
      </c>
      <c r="B136" s="158" t="s">
        <v>779</v>
      </c>
      <c r="C136" s="917" t="s">
        <v>780</v>
      </c>
      <c r="D136" s="917"/>
      <c r="E136" s="917"/>
      <c r="F136" s="159" t="s">
        <v>569</v>
      </c>
      <c r="G136" s="159" t="s">
        <v>31</v>
      </c>
      <c r="H136" s="159" t="s">
        <v>31</v>
      </c>
      <c r="I136" s="159" t="s">
        <v>1543</v>
      </c>
      <c r="J136" s="160" t="s">
        <v>31</v>
      </c>
      <c r="K136" s="159" t="s">
        <v>31</v>
      </c>
      <c r="L136" s="160" t="s">
        <v>31</v>
      </c>
      <c r="M136" s="161" t="s">
        <v>31</v>
      </c>
      <c r="N136" s="162" t="s">
        <v>31</v>
      </c>
      <c r="Q136" s="137" t="s">
        <v>780</v>
      </c>
    </row>
    <row r="137" spans="1:23" s="132" customFormat="1" x14ac:dyDescent="0.2">
      <c r="A137" s="163"/>
      <c r="B137" s="164"/>
      <c r="C137" s="904" t="s">
        <v>1544</v>
      </c>
      <c r="D137" s="904"/>
      <c r="E137" s="904"/>
      <c r="F137" s="904"/>
      <c r="G137" s="904"/>
      <c r="H137" s="904"/>
      <c r="I137" s="904"/>
      <c r="J137" s="904"/>
      <c r="K137" s="904"/>
      <c r="L137" s="904"/>
      <c r="M137" s="904"/>
      <c r="N137" s="912"/>
      <c r="R137" s="137" t="s">
        <v>1544</v>
      </c>
    </row>
    <row r="138" spans="1:23" s="132" customFormat="1" x14ac:dyDescent="0.2">
      <c r="A138" s="167"/>
      <c r="B138" s="166" t="s">
        <v>225</v>
      </c>
      <c r="C138" s="904" t="s">
        <v>255</v>
      </c>
      <c r="D138" s="904"/>
      <c r="E138" s="904"/>
      <c r="F138" s="168" t="s">
        <v>31</v>
      </c>
      <c r="G138" s="168" t="s">
        <v>31</v>
      </c>
      <c r="H138" s="168" t="s">
        <v>31</v>
      </c>
      <c r="I138" s="168" t="s">
        <v>31</v>
      </c>
      <c r="J138" s="169">
        <v>2538</v>
      </c>
      <c r="K138" s="168" t="s">
        <v>31</v>
      </c>
      <c r="L138" s="169">
        <v>309.64</v>
      </c>
      <c r="M138" s="170" t="s">
        <v>31</v>
      </c>
      <c r="N138" s="171" t="s">
        <v>31</v>
      </c>
      <c r="T138" s="137" t="s">
        <v>255</v>
      </c>
    </row>
    <row r="139" spans="1:23" s="132" customFormat="1" x14ac:dyDescent="0.2">
      <c r="A139" s="167"/>
      <c r="B139" s="166" t="s">
        <v>235</v>
      </c>
      <c r="C139" s="904" t="s">
        <v>236</v>
      </c>
      <c r="D139" s="904"/>
      <c r="E139" s="904"/>
      <c r="F139" s="168" t="s">
        <v>31</v>
      </c>
      <c r="G139" s="168" t="s">
        <v>31</v>
      </c>
      <c r="H139" s="168" t="s">
        <v>31</v>
      </c>
      <c r="I139" s="168" t="s">
        <v>31</v>
      </c>
      <c r="J139" s="169">
        <v>47.72</v>
      </c>
      <c r="K139" s="168" t="s">
        <v>31</v>
      </c>
      <c r="L139" s="169">
        <v>5.82</v>
      </c>
      <c r="M139" s="170" t="s">
        <v>31</v>
      </c>
      <c r="N139" s="171" t="s">
        <v>31</v>
      </c>
      <c r="T139" s="137" t="s">
        <v>236</v>
      </c>
    </row>
    <row r="140" spans="1:23" s="132" customFormat="1" x14ac:dyDescent="0.2">
      <c r="A140" s="167"/>
      <c r="B140" s="166" t="s">
        <v>238</v>
      </c>
      <c r="C140" s="904" t="s">
        <v>239</v>
      </c>
      <c r="D140" s="904"/>
      <c r="E140" s="904"/>
      <c r="F140" s="168" t="s">
        <v>31</v>
      </c>
      <c r="G140" s="168" t="s">
        <v>31</v>
      </c>
      <c r="H140" s="168" t="s">
        <v>31</v>
      </c>
      <c r="I140" s="168" t="s">
        <v>31</v>
      </c>
      <c r="J140" s="169">
        <v>17.45</v>
      </c>
      <c r="K140" s="168" t="s">
        <v>31</v>
      </c>
      <c r="L140" s="169">
        <v>2.13</v>
      </c>
      <c r="M140" s="170" t="s">
        <v>31</v>
      </c>
      <c r="N140" s="171" t="s">
        <v>31</v>
      </c>
      <c r="T140" s="137" t="s">
        <v>239</v>
      </c>
    </row>
    <row r="141" spans="1:23" s="132" customFormat="1" x14ac:dyDescent="0.2">
      <c r="A141" s="167"/>
      <c r="B141" s="166" t="s">
        <v>256</v>
      </c>
      <c r="C141" s="904" t="s">
        <v>257</v>
      </c>
      <c r="D141" s="904"/>
      <c r="E141" s="904"/>
      <c r="F141" s="168" t="s">
        <v>31</v>
      </c>
      <c r="G141" s="168" t="s">
        <v>31</v>
      </c>
      <c r="H141" s="168" t="s">
        <v>31</v>
      </c>
      <c r="I141" s="168" t="s">
        <v>31</v>
      </c>
      <c r="J141" s="169">
        <v>1012.61</v>
      </c>
      <c r="K141" s="168" t="s">
        <v>31</v>
      </c>
      <c r="L141" s="169">
        <v>123.54</v>
      </c>
      <c r="M141" s="170" t="s">
        <v>31</v>
      </c>
      <c r="N141" s="171" t="s">
        <v>31</v>
      </c>
      <c r="T141" s="137" t="s">
        <v>257</v>
      </c>
    </row>
    <row r="142" spans="1:23" s="132" customFormat="1" x14ac:dyDescent="0.2">
      <c r="A142" s="167"/>
      <c r="B142" s="166" t="s">
        <v>31</v>
      </c>
      <c r="C142" s="904" t="s">
        <v>258</v>
      </c>
      <c r="D142" s="904"/>
      <c r="E142" s="904"/>
      <c r="F142" s="168" t="s">
        <v>241</v>
      </c>
      <c r="G142" s="168" t="s">
        <v>782</v>
      </c>
      <c r="H142" s="168" t="s">
        <v>31</v>
      </c>
      <c r="I142" s="168" t="s">
        <v>1545</v>
      </c>
      <c r="J142" s="169" t="s">
        <v>31</v>
      </c>
      <c r="K142" s="168" t="s">
        <v>31</v>
      </c>
      <c r="L142" s="169" t="s">
        <v>31</v>
      </c>
      <c r="M142" s="170" t="s">
        <v>31</v>
      </c>
      <c r="N142" s="171" t="s">
        <v>31</v>
      </c>
      <c r="U142" s="137" t="s">
        <v>258</v>
      </c>
    </row>
    <row r="143" spans="1:23" s="132" customFormat="1" x14ac:dyDescent="0.2">
      <c r="A143" s="167"/>
      <c r="B143" s="166" t="s">
        <v>31</v>
      </c>
      <c r="C143" s="904" t="s">
        <v>240</v>
      </c>
      <c r="D143" s="904"/>
      <c r="E143" s="904"/>
      <c r="F143" s="168" t="s">
        <v>241</v>
      </c>
      <c r="G143" s="168" t="s">
        <v>783</v>
      </c>
      <c r="H143" s="168" t="s">
        <v>31</v>
      </c>
      <c r="I143" s="168" t="s">
        <v>1546</v>
      </c>
      <c r="J143" s="169" t="s">
        <v>31</v>
      </c>
      <c r="K143" s="168" t="s">
        <v>31</v>
      </c>
      <c r="L143" s="169" t="s">
        <v>31</v>
      </c>
      <c r="M143" s="170" t="s">
        <v>31</v>
      </c>
      <c r="N143" s="171" t="s">
        <v>31</v>
      </c>
      <c r="U143" s="137" t="s">
        <v>240</v>
      </c>
    </row>
    <row r="144" spans="1:23" s="132" customFormat="1" x14ac:dyDescent="0.2">
      <c r="A144" s="167"/>
      <c r="B144" s="166" t="s">
        <v>31</v>
      </c>
      <c r="C144" s="917" t="s">
        <v>244</v>
      </c>
      <c r="D144" s="917"/>
      <c r="E144" s="917"/>
      <c r="F144" s="159" t="s">
        <v>31</v>
      </c>
      <c r="G144" s="159" t="s">
        <v>31</v>
      </c>
      <c r="H144" s="159" t="s">
        <v>31</v>
      </c>
      <c r="I144" s="159" t="s">
        <v>31</v>
      </c>
      <c r="J144" s="160">
        <v>3598.33</v>
      </c>
      <c r="K144" s="159" t="s">
        <v>31</v>
      </c>
      <c r="L144" s="160">
        <v>439</v>
      </c>
      <c r="M144" s="161" t="s">
        <v>31</v>
      </c>
      <c r="N144" s="162" t="s">
        <v>31</v>
      </c>
      <c r="V144" s="137" t="s">
        <v>244</v>
      </c>
    </row>
    <row r="145" spans="1:24" s="132" customFormat="1" x14ac:dyDescent="0.2">
      <c r="A145" s="167"/>
      <c r="B145" s="166" t="s">
        <v>31</v>
      </c>
      <c r="C145" s="904" t="s">
        <v>245</v>
      </c>
      <c r="D145" s="904"/>
      <c r="E145" s="904"/>
      <c r="F145" s="168" t="s">
        <v>31</v>
      </c>
      <c r="G145" s="168" t="s">
        <v>31</v>
      </c>
      <c r="H145" s="168" t="s">
        <v>31</v>
      </c>
      <c r="I145" s="168" t="s">
        <v>31</v>
      </c>
      <c r="J145" s="169" t="s">
        <v>31</v>
      </c>
      <c r="K145" s="168" t="s">
        <v>31</v>
      </c>
      <c r="L145" s="169">
        <v>311.77</v>
      </c>
      <c r="M145" s="170" t="s">
        <v>31</v>
      </c>
      <c r="N145" s="171" t="s">
        <v>31</v>
      </c>
      <c r="U145" s="137" t="s">
        <v>245</v>
      </c>
    </row>
    <row r="146" spans="1:24" s="132" customFormat="1" ht="22.5" x14ac:dyDescent="0.2">
      <c r="A146" s="167"/>
      <c r="B146" s="166" t="s">
        <v>760</v>
      </c>
      <c r="C146" s="904" t="s">
        <v>761</v>
      </c>
      <c r="D146" s="904"/>
      <c r="E146" s="904"/>
      <c r="F146" s="168" t="s">
        <v>144</v>
      </c>
      <c r="G146" s="168" t="s">
        <v>551</v>
      </c>
      <c r="H146" s="168" t="s">
        <v>31</v>
      </c>
      <c r="I146" s="168" t="s">
        <v>551</v>
      </c>
      <c r="J146" s="169" t="s">
        <v>31</v>
      </c>
      <c r="K146" s="168" t="s">
        <v>31</v>
      </c>
      <c r="L146" s="169">
        <v>327.36</v>
      </c>
      <c r="M146" s="170" t="s">
        <v>31</v>
      </c>
      <c r="N146" s="171" t="s">
        <v>31</v>
      </c>
      <c r="U146" s="137" t="s">
        <v>761</v>
      </c>
    </row>
    <row r="147" spans="1:24" s="132" customFormat="1" ht="22.5" x14ac:dyDescent="0.2">
      <c r="A147" s="167"/>
      <c r="B147" s="166" t="s">
        <v>762</v>
      </c>
      <c r="C147" s="904" t="s">
        <v>763</v>
      </c>
      <c r="D147" s="904"/>
      <c r="E147" s="904"/>
      <c r="F147" s="168" t="s">
        <v>144</v>
      </c>
      <c r="G147" s="168" t="s">
        <v>764</v>
      </c>
      <c r="H147" s="168" t="s">
        <v>31</v>
      </c>
      <c r="I147" s="168" t="s">
        <v>764</v>
      </c>
      <c r="J147" s="169" t="s">
        <v>31</v>
      </c>
      <c r="K147" s="168" t="s">
        <v>31</v>
      </c>
      <c r="L147" s="169">
        <v>171.47</v>
      </c>
      <c r="M147" s="170" t="s">
        <v>31</v>
      </c>
      <c r="N147" s="171" t="s">
        <v>31</v>
      </c>
      <c r="U147" s="137" t="s">
        <v>763</v>
      </c>
    </row>
    <row r="148" spans="1:24" s="132" customFormat="1" x14ac:dyDescent="0.2">
      <c r="A148" s="172"/>
      <c r="B148" s="173"/>
      <c r="C148" s="918" t="s">
        <v>252</v>
      </c>
      <c r="D148" s="918"/>
      <c r="E148" s="918"/>
      <c r="F148" s="174" t="s">
        <v>31</v>
      </c>
      <c r="G148" s="174" t="s">
        <v>31</v>
      </c>
      <c r="H148" s="174" t="s">
        <v>31</v>
      </c>
      <c r="I148" s="174" t="s">
        <v>31</v>
      </c>
      <c r="J148" s="175" t="s">
        <v>31</v>
      </c>
      <c r="K148" s="174" t="s">
        <v>31</v>
      </c>
      <c r="L148" s="175">
        <v>937.83</v>
      </c>
      <c r="M148" s="161" t="s">
        <v>31</v>
      </c>
      <c r="N148" s="176" t="s">
        <v>31</v>
      </c>
      <c r="W148" s="137" t="s">
        <v>252</v>
      </c>
    </row>
    <row r="149" spans="1:24" s="132" customFormat="1" ht="22.5" x14ac:dyDescent="0.2">
      <c r="A149" s="157" t="s">
        <v>351</v>
      </c>
      <c r="B149" s="158" t="s">
        <v>785</v>
      </c>
      <c r="C149" s="917" t="s">
        <v>786</v>
      </c>
      <c r="D149" s="917"/>
      <c r="E149" s="917"/>
      <c r="F149" s="159" t="s">
        <v>646</v>
      </c>
      <c r="G149" s="159" t="s">
        <v>31</v>
      </c>
      <c r="H149" s="159" t="s">
        <v>31</v>
      </c>
      <c r="I149" s="159" t="s">
        <v>1547</v>
      </c>
      <c r="J149" s="160">
        <v>69.14</v>
      </c>
      <c r="K149" s="159" t="s">
        <v>787</v>
      </c>
      <c r="L149" s="160">
        <v>860.38</v>
      </c>
      <c r="M149" s="161" t="s">
        <v>31</v>
      </c>
      <c r="N149" s="162" t="s">
        <v>31</v>
      </c>
      <c r="Q149" s="137" t="s">
        <v>786</v>
      </c>
    </row>
    <row r="150" spans="1:24" s="132" customFormat="1" x14ac:dyDescent="0.2">
      <c r="A150" s="163"/>
      <c r="B150" s="164"/>
      <c r="C150" s="904" t="s">
        <v>788</v>
      </c>
      <c r="D150" s="904"/>
      <c r="E150" s="904"/>
      <c r="F150" s="904"/>
      <c r="G150" s="904"/>
      <c r="H150" s="904"/>
      <c r="I150" s="904"/>
      <c r="J150" s="904"/>
      <c r="K150" s="904"/>
      <c r="L150" s="904"/>
      <c r="M150" s="904"/>
      <c r="N150" s="912"/>
      <c r="X150" s="137" t="s">
        <v>788</v>
      </c>
    </row>
    <row r="151" spans="1:24" s="132" customFormat="1" ht="22.5" x14ac:dyDescent="0.2">
      <c r="A151" s="165"/>
      <c r="B151" s="166" t="s">
        <v>789</v>
      </c>
      <c r="C151" s="904" t="s">
        <v>790</v>
      </c>
      <c r="D151" s="904"/>
      <c r="E151" s="904"/>
      <c r="F151" s="904"/>
      <c r="G151" s="904"/>
      <c r="H151" s="904"/>
      <c r="I151" s="904"/>
      <c r="J151" s="904"/>
      <c r="K151" s="904"/>
      <c r="L151" s="904"/>
      <c r="M151" s="904"/>
      <c r="N151" s="912"/>
      <c r="S151" s="137" t="s">
        <v>790</v>
      </c>
    </row>
    <row r="152" spans="1:24" s="132" customFormat="1" ht="22.5" x14ac:dyDescent="0.2">
      <c r="A152" s="157" t="s">
        <v>356</v>
      </c>
      <c r="B152" s="158" t="s">
        <v>791</v>
      </c>
      <c r="C152" s="917" t="s">
        <v>792</v>
      </c>
      <c r="D152" s="917"/>
      <c r="E152" s="917"/>
      <c r="F152" s="159" t="s">
        <v>564</v>
      </c>
      <c r="G152" s="159" t="s">
        <v>31</v>
      </c>
      <c r="H152" s="159" t="s">
        <v>31</v>
      </c>
      <c r="I152" s="159" t="s">
        <v>1548</v>
      </c>
      <c r="J152" s="160" t="s">
        <v>31</v>
      </c>
      <c r="K152" s="159" t="s">
        <v>31</v>
      </c>
      <c r="L152" s="160" t="s">
        <v>31</v>
      </c>
      <c r="M152" s="161" t="s">
        <v>31</v>
      </c>
      <c r="N152" s="162" t="s">
        <v>31</v>
      </c>
      <c r="Q152" s="137" t="s">
        <v>792</v>
      </c>
    </row>
    <row r="153" spans="1:24" s="132" customFormat="1" x14ac:dyDescent="0.2">
      <c r="A153" s="163"/>
      <c r="B153" s="164"/>
      <c r="C153" s="904" t="s">
        <v>1549</v>
      </c>
      <c r="D153" s="904"/>
      <c r="E153" s="904"/>
      <c r="F153" s="904"/>
      <c r="G153" s="904"/>
      <c r="H153" s="904"/>
      <c r="I153" s="904"/>
      <c r="J153" s="904"/>
      <c r="K153" s="904"/>
      <c r="L153" s="904"/>
      <c r="M153" s="904"/>
      <c r="N153" s="912"/>
      <c r="R153" s="137" t="s">
        <v>1549</v>
      </c>
    </row>
    <row r="154" spans="1:24" s="132" customFormat="1" x14ac:dyDescent="0.2">
      <c r="A154" s="167"/>
      <c r="B154" s="166" t="s">
        <v>225</v>
      </c>
      <c r="C154" s="904" t="s">
        <v>255</v>
      </c>
      <c r="D154" s="904"/>
      <c r="E154" s="904"/>
      <c r="F154" s="168" t="s">
        <v>31</v>
      </c>
      <c r="G154" s="168" t="s">
        <v>31</v>
      </c>
      <c r="H154" s="168" t="s">
        <v>31</v>
      </c>
      <c r="I154" s="168" t="s">
        <v>31</v>
      </c>
      <c r="J154" s="169">
        <v>271.66000000000003</v>
      </c>
      <c r="K154" s="168" t="s">
        <v>31</v>
      </c>
      <c r="L154" s="169">
        <v>11.92</v>
      </c>
      <c r="M154" s="170" t="s">
        <v>31</v>
      </c>
      <c r="N154" s="171" t="s">
        <v>31</v>
      </c>
      <c r="T154" s="137" t="s">
        <v>255</v>
      </c>
    </row>
    <row r="155" spans="1:24" s="132" customFormat="1" x14ac:dyDescent="0.2">
      <c r="A155" s="167"/>
      <c r="B155" s="166" t="s">
        <v>235</v>
      </c>
      <c r="C155" s="904" t="s">
        <v>236</v>
      </c>
      <c r="D155" s="904"/>
      <c r="E155" s="904"/>
      <c r="F155" s="168" t="s">
        <v>31</v>
      </c>
      <c r="G155" s="168" t="s">
        <v>31</v>
      </c>
      <c r="H155" s="168" t="s">
        <v>31</v>
      </c>
      <c r="I155" s="168" t="s">
        <v>31</v>
      </c>
      <c r="J155" s="169">
        <v>671.33</v>
      </c>
      <c r="K155" s="168" t="s">
        <v>31</v>
      </c>
      <c r="L155" s="169">
        <v>29.45</v>
      </c>
      <c r="M155" s="170" t="s">
        <v>31</v>
      </c>
      <c r="N155" s="171" t="s">
        <v>31</v>
      </c>
      <c r="T155" s="137" t="s">
        <v>236</v>
      </c>
    </row>
    <row r="156" spans="1:24" s="132" customFormat="1" x14ac:dyDescent="0.2">
      <c r="A156" s="167"/>
      <c r="B156" s="166" t="s">
        <v>238</v>
      </c>
      <c r="C156" s="904" t="s">
        <v>239</v>
      </c>
      <c r="D156" s="904"/>
      <c r="E156" s="904"/>
      <c r="F156" s="168" t="s">
        <v>31</v>
      </c>
      <c r="G156" s="168" t="s">
        <v>31</v>
      </c>
      <c r="H156" s="168" t="s">
        <v>31</v>
      </c>
      <c r="I156" s="168" t="s">
        <v>31</v>
      </c>
      <c r="J156" s="169">
        <v>78.48</v>
      </c>
      <c r="K156" s="168" t="s">
        <v>31</v>
      </c>
      <c r="L156" s="169">
        <v>3.44</v>
      </c>
      <c r="M156" s="170" t="s">
        <v>31</v>
      </c>
      <c r="N156" s="171" t="s">
        <v>31</v>
      </c>
      <c r="T156" s="137" t="s">
        <v>239</v>
      </c>
    </row>
    <row r="157" spans="1:24" s="132" customFormat="1" x14ac:dyDescent="0.2">
      <c r="A157" s="167"/>
      <c r="B157" s="166" t="s">
        <v>256</v>
      </c>
      <c r="C157" s="904" t="s">
        <v>257</v>
      </c>
      <c r="D157" s="904"/>
      <c r="E157" s="904"/>
      <c r="F157" s="168" t="s">
        <v>31</v>
      </c>
      <c r="G157" s="168" t="s">
        <v>31</v>
      </c>
      <c r="H157" s="168" t="s">
        <v>31</v>
      </c>
      <c r="I157" s="168" t="s">
        <v>31</v>
      </c>
      <c r="J157" s="169">
        <v>88.49</v>
      </c>
      <c r="K157" s="168" t="s">
        <v>31</v>
      </c>
      <c r="L157" s="169">
        <v>3.88</v>
      </c>
      <c r="M157" s="170" t="s">
        <v>31</v>
      </c>
      <c r="N157" s="171" t="s">
        <v>31</v>
      </c>
      <c r="T157" s="137" t="s">
        <v>257</v>
      </c>
    </row>
    <row r="158" spans="1:24" s="132" customFormat="1" x14ac:dyDescent="0.2">
      <c r="A158" s="167"/>
      <c r="B158" s="166" t="s">
        <v>31</v>
      </c>
      <c r="C158" s="904" t="s">
        <v>258</v>
      </c>
      <c r="D158" s="904"/>
      <c r="E158" s="904"/>
      <c r="F158" s="168" t="s">
        <v>241</v>
      </c>
      <c r="G158" s="168" t="s">
        <v>795</v>
      </c>
      <c r="H158" s="168" t="s">
        <v>31</v>
      </c>
      <c r="I158" s="168" t="s">
        <v>1550</v>
      </c>
      <c r="J158" s="169" t="s">
        <v>31</v>
      </c>
      <c r="K158" s="168" t="s">
        <v>31</v>
      </c>
      <c r="L158" s="169" t="s">
        <v>31</v>
      </c>
      <c r="M158" s="170" t="s">
        <v>31</v>
      </c>
      <c r="N158" s="171" t="s">
        <v>31</v>
      </c>
      <c r="U158" s="137" t="s">
        <v>258</v>
      </c>
    </row>
    <row r="159" spans="1:24" s="132" customFormat="1" x14ac:dyDescent="0.2">
      <c r="A159" s="167"/>
      <c r="B159" s="166" t="s">
        <v>31</v>
      </c>
      <c r="C159" s="904" t="s">
        <v>240</v>
      </c>
      <c r="D159" s="904"/>
      <c r="E159" s="904"/>
      <c r="F159" s="168" t="s">
        <v>241</v>
      </c>
      <c r="G159" s="168" t="s">
        <v>797</v>
      </c>
      <c r="H159" s="168" t="s">
        <v>31</v>
      </c>
      <c r="I159" s="168" t="s">
        <v>1551</v>
      </c>
      <c r="J159" s="169" t="s">
        <v>31</v>
      </c>
      <c r="K159" s="168" t="s">
        <v>31</v>
      </c>
      <c r="L159" s="169" t="s">
        <v>31</v>
      </c>
      <c r="M159" s="170" t="s">
        <v>31</v>
      </c>
      <c r="N159" s="171" t="s">
        <v>31</v>
      </c>
      <c r="U159" s="137" t="s">
        <v>240</v>
      </c>
    </row>
    <row r="160" spans="1:24" s="132" customFormat="1" x14ac:dyDescent="0.2">
      <c r="A160" s="167"/>
      <c r="B160" s="166" t="s">
        <v>31</v>
      </c>
      <c r="C160" s="917" t="s">
        <v>244</v>
      </c>
      <c r="D160" s="917"/>
      <c r="E160" s="917"/>
      <c r="F160" s="159" t="s">
        <v>31</v>
      </c>
      <c r="G160" s="159" t="s">
        <v>31</v>
      </c>
      <c r="H160" s="159" t="s">
        <v>31</v>
      </c>
      <c r="I160" s="159" t="s">
        <v>31</v>
      </c>
      <c r="J160" s="160">
        <v>1031.48</v>
      </c>
      <c r="K160" s="159" t="s">
        <v>31</v>
      </c>
      <c r="L160" s="160">
        <v>45.25</v>
      </c>
      <c r="M160" s="161" t="s">
        <v>31</v>
      </c>
      <c r="N160" s="162" t="s">
        <v>31</v>
      </c>
      <c r="V160" s="137" t="s">
        <v>244</v>
      </c>
    </row>
    <row r="161" spans="1:26" s="132" customFormat="1" x14ac:dyDescent="0.2">
      <c r="A161" s="167"/>
      <c r="B161" s="166" t="s">
        <v>31</v>
      </c>
      <c r="C161" s="904" t="s">
        <v>245</v>
      </c>
      <c r="D161" s="904"/>
      <c r="E161" s="904"/>
      <c r="F161" s="168" t="s">
        <v>31</v>
      </c>
      <c r="G161" s="168" t="s">
        <v>31</v>
      </c>
      <c r="H161" s="168" t="s">
        <v>31</v>
      </c>
      <c r="I161" s="168" t="s">
        <v>31</v>
      </c>
      <c r="J161" s="169" t="s">
        <v>31</v>
      </c>
      <c r="K161" s="168" t="s">
        <v>31</v>
      </c>
      <c r="L161" s="169">
        <v>15.36</v>
      </c>
      <c r="M161" s="170" t="s">
        <v>31</v>
      </c>
      <c r="N161" s="171" t="s">
        <v>31</v>
      </c>
      <c r="U161" s="137" t="s">
        <v>245</v>
      </c>
    </row>
    <row r="162" spans="1:26" s="132" customFormat="1" ht="22.5" x14ac:dyDescent="0.2">
      <c r="A162" s="167"/>
      <c r="B162" s="166" t="s">
        <v>799</v>
      </c>
      <c r="C162" s="904" t="s">
        <v>800</v>
      </c>
      <c r="D162" s="904"/>
      <c r="E162" s="904"/>
      <c r="F162" s="168" t="s">
        <v>144</v>
      </c>
      <c r="G162" s="168" t="s">
        <v>801</v>
      </c>
      <c r="H162" s="168" t="s">
        <v>31</v>
      </c>
      <c r="I162" s="168" t="s">
        <v>801</v>
      </c>
      <c r="J162" s="169" t="s">
        <v>31</v>
      </c>
      <c r="K162" s="168" t="s">
        <v>31</v>
      </c>
      <c r="L162" s="169">
        <v>13.82</v>
      </c>
      <c r="M162" s="170" t="s">
        <v>31</v>
      </c>
      <c r="N162" s="171" t="s">
        <v>31</v>
      </c>
      <c r="U162" s="137" t="s">
        <v>800</v>
      </c>
    </row>
    <row r="163" spans="1:26" s="132" customFormat="1" ht="22.5" x14ac:dyDescent="0.2">
      <c r="A163" s="167"/>
      <c r="B163" s="166" t="s">
        <v>802</v>
      </c>
      <c r="C163" s="904" t="s">
        <v>803</v>
      </c>
      <c r="D163" s="904"/>
      <c r="E163" s="904"/>
      <c r="F163" s="168" t="s">
        <v>144</v>
      </c>
      <c r="G163" s="168" t="s">
        <v>804</v>
      </c>
      <c r="H163" s="168" t="s">
        <v>31</v>
      </c>
      <c r="I163" s="168" t="s">
        <v>804</v>
      </c>
      <c r="J163" s="169" t="s">
        <v>31</v>
      </c>
      <c r="K163" s="168" t="s">
        <v>31</v>
      </c>
      <c r="L163" s="169">
        <v>13.06</v>
      </c>
      <c r="M163" s="170" t="s">
        <v>31</v>
      </c>
      <c r="N163" s="171" t="s">
        <v>31</v>
      </c>
      <c r="U163" s="137" t="s">
        <v>803</v>
      </c>
    </row>
    <row r="164" spans="1:26" s="132" customFormat="1" x14ac:dyDescent="0.2">
      <c r="A164" s="172"/>
      <c r="B164" s="173"/>
      <c r="C164" s="918" t="s">
        <v>252</v>
      </c>
      <c r="D164" s="918"/>
      <c r="E164" s="918"/>
      <c r="F164" s="174" t="s">
        <v>31</v>
      </c>
      <c r="G164" s="174" t="s">
        <v>31</v>
      </c>
      <c r="H164" s="174" t="s">
        <v>31</v>
      </c>
      <c r="I164" s="174" t="s">
        <v>31</v>
      </c>
      <c r="J164" s="175" t="s">
        <v>31</v>
      </c>
      <c r="K164" s="174" t="s">
        <v>31</v>
      </c>
      <c r="L164" s="175">
        <v>72.13</v>
      </c>
      <c r="M164" s="161" t="s">
        <v>31</v>
      </c>
      <c r="N164" s="176" t="s">
        <v>31</v>
      </c>
      <c r="W164" s="137" t="s">
        <v>252</v>
      </c>
    </row>
    <row r="165" spans="1:26" s="132" customFormat="1" ht="22.5" x14ac:dyDescent="0.2">
      <c r="A165" s="157" t="s">
        <v>359</v>
      </c>
      <c r="B165" s="158" t="s">
        <v>805</v>
      </c>
      <c r="C165" s="917" t="s">
        <v>806</v>
      </c>
      <c r="D165" s="917"/>
      <c r="E165" s="917"/>
      <c r="F165" s="159" t="s">
        <v>564</v>
      </c>
      <c r="G165" s="159" t="s">
        <v>31</v>
      </c>
      <c r="H165" s="159" t="s">
        <v>31</v>
      </c>
      <c r="I165" s="159" t="s">
        <v>1548</v>
      </c>
      <c r="J165" s="160">
        <v>7571</v>
      </c>
      <c r="K165" s="159" t="s">
        <v>31</v>
      </c>
      <c r="L165" s="160">
        <v>332.14</v>
      </c>
      <c r="M165" s="161" t="s">
        <v>31</v>
      </c>
      <c r="N165" s="162" t="s">
        <v>31</v>
      </c>
      <c r="Q165" s="137" t="s">
        <v>806</v>
      </c>
    </row>
    <row r="166" spans="1:26" s="132" customFormat="1" ht="1.5" customHeight="1" x14ac:dyDescent="0.2">
      <c r="A166" s="177"/>
      <c r="B166" s="173"/>
      <c r="C166" s="173"/>
      <c r="D166" s="173"/>
      <c r="E166" s="173"/>
      <c r="F166" s="177"/>
      <c r="G166" s="177"/>
      <c r="H166" s="177"/>
      <c r="I166" s="177"/>
      <c r="J166" s="178"/>
      <c r="K166" s="177"/>
      <c r="L166" s="178"/>
      <c r="M166" s="168"/>
      <c r="N166" s="178"/>
    </row>
    <row r="167" spans="1:26" s="132" customFormat="1" x14ac:dyDescent="0.2">
      <c r="A167" s="179"/>
      <c r="B167" s="180" t="s">
        <v>31</v>
      </c>
      <c r="C167" s="918" t="s">
        <v>807</v>
      </c>
      <c r="D167" s="918"/>
      <c r="E167" s="918"/>
      <c r="F167" s="918"/>
      <c r="G167" s="918"/>
      <c r="H167" s="918"/>
      <c r="I167" s="918"/>
      <c r="J167" s="918"/>
      <c r="K167" s="918"/>
      <c r="L167" s="181" t="s">
        <v>31</v>
      </c>
      <c r="M167" s="182"/>
      <c r="N167" s="183"/>
      <c r="Y167" s="137" t="s">
        <v>807</v>
      </c>
    </row>
    <row r="168" spans="1:26" s="132" customFormat="1" x14ac:dyDescent="0.2">
      <c r="A168" s="184"/>
      <c r="B168" s="166" t="s">
        <v>225</v>
      </c>
      <c r="C168" s="904" t="s">
        <v>269</v>
      </c>
      <c r="D168" s="904"/>
      <c r="E168" s="904"/>
      <c r="F168" s="904"/>
      <c r="G168" s="904"/>
      <c r="H168" s="904"/>
      <c r="I168" s="904"/>
      <c r="J168" s="904"/>
      <c r="K168" s="904"/>
      <c r="L168" s="185">
        <v>53232.49</v>
      </c>
      <c r="M168" s="186"/>
      <c r="N168" s="187" t="s">
        <v>31</v>
      </c>
      <c r="Z168" s="137" t="s">
        <v>269</v>
      </c>
    </row>
    <row r="169" spans="1:26" s="132" customFormat="1" x14ac:dyDescent="0.2">
      <c r="A169" s="184"/>
      <c r="B169" s="166" t="s">
        <v>31</v>
      </c>
      <c r="C169" s="904" t="s">
        <v>270</v>
      </c>
      <c r="D169" s="904"/>
      <c r="E169" s="904"/>
      <c r="F169" s="904"/>
      <c r="G169" s="904"/>
      <c r="H169" s="904"/>
      <c r="I169" s="904"/>
      <c r="J169" s="904"/>
      <c r="K169" s="904"/>
      <c r="L169" s="185" t="s">
        <v>31</v>
      </c>
      <c r="M169" s="186"/>
      <c r="N169" s="187" t="s">
        <v>31</v>
      </c>
      <c r="Z169" s="137" t="s">
        <v>270</v>
      </c>
    </row>
    <row r="170" spans="1:26" s="132" customFormat="1" x14ac:dyDescent="0.2">
      <c r="A170" s="184"/>
      <c r="B170" s="166" t="s">
        <v>31</v>
      </c>
      <c r="C170" s="904" t="s">
        <v>271</v>
      </c>
      <c r="D170" s="904"/>
      <c r="E170" s="904"/>
      <c r="F170" s="904"/>
      <c r="G170" s="904"/>
      <c r="H170" s="904"/>
      <c r="I170" s="904"/>
      <c r="J170" s="904"/>
      <c r="K170" s="904"/>
      <c r="L170" s="185">
        <v>1779.24</v>
      </c>
      <c r="M170" s="186"/>
      <c r="N170" s="187" t="s">
        <v>31</v>
      </c>
      <c r="Z170" s="137" t="s">
        <v>271</v>
      </c>
    </row>
    <row r="171" spans="1:26" s="132" customFormat="1" x14ac:dyDescent="0.2">
      <c r="A171" s="184"/>
      <c r="B171" s="166" t="s">
        <v>31</v>
      </c>
      <c r="C171" s="904" t="s">
        <v>272</v>
      </c>
      <c r="D171" s="904"/>
      <c r="E171" s="904"/>
      <c r="F171" s="904"/>
      <c r="G171" s="904"/>
      <c r="H171" s="904"/>
      <c r="I171" s="904"/>
      <c r="J171" s="904"/>
      <c r="K171" s="904"/>
      <c r="L171" s="185">
        <v>171.47</v>
      </c>
      <c r="M171" s="186"/>
      <c r="N171" s="187" t="s">
        <v>31</v>
      </c>
      <c r="Z171" s="137" t="s">
        <v>272</v>
      </c>
    </row>
    <row r="172" spans="1:26" s="132" customFormat="1" x14ac:dyDescent="0.2">
      <c r="A172" s="184"/>
      <c r="B172" s="166" t="s">
        <v>31</v>
      </c>
      <c r="C172" s="904" t="s">
        <v>273</v>
      </c>
      <c r="D172" s="904"/>
      <c r="E172" s="904"/>
      <c r="F172" s="904"/>
      <c r="G172" s="904"/>
      <c r="H172" s="904"/>
      <c r="I172" s="904"/>
      <c r="J172" s="904"/>
      <c r="K172" s="904"/>
      <c r="L172" s="185">
        <v>48280.32</v>
      </c>
      <c r="M172" s="186"/>
      <c r="N172" s="187" t="s">
        <v>31</v>
      </c>
      <c r="Z172" s="137" t="s">
        <v>273</v>
      </c>
    </row>
    <row r="173" spans="1:26" s="132" customFormat="1" x14ac:dyDescent="0.2">
      <c r="A173" s="184"/>
      <c r="B173" s="166" t="s">
        <v>31</v>
      </c>
      <c r="C173" s="904" t="s">
        <v>274</v>
      </c>
      <c r="D173" s="904"/>
      <c r="E173" s="904"/>
      <c r="F173" s="904"/>
      <c r="G173" s="904"/>
      <c r="H173" s="904"/>
      <c r="I173" s="904"/>
      <c r="J173" s="904"/>
      <c r="K173" s="904"/>
      <c r="L173" s="185">
        <v>1959.62</v>
      </c>
      <c r="M173" s="186"/>
      <c r="N173" s="187" t="s">
        <v>31</v>
      </c>
      <c r="Z173" s="137" t="s">
        <v>274</v>
      </c>
    </row>
    <row r="174" spans="1:26" s="132" customFormat="1" x14ac:dyDescent="0.2">
      <c r="A174" s="184"/>
      <c r="B174" s="166" t="s">
        <v>31</v>
      </c>
      <c r="C174" s="904" t="s">
        <v>275</v>
      </c>
      <c r="D174" s="904"/>
      <c r="E174" s="904"/>
      <c r="F174" s="904"/>
      <c r="G174" s="904"/>
      <c r="H174" s="904"/>
      <c r="I174" s="904"/>
      <c r="J174" s="904"/>
      <c r="K174" s="904"/>
      <c r="L174" s="185">
        <v>1041.8399999999999</v>
      </c>
      <c r="M174" s="186"/>
      <c r="N174" s="187" t="s">
        <v>31</v>
      </c>
      <c r="Z174" s="137" t="s">
        <v>275</v>
      </c>
    </row>
    <row r="175" spans="1:26" s="132" customFormat="1" x14ac:dyDescent="0.2">
      <c r="A175" s="184"/>
      <c r="B175" s="166" t="s">
        <v>225</v>
      </c>
      <c r="C175" s="904" t="s">
        <v>808</v>
      </c>
      <c r="D175" s="904"/>
      <c r="E175" s="904"/>
      <c r="F175" s="904"/>
      <c r="G175" s="904"/>
      <c r="H175" s="904"/>
      <c r="I175" s="904"/>
      <c r="J175" s="904"/>
      <c r="K175" s="904"/>
      <c r="L175" s="185">
        <v>16361.56</v>
      </c>
      <c r="M175" s="186"/>
      <c r="N175" s="187" t="s">
        <v>31</v>
      </c>
      <c r="Z175" s="137" t="s">
        <v>808</v>
      </c>
    </row>
    <row r="176" spans="1:26" s="132" customFormat="1" x14ac:dyDescent="0.2">
      <c r="A176" s="184"/>
      <c r="B176" s="166" t="s">
        <v>31</v>
      </c>
      <c r="C176" s="904" t="s">
        <v>270</v>
      </c>
      <c r="D176" s="904"/>
      <c r="E176" s="904"/>
      <c r="F176" s="904"/>
      <c r="G176" s="904"/>
      <c r="H176" s="904"/>
      <c r="I176" s="904"/>
      <c r="J176" s="904"/>
      <c r="K176" s="904"/>
      <c r="L176" s="185" t="s">
        <v>31</v>
      </c>
      <c r="M176" s="186"/>
      <c r="N176" s="187" t="s">
        <v>31</v>
      </c>
      <c r="Z176" s="137" t="s">
        <v>270</v>
      </c>
    </row>
    <row r="177" spans="1:27" s="132" customFormat="1" x14ac:dyDescent="0.2">
      <c r="A177" s="184"/>
      <c r="B177" s="166" t="s">
        <v>31</v>
      </c>
      <c r="C177" s="904" t="s">
        <v>271</v>
      </c>
      <c r="D177" s="904"/>
      <c r="E177" s="904"/>
      <c r="F177" s="904"/>
      <c r="G177" s="904"/>
      <c r="H177" s="904"/>
      <c r="I177" s="904"/>
      <c r="J177" s="904"/>
      <c r="K177" s="904"/>
      <c r="L177" s="185">
        <v>3311.69</v>
      </c>
      <c r="M177" s="186"/>
      <c r="N177" s="187" t="s">
        <v>31</v>
      </c>
      <c r="Z177" s="137" t="s">
        <v>271</v>
      </c>
    </row>
    <row r="178" spans="1:27" s="132" customFormat="1" x14ac:dyDescent="0.2">
      <c r="A178" s="184"/>
      <c r="B178" s="166" t="s">
        <v>31</v>
      </c>
      <c r="C178" s="904" t="s">
        <v>272</v>
      </c>
      <c r="D178" s="904"/>
      <c r="E178" s="904"/>
      <c r="F178" s="904"/>
      <c r="G178" s="904"/>
      <c r="H178" s="904"/>
      <c r="I178" s="904"/>
      <c r="J178" s="904"/>
      <c r="K178" s="904"/>
      <c r="L178" s="185">
        <v>2928.41</v>
      </c>
      <c r="M178" s="186"/>
      <c r="N178" s="187" t="s">
        <v>31</v>
      </c>
      <c r="Z178" s="137" t="s">
        <v>272</v>
      </c>
    </row>
    <row r="179" spans="1:27" s="132" customFormat="1" x14ac:dyDescent="0.2">
      <c r="A179" s="184"/>
      <c r="B179" s="166" t="s">
        <v>31</v>
      </c>
      <c r="C179" s="904" t="s">
        <v>273</v>
      </c>
      <c r="D179" s="904"/>
      <c r="E179" s="904"/>
      <c r="F179" s="904"/>
      <c r="G179" s="904"/>
      <c r="H179" s="904"/>
      <c r="I179" s="904"/>
      <c r="J179" s="904"/>
      <c r="K179" s="904"/>
      <c r="L179" s="185">
        <v>5013.6099999999997</v>
      </c>
      <c r="M179" s="186"/>
      <c r="N179" s="187" t="s">
        <v>31</v>
      </c>
      <c r="Z179" s="137" t="s">
        <v>273</v>
      </c>
    </row>
    <row r="180" spans="1:27" s="132" customFormat="1" x14ac:dyDescent="0.2">
      <c r="A180" s="184"/>
      <c r="B180" s="166" t="s">
        <v>31</v>
      </c>
      <c r="C180" s="904" t="s">
        <v>274</v>
      </c>
      <c r="D180" s="904"/>
      <c r="E180" s="904"/>
      <c r="F180" s="904"/>
      <c r="G180" s="904"/>
      <c r="H180" s="904"/>
      <c r="I180" s="904"/>
      <c r="J180" s="904"/>
      <c r="K180" s="904"/>
      <c r="L180" s="185">
        <v>2918.77</v>
      </c>
      <c r="M180" s="186"/>
      <c r="N180" s="187" t="s">
        <v>31</v>
      </c>
      <c r="Z180" s="137" t="s">
        <v>274</v>
      </c>
    </row>
    <row r="181" spans="1:27" s="132" customFormat="1" x14ac:dyDescent="0.2">
      <c r="A181" s="184"/>
      <c r="B181" s="166" t="s">
        <v>31</v>
      </c>
      <c r="C181" s="904" t="s">
        <v>275</v>
      </c>
      <c r="D181" s="904"/>
      <c r="E181" s="904"/>
      <c r="F181" s="904"/>
      <c r="G181" s="904"/>
      <c r="H181" s="904"/>
      <c r="I181" s="904"/>
      <c r="J181" s="904"/>
      <c r="K181" s="904"/>
      <c r="L181" s="185">
        <v>2189.08</v>
      </c>
      <c r="M181" s="186"/>
      <c r="N181" s="187" t="s">
        <v>31</v>
      </c>
      <c r="Z181" s="137" t="s">
        <v>275</v>
      </c>
    </row>
    <row r="182" spans="1:27" s="132" customFormat="1" x14ac:dyDescent="0.2">
      <c r="A182" s="184"/>
      <c r="B182" s="166" t="s">
        <v>235</v>
      </c>
      <c r="C182" s="904" t="s">
        <v>809</v>
      </c>
      <c r="D182" s="904"/>
      <c r="E182" s="904"/>
      <c r="F182" s="904"/>
      <c r="G182" s="904"/>
      <c r="H182" s="904"/>
      <c r="I182" s="904"/>
      <c r="J182" s="904"/>
      <c r="K182" s="904"/>
      <c r="L182" s="185">
        <v>1236951.22</v>
      </c>
      <c r="M182" s="186"/>
      <c r="N182" s="187" t="s">
        <v>31</v>
      </c>
      <c r="Z182" s="137" t="s">
        <v>809</v>
      </c>
    </row>
    <row r="183" spans="1:27" s="132" customFormat="1" x14ac:dyDescent="0.2">
      <c r="A183" s="184"/>
      <c r="B183" s="166" t="s">
        <v>31</v>
      </c>
      <c r="C183" s="904" t="s">
        <v>276</v>
      </c>
      <c r="D183" s="904"/>
      <c r="E183" s="904"/>
      <c r="F183" s="904"/>
      <c r="G183" s="904"/>
      <c r="H183" s="904"/>
      <c r="I183" s="904"/>
      <c r="J183" s="904"/>
      <c r="K183" s="904"/>
      <c r="L183" s="185">
        <v>5453.28</v>
      </c>
      <c r="M183" s="186"/>
      <c r="N183" s="187" t="s">
        <v>31</v>
      </c>
      <c r="Z183" s="137" t="s">
        <v>276</v>
      </c>
    </row>
    <row r="184" spans="1:27" s="132" customFormat="1" x14ac:dyDescent="0.2">
      <c r="A184" s="184"/>
      <c r="B184" s="166" t="s">
        <v>31</v>
      </c>
      <c r="C184" s="904" t="s">
        <v>277</v>
      </c>
      <c r="D184" s="904"/>
      <c r="E184" s="904"/>
      <c r="F184" s="904"/>
      <c r="G184" s="904"/>
      <c r="H184" s="904"/>
      <c r="I184" s="904"/>
      <c r="J184" s="904"/>
      <c r="K184" s="904"/>
      <c r="L184" s="185">
        <v>4878.3900000000003</v>
      </c>
      <c r="M184" s="186"/>
      <c r="N184" s="187" t="s">
        <v>31</v>
      </c>
      <c r="Z184" s="137" t="s">
        <v>277</v>
      </c>
    </row>
    <row r="185" spans="1:27" s="132" customFormat="1" x14ac:dyDescent="0.2">
      <c r="A185" s="184"/>
      <c r="B185" s="166" t="s">
        <v>31</v>
      </c>
      <c r="C185" s="904" t="s">
        <v>278</v>
      </c>
      <c r="D185" s="904"/>
      <c r="E185" s="904"/>
      <c r="F185" s="904"/>
      <c r="G185" s="904"/>
      <c r="H185" s="904"/>
      <c r="I185" s="904"/>
      <c r="J185" s="904"/>
      <c r="K185" s="904"/>
      <c r="L185" s="185">
        <v>3230.92</v>
      </c>
      <c r="M185" s="186"/>
      <c r="N185" s="187" t="s">
        <v>31</v>
      </c>
      <c r="Z185" s="137" t="s">
        <v>278</v>
      </c>
    </row>
    <row r="186" spans="1:27" s="132" customFormat="1" x14ac:dyDescent="0.2">
      <c r="A186" s="184"/>
      <c r="B186" s="178" t="s">
        <v>31</v>
      </c>
      <c r="C186" s="919" t="s">
        <v>810</v>
      </c>
      <c r="D186" s="919"/>
      <c r="E186" s="919"/>
      <c r="F186" s="919"/>
      <c r="G186" s="919"/>
      <c r="H186" s="919"/>
      <c r="I186" s="919"/>
      <c r="J186" s="919"/>
      <c r="K186" s="919"/>
      <c r="L186" s="188">
        <v>1306545.27</v>
      </c>
      <c r="M186" s="189"/>
      <c r="N186" s="190"/>
      <c r="AA186" s="137" t="s">
        <v>810</v>
      </c>
    </row>
    <row r="187" spans="1:27" s="132" customFormat="1" x14ac:dyDescent="0.2">
      <c r="A187" s="914" t="s">
        <v>667</v>
      </c>
      <c r="B187" s="915"/>
      <c r="C187" s="915"/>
      <c r="D187" s="915"/>
      <c r="E187" s="915"/>
      <c r="F187" s="915"/>
      <c r="G187" s="915"/>
      <c r="H187" s="915"/>
      <c r="I187" s="915"/>
      <c r="J187" s="915"/>
      <c r="K187" s="915"/>
      <c r="L187" s="915"/>
      <c r="M187" s="915"/>
      <c r="N187" s="916"/>
      <c r="P187" s="137" t="s">
        <v>667</v>
      </c>
    </row>
    <row r="188" spans="1:27" s="132" customFormat="1" ht="78.75" x14ac:dyDescent="0.2">
      <c r="A188" s="157" t="s">
        <v>364</v>
      </c>
      <c r="B188" s="158" t="s">
        <v>668</v>
      </c>
      <c r="C188" s="917" t="s">
        <v>669</v>
      </c>
      <c r="D188" s="917"/>
      <c r="E188" s="917"/>
      <c r="F188" s="159" t="s">
        <v>670</v>
      </c>
      <c r="G188" s="159" t="s">
        <v>31</v>
      </c>
      <c r="H188" s="159" t="s">
        <v>31</v>
      </c>
      <c r="I188" s="159" t="s">
        <v>1552</v>
      </c>
      <c r="J188" s="160">
        <v>67.73</v>
      </c>
      <c r="K188" s="159" t="s">
        <v>31</v>
      </c>
      <c r="L188" s="160">
        <v>46.6</v>
      </c>
      <c r="M188" s="161" t="s">
        <v>31</v>
      </c>
      <c r="N188" s="162" t="s">
        <v>31</v>
      </c>
      <c r="Q188" s="137" t="s">
        <v>669</v>
      </c>
    </row>
    <row r="189" spans="1:27" s="132" customFormat="1" ht="1.5" customHeight="1" x14ac:dyDescent="0.2">
      <c r="A189" s="177"/>
      <c r="B189" s="173"/>
      <c r="C189" s="173"/>
      <c r="D189" s="173"/>
      <c r="E189" s="173"/>
      <c r="F189" s="177"/>
      <c r="G189" s="177"/>
      <c r="H189" s="177"/>
      <c r="I189" s="177"/>
      <c r="J189" s="178"/>
      <c r="K189" s="177"/>
      <c r="L189" s="178"/>
      <c r="M189" s="168"/>
      <c r="N189" s="178"/>
    </row>
    <row r="190" spans="1:27" s="132" customFormat="1" ht="22.5" x14ac:dyDescent="0.2">
      <c r="A190" s="179"/>
      <c r="B190" s="180" t="s">
        <v>31</v>
      </c>
      <c r="C190" s="918" t="s">
        <v>683</v>
      </c>
      <c r="D190" s="918"/>
      <c r="E190" s="918"/>
      <c r="F190" s="918"/>
      <c r="G190" s="918"/>
      <c r="H190" s="918"/>
      <c r="I190" s="918"/>
      <c r="J190" s="918"/>
      <c r="K190" s="918"/>
      <c r="L190" s="181" t="s">
        <v>31</v>
      </c>
      <c r="M190" s="182"/>
      <c r="N190" s="183"/>
      <c r="Y190" s="137" t="s">
        <v>683</v>
      </c>
    </row>
    <row r="191" spans="1:27" s="132" customFormat="1" x14ac:dyDescent="0.2">
      <c r="A191" s="184"/>
      <c r="B191" s="166" t="s">
        <v>225</v>
      </c>
      <c r="C191" s="904" t="s">
        <v>269</v>
      </c>
      <c r="D191" s="904"/>
      <c r="E191" s="904"/>
      <c r="F191" s="904"/>
      <c r="G191" s="904"/>
      <c r="H191" s="904"/>
      <c r="I191" s="904"/>
      <c r="J191" s="904"/>
      <c r="K191" s="904"/>
      <c r="L191" s="185">
        <v>46.6</v>
      </c>
      <c r="M191" s="186"/>
      <c r="N191" s="187" t="s">
        <v>31</v>
      </c>
      <c r="Z191" s="137" t="s">
        <v>269</v>
      </c>
    </row>
    <row r="192" spans="1:27" s="132" customFormat="1" x14ac:dyDescent="0.2">
      <c r="A192" s="184"/>
      <c r="B192" s="166" t="s">
        <v>31</v>
      </c>
      <c r="C192" s="904" t="s">
        <v>270</v>
      </c>
      <c r="D192" s="904"/>
      <c r="E192" s="904"/>
      <c r="F192" s="904"/>
      <c r="G192" s="904"/>
      <c r="H192" s="904"/>
      <c r="I192" s="904"/>
      <c r="J192" s="904"/>
      <c r="K192" s="904"/>
      <c r="L192" s="185" t="s">
        <v>31</v>
      </c>
      <c r="M192" s="186"/>
      <c r="N192" s="187" t="s">
        <v>31</v>
      </c>
      <c r="Z192" s="137" t="s">
        <v>270</v>
      </c>
    </row>
    <row r="193" spans="1:29" s="132" customFormat="1" x14ac:dyDescent="0.2">
      <c r="A193" s="184"/>
      <c r="B193" s="166" t="s">
        <v>31</v>
      </c>
      <c r="C193" s="904" t="s">
        <v>273</v>
      </c>
      <c r="D193" s="904"/>
      <c r="E193" s="904"/>
      <c r="F193" s="904"/>
      <c r="G193" s="904"/>
      <c r="H193" s="904"/>
      <c r="I193" s="904"/>
      <c r="J193" s="904"/>
      <c r="K193" s="904"/>
      <c r="L193" s="185">
        <v>46.6</v>
      </c>
      <c r="M193" s="186"/>
      <c r="N193" s="187" t="s">
        <v>31</v>
      </c>
      <c r="Z193" s="137" t="s">
        <v>273</v>
      </c>
    </row>
    <row r="194" spans="1:29" s="132" customFormat="1" ht="22.5" x14ac:dyDescent="0.2">
      <c r="A194" s="184"/>
      <c r="B194" s="178" t="s">
        <v>31</v>
      </c>
      <c r="C194" s="919" t="s">
        <v>684</v>
      </c>
      <c r="D194" s="919"/>
      <c r="E194" s="919"/>
      <c r="F194" s="919"/>
      <c r="G194" s="919"/>
      <c r="H194" s="919"/>
      <c r="I194" s="919"/>
      <c r="J194" s="919"/>
      <c r="K194" s="919"/>
      <c r="L194" s="188">
        <v>46.6</v>
      </c>
      <c r="M194" s="189"/>
      <c r="N194" s="190"/>
      <c r="AA194" s="137" t="s">
        <v>684</v>
      </c>
    </row>
    <row r="195" spans="1:29" s="132" customFormat="1" ht="2.25" customHeight="1" x14ac:dyDescent="0.2"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91"/>
      <c r="M195" s="192"/>
      <c r="N195" s="193"/>
    </row>
    <row r="196" spans="1:29" s="132" customFormat="1" x14ac:dyDescent="0.2">
      <c r="A196" s="179"/>
      <c r="B196" s="180" t="s">
        <v>31</v>
      </c>
      <c r="C196" s="918" t="s">
        <v>466</v>
      </c>
      <c r="D196" s="918"/>
      <c r="E196" s="918"/>
      <c r="F196" s="918"/>
      <c r="G196" s="918"/>
      <c r="H196" s="918"/>
      <c r="I196" s="918"/>
      <c r="J196" s="918"/>
      <c r="K196" s="918"/>
      <c r="L196" s="181" t="s">
        <v>31</v>
      </c>
      <c r="M196" s="182" t="s">
        <v>31</v>
      </c>
      <c r="N196" s="183" t="s">
        <v>31</v>
      </c>
      <c r="AB196" s="137" t="s">
        <v>466</v>
      </c>
    </row>
    <row r="197" spans="1:29" s="132" customFormat="1" x14ac:dyDescent="0.2">
      <c r="A197" s="184"/>
      <c r="B197" s="166" t="s">
        <v>225</v>
      </c>
      <c r="C197" s="904" t="s">
        <v>269</v>
      </c>
      <c r="D197" s="904"/>
      <c r="E197" s="904"/>
      <c r="F197" s="904"/>
      <c r="G197" s="904"/>
      <c r="H197" s="904"/>
      <c r="I197" s="904"/>
      <c r="J197" s="904"/>
      <c r="K197" s="904"/>
      <c r="L197" s="185">
        <v>53279.09</v>
      </c>
      <c r="M197" s="186">
        <v>7.3</v>
      </c>
      <c r="N197" s="187">
        <v>388937</v>
      </c>
      <c r="AC197" s="137" t="s">
        <v>269</v>
      </c>
    </row>
    <row r="198" spans="1:29" s="132" customFormat="1" x14ac:dyDescent="0.2">
      <c r="A198" s="184"/>
      <c r="B198" s="166" t="s">
        <v>31</v>
      </c>
      <c r="C198" s="904" t="s">
        <v>270</v>
      </c>
      <c r="D198" s="904"/>
      <c r="E198" s="904"/>
      <c r="F198" s="904"/>
      <c r="G198" s="904"/>
      <c r="H198" s="904"/>
      <c r="I198" s="904"/>
      <c r="J198" s="904"/>
      <c r="K198" s="904"/>
      <c r="L198" s="185" t="s">
        <v>31</v>
      </c>
      <c r="M198" s="186" t="s">
        <v>31</v>
      </c>
      <c r="N198" s="187" t="s">
        <v>31</v>
      </c>
      <c r="AC198" s="137" t="s">
        <v>270</v>
      </c>
    </row>
    <row r="199" spans="1:29" s="132" customFormat="1" x14ac:dyDescent="0.2">
      <c r="A199" s="184"/>
      <c r="B199" s="166" t="s">
        <v>31</v>
      </c>
      <c r="C199" s="904" t="s">
        <v>271</v>
      </c>
      <c r="D199" s="904"/>
      <c r="E199" s="904"/>
      <c r="F199" s="904"/>
      <c r="G199" s="904"/>
      <c r="H199" s="904"/>
      <c r="I199" s="904"/>
      <c r="J199" s="904"/>
      <c r="K199" s="904"/>
      <c r="L199" s="185">
        <v>1779.24</v>
      </c>
      <c r="M199" s="186" t="s">
        <v>31</v>
      </c>
      <c r="N199" s="187" t="s">
        <v>31</v>
      </c>
      <c r="AC199" s="137" t="s">
        <v>271</v>
      </c>
    </row>
    <row r="200" spans="1:29" s="132" customFormat="1" x14ac:dyDescent="0.2">
      <c r="A200" s="184"/>
      <c r="B200" s="166" t="s">
        <v>31</v>
      </c>
      <c r="C200" s="904" t="s">
        <v>272</v>
      </c>
      <c r="D200" s="904"/>
      <c r="E200" s="904"/>
      <c r="F200" s="904"/>
      <c r="G200" s="904"/>
      <c r="H200" s="904"/>
      <c r="I200" s="904"/>
      <c r="J200" s="904"/>
      <c r="K200" s="904"/>
      <c r="L200" s="185">
        <v>171.47</v>
      </c>
      <c r="M200" s="186" t="s">
        <v>31</v>
      </c>
      <c r="N200" s="187" t="s">
        <v>31</v>
      </c>
      <c r="AC200" s="137" t="s">
        <v>272</v>
      </c>
    </row>
    <row r="201" spans="1:29" s="132" customFormat="1" x14ac:dyDescent="0.2">
      <c r="A201" s="184"/>
      <c r="B201" s="166" t="s">
        <v>31</v>
      </c>
      <c r="C201" s="904" t="s">
        <v>273</v>
      </c>
      <c r="D201" s="904"/>
      <c r="E201" s="904"/>
      <c r="F201" s="904"/>
      <c r="G201" s="904"/>
      <c r="H201" s="904"/>
      <c r="I201" s="904"/>
      <c r="J201" s="904"/>
      <c r="K201" s="904"/>
      <c r="L201" s="185">
        <v>48326.92</v>
      </c>
      <c r="M201" s="186" t="s">
        <v>31</v>
      </c>
      <c r="N201" s="187" t="s">
        <v>31</v>
      </c>
      <c r="AC201" s="137" t="s">
        <v>273</v>
      </c>
    </row>
    <row r="202" spans="1:29" s="132" customFormat="1" x14ac:dyDescent="0.2">
      <c r="A202" s="184"/>
      <c r="B202" s="166" t="s">
        <v>31</v>
      </c>
      <c r="C202" s="904" t="s">
        <v>274</v>
      </c>
      <c r="D202" s="904"/>
      <c r="E202" s="904"/>
      <c r="F202" s="904"/>
      <c r="G202" s="904"/>
      <c r="H202" s="904"/>
      <c r="I202" s="904"/>
      <c r="J202" s="904"/>
      <c r="K202" s="904"/>
      <c r="L202" s="185">
        <v>1959.62</v>
      </c>
      <c r="M202" s="186" t="s">
        <v>31</v>
      </c>
      <c r="N202" s="187" t="s">
        <v>31</v>
      </c>
      <c r="AC202" s="137" t="s">
        <v>274</v>
      </c>
    </row>
    <row r="203" spans="1:29" s="132" customFormat="1" x14ac:dyDescent="0.2">
      <c r="A203" s="184"/>
      <c r="B203" s="166" t="s">
        <v>31</v>
      </c>
      <c r="C203" s="904" t="s">
        <v>275</v>
      </c>
      <c r="D203" s="904"/>
      <c r="E203" s="904"/>
      <c r="F203" s="904"/>
      <c r="G203" s="904"/>
      <c r="H203" s="904"/>
      <c r="I203" s="904"/>
      <c r="J203" s="904"/>
      <c r="K203" s="904"/>
      <c r="L203" s="185">
        <v>1041.8399999999999</v>
      </c>
      <c r="M203" s="186" t="s">
        <v>31</v>
      </c>
      <c r="N203" s="187" t="s">
        <v>31</v>
      </c>
      <c r="AC203" s="137" t="s">
        <v>275</v>
      </c>
    </row>
    <row r="204" spans="1:29" s="132" customFormat="1" x14ac:dyDescent="0.2">
      <c r="A204" s="184"/>
      <c r="B204" s="166" t="s">
        <v>225</v>
      </c>
      <c r="C204" s="904" t="s">
        <v>808</v>
      </c>
      <c r="D204" s="904"/>
      <c r="E204" s="904"/>
      <c r="F204" s="904"/>
      <c r="G204" s="904"/>
      <c r="H204" s="904"/>
      <c r="I204" s="904"/>
      <c r="J204" s="904"/>
      <c r="K204" s="904"/>
      <c r="L204" s="185">
        <v>16361.56</v>
      </c>
      <c r="M204" s="186">
        <v>7.3</v>
      </c>
      <c r="N204" s="187">
        <v>119439</v>
      </c>
      <c r="AC204" s="137" t="s">
        <v>808</v>
      </c>
    </row>
    <row r="205" spans="1:29" s="132" customFormat="1" x14ac:dyDescent="0.2">
      <c r="A205" s="184"/>
      <c r="B205" s="166" t="s">
        <v>31</v>
      </c>
      <c r="C205" s="904" t="s">
        <v>270</v>
      </c>
      <c r="D205" s="904"/>
      <c r="E205" s="904"/>
      <c r="F205" s="904"/>
      <c r="G205" s="904"/>
      <c r="H205" s="904"/>
      <c r="I205" s="904"/>
      <c r="J205" s="904"/>
      <c r="K205" s="904"/>
      <c r="L205" s="185" t="s">
        <v>31</v>
      </c>
      <c r="M205" s="186" t="s">
        <v>31</v>
      </c>
      <c r="N205" s="187" t="s">
        <v>31</v>
      </c>
      <c r="AC205" s="137" t="s">
        <v>270</v>
      </c>
    </row>
    <row r="206" spans="1:29" s="132" customFormat="1" x14ac:dyDescent="0.2">
      <c r="A206" s="184"/>
      <c r="B206" s="166" t="s">
        <v>31</v>
      </c>
      <c r="C206" s="904" t="s">
        <v>271</v>
      </c>
      <c r="D206" s="904"/>
      <c r="E206" s="904"/>
      <c r="F206" s="904"/>
      <c r="G206" s="904"/>
      <c r="H206" s="904"/>
      <c r="I206" s="904"/>
      <c r="J206" s="904"/>
      <c r="K206" s="904"/>
      <c r="L206" s="185">
        <v>3311.69</v>
      </c>
      <c r="M206" s="186" t="s">
        <v>31</v>
      </c>
      <c r="N206" s="187" t="s">
        <v>31</v>
      </c>
      <c r="AC206" s="137" t="s">
        <v>271</v>
      </c>
    </row>
    <row r="207" spans="1:29" s="132" customFormat="1" x14ac:dyDescent="0.2">
      <c r="A207" s="184"/>
      <c r="B207" s="166" t="s">
        <v>31</v>
      </c>
      <c r="C207" s="904" t="s">
        <v>272</v>
      </c>
      <c r="D207" s="904"/>
      <c r="E207" s="904"/>
      <c r="F207" s="904"/>
      <c r="G207" s="904"/>
      <c r="H207" s="904"/>
      <c r="I207" s="904"/>
      <c r="J207" s="904"/>
      <c r="K207" s="904"/>
      <c r="L207" s="185">
        <v>2928.41</v>
      </c>
      <c r="M207" s="186" t="s">
        <v>31</v>
      </c>
      <c r="N207" s="187" t="s">
        <v>31</v>
      </c>
      <c r="AC207" s="137" t="s">
        <v>272</v>
      </c>
    </row>
    <row r="208" spans="1:29" s="132" customFormat="1" x14ac:dyDescent="0.2">
      <c r="A208" s="184"/>
      <c r="B208" s="166" t="s">
        <v>31</v>
      </c>
      <c r="C208" s="904" t="s">
        <v>273</v>
      </c>
      <c r="D208" s="904"/>
      <c r="E208" s="904"/>
      <c r="F208" s="904"/>
      <c r="G208" s="904"/>
      <c r="H208" s="904"/>
      <c r="I208" s="904"/>
      <c r="J208" s="904"/>
      <c r="K208" s="904"/>
      <c r="L208" s="185">
        <v>5013.6099999999997</v>
      </c>
      <c r="M208" s="186" t="s">
        <v>31</v>
      </c>
      <c r="N208" s="187" t="s">
        <v>31</v>
      </c>
      <c r="AC208" s="137" t="s">
        <v>273</v>
      </c>
    </row>
    <row r="209" spans="1:30" x14ac:dyDescent="0.2">
      <c r="A209" s="184"/>
      <c r="B209" s="166" t="s">
        <v>31</v>
      </c>
      <c r="C209" s="904" t="s">
        <v>274</v>
      </c>
      <c r="D209" s="904"/>
      <c r="E209" s="904"/>
      <c r="F209" s="904"/>
      <c r="G209" s="904"/>
      <c r="H209" s="904"/>
      <c r="I209" s="904"/>
      <c r="J209" s="904"/>
      <c r="K209" s="904"/>
      <c r="L209" s="185">
        <v>2918.77</v>
      </c>
      <c r="M209" s="186" t="s">
        <v>31</v>
      </c>
      <c r="N209" s="187" t="s">
        <v>31</v>
      </c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132"/>
      <c r="AB209" s="132"/>
      <c r="AC209" s="137" t="s">
        <v>274</v>
      </c>
      <c r="AD209" s="132"/>
    </row>
    <row r="210" spans="1:30" x14ac:dyDescent="0.2">
      <c r="A210" s="184"/>
      <c r="B210" s="166" t="s">
        <v>31</v>
      </c>
      <c r="C210" s="904" t="s">
        <v>275</v>
      </c>
      <c r="D210" s="904"/>
      <c r="E210" s="904"/>
      <c r="F210" s="904"/>
      <c r="G210" s="904"/>
      <c r="H210" s="904"/>
      <c r="I210" s="904"/>
      <c r="J210" s="904"/>
      <c r="K210" s="904"/>
      <c r="L210" s="185">
        <v>2189.08</v>
      </c>
      <c r="M210" s="186" t="s">
        <v>31</v>
      </c>
      <c r="N210" s="187" t="s">
        <v>31</v>
      </c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132"/>
      <c r="AB210" s="132"/>
      <c r="AC210" s="137" t="s">
        <v>275</v>
      </c>
      <c r="AD210" s="132"/>
    </row>
    <row r="211" spans="1:30" x14ac:dyDescent="0.2">
      <c r="A211" s="184"/>
      <c r="B211" s="166" t="s">
        <v>235</v>
      </c>
      <c r="C211" s="904" t="s">
        <v>809</v>
      </c>
      <c r="D211" s="904"/>
      <c r="E211" s="904"/>
      <c r="F211" s="904"/>
      <c r="G211" s="904"/>
      <c r="H211" s="904"/>
      <c r="I211" s="904"/>
      <c r="J211" s="904"/>
      <c r="K211" s="904"/>
      <c r="L211" s="185">
        <v>1236951.22</v>
      </c>
      <c r="M211" s="186">
        <v>4.51</v>
      </c>
      <c r="N211" s="187">
        <v>5578650</v>
      </c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132"/>
      <c r="AB211" s="132"/>
      <c r="AC211" s="137" t="s">
        <v>809</v>
      </c>
      <c r="AD211" s="132"/>
    </row>
    <row r="212" spans="1:30" x14ac:dyDescent="0.2">
      <c r="A212" s="184"/>
      <c r="B212" s="166" t="s">
        <v>31</v>
      </c>
      <c r="C212" s="904" t="s">
        <v>276</v>
      </c>
      <c r="D212" s="904"/>
      <c r="E212" s="904"/>
      <c r="F212" s="904"/>
      <c r="G212" s="904"/>
      <c r="H212" s="904"/>
      <c r="I212" s="904"/>
      <c r="J212" s="904"/>
      <c r="K212" s="904"/>
      <c r="L212" s="185">
        <v>5453.28</v>
      </c>
      <c r="M212" s="186" t="s">
        <v>31</v>
      </c>
      <c r="N212" s="187" t="s">
        <v>31</v>
      </c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132"/>
      <c r="AB212" s="132"/>
      <c r="AC212" s="137" t="s">
        <v>276</v>
      </c>
      <c r="AD212" s="132"/>
    </row>
    <row r="213" spans="1:30" x14ac:dyDescent="0.2">
      <c r="A213" s="184"/>
      <c r="B213" s="166" t="s">
        <v>31</v>
      </c>
      <c r="C213" s="904" t="s">
        <v>277</v>
      </c>
      <c r="D213" s="904"/>
      <c r="E213" s="904"/>
      <c r="F213" s="904"/>
      <c r="G213" s="904"/>
      <c r="H213" s="904"/>
      <c r="I213" s="904"/>
      <c r="J213" s="904"/>
      <c r="K213" s="904"/>
      <c r="L213" s="185">
        <v>4878.3900000000003</v>
      </c>
      <c r="M213" s="186" t="s">
        <v>31</v>
      </c>
      <c r="N213" s="187" t="s">
        <v>31</v>
      </c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137" t="s">
        <v>277</v>
      </c>
      <c r="AD213" s="132"/>
    </row>
    <row r="214" spans="1:30" x14ac:dyDescent="0.2">
      <c r="A214" s="184"/>
      <c r="B214" s="166" t="s">
        <v>31</v>
      </c>
      <c r="C214" s="904" t="s">
        <v>278</v>
      </c>
      <c r="D214" s="904"/>
      <c r="E214" s="904"/>
      <c r="F214" s="904"/>
      <c r="G214" s="904"/>
      <c r="H214" s="904"/>
      <c r="I214" s="904"/>
      <c r="J214" s="904"/>
      <c r="K214" s="904"/>
      <c r="L214" s="185">
        <v>3230.92</v>
      </c>
      <c r="M214" s="186" t="s">
        <v>31</v>
      </c>
      <c r="N214" s="187" t="s">
        <v>31</v>
      </c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7" t="s">
        <v>278</v>
      </c>
      <c r="AD214" s="132"/>
    </row>
    <row r="215" spans="1:30" x14ac:dyDescent="0.2">
      <c r="A215" s="184"/>
      <c r="B215" s="178" t="s">
        <v>31</v>
      </c>
      <c r="C215" s="919" t="s">
        <v>467</v>
      </c>
      <c r="D215" s="919"/>
      <c r="E215" s="919"/>
      <c r="F215" s="919"/>
      <c r="G215" s="919"/>
      <c r="H215" s="919"/>
      <c r="I215" s="919"/>
      <c r="J215" s="919"/>
      <c r="K215" s="919"/>
      <c r="L215" s="188">
        <v>1306591.8700000001</v>
      </c>
      <c r="M215" s="189" t="s">
        <v>31</v>
      </c>
      <c r="N215" s="194">
        <v>6087026</v>
      </c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132"/>
      <c r="AB215" s="132"/>
      <c r="AC215" s="132"/>
      <c r="AD215" s="137" t="s">
        <v>467</v>
      </c>
    </row>
    <row r="216" spans="1:30" ht="1.5" customHeight="1" x14ac:dyDescent="0.2">
      <c r="B216" s="178"/>
      <c r="C216" s="173"/>
      <c r="D216" s="173"/>
      <c r="E216" s="173"/>
      <c r="F216" s="173"/>
      <c r="G216" s="173"/>
      <c r="H216" s="173"/>
      <c r="I216" s="173"/>
      <c r="J216" s="173"/>
      <c r="K216" s="173"/>
      <c r="L216" s="188"/>
      <c r="M216" s="189"/>
      <c r="N216" s="195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132"/>
      <c r="AB216" s="132"/>
      <c r="AC216" s="132"/>
      <c r="AD216" s="132"/>
    </row>
    <row r="217" spans="1:30" ht="53.25" customHeight="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196"/>
      <c r="N217" s="196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132"/>
      <c r="AB217" s="132"/>
      <c r="AC217" s="132"/>
      <c r="AD217" s="132"/>
    </row>
    <row r="218" spans="1:30" x14ac:dyDescent="0.2">
      <c r="B218" s="197" t="s">
        <v>468</v>
      </c>
      <c r="C218" s="923" t="s">
        <v>31</v>
      </c>
      <c r="D218" s="923"/>
      <c r="E218" s="923"/>
      <c r="F218" s="923"/>
      <c r="G218" s="923"/>
      <c r="H218" s="923"/>
      <c r="I218" s="923"/>
      <c r="J218" s="923"/>
      <c r="K218" s="923"/>
      <c r="L218" s="923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132"/>
      <c r="AB218" s="132"/>
      <c r="AC218" s="132"/>
      <c r="AD218" s="132"/>
    </row>
    <row r="219" spans="1:30" ht="13.5" customHeight="1" x14ac:dyDescent="0.2">
      <c r="B219" s="133"/>
      <c r="C219" s="924" t="s">
        <v>11</v>
      </c>
      <c r="D219" s="924"/>
      <c r="E219" s="924"/>
      <c r="F219" s="924"/>
      <c r="G219" s="924"/>
      <c r="H219" s="924"/>
      <c r="I219" s="924"/>
      <c r="J219" s="924"/>
      <c r="K219" s="924"/>
      <c r="L219" s="924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132"/>
      <c r="AB219" s="132"/>
      <c r="AC219" s="132"/>
      <c r="AD219" s="132"/>
    </row>
    <row r="220" spans="1:30" ht="12.75" customHeight="1" x14ac:dyDescent="0.2">
      <c r="B220" s="197" t="s">
        <v>469</v>
      </c>
      <c r="C220" s="923" t="s">
        <v>31</v>
      </c>
      <c r="D220" s="923"/>
      <c r="E220" s="923"/>
      <c r="F220" s="923"/>
      <c r="G220" s="923"/>
      <c r="H220" s="923"/>
      <c r="I220" s="923"/>
      <c r="J220" s="923"/>
      <c r="K220" s="923"/>
      <c r="L220" s="923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132"/>
      <c r="AB220" s="132"/>
      <c r="AC220" s="132"/>
      <c r="AD220" s="132"/>
    </row>
    <row r="221" spans="1:30" ht="13.5" customHeight="1" x14ac:dyDescent="0.2">
      <c r="C221" s="924" t="s">
        <v>11</v>
      </c>
      <c r="D221" s="924"/>
      <c r="E221" s="924"/>
      <c r="F221" s="924"/>
      <c r="G221" s="924"/>
      <c r="H221" s="924"/>
      <c r="I221" s="924"/>
      <c r="J221" s="924"/>
      <c r="K221" s="924"/>
      <c r="L221" s="924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132"/>
      <c r="AB221" s="132"/>
      <c r="AC221" s="132"/>
      <c r="AD221" s="132"/>
    </row>
    <row r="235" s="132" customFormat="1" x14ac:dyDescent="0.2"/>
  </sheetData>
  <mergeCells count="206">
    <mergeCell ref="C218:L218"/>
    <mergeCell ref="C219:L219"/>
    <mergeCell ref="C220:L220"/>
    <mergeCell ref="C221:L221"/>
    <mergeCell ref="C210:K210"/>
    <mergeCell ref="C211:K211"/>
    <mergeCell ref="C212:K212"/>
    <mergeCell ref="C213:K213"/>
    <mergeCell ref="C214:K214"/>
    <mergeCell ref="C215:K215"/>
    <mergeCell ref="C204:K204"/>
    <mergeCell ref="C205:K205"/>
    <mergeCell ref="C206:K206"/>
    <mergeCell ref="C207:K207"/>
    <mergeCell ref="C208:K208"/>
    <mergeCell ref="C209:K209"/>
    <mergeCell ref="C198:K198"/>
    <mergeCell ref="C199:K199"/>
    <mergeCell ref="C200:K200"/>
    <mergeCell ref="C201:K201"/>
    <mergeCell ref="C202:K202"/>
    <mergeCell ref="C203:K203"/>
    <mergeCell ref="C191:K191"/>
    <mergeCell ref="C192:K192"/>
    <mergeCell ref="C193:K193"/>
    <mergeCell ref="C194:K194"/>
    <mergeCell ref="C196:K196"/>
    <mergeCell ref="C197:K197"/>
    <mergeCell ref="C184:K184"/>
    <mergeCell ref="C185:K185"/>
    <mergeCell ref="C186:K186"/>
    <mergeCell ref="A187:N187"/>
    <mergeCell ref="C188:E188"/>
    <mergeCell ref="C190:K190"/>
    <mergeCell ref="C178:K178"/>
    <mergeCell ref="C179:K179"/>
    <mergeCell ref="C180:K180"/>
    <mergeCell ref="C181:K181"/>
    <mergeCell ref="C182:K182"/>
    <mergeCell ref="C183:K183"/>
    <mergeCell ref="C172:K172"/>
    <mergeCell ref="C173:K173"/>
    <mergeCell ref="C174:K174"/>
    <mergeCell ref="C175:K175"/>
    <mergeCell ref="C176:K176"/>
    <mergeCell ref="C177:K177"/>
    <mergeCell ref="C165:E165"/>
    <mergeCell ref="C167:K167"/>
    <mergeCell ref="C168:K168"/>
    <mergeCell ref="C169:K169"/>
    <mergeCell ref="C170:K170"/>
    <mergeCell ref="C171:K171"/>
    <mergeCell ref="C159:E159"/>
    <mergeCell ref="C160:E160"/>
    <mergeCell ref="C161:E161"/>
    <mergeCell ref="C162:E162"/>
    <mergeCell ref="C163:E163"/>
    <mergeCell ref="C164:E164"/>
    <mergeCell ref="C153:N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C150:N150"/>
    <mergeCell ref="C151:N151"/>
    <mergeCell ref="C152:E152"/>
    <mergeCell ref="C141:E141"/>
    <mergeCell ref="C142:E142"/>
    <mergeCell ref="C143:E143"/>
    <mergeCell ref="C144:E144"/>
    <mergeCell ref="C145:E145"/>
    <mergeCell ref="C146:E146"/>
    <mergeCell ref="C135:E135"/>
    <mergeCell ref="C136:E136"/>
    <mergeCell ref="C137:N137"/>
    <mergeCell ref="C138:E138"/>
    <mergeCell ref="C139:E139"/>
    <mergeCell ref="C140:E140"/>
    <mergeCell ref="C129:E129"/>
    <mergeCell ref="C130:E130"/>
    <mergeCell ref="C131:E131"/>
    <mergeCell ref="C132:E132"/>
    <mergeCell ref="C133:E133"/>
    <mergeCell ref="C134:E134"/>
    <mergeCell ref="C123:E123"/>
    <mergeCell ref="C124:E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E121"/>
    <mergeCell ref="C122:N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C108:N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N84"/>
    <mergeCell ref="C85:E85"/>
    <mergeCell ref="C86:E86"/>
    <mergeCell ref="C75:E75"/>
    <mergeCell ref="C76:E76"/>
    <mergeCell ref="C77:E77"/>
    <mergeCell ref="C78:E78"/>
    <mergeCell ref="C79:E79"/>
    <mergeCell ref="C80:E80"/>
    <mergeCell ref="C69:E69"/>
    <mergeCell ref="C70:N70"/>
    <mergeCell ref="C71:E71"/>
    <mergeCell ref="C72:E72"/>
    <mergeCell ref="C73:E73"/>
    <mergeCell ref="C74:E74"/>
    <mergeCell ref="C63:E63"/>
    <mergeCell ref="C64:E64"/>
    <mergeCell ref="C65:E65"/>
    <mergeCell ref="C66:E66"/>
    <mergeCell ref="C67:N67"/>
    <mergeCell ref="C68:N68"/>
    <mergeCell ref="C57:E57"/>
    <mergeCell ref="C58:E58"/>
    <mergeCell ref="C59:E59"/>
    <mergeCell ref="C60:E60"/>
    <mergeCell ref="C61:E61"/>
    <mergeCell ref="C62:E62"/>
    <mergeCell ref="C51:N51"/>
    <mergeCell ref="C52:E52"/>
    <mergeCell ref="C53:N53"/>
    <mergeCell ref="C54:N54"/>
    <mergeCell ref="C55:E55"/>
    <mergeCell ref="C56:E56"/>
    <mergeCell ref="C45:E45"/>
    <mergeCell ref="C46:E46"/>
    <mergeCell ref="C47:N47"/>
    <mergeCell ref="C48:N48"/>
    <mergeCell ref="C49:E49"/>
    <mergeCell ref="C50:N50"/>
    <mergeCell ref="C39:E39"/>
    <mergeCell ref="C40:E40"/>
    <mergeCell ref="C41:E41"/>
    <mergeCell ref="C42:E42"/>
    <mergeCell ref="C43:E43"/>
    <mergeCell ref="C44:E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3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34"/>
  <sheetViews>
    <sheetView workbookViewId="0">
      <selection activeCell="B41" sqref="B41"/>
    </sheetView>
  </sheetViews>
  <sheetFormatPr defaultColWidth="9.140625" defaultRowHeight="15" x14ac:dyDescent="0.25"/>
  <cols>
    <col min="1" max="6" width="9.140625" style="712"/>
    <col min="7" max="7" width="15" style="712" bestFit="1" customWidth="1"/>
    <col min="8" max="16384" width="9.140625" style="712"/>
  </cols>
  <sheetData>
    <row r="1" spans="1:15" x14ac:dyDescent="0.25">
      <c r="A1" s="777" t="s">
        <v>4681</v>
      </c>
      <c r="B1" s="777"/>
      <c r="C1" s="777"/>
      <c r="D1" s="777"/>
      <c r="E1" s="777"/>
      <c r="F1" s="777"/>
      <c r="G1" s="777"/>
      <c r="H1" s="777"/>
      <c r="I1" s="777"/>
      <c r="J1" s="777"/>
      <c r="K1" s="777"/>
      <c r="L1" s="777"/>
      <c r="M1" s="777"/>
      <c r="N1" s="777"/>
      <c r="O1" s="777"/>
    </row>
    <row r="2" spans="1:15" x14ac:dyDescent="0.25">
      <c r="A2" s="777" t="s">
        <v>4682</v>
      </c>
      <c r="B2" s="777"/>
      <c r="C2" s="777"/>
      <c r="D2" s="777"/>
      <c r="E2" s="777"/>
      <c r="F2" s="777"/>
      <c r="G2" s="777"/>
      <c r="H2" s="777"/>
      <c r="I2" s="777"/>
      <c r="J2" s="777"/>
      <c r="K2" s="777"/>
      <c r="L2" s="777"/>
      <c r="M2" s="777"/>
      <c r="N2" s="777"/>
      <c r="O2" s="777"/>
    </row>
    <row r="4" spans="1:15" x14ac:dyDescent="0.25">
      <c r="A4" s="713" t="s">
        <v>4683</v>
      </c>
      <c r="C4" s="712" t="str">
        <f>'ССР 2020'!C13</f>
        <v>Всесезонный туристско-рекреационный комплекс "Ведучи", Чеченская Республика. Пассажирская подвесная канатная дорога VL5</v>
      </c>
    </row>
    <row r="6" spans="1:15" ht="36.6" customHeight="1" x14ac:dyDescent="0.25">
      <c r="A6" s="778" t="s">
        <v>4684</v>
      </c>
      <c r="B6" s="778"/>
      <c r="C6" s="778"/>
      <c r="D6" s="778"/>
      <c r="E6" s="778"/>
      <c r="F6" s="778"/>
      <c r="G6" s="747">
        <f>НМЦК!K76</f>
        <v>86585444.900000006</v>
      </c>
    </row>
    <row r="7" spans="1:15" ht="25.9" customHeight="1" x14ac:dyDescent="0.25">
      <c r="A7" s="779" t="s">
        <v>4731</v>
      </c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</row>
    <row r="8" spans="1:15" x14ac:dyDescent="0.25">
      <c r="A8" s="713" t="s">
        <v>4685</v>
      </c>
    </row>
    <row r="9" spans="1:15" x14ac:dyDescent="0.25">
      <c r="A9" s="714" t="s">
        <v>4686</v>
      </c>
      <c r="B9" s="715"/>
      <c r="C9" s="715"/>
      <c r="D9" s="715"/>
      <c r="E9" s="715"/>
    </row>
    <row r="10" spans="1:15" x14ac:dyDescent="0.25">
      <c r="A10" s="714" t="s">
        <v>4687</v>
      </c>
      <c r="B10" s="715"/>
      <c r="C10" s="715"/>
      <c r="D10" s="715"/>
      <c r="E10" s="715"/>
      <c r="F10" s="715"/>
      <c r="G10" s="715"/>
      <c r="H10" s="715"/>
      <c r="I10" s="715"/>
    </row>
    <row r="11" spans="1:15" x14ac:dyDescent="0.25">
      <c r="A11" s="714" t="s">
        <v>4688</v>
      </c>
      <c r="B11" s="715"/>
      <c r="C11" s="715"/>
      <c r="D11" s="715"/>
      <c r="E11" s="715"/>
      <c r="F11" s="715"/>
      <c r="G11" s="715"/>
      <c r="H11" s="715"/>
      <c r="I11" s="715"/>
    </row>
    <row r="12" spans="1:15" x14ac:dyDescent="0.25">
      <c r="A12" s="714" t="s">
        <v>4689</v>
      </c>
      <c r="B12" s="715"/>
      <c r="C12" s="715"/>
      <c r="D12" s="715"/>
      <c r="E12" s="715"/>
      <c r="F12" s="715"/>
      <c r="G12" s="715"/>
      <c r="H12" s="715"/>
      <c r="I12" s="715"/>
    </row>
    <row r="13" spans="1:15" x14ac:dyDescent="0.25">
      <c r="A13" s="714" t="s">
        <v>4690</v>
      </c>
      <c r="B13" s="715"/>
      <c r="C13" s="715"/>
      <c r="D13" s="715"/>
      <c r="E13" s="715"/>
      <c r="F13" s="715"/>
      <c r="G13" s="715"/>
      <c r="H13" s="715"/>
      <c r="I13" s="715"/>
    </row>
    <row r="14" spans="1:15" x14ac:dyDescent="0.25">
      <c r="A14" s="714" t="s">
        <v>4691</v>
      </c>
      <c r="B14" s="715"/>
      <c r="C14" s="715"/>
      <c r="D14" s="715"/>
      <c r="E14" s="715"/>
      <c r="F14" s="715"/>
      <c r="G14" s="715"/>
      <c r="H14" s="715"/>
      <c r="I14" s="715"/>
    </row>
    <row r="15" spans="1:15" x14ac:dyDescent="0.25">
      <c r="A15" s="714" t="s">
        <v>4727</v>
      </c>
      <c r="B15" s="715"/>
      <c r="C15" s="715"/>
      <c r="D15" s="715"/>
      <c r="E15" s="715"/>
      <c r="F15" s="715"/>
      <c r="G15" s="715"/>
      <c r="H15" s="715"/>
      <c r="I15" s="715"/>
    </row>
    <row r="16" spans="1:15" x14ac:dyDescent="0.25">
      <c r="A16" s="714" t="s">
        <v>4728</v>
      </c>
      <c r="B16" s="715"/>
      <c r="C16" s="715"/>
      <c r="D16" s="715"/>
      <c r="E16" s="715"/>
      <c r="F16" s="715"/>
      <c r="G16" s="715"/>
      <c r="H16" s="715"/>
      <c r="I16" s="715"/>
    </row>
    <row r="17" spans="1:15" x14ac:dyDescent="0.25">
      <c r="A17" s="714" t="s">
        <v>4729</v>
      </c>
      <c r="B17" s="715"/>
      <c r="C17" s="715"/>
      <c r="D17" s="715"/>
      <c r="E17" s="715"/>
      <c r="F17" s="715"/>
      <c r="G17" s="715"/>
      <c r="H17" s="715"/>
      <c r="I17" s="715"/>
    </row>
    <row r="18" spans="1:15" s="713" customFormat="1" x14ac:dyDescent="0.25">
      <c r="A18" s="714" t="s">
        <v>4692</v>
      </c>
      <c r="B18" s="714"/>
      <c r="C18" s="714"/>
      <c r="D18" s="714"/>
      <c r="E18" s="714"/>
      <c r="F18" s="714"/>
      <c r="G18" s="714"/>
      <c r="H18" s="714"/>
      <c r="I18" s="714"/>
    </row>
    <row r="19" spans="1:15" s="713" customFormat="1" x14ac:dyDescent="0.25">
      <c r="A19" s="714" t="s">
        <v>4693</v>
      </c>
      <c r="B19" s="714"/>
      <c r="C19" s="714"/>
      <c r="D19" s="714"/>
      <c r="E19" s="714"/>
      <c r="F19" s="714"/>
      <c r="G19" s="714"/>
      <c r="H19" s="714"/>
      <c r="I19" s="714"/>
    </row>
    <row r="20" spans="1:15" s="713" customFormat="1" x14ac:dyDescent="0.25">
      <c r="A20" s="714" t="s">
        <v>4706</v>
      </c>
      <c r="B20" s="714"/>
      <c r="C20" s="714"/>
      <c r="D20" s="714"/>
      <c r="E20" s="714"/>
      <c r="F20" s="714"/>
      <c r="G20" s="714"/>
      <c r="H20" s="714"/>
      <c r="I20" s="714"/>
    </row>
    <row r="21" spans="1:15" s="713" customFormat="1" x14ac:dyDescent="0.25">
      <c r="A21" s="714" t="s">
        <v>4694</v>
      </c>
      <c r="B21" s="714"/>
      <c r="C21" s="714"/>
      <c r="D21" s="714"/>
      <c r="E21" s="714"/>
      <c r="F21" s="714"/>
      <c r="G21" s="714"/>
      <c r="H21" s="714"/>
      <c r="I21" s="714"/>
    </row>
    <row r="22" spans="1:15" s="713" customFormat="1" x14ac:dyDescent="0.25">
      <c r="A22" s="714" t="s">
        <v>4695</v>
      </c>
      <c r="B22" s="716"/>
      <c r="C22" s="716"/>
      <c r="D22" s="716"/>
      <c r="E22" s="716"/>
      <c r="F22" s="716"/>
      <c r="G22" s="716"/>
      <c r="H22" s="716"/>
      <c r="I22" s="716"/>
      <c r="J22" s="717"/>
      <c r="K22" s="717"/>
      <c r="L22" s="717"/>
      <c r="M22" s="717"/>
      <c r="N22" s="717"/>
      <c r="O22" s="717"/>
    </row>
    <row r="23" spans="1:15" s="717" customFormat="1" x14ac:dyDescent="0.25">
      <c r="A23" s="714" t="s">
        <v>4696</v>
      </c>
      <c r="B23" s="716"/>
      <c r="C23" s="716"/>
      <c r="D23" s="716"/>
      <c r="E23" s="716"/>
      <c r="F23" s="716"/>
      <c r="G23" s="716"/>
      <c r="H23" s="716"/>
      <c r="I23" s="716"/>
      <c r="J23" s="716"/>
      <c r="K23" s="716"/>
    </row>
    <row r="24" spans="1:15" s="717" customFormat="1" hidden="1" x14ac:dyDescent="0.25">
      <c r="A24" s="716" t="s">
        <v>4697</v>
      </c>
      <c r="B24" s="716"/>
      <c r="C24" s="716"/>
      <c r="D24" s="716"/>
      <c r="E24" s="716"/>
      <c r="F24" s="716"/>
      <c r="G24" s="716"/>
      <c r="H24" s="716"/>
      <c r="I24" s="716"/>
      <c r="J24" s="716"/>
      <c r="K24" s="716"/>
    </row>
    <row r="25" spans="1:15" s="717" customFormat="1" x14ac:dyDescent="0.25">
      <c r="A25" s="714" t="s">
        <v>4698</v>
      </c>
      <c r="B25" s="716"/>
      <c r="C25" s="716"/>
      <c r="D25" s="716"/>
      <c r="E25" s="716"/>
      <c r="F25" s="716"/>
      <c r="G25" s="716"/>
      <c r="H25" s="716"/>
      <c r="I25" s="716"/>
      <c r="J25" s="716"/>
      <c r="K25" s="716"/>
    </row>
    <row r="26" spans="1:15" s="717" customFormat="1" hidden="1" x14ac:dyDescent="0.25">
      <c r="A26" s="714" t="s">
        <v>4699</v>
      </c>
      <c r="B26" s="716"/>
      <c r="C26" s="716"/>
      <c r="D26" s="716"/>
      <c r="E26" s="716"/>
      <c r="F26" s="716"/>
      <c r="G26" s="716"/>
      <c r="H26" s="716"/>
      <c r="I26" s="716"/>
      <c r="J26" s="716"/>
      <c r="K26" s="716"/>
    </row>
    <row r="27" spans="1:15" s="717" customFormat="1" x14ac:dyDescent="0.25">
      <c r="A27" s="714" t="s">
        <v>4700</v>
      </c>
      <c r="B27" s="716"/>
      <c r="C27" s="716"/>
      <c r="D27" s="716"/>
      <c r="E27" s="716"/>
      <c r="F27" s="716"/>
      <c r="G27" s="716"/>
      <c r="H27" s="716"/>
      <c r="I27" s="716"/>
      <c r="J27" s="716"/>
      <c r="K27" s="716"/>
    </row>
    <row r="28" spans="1:15" s="717" customFormat="1" x14ac:dyDescent="0.25">
      <c r="A28" s="714" t="s">
        <v>4701</v>
      </c>
      <c r="B28" s="716"/>
      <c r="C28" s="716"/>
      <c r="D28" s="716"/>
      <c r="E28" s="716"/>
      <c r="F28" s="716"/>
      <c r="G28" s="716"/>
      <c r="H28" s="716"/>
      <c r="I28" s="716"/>
      <c r="J28" s="716"/>
      <c r="K28" s="716"/>
    </row>
    <row r="29" spans="1:15" s="717" customFormat="1" x14ac:dyDescent="0.25">
      <c r="A29" s="716"/>
      <c r="B29" s="716"/>
      <c r="C29" s="716"/>
      <c r="D29" s="716"/>
      <c r="E29" s="716"/>
      <c r="F29" s="716"/>
      <c r="G29" s="716"/>
      <c r="H29" s="716"/>
      <c r="I29" s="716"/>
      <c r="J29" s="716"/>
      <c r="K29" s="716"/>
    </row>
    <row r="30" spans="1:15" s="713" customFormat="1" x14ac:dyDescent="0.25">
      <c r="A30" s="714" t="s">
        <v>4702</v>
      </c>
      <c r="B30" s="714"/>
      <c r="C30" s="714"/>
      <c r="D30" s="714"/>
      <c r="E30" s="714"/>
      <c r="F30" s="714"/>
      <c r="G30" s="714"/>
      <c r="H30" s="714"/>
      <c r="I30" s="714"/>
      <c r="J30" s="714"/>
      <c r="K30" s="714"/>
    </row>
    <row r="31" spans="1:15" s="713" customFormat="1" x14ac:dyDescent="0.25">
      <c r="A31" s="714" t="s">
        <v>4703</v>
      </c>
      <c r="B31" s="714"/>
      <c r="C31" s="714"/>
      <c r="D31" s="714"/>
      <c r="E31" s="714"/>
      <c r="F31" s="714"/>
      <c r="G31" s="714"/>
      <c r="H31" s="714"/>
      <c r="I31" s="714"/>
      <c r="J31" s="714"/>
      <c r="K31" s="714"/>
    </row>
    <row r="32" spans="1:15" s="713" customFormat="1" x14ac:dyDescent="0.25">
      <c r="A32" s="714"/>
      <c r="B32" s="714"/>
      <c r="C32" s="714"/>
      <c r="D32" s="714"/>
      <c r="E32" s="714"/>
      <c r="F32" s="714"/>
      <c r="G32" s="714"/>
      <c r="H32" s="714"/>
      <c r="I32" s="714"/>
      <c r="J32" s="714"/>
      <c r="K32" s="714"/>
    </row>
    <row r="33" spans="1:15" s="713" customFormat="1" x14ac:dyDescent="0.25">
      <c r="A33" s="713" t="s">
        <v>4704</v>
      </c>
      <c r="G33" s="714"/>
      <c r="H33" s="714"/>
      <c r="I33" s="714"/>
      <c r="J33" s="776"/>
      <c r="K33" s="776"/>
      <c r="L33" s="776"/>
      <c r="M33" s="776"/>
      <c r="N33" s="776"/>
      <c r="O33" s="776"/>
    </row>
    <row r="34" spans="1:15" x14ac:dyDescent="0.25">
      <c r="A34" s="713"/>
      <c r="G34" s="715"/>
      <c r="H34" s="715"/>
      <c r="I34" s="715"/>
      <c r="J34" s="718" t="s">
        <v>4705</v>
      </c>
      <c r="K34" s="718"/>
      <c r="L34" s="718"/>
    </row>
  </sheetData>
  <mergeCells count="5">
    <mergeCell ref="J33:O33"/>
    <mergeCell ref="A1:O1"/>
    <mergeCell ref="A2:O2"/>
    <mergeCell ref="A6:F6"/>
    <mergeCell ref="A7:O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36"/>
  <sheetViews>
    <sheetView topLeftCell="A397" zoomScale="115" zoomScaleNormal="115" workbookViewId="0">
      <selection activeCell="C34" sqref="C34:N34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7" width="138.42578125" style="137" hidden="1" customWidth="1"/>
    <col min="18" max="18" width="34.140625" style="137" hidden="1" customWidth="1"/>
    <col min="19" max="19" width="110.140625" style="137" hidden="1" customWidth="1"/>
    <col min="20" max="23" width="34.140625" style="137" hidden="1" customWidth="1"/>
    <col min="24" max="25" width="110.140625" style="137" hidden="1" customWidth="1"/>
    <col min="26" max="28" width="84.42578125" style="137" hidden="1" customWidth="1"/>
    <col min="29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37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1553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486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813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1930.44</v>
      </c>
      <c r="D20" s="148" t="s">
        <v>1554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L413*7.3/1000</f>
        <v>7.31</v>
      </c>
      <c r="M22" s="148" t="s">
        <v>1555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44.95</v>
      </c>
      <c r="D23" s="152" t="s">
        <v>1556</v>
      </c>
      <c r="E23" s="135" t="s">
        <v>206</v>
      </c>
      <c r="G23" s="132" t="s">
        <v>212</v>
      </c>
      <c r="L23" s="153"/>
      <c r="M23" s="153">
        <v>102.49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1885.49</v>
      </c>
      <c r="D24" s="152" t="s">
        <v>1557</v>
      </c>
      <c r="E24" s="135" t="s">
        <v>206</v>
      </c>
      <c r="G24" s="132" t="s">
        <v>214</v>
      </c>
      <c r="L24" s="153"/>
      <c r="M24" s="153">
        <v>1.1399999999999999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1558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1558</v>
      </c>
    </row>
    <row r="32" spans="1:17" s="132" customFormat="1" x14ac:dyDescent="0.2">
      <c r="A32" s="920" t="s">
        <v>819</v>
      </c>
      <c r="B32" s="921"/>
      <c r="C32" s="921"/>
      <c r="D32" s="921"/>
      <c r="E32" s="921"/>
      <c r="F32" s="921"/>
      <c r="G32" s="921"/>
      <c r="H32" s="921"/>
      <c r="I32" s="921"/>
      <c r="J32" s="921"/>
      <c r="K32" s="921"/>
      <c r="L32" s="921"/>
      <c r="M32" s="921"/>
      <c r="N32" s="922"/>
      <c r="Q32" s="137" t="s">
        <v>819</v>
      </c>
    </row>
    <row r="33" spans="1:25" s="132" customFormat="1" x14ac:dyDescent="0.2">
      <c r="A33" s="157" t="s">
        <v>225</v>
      </c>
      <c r="B33" s="158" t="s">
        <v>1559</v>
      </c>
      <c r="C33" s="917" t="s">
        <v>1560</v>
      </c>
      <c r="D33" s="917"/>
      <c r="E33" s="917"/>
      <c r="F33" s="159" t="s">
        <v>178</v>
      </c>
      <c r="G33" s="159" t="s">
        <v>31</v>
      </c>
      <c r="H33" s="159" t="s">
        <v>31</v>
      </c>
      <c r="I33" s="159" t="s">
        <v>285</v>
      </c>
      <c r="J33" s="160" t="s">
        <v>31</v>
      </c>
      <c r="K33" s="159" t="s">
        <v>31</v>
      </c>
      <c r="L33" s="160" t="s">
        <v>31</v>
      </c>
      <c r="M33" s="161" t="s">
        <v>31</v>
      </c>
      <c r="N33" s="162" t="s">
        <v>31</v>
      </c>
      <c r="R33" s="137" t="s">
        <v>1560</v>
      </c>
    </row>
    <row r="34" spans="1:25" s="132" customFormat="1" ht="33.75" x14ac:dyDescent="0.2">
      <c r="A34" s="165"/>
      <c r="B34" s="166" t="s">
        <v>822</v>
      </c>
      <c r="C34" s="904" t="s">
        <v>519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519</v>
      </c>
    </row>
    <row r="35" spans="1:25" s="132" customFormat="1" x14ac:dyDescent="0.2">
      <c r="A35" s="167"/>
      <c r="B35" s="166" t="s">
        <v>225</v>
      </c>
      <c r="C35" s="904" t="s">
        <v>255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34.020000000000003</v>
      </c>
      <c r="K35" s="168" t="s">
        <v>520</v>
      </c>
      <c r="L35" s="169">
        <v>212.63</v>
      </c>
      <c r="M35" s="170" t="s">
        <v>31</v>
      </c>
      <c r="N35" s="171" t="s">
        <v>31</v>
      </c>
      <c r="T35" s="137" t="s">
        <v>255</v>
      </c>
    </row>
    <row r="36" spans="1:25" s="132" customFormat="1" x14ac:dyDescent="0.2">
      <c r="A36" s="167"/>
      <c r="B36" s="166" t="s">
        <v>256</v>
      </c>
      <c r="C36" s="904" t="s">
        <v>257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0.68</v>
      </c>
      <c r="K36" s="168" t="s">
        <v>31</v>
      </c>
      <c r="L36" s="169">
        <v>3.4</v>
      </c>
      <c r="M36" s="170" t="s">
        <v>31</v>
      </c>
      <c r="N36" s="171" t="s">
        <v>31</v>
      </c>
      <c r="T36" s="137" t="s">
        <v>257</v>
      </c>
    </row>
    <row r="37" spans="1:25" s="132" customFormat="1" x14ac:dyDescent="0.2">
      <c r="A37" s="167"/>
      <c r="B37" s="166" t="s">
        <v>31</v>
      </c>
      <c r="C37" s="904" t="s">
        <v>258</v>
      </c>
      <c r="D37" s="904"/>
      <c r="E37" s="904"/>
      <c r="F37" s="168" t="s">
        <v>241</v>
      </c>
      <c r="G37" s="168" t="s">
        <v>1561</v>
      </c>
      <c r="H37" s="168" t="s">
        <v>520</v>
      </c>
      <c r="I37" s="168" t="s">
        <v>1562</v>
      </c>
      <c r="J37" s="169" t="s">
        <v>31</v>
      </c>
      <c r="K37" s="168" t="s">
        <v>31</v>
      </c>
      <c r="L37" s="169" t="s">
        <v>31</v>
      </c>
      <c r="M37" s="170" t="s">
        <v>31</v>
      </c>
      <c r="N37" s="171" t="s">
        <v>31</v>
      </c>
      <c r="U37" s="137" t="s">
        <v>258</v>
      </c>
    </row>
    <row r="38" spans="1:25" s="132" customFormat="1" x14ac:dyDescent="0.2">
      <c r="A38" s="167"/>
      <c r="B38" s="166" t="s">
        <v>31</v>
      </c>
      <c r="C38" s="917" t="s">
        <v>244</v>
      </c>
      <c r="D38" s="917"/>
      <c r="E38" s="917"/>
      <c r="F38" s="159" t="s">
        <v>31</v>
      </c>
      <c r="G38" s="159" t="s">
        <v>31</v>
      </c>
      <c r="H38" s="159" t="s">
        <v>31</v>
      </c>
      <c r="I38" s="159" t="s">
        <v>31</v>
      </c>
      <c r="J38" s="160">
        <v>34.700000000000003</v>
      </c>
      <c r="K38" s="159" t="s">
        <v>31</v>
      </c>
      <c r="L38" s="160">
        <v>216.03</v>
      </c>
      <c r="M38" s="161" t="s">
        <v>31</v>
      </c>
      <c r="N38" s="162" t="s">
        <v>31</v>
      </c>
      <c r="V38" s="137" t="s">
        <v>244</v>
      </c>
    </row>
    <row r="39" spans="1:25" s="132" customFormat="1" x14ac:dyDescent="0.2">
      <c r="A39" s="167"/>
      <c r="B39" s="166" t="s">
        <v>31</v>
      </c>
      <c r="C39" s="904" t="s">
        <v>245</v>
      </c>
      <c r="D39" s="904"/>
      <c r="E39" s="904"/>
      <c r="F39" s="168" t="s">
        <v>31</v>
      </c>
      <c r="G39" s="168" t="s">
        <v>31</v>
      </c>
      <c r="H39" s="168" t="s">
        <v>31</v>
      </c>
      <c r="I39" s="168" t="s">
        <v>31</v>
      </c>
      <c r="J39" s="169" t="s">
        <v>31</v>
      </c>
      <c r="K39" s="168" t="s">
        <v>31</v>
      </c>
      <c r="L39" s="169">
        <v>212.63</v>
      </c>
      <c r="M39" s="170" t="s">
        <v>31</v>
      </c>
      <c r="N39" s="171" t="s">
        <v>31</v>
      </c>
      <c r="U39" s="137" t="s">
        <v>245</v>
      </c>
    </row>
    <row r="40" spans="1:25" s="132" customFormat="1" ht="22.5" x14ac:dyDescent="0.2">
      <c r="A40" s="167"/>
      <c r="B40" s="166" t="s">
        <v>699</v>
      </c>
      <c r="C40" s="904" t="s">
        <v>700</v>
      </c>
      <c r="D40" s="904"/>
      <c r="E40" s="904"/>
      <c r="F40" s="168" t="s">
        <v>144</v>
      </c>
      <c r="G40" s="168" t="s">
        <v>537</v>
      </c>
      <c r="H40" s="168" t="s">
        <v>31</v>
      </c>
      <c r="I40" s="168" t="s">
        <v>537</v>
      </c>
      <c r="J40" s="169" t="s">
        <v>31</v>
      </c>
      <c r="K40" s="168" t="s">
        <v>31</v>
      </c>
      <c r="L40" s="169">
        <v>170.1</v>
      </c>
      <c r="M40" s="170" t="s">
        <v>31</v>
      </c>
      <c r="N40" s="171" t="s">
        <v>31</v>
      </c>
      <c r="U40" s="137" t="s">
        <v>700</v>
      </c>
    </row>
    <row r="41" spans="1:25" s="132" customFormat="1" ht="22.5" x14ac:dyDescent="0.2">
      <c r="A41" s="167"/>
      <c r="B41" s="166" t="s">
        <v>701</v>
      </c>
      <c r="C41" s="904" t="s">
        <v>702</v>
      </c>
      <c r="D41" s="904"/>
      <c r="E41" s="904"/>
      <c r="F41" s="168" t="s">
        <v>144</v>
      </c>
      <c r="G41" s="168" t="s">
        <v>703</v>
      </c>
      <c r="H41" s="168" t="s">
        <v>31</v>
      </c>
      <c r="I41" s="168" t="s">
        <v>703</v>
      </c>
      <c r="J41" s="169" t="s">
        <v>31</v>
      </c>
      <c r="K41" s="168" t="s">
        <v>31</v>
      </c>
      <c r="L41" s="169">
        <v>127.58</v>
      </c>
      <c r="M41" s="170" t="s">
        <v>31</v>
      </c>
      <c r="N41" s="171" t="s">
        <v>31</v>
      </c>
      <c r="U41" s="137" t="s">
        <v>702</v>
      </c>
    </row>
    <row r="42" spans="1:25" s="132" customFormat="1" x14ac:dyDescent="0.2">
      <c r="A42" s="172"/>
      <c r="B42" s="173"/>
      <c r="C42" s="918" t="s">
        <v>252</v>
      </c>
      <c r="D42" s="918"/>
      <c r="E42" s="918"/>
      <c r="F42" s="174" t="s">
        <v>31</v>
      </c>
      <c r="G42" s="174" t="s">
        <v>31</v>
      </c>
      <c r="H42" s="174" t="s">
        <v>31</v>
      </c>
      <c r="I42" s="174" t="s">
        <v>31</v>
      </c>
      <c r="J42" s="175" t="s">
        <v>31</v>
      </c>
      <c r="K42" s="174" t="s">
        <v>31</v>
      </c>
      <c r="L42" s="175">
        <v>513.71</v>
      </c>
      <c r="M42" s="161" t="s">
        <v>31</v>
      </c>
      <c r="N42" s="176" t="s">
        <v>31</v>
      </c>
      <c r="W42" s="137" t="s">
        <v>252</v>
      </c>
    </row>
    <row r="43" spans="1:25" s="132" customFormat="1" ht="33.75" x14ac:dyDescent="0.2">
      <c r="A43" s="157" t="s">
        <v>235</v>
      </c>
      <c r="B43" s="158" t="s">
        <v>825</v>
      </c>
      <c r="C43" s="917" t="s">
        <v>826</v>
      </c>
      <c r="D43" s="917"/>
      <c r="E43" s="917"/>
      <c r="F43" s="159" t="s">
        <v>178</v>
      </c>
      <c r="G43" s="159" t="s">
        <v>31</v>
      </c>
      <c r="H43" s="159" t="s">
        <v>31</v>
      </c>
      <c r="I43" s="159" t="s">
        <v>285</v>
      </c>
      <c r="J43" s="160">
        <v>2708.79</v>
      </c>
      <c r="K43" s="159" t="s">
        <v>706</v>
      </c>
      <c r="L43" s="160">
        <v>13706.48</v>
      </c>
      <c r="M43" s="161" t="s">
        <v>31</v>
      </c>
      <c r="N43" s="162" t="s">
        <v>31</v>
      </c>
      <c r="R43" s="137" t="s">
        <v>826</v>
      </c>
    </row>
    <row r="44" spans="1:25" s="132" customFormat="1" x14ac:dyDescent="0.2">
      <c r="A44" s="163"/>
      <c r="B44" s="164"/>
      <c r="C44" s="904" t="s">
        <v>827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X44" s="137" t="s">
        <v>827</v>
      </c>
    </row>
    <row r="45" spans="1:25" s="132" customFormat="1" ht="22.5" x14ac:dyDescent="0.2">
      <c r="A45" s="165"/>
      <c r="B45" s="166" t="s">
        <v>708</v>
      </c>
      <c r="C45" s="904" t="s">
        <v>709</v>
      </c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12"/>
      <c r="S45" s="137" t="s">
        <v>709</v>
      </c>
    </row>
    <row r="46" spans="1:25" s="132" customFormat="1" x14ac:dyDescent="0.2">
      <c r="A46" s="157" t="s">
        <v>238</v>
      </c>
      <c r="B46" s="158" t="s">
        <v>828</v>
      </c>
      <c r="C46" s="917" t="s">
        <v>829</v>
      </c>
      <c r="D46" s="917"/>
      <c r="E46" s="917"/>
      <c r="F46" s="159" t="s">
        <v>178</v>
      </c>
      <c r="G46" s="159" t="s">
        <v>31</v>
      </c>
      <c r="H46" s="159" t="s">
        <v>31</v>
      </c>
      <c r="I46" s="159" t="s">
        <v>235</v>
      </c>
      <c r="J46" s="160" t="s">
        <v>31</v>
      </c>
      <c r="K46" s="159" t="s">
        <v>31</v>
      </c>
      <c r="L46" s="160" t="s">
        <v>31</v>
      </c>
      <c r="M46" s="161" t="s">
        <v>31</v>
      </c>
      <c r="N46" s="162" t="s">
        <v>31</v>
      </c>
      <c r="R46" s="137" t="s">
        <v>829</v>
      </c>
    </row>
    <row r="47" spans="1:25" s="132" customFormat="1" x14ac:dyDescent="0.2">
      <c r="A47" s="163"/>
      <c r="B47" s="164"/>
      <c r="C47" s="904" t="s">
        <v>1522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Y47" s="137" t="s">
        <v>1522</v>
      </c>
    </row>
    <row r="48" spans="1:25" s="132" customFormat="1" ht="33.75" x14ac:dyDescent="0.2">
      <c r="A48" s="165"/>
      <c r="B48" s="166" t="s">
        <v>822</v>
      </c>
      <c r="C48" s="904" t="s">
        <v>519</v>
      </c>
      <c r="D48" s="904"/>
      <c r="E48" s="904"/>
      <c r="F48" s="904"/>
      <c r="G48" s="904"/>
      <c r="H48" s="904"/>
      <c r="I48" s="904"/>
      <c r="J48" s="904"/>
      <c r="K48" s="904"/>
      <c r="L48" s="904"/>
      <c r="M48" s="904"/>
      <c r="N48" s="912"/>
      <c r="S48" s="137" t="s">
        <v>519</v>
      </c>
    </row>
    <row r="49" spans="1:24" s="132" customFormat="1" x14ac:dyDescent="0.2">
      <c r="A49" s="167"/>
      <c r="B49" s="166" t="s">
        <v>225</v>
      </c>
      <c r="C49" s="904" t="s">
        <v>255</v>
      </c>
      <c r="D49" s="904"/>
      <c r="E49" s="904"/>
      <c r="F49" s="168" t="s">
        <v>31</v>
      </c>
      <c r="G49" s="168" t="s">
        <v>31</v>
      </c>
      <c r="H49" s="168" t="s">
        <v>31</v>
      </c>
      <c r="I49" s="168" t="s">
        <v>31</v>
      </c>
      <c r="J49" s="169">
        <v>59.64</v>
      </c>
      <c r="K49" s="168" t="s">
        <v>520</v>
      </c>
      <c r="L49" s="169">
        <v>149.1</v>
      </c>
      <c r="M49" s="170" t="s">
        <v>31</v>
      </c>
      <c r="N49" s="171" t="s">
        <v>31</v>
      </c>
      <c r="T49" s="137" t="s">
        <v>255</v>
      </c>
    </row>
    <row r="50" spans="1:24" s="132" customFormat="1" x14ac:dyDescent="0.2">
      <c r="A50" s="167"/>
      <c r="B50" s="166" t="s">
        <v>235</v>
      </c>
      <c r="C50" s="904" t="s">
        <v>236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>
        <v>22.5</v>
      </c>
      <c r="K50" s="168" t="s">
        <v>520</v>
      </c>
      <c r="L50" s="169">
        <v>56.25</v>
      </c>
      <c r="M50" s="170" t="s">
        <v>31</v>
      </c>
      <c r="N50" s="171" t="s">
        <v>31</v>
      </c>
      <c r="T50" s="137" t="s">
        <v>236</v>
      </c>
    </row>
    <row r="51" spans="1:24" s="132" customFormat="1" x14ac:dyDescent="0.2">
      <c r="A51" s="167"/>
      <c r="B51" s="166" t="s">
        <v>238</v>
      </c>
      <c r="C51" s="904" t="s">
        <v>239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>
        <v>2.52</v>
      </c>
      <c r="K51" s="168" t="s">
        <v>520</v>
      </c>
      <c r="L51" s="169">
        <v>6.3</v>
      </c>
      <c r="M51" s="170" t="s">
        <v>31</v>
      </c>
      <c r="N51" s="171" t="s">
        <v>31</v>
      </c>
      <c r="T51" s="137" t="s">
        <v>239</v>
      </c>
    </row>
    <row r="52" spans="1:24" s="132" customFormat="1" x14ac:dyDescent="0.2">
      <c r="A52" s="167"/>
      <c r="B52" s="166" t="s">
        <v>256</v>
      </c>
      <c r="C52" s="904" t="s">
        <v>257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>
        <v>22.43</v>
      </c>
      <c r="K52" s="168" t="s">
        <v>31</v>
      </c>
      <c r="L52" s="169">
        <v>44.86</v>
      </c>
      <c r="M52" s="170" t="s">
        <v>31</v>
      </c>
      <c r="N52" s="171" t="s">
        <v>31</v>
      </c>
      <c r="T52" s="137" t="s">
        <v>257</v>
      </c>
    </row>
    <row r="53" spans="1:24" s="132" customFormat="1" x14ac:dyDescent="0.2">
      <c r="A53" s="167"/>
      <c r="B53" s="166" t="s">
        <v>31</v>
      </c>
      <c r="C53" s="904" t="s">
        <v>258</v>
      </c>
      <c r="D53" s="904"/>
      <c r="E53" s="904"/>
      <c r="F53" s="168" t="s">
        <v>241</v>
      </c>
      <c r="G53" s="168" t="s">
        <v>830</v>
      </c>
      <c r="H53" s="168" t="s">
        <v>520</v>
      </c>
      <c r="I53" s="168" t="s">
        <v>1563</v>
      </c>
      <c r="J53" s="169" t="s">
        <v>31</v>
      </c>
      <c r="K53" s="168" t="s">
        <v>31</v>
      </c>
      <c r="L53" s="169" t="s">
        <v>31</v>
      </c>
      <c r="M53" s="170" t="s">
        <v>31</v>
      </c>
      <c r="N53" s="171" t="s">
        <v>31</v>
      </c>
      <c r="U53" s="137" t="s">
        <v>258</v>
      </c>
    </row>
    <row r="54" spans="1:24" s="132" customFormat="1" x14ac:dyDescent="0.2">
      <c r="A54" s="167"/>
      <c r="B54" s="166" t="s">
        <v>31</v>
      </c>
      <c r="C54" s="904" t="s">
        <v>240</v>
      </c>
      <c r="D54" s="904"/>
      <c r="E54" s="904"/>
      <c r="F54" s="168" t="s">
        <v>241</v>
      </c>
      <c r="G54" s="168" t="s">
        <v>740</v>
      </c>
      <c r="H54" s="168" t="s">
        <v>520</v>
      </c>
      <c r="I54" s="168" t="s">
        <v>1564</v>
      </c>
      <c r="J54" s="169" t="s">
        <v>31</v>
      </c>
      <c r="K54" s="168" t="s">
        <v>31</v>
      </c>
      <c r="L54" s="169" t="s">
        <v>31</v>
      </c>
      <c r="M54" s="170" t="s">
        <v>31</v>
      </c>
      <c r="N54" s="171" t="s">
        <v>31</v>
      </c>
      <c r="U54" s="137" t="s">
        <v>240</v>
      </c>
    </row>
    <row r="55" spans="1:24" s="132" customFormat="1" x14ac:dyDescent="0.2">
      <c r="A55" s="167"/>
      <c r="B55" s="166" t="s">
        <v>31</v>
      </c>
      <c r="C55" s="917" t="s">
        <v>244</v>
      </c>
      <c r="D55" s="917"/>
      <c r="E55" s="917"/>
      <c r="F55" s="159" t="s">
        <v>31</v>
      </c>
      <c r="G55" s="159" t="s">
        <v>31</v>
      </c>
      <c r="H55" s="159" t="s">
        <v>31</v>
      </c>
      <c r="I55" s="159" t="s">
        <v>31</v>
      </c>
      <c r="J55" s="160">
        <v>104.57</v>
      </c>
      <c r="K55" s="159" t="s">
        <v>31</v>
      </c>
      <c r="L55" s="160">
        <v>250.21</v>
      </c>
      <c r="M55" s="161" t="s">
        <v>31</v>
      </c>
      <c r="N55" s="162" t="s">
        <v>31</v>
      </c>
      <c r="V55" s="137" t="s">
        <v>244</v>
      </c>
    </row>
    <row r="56" spans="1:24" s="132" customFormat="1" x14ac:dyDescent="0.2">
      <c r="A56" s="167"/>
      <c r="B56" s="166" t="s">
        <v>31</v>
      </c>
      <c r="C56" s="904" t="s">
        <v>245</v>
      </c>
      <c r="D56" s="904"/>
      <c r="E56" s="904"/>
      <c r="F56" s="168" t="s">
        <v>31</v>
      </c>
      <c r="G56" s="168" t="s">
        <v>31</v>
      </c>
      <c r="H56" s="168" t="s">
        <v>31</v>
      </c>
      <c r="I56" s="168" t="s">
        <v>31</v>
      </c>
      <c r="J56" s="169" t="s">
        <v>31</v>
      </c>
      <c r="K56" s="168" t="s">
        <v>31</v>
      </c>
      <c r="L56" s="169">
        <v>155.4</v>
      </c>
      <c r="M56" s="170" t="s">
        <v>31</v>
      </c>
      <c r="N56" s="171" t="s">
        <v>31</v>
      </c>
      <c r="U56" s="137" t="s">
        <v>245</v>
      </c>
    </row>
    <row r="57" spans="1:24" s="132" customFormat="1" ht="22.5" x14ac:dyDescent="0.2">
      <c r="A57" s="167"/>
      <c r="B57" s="166" t="s">
        <v>699</v>
      </c>
      <c r="C57" s="904" t="s">
        <v>700</v>
      </c>
      <c r="D57" s="904"/>
      <c r="E57" s="904"/>
      <c r="F57" s="168" t="s">
        <v>144</v>
      </c>
      <c r="G57" s="168" t="s">
        <v>537</v>
      </c>
      <c r="H57" s="168" t="s">
        <v>31</v>
      </c>
      <c r="I57" s="168" t="s">
        <v>537</v>
      </c>
      <c r="J57" s="169" t="s">
        <v>31</v>
      </c>
      <c r="K57" s="168" t="s">
        <v>31</v>
      </c>
      <c r="L57" s="169">
        <v>124.32</v>
      </c>
      <c r="M57" s="170" t="s">
        <v>31</v>
      </c>
      <c r="N57" s="171" t="s">
        <v>31</v>
      </c>
      <c r="U57" s="137" t="s">
        <v>700</v>
      </c>
    </row>
    <row r="58" spans="1:24" s="132" customFormat="1" ht="22.5" x14ac:dyDescent="0.2">
      <c r="A58" s="167"/>
      <c r="B58" s="166" t="s">
        <v>701</v>
      </c>
      <c r="C58" s="904" t="s">
        <v>702</v>
      </c>
      <c r="D58" s="904"/>
      <c r="E58" s="904"/>
      <c r="F58" s="168" t="s">
        <v>144</v>
      </c>
      <c r="G58" s="168" t="s">
        <v>703</v>
      </c>
      <c r="H58" s="168" t="s">
        <v>31</v>
      </c>
      <c r="I58" s="168" t="s">
        <v>703</v>
      </c>
      <c r="J58" s="169" t="s">
        <v>31</v>
      </c>
      <c r="K58" s="168" t="s">
        <v>31</v>
      </c>
      <c r="L58" s="169">
        <v>93.24</v>
      </c>
      <c r="M58" s="170" t="s">
        <v>31</v>
      </c>
      <c r="N58" s="171" t="s">
        <v>31</v>
      </c>
      <c r="U58" s="137" t="s">
        <v>702</v>
      </c>
    </row>
    <row r="59" spans="1:24" s="132" customFormat="1" x14ac:dyDescent="0.2">
      <c r="A59" s="172"/>
      <c r="B59" s="173"/>
      <c r="C59" s="918" t="s">
        <v>252</v>
      </c>
      <c r="D59" s="918"/>
      <c r="E59" s="918"/>
      <c r="F59" s="174" t="s">
        <v>31</v>
      </c>
      <c r="G59" s="174" t="s">
        <v>31</v>
      </c>
      <c r="H59" s="174" t="s">
        <v>31</v>
      </c>
      <c r="I59" s="174" t="s">
        <v>31</v>
      </c>
      <c r="J59" s="175" t="s">
        <v>31</v>
      </c>
      <c r="K59" s="174" t="s">
        <v>31</v>
      </c>
      <c r="L59" s="175">
        <v>467.77</v>
      </c>
      <c r="M59" s="161" t="s">
        <v>31</v>
      </c>
      <c r="N59" s="176" t="s">
        <v>31</v>
      </c>
      <c r="W59" s="137" t="s">
        <v>252</v>
      </c>
    </row>
    <row r="60" spans="1:24" s="132" customFormat="1" ht="22.5" x14ac:dyDescent="0.2">
      <c r="A60" s="157" t="s">
        <v>256</v>
      </c>
      <c r="B60" s="158" t="s">
        <v>833</v>
      </c>
      <c r="C60" s="917" t="s">
        <v>834</v>
      </c>
      <c r="D60" s="917"/>
      <c r="E60" s="917"/>
      <c r="F60" s="159" t="s">
        <v>178</v>
      </c>
      <c r="G60" s="159" t="s">
        <v>31</v>
      </c>
      <c r="H60" s="159" t="s">
        <v>31</v>
      </c>
      <c r="I60" s="159" t="s">
        <v>225</v>
      </c>
      <c r="J60" s="160">
        <v>2349.2800000000002</v>
      </c>
      <c r="K60" s="159" t="s">
        <v>706</v>
      </c>
      <c r="L60" s="160">
        <v>2377.4699999999998</v>
      </c>
      <c r="M60" s="161" t="s">
        <v>31</v>
      </c>
      <c r="N60" s="162" t="s">
        <v>31</v>
      </c>
      <c r="R60" s="137" t="s">
        <v>834</v>
      </c>
    </row>
    <row r="61" spans="1:24" s="132" customFormat="1" x14ac:dyDescent="0.2">
      <c r="A61" s="163"/>
      <c r="B61" s="164"/>
      <c r="C61" s="904" t="s">
        <v>835</v>
      </c>
      <c r="D61" s="904"/>
      <c r="E61" s="904"/>
      <c r="F61" s="904"/>
      <c r="G61" s="904"/>
      <c r="H61" s="904"/>
      <c r="I61" s="904"/>
      <c r="J61" s="904"/>
      <c r="K61" s="904"/>
      <c r="L61" s="904"/>
      <c r="M61" s="904"/>
      <c r="N61" s="912"/>
      <c r="X61" s="137" t="s">
        <v>835</v>
      </c>
    </row>
    <row r="62" spans="1:24" s="132" customFormat="1" ht="22.5" x14ac:dyDescent="0.2">
      <c r="A62" s="165"/>
      <c r="B62" s="166" t="s">
        <v>708</v>
      </c>
      <c r="C62" s="904" t="s">
        <v>709</v>
      </c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12"/>
      <c r="S62" s="137" t="s">
        <v>709</v>
      </c>
    </row>
    <row r="63" spans="1:24" s="132" customFormat="1" ht="22.5" x14ac:dyDescent="0.2">
      <c r="A63" s="157" t="s">
        <v>285</v>
      </c>
      <c r="B63" s="158" t="s">
        <v>1565</v>
      </c>
      <c r="C63" s="917" t="s">
        <v>1566</v>
      </c>
      <c r="D63" s="917"/>
      <c r="E63" s="917"/>
      <c r="F63" s="159" t="s">
        <v>178</v>
      </c>
      <c r="G63" s="159" t="s">
        <v>31</v>
      </c>
      <c r="H63" s="159" t="s">
        <v>31</v>
      </c>
      <c r="I63" s="159" t="s">
        <v>225</v>
      </c>
      <c r="J63" s="160">
        <v>9811.26</v>
      </c>
      <c r="K63" s="159" t="s">
        <v>706</v>
      </c>
      <c r="L63" s="160">
        <v>9929</v>
      </c>
      <c r="M63" s="161" t="s">
        <v>31</v>
      </c>
      <c r="N63" s="162" t="s">
        <v>31</v>
      </c>
      <c r="R63" s="137" t="s">
        <v>1566</v>
      </c>
    </row>
    <row r="64" spans="1:24" s="132" customFormat="1" x14ac:dyDescent="0.2">
      <c r="A64" s="163"/>
      <c r="B64" s="164"/>
      <c r="C64" s="904" t="s">
        <v>1567</v>
      </c>
      <c r="D64" s="904"/>
      <c r="E64" s="904"/>
      <c r="F64" s="904"/>
      <c r="G64" s="904"/>
      <c r="H64" s="904"/>
      <c r="I64" s="904"/>
      <c r="J64" s="904"/>
      <c r="K64" s="904"/>
      <c r="L64" s="904"/>
      <c r="M64" s="904"/>
      <c r="N64" s="912"/>
      <c r="X64" s="137" t="s">
        <v>1567</v>
      </c>
    </row>
    <row r="65" spans="1:24" s="132" customFormat="1" ht="22.5" x14ac:dyDescent="0.2">
      <c r="A65" s="165"/>
      <c r="B65" s="166" t="s">
        <v>708</v>
      </c>
      <c r="C65" s="904" t="s">
        <v>709</v>
      </c>
      <c r="D65" s="904"/>
      <c r="E65" s="904"/>
      <c r="F65" s="904"/>
      <c r="G65" s="904"/>
      <c r="H65" s="904"/>
      <c r="I65" s="904"/>
      <c r="J65" s="904"/>
      <c r="K65" s="904"/>
      <c r="L65" s="904"/>
      <c r="M65" s="904"/>
      <c r="N65" s="912"/>
      <c r="S65" s="137" t="s">
        <v>709</v>
      </c>
    </row>
    <row r="66" spans="1:24" s="132" customFormat="1" ht="22.5" x14ac:dyDescent="0.2">
      <c r="A66" s="157" t="s">
        <v>295</v>
      </c>
      <c r="B66" s="158" t="s">
        <v>836</v>
      </c>
      <c r="C66" s="917" t="s">
        <v>837</v>
      </c>
      <c r="D66" s="917"/>
      <c r="E66" s="917"/>
      <c r="F66" s="159" t="s">
        <v>178</v>
      </c>
      <c r="G66" s="159" t="s">
        <v>31</v>
      </c>
      <c r="H66" s="159" t="s">
        <v>31</v>
      </c>
      <c r="I66" s="159" t="s">
        <v>256</v>
      </c>
      <c r="J66" s="160" t="s">
        <v>31</v>
      </c>
      <c r="K66" s="159" t="s">
        <v>31</v>
      </c>
      <c r="L66" s="160" t="s">
        <v>31</v>
      </c>
      <c r="M66" s="161" t="s">
        <v>31</v>
      </c>
      <c r="N66" s="162" t="s">
        <v>31</v>
      </c>
      <c r="R66" s="137" t="s">
        <v>837</v>
      </c>
    </row>
    <row r="67" spans="1:24" s="132" customFormat="1" ht="33.75" x14ac:dyDescent="0.2">
      <c r="A67" s="165"/>
      <c r="B67" s="166" t="s">
        <v>822</v>
      </c>
      <c r="C67" s="904" t="s">
        <v>519</v>
      </c>
      <c r="D67" s="904"/>
      <c r="E67" s="904"/>
      <c r="F67" s="904"/>
      <c r="G67" s="904"/>
      <c r="H67" s="904"/>
      <c r="I67" s="904"/>
      <c r="J67" s="904"/>
      <c r="K67" s="904"/>
      <c r="L67" s="904"/>
      <c r="M67" s="904"/>
      <c r="N67" s="912"/>
      <c r="S67" s="137" t="s">
        <v>519</v>
      </c>
    </row>
    <row r="68" spans="1:24" s="132" customFormat="1" x14ac:dyDescent="0.2">
      <c r="A68" s="167"/>
      <c r="B68" s="166" t="s">
        <v>225</v>
      </c>
      <c r="C68" s="904" t="s">
        <v>255</v>
      </c>
      <c r="D68" s="904"/>
      <c r="E68" s="904"/>
      <c r="F68" s="168" t="s">
        <v>31</v>
      </c>
      <c r="G68" s="168" t="s">
        <v>31</v>
      </c>
      <c r="H68" s="168" t="s">
        <v>31</v>
      </c>
      <c r="I68" s="168" t="s">
        <v>31</v>
      </c>
      <c r="J68" s="169">
        <v>4.54</v>
      </c>
      <c r="K68" s="168" t="s">
        <v>520</v>
      </c>
      <c r="L68" s="169">
        <v>22.7</v>
      </c>
      <c r="M68" s="170" t="s">
        <v>31</v>
      </c>
      <c r="N68" s="171" t="s">
        <v>31</v>
      </c>
      <c r="T68" s="137" t="s">
        <v>255</v>
      </c>
    </row>
    <row r="69" spans="1:24" s="132" customFormat="1" x14ac:dyDescent="0.2">
      <c r="A69" s="167"/>
      <c r="B69" s="166" t="s">
        <v>256</v>
      </c>
      <c r="C69" s="904" t="s">
        <v>257</v>
      </c>
      <c r="D69" s="904"/>
      <c r="E69" s="904"/>
      <c r="F69" s="168" t="s">
        <v>31</v>
      </c>
      <c r="G69" s="168" t="s">
        <v>31</v>
      </c>
      <c r="H69" s="168" t="s">
        <v>31</v>
      </c>
      <c r="I69" s="168" t="s">
        <v>31</v>
      </c>
      <c r="J69" s="169">
        <v>0.09</v>
      </c>
      <c r="K69" s="168" t="s">
        <v>31</v>
      </c>
      <c r="L69" s="169">
        <v>0.36</v>
      </c>
      <c r="M69" s="170" t="s">
        <v>31</v>
      </c>
      <c r="N69" s="171" t="s">
        <v>31</v>
      </c>
      <c r="T69" s="137" t="s">
        <v>257</v>
      </c>
    </row>
    <row r="70" spans="1:24" s="132" customFormat="1" x14ac:dyDescent="0.2">
      <c r="A70" s="167"/>
      <c r="B70" s="166" t="s">
        <v>31</v>
      </c>
      <c r="C70" s="904" t="s">
        <v>258</v>
      </c>
      <c r="D70" s="904"/>
      <c r="E70" s="904"/>
      <c r="F70" s="168" t="s">
        <v>241</v>
      </c>
      <c r="G70" s="168" t="s">
        <v>838</v>
      </c>
      <c r="H70" s="168" t="s">
        <v>520</v>
      </c>
      <c r="I70" s="168" t="s">
        <v>1568</v>
      </c>
      <c r="J70" s="169" t="s">
        <v>31</v>
      </c>
      <c r="K70" s="168" t="s">
        <v>31</v>
      </c>
      <c r="L70" s="169" t="s">
        <v>31</v>
      </c>
      <c r="M70" s="170" t="s">
        <v>31</v>
      </c>
      <c r="N70" s="171" t="s">
        <v>31</v>
      </c>
      <c r="U70" s="137" t="s">
        <v>258</v>
      </c>
    </row>
    <row r="71" spans="1:24" s="132" customFormat="1" x14ac:dyDescent="0.2">
      <c r="A71" s="167"/>
      <c r="B71" s="166" t="s">
        <v>31</v>
      </c>
      <c r="C71" s="917" t="s">
        <v>244</v>
      </c>
      <c r="D71" s="917"/>
      <c r="E71" s="917"/>
      <c r="F71" s="159" t="s">
        <v>31</v>
      </c>
      <c r="G71" s="159" t="s">
        <v>31</v>
      </c>
      <c r="H71" s="159" t="s">
        <v>31</v>
      </c>
      <c r="I71" s="159" t="s">
        <v>31</v>
      </c>
      <c r="J71" s="160">
        <v>4.63</v>
      </c>
      <c r="K71" s="159" t="s">
        <v>31</v>
      </c>
      <c r="L71" s="160">
        <v>23.06</v>
      </c>
      <c r="M71" s="161" t="s">
        <v>31</v>
      </c>
      <c r="N71" s="162" t="s">
        <v>31</v>
      </c>
      <c r="V71" s="137" t="s">
        <v>244</v>
      </c>
    </row>
    <row r="72" spans="1:24" s="132" customFormat="1" x14ac:dyDescent="0.2">
      <c r="A72" s="167"/>
      <c r="B72" s="166" t="s">
        <v>31</v>
      </c>
      <c r="C72" s="904" t="s">
        <v>245</v>
      </c>
      <c r="D72" s="904"/>
      <c r="E72" s="904"/>
      <c r="F72" s="168" t="s">
        <v>31</v>
      </c>
      <c r="G72" s="168" t="s">
        <v>31</v>
      </c>
      <c r="H72" s="168" t="s">
        <v>31</v>
      </c>
      <c r="I72" s="168" t="s">
        <v>31</v>
      </c>
      <c r="J72" s="169" t="s">
        <v>31</v>
      </c>
      <c r="K72" s="168" t="s">
        <v>31</v>
      </c>
      <c r="L72" s="169">
        <v>22.7</v>
      </c>
      <c r="M72" s="170" t="s">
        <v>31</v>
      </c>
      <c r="N72" s="171" t="s">
        <v>31</v>
      </c>
      <c r="U72" s="137" t="s">
        <v>245</v>
      </c>
    </row>
    <row r="73" spans="1:24" s="132" customFormat="1" ht="22.5" x14ac:dyDescent="0.2">
      <c r="A73" s="167"/>
      <c r="B73" s="166" t="s">
        <v>839</v>
      </c>
      <c r="C73" s="904" t="s">
        <v>840</v>
      </c>
      <c r="D73" s="904"/>
      <c r="E73" s="904"/>
      <c r="F73" s="168" t="s">
        <v>144</v>
      </c>
      <c r="G73" s="168" t="s">
        <v>841</v>
      </c>
      <c r="H73" s="168" t="s">
        <v>31</v>
      </c>
      <c r="I73" s="168" t="s">
        <v>841</v>
      </c>
      <c r="J73" s="169" t="s">
        <v>31</v>
      </c>
      <c r="K73" s="168" t="s">
        <v>31</v>
      </c>
      <c r="L73" s="169">
        <v>20.88</v>
      </c>
      <c r="M73" s="170" t="s">
        <v>31</v>
      </c>
      <c r="N73" s="171" t="s">
        <v>31</v>
      </c>
      <c r="U73" s="137" t="s">
        <v>840</v>
      </c>
    </row>
    <row r="74" spans="1:24" s="132" customFormat="1" ht="22.5" x14ac:dyDescent="0.2">
      <c r="A74" s="167"/>
      <c r="B74" s="166" t="s">
        <v>842</v>
      </c>
      <c r="C74" s="904" t="s">
        <v>843</v>
      </c>
      <c r="D74" s="904"/>
      <c r="E74" s="904"/>
      <c r="F74" s="168" t="s">
        <v>144</v>
      </c>
      <c r="G74" s="168" t="s">
        <v>554</v>
      </c>
      <c r="H74" s="168" t="s">
        <v>31</v>
      </c>
      <c r="I74" s="168" t="s">
        <v>554</v>
      </c>
      <c r="J74" s="169" t="s">
        <v>31</v>
      </c>
      <c r="K74" s="168" t="s">
        <v>31</v>
      </c>
      <c r="L74" s="169">
        <v>14.76</v>
      </c>
      <c r="M74" s="170" t="s">
        <v>31</v>
      </c>
      <c r="N74" s="171" t="s">
        <v>31</v>
      </c>
      <c r="U74" s="137" t="s">
        <v>843</v>
      </c>
    </row>
    <row r="75" spans="1:24" s="132" customFormat="1" x14ac:dyDescent="0.2">
      <c r="A75" s="172"/>
      <c r="B75" s="173"/>
      <c r="C75" s="918" t="s">
        <v>252</v>
      </c>
      <c r="D75" s="918"/>
      <c r="E75" s="918"/>
      <c r="F75" s="174" t="s">
        <v>31</v>
      </c>
      <c r="G75" s="174" t="s">
        <v>31</v>
      </c>
      <c r="H75" s="174" t="s">
        <v>31</v>
      </c>
      <c r="I75" s="174" t="s">
        <v>31</v>
      </c>
      <c r="J75" s="175" t="s">
        <v>31</v>
      </c>
      <c r="K75" s="174" t="s">
        <v>31</v>
      </c>
      <c r="L75" s="175">
        <v>58.7</v>
      </c>
      <c r="M75" s="161" t="s">
        <v>31</v>
      </c>
      <c r="N75" s="176" t="s">
        <v>31</v>
      </c>
      <c r="W75" s="137" t="s">
        <v>252</v>
      </c>
    </row>
    <row r="76" spans="1:24" s="132" customFormat="1" ht="22.5" x14ac:dyDescent="0.2">
      <c r="A76" s="157" t="s">
        <v>304</v>
      </c>
      <c r="B76" s="158" t="s">
        <v>844</v>
      </c>
      <c r="C76" s="917" t="s">
        <v>845</v>
      </c>
      <c r="D76" s="917"/>
      <c r="E76" s="917"/>
      <c r="F76" s="159" t="s">
        <v>178</v>
      </c>
      <c r="G76" s="159" t="s">
        <v>31</v>
      </c>
      <c r="H76" s="159" t="s">
        <v>31</v>
      </c>
      <c r="I76" s="159" t="s">
        <v>256</v>
      </c>
      <c r="J76" s="160">
        <v>223.62</v>
      </c>
      <c r="K76" s="159" t="s">
        <v>706</v>
      </c>
      <c r="L76" s="160">
        <v>905.21</v>
      </c>
      <c r="M76" s="161" t="s">
        <v>31</v>
      </c>
      <c r="N76" s="162" t="s">
        <v>31</v>
      </c>
      <c r="R76" s="137" t="s">
        <v>845</v>
      </c>
    </row>
    <row r="77" spans="1:24" s="132" customFormat="1" x14ac:dyDescent="0.2">
      <c r="A77" s="163"/>
      <c r="B77" s="164"/>
      <c r="C77" s="904" t="s">
        <v>846</v>
      </c>
      <c r="D77" s="904"/>
      <c r="E77" s="904"/>
      <c r="F77" s="904"/>
      <c r="G77" s="904"/>
      <c r="H77" s="904"/>
      <c r="I77" s="904"/>
      <c r="J77" s="904"/>
      <c r="K77" s="904"/>
      <c r="L77" s="904"/>
      <c r="M77" s="904"/>
      <c r="N77" s="912"/>
      <c r="X77" s="137" t="s">
        <v>846</v>
      </c>
    </row>
    <row r="78" spans="1:24" s="132" customFormat="1" ht="22.5" x14ac:dyDescent="0.2">
      <c r="A78" s="165"/>
      <c r="B78" s="166" t="s">
        <v>708</v>
      </c>
      <c r="C78" s="904" t="s">
        <v>709</v>
      </c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12"/>
      <c r="S78" s="137" t="s">
        <v>709</v>
      </c>
    </row>
    <row r="79" spans="1:24" s="132" customFormat="1" ht="22.5" x14ac:dyDescent="0.2">
      <c r="A79" s="157" t="s">
        <v>309</v>
      </c>
      <c r="B79" s="158" t="s">
        <v>847</v>
      </c>
      <c r="C79" s="917" t="s">
        <v>848</v>
      </c>
      <c r="D79" s="917"/>
      <c r="E79" s="917"/>
      <c r="F79" s="159" t="s">
        <v>178</v>
      </c>
      <c r="G79" s="159" t="s">
        <v>31</v>
      </c>
      <c r="H79" s="159" t="s">
        <v>31</v>
      </c>
      <c r="I79" s="159" t="s">
        <v>225</v>
      </c>
      <c r="J79" s="160" t="s">
        <v>31</v>
      </c>
      <c r="K79" s="159" t="s">
        <v>31</v>
      </c>
      <c r="L79" s="160" t="s">
        <v>31</v>
      </c>
      <c r="M79" s="161" t="s">
        <v>31</v>
      </c>
      <c r="N79" s="162" t="s">
        <v>31</v>
      </c>
      <c r="R79" s="137" t="s">
        <v>848</v>
      </c>
    </row>
    <row r="80" spans="1:24" s="132" customFormat="1" ht="33.75" x14ac:dyDescent="0.2">
      <c r="A80" s="165"/>
      <c r="B80" s="166" t="s">
        <v>822</v>
      </c>
      <c r="C80" s="904" t="s">
        <v>519</v>
      </c>
      <c r="D80" s="904"/>
      <c r="E80" s="904"/>
      <c r="F80" s="904"/>
      <c r="G80" s="904"/>
      <c r="H80" s="904"/>
      <c r="I80" s="904"/>
      <c r="J80" s="904"/>
      <c r="K80" s="904"/>
      <c r="L80" s="904"/>
      <c r="M80" s="904"/>
      <c r="N80" s="912"/>
      <c r="S80" s="137" t="s">
        <v>519</v>
      </c>
    </row>
    <row r="81" spans="1:24" s="132" customFormat="1" x14ac:dyDescent="0.2">
      <c r="A81" s="167"/>
      <c r="B81" s="166" t="s">
        <v>225</v>
      </c>
      <c r="C81" s="904" t="s">
        <v>255</v>
      </c>
      <c r="D81" s="904"/>
      <c r="E81" s="904"/>
      <c r="F81" s="168" t="s">
        <v>31</v>
      </c>
      <c r="G81" s="168" t="s">
        <v>31</v>
      </c>
      <c r="H81" s="168" t="s">
        <v>31</v>
      </c>
      <c r="I81" s="168" t="s">
        <v>31</v>
      </c>
      <c r="J81" s="169">
        <v>8.9</v>
      </c>
      <c r="K81" s="168" t="s">
        <v>520</v>
      </c>
      <c r="L81" s="169">
        <v>11.13</v>
      </c>
      <c r="M81" s="170" t="s">
        <v>31</v>
      </c>
      <c r="N81" s="171" t="s">
        <v>31</v>
      </c>
      <c r="T81" s="137" t="s">
        <v>255</v>
      </c>
    </row>
    <row r="82" spans="1:24" s="132" customFormat="1" x14ac:dyDescent="0.2">
      <c r="A82" s="167"/>
      <c r="B82" s="166" t="s">
        <v>235</v>
      </c>
      <c r="C82" s="904" t="s">
        <v>236</v>
      </c>
      <c r="D82" s="904"/>
      <c r="E82" s="904"/>
      <c r="F82" s="168" t="s">
        <v>31</v>
      </c>
      <c r="G82" s="168" t="s">
        <v>31</v>
      </c>
      <c r="H82" s="168" t="s">
        <v>31</v>
      </c>
      <c r="I82" s="168" t="s">
        <v>31</v>
      </c>
      <c r="J82" s="169">
        <v>0.66</v>
      </c>
      <c r="K82" s="168" t="s">
        <v>520</v>
      </c>
      <c r="L82" s="169">
        <v>0.83</v>
      </c>
      <c r="M82" s="170" t="s">
        <v>31</v>
      </c>
      <c r="N82" s="171" t="s">
        <v>31</v>
      </c>
      <c r="T82" s="137" t="s">
        <v>236</v>
      </c>
    </row>
    <row r="83" spans="1:24" s="132" customFormat="1" x14ac:dyDescent="0.2">
      <c r="A83" s="167"/>
      <c r="B83" s="166" t="s">
        <v>238</v>
      </c>
      <c r="C83" s="904" t="s">
        <v>239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>
        <v>0.12</v>
      </c>
      <c r="K83" s="168" t="s">
        <v>520</v>
      </c>
      <c r="L83" s="169">
        <v>0.15</v>
      </c>
      <c r="M83" s="170" t="s">
        <v>31</v>
      </c>
      <c r="N83" s="171" t="s">
        <v>31</v>
      </c>
      <c r="T83" s="137" t="s">
        <v>239</v>
      </c>
    </row>
    <row r="84" spans="1:24" s="132" customFormat="1" x14ac:dyDescent="0.2">
      <c r="A84" s="167"/>
      <c r="B84" s="166" t="s">
        <v>256</v>
      </c>
      <c r="C84" s="904" t="s">
        <v>257</v>
      </c>
      <c r="D84" s="904"/>
      <c r="E84" s="904"/>
      <c r="F84" s="168" t="s">
        <v>31</v>
      </c>
      <c r="G84" s="168" t="s">
        <v>31</v>
      </c>
      <c r="H84" s="168" t="s">
        <v>31</v>
      </c>
      <c r="I84" s="168" t="s">
        <v>31</v>
      </c>
      <c r="J84" s="169">
        <v>0.18</v>
      </c>
      <c r="K84" s="168" t="s">
        <v>31</v>
      </c>
      <c r="L84" s="169">
        <v>0.18</v>
      </c>
      <c r="M84" s="170" t="s">
        <v>31</v>
      </c>
      <c r="N84" s="171" t="s">
        <v>31</v>
      </c>
      <c r="T84" s="137" t="s">
        <v>257</v>
      </c>
    </row>
    <row r="85" spans="1:24" s="132" customFormat="1" x14ac:dyDescent="0.2">
      <c r="A85" s="167"/>
      <c r="B85" s="166" t="s">
        <v>31</v>
      </c>
      <c r="C85" s="904" t="s">
        <v>258</v>
      </c>
      <c r="D85" s="904"/>
      <c r="E85" s="904"/>
      <c r="F85" s="168" t="s">
        <v>241</v>
      </c>
      <c r="G85" s="168" t="s">
        <v>849</v>
      </c>
      <c r="H85" s="168" t="s">
        <v>520</v>
      </c>
      <c r="I85" s="168" t="s">
        <v>850</v>
      </c>
      <c r="J85" s="169" t="s">
        <v>31</v>
      </c>
      <c r="K85" s="168" t="s">
        <v>31</v>
      </c>
      <c r="L85" s="169" t="s">
        <v>31</v>
      </c>
      <c r="M85" s="170" t="s">
        <v>31</v>
      </c>
      <c r="N85" s="171" t="s">
        <v>31</v>
      </c>
      <c r="U85" s="137" t="s">
        <v>258</v>
      </c>
    </row>
    <row r="86" spans="1:24" s="132" customFormat="1" x14ac:dyDescent="0.2">
      <c r="A86" s="167"/>
      <c r="B86" s="166" t="s">
        <v>31</v>
      </c>
      <c r="C86" s="904" t="s">
        <v>240</v>
      </c>
      <c r="D86" s="904"/>
      <c r="E86" s="904"/>
      <c r="F86" s="168" t="s">
        <v>241</v>
      </c>
      <c r="G86" s="168" t="s">
        <v>851</v>
      </c>
      <c r="H86" s="168" t="s">
        <v>520</v>
      </c>
      <c r="I86" s="168" t="s">
        <v>852</v>
      </c>
      <c r="J86" s="169" t="s">
        <v>31</v>
      </c>
      <c r="K86" s="168" t="s">
        <v>31</v>
      </c>
      <c r="L86" s="169" t="s">
        <v>31</v>
      </c>
      <c r="M86" s="170" t="s">
        <v>31</v>
      </c>
      <c r="N86" s="171" t="s">
        <v>31</v>
      </c>
      <c r="U86" s="137" t="s">
        <v>240</v>
      </c>
    </row>
    <row r="87" spans="1:24" s="132" customFormat="1" x14ac:dyDescent="0.2">
      <c r="A87" s="167"/>
      <c r="B87" s="166" t="s">
        <v>31</v>
      </c>
      <c r="C87" s="917" t="s">
        <v>244</v>
      </c>
      <c r="D87" s="917"/>
      <c r="E87" s="917"/>
      <c r="F87" s="159" t="s">
        <v>31</v>
      </c>
      <c r="G87" s="159" t="s">
        <v>31</v>
      </c>
      <c r="H87" s="159" t="s">
        <v>31</v>
      </c>
      <c r="I87" s="159" t="s">
        <v>31</v>
      </c>
      <c r="J87" s="160">
        <v>9.74</v>
      </c>
      <c r="K87" s="159" t="s">
        <v>31</v>
      </c>
      <c r="L87" s="160">
        <v>12.14</v>
      </c>
      <c r="M87" s="161" t="s">
        <v>31</v>
      </c>
      <c r="N87" s="162" t="s">
        <v>31</v>
      </c>
      <c r="V87" s="137" t="s">
        <v>244</v>
      </c>
    </row>
    <row r="88" spans="1:24" s="132" customFormat="1" x14ac:dyDescent="0.2">
      <c r="A88" s="167"/>
      <c r="B88" s="166" t="s">
        <v>31</v>
      </c>
      <c r="C88" s="904" t="s">
        <v>245</v>
      </c>
      <c r="D88" s="904"/>
      <c r="E88" s="904"/>
      <c r="F88" s="168" t="s">
        <v>31</v>
      </c>
      <c r="G88" s="168" t="s">
        <v>31</v>
      </c>
      <c r="H88" s="168" t="s">
        <v>31</v>
      </c>
      <c r="I88" s="168" t="s">
        <v>31</v>
      </c>
      <c r="J88" s="169" t="s">
        <v>31</v>
      </c>
      <c r="K88" s="168" t="s">
        <v>31</v>
      </c>
      <c r="L88" s="169">
        <v>11.28</v>
      </c>
      <c r="M88" s="170" t="s">
        <v>31</v>
      </c>
      <c r="N88" s="171" t="s">
        <v>31</v>
      </c>
      <c r="U88" s="137" t="s">
        <v>245</v>
      </c>
    </row>
    <row r="89" spans="1:24" s="132" customFormat="1" ht="22.5" x14ac:dyDescent="0.2">
      <c r="A89" s="167"/>
      <c r="B89" s="166" t="s">
        <v>839</v>
      </c>
      <c r="C89" s="904" t="s">
        <v>840</v>
      </c>
      <c r="D89" s="904"/>
      <c r="E89" s="904"/>
      <c r="F89" s="168" t="s">
        <v>144</v>
      </c>
      <c r="G89" s="168" t="s">
        <v>841</v>
      </c>
      <c r="H89" s="168" t="s">
        <v>31</v>
      </c>
      <c r="I89" s="168" t="s">
        <v>841</v>
      </c>
      <c r="J89" s="169" t="s">
        <v>31</v>
      </c>
      <c r="K89" s="168" t="s">
        <v>31</v>
      </c>
      <c r="L89" s="169">
        <v>10.38</v>
      </c>
      <c r="M89" s="170" t="s">
        <v>31</v>
      </c>
      <c r="N89" s="171" t="s">
        <v>31</v>
      </c>
      <c r="U89" s="137" t="s">
        <v>840</v>
      </c>
    </row>
    <row r="90" spans="1:24" s="132" customFormat="1" ht="22.5" x14ac:dyDescent="0.2">
      <c r="A90" s="167"/>
      <c r="B90" s="166" t="s">
        <v>842</v>
      </c>
      <c r="C90" s="904" t="s">
        <v>843</v>
      </c>
      <c r="D90" s="904"/>
      <c r="E90" s="904"/>
      <c r="F90" s="168" t="s">
        <v>144</v>
      </c>
      <c r="G90" s="168" t="s">
        <v>554</v>
      </c>
      <c r="H90" s="168" t="s">
        <v>31</v>
      </c>
      <c r="I90" s="168" t="s">
        <v>554</v>
      </c>
      <c r="J90" s="169" t="s">
        <v>31</v>
      </c>
      <c r="K90" s="168" t="s">
        <v>31</v>
      </c>
      <c r="L90" s="169">
        <v>7.33</v>
      </c>
      <c r="M90" s="170" t="s">
        <v>31</v>
      </c>
      <c r="N90" s="171" t="s">
        <v>31</v>
      </c>
      <c r="U90" s="137" t="s">
        <v>843</v>
      </c>
    </row>
    <row r="91" spans="1:24" s="132" customFormat="1" x14ac:dyDescent="0.2">
      <c r="A91" s="172"/>
      <c r="B91" s="173"/>
      <c r="C91" s="918" t="s">
        <v>252</v>
      </c>
      <c r="D91" s="918"/>
      <c r="E91" s="918"/>
      <c r="F91" s="174" t="s">
        <v>31</v>
      </c>
      <c r="G91" s="174" t="s">
        <v>31</v>
      </c>
      <c r="H91" s="174" t="s">
        <v>31</v>
      </c>
      <c r="I91" s="174" t="s">
        <v>31</v>
      </c>
      <c r="J91" s="175" t="s">
        <v>31</v>
      </c>
      <c r="K91" s="174" t="s">
        <v>31</v>
      </c>
      <c r="L91" s="175">
        <v>29.85</v>
      </c>
      <c r="M91" s="161" t="s">
        <v>31</v>
      </c>
      <c r="N91" s="176" t="s">
        <v>31</v>
      </c>
      <c r="W91" s="137" t="s">
        <v>252</v>
      </c>
    </row>
    <row r="92" spans="1:24" s="132" customFormat="1" ht="22.5" x14ac:dyDescent="0.2">
      <c r="A92" s="157" t="s">
        <v>315</v>
      </c>
      <c r="B92" s="158" t="s">
        <v>853</v>
      </c>
      <c r="C92" s="917" t="s">
        <v>854</v>
      </c>
      <c r="D92" s="917"/>
      <c r="E92" s="917"/>
      <c r="F92" s="159" t="s">
        <v>178</v>
      </c>
      <c r="G92" s="159" t="s">
        <v>31</v>
      </c>
      <c r="H92" s="159" t="s">
        <v>31</v>
      </c>
      <c r="I92" s="159" t="s">
        <v>225</v>
      </c>
      <c r="J92" s="160">
        <v>7184.82</v>
      </c>
      <c r="K92" s="159" t="s">
        <v>706</v>
      </c>
      <c r="L92" s="160">
        <v>7271.04</v>
      </c>
      <c r="M92" s="161" t="s">
        <v>31</v>
      </c>
      <c r="N92" s="162" t="s">
        <v>31</v>
      </c>
      <c r="R92" s="137" t="s">
        <v>854</v>
      </c>
    </row>
    <row r="93" spans="1:24" s="132" customFormat="1" x14ac:dyDescent="0.2">
      <c r="A93" s="163"/>
      <c r="B93" s="164"/>
      <c r="C93" s="904" t="s">
        <v>855</v>
      </c>
      <c r="D93" s="904"/>
      <c r="E93" s="904"/>
      <c r="F93" s="904"/>
      <c r="G93" s="904"/>
      <c r="H93" s="904"/>
      <c r="I93" s="904"/>
      <c r="J93" s="904"/>
      <c r="K93" s="904"/>
      <c r="L93" s="904"/>
      <c r="M93" s="904"/>
      <c r="N93" s="912"/>
      <c r="X93" s="137" t="s">
        <v>855</v>
      </c>
    </row>
    <row r="94" spans="1:24" s="132" customFormat="1" ht="22.5" x14ac:dyDescent="0.2">
      <c r="A94" s="165"/>
      <c r="B94" s="166" t="s">
        <v>708</v>
      </c>
      <c r="C94" s="904" t="s">
        <v>709</v>
      </c>
      <c r="D94" s="904"/>
      <c r="E94" s="904"/>
      <c r="F94" s="904"/>
      <c r="G94" s="904"/>
      <c r="H94" s="904"/>
      <c r="I94" s="904"/>
      <c r="J94" s="904"/>
      <c r="K94" s="904"/>
      <c r="L94" s="904"/>
      <c r="M94" s="904"/>
      <c r="N94" s="912"/>
      <c r="S94" s="137" t="s">
        <v>709</v>
      </c>
    </row>
    <row r="95" spans="1:24" s="132" customFormat="1" ht="22.5" x14ac:dyDescent="0.2">
      <c r="A95" s="157" t="s">
        <v>318</v>
      </c>
      <c r="B95" s="158" t="s">
        <v>984</v>
      </c>
      <c r="C95" s="917" t="s">
        <v>985</v>
      </c>
      <c r="D95" s="917"/>
      <c r="E95" s="917"/>
      <c r="F95" s="159" t="s">
        <v>178</v>
      </c>
      <c r="G95" s="159" t="s">
        <v>31</v>
      </c>
      <c r="H95" s="159" t="s">
        <v>31</v>
      </c>
      <c r="I95" s="159" t="s">
        <v>225</v>
      </c>
      <c r="J95" s="160" t="s">
        <v>31</v>
      </c>
      <c r="K95" s="159" t="s">
        <v>31</v>
      </c>
      <c r="L95" s="160" t="s">
        <v>31</v>
      </c>
      <c r="M95" s="161" t="s">
        <v>31</v>
      </c>
      <c r="N95" s="162" t="s">
        <v>31</v>
      </c>
      <c r="R95" s="137" t="s">
        <v>985</v>
      </c>
    </row>
    <row r="96" spans="1:24" s="132" customFormat="1" ht="33.75" x14ac:dyDescent="0.2">
      <c r="A96" s="165"/>
      <c r="B96" s="166" t="s">
        <v>822</v>
      </c>
      <c r="C96" s="904" t="s">
        <v>519</v>
      </c>
      <c r="D96" s="904"/>
      <c r="E96" s="904"/>
      <c r="F96" s="904"/>
      <c r="G96" s="904"/>
      <c r="H96" s="904"/>
      <c r="I96" s="904"/>
      <c r="J96" s="904"/>
      <c r="K96" s="904"/>
      <c r="L96" s="904"/>
      <c r="M96" s="904"/>
      <c r="N96" s="912"/>
      <c r="S96" s="137" t="s">
        <v>519</v>
      </c>
    </row>
    <row r="97" spans="1:24" s="132" customFormat="1" x14ac:dyDescent="0.2">
      <c r="A97" s="167"/>
      <c r="B97" s="166" t="s">
        <v>225</v>
      </c>
      <c r="C97" s="904" t="s">
        <v>255</v>
      </c>
      <c r="D97" s="904"/>
      <c r="E97" s="904"/>
      <c r="F97" s="168" t="s">
        <v>31</v>
      </c>
      <c r="G97" s="168" t="s">
        <v>31</v>
      </c>
      <c r="H97" s="168" t="s">
        <v>31</v>
      </c>
      <c r="I97" s="168" t="s">
        <v>31</v>
      </c>
      <c r="J97" s="169">
        <v>36.76</v>
      </c>
      <c r="K97" s="168" t="s">
        <v>520</v>
      </c>
      <c r="L97" s="169">
        <v>45.95</v>
      </c>
      <c r="M97" s="170" t="s">
        <v>31</v>
      </c>
      <c r="N97" s="171" t="s">
        <v>31</v>
      </c>
      <c r="T97" s="137" t="s">
        <v>255</v>
      </c>
    </row>
    <row r="98" spans="1:24" s="132" customFormat="1" x14ac:dyDescent="0.2">
      <c r="A98" s="167"/>
      <c r="B98" s="166" t="s">
        <v>256</v>
      </c>
      <c r="C98" s="904" t="s">
        <v>257</v>
      </c>
      <c r="D98" s="904"/>
      <c r="E98" s="904"/>
      <c r="F98" s="168" t="s">
        <v>31</v>
      </c>
      <c r="G98" s="168" t="s">
        <v>31</v>
      </c>
      <c r="H98" s="168" t="s">
        <v>31</v>
      </c>
      <c r="I98" s="168" t="s">
        <v>31</v>
      </c>
      <c r="J98" s="169">
        <v>4.5999999999999996</v>
      </c>
      <c r="K98" s="168" t="s">
        <v>31</v>
      </c>
      <c r="L98" s="169">
        <v>4.5999999999999996</v>
      </c>
      <c r="M98" s="170" t="s">
        <v>31</v>
      </c>
      <c r="N98" s="171" t="s">
        <v>31</v>
      </c>
      <c r="T98" s="137" t="s">
        <v>257</v>
      </c>
    </row>
    <row r="99" spans="1:24" s="132" customFormat="1" x14ac:dyDescent="0.2">
      <c r="A99" s="167"/>
      <c r="B99" s="166" t="s">
        <v>31</v>
      </c>
      <c r="C99" s="904" t="s">
        <v>258</v>
      </c>
      <c r="D99" s="904"/>
      <c r="E99" s="904"/>
      <c r="F99" s="168" t="s">
        <v>241</v>
      </c>
      <c r="G99" s="168" t="s">
        <v>986</v>
      </c>
      <c r="H99" s="168" t="s">
        <v>520</v>
      </c>
      <c r="I99" s="168" t="s">
        <v>987</v>
      </c>
      <c r="J99" s="169" t="s">
        <v>31</v>
      </c>
      <c r="K99" s="168" t="s">
        <v>31</v>
      </c>
      <c r="L99" s="169" t="s">
        <v>31</v>
      </c>
      <c r="M99" s="170" t="s">
        <v>31</v>
      </c>
      <c r="N99" s="171" t="s">
        <v>31</v>
      </c>
      <c r="U99" s="137" t="s">
        <v>258</v>
      </c>
    </row>
    <row r="100" spans="1:24" s="132" customFormat="1" x14ac:dyDescent="0.2">
      <c r="A100" s="167"/>
      <c r="B100" s="166" t="s">
        <v>31</v>
      </c>
      <c r="C100" s="917" t="s">
        <v>244</v>
      </c>
      <c r="D100" s="917"/>
      <c r="E100" s="917"/>
      <c r="F100" s="159" t="s">
        <v>31</v>
      </c>
      <c r="G100" s="159" t="s">
        <v>31</v>
      </c>
      <c r="H100" s="159" t="s">
        <v>31</v>
      </c>
      <c r="I100" s="159" t="s">
        <v>31</v>
      </c>
      <c r="J100" s="160">
        <v>41.36</v>
      </c>
      <c r="K100" s="159" t="s">
        <v>31</v>
      </c>
      <c r="L100" s="160">
        <v>50.55</v>
      </c>
      <c r="M100" s="161" t="s">
        <v>31</v>
      </c>
      <c r="N100" s="162" t="s">
        <v>31</v>
      </c>
      <c r="V100" s="137" t="s">
        <v>244</v>
      </c>
    </row>
    <row r="101" spans="1:24" s="132" customFormat="1" x14ac:dyDescent="0.2">
      <c r="A101" s="167"/>
      <c r="B101" s="166" t="s">
        <v>31</v>
      </c>
      <c r="C101" s="904" t="s">
        <v>245</v>
      </c>
      <c r="D101" s="904"/>
      <c r="E101" s="904"/>
      <c r="F101" s="168" t="s">
        <v>31</v>
      </c>
      <c r="G101" s="168" t="s">
        <v>31</v>
      </c>
      <c r="H101" s="168" t="s">
        <v>31</v>
      </c>
      <c r="I101" s="168" t="s">
        <v>31</v>
      </c>
      <c r="J101" s="169" t="s">
        <v>31</v>
      </c>
      <c r="K101" s="168" t="s">
        <v>31</v>
      </c>
      <c r="L101" s="169">
        <v>45.95</v>
      </c>
      <c r="M101" s="170" t="s">
        <v>31</v>
      </c>
      <c r="N101" s="171" t="s">
        <v>31</v>
      </c>
      <c r="U101" s="137" t="s">
        <v>245</v>
      </c>
    </row>
    <row r="102" spans="1:24" s="132" customFormat="1" ht="22.5" x14ac:dyDescent="0.2">
      <c r="A102" s="167"/>
      <c r="B102" s="166" t="s">
        <v>699</v>
      </c>
      <c r="C102" s="904" t="s">
        <v>700</v>
      </c>
      <c r="D102" s="904"/>
      <c r="E102" s="904"/>
      <c r="F102" s="168" t="s">
        <v>144</v>
      </c>
      <c r="G102" s="168" t="s">
        <v>537</v>
      </c>
      <c r="H102" s="168" t="s">
        <v>31</v>
      </c>
      <c r="I102" s="168" t="s">
        <v>537</v>
      </c>
      <c r="J102" s="169" t="s">
        <v>31</v>
      </c>
      <c r="K102" s="168" t="s">
        <v>31</v>
      </c>
      <c r="L102" s="169">
        <v>36.76</v>
      </c>
      <c r="M102" s="170" t="s">
        <v>31</v>
      </c>
      <c r="N102" s="171" t="s">
        <v>31</v>
      </c>
      <c r="U102" s="137" t="s">
        <v>700</v>
      </c>
    </row>
    <row r="103" spans="1:24" s="132" customFormat="1" ht="22.5" x14ac:dyDescent="0.2">
      <c r="A103" s="167"/>
      <c r="B103" s="166" t="s">
        <v>701</v>
      </c>
      <c r="C103" s="904" t="s">
        <v>702</v>
      </c>
      <c r="D103" s="904"/>
      <c r="E103" s="904"/>
      <c r="F103" s="168" t="s">
        <v>144</v>
      </c>
      <c r="G103" s="168" t="s">
        <v>703</v>
      </c>
      <c r="H103" s="168" t="s">
        <v>31</v>
      </c>
      <c r="I103" s="168" t="s">
        <v>703</v>
      </c>
      <c r="J103" s="169" t="s">
        <v>31</v>
      </c>
      <c r="K103" s="168" t="s">
        <v>31</v>
      </c>
      <c r="L103" s="169">
        <v>27.57</v>
      </c>
      <c r="M103" s="170" t="s">
        <v>31</v>
      </c>
      <c r="N103" s="171" t="s">
        <v>31</v>
      </c>
      <c r="U103" s="137" t="s">
        <v>702</v>
      </c>
    </row>
    <row r="104" spans="1:24" s="132" customFormat="1" x14ac:dyDescent="0.2">
      <c r="A104" s="172"/>
      <c r="B104" s="173"/>
      <c r="C104" s="918" t="s">
        <v>252</v>
      </c>
      <c r="D104" s="918"/>
      <c r="E104" s="918"/>
      <c r="F104" s="174" t="s">
        <v>31</v>
      </c>
      <c r="G104" s="174" t="s">
        <v>31</v>
      </c>
      <c r="H104" s="174" t="s">
        <v>31</v>
      </c>
      <c r="I104" s="174" t="s">
        <v>31</v>
      </c>
      <c r="J104" s="175" t="s">
        <v>31</v>
      </c>
      <c r="K104" s="174" t="s">
        <v>31</v>
      </c>
      <c r="L104" s="175">
        <v>114.88</v>
      </c>
      <c r="M104" s="161" t="s">
        <v>31</v>
      </c>
      <c r="N104" s="176" t="s">
        <v>31</v>
      </c>
      <c r="W104" s="137" t="s">
        <v>252</v>
      </c>
    </row>
    <row r="105" spans="1:24" s="132" customFormat="1" ht="33.75" x14ac:dyDescent="0.2">
      <c r="A105" s="157" t="s">
        <v>323</v>
      </c>
      <c r="B105" s="158" t="s">
        <v>861</v>
      </c>
      <c r="C105" s="917" t="s">
        <v>862</v>
      </c>
      <c r="D105" s="917"/>
      <c r="E105" s="917"/>
      <c r="F105" s="159" t="s">
        <v>178</v>
      </c>
      <c r="G105" s="159" t="s">
        <v>31</v>
      </c>
      <c r="H105" s="159" t="s">
        <v>31</v>
      </c>
      <c r="I105" s="159" t="s">
        <v>225</v>
      </c>
      <c r="J105" s="160">
        <v>46151.31</v>
      </c>
      <c r="K105" s="159" t="s">
        <v>706</v>
      </c>
      <c r="L105" s="160">
        <v>46705.13</v>
      </c>
      <c r="M105" s="161" t="s">
        <v>31</v>
      </c>
      <c r="N105" s="162" t="s">
        <v>31</v>
      </c>
      <c r="R105" s="137" t="s">
        <v>862</v>
      </c>
    </row>
    <row r="106" spans="1:24" s="132" customFormat="1" x14ac:dyDescent="0.2">
      <c r="A106" s="163"/>
      <c r="B106" s="164"/>
      <c r="C106" s="904" t="s">
        <v>863</v>
      </c>
      <c r="D106" s="904"/>
      <c r="E106" s="904"/>
      <c r="F106" s="904"/>
      <c r="G106" s="904"/>
      <c r="H106" s="904"/>
      <c r="I106" s="904"/>
      <c r="J106" s="904"/>
      <c r="K106" s="904"/>
      <c r="L106" s="904"/>
      <c r="M106" s="904"/>
      <c r="N106" s="912"/>
      <c r="X106" s="137" t="s">
        <v>863</v>
      </c>
    </row>
    <row r="107" spans="1:24" s="132" customFormat="1" ht="22.5" x14ac:dyDescent="0.2">
      <c r="A107" s="165"/>
      <c r="B107" s="166" t="s">
        <v>708</v>
      </c>
      <c r="C107" s="904" t="s">
        <v>709</v>
      </c>
      <c r="D107" s="904"/>
      <c r="E107" s="904"/>
      <c r="F107" s="904"/>
      <c r="G107" s="904"/>
      <c r="H107" s="904"/>
      <c r="I107" s="904"/>
      <c r="J107" s="904"/>
      <c r="K107" s="904"/>
      <c r="L107" s="904"/>
      <c r="M107" s="904"/>
      <c r="N107" s="912"/>
      <c r="S107" s="137" t="s">
        <v>709</v>
      </c>
    </row>
    <row r="108" spans="1:24" s="132" customFormat="1" ht="22.5" x14ac:dyDescent="0.2">
      <c r="A108" s="157" t="s">
        <v>328</v>
      </c>
      <c r="B108" s="158" t="s">
        <v>864</v>
      </c>
      <c r="C108" s="917" t="s">
        <v>865</v>
      </c>
      <c r="D108" s="917"/>
      <c r="E108" s="917"/>
      <c r="F108" s="159" t="s">
        <v>178</v>
      </c>
      <c r="G108" s="159" t="s">
        <v>31</v>
      </c>
      <c r="H108" s="159" t="s">
        <v>31</v>
      </c>
      <c r="I108" s="159" t="s">
        <v>225</v>
      </c>
      <c r="J108" s="160" t="s">
        <v>31</v>
      </c>
      <c r="K108" s="159" t="s">
        <v>31</v>
      </c>
      <c r="L108" s="160" t="s">
        <v>31</v>
      </c>
      <c r="M108" s="161" t="s">
        <v>31</v>
      </c>
      <c r="N108" s="162" t="s">
        <v>31</v>
      </c>
      <c r="R108" s="137" t="s">
        <v>865</v>
      </c>
    </row>
    <row r="109" spans="1:24" s="132" customFormat="1" ht="33.75" x14ac:dyDescent="0.2">
      <c r="A109" s="165"/>
      <c r="B109" s="166" t="s">
        <v>822</v>
      </c>
      <c r="C109" s="904" t="s">
        <v>519</v>
      </c>
      <c r="D109" s="904"/>
      <c r="E109" s="904"/>
      <c r="F109" s="904"/>
      <c r="G109" s="904"/>
      <c r="H109" s="904"/>
      <c r="I109" s="904"/>
      <c r="J109" s="904"/>
      <c r="K109" s="904"/>
      <c r="L109" s="904"/>
      <c r="M109" s="904"/>
      <c r="N109" s="912"/>
      <c r="S109" s="137" t="s">
        <v>519</v>
      </c>
    </row>
    <row r="110" spans="1:24" s="132" customFormat="1" x14ac:dyDescent="0.2">
      <c r="A110" s="167"/>
      <c r="B110" s="166" t="s">
        <v>225</v>
      </c>
      <c r="C110" s="904" t="s">
        <v>255</v>
      </c>
      <c r="D110" s="904"/>
      <c r="E110" s="904"/>
      <c r="F110" s="168" t="s">
        <v>31</v>
      </c>
      <c r="G110" s="168" t="s">
        <v>31</v>
      </c>
      <c r="H110" s="168" t="s">
        <v>31</v>
      </c>
      <c r="I110" s="168" t="s">
        <v>31</v>
      </c>
      <c r="J110" s="169">
        <v>17.91</v>
      </c>
      <c r="K110" s="168" t="s">
        <v>520</v>
      </c>
      <c r="L110" s="169">
        <v>22.39</v>
      </c>
      <c r="M110" s="170" t="s">
        <v>31</v>
      </c>
      <c r="N110" s="171" t="s">
        <v>31</v>
      </c>
      <c r="T110" s="137" t="s">
        <v>255</v>
      </c>
    </row>
    <row r="111" spans="1:24" s="132" customFormat="1" x14ac:dyDescent="0.2">
      <c r="A111" s="167"/>
      <c r="B111" s="166" t="s">
        <v>235</v>
      </c>
      <c r="C111" s="904" t="s">
        <v>236</v>
      </c>
      <c r="D111" s="904"/>
      <c r="E111" s="904"/>
      <c r="F111" s="168" t="s">
        <v>31</v>
      </c>
      <c r="G111" s="168" t="s">
        <v>31</v>
      </c>
      <c r="H111" s="168" t="s">
        <v>31</v>
      </c>
      <c r="I111" s="168" t="s">
        <v>31</v>
      </c>
      <c r="J111" s="169">
        <v>7.2</v>
      </c>
      <c r="K111" s="168" t="s">
        <v>520</v>
      </c>
      <c r="L111" s="169">
        <v>9</v>
      </c>
      <c r="M111" s="170" t="s">
        <v>31</v>
      </c>
      <c r="N111" s="171" t="s">
        <v>31</v>
      </c>
      <c r="T111" s="137" t="s">
        <v>236</v>
      </c>
    </row>
    <row r="112" spans="1:24" s="132" customFormat="1" x14ac:dyDescent="0.2">
      <c r="A112" s="167"/>
      <c r="B112" s="166" t="s">
        <v>238</v>
      </c>
      <c r="C112" s="904" t="s">
        <v>239</v>
      </c>
      <c r="D112" s="904"/>
      <c r="E112" s="904"/>
      <c r="F112" s="168" t="s">
        <v>31</v>
      </c>
      <c r="G112" s="168" t="s">
        <v>31</v>
      </c>
      <c r="H112" s="168" t="s">
        <v>31</v>
      </c>
      <c r="I112" s="168" t="s">
        <v>31</v>
      </c>
      <c r="J112" s="169">
        <v>0.8</v>
      </c>
      <c r="K112" s="168" t="s">
        <v>520</v>
      </c>
      <c r="L112" s="169">
        <v>1</v>
      </c>
      <c r="M112" s="170" t="s">
        <v>31</v>
      </c>
      <c r="N112" s="171" t="s">
        <v>31</v>
      </c>
      <c r="T112" s="137" t="s">
        <v>239</v>
      </c>
    </row>
    <row r="113" spans="1:24" s="132" customFormat="1" x14ac:dyDescent="0.2">
      <c r="A113" s="167"/>
      <c r="B113" s="166" t="s">
        <v>256</v>
      </c>
      <c r="C113" s="904" t="s">
        <v>257</v>
      </c>
      <c r="D113" s="904"/>
      <c r="E113" s="904"/>
      <c r="F113" s="168" t="s">
        <v>31</v>
      </c>
      <c r="G113" s="168" t="s">
        <v>31</v>
      </c>
      <c r="H113" s="168" t="s">
        <v>31</v>
      </c>
      <c r="I113" s="168" t="s">
        <v>31</v>
      </c>
      <c r="J113" s="169">
        <v>0.36</v>
      </c>
      <c r="K113" s="168" t="s">
        <v>31</v>
      </c>
      <c r="L113" s="169">
        <v>0.36</v>
      </c>
      <c r="M113" s="170" t="s">
        <v>31</v>
      </c>
      <c r="N113" s="171" t="s">
        <v>31</v>
      </c>
      <c r="T113" s="137" t="s">
        <v>257</v>
      </c>
    </row>
    <row r="114" spans="1:24" s="132" customFormat="1" x14ac:dyDescent="0.2">
      <c r="A114" s="167"/>
      <c r="B114" s="166" t="s">
        <v>31</v>
      </c>
      <c r="C114" s="904" t="s">
        <v>258</v>
      </c>
      <c r="D114" s="904"/>
      <c r="E114" s="904"/>
      <c r="F114" s="168" t="s">
        <v>241</v>
      </c>
      <c r="G114" s="168" t="s">
        <v>866</v>
      </c>
      <c r="H114" s="168" t="s">
        <v>520</v>
      </c>
      <c r="I114" s="168" t="s">
        <v>867</v>
      </c>
      <c r="J114" s="169" t="s">
        <v>31</v>
      </c>
      <c r="K114" s="168" t="s">
        <v>31</v>
      </c>
      <c r="L114" s="169" t="s">
        <v>31</v>
      </c>
      <c r="M114" s="170" t="s">
        <v>31</v>
      </c>
      <c r="N114" s="171" t="s">
        <v>31</v>
      </c>
      <c r="U114" s="137" t="s">
        <v>258</v>
      </c>
    </row>
    <row r="115" spans="1:24" s="132" customFormat="1" x14ac:dyDescent="0.2">
      <c r="A115" s="167"/>
      <c r="B115" s="166" t="s">
        <v>31</v>
      </c>
      <c r="C115" s="904" t="s">
        <v>240</v>
      </c>
      <c r="D115" s="904"/>
      <c r="E115" s="904"/>
      <c r="F115" s="168" t="s">
        <v>241</v>
      </c>
      <c r="G115" s="168" t="s">
        <v>298</v>
      </c>
      <c r="H115" s="168" t="s">
        <v>520</v>
      </c>
      <c r="I115" s="168" t="s">
        <v>868</v>
      </c>
      <c r="J115" s="169" t="s">
        <v>31</v>
      </c>
      <c r="K115" s="168" t="s">
        <v>31</v>
      </c>
      <c r="L115" s="169" t="s">
        <v>31</v>
      </c>
      <c r="M115" s="170" t="s">
        <v>31</v>
      </c>
      <c r="N115" s="171" t="s">
        <v>31</v>
      </c>
      <c r="U115" s="137" t="s">
        <v>240</v>
      </c>
    </row>
    <row r="116" spans="1:24" s="132" customFormat="1" x14ac:dyDescent="0.2">
      <c r="A116" s="167"/>
      <c r="B116" s="166" t="s">
        <v>31</v>
      </c>
      <c r="C116" s="917" t="s">
        <v>244</v>
      </c>
      <c r="D116" s="917"/>
      <c r="E116" s="917"/>
      <c r="F116" s="159" t="s">
        <v>31</v>
      </c>
      <c r="G116" s="159" t="s">
        <v>31</v>
      </c>
      <c r="H116" s="159" t="s">
        <v>31</v>
      </c>
      <c r="I116" s="159" t="s">
        <v>31</v>
      </c>
      <c r="J116" s="160">
        <v>25.47</v>
      </c>
      <c r="K116" s="159" t="s">
        <v>31</v>
      </c>
      <c r="L116" s="160">
        <v>31.75</v>
      </c>
      <c r="M116" s="161" t="s">
        <v>31</v>
      </c>
      <c r="N116" s="162" t="s">
        <v>31</v>
      </c>
      <c r="V116" s="137" t="s">
        <v>244</v>
      </c>
    </row>
    <row r="117" spans="1:24" s="132" customFormat="1" x14ac:dyDescent="0.2">
      <c r="A117" s="167"/>
      <c r="B117" s="166" t="s">
        <v>31</v>
      </c>
      <c r="C117" s="904" t="s">
        <v>245</v>
      </c>
      <c r="D117" s="904"/>
      <c r="E117" s="904"/>
      <c r="F117" s="168" t="s">
        <v>31</v>
      </c>
      <c r="G117" s="168" t="s">
        <v>31</v>
      </c>
      <c r="H117" s="168" t="s">
        <v>31</v>
      </c>
      <c r="I117" s="168" t="s">
        <v>31</v>
      </c>
      <c r="J117" s="169" t="s">
        <v>31</v>
      </c>
      <c r="K117" s="168" t="s">
        <v>31</v>
      </c>
      <c r="L117" s="169">
        <v>23.39</v>
      </c>
      <c r="M117" s="170" t="s">
        <v>31</v>
      </c>
      <c r="N117" s="171" t="s">
        <v>31</v>
      </c>
      <c r="U117" s="137" t="s">
        <v>245</v>
      </c>
    </row>
    <row r="118" spans="1:24" s="132" customFormat="1" ht="22.5" x14ac:dyDescent="0.2">
      <c r="A118" s="167"/>
      <c r="B118" s="166" t="s">
        <v>699</v>
      </c>
      <c r="C118" s="904" t="s">
        <v>700</v>
      </c>
      <c r="D118" s="904"/>
      <c r="E118" s="904"/>
      <c r="F118" s="168" t="s">
        <v>144</v>
      </c>
      <c r="G118" s="168" t="s">
        <v>537</v>
      </c>
      <c r="H118" s="168" t="s">
        <v>31</v>
      </c>
      <c r="I118" s="168" t="s">
        <v>537</v>
      </c>
      <c r="J118" s="169" t="s">
        <v>31</v>
      </c>
      <c r="K118" s="168" t="s">
        <v>31</v>
      </c>
      <c r="L118" s="169">
        <v>18.71</v>
      </c>
      <c r="M118" s="170" t="s">
        <v>31</v>
      </c>
      <c r="N118" s="171" t="s">
        <v>31</v>
      </c>
      <c r="U118" s="137" t="s">
        <v>700</v>
      </c>
    </row>
    <row r="119" spans="1:24" s="132" customFormat="1" ht="22.5" x14ac:dyDescent="0.2">
      <c r="A119" s="167"/>
      <c r="B119" s="166" t="s">
        <v>701</v>
      </c>
      <c r="C119" s="904" t="s">
        <v>702</v>
      </c>
      <c r="D119" s="904"/>
      <c r="E119" s="904"/>
      <c r="F119" s="168" t="s">
        <v>144</v>
      </c>
      <c r="G119" s="168" t="s">
        <v>703</v>
      </c>
      <c r="H119" s="168" t="s">
        <v>31</v>
      </c>
      <c r="I119" s="168" t="s">
        <v>703</v>
      </c>
      <c r="J119" s="169" t="s">
        <v>31</v>
      </c>
      <c r="K119" s="168" t="s">
        <v>31</v>
      </c>
      <c r="L119" s="169">
        <v>14.03</v>
      </c>
      <c r="M119" s="170" t="s">
        <v>31</v>
      </c>
      <c r="N119" s="171" t="s">
        <v>31</v>
      </c>
      <c r="U119" s="137" t="s">
        <v>702</v>
      </c>
    </row>
    <row r="120" spans="1:24" s="132" customFormat="1" x14ac:dyDescent="0.2">
      <c r="A120" s="172"/>
      <c r="B120" s="173"/>
      <c r="C120" s="918" t="s">
        <v>252</v>
      </c>
      <c r="D120" s="918"/>
      <c r="E120" s="918"/>
      <c r="F120" s="174" t="s">
        <v>31</v>
      </c>
      <c r="G120" s="174" t="s">
        <v>31</v>
      </c>
      <c r="H120" s="174" t="s">
        <v>31</v>
      </c>
      <c r="I120" s="174" t="s">
        <v>31</v>
      </c>
      <c r="J120" s="175" t="s">
        <v>31</v>
      </c>
      <c r="K120" s="174" t="s">
        <v>31</v>
      </c>
      <c r="L120" s="175">
        <v>64.489999999999995</v>
      </c>
      <c r="M120" s="161" t="s">
        <v>31</v>
      </c>
      <c r="N120" s="176" t="s">
        <v>31</v>
      </c>
      <c r="W120" s="137" t="s">
        <v>252</v>
      </c>
    </row>
    <row r="121" spans="1:24" s="132" customFormat="1" ht="33.75" x14ac:dyDescent="0.2">
      <c r="A121" s="157" t="s">
        <v>336</v>
      </c>
      <c r="B121" s="158" t="s">
        <v>861</v>
      </c>
      <c r="C121" s="917" t="s">
        <v>869</v>
      </c>
      <c r="D121" s="917"/>
      <c r="E121" s="917"/>
      <c r="F121" s="159" t="s">
        <v>178</v>
      </c>
      <c r="G121" s="159" t="s">
        <v>31</v>
      </c>
      <c r="H121" s="159" t="s">
        <v>31</v>
      </c>
      <c r="I121" s="159" t="s">
        <v>225</v>
      </c>
      <c r="J121" s="160">
        <v>8727.02</v>
      </c>
      <c r="K121" s="159" t="s">
        <v>706</v>
      </c>
      <c r="L121" s="160">
        <v>8831.74</v>
      </c>
      <c r="M121" s="161" t="s">
        <v>31</v>
      </c>
      <c r="N121" s="162" t="s">
        <v>31</v>
      </c>
      <c r="R121" s="137" t="s">
        <v>869</v>
      </c>
    </row>
    <row r="122" spans="1:24" s="132" customFormat="1" x14ac:dyDescent="0.2">
      <c r="A122" s="163"/>
      <c r="B122" s="164"/>
      <c r="C122" s="904" t="s">
        <v>870</v>
      </c>
      <c r="D122" s="904"/>
      <c r="E122" s="904"/>
      <c r="F122" s="904"/>
      <c r="G122" s="904"/>
      <c r="H122" s="904"/>
      <c r="I122" s="904"/>
      <c r="J122" s="904"/>
      <c r="K122" s="904"/>
      <c r="L122" s="904"/>
      <c r="M122" s="904"/>
      <c r="N122" s="912"/>
      <c r="X122" s="137" t="s">
        <v>870</v>
      </c>
    </row>
    <row r="123" spans="1:24" s="132" customFormat="1" ht="22.5" x14ac:dyDescent="0.2">
      <c r="A123" s="165"/>
      <c r="B123" s="166" t="s">
        <v>708</v>
      </c>
      <c r="C123" s="904" t="s">
        <v>709</v>
      </c>
      <c r="D123" s="904"/>
      <c r="E123" s="904"/>
      <c r="F123" s="904"/>
      <c r="G123" s="904"/>
      <c r="H123" s="904"/>
      <c r="I123" s="904"/>
      <c r="J123" s="904"/>
      <c r="K123" s="904"/>
      <c r="L123" s="904"/>
      <c r="M123" s="904"/>
      <c r="N123" s="912"/>
      <c r="S123" s="137" t="s">
        <v>709</v>
      </c>
    </row>
    <row r="124" spans="1:24" s="132" customFormat="1" ht="22.5" x14ac:dyDescent="0.2">
      <c r="A124" s="157" t="s">
        <v>341</v>
      </c>
      <c r="B124" s="158" t="s">
        <v>847</v>
      </c>
      <c r="C124" s="917" t="s">
        <v>848</v>
      </c>
      <c r="D124" s="917"/>
      <c r="E124" s="917"/>
      <c r="F124" s="159" t="s">
        <v>178</v>
      </c>
      <c r="G124" s="159" t="s">
        <v>31</v>
      </c>
      <c r="H124" s="159" t="s">
        <v>31</v>
      </c>
      <c r="I124" s="159" t="s">
        <v>225</v>
      </c>
      <c r="J124" s="160" t="s">
        <v>31</v>
      </c>
      <c r="K124" s="159" t="s">
        <v>31</v>
      </c>
      <c r="L124" s="160" t="s">
        <v>31</v>
      </c>
      <c r="M124" s="161" t="s">
        <v>31</v>
      </c>
      <c r="N124" s="162" t="s">
        <v>31</v>
      </c>
      <c r="R124" s="137" t="s">
        <v>848</v>
      </c>
    </row>
    <row r="125" spans="1:24" s="132" customFormat="1" ht="33.75" x14ac:dyDescent="0.2">
      <c r="A125" s="165"/>
      <c r="B125" s="166" t="s">
        <v>822</v>
      </c>
      <c r="C125" s="904" t="s">
        <v>519</v>
      </c>
      <c r="D125" s="904"/>
      <c r="E125" s="904"/>
      <c r="F125" s="904"/>
      <c r="G125" s="904"/>
      <c r="H125" s="904"/>
      <c r="I125" s="904"/>
      <c r="J125" s="904"/>
      <c r="K125" s="904"/>
      <c r="L125" s="904"/>
      <c r="M125" s="904"/>
      <c r="N125" s="912"/>
      <c r="S125" s="137" t="s">
        <v>519</v>
      </c>
    </row>
    <row r="126" spans="1:24" s="132" customFormat="1" x14ac:dyDescent="0.2">
      <c r="A126" s="167"/>
      <c r="B126" s="166" t="s">
        <v>225</v>
      </c>
      <c r="C126" s="904" t="s">
        <v>255</v>
      </c>
      <c r="D126" s="904"/>
      <c r="E126" s="904"/>
      <c r="F126" s="168" t="s">
        <v>31</v>
      </c>
      <c r="G126" s="168" t="s">
        <v>31</v>
      </c>
      <c r="H126" s="168" t="s">
        <v>31</v>
      </c>
      <c r="I126" s="168" t="s">
        <v>31</v>
      </c>
      <c r="J126" s="169">
        <v>8.9</v>
      </c>
      <c r="K126" s="168" t="s">
        <v>520</v>
      </c>
      <c r="L126" s="169">
        <v>11.13</v>
      </c>
      <c r="M126" s="170" t="s">
        <v>31</v>
      </c>
      <c r="N126" s="171" t="s">
        <v>31</v>
      </c>
      <c r="T126" s="137" t="s">
        <v>255</v>
      </c>
    </row>
    <row r="127" spans="1:24" s="132" customFormat="1" x14ac:dyDescent="0.2">
      <c r="A127" s="167"/>
      <c r="B127" s="166" t="s">
        <v>235</v>
      </c>
      <c r="C127" s="904" t="s">
        <v>236</v>
      </c>
      <c r="D127" s="904"/>
      <c r="E127" s="904"/>
      <c r="F127" s="168" t="s">
        <v>31</v>
      </c>
      <c r="G127" s="168" t="s">
        <v>31</v>
      </c>
      <c r="H127" s="168" t="s">
        <v>31</v>
      </c>
      <c r="I127" s="168" t="s">
        <v>31</v>
      </c>
      <c r="J127" s="169">
        <v>0.66</v>
      </c>
      <c r="K127" s="168" t="s">
        <v>520</v>
      </c>
      <c r="L127" s="169">
        <v>0.83</v>
      </c>
      <c r="M127" s="170" t="s">
        <v>31</v>
      </c>
      <c r="N127" s="171" t="s">
        <v>31</v>
      </c>
      <c r="T127" s="137" t="s">
        <v>236</v>
      </c>
    </row>
    <row r="128" spans="1:24" s="132" customFormat="1" x14ac:dyDescent="0.2">
      <c r="A128" s="167"/>
      <c r="B128" s="166" t="s">
        <v>238</v>
      </c>
      <c r="C128" s="904" t="s">
        <v>239</v>
      </c>
      <c r="D128" s="904"/>
      <c r="E128" s="904"/>
      <c r="F128" s="168" t="s">
        <v>31</v>
      </c>
      <c r="G128" s="168" t="s">
        <v>31</v>
      </c>
      <c r="H128" s="168" t="s">
        <v>31</v>
      </c>
      <c r="I128" s="168" t="s">
        <v>31</v>
      </c>
      <c r="J128" s="169">
        <v>0.12</v>
      </c>
      <c r="K128" s="168" t="s">
        <v>520</v>
      </c>
      <c r="L128" s="169">
        <v>0.15</v>
      </c>
      <c r="M128" s="170" t="s">
        <v>31</v>
      </c>
      <c r="N128" s="171" t="s">
        <v>31</v>
      </c>
      <c r="T128" s="137" t="s">
        <v>239</v>
      </c>
    </row>
    <row r="129" spans="1:24" s="132" customFormat="1" x14ac:dyDescent="0.2">
      <c r="A129" s="167"/>
      <c r="B129" s="166" t="s">
        <v>256</v>
      </c>
      <c r="C129" s="904" t="s">
        <v>257</v>
      </c>
      <c r="D129" s="904"/>
      <c r="E129" s="904"/>
      <c r="F129" s="168" t="s">
        <v>31</v>
      </c>
      <c r="G129" s="168" t="s">
        <v>31</v>
      </c>
      <c r="H129" s="168" t="s">
        <v>31</v>
      </c>
      <c r="I129" s="168" t="s">
        <v>31</v>
      </c>
      <c r="J129" s="169">
        <v>0.18</v>
      </c>
      <c r="K129" s="168" t="s">
        <v>31</v>
      </c>
      <c r="L129" s="169">
        <v>0.18</v>
      </c>
      <c r="M129" s="170" t="s">
        <v>31</v>
      </c>
      <c r="N129" s="171" t="s">
        <v>31</v>
      </c>
      <c r="T129" s="137" t="s">
        <v>257</v>
      </c>
    </row>
    <row r="130" spans="1:24" s="132" customFormat="1" x14ac:dyDescent="0.2">
      <c r="A130" s="167"/>
      <c r="B130" s="166" t="s">
        <v>31</v>
      </c>
      <c r="C130" s="904" t="s">
        <v>258</v>
      </c>
      <c r="D130" s="904"/>
      <c r="E130" s="904"/>
      <c r="F130" s="168" t="s">
        <v>241</v>
      </c>
      <c r="G130" s="168" t="s">
        <v>849</v>
      </c>
      <c r="H130" s="168" t="s">
        <v>520</v>
      </c>
      <c r="I130" s="168" t="s">
        <v>850</v>
      </c>
      <c r="J130" s="169" t="s">
        <v>31</v>
      </c>
      <c r="K130" s="168" t="s">
        <v>31</v>
      </c>
      <c r="L130" s="169" t="s">
        <v>31</v>
      </c>
      <c r="M130" s="170" t="s">
        <v>31</v>
      </c>
      <c r="N130" s="171" t="s">
        <v>31</v>
      </c>
      <c r="U130" s="137" t="s">
        <v>258</v>
      </c>
    </row>
    <row r="131" spans="1:24" s="132" customFormat="1" x14ac:dyDescent="0.2">
      <c r="A131" s="167"/>
      <c r="B131" s="166" t="s">
        <v>31</v>
      </c>
      <c r="C131" s="904" t="s">
        <v>240</v>
      </c>
      <c r="D131" s="904"/>
      <c r="E131" s="904"/>
      <c r="F131" s="168" t="s">
        <v>241</v>
      </c>
      <c r="G131" s="168" t="s">
        <v>851</v>
      </c>
      <c r="H131" s="168" t="s">
        <v>520</v>
      </c>
      <c r="I131" s="168" t="s">
        <v>852</v>
      </c>
      <c r="J131" s="169" t="s">
        <v>31</v>
      </c>
      <c r="K131" s="168" t="s">
        <v>31</v>
      </c>
      <c r="L131" s="169" t="s">
        <v>31</v>
      </c>
      <c r="M131" s="170" t="s">
        <v>31</v>
      </c>
      <c r="N131" s="171" t="s">
        <v>31</v>
      </c>
      <c r="U131" s="137" t="s">
        <v>240</v>
      </c>
    </row>
    <row r="132" spans="1:24" s="132" customFormat="1" x14ac:dyDescent="0.2">
      <c r="A132" s="167"/>
      <c r="B132" s="166" t="s">
        <v>31</v>
      </c>
      <c r="C132" s="917" t="s">
        <v>244</v>
      </c>
      <c r="D132" s="917"/>
      <c r="E132" s="917"/>
      <c r="F132" s="159" t="s">
        <v>31</v>
      </c>
      <c r="G132" s="159" t="s">
        <v>31</v>
      </c>
      <c r="H132" s="159" t="s">
        <v>31</v>
      </c>
      <c r="I132" s="159" t="s">
        <v>31</v>
      </c>
      <c r="J132" s="160">
        <v>9.74</v>
      </c>
      <c r="K132" s="159" t="s">
        <v>31</v>
      </c>
      <c r="L132" s="160">
        <v>12.14</v>
      </c>
      <c r="M132" s="161" t="s">
        <v>31</v>
      </c>
      <c r="N132" s="162" t="s">
        <v>31</v>
      </c>
      <c r="V132" s="137" t="s">
        <v>244</v>
      </c>
    </row>
    <row r="133" spans="1:24" s="132" customFormat="1" x14ac:dyDescent="0.2">
      <c r="A133" s="167"/>
      <c r="B133" s="166" t="s">
        <v>31</v>
      </c>
      <c r="C133" s="904" t="s">
        <v>245</v>
      </c>
      <c r="D133" s="904"/>
      <c r="E133" s="904"/>
      <c r="F133" s="168" t="s">
        <v>31</v>
      </c>
      <c r="G133" s="168" t="s">
        <v>31</v>
      </c>
      <c r="H133" s="168" t="s">
        <v>31</v>
      </c>
      <c r="I133" s="168" t="s">
        <v>31</v>
      </c>
      <c r="J133" s="169" t="s">
        <v>31</v>
      </c>
      <c r="K133" s="168" t="s">
        <v>31</v>
      </c>
      <c r="L133" s="169">
        <v>11.28</v>
      </c>
      <c r="M133" s="170" t="s">
        <v>31</v>
      </c>
      <c r="N133" s="171" t="s">
        <v>31</v>
      </c>
      <c r="U133" s="137" t="s">
        <v>245</v>
      </c>
    </row>
    <row r="134" spans="1:24" s="132" customFormat="1" ht="22.5" x14ac:dyDescent="0.2">
      <c r="A134" s="167"/>
      <c r="B134" s="166" t="s">
        <v>839</v>
      </c>
      <c r="C134" s="904" t="s">
        <v>840</v>
      </c>
      <c r="D134" s="904"/>
      <c r="E134" s="904"/>
      <c r="F134" s="168" t="s">
        <v>144</v>
      </c>
      <c r="G134" s="168" t="s">
        <v>841</v>
      </c>
      <c r="H134" s="168" t="s">
        <v>31</v>
      </c>
      <c r="I134" s="168" t="s">
        <v>841</v>
      </c>
      <c r="J134" s="169" t="s">
        <v>31</v>
      </c>
      <c r="K134" s="168" t="s">
        <v>31</v>
      </c>
      <c r="L134" s="169">
        <v>10.38</v>
      </c>
      <c r="M134" s="170" t="s">
        <v>31</v>
      </c>
      <c r="N134" s="171" t="s">
        <v>31</v>
      </c>
      <c r="U134" s="137" t="s">
        <v>840</v>
      </c>
    </row>
    <row r="135" spans="1:24" s="132" customFormat="1" ht="22.5" x14ac:dyDescent="0.2">
      <c r="A135" s="167"/>
      <c r="B135" s="166" t="s">
        <v>842</v>
      </c>
      <c r="C135" s="904" t="s">
        <v>843</v>
      </c>
      <c r="D135" s="904"/>
      <c r="E135" s="904"/>
      <c r="F135" s="168" t="s">
        <v>144</v>
      </c>
      <c r="G135" s="168" t="s">
        <v>554</v>
      </c>
      <c r="H135" s="168" t="s">
        <v>31</v>
      </c>
      <c r="I135" s="168" t="s">
        <v>554</v>
      </c>
      <c r="J135" s="169" t="s">
        <v>31</v>
      </c>
      <c r="K135" s="168" t="s">
        <v>31</v>
      </c>
      <c r="L135" s="169">
        <v>7.33</v>
      </c>
      <c r="M135" s="170" t="s">
        <v>31</v>
      </c>
      <c r="N135" s="171" t="s">
        <v>31</v>
      </c>
      <c r="U135" s="137" t="s">
        <v>843</v>
      </c>
    </row>
    <row r="136" spans="1:24" s="132" customFormat="1" x14ac:dyDescent="0.2">
      <c r="A136" s="172"/>
      <c r="B136" s="173"/>
      <c r="C136" s="918" t="s">
        <v>252</v>
      </c>
      <c r="D136" s="918"/>
      <c r="E136" s="918"/>
      <c r="F136" s="174" t="s">
        <v>31</v>
      </c>
      <c r="G136" s="174" t="s">
        <v>31</v>
      </c>
      <c r="H136" s="174" t="s">
        <v>31</v>
      </c>
      <c r="I136" s="174" t="s">
        <v>31</v>
      </c>
      <c r="J136" s="175" t="s">
        <v>31</v>
      </c>
      <c r="K136" s="174" t="s">
        <v>31</v>
      </c>
      <c r="L136" s="175">
        <v>29.85</v>
      </c>
      <c r="M136" s="161" t="s">
        <v>31</v>
      </c>
      <c r="N136" s="176" t="s">
        <v>31</v>
      </c>
      <c r="W136" s="137" t="s">
        <v>252</v>
      </c>
    </row>
    <row r="137" spans="1:24" s="132" customFormat="1" ht="22.5" x14ac:dyDescent="0.2">
      <c r="A137" s="157" t="s">
        <v>344</v>
      </c>
      <c r="B137" s="158" t="s">
        <v>1569</v>
      </c>
      <c r="C137" s="917" t="s">
        <v>1570</v>
      </c>
      <c r="D137" s="917"/>
      <c r="E137" s="917"/>
      <c r="F137" s="159" t="s">
        <v>178</v>
      </c>
      <c r="G137" s="159" t="s">
        <v>31</v>
      </c>
      <c r="H137" s="159" t="s">
        <v>31</v>
      </c>
      <c r="I137" s="159" t="s">
        <v>225</v>
      </c>
      <c r="J137" s="160">
        <v>17023.93</v>
      </c>
      <c r="K137" s="159" t="s">
        <v>706</v>
      </c>
      <c r="L137" s="160">
        <v>17228.22</v>
      </c>
      <c r="M137" s="161" t="s">
        <v>31</v>
      </c>
      <c r="N137" s="162" t="s">
        <v>31</v>
      </c>
      <c r="R137" s="137" t="s">
        <v>1570</v>
      </c>
    </row>
    <row r="138" spans="1:24" s="132" customFormat="1" x14ac:dyDescent="0.2">
      <c r="A138" s="163"/>
      <c r="B138" s="164"/>
      <c r="C138" s="904" t="s">
        <v>1571</v>
      </c>
      <c r="D138" s="904"/>
      <c r="E138" s="904"/>
      <c r="F138" s="904"/>
      <c r="G138" s="904"/>
      <c r="H138" s="904"/>
      <c r="I138" s="904"/>
      <c r="J138" s="904"/>
      <c r="K138" s="904"/>
      <c r="L138" s="904"/>
      <c r="M138" s="904"/>
      <c r="N138" s="912"/>
      <c r="X138" s="137" t="s">
        <v>1571</v>
      </c>
    </row>
    <row r="139" spans="1:24" s="132" customFormat="1" ht="22.5" x14ac:dyDescent="0.2">
      <c r="A139" s="165"/>
      <c r="B139" s="166" t="s">
        <v>708</v>
      </c>
      <c r="C139" s="904" t="s">
        <v>709</v>
      </c>
      <c r="D139" s="904"/>
      <c r="E139" s="904"/>
      <c r="F139" s="904"/>
      <c r="G139" s="904"/>
      <c r="H139" s="904"/>
      <c r="I139" s="904"/>
      <c r="J139" s="904"/>
      <c r="K139" s="904"/>
      <c r="L139" s="904"/>
      <c r="M139" s="904"/>
      <c r="N139" s="912"/>
      <c r="S139" s="137" t="s">
        <v>709</v>
      </c>
    </row>
    <row r="140" spans="1:24" s="132" customFormat="1" ht="22.5" x14ac:dyDescent="0.2">
      <c r="A140" s="157" t="s">
        <v>346</v>
      </c>
      <c r="B140" s="158" t="s">
        <v>864</v>
      </c>
      <c r="C140" s="917" t="s">
        <v>865</v>
      </c>
      <c r="D140" s="917"/>
      <c r="E140" s="917"/>
      <c r="F140" s="159" t="s">
        <v>178</v>
      </c>
      <c r="G140" s="159" t="s">
        <v>31</v>
      </c>
      <c r="H140" s="159" t="s">
        <v>31</v>
      </c>
      <c r="I140" s="159" t="s">
        <v>225</v>
      </c>
      <c r="J140" s="160" t="s">
        <v>31</v>
      </c>
      <c r="K140" s="159" t="s">
        <v>31</v>
      </c>
      <c r="L140" s="160" t="s">
        <v>31</v>
      </c>
      <c r="M140" s="161" t="s">
        <v>31</v>
      </c>
      <c r="N140" s="162" t="s">
        <v>31</v>
      </c>
      <c r="R140" s="137" t="s">
        <v>865</v>
      </c>
    </row>
    <row r="141" spans="1:24" s="132" customFormat="1" ht="33.75" x14ac:dyDescent="0.2">
      <c r="A141" s="165"/>
      <c r="B141" s="166" t="s">
        <v>822</v>
      </c>
      <c r="C141" s="904" t="s">
        <v>519</v>
      </c>
      <c r="D141" s="904"/>
      <c r="E141" s="904"/>
      <c r="F141" s="904"/>
      <c r="G141" s="904"/>
      <c r="H141" s="904"/>
      <c r="I141" s="904"/>
      <c r="J141" s="904"/>
      <c r="K141" s="904"/>
      <c r="L141" s="904"/>
      <c r="M141" s="904"/>
      <c r="N141" s="912"/>
      <c r="S141" s="137" t="s">
        <v>519</v>
      </c>
    </row>
    <row r="142" spans="1:24" s="132" customFormat="1" x14ac:dyDescent="0.2">
      <c r="A142" s="167"/>
      <c r="B142" s="166" t="s">
        <v>225</v>
      </c>
      <c r="C142" s="904" t="s">
        <v>255</v>
      </c>
      <c r="D142" s="904"/>
      <c r="E142" s="904"/>
      <c r="F142" s="168" t="s">
        <v>31</v>
      </c>
      <c r="G142" s="168" t="s">
        <v>31</v>
      </c>
      <c r="H142" s="168" t="s">
        <v>31</v>
      </c>
      <c r="I142" s="168" t="s">
        <v>31</v>
      </c>
      <c r="J142" s="169">
        <v>17.91</v>
      </c>
      <c r="K142" s="168" t="s">
        <v>520</v>
      </c>
      <c r="L142" s="169">
        <v>22.39</v>
      </c>
      <c r="M142" s="170" t="s">
        <v>31</v>
      </c>
      <c r="N142" s="171" t="s">
        <v>31</v>
      </c>
      <c r="T142" s="137" t="s">
        <v>255</v>
      </c>
    </row>
    <row r="143" spans="1:24" s="132" customFormat="1" x14ac:dyDescent="0.2">
      <c r="A143" s="167"/>
      <c r="B143" s="166" t="s">
        <v>235</v>
      </c>
      <c r="C143" s="904" t="s">
        <v>236</v>
      </c>
      <c r="D143" s="904"/>
      <c r="E143" s="904"/>
      <c r="F143" s="168" t="s">
        <v>31</v>
      </c>
      <c r="G143" s="168" t="s">
        <v>31</v>
      </c>
      <c r="H143" s="168" t="s">
        <v>31</v>
      </c>
      <c r="I143" s="168" t="s">
        <v>31</v>
      </c>
      <c r="J143" s="169">
        <v>7.2</v>
      </c>
      <c r="K143" s="168" t="s">
        <v>520</v>
      </c>
      <c r="L143" s="169">
        <v>9</v>
      </c>
      <c r="M143" s="170" t="s">
        <v>31</v>
      </c>
      <c r="N143" s="171" t="s">
        <v>31</v>
      </c>
      <c r="T143" s="137" t="s">
        <v>236</v>
      </c>
    </row>
    <row r="144" spans="1:24" s="132" customFormat="1" x14ac:dyDescent="0.2">
      <c r="A144" s="167"/>
      <c r="B144" s="166" t="s">
        <v>238</v>
      </c>
      <c r="C144" s="904" t="s">
        <v>239</v>
      </c>
      <c r="D144" s="904"/>
      <c r="E144" s="904"/>
      <c r="F144" s="168" t="s">
        <v>31</v>
      </c>
      <c r="G144" s="168" t="s">
        <v>31</v>
      </c>
      <c r="H144" s="168" t="s">
        <v>31</v>
      </c>
      <c r="I144" s="168" t="s">
        <v>31</v>
      </c>
      <c r="J144" s="169">
        <v>0.8</v>
      </c>
      <c r="K144" s="168" t="s">
        <v>520</v>
      </c>
      <c r="L144" s="169">
        <v>1</v>
      </c>
      <c r="M144" s="170" t="s">
        <v>31</v>
      </c>
      <c r="N144" s="171" t="s">
        <v>31</v>
      </c>
      <c r="T144" s="137" t="s">
        <v>239</v>
      </c>
    </row>
    <row r="145" spans="1:24" s="132" customFormat="1" x14ac:dyDescent="0.2">
      <c r="A145" s="167"/>
      <c r="B145" s="166" t="s">
        <v>256</v>
      </c>
      <c r="C145" s="904" t="s">
        <v>257</v>
      </c>
      <c r="D145" s="904"/>
      <c r="E145" s="904"/>
      <c r="F145" s="168" t="s">
        <v>31</v>
      </c>
      <c r="G145" s="168" t="s">
        <v>31</v>
      </c>
      <c r="H145" s="168" t="s">
        <v>31</v>
      </c>
      <c r="I145" s="168" t="s">
        <v>31</v>
      </c>
      <c r="J145" s="169">
        <v>0.36</v>
      </c>
      <c r="K145" s="168" t="s">
        <v>31</v>
      </c>
      <c r="L145" s="169">
        <v>0.36</v>
      </c>
      <c r="M145" s="170" t="s">
        <v>31</v>
      </c>
      <c r="N145" s="171" t="s">
        <v>31</v>
      </c>
      <c r="T145" s="137" t="s">
        <v>257</v>
      </c>
    </row>
    <row r="146" spans="1:24" s="132" customFormat="1" x14ac:dyDescent="0.2">
      <c r="A146" s="167"/>
      <c r="B146" s="166" t="s">
        <v>31</v>
      </c>
      <c r="C146" s="904" t="s">
        <v>258</v>
      </c>
      <c r="D146" s="904"/>
      <c r="E146" s="904"/>
      <c r="F146" s="168" t="s">
        <v>241</v>
      </c>
      <c r="G146" s="168" t="s">
        <v>866</v>
      </c>
      <c r="H146" s="168" t="s">
        <v>520</v>
      </c>
      <c r="I146" s="168" t="s">
        <v>867</v>
      </c>
      <c r="J146" s="169" t="s">
        <v>31</v>
      </c>
      <c r="K146" s="168" t="s">
        <v>31</v>
      </c>
      <c r="L146" s="169" t="s">
        <v>31</v>
      </c>
      <c r="M146" s="170" t="s">
        <v>31</v>
      </c>
      <c r="N146" s="171" t="s">
        <v>31</v>
      </c>
      <c r="U146" s="137" t="s">
        <v>258</v>
      </c>
    </row>
    <row r="147" spans="1:24" s="132" customFormat="1" x14ac:dyDescent="0.2">
      <c r="A147" s="167"/>
      <c r="B147" s="166" t="s">
        <v>31</v>
      </c>
      <c r="C147" s="904" t="s">
        <v>240</v>
      </c>
      <c r="D147" s="904"/>
      <c r="E147" s="904"/>
      <c r="F147" s="168" t="s">
        <v>241</v>
      </c>
      <c r="G147" s="168" t="s">
        <v>298</v>
      </c>
      <c r="H147" s="168" t="s">
        <v>520</v>
      </c>
      <c r="I147" s="168" t="s">
        <v>868</v>
      </c>
      <c r="J147" s="169" t="s">
        <v>31</v>
      </c>
      <c r="K147" s="168" t="s">
        <v>31</v>
      </c>
      <c r="L147" s="169" t="s">
        <v>31</v>
      </c>
      <c r="M147" s="170" t="s">
        <v>31</v>
      </c>
      <c r="N147" s="171" t="s">
        <v>31</v>
      </c>
      <c r="U147" s="137" t="s">
        <v>240</v>
      </c>
    </row>
    <row r="148" spans="1:24" s="132" customFormat="1" x14ac:dyDescent="0.2">
      <c r="A148" s="167"/>
      <c r="B148" s="166" t="s">
        <v>31</v>
      </c>
      <c r="C148" s="917" t="s">
        <v>244</v>
      </c>
      <c r="D148" s="917"/>
      <c r="E148" s="917"/>
      <c r="F148" s="159" t="s">
        <v>31</v>
      </c>
      <c r="G148" s="159" t="s">
        <v>31</v>
      </c>
      <c r="H148" s="159" t="s">
        <v>31</v>
      </c>
      <c r="I148" s="159" t="s">
        <v>31</v>
      </c>
      <c r="J148" s="160">
        <v>25.47</v>
      </c>
      <c r="K148" s="159" t="s">
        <v>31</v>
      </c>
      <c r="L148" s="160">
        <v>31.75</v>
      </c>
      <c r="M148" s="161" t="s">
        <v>31</v>
      </c>
      <c r="N148" s="162" t="s">
        <v>31</v>
      </c>
      <c r="V148" s="137" t="s">
        <v>244</v>
      </c>
    </row>
    <row r="149" spans="1:24" s="132" customFormat="1" x14ac:dyDescent="0.2">
      <c r="A149" s="167"/>
      <c r="B149" s="166" t="s">
        <v>31</v>
      </c>
      <c r="C149" s="904" t="s">
        <v>245</v>
      </c>
      <c r="D149" s="904"/>
      <c r="E149" s="904"/>
      <c r="F149" s="168" t="s">
        <v>31</v>
      </c>
      <c r="G149" s="168" t="s">
        <v>31</v>
      </c>
      <c r="H149" s="168" t="s">
        <v>31</v>
      </c>
      <c r="I149" s="168" t="s">
        <v>31</v>
      </c>
      <c r="J149" s="169" t="s">
        <v>31</v>
      </c>
      <c r="K149" s="168" t="s">
        <v>31</v>
      </c>
      <c r="L149" s="169">
        <v>23.39</v>
      </c>
      <c r="M149" s="170" t="s">
        <v>31</v>
      </c>
      <c r="N149" s="171" t="s">
        <v>31</v>
      </c>
      <c r="U149" s="137" t="s">
        <v>245</v>
      </c>
    </row>
    <row r="150" spans="1:24" s="132" customFormat="1" ht="22.5" x14ac:dyDescent="0.2">
      <c r="A150" s="167"/>
      <c r="B150" s="166" t="s">
        <v>699</v>
      </c>
      <c r="C150" s="904" t="s">
        <v>700</v>
      </c>
      <c r="D150" s="904"/>
      <c r="E150" s="904"/>
      <c r="F150" s="168" t="s">
        <v>144</v>
      </c>
      <c r="G150" s="168" t="s">
        <v>537</v>
      </c>
      <c r="H150" s="168" t="s">
        <v>31</v>
      </c>
      <c r="I150" s="168" t="s">
        <v>537</v>
      </c>
      <c r="J150" s="169" t="s">
        <v>31</v>
      </c>
      <c r="K150" s="168" t="s">
        <v>31</v>
      </c>
      <c r="L150" s="169">
        <v>18.71</v>
      </c>
      <c r="M150" s="170" t="s">
        <v>31</v>
      </c>
      <c r="N150" s="171" t="s">
        <v>31</v>
      </c>
      <c r="U150" s="137" t="s">
        <v>700</v>
      </c>
    </row>
    <row r="151" spans="1:24" s="132" customFormat="1" ht="22.5" x14ac:dyDescent="0.2">
      <c r="A151" s="167"/>
      <c r="B151" s="166" t="s">
        <v>701</v>
      </c>
      <c r="C151" s="904" t="s">
        <v>702</v>
      </c>
      <c r="D151" s="904"/>
      <c r="E151" s="904"/>
      <c r="F151" s="168" t="s">
        <v>144</v>
      </c>
      <c r="G151" s="168" t="s">
        <v>703</v>
      </c>
      <c r="H151" s="168" t="s">
        <v>31</v>
      </c>
      <c r="I151" s="168" t="s">
        <v>703</v>
      </c>
      <c r="J151" s="169" t="s">
        <v>31</v>
      </c>
      <c r="K151" s="168" t="s">
        <v>31</v>
      </c>
      <c r="L151" s="169">
        <v>14.03</v>
      </c>
      <c r="M151" s="170" t="s">
        <v>31</v>
      </c>
      <c r="N151" s="171" t="s">
        <v>31</v>
      </c>
      <c r="U151" s="137" t="s">
        <v>702</v>
      </c>
    </row>
    <row r="152" spans="1:24" s="132" customFormat="1" x14ac:dyDescent="0.2">
      <c r="A152" s="172"/>
      <c r="B152" s="173"/>
      <c r="C152" s="918" t="s">
        <v>252</v>
      </c>
      <c r="D152" s="918"/>
      <c r="E152" s="918"/>
      <c r="F152" s="174" t="s">
        <v>31</v>
      </c>
      <c r="G152" s="174" t="s">
        <v>31</v>
      </c>
      <c r="H152" s="174" t="s">
        <v>31</v>
      </c>
      <c r="I152" s="174" t="s">
        <v>31</v>
      </c>
      <c r="J152" s="175" t="s">
        <v>31</v>
      </c>
      <c r="K152" s="174" t="s">
        <v>31</v>
      </c>
      <c r="L152" s="175">
        <v>64.489999999999995</v>
      </c>
      <c r="M152" s="161" t="s">
        <v>31</v>
      </c>
      <c r="N152" s="176" t="s">
        <v>31</v>
      </c>
      <c r="W152" s="137" t="s">
        <v>252</v>
      </c>
    </row>
    <row r="153" spans="1:24" s="132" customFormat="1" ht="33.75" x14ac:dyDescent="0.2">
      <c r="A153" s="157" t="s">
        <v>348</v>
      </c>
      <c r="B153" s="158" t="s">
        <v>871</v>
      </c>
      <c r="C153" s="917" t="s">
        <v>872</v>
      </c>
      <c r="D153" s="917"/>
      <c r="E153" s="917"/>
      <c r="F153" s="159" t="s">
        <v>178</v>
      </c>
      <c r="G153" s="159" t="s">
        <v>31</v>
      </c>
      <c r="H153" s="159" t="s">
        <v>31</v>
      </c>
      <c r="I153" s="159" t="s">
        <v>225</v>
      </c>
      <c r="J153" s="160">
        <v>1921.84</v>
      </c>
      <c r="K153" s="159" t="s">
        <v>31</v>
      </c>
      <c r="L153" s="160">
        <v>1921.84</v>
      </c>
      <c r="M153" s="161" t="s">
        <v>31</v>
      </c>
      <c r="N153" s="162" t="s">
        <v>31</v>
      </c>
      <c r="R153" s="137" t="s">
        <v>872</v>
      </c>
    </row>
    <row r="154" spans="1:24" s="132" customFormat="1" ht="22.5" x14ac:dyDescent="0.2">
      <c r="A154" s="157" t="s">
        <v>351</v>
      </c>
      <c r="B154" s="158" t="s">
        <v>873</v>
      </c>
      <c r="C154" s="917" t="s">
        <v>874</v>
      </c>
      <c r="D154" s="917"/>
      <c r="E154" s="917"/>
      <c r="F154" s="159" t="s">
        <v>178</v>
      </c>
      <c r="G154" s="159" t="s">
        <v>31</v>
      </c>
      <c r="H154" s="159" t="s">
        <v>31</v>
      </c>
      <c r="I154" s="159" t="s">
        <v>225</v>
      </c>
      <c r="J154" s="160">
        <v>348.74</v>
      </c>
      <c r="K154" s="159" t="s">
        <v>787</v>
      </c>
      <c r="L154" s="160">
        <v>355.71</v>
      </c>
      <c r="M154" s="161" t="s">
        <v>31</v>
      </c>
      <c r="N154" s="162" t="s">
        <v>31</v>
      </c>
      <c r="R154" s="137" t="s">
        <v>874</v>
      </c>
    </row>
    <row r="155" spans="1:24" s="132" customFormat="1" x14ac:dyDescent="0.2">
      <c r="A155" s="163"/>
      <c r="B155" s="164"/>
      <c r="C155" s="904" t="s">
        <v>875</v>
      </c>
      <c r="D155" s="904"/>
      <c r="E155" s="904"/>
      <c r="F155" s="904"/>
      <c r="G155" s="904"/>
      <c r="H155" s="904"/>
      <c r="I155" s="904"/>
      <c r="J155" s="904"/>
      <c r="K155" s="904"/>
      <c r="L155" s="904"/>
      <c r="M155" s="904"/>
      <c r="N155" s="912"/>
      <c r="X155" s="137" t="s">
        <v>875</v>
      </c>
    </row>
    <row r="156" spans="1:24" s="132" customFormat="1" ht="22.5" x14ac:dyDescent="0.2">
      <c r="A156" s="165"/>
      <c r="B156" s="166" t="s">
        <v>789</v>
      </c>
      <c r="C156" s="904" t="s">
        <v>790</v>
      </c>
      <c r="D156" s="904"/>
      <c r="E156" s="904"/>
      <c r="F156" s="904"/>
      <c r="G156" s="904"/>
      <c r="H156" s="904"/>
      <c r="I156" s="904"/>
      <c r="J156" s="904"/>
      <c r="K156" s="904"/>
      <c r="L156" s="904"/>
      <c r="M156" s="904"/>
      <c r="N156" s="912"/>
      <c r="S156" s="137" t="s">
        <v>790</v>
      </c>
    </row>
    <row r="157" spans="1:24" s="132" customFormat="1" ht="90" x14ac:dyDescent="0.2">
      <c r="A157" s="157" t="s">
        <v>356</v>
      </c>
      <c r="B157" s="158" t="s">
        <v>1572</v>
      </c>
      <c r="C157" s="917" t="s">
        <v>1573</v>
      </c>
      <c r="D157" s="917"/>
      <c r="E157" s="917"/>
      <c r="F157" s="159" t="s">
        <v>178</v>
      </c>
      <c r="G157" s="159" t="s">
        <v>31</v>
      </c>
      <c r="H157" s="159" t="s">
        <v>31</v>
      </c>
      <c r="I157" s="159" t="s">
        <v>225</v>
      </c>
      <c r="J157" s="160">
        <v>21886.55</v>
      </c>
      <c r="K157" s="159" t="s">
        <v>706</v>
      </c>
      <c r="L157" s="160">
        <v>22149.19</v>
      </c>
      <c r="M157" s="161" t="s">
        <v>31</v>
      </c>
      <c r="N157" s="162" t="s">
        <v>31</v>
      </c>
      <c r="R157" s="137" t="s">
        <v>1573</v>
      </c>
    </row>
    <row r="158" spans="1:24" s="132" customFormat="1" x14ac:dyDescent="0.2">
      <c r="A158" s="163"/>
      <c r="B158" s="164"/>
      <c r="C158" s="904" t="s">
        <v>1574</v>
      </c>
      <c r="D158" s="904"/>
      <c r="E158" s="904"/>
      <c r="F158" s="904"/>
      <c r="G158" s="904"/>
      <c r="H158" s="904"/>
      <c r="I158" s="904"/>
      <c r="J158" s="904"/>
      <c r="K158" s="904"/>
      <c r="L158" s="904"/>
      <c r="M158" s="904"/>
      <c r="N158" s="912"/>
      <c r="X158" s="137" t="s">
        <v>1574</v>
      </c>
    </row>
    <row r="159" spans="1:24" s="132" customFormat="1" ht="22.5" x14ac:dyDescent="0.2">
      <c r="A159" s="165"/>
      <c r="B159" s="166" t="s">
        <v>708</v>
      </c>
      <c r="C159" s="904" t="s">
        <v>709</v>
      </c>
      <c r="D159" s="904"/>
      <c r="E159" s="904"/>
      <c r="F159" s="904"/>
      <c r="G159" s="904"/>
      <c r="H159" s="904"/>
      <c r="I159" s="904"/>
      <c r="J159" s="904"/>
      <c r="K159" s="904"/>
      <c r="L159" s="904"/>
      <c r="M159" s="904"/>
      <c r="N159" s="912"/>
      <c r="S159" s="137" t="s">
        <v>709</v>
      </c>
    </row>
    <row r="160" spans="1:24" s="132" customFormat="1" ht="22.5" x14ac:dyDescent="0.2">
      <c r="A160" s="157" t="s">
        <v>359</v>
      </c>
      <c r="B160" s="158" t="s">
        <v>1575</v>
      </c>
      <c r="C160" s="917" t="s">
        <v>1576</v>
      </c>
      <c r="D160" s="917"/>
      <c r="E160" s="917"/>
      <c r="F160" s="159" t="s">
        <v>178</v>
      </c>
      <c r="G160" s="159" t="s">
        <v>31</v>
      </c>
      <c r="H160" s="159" t="s">
        <v>31</v>
      </c>
      <c r="I160" s="159" t="s">
        <v>238</v>
      </c>
      <c r="J160" s="160">
        <v>2953.35</v>
      </c>
      <c r="K160" s="159" t="s">
        <v>706</v>
      </c>
      <c r="L160" s="160">
        <v>8966.3700000000008</v>
      </c>
      <c r="M160" s="161" t="s">
        <v>31</v>
      </c>
      <c r="N160" s="162" t="s">
        <v>31</v>
      </c>
      <c r="R160" s="137" t="s">
        <v>1576</v>
      </c>
    </row>
    <row r="161" spans="1:24" s="132" customFormat="1" x14ac:dyDescent="0.2">
      <c r="A161" s="163"/>
      <c r="B161" s="164"/>
      <c r="C161" s="904" t="s">
        <v>1577</v>
      </c>
      <c r="D161" s="904"/>
      <c r="E161" s="904"/>
      <c r="F161" s="904"/>
      <c r="G161" s="904"/>
      <c r="H161" s="904"/>
      <c r="I161" s="904"/>
      <c r="J161" s="904"/>
      <c r="K161" s="904"/>
      <c r="L161" s="904"/>
      <c r="M161" s="904"/>
      <c r="N161" s="912"/>
      <c r="X161" s="137" t="s">
        <v>1577</v>
      </c>
    </row>
    <row r="162" spans="1:24" s="132" customFormat="1" ht="22.5" x14ac:dyDescent="0.2">
      <c r="A162" s="165"/>
      <c r="B162" s="166" t="s">
        <v>708</v>
      </c>
      <c r="C162" s="904" t="s">
        <v>709</v>
      </c>
      <c r="D162" s="904"/>
      <c r="E162" s="904"/>
      <c r="F162" s="904"/>
      <c r="G162" s="904"/>
      <c r="H162" s="904"/>
      <c r="I162" s="904"/>
      <c r="J162" s="904"/>
      <c r="K162" s="904"/>
      <c r="L162" s="904"/>
      <c r="M162" s="904"/>
      <c r="N162" s="912"/>
      <c r="S162" s="137" t="s">
        <v>709</v>
      </c>
    </row>
    <row r="163" spans="1:24" s="132" customFormat="1" ht="22.5" x14ac:dyDescent="0.2">
      <c r="A163" s="157" t="s">
        <v>364</v>
      </c>
      <c r="B163" s="158" t="s">
        <v>1578</v>
      </c>
      <c r="C163" s="917" t="s">
        <v>1579</v>
      </c>
      <c r="D163" s="917"/>
      <c r="E163" s="917"/>
      <c r="F163" s="159" t="s">
        <v>178</v>
      </c>
      <c r="G163" s="159" t="s">
        <v>31</v>
      </c>
      <c r="H163" s="159" t="s">
        <v>31</v>
      </c>
      <c r="I163" s="159" t="s">
        <v>235</v>
      </c>
      <c r="J163" s="160">
        <v>6695.11</v>
      </c>
      <c r="K163" s="159" t="s">
        <v>31</v>
      </c>
      <c r="L163" s="160">
        <v>13390.22</v>
      </c>
      <c r="M163" s="161" t="s">
        <v>31</v>
      </c>
      <c r="N163" s="162" t="s">
        <v>31</v>
      </c>
      <c r="R163" s="137" t="s">
        <v>1579</v>
      </c>
    </row>
    <row r="164" spans="1:24" s="132" customFormat="1" ht="33.75" x14ac:dyDescent="0.2">
      <c r="A164" s="157" t="s">
        <v>366</v>
      </c>
      <c r="B164" s="158" t="s">
        <v>881</v>
      </c>
      <c r="C164" s="917" t="s">
        <v>882</v>
      </c>
      <c r="D164" s="917"/>
      <c r="E164" s="917"/>
      <c r="F164" s="159" t="s">
        <v>178</v>
      </c>
      <c r="G164" s="159" t="s">
        <v>31</v>
      </c>
      <c r="H164" s="159" t="s">
        <v>31</v>
      </c>
      <c r="I164" s="159" t="s">
        <v>225</v>
      </c>
      <c r="J164" s="160">
        <v>31.98</v>
      </c>
      <c r="K164" s="159" t="s">
        <v>787</v>
      </c>
      <c r="L164" s="160">
        <v>32.619999999999997</v>
      </c>
      <c r="M164" s="161" t="s">
        <v>31</v>
      </c>
      <c r="N164" s="162" t="s">
        <v>31</v>
      </c>
      <c r="R164" s="137" t="s">
        <v>882</v>
      </c>
    </row>
    <row r="165" spans="1:24" s="132" customFormat="1" x14ac:dyDescent="0.2">
      <c r="A165" s="163"/>
      <c r="B165" s="164"/>
      <c r="C165" s="904" t="s">
        <v>883</v>
      </c>
      <c r="D165" s="904"/>
      <c r="E165" s="904"/>
      <c r="F165" s="904"/>
      <c r="G165" s="904"/>
      <c r="H165" s="904"/>
      <c r="I165" s="904"/>
      <c r="J165" s="904"/>
      <c r="K165" s="904"/>
      <c r="L165" s="904"/>
      <c r="M165" s="904"/>
      <c r="N165" s="912"/>
      <c r="X165" s="137" t="s">
        <v>883</v>
      </c>
    </row>
    <row r="166" spans="1:24" s="132" customFormat="1" ht="22.5" x14ac:dyDescent="0.2">
      <c r="A166" s="165"/>
      <c r="B166" s="166" t="s">
        <v>789</v>
      </c>
      <c r="C166" s="904" t="s">
        <v>790</v>
      </c>
      <c r="D166" s="904"/>
      <c r="E166" s="904"/>
      <c r="F166" s="904"/>
      <c r="G166" s="904"/>
      <c r="H166" s="904"/>
      <c r="I166" s="904"/>
      <c r="J166" s="904"/>
      <c r="K166" s="904"/>
      <c r="L166" s="904"/>
      <c r="M166" s="904"/>
      <c r="N166" s="912"/>
      <c r="S166" s="137" t="s">
        <v>790</v>
      </c>
    </row>
    <row r="167" spans="1:24" s="132" customFormat="1" ht="33.75" x14ac:dyDescent="0.2">
      <c r="A167" s="157" t="s">
        <v>368</v>
      </c>
      <c r="B167" s="158" t="s">
        <v>876</v>
      </c>
      <c r="C167" s="917" t="s">
        <v>877</v>
      </c>
      <c r="D167" s="917"/>
      <c r="E167" s="917"/>
      <c r="F167" s="159" t="s">
        <v>178</v>
      </c>
      <c r="G167" s="159" t="s">
        <v>31</v>
      </c>
      <c r="H167" s="159" t="s">
        <v>31</v>
      </c>
      <c r="I167" s="159" t="s">
        <v>225</v>
      </c>
      <c r="J167" s="160" t="s">
        <v>31</v>
      </c>
      <c r="K167" s="159" t="s">
        <v>31</v>
      </c>
      <c r="L167" s="160" t="s">
        <v>31</v>
      </c>
      <c r="M167" s="161" t="s">
        <v>31</v>
      </c>
      <c r="N167" s="162" t="s">
        <v>31</v>
      </c>
      <c r="R167" s="137" t="s">
        <v>877</v>
      </c>
    </row>
    <row r="168" spans="1:24" s="132" customFormat="1" ht="33.75" x14ac:dyDescent="0.2">
      <c r="A168" s="165"/>
      <c r="B168" s="166" t="s">
        <v>822</v>
      </c>
      <c r="C168" s="904" t="s">
        <v>519</v>
      </c>
      <c r="D168" s="904"/>
      <c r="E168" s="904"/>
      <c r="F168" s="904"/>
      <c r="G168" s="904"/>
      <c r="H168" s="904"/>
      <c r="I168" s="904"/>
      <c r="J168" s="904"/>
      <c r="K168" s="904"/>
      <c r="L168" s="904"/>
      <c r="M168" s="904"/>
      <c r="N168" s="912"/>
      <c r="S168" s="137" t="s">
        <v>519</v>
      </c>
    </row>
    <row r="169" spans="1:24" s="132" customFormat="1" x14ac:dyDescent="0.2">
      <c r="A169" s="167"/>
      <c r="B169" s="166" t="s">
        <v>225</v>
      </c>
      <c r="C169" s="904" t="s">
        <v>255</v>
      </c>
      <c r="D169" s="904"/>
      <c r="E169" s="904"/>
      <c r="F169" s="168" t="s">
        <v>31</v>
      </c>
      <c r="G169" s="168" t="s">
        <v>31</v>
      </c>
      <c r="H169" s="168" t="s">
        <v>31</v>
      </c>
      <c r="I169" s="168" t="s">
        <v>31</v>
      </c>
      <c r="J169" s="169">
        <v>5.16</v>
      </c>
      <c r="K169" s="168" t="s">
        <v>520</v>
      </c>
      <c r="L169" s="169">
        <v>6.45</v>
      </c>
      <c r="M169" s="170" t="s">
        <v>31</v>
      </c>
      <c r="N169" s="171" t="s">
        <v>31</v>
      </c>
      <c r="T169" s="137" t="s">
        <v>255</v>
      </c>
    </row>
    <row r="170" spans="1:24" s="132" customFormat="1" x14ac:dyDescent="0.2">
      <c r="A170" s="167"/>
      <c r="B170" s="166" t="s">
        <v>256</v>
      </c>
      <c r="C170" s="904" t="s">
        <v>257</v>
      </c>
      <c r="D170" s="904"/>
      <c r="E170" s="904"/>
      <c r="F170" s="168" t="s">
        <v>31</v>
      </c>
      <c r="G170" s="168" t="s">
        <v>31</v>
      </c>
      <c r="H170" s="168" t="s">
        <v>31</v>
      </c>
      <c r="I170" s="168" t="s">
        <v>31</v>
      </c>
      <c r="J170" s="169">
        <v>1.0900000000000001</v>
      </c>
      <c r="K170" s="168" t="s">
        <v>31</v>
      </c>
      <c r="L170" s="169">
        <v>1.0900000000000001</v>
      </c>
      <c r="M170" s="170" t="s">
        <v>31</v>
      </c>
      <c r="N170" s="171" t="s">
        <v>31</v>
      </c>
      <c r="T170" s="137" t="s">
        <v>257</v>
      </c>
    </row>
    <row r="171" spans="1:24" s="132" customFormat="1" x14ac:dyDescent="0.2">
      <c r="A171" s="167"/>
      <c r="B171" s="166" t="s">
        <v>31</v>
      </c>
      <c r="C171" s="904" t="s">
        <v>258</v>
      </c>
      <c r="D171" s="904"/>
      <c r="E171" s="904"/>
      <c r="F171" s="168" t="s">
        <v>241</v>
      </c>
      <c r="G171" s="168" t="s">
        <v>878</v>
      </c>
      <c r="H171" s="168" t="s">
        <v>520</v>
      </c>
      <c r="I171" s="168" t="s">
        <v>629</v>
      </c>
      <c r="J171" s="169" t="s">
        <v>31</v>
      </c>
      <c r="K171" s="168" t="s">
        <v>31</v>
      </c>
      <c r="L171" s="169" t="s">
        <v>31</v>
      </c>
      <c r="M171" s="170" t="s">
        <v>31</v>
      </c>
      <c r="N171" s="171" t="s">
        <v>31</v>
      </c>
      <c r="U171" s="137" t="s">
        <v>258</v>
      </c>
    </row>
    <row r="172" spans="1:24" s="132" customFormat="1" x14ac:dyDescent="0.2">
      <c r="A172" s="167"/>
      <c r="B172" s="166" t="s">
        <v>31</v>
      </c>
      <c r="C172" s="917" t="s">
        <v>244</v>
      </c>
      <c r="D172" s="917"/>
      <c r="E172" s="917"/>
      <c r="F172" s="159" t="s">
        <v>31</v>
      </c>
      <c r="G172" s="159" t="s">
        <v>31</v>
      </c>
      <c r="H172" s="159" t="s">
        <v>31</v>
      </c>
      <c r="I172" s="159" t="s">
        <v>31</v>
      </c>
      <c r="J172" s="160">
        <v>6.25</v>
      </c>
      <c r="K172" s="159" t="s">
        <v>31</v>
      </c>
      <c r="L172" s="160">
        <v>7.54</v>
      </c>
      <c r="M172" s="161" t="s">
        <v>31</v>
      </c>
      <c r="N172" s="162" t="s">
        <v>31</v>
      </c>
      <c r="V172" s="137" t="s">
        <v>244</v>
      </c>
    </row>
    <row r="173" spans="1:24" s="132" customFormat="1" x14ac:dyDescent="0.2">
      <c r="A173" s="167"/>
      <c r="B173" s="166" t="s">
        <v>31</v>
      </c>
      <c r="C173" s="904" t="s">
        <v>245</v>
      </c>
      <c r="D173" s="904"/>
      <c r="E173" s="904"/>
      <c r="F173" s="168" t="s">
        <v>31</v>
      </c>
      <c r="G173" s="168" t="s">
        <v>31</v>
      </c>
      <c r="H173" s="168" t="s">
        <v>31</v>
      </c>
      <c r="I173" s="168" t="s">
        <v>31</v>
      </c>
      <c r="J173" s="169" t="s">
        <v>31</v>
      </c>
      <c r="K173" s="168" t="s">
        <v>31</v>
      </c>
      <c r="L173" s="169">
        <v>6.45</v>
      </c>
      <c r="M173" s="170" t="s">
        <v>31</v>
      </c>
      <c r="N173" s="171" t="s">
        <v>31</v>
      </c>
      <c r="U173" s="137" t="s">
        <v>245</v>
      </c>
    </row>
    <row r="174" spans="1:24" s="132" customFormat="1" ht="22.5" x14ac:dyDescent="0.2">
      <c r="A174" s="167"/>
      <c r="B174" s="166" t="s">
        <v>699</v>
      </c>
      <c r="C174" s="904" t="s">
        <v>700</v>
      </c>
      <c r="D174" s="904"/>
      <c r="E174" s="904"/>
      <c r="F174" s="168" t="s">
        <v>144</v>
      </c>
      <c r="G174" s="168" t="s">
        <v>537</v>
      </c>
      <c r="H174" s="168" t="s">
        <v>31</v>
      </c>
      <c r="I174" s="168" t="s">
        <v>537</v>
      </c>
      <c r="J174" s="169" t="s">
        <v>31</v>
      </c>
      <c r="K174" s="168" t="s">
        <v>31</v>
      </c>
      <c r="L174" s="169">
        <v>5.16</v>
      </c>
      <c r="M174" s="170" t="s">
        <v>31</v>
      </c>
      <c r="N174" s="171" t="s">
        <v>31</v>
      </c>
      <c r="U174" s="137" t="s">
        <v>700</v>
      </c>
    </row>
    <row r="175" spans="1:24" s="132" customFormat="1" ht="22.5" x14ac:dyDescent="0.2">
      <c r="A175" s="167"/>
      <c r="B175" s="166" t="s">
        <v>701</v>
      </c>
      <c r="C175" s="904" t="s">
        <v>702</v>
      </c>
      <c r="D175" s="904"/>
      <c r="E175" s="904"/>
      <c r="F175" s="168" t="s">
        <v>144</v>
      </c>
      <c r="G175" s="168" t="s">
        <v>703</v>
      </c>
      <c r="H175" s="168" t="s">
        <v>31</v>
      </c>
      <c r="I175" s="168" t="s">
        <v>703</v>
      </c>
      <c r="J175" s="169" t="s">
        <v>31</v>
      </c>
      <c r="K175" s="168" t="s">
        <v>31</v>
      </c>
      <c r="L175" s="169">
        <v>3.87</v>
      </c>
      <c r="M175" s="170" t="s">
        <v>31</v>
      </c>
      <c r="N175" s="171" t="s">
        <v>31</v>
      </c>
      <c r="U175" s="137" t="s">
        <v>702</v>
      </c>
    </row>
    <row r="176" spans="1:24" s="132" customFormat="1" x14ac:dyDescent="0.2">
      <c r="A176" s="172"/>
      <c r="B176" s="173"/>
      <c r="C176" s="918" t="s">
        <v>252</v>
      </c>
      <c r="D176" s="918"/>
      <c r="E176" s="918"/>
      <c r="F176" s="174" t="s">
        <v>31</v>
      </c>
      <c r="G176" s="174" t="s">
        <v>31</v>
      </c>
      <c r="H176" s="174" t="s">
        <v>31</v>
      </c>
      <c r="I176" s="174" t="s">
        <v>31</v>
      </c>
      <c r="J176" s="175" t="s">
        <v>31</v>
      </c>
      <c r="K176" s="174" t="s">
        <v>31</v>
      </c>
      <c r="L176" s="175">
        <v>16.57</v>
      </c>
      <c r="M176" s="161" t="s">
        <v>31</v>
      </c>
      <c r="N176" s="176" t="s">
        <v>31</v>
      </c>
      <c r="W176" s="137" t="s">
        <v>252</v>
      </c>
    </row>
    <row r="177" spans="1:24" s="132" customFormat="1" ht="33.75" x14ac:dyDescent="0.2">
      <c r="A177" s="157" t="s">
        <v>370</v>
      </c>
      <c r="B177" s="158" t="s">
        <v>879</v>
      </c>
      <c r="C177" s="917" t="s">
        <v>880</v>
      </c>
      <c r="D177" s="917"/>
      <c r="E177" s="917"/>
      <c r="F177" s="159" t="s">
        <v>178</v>
      </c>
      <c r="G177" s="159" t="s">
        <v>31</v>
      </c>
      <c r="H177" s="159" t="s">
        <v>31</v>
      </c>
      <c r="I177" s="159" t="s">
        <v>225</v>
      </c>
      <c r="J177" s="160">
        <v>209.93</v>
      </c>
      <c r="K177" s="159" t="s">
        <v>31</v>
      </c>
      <c r="L177" s="160">
        <v>209.93</v>
      </c>
      <c r="M177" s="161" t="s">
        <v>31</v>
      </c>
      <c r="N177" s="162" t="s">
        <v>31</v>
      </c>
      <c r="R177" s="137" t="s">
        <v>880</v>
      </c>
    </row>
    <row r="178" spans="1:24" s="132" customFormat="1" x14ac:dyDescent="0.2">
      <c r="A178" s="920" t="s">
        <v>1580</v>
      </c>
      <c r="B178" s="921"/>
      <c r="C178" s="921"/>
      <c r="D178" s="921"/>
      <c r="E178" s="921"/>
      <c r="F178" s="921"/>
      <c r="G178" s="921"/>
      <c r="H178" s="921"/>
      <c r="I178" s="921"/>
      <c r="J178" s="921"/>
      <c r="K178" s="921"/>
      <c r="L178" s="921"/>
      <c r="M178" s="921"/>
      <c r="N178" s="922"/>
      <c r="Q178" s="137" t="s">
        <v>1580</v>
      </c>
    </row>
    <row r="179" spans="1:24" s="132" customFormat="1" ht="22.5" x14ac:dyDescent="0.2">
      <c r="A179" s="157" t="s">
        <v>375</v>
      </c>
      <c r="B179" s="158" t="s">
        <v>1581</v>
      </c>
      <c r="C179" s="917" t="s">
        <v>1582</v>
      </c>
      <c r="D179" s="917"/>
      <c r="E179" s="917"/>
      <c r="F179" s="159" t="s">
        <v>178</v>
      </c>
      <c r="G179" s="159" t="s">
        <v>31</v>
      </c>
      <c r="H179" s="159" t="s">
        <v>31</v>
      </c>
      <c r="I179" s="159" t="s">
        <v>225</v>
      </c>
      <c r="J179" s="160">
        <v>4064.97</v>
      </c>
      <c r="K179" s="159" t="s">
        <v>706</v>
      </c>
      <c r="L179" s="160">
        <v>4113.75</v>
      </c>
      <c r="M179" s="161" t="s">
        <v>31</v>
      </c>
      <c r="N179" s="162" t="s">
        <v>31</v>
      </c>
      <c r="R179" s="137" t="s">
        <v>1582</v>
      </c>
    </row>
    <row r="180" spans="1:24" s="132" customFormat="1" x14ac:dyDescent="0.2">
      <c r="A180" s="163"/>
      <c r="B180" s="164"/>
      <c r="C180" s="904" t="s">
        <v>1583</v>
      </c>
      <c r="D180" s="904"/>
      <c r="E180" s="904"/>
      <c r="F180" s="904"/>
      <c r="G180" s="904"/>
      <c r="H180" s="904"/>
      <c r="I180" s="904"/>
      <c r="J180" s="904"/>
      <c r="K180" s="904"/>
      <c r="L180" s="904"/>
      <c r="M180" s="904"/>
      <c r="N180" s="912"/>
      <c r="X180" s="137" t="s">
        <v>1583</v>
      </c>
    </row>
    <row r="181" spans="1:24" s="132" customFormat="1" ht="22.5" x14ac:dyDescent="0.2">
      <c r="A181" s="165"/>
      <c r="B181" s="166" t="s">
        <v>708</v>
      </c>
      <c r="C181" s="904" t="s">
        <v>1584</v>
      </c>
      <c r="D181" s="904"/>
      <c r="E181" s="904"/>
      <c r="F181" s="904"/>
      <c r="G181" s="904"/>
      <c r="H181" s="904"/>
      <c r="I181" s="904"/>
      <c r="J181" s="904"/>
      <c r="K181" s="904"/>
      <c r="L181" s="904"/>
      <c r="M181" s="904"/>
      <c r="N181" s="912"/>
      <c r="S181" s="137" t="s">
        <v>1584</v>
      </c>
    </row>
    <row r="182" spans="1:24" s="132" customFormat="1" ht="22.5" x14ac:dyDescent="0.2">
      <c r="A182" s="157" t="s">
        <v>380</v>
      </c>
      <c r="B182" s="158" t="s">
        <v>1581</v>
      </c>
      <c r="C182" s="917" t="s">
        <v>1585</v>
      </c>
      <c r="D182" s="917"/>
      <c r="E182" s="917"/>
      <c r="F182" s="159" t="s">
        <v>178</v>
      </c>
      <c r="G182" s="159" t="s">
        <v>31</v>
      </c>
      <c r="H182" s="159" t="s">
        <v>31</v>
      </c>
      <c r="I182" s="159" t="s">
        <v>225</v>
      </c>
      <c r="J182" s="160">
        <v>13674.66</v>
      </c>
      <c r="K182" s="159" t="s">
        <v>706</v>
      </c>
      <c r="L182" s="160">
        <v>13838.76</v>
      </c>
      <c r="M182" s="161" t="s">
        <v>31</v>
      </c>
      <c r="N182" s="162" t="s">
        <v>31</v>
      </c>
      <c r="R182" s="137" t="s">
        <v>1585</v>
      </c>
    </row>
    <row r="183" spans="1:24" s="132" customFormat="1" x14ac:dyDescent="0.2">
      <c r="A183" s="163"/>
      <c r="B183" s="164"/>
      <c r="C183" s="904" t="s">
        <v>1586</v>
      </c>
      <c r="D183" s="904"/>
      <c r="E183" s="904"/>
      <c r="F183" s="904"/>
      <c r="G183" s="904"/>
      <c r="H183" s="904"/>
      <c r="I183" s="904"/>
      <c r="J183" s="904"/>
      <c r="K183" s="904"/>
      <c r="L183" s="904"/>
      <c r="M183" s="904"/>
      <c r="N183" s="912"/>
      <c r="X183" s="137" t="s">
        <v>1586</v>
      </c>
    </row>
    <row r="184" spans="1:24" s="132" customFormat="1" ht="22.5" x14ac:dyDescent="0.2">
      <c r="A184" s="165"/>
      <c r="B184" s="166" t="s">
        <v>708</v>
      </c>
      <c r="C184" s="904" t="s">
        <v>1584</v>
      </c>
      <c r="D184" s="904"/>
      <c r="E184" s="904"/>
      <c r="F184" s="904"/>
      <c r="G184" s="904"/>
      <c r="H184" s="904"/>
      <c r="I184" s="904"/>
      <c r="J184" s="904"/>
      <c r="K184" s="904"/>
      <c r="L184" s="904"/>
      <c r="M184" s="904"/>
      <c r="N184" s="912"/>
      <c r="S184" s="137" t="s">
        <v>1584</v>
      </c>
    </row>
    <row r="185" spans="1:24" s="132" customFormat="1" ht="22.5" x14ac:dyDescent="0.2">
      <c r="A185" s="157" t="s">
        <v>383</v>
      </c>
      <c r="B185" s="158" t="s">
        <v>1581</v>
      </c>
      <c r="C185" s="917" t="s">
        <v>1587</v>
      </c>
      <c r="D185" s="917"/>
      <c r="E185" s="917"/>
      <c r="F185" s="159" t="s">
        <v>178</v>
      </c>
      <c r="G185" s="159" t="s">
        <v>31</v>
      </c>
      <c r="H185" s="159" t="s">
        <v>31</v>
      </c>
      <c r="I185" s="159" t="s">
        <v>375</v>
      </c>
      <c r="J185" s="160">
        <v>586.07000000000005</v>
      </c>
      <c r="K185" s="159" t="s">
        <v>706</v>
      </c>
      <c r="L185" s="160">
        <v>14827.57</v>
      </c>
      <c r="M185" s="161" t="s">
        <v>31</v>
      </c>
      <c r="N185" s="162" t="s">
        <v>31</v>
      </c>
      <c r="R185" s="137" t="s">
        <v>1587</v>
      </c>
    </row>
    <row r="186" spans="1:24" s="132" customFormat="1" x14ac:dyDescent="0.2">
      <c r="A186" s="163"/>
      <c r="B186" s="164"/>
      <c r="C186" s="904" t="s">
        <v>1588</v>
      </c>
      <c r="D186" s="904"/>
      <c r="E186" s="904"/>
      <c r="F186" s="904"/>
      <c r="G186" s="904"/>
      <c r="H186" s="904"/>
      <c r="I186" s="904"/>
      <c r="J186" s="904"/>
      <c r="K186" s="904"/>
      <c r="L186" s="904"/>
      <c r="M186" s="904"/>
      <c r="N186" s="912"/>
      <c r="X186" s="137" t="s">
        <v>1588</v>
      </c>
    </row>
    <row r="187" spans="1:24" s="132" customFormat="1" ht="22.5" x14ac:dyDescent="0.2">
      <c r="A187" s="165"/>
      <c r="B187" s="166" t="s">
        <v>708</v>
      </c>
      <c r="C187" s="904" t="s">
        <v>1584</v>
      </c>
      <c r="D187" s="904"/>
      <c r="E187" s="904"/>
      <c r="F187" s="904"/>
      <c r="G187" s="904"/>
      <c r="H187" s="904"/>
      <c r="I187" s="904"/>
      <c r="J187" s="904"/>
      <c r="K187" s="904"/>
      <c r="L187" s="904"/>
      <c r="M187" s="904"/>
      <c r="N187" s="912"/>
      <c r="S187" s="137" t="s">
        <v>1584</v>
      </c>
    </row>
    <row r="188" spans="1:24" s="132" customFormat="1" ht="22.5" x14ac:dyDescent="0.2">
      <c r="A188" s="157" t="s">
        <v>398</v>
      </c>
      <c r="B188" s="158" t="s">
        <v>1581</v>
      </c>
      <c r="C188" s="917" t="s">
        <v>1589</v>
      </c>
      <c r="D188" s="917"/>
      <c r="E188" s="917"/>
      <c r="F188" s="159" t="s">
        <v>178</v>
      </c>
      <c r="G188" s="159" t="s">
        <v>31</v>
      </c>
      <c r="H188" s="159" t="s">
        <v>31</v>
      </c>
      <c r="I188" s="159" t="s">
        <v>375</v>
      </c>
      <c r="J188" s="160">
        <v>1712.86</v>
      </c>
      <c r="K188" s="159" t="s">
        <v>706</v>
      </c>
      <c r="L188" s="160">
        <v>43335.360000000001</v>
      </c>
      <c r="M188" s="161" t="s">
        <v>31</v>
      </c>
      <c r="N188" s="162" t="s">
        <v>31</v>
      </c>
      <c r="R188" s="137" t="s">
        <v>1589</v>
      </c>
    </row>
    <row r="189" spans="1:24" s="132" customFormat="1" x14ac:dyDescent="0.2">
      <c r="A189" s="163"/>
      <c r="B189" s="164"/>
      <c r="C189" s="904" t="s">
        <v>1590</v>
      </c>
      <c r="D189" s="904"/>
      <c r="E189" s="904"/>
      <c r="F189" s="904"/>
      <c r="G189" s="904"/>
      <c r="H189" s="904"/>
      <c r="I189" s="904"/>
      <c r="J189" s="904"/>
      <c r="K189" s="904"/>
      <c r="L189" s="904"/>
      <c r="M189" s="904"/>
      <c r="N189" s="912"/>
      <c r="X189" s="137" t="s">
        <v>1590</v>
      </c>
    </row>
    <row r="190" spans="1:24" s="132" customFormat="1" ht="22.5" x14ac:dyDescent="0.2">
      <c r="A190" s="165"/>
      <c r="B190" s="166" t="s">
        <v>708</v>
      </c>
      <c r="C190" s="904" t="s">
        <v>1584</v>
      </c>
      <c r="D190" s="904"/>
      <c r="E190" s="904"/>
      <c r="F190" s="904"/>
      <c r="G190" s="904"/>
      <c r="H190" s="904"/>
      <c r="I190" s="904"/>
      <c r="J190" s="904"/>
      <c r="K190" s="904"/>
      <c r="L190" s="904"/>
      <c r="M190" s="904"/>
      <c r="N190" s="912"/>
      <c r="S190" s="137" t="s">
        <v>1584</v>
      </c>
    </row>
    <row r="191" spans="1:24" s="132" customFormat="1" x14ac:dyDescent="0.2">
      <c r="A191" s="920" t="s">
        <v>1591</v>
      </c>
      <c r="B191" s="921"/>
      <c r="C191" s="921"/>
      <c r="D191" s="921"/>
      <c r="E191" s="921"/>
      <c r="F191" s="921"/>
      <c r="G191" s="921"/>
      <c r="H191" s="921"/>
      <c r="I191" s="921"/>
      <c r="J191" s="921"/>
      <c r="K191" s="921"/>
      <c r="L191" s="921"/>
      <c r="M191" s="921"/>
      <c r="N191" s="922"/>
      <c r="Q191" s="137" t="s">
        <v>1591</v>
      </c>
    </row>
    <row r="192" spans="1:24" s="132" customFormat="1" ht="90" x14ac:dyDescent="0.2">
      <c r="A192" s="157" t="s">
        <v>404</v>
      </c>
      <c r="B192" s="158" t="s">
        <v>1572</v>
      </c>
      <c r="C192" s="917" t="s">
        <v>1573</v>
      </c>
      <c r="D192" s="917"/>
      <c r="E192" s="917"/>
      <c r="F192" s="159" t="s">
        <v>178</v>
      </c>
      <c r="G192" s="159" t="s">
        <v>31</v>
      </c>
      <c r="H192" s="159" t="s">
        <v>31</v>
      </c>
      <c r="I192" s="159" t="s">
        <v>225</v>
      </c>
      <c r="J192" s="160">
        <v>21886.55</v>
      </c>
      <c r="K192" s="159" t="s">
        <v>706</v>
      </c>
      <c r="L192" s="160">
        <v>22149.19</v>
      </c>
      <c r="M192" s="161" t="s">
        <v>31</v>
      </c>
      <c r="N192" s="162" t="s">
        <v>31</v>
      </c>
      <c r="R192" s="137" t="s">
        <v>1573</v>
      </c>
    </row>
    <row r="193" spans="1:24" s="132" customFormat="1" x14ac:dyDescent="0.2">
      <c r="A193" s="163"/>
      <c r="B193" s="164"/>
      <c r="C193" s="904" t="s">
        <v>1574</v>
      </c>
      <c r="D193" s="904"/>
      <c r="E193" s="904"/>
      <c r="F193" s="904"/>
      <c r="G193" s="904"/>
      <c r="H193" s="904"/>
      <c r="I193" s="904"/>
      <c r="J193" s="904"/>
      <c r="K193" s="904"/>
      <c r="L193" s="904"/>
      <c r="M193" s="904"/>
      <c r="N193" s="912"/>
      <c r="X193" s="137" t="s">
        <v>1574</v>
      </c>
    </row>
    <row r="194" spans="1:24" s="132" customFormat="1" ht="22.5" x14ac:dyDescent="0.2">
      <c r="A194" s="165"/>
      <c r="B194" s="166" t="s">
        <v>708</v>
      </c>
      <c r="C194" s="904" t="s">
        <v>709</v>
      </c>
      <c r="D194" s="904"/>
      <c r="E194" s="904"/>
      <c r="F194" s="904"/>
      <c r="G194" s="904"/>
      <c r="H194" s="904"/>
      <c r="I194" s="904"/>
      <c r="J194" s="904"/>
      <c r="K194" s="904"/>
      <c r="L194" s="904"/>
      <c r="M194" s="904"/>
      <c r="N194" s="912"/>
      <c r="S194" s="137" t="s">
        <v>709</v>
      </c>
    </row>
    <row r="195" spans="1:24" s="132" customFormat="1" ht="22.5" x14ac:dyDescent="0.2">
      <c r="A195" s="157" t="s">
        <v>413</v>
      </c>
      <c r="B195" s="158" t="s">
        <v>1578</v>
      </c>
      <c r="C195" s="917" t="s">
        <v>1579</v>
      </c>
      <c r="D195" s="917"/>
      <c r="E195" s="917"/>
      <c r="F195" s="159" t="s">
        <v>178</v>
      </c>
      <c r="G195" s="159" t="s">
        <v>31</v>
      </c>
      <c r="H195" s="159" t="s">
        <v>31</v>
      </c>
      <c r="I195" s="159" t="s">
        <v>225</v>
      </c>
      <c r="J195" s="160">
        <v>6695.11</v>
      </c>
      <c r="K195" s="159" t="s">
        <v>31</v>
      </c>
      <c r="L195" s="160">
        <v>6695.11</v>
      </c>
      <c r="M195" s="161" t="s">
        <v>31</v>
      </c>
      <c r="N195" s="162" t="s">
        <v>31</v>
      </c>
      <c r="R195" s="137" t="s">
        <v>1579</v>
      </c>
    </row>
    <row r="196" spans="1:24" s="132" customFormat="1" ht="33.75" x14ac:dyDescent="0.2">
      <c r="A196" s="157" t="s">
        <v>418</v>
      </c>
      <c r="B196" s="158" t="s">
        <v>881</v>
      </c>
      <c r="C196" s="917" t="s">
        <v>882</v>
      </c>
      <c r="D196" s="917"/>
      <c r="E196" s="917"/>
      <c r="F196" s="159" t="s">
        <v>178</v>
      </c>
      <c r="G196" s="159" t="s">
        <v>31</v>
      </c>
      <c r="H196" s="159" t="s">
        <v>31</v>
      </c>
      <c r="I196" s="159" t="s">
        <v>225</v>
      </c>
      <c r="J196" s="160">
        <v>31.98</v>
      </c>
      <c r="K196" s="159" t="s">
        <v>787</v>
      </c>
      <c r="L196" s="160">
        <v>32.619999999999997</v>
      </c>
      <c r="M196" s="161" t="s">
        <v>31</v>
      </c>
      <c r="N196" s="162" t="s">
        <v>31</v>
      </c>
      <c r="R196" s="137" t="s">
        <v>882</v>
      </c>
    </row>
    <row r="197" spans="1:24" s="132" customFormat="1" x14ac:dyDescent="0.2">
      <c r="A197" s="163"/>
      <c r="B197" s="164"/>
      <c r="C197" s="904" t="s">
        <v>883</v>
      </c>
      <c r="D197" s="904"/>
      <c r="E197" s="904"/>
      <c r="F197" s="904"/>
      <c r="G197" s="904"/>
      <c r="H197" s="904"/>
      <c r="I197" s="904"/>
      <c r="J197" s="904"/>
      <c r="K197" s="904"/>
      <c r="L197" s="904"/>
      <c r="M197" s="904"/>
      <c r="N197" s="912"/>
      <c r="X197" s="137" t="s">
        <v>883</v>
      </c>
    </row>
    <row r="198" spans="1:24" s="132" customFormat="1" ht="22.5" x14ac:dyDescent="0.2">
      <c r="A198" s="165"/>
      <c r="B198" s="166" t="s">
        <v>789</v>
      </c>
      <c r="C198" s="904" t="s">
        <v>790</v>
      </c>
      <c r="D198" s="904"/>
      <c r="E198" s="904"/>
      <c r="F198" s="904"/>
      <c r="G198" s="904"/>
      <c r="H198" s="904"/>
      <c r="I198" s="904"/>
      <c r="J198" s="904"/>
      <c r="K198" s="904"/>
      <c r="L198" s="904"/>
      <c r="M198" s="904"/>
      <c r="N198" s="912"/>
      <c r="S198" s="137" t="s">
        <v>790</v>
      </c>
    </row>
    <row r="199" spans="1:24" s="132" customFormat="1" ht="22.5" x14ac:dyDescent="0.2">
      <c r="A199" s="157" t="s">
        <v>423</v>
      </c>
      <c r="B199" s="158" t="s">
        <v>1592</v>
      </c>
      <c r="C199" s="917" t="s">
        <v>1593</v>
      </c>
      <c r="D199" s="917"/>
      <c r="E199" s="917"/>
      <c r="F199" s="159" t="s">
        <v>178</v>
      </c>
      <c r="G199" s="159" t="s">
        <v>31</v>
      </c>
      <c r="H199" s="159" t="s">
        <v>31</v>
      </c>
      <c r="I199" s="159" t="s">
        <v>225</v>
      </c>
      <c r="J199" s="160">
        <v>25843.4</v>
      </c>
      <c r="K199" s="159" t="s">
        <v>706</v>
      </c>
      <c r="L199" s="160">
        <v>26153.52</v>
      </c>
      <c r="M199" s="161" t="s">
        <v>31</v>
      </c>
      <c r="N199" s="162" t="s">
        <v>31</v>
      </c>
      <c r="R199" s="137" t="s">
        <v>1593</v>
      </c>
    </row>
    <row r="200" spans="1:24" s="132" customFormat="1" x14ac:dyDescent="0.2">
      <c r="A200" s="163"/>
      <c r="B200" s="164"/>
      <c r="C200" s="904" t="s">
        <v>1594</v>
      </c>
      <c r="D200" s="904"/>
      <c r="E200" s="904"/>
      <c r="F200" s="904"/>
      <c r="G200" s="904"/>
      <c r="H200" s="904"/>
      <c r="I200" s="904"/>
      <c r="J200" s="904"/>
      <c r="K200" s="904"/>
      <c r="L200" s="904"/>
      <c r="M200" s="904"/>
      <c r="N200" s="912"/>
      <c r="X200" s="137" t="s">
        <v>1594</v>
      </c>
    </row>
    <row r="201" spans="1:24" s="132" customFormat="1" ht="22.5" x14ac:dyDescent="0.2">
      <c r="A201" s="165"/>
      <c r="B201" s="166" t="s">
        <v>708</v>
      </c>
      <c r="C201" s="904" t="s">
        <v>709</v>
      </c>
      <c r="D201" s="904"/>
      <c r="E201" s="904"/>
      <c r="F201" s="904"/>
      <c r="G201" s="904"/>
      <c r="H201" s="904"/>
      <c r="I201" s="904"/>
      <c r="J201" s="904"/>
      <c r="K201" s="904"/>
      <c r="L201" s="904"/>
      <c r="M201" s="904"/>
      <c r="N201" s="912"/>
      <c r="S201" s="137" t="s">
        <v>709</v>
      </c>
    </row>
    <row r="202" spans="1:24" s="132" customFormat="1" ht="22.5" x14ac:dyDescent="0.2">
      <c r="A202" s="157" t="s">
        <v>426</v>
      </c>
      <c r="B202" s="158" t="s">
        <v>1350</v>
      </c>
      <c r="C202" s="917" t="s">
        <v>1351</v>
      </c>
      <c r="D202" s="917"/>
      <c r="E202" s="917"/>
      <c r="F202" s="159" t="s">
        <v>178</v>
      </c>
      <c r="G202" s="159" t="s">
        <v>31</v>
      </c>
      <c r="H202" s="159" t="s">
        <v>31</v>
      </c>
      <c r="I202" s="159" t="s">
        <v>225</v>
      </c>
      <c r="J202" s="160" t="s">
        <v>31</v>
      </c>
      <c r="K202" s="159" t="s">
        <v>31</v>
      </c>
      <c r="L202" s="160" t="s">
        <v>31</v>
      </c>
      <c r="M202" s="161" t="s">
        <v>31</v>
      </c>
      <c r="N202" s="162" t="s">
        <v>31</v>
      </c>
      <c r="R202" s="137" t="s">
        <v>1351</v>
      </c>
    </row>
    <row r="203" spans="1:24" s="132" customFormat="1" ht="33.75" x14ac:dyDescent="0.2">
      <c r="A203" s="165"/>
      <c r="B203" s="166" t="s">
        <v>822</v>
      </c>
      <c r="C203" s="904" t="s">
        <v>519</v>
      </c>
      <c r="D203" s="904"/>
      <c r="E203" s="904"/>
      <c r="F203" s="904"/>
      <c r="G203" s="904"/>
      <c r="H203" s="904"/>
      <c r="I203" s="904"/>
      <c r="J203" s="904"/>
      <c r="K203" s="904"/>
      <c r="L203" s="904"/>
      <c r="M203" s="904"/>
      <c r="N203" s="912"/>
      <c r="S203" s="137" t="s">
        <v>519</v>
      </c>
    </row>
    <row r="204" spans="1:24" s="132" customFormat="1" x14ac:dyDescent="0.2">
      <c r="A204" s="167"/>
      <c r="B204" s="166" t="s">
        <v>225</v>
      </c>
      <c r="C204" s="904" t="s">
        <v>255</v>
      </c>
      <c r="D204" s="904"/>
      <c r="E204" s="904"/>
      <c r="F204" s="168" t="s">
        <v>31</v>
      </c>
      <c r="G204" s="168" t="s">
        <v>31</v>
      </c>
      <c r="H204" s="168" t="s">
        <v>31</v>
      </c>
      <c r="I204" s="168" t="s">
        <v>31</v>
      </c>
      <c r="J204" s="169">
        <v>4.54</v>
      </c>
      <c r="K204" s="168" t="s">
        <v>520</v>
      </c>
      <c r="L204" s="169">
        <v>5.68</v>
      </c>
      <c r="M204" s="170" t="s">
        <v>31</v>
      </c>
      <c r="N204" s="171" t="s">
        <v>31</v>
      </c>
      <c r="T204" s="137" t="s">
        <v>255</v>
      </c>
    </row>
    <row r="205" spans="1:24" s="132" customFormat="1" x14ac:dyDescent="0.2">
      <c r="A205" s="167"/>
      <c r="B205" s="166" t="s">
        <v>235</v>
      </c>
      <c r="C205" s="904" t="s">
        <v>236</v>
      </c>
      <c r="D205" s="904"/>
      <c r="E205" s="904"/>
      <c r="F205" s="168" t="s">
        <v>31</v>
      </c>
      <c r="G205" s="168" t="s">
        <v>31</v>
      </c>
      <c r="H205" s="168" t="s">
        <v>31</v>
      </c>
      <c r="I205" s="168" t="s">
        <v>31</v>
      </c>
      <c r="J205" s="169">
        <v>4.17</v>
      </c>
      <c r="K205" s="168" t="s">
        <v>520</v>
      </c>
      <c r="L205" s="169">
        <v>5.21</v>
      </c>
      <c r="M205" s="170" t="s">
        <v>31</v>
      </c>
      <c r="N205" s="171" t="s">
        <v>31</v>
      </c>
      <c r="T205" s="137" t="s">
        <v>236</v>
      </c>
    </row>
    <row r="206" spans="1:24" s="132" customFormat="1" x14ac:dyDescent="0.2">
      <c r="A206" s="167"/>
      <c r="B206" s="166" t="s">
        <v>238</v>
      </c>
      <c r="C206" s="904" t="s">
        <v>239</v>
      </c>
      <c r="D206" s="904"/>
      <c r="E206" s="904"/>
      <c r="F206" s="168" t="s">
        <v>31</v>
      </c>
      <c r="G206" s="168" t="s">
        <v>31</v>
      </c>
      <c r="H206" s="168" t="s">
        <v>31</v>
      </c>
      <c r="I206" s="168" t="s">
        <v>31</v>
      </c>
      <c r="J206" s="169">
        <v>0.5</v>
      </c>
      <c r="K206" s="168" t="s">
        <v>520</v>
      </c>
      <c r="L206" s="169">
        <v>0.63</v>
      </c>
      <c r="M206" s="170" t="s">
        <v>31</v>
      </c>
      <c r="N206" s="171" t="s">
        <v>31</v>
      </c>
      <c r="T206" s="137" t="s">
        <v>239</v>
      </c>
    </row>
    <row r="207" spans="1:24" s="132" customFormat="1" x14ac:dyDescent="0.2">
      <c r="A207" s="167"/>
      <c r="B207" s="166" t="s">
        <v>256</v>
      </c>
      <c r="C207" s="904" t="s">
        <v>257</v>
      </c>
      <c r="D207" s="904"/>
      <c r="E207" s="904"/>
      <c r="F207" s="168" t="s">
        <v>31</v>
      </c>
      <c r="G207" s="168" t="s">
        <v>31</v>
      </c>
      <c r="H207" s="168" t="s">
        <v>31</v>
      </c>
      <c r="I207" s="168" t="s">
        <v>31</v>
      </c>
      <c r="J207" s="169">
        <v>23.2</v>
      </c>
      <c r="K207" s="168" t="s">
        <v>31</v>
      </c>
      <c r="L207" s="169">
        <v>23.2</v>
      </c>
      <c r="M207" s="170" t="s">
        <v>31</v>
      </c>
      <c r="N207" s="171" t="s">
        <v>31</v>
      </c>
      <c r="T207" s="137" t="s">
        <v>257</v>
      </c>
    </row>
    <row r="208" spans="1:24" s="132" customFormat="1" x14ac:dyDescent="0.2">
      <c r="A208" s="167"/>
      <c r="B208" s="166" t="s">
        <v>31</v>
      </c>
      <c r="C208" s="904" t="s">
        <v>258</v>
      </c>
      <c r="D208" s="904"/>
      <c r="E208" s="904"/>
      <c r="F208" s="168" t="s">
        <v>241</v>
      </c>
      <c r="G208" s="168" t="s">
        <v>878</v>
      </c>
      <c r="H208" s="168" t="s">
        <v>520</v>
      </c>
      <c r="I208" s="168" t="s">
        <v>629</v>
      </c>
      <c r="J208" s="169" t="s">
        <v>31</v>
      </c>
      <c r="K208" s="168" t="s">
        <v>31</v>
      </c>
      <c r="L208" s="169" t="s">
        <v>31</v>
      </c>
      <c r="M208" s="170" t="s">
        <v>31</v>
      </c>
      <c r="N208" s="171" t="s">
        <v>31</v>
      </c>
      <c r="U208" s="137" t="s">
        <v>258</v>
      </c>
    </row>
    <row r="209" spans="1:24" s="132" customFormat="1" x14ac:dyDescent="0.2">
      <c r="A209" s="167"/>
      <c r="B209" s="166" t="s">
        <v>31</v>
      </c>
      <c r="C209" s="904" t="s">
        <v>240</v>
      </c>
      <c r="D209" s="904"/>
      <c r="E209" s="904"/>
      <c r="F209" s="168" t="s">
        <v>241</v>
      </c>
      <c r="G209" s="168" t="s">
        <v>947</v>
      </c>
      <c r="H209" s="168" t="s">
        <v>520</v>
      </c>
      <c r="I209" s="168" t="s">
        <v>1352</v>
      </c>
      <c r="J209" s="169" t="s">
        <v>31</v>
      </c>
      <c r="K209" s="168" t="s">
        <v>31</v>
      </c>
      <c r="L209" s="169" t="s">
        <v>31</v>
      </c>
      <c r="M209" s="170" t="s">
        <v>31</v>
      </c>
      <c r="N209" s="171" t="s">
        <v>31</v>
      </c>
      <c r="U209" s="137" t="s">
        <v>240</v>
      </c>
    </row>
    <row r="210" spans="1:24" s="132" customFormat="1" x14ac:dyDescent="0.2">
      <c r="A210" s="167"/>
      <c r="B210" s="166" t="s">
        <v>31</v>
      </c>
      <c r="C210" s="917" t="s">
        <v>244</v>
      </c>
      <c r="D210" s="917"/>
      <c r="E210" s="917"/>
      <c r="F210" s="159" t="s">
        <v>31</v>
      </c>
      <c r="G210" s="159" t="s">
        <v>31</v>
      </c>
      <c r="H210" s="159" t="s">
        <v>31</v>
      </c>
      <c r="I210" s="159" t="s">
        <v>31</v>
      </c>
      <c r="J210" s="160">
        <v>31.91</v>
      </c>
      <c r="K210" s="159" t="s">
        <v>31</v>
      </c>
      <c r="L210" s="160">
        <v>34.090000000000003</v>
      </c>
      <c r="M210" s="161" t="s">
        <v>31</v>
      </c>
      <c r="N210" s="162" t="s">
        <v>31</v>
      </c>
      <c r="V210" s="137" t="s">
        <v>244</v>
      </c>
    </row>
    <row r="211" spans="1:24" s="132" customFormat="1" x14ac:dyDescent="0.2">
      <c r="A211" s="167"/>
      <c r="B211" s="166" t="s">
        <v>31</v>
      </c>
      <c r="C211" s="904" t="s">
        <v>245</v>
      </c>
      <c r="D211" s="904"/>
      <c r="E211" s="904"/>
      <c r="F211" s="168" t="s">
        <v>31</v>
      </c>
      <c r="G211" s="168" t="s">
        <v>31</v>
      </c>
      <c r="H211" s="168" t="s">
        <v>31</v>
      </c>
      <c r="I211" s="168" t="s">
        <v>31</v>
      </c>
      <c r="J211" s="169" t="s">
        <v>31</v>
      </c>
      <c r="K211" s="168" t="s">
        <v>31</v>
      </c>
      <c r="L211" s="169">
        <v>6.31</v>
      </c>
      <c r="M211" s="170" t="s">
        <v>31</v>
      </c>
      <c r="N211" s="171" t="s">
        <v>31</v>
      </c>
      <c r="U211" s="137" t="s">
        <v>245</v>
      </c>
    </row>
    <row r="212" spans="1:24" s="132" customFormat="1" ht="22.5" x14ac:dyDescent="0.2">
      <c r="A212" s="167"/>
      <c r="B212" s="166" t="s">
        <v>699</v>
      </c>
      <c r="C212" s="904" t="s">
        <v>700</v>
      </c>
      <c r="D212" s="904"/>
      <c r="E212" s="904"/>
      <c r="F212" s="168" t="s">
        <v>144</v>
      </c>
      <c r="G212" s="168" t="s">
        <v>537</v>
      </c>
      <c r="H212" s="168" t="s">
        <v>31</v>
      </c>
      <c r="I212" s="168" t="s">
        <v>537</v>
      </c>
      <c r="J212" s="169" t="s">
        <v>31</v>
      </c>
      <c r="K212" s="168" t="s">
        <v>31</v>
      </c>
      <c r="L212" s="169">
        <v>5.05</v>
      </c>
      <c r="M212" s="170" t="s">
        <v>31</v>
      </c>
      <c r="N212" s="171" t="s">
        <v>31</v>
      </c>
      <c r="U212" s="137" t="s">
        <v>700</v>
      </c>
    </row>
    <row r="213" spans="1:24" s="132" customFormat="1" ht="22.5" x14ac:dyDescent="0.2">
      <c r="A213" s="167"/>
      <c r="B213" s="166" t="s">
        <v>701</v>
      </c>
      <c r="C213" s="904" t="s">
        <v>702</v>
      </c>
      <c r="D213" s="904"/>
      <c r="E213" s="904"/>
      <c r="F213" s="168" t="s">
        <v>144</v>
      </c>
      <c r="G213" s="168" t="s">
        <v>703</v>
      </c>
      <c r="H213" s="168" t="s">
        <v>31</v>
      </c>
      <c r="I213" s="168" t="s">
        <v>703</v>
      </c>
      <c r="J213" s="169" t="s">
        <v>31</v>
      </c>
      <c r="K213" s="168" t="s">
        <v>31</v>
      </c>
      <c r="L213" s="169">
        <v>3.79</v>
      </c>
      <c r="M213" s="170" t="s">
        <v>31</v>
      </c>
      <c r="N213" s="171" t="s">
        <v>31</v>
      </c>
      <c r="U213" s="137" t="s">
        <v>702</v>
      </c>
    </row>
    <row r="214" spans="1:24" s="132" customFormat="1" x14ac:dyDescent="0.2">
      <c r="A214" s="172"/>
      <c r="B214" s="173"/>
      <c r="C214" s="918" t="s">
        <v>252</v>
      </c>
      <c r="D214" s="918"/>
      <c r="E214" s="918"/>
      <c r="F214" s="174" t="s">
        <v>31</v>
      </c>
      <c r="G214" s="174" t="s">
        <v>31</v>
      </c>
      <c r="H214" s="174" t="s">
        <v>31</v>
      </c>
      <c r="I214" s="174" t="s">
        <v>31</v>
      </c>
      <c r="J214" s="175" t="s">
        <v>31</v>
      </c>
      <c r="K214" s="174" t="s">
        <v>31</v>
      </c>
      <c r="L214" s="175">
        <v>42.93</v>
      </c>
      <c r="M214" s="161" t="s">
        <v>31</v>
      </c>
      <c r="N214" s="176" t="s">
        <v>31</v>
      </c>
      <c r="W214" s="137" t="s">
        <v>252</v>
      </c>
    </row>
    <row r="215" spans="1:24" s="132" customFormat="1" ht="22.5" x14ac:dyDescent="0.2">
      <c r="A215" s="157" t="s">
        <v>431</v>
      </c>
      <c r="B215" s="158" t="s">
        <v>1595</v>
      </c>
      <c r="C215" s="917" t="s">
        <v>1596</v>
      </c>
      <c r="D215" s="917"/>
      <c r="E215" s="917"/>
      <c r="F215" s="159" t="s">
        <v>178</v>
      </c>
      <c r="G215" s="159" t="s">
        <v>31</v>
      </c>
      <c r="H215" s="159" t="s">
        <v>31</v>
      </c>
      <c r="I215" s="159" t="s">
        <v>225</v>
      </c>
      <c r="J215" s="160">
        <v>887.73</v>
      </c>
      <c r="K215" s="159" t="s">
        <v>787</v>
      </c>
      <c r="L215" s="160">
        <v>905.48</v>
      </c>
      <c r="M215" s="161" t="s">
        <v>31</v>
      </c>
      <c r="N215" s="162" t="s">
        <v>31</v>
      </c>
      <c r="R215" s="137" t="s">
        <v>1596</v>
      </c>
    </row>
    <row r="216" spans="1:24" s="132" customFormat="1" x14ac:dyDescent="0.2">
      <c r="A216" s="163"/>
      <c r="B216" s="164"/>
      <c r="C216" s="904" t="s">
        <v>1597</v>
      </c>
      <c r="D216" s="904"/>
      <c r="E216" s="904"/>
      <c r="F216" s="904"/>
      <c r="G216" s="904"/>
      <c r="H216" s="904"/>
      <c r="I216" s="904"/>
      <c r="J216" s="904"/>
      <c r="K216" s="904"/>
      <c r="L216" s="904"/>
      <c r="M216" s="904"/>
      <c r="N216" s="912"/>
      <c r="X216" s="137" t="s">
        <v>1597</v>
      </c>
    </row>
    <row r="217" spans="1:24" s="132" customFormat="1" ht="22.5" x14ac:dyDescent="0.2">
      <c r="A217" s="165"/>
      <c r="B217" s="166" t="s">
        <v>789</v>
      </c>
      <c r="C217" s="904" t="s">
        <v>790</v>
      </c>
      <c r="D217" s="904"/>
      <c r="E217" s="904"/>
      <c r="F217" s="904"/>
      <c r="G217" s="904"/>
      <c r="H217" s="904"/>
      <c r="I217" s="904"/>
      <c r="J217" s="904"/>
      <c r="K217" s="904"/>
      <c r="L217" s="904"/>
      <c r="M217" s="904"/>
      <c r="N217" s="912"/>
      <c r="S217" s="137" t="s">
        <v>790</v>
      </c>
    </row>
    <row r="218" spans="1:24" s="132" customFormat="1" ht="22.5" x14ac:dyDescent="0.2">
      <c r="A218" s="157" t="s">
        <v>438</v>
      </c>
      <c r="B218" s="158" t="s">
        <v>984</v>
      </c>
      <c r="C218" s="917" t="s">
        <v>985</v>
      </c>
      <c r="D218" s="917"/>
      <c r="E218" s="917"/>
      <c r="F218" s="159" t="s">
        <v>178</v>
      </c>
      <c r="G218" s="159" t="s">
        <v>31</v>
      </c>
      <c r="H218" s="159" t="s">
        <v>31</v>
      </c>
      <c r="I218" s="159" t="s">
        <v>225</v>
      </c>
      <c r="J218" s="160" t="s">
        <v>31</v>
      </c>
      <c r="K218" s="159" t="s">
        <v>31</v>
      </c>
      <c r="L218" s="160" t="s">
        <v>31</v>
      </c>
      <c r="M218" s="161" t="s">
        <v>31</v>
      </c>
      <c r="N218" s="162" t="s">
        <v>31</v>
      </c>
      <c r="R218" s="137" t="s">
        <v>985</v>
      </c>
    </row>
    <row r="219" spans="1:24" s="132" customFormat="1" ht="33.75" x14ac:dyDescent="0.2">
      <c r="A219" s="165"/>
      <c r="B219" s="166" t="s">
        <v>822</v>
      </c>
      <c r="C219" s="904" t="s">
        <v>519</v>
      </c>
      <c r="D219" s="904"/>
      <c r="E219" s="904"/>
      <c r="F219" s="904"/>
      <c r="G219" s="904"/>
      <c r="H219" s="904"/>
      <c r="I219" s="904"/>
      <c r="J219" s="904"/>
      <c r="K219" s="904"/>
      <c r="L219" s="904"/>
      <c r="M219" s="904"/>
      <c r="N219" s="912"/>
      <c r="S219" s="137" t="s">
        <v>519</v>
      </c>
    </row>
    <row r="220" spans="1:24" s="132" customFormat="1" x14ac:dyDescent="0.2">
      <c r="A220" s="167"/>
      <c r="B220" s="166" t="s">
        <v>225</v>
      </c>
      <c r="C220" s="904" t="s">
        <v>255</v>
      </c>
      <c r="D220" s="904"/>
      <c r="E220" s="904"/>
      <c r="F220" s="168" t="s">
        <v>31</v>
      </c>
      <c r="G220" s="168" t="s">
        <v>31</v>
      </c>
      <c r="H220" s="168" t="s">
        <v>31</v>
      </c>
      <c r="I220" s="168" t="s">
        <v>31</v>
      </c>
      <c r="J220" s="169">
        <v>36.76</v>
      </c>
      <c r="K220" s="168" t="s">
        <v>520</v>
      </c>
      <c r="L220" s="169">
        <v>45.95</v>
      </c>
      <c r="M220" s="170" t="s">
        <v>31</v>
      </c>
      <c r="N220" s="171" t="s">
        <v>31</v>
      </c>
      <c r="T220" s="137" t="s">
        <v>255</v>
      </c>
    </row>
    <row r="221" spans="1:24" s="132" customFormat="1" x14ac:dyDescent="0.2">
      <c r="A221" s="167"/>
      <c r="B221" s="166" t="s">
        <v>256</v>
      </c>
      <c r="C221" s="904" t="s">
        <v>257</v>
      </c>
      <c r="D221" s="904"/>
      <c r="E221" s="904"/>
      <c r="F221" s="168" t="s">
        <v>31</v>
      </c>
      <c r="G221" s="168" t="s">
        <v>31</v>
      </c>
      <c r="H221" s="168" t="s">
        <v>31</v>
      </c>
      <c r="I221" s="168" t="s">
        <v>31</v>
      </c>
      <c r="J221" s="169">
        <v>4.5999999999999996</v>
      </c>
      <c r="K221" s="168" t="s">
        <v>31</v>
      </c>
      <c r="L221" s="169">
        <v>4.5999999999999996</v>
      </c>
      <c r="M221" s="170" t="s">
        <v>31</v>
      </c>
      <c r="N221" s="171" t="s">
        <v>31</v>
      </c>
      <c r="T221" s="137" t="s">
        <v>257</v>
      </c>
    </row>
    <row r="222" spans="1:24" s="132" customFormat="1" x14ac:dyDescent="0.2">
      <c r="A222" s="167"/>
      <c r="B222" s="166" t="s">
        <v>31</v>
      </c>
      <c r="C222" s="904" t="s">
        <v>258</v>
      </c>
      <c r="D222" s="904"/>
      <c r="E222" s="904"/>
      <c r="F222" s="168" t="s">
        <v>241</v>
      </c>
      <c r="G222" s="168" t="s">
        <v>986</v>
      </c>
      <c r="H222" s="168" t="s">
        <v>520</v>
      </c>
      <c r="I222" s="168" t="s">
        <v>987</v>
      </c>
      <c r="J222" s="169" t="s">
        <v>31</v>
      </c>
      <c r="K222" s="168" t="s">
        <v>31</v>
      </c>
      <c r="L222" s="169" t="s">
        <v>31</v>
      </c>
      <c r="M222" s="170" t="s">
        <v>31</v>
      </c>
      <c r="N222" s="171" t="s">
        <v>31</v>
      </c>
      <c r="U222" s="137" t="s">
        <v>258</v>
      </c>
    </row>
    <row r="223" spans="1:24" s="132" customFormat="1" x14ac:dyDescent="0.2">
      <c r="A223" s="167"/>
      <c r="B223" s="166" t="s">
        <v>31</v>
      </c>
      <c r="C223" s="917" t="s">
        <v>244</v>
      </c>
      <c r="D223" s="917"/>
      <c r="E223" s="917"/>
      <c r="F223" s="159" t="s">
        <v>31</v>
      </c>
      <c r="G223" s="159" t="s">
        <v>31</v>
      </c>
      <c r="H223" s="159" t="s">
        <v>31</v>
      </c>
      <c r="I223" s="159" t="s">
        <v>31</v>
      </c>
      <c r="J223" s="160">
        <v>41.36</v>
      </c>
      <c r="K223" s="159" t="s">
        <v>31</v>
      </c>
      <c r="L223" s="160">
        <v>50.55</v>
      </c>
      <c r="M223" s="161" t="s">
        <v>31</v>
      </c>
      <c r="N223" s="162" t="s">
        <v>31</v>
      </c>
      <c r="V223" s="137" t="s">
        <v>244</v>
      </c>
    </row>
    <row r="224" spans="1:24" s="132" customFormat="1" x14ac:dyDescent="0.2">
      <c r="A224" s="167"/>
      <c r="B224" s="166" t="s">
        <v>31</v>
      </c>
      <c r="C224" s="904" t="s">
        <v>245</v>
      </c>
      <c r="D224" s="904"/>
      <c r="E224" s="904"/>
      <c r="F224" s="168" t="s">
        <v>31</v>
      </c>
      <c r="G224" s="168" t="s">
        <v>31</v>
      </c>
      <c r="H224" s="168" t="s">
        <v>31</v>
      </c>
      <c r="I224" s="168" t="s">
        <v>31</v>
      </c>
      <c r="J224" s="169" t="s">
        <v>31</v>
      </c>
      <c r="K224" s="168" t="s">
        <v>31</v>
      </c>
      <c r="L224" s="169">
        <v>45.95</v>
      </c>
      <c r="M224" s="170" t="s">
        <v>31</v>
      </c>
      <c r="N224" s="171" t="s">
        <v>31</v>
      </c>
      <c r="U224" s="137" t="s">
        <v>245</v>
      </c>
    </row>
    <row r="225" spans="1:24" s="132" customFormat="1" ht="22.5" x14ac:dyDescent="0.2">
      <c r="A225" s="167"/>
      <c r="B225" s="166" t="s">
        <v>699</v>
      </c>
      <c r="C225" s="904" t="s">
        <v>700</v>
      </c>
      <c r="D225" s="904"/>
      <c r="E225" s="904"/>
      <c r="F225" s="168" t="s">
        <v>144</v>
      </c>
      <c r="G225" s="168" t="s">
        <v>537</v>
      </c>
      <c r="H225" s="168" t="s">
        <v>31</v>
      </c>
      <c r="I225" s="168" t="s">
        <v>537</v>
      </c>
      <c r="J225" s="169" t="s">
        <v>31</v>
      </c>
      <c r="K225" s="168" t="s">
        <v>31</v>
      </c>
      <c r="L225" s="169">
        <v>36.76</v>
      </c>
      <c r="M225" s="170" t="s">
        <v>31</v>
      </c>
      <c r="N225" s="171" t="s">
        <v>31</v>
      </c>
      <c r="U225" s="137" t="s">
        <v>700</v>
      </c>
    </row>
    <row r="226" spans="1:24" s="132" customFormat="1" ht="22.5" x14ac:dyDescent="0.2">
      <c r="A226" s="167"/>
      <c r="B226" s="166" t="s">
        <v>701</v>
      </c>
      <c r="C226" s="904" t="s">
        <v>702</v>
      </c>
      <c r="D226" s="904"/>
      <c r="E226" s="904"/>
      <c r="F226" s="168" t="s">
        <v>144</v>
      </c>
      <c r="G226" s="168" t="s">
        <v>703</v>
      </c>
      <c r="H226" s="168" t="s">
        <v>31</v>
      </c>
      <c r="I226" s="168" t="s">
        <v>703</v>
      </c>
      <c r="J226" s="169" t="s">
        <v>31</v>
      </c>
      <c r="K226" s="168" t="s">
        <v>31</v>
      </c>
      <c r="L226" s="169">
        <v>27.57</v>
      </c>
      <c r="M226" s="170" t="s">
        <v>31</v>
      </c>
      <c r="N226" s="171" t="s">
        <v>31</v>
      </c>
      <c r="U226" s="137" t="s">
        <v>702</v>
      </c>
    </row>
    <row r="227" spans="1:24" s="132" customFormat="1" x14ac:dyDescent="0.2">
      <c r="A227" s="172"/>
      <c r="B227" s="173"/>
      <c r="C227" s="918" t="s">
        <v>252</v>
      </c>
      <c r="D227" s="918"/>
      <c r="E227" s="918"/>
      <c r="F227" s="174" t="s">
        <v>31</v>
      </c>
      <c r="G227" s="174" t="s">
        <v>31</v>
      </c>
      <c r="H227" s="174" t="s">
        <v>31</v>
      </c>
      <c r="I227" s="174" t="s">
        <v>31</v>
      </c>
      <c r="J227" s="175" t="s">
        <v>31</v>
      </c>
      <c r="K227" s="174" t="s">
        <v>31</v>
      </c>
      <c r="L227" s="175">
        <v>114.88</v>
      </c>
      <c r="M227" s="161" t="s">
        <v>31</v>
      </c>
      <c r="N227" s="176" t="s">
        <v>31</v>
      </c>
      <c r="W227" s="137" t="s">
        <v>252</v>
      </c>
    </row>
    <row r="228" spans="1:24" s="132" customFormat="1" ht="33.75" x14ac:dyDescent="0.2">
      <c r="A228" s="157" t="s">
        <v>443</v>
      </c>
      <c r="B228" s="158" t="s">
        <v>861</v>
      </c>
      <c r="C228" s="917" t="s">
        <v>862</v>
      </c>
      <c r="D228" s="917"/>
      <c r="E228" s="917"/>
      <c r="F228" s="159" t="s">
        <v>178</v>
      </c>
      <c r="G228" s="159" t="s">
        <v>31</v>
      </c>
      <c r="H228" s="159" t="s">
        <v>31</v>
      </c>
      <c r="I228" s="159" t="s">
        <v>225</v>
      </c>
      <c r="J228" s="160">
        <v>46151.31</v>
      </c>
      <c r="K228" s="159" t="s">
        <v>706</v>
      </c>
      <c r="L228" s="160">
        <v>46705.13</v>
      </c>
      <c r="M228" s="161" t="s">
        <v>31</v>
      </c>
      <c r="N228" s="162" t="s">
        <v>31</v>
      </c>
      <c r="R228" s="137" t="s">
        <v>862</v>
      </c>
    </row>
    <row r="229" spans="1:24" s="132" customFormat="1" x14ac:dyDescent="0.2">
      <c r="A229" s="163"/>
      <c r="B229" s="164"/>
      <c r="C229" s="904" t="s">
        <v>863</v>
      </c>
      <c r="D229" s="904"/>
      <c r="E229" s="904"/>
      <c r="F229" s="904"/>
      <c r="G229" s="904"/>
      <c r="H229" s="904"/>
      <c r="I229" s="904"/>
      <c r="J229" s="904"/>
      <c r="K229" s="904"/>
      <c r="L229" s="904"/>
      <c r="M229" s="904"/>
      <c r="N229" s="912"/>
      <c r="X229" s="137" t="s">
        <v>863</v>
      </c>
    </row>
    <row r="230" spans="1:24" s="132" customFormat="1" ht="22.5" x14ac:dyDescent="0.2">
      <c r="A230" s="165"/>
      <c r="B230" s="166" t="s">
        <v>708</v>
      </c>
      <c r="C230" s="904" t="s">
        <v>709</v>
      </c>
      <c r="D230" s="904"/>
      <c r="E230" s="904"/>
      <c r="F230" s="904"/>
      <c r="G230" s="904"/>
      <c r="H230" s="904"/>
      <c r="I230" s="904"/>
      <c r="J230" s="904"/>
      <c r="K230" s="904"/>
      <c r="L230" s="904"/>
      <c r="M230" s="904"/>
      <c r="N230" s="912"/>
      <c r="S230" s="137" t="s">
        <v>709</v>
      </c>
    </row>
    <row r="231" spans="1:24" s="132" customFormat="1" ht="22.5" x14ac:dyDescent="0.2">
      <c r="A231" s="157" t="s">
        <v>447</v>
      </c>
      <c r="B231" s="158" t="s">
        <v>864</v>
      </c>
      <c r="C231" s="917" t="s">
        <v>865</v>
      </c>
      <c r="D231" s="917"/>
      <c r="E231" s="917"/>
      <c r="F231" s="159" t="s">
        <v>178</v>
      </c>
      <c r="G231" s="159" t="s">
        <v>31</v>
      </c>
      <c r="H231" s="159" t="s">
        <v>31</v>
      </c>
      <c r="I231" s="159" t="s">
        <v>225</v>
      </c>
      <c r="J231" s="160" t="s">
        <v>31</v>
      </c>
      <c r="K231" s="159" t="s">
        <v>31</v>
      </c>
      <c r="L231" s="160" t="s">
        <v>31</v>
      </c>
      <c r="M231" s="161" t="s">
        <v>31</v>
      </c>
      <c r="N231" s="162" t="s">
        <v>31</v>
      </c>
      <c r="R231" s="137" t="s">
        <v>865</v>
      </c>
    </row>
    <row r="232" spans="1:24" s="132" customFormat="1" ht="33.75" x14ac:dyDescent="0.2">
      <c r="A232" s="165"/>
      <c r="B232" s="166" t="s">
        <v>822</v>
      </c>
      <c r="C232" s="904" t="s">
        <v>519</v>
      </c>
      <c r="D232" s="904"/>
      <c r="E232" s="904"/>
      <c r="F232" s="904"/>
      <c r="G232" s="904"/>
      <c r="H232" s="904"/>
      <c r="I232" s="904"/>
      <c r="J232" s="904"/>
      <c r="K232" s="904"/>
      <c r="L232" s="904"/>
      <c r="M232" s="904"/>
      <c r="N232" s="912"/>
      <c r="S232" s="137" t="s">
        <v>519</v>
      </c>
    </row>
    <row r="233" spans="1:24" s="132" customFormat="1" x14ac:dyDescent="0.2">
      <c r="A233" s="167"/>
      <c r="B233" s="166" t="s">
        <v>225</v>
      </c>
      <c r="C233" s="904" t="s">
        <v>255</v>
      </c>
      <c r="D233" s="904"/>
      <c r="E233" s="904"/>
      <c r="F233" s="168" t="s">
        <v>31</v>
      </c>
      <c r="G233" s="168" t="s">
        <v>31</v>
      </c>
      <c r="H233" s="168" t="s">
        <v>31</v>
      </c>
      <c r="I233" s="168" t="s">
        <v>31</v>
      </c>
      <c r="J233" s="169">
        <v>17.91</v>
      </c>
      <c r="K233" s="168" t="s">
        <v>520</v>
      </c>
      <c r="L233" s="169">
        <v>22.39</v>
      </c>
      <c r="M233" s="170" t="s">
        <v>31</v>
      </c>
      <c r="N233" s="171" t="s">
        <v>31</v>
      </c>
      <c r="T233" s="137" t="s">
        <v>255</v>
      </c>
    </row>
    <row r="234" spans="1:24" s="132" customFormat="1" x14ac:dyDescent="0.2">
      <c r="A234" s="167"/>
      <c r="B234" s="166" t="s">
        <v>235</v>
      </c>
      <c r="C234" s="904" t="s">
        <v>236</v>
      </c>
      <c r="D234" s="904"/>
      <c r="E234" s="904"/>
      <c r="F234" s="168" t="s">
        <v>31</v>
      </c>
      <c r="G234" s="168" t="s">
        <v>31</v>
      </c>
      <c r="H234" s="168" t="s">
        <v>31</v>
      </c>
      <c r="I234" s="168" t="s">
        <v>31</v>
      </c>
      <c r="J234" s="169">
        <v>7.2</v>
      </c>
      <c r="K234" s="168" t="s">
        <v>520</v>
      </c>
      <c r="L234" s="169">
        <v>9</v>
      </c>
      <c r="M234" s="170" t="s">
        <v>31</v>
      </c>
      <c r="N234" s="171" t="s">
        <v>31</v>
      </c>
      <c r="T234" s="137" t="s">
        <v>236</v>
      </c>
    </row>
    <row r="235" spans="1:24" s="132" customFormat="1" x14ac:dyDescent="0.2">
      <c r="A235" s="167"/>
      <c r="B235" s="166" t="s">
        <v>238</v>
      </c>
      <c r="C235" s="904" t="s">
        <v>239</v>
      </c>
      <c r="D235" s="904"/>
      <c r="E235" s="904"/>
      <c r="F235" s="168" t="s">
        <v>31</v>
      </c>
      <c r="G235" s="168" t="s">
        <v>31</v>
      </c>
      <c r="H235" s="168" t="s">
        <v>31</v>
      </c>
      <c r="I235" s="168" t="s">
        <v>31</v>
      </c>
      <c r="J235" s="169">
        <v>0.8</v>
      </c>
      <c r="K235" s="168" t="s">
        <v>520</v>
      </c>
      <c r="L235" s="169">
        <v>1</v>
      </c>
      <c r="M235" s="170" t="s">
        <v>31</v>
      </c>
      <c r="N235" s="171" t="s">
        <v>31</v>
      </c>
      <c r="T235" s="137" t="s">
        <v>239</v>
      </c>
    </row>
    <row r="236" spans="1:24" s="132" customFormat="1" x14ac:dyDescent="0.2">
      <c r="A236" s="167"/>
      <c r="B236" s="166" t="s">
        <v>256</v>
      </c>
      <c r="C236" s="904" t="s">
        <v>257</v>
      </c>
      <c r="D236" s="904"/>
      <c r="E236" s="904"/>
      <c r="F236" s="168" t="s">
        <v>31</v>
      </c>
      <c r="G236" s="168" t="s">
        <v>31</v>
      </c>
      <c r="H236" s="168" t="s">
        <v>31</v>
      </c>
      <c r="I236" s="168" t="s">
        <v>31</v>
      </c>
      <c r="J236" s="169">
        <v>0.36</v>
      </c>
      <c r="K236" s="168" t="s">
        <v>31</v>
      </c>
      <c r="L236" s="169">
        <v>0.36</v>
      </c>
      <c r="M236" s="170" t="s">
        <v>31</v>
      </c>
      <c r="N236" s="171" t="s">
        <v>31</v>
      </c>
      <c r="T236" s="137" t="s">
        <v>257</v>
      </c>
    </row>
    <row r="237" spans="1:24" s="132" customFormat="1" x14ac:dyDescent="0.2">
      <c r="A237" s="167"/>
      <c r="B237" s="166" t="s">
        <v>31</v>
      </c>
      <c r="C237" s="904" t="s">
        <v>258</v>
      </c>
      <c r="D237" s="904"/>
      <c r="E237" s="904"/>
      <c r="F237" s="168" t="s">
        <v>241</v>
      </c>
      <c r="G237" s="168" t="s">
        <v>866</v>
      </c>
      <c r="H237" s="168" t="s">
        <v>520</v>
      </c>
      <c r="I237" s="168" t="s">
        <v>867</v>
      </c>
      <c r="J237" s="169" t="s">
        <v>31</v>
      </c>
      <c r="K237" s="168" t="s">
        <v>31</v>
      </c>
      <c r="L237" s="169" t="s">
        <v>31</v>
      </c>
      <c r="M237" s="170" t="s">
        <v>31</v>
      </c>
      <c r="N237" s="171" t="s">
        <v>31</v>
      </c>
      <c r="U237" s="137" t="s">
        <v>258</v>
      </c>
    </row>
    <row r="238" spans="1:24" s="132" customFormat="1" x14ac:dyDescent="0.2">
      <c r="A238" s="167"/>
      <c r="B238" s="166" t="s">
        <v>31</v>
      </c>
      <c r="C238" s="904" t="s">
        <v>240</v>
      </c>
      <c r="D238" s="904"/>
      <c r="E238" s="904"/>
      <c r="F238" s="168" t="s">
        <v>241</v>
      </c>
      <c r="G238" s="168" t="s">
        <v>298</v>
      </c>
      <c r="H238" s="168" t="s">
        <v>520</v>
      </c>
      <c r="I238" s="168" t="s">
        <v>868</v>
      </c>
      <c r="J238" s="169" t="s">
        <v>31</v>
      </c>
      <c r="K238" s="168" t="s">
        <v>31</v>
      </c>
      <c r="L238" s="169" t="s">
        <v>31</v>
      </c>
      <c r="M238" s="170" t="s">
        <v>31</v>
      </c>
      <c r="N238" s="171" t="s">
        <v>31</v>
      </c>
      <c r="U238" s="137" t="s">
        <v>240</v>
      </c>
    </row>
    <row r="239" spans="1:24" s="132" customFormat="1" x14ac:dyDescent="0.2">
      <c r="A239" s="167"/>
      <c r="B239" s="166" t="s">
        <v>31</v>
      </c>
      <c r="C239" s="917" t="s">
        <v>244</v>
      </c>
      <c r="D239" s="917"/>
      <c r="E239" s="917"/>
      <c r="F239" s="159" t="s">
        <v>31</v>
      </c>
      <c r="G239" s="159" t="s">
        <v>31</v>
      </c>
      <c r="H239" s="159" t="s">
        <v>31</v>
      </c>
      <c r="I239" s="159" t="s">
        <v>31</v>
      </c>
      <c r="J239" s="160">
        <v>25.47</v>
      </c>
      <c r="K239" s="159" t="s">
        <v>31</v>
      </c>
      <c r="L239" s="160">
        <v>31.75</v>
      </c>
      <c r="M239" s="161" t="s">
        <v>31</v>
      </c>
      <c r="N239" s="162" t="s">
        <v>31</v>
      </c>
      <c r="V239" s="137" t="s">
        <v>244</v>
      </c>
    </row>
    <row r="240" spans="1:24" s="132" customFormat="1" x14ac:dyDescent="0.2">
      <c r="A240" s="167"/>
      <c r="B240" s="166" t="s">
        <v>31</v>
      </c>
      <c r="C240" s="904" t="s">
        <v>245</v>
      </c>
      <c r="D240" s="904"/>
      <c r="E240" s="904"/>
      <c r="F240" s="168" t="s">
        <v>31</v>
      </c>
      <c r="G240" s="168" t="s">
        <v>31</v>
      </c>
      <c r="H240" s="168" t="s">
        <v>31</v>
      </c>
      <c r="I240" s="168" t="s">
        <v>31</v>
      </c>
      <c r="J240" s="169" t="s">
        <v>31</v>
      </c>
      <c r="K240" s="168" t="s">
        <v>31</v>
      </c>
      <c r="L240" s="169">
        <v>23.39</v>
      </c>
      <c r="M240" s="170" t="s">
        <v>31</v>
      </c>
      <c r="N240" s="171" t="s">
        <v>31</v>
      </c>
      <c r="U240" s="137" t="s">
        <v>245</v>
      </c>
    </row>
    <row r="241" spans="1:24" s="132" customFormat="1" ht="22.5" x14ac:dyDescent="0.2">
      <c r="A241" s="167"/>
      <c r="B241" s="166" t="s">
        <v>699</v>
      </c>
      <c r="C241" s="904" t="s">
        <v>700</v>
      </c>
      <c r="D241" s="904"/>
      <c r="E241" s="904"/>
      <c r="F241" s="168" t="s">
        <v>144</v>
      </c>
      <c r="G241" s="168" t="s">
        <v>537</v>
      </c>
      <c r="H241" s="168" t="s">
        <v>31</v>
      </c>
      <c r="I241" s="168" t="s">
        <v>537</v>
      </c>
      <c r="J241" s="169" t="s">
        <v>31</v>
      </c>
      <c r="K241" s="168" t="s">
        <v>31</v>
      </c>
      <c r="L241" s="169">
        <v>18.71</v>
      </c>
      <c r="M241" s="170" t="s">
        <v>31</v>
      </c>
      <c r="N241" s="171" t="s">
        <v>31</v>
      </c>
      <c r="U241" s="137" t="s">
        <v>700</v>
      </c>
    </row>
    <row r="242" spans="1:24" s="132" customFormat="1" ht="22.5" x14ac:dyDescent="0.2">
      <c r="A242" s="167"/>
      <c r="B242" s="166" t="s">
        <v>701</v>
      </c>
      <c r="C242" s="904" t="s">
        <v>702</v>
      </c>
      <c r="D242" s="904"/>
      <c r="E242" s="904"/>
      <c r="F242" s="168" t="s">
        <v>144</v>
      </c>
      <c r="G242" s="168" t="s">
        <v>703</v>
      </c>
      <c r="H242" s="168" t="s">
        <v>31</v>
      </c>
      <c r="I242" s="168" t="s">
        <v>703</v>
      </c>
      <c r="J242" s="169" t="s">
        <v>31</v>
      </c>
      <c r="K242" s="168" t="s">
        <v>31</v>
      </c>
      <c r="L242" s="169">
        <v>14.03</v>
      </c>
      <c r="M242" s="170" t="s">
        <v>31</v>
      </c>
      <c r="N242" s="171" t="s">
        <v>31</v>
      </c>
      <c r="U242" s="137" t="s">
        <v>702</v>
      </c>
    </row>
    <row r="243" spans="1:24" s="132" customFormat="1" x14ac:dyDescent="0.2">
      <c r="A243" s="172"/>
      <c r="B243" s="173"/>
      <c r="C243" s="918" t="s">
        <v>252</v>
      </c>
      <c r="D243" s="918"/>
      <c r="E243" s="918"/>
      <c r="F243" s="174" t="s">
        <v>31</v>
      </c>
      <c r="G243" s="174" t="s">
        <v>31</v>
      </c>
      <c r="H243" s="174" t="s">
        <v>31</v>
      </c>
      <c r="I243" s="174" t="s">
        <v>31</v>
      </c>
      <c r="J243" s="175" t="s">
        <v>31</v>
      </c>
      <c r="K243" s="174" t="s">
        <v>31</v>
      </c>
      <c r="L243" s="175">
        <v>64.489999999999995</v>
      </c>
      <c r="M243" s="161" t="s">
        <v>31</v>
      </c>
      <c r="N243" s="176" t="s">
        <v>31</v>
      </c>
      <c r="W243" s="137" t="s">
        <v>252</v>
      </c>
    </row>
    <row r="244" spans="1:24" s="132" customFormat="1" ht="33.75" x14ac:dyDescent="0.2">
      <c r="A244" s="157" t="s">
        <v>452</v>
      </c>
      <c r="B244" s="158" t="s">
        <v>861</v>
      </c>
      <c r="C244" s="917" t="s">
        <v>869</v>
      </c>
      <c r="D244" s="917"/>
      <c r="E244" s="917"/>
      <c r="F244" s="159" t="s">
        <v>178</v>
      </c>
      <c r="G244" s="159" t="s">
        <v>31</v>
      </c>
      <c r="H244" s="159" t="s">
        <v>31</v>
      </c>
      <c r="I244" s="159" t="s">
        <v>225</v>
      </c>
      <c r="J244" s="160">
        <v>8727.02</v>
      </c>
      <c r="K244" s="159" t="s">
        <v>706</v>
      </c>
      <c r="L244" s="160">
        <v>8831.74</v>
      </c>
      <c r="M244" s="161" t="s">
        <v>31</v>
      </c>
      <c r="N244" s="162" t="s">
        <v>31</v>
      </c>
      <c r="R244" s="137" t="s">
        <v>869</v>
      </c>
    </row>
    <row r="245" spans="1:24" s="132" customFormat="1" x14ac:dyDescent="0.2">
      <c r="A245" s="163"/>
      <c r="B245" s="164"/>
      <c r="C245" s="904" t="s">
        <v>870</v>
      </c>
      <c r="D245" s="904"/>
      <c r="E245" s="904"/>
      <c r="F245" s="904"/>
      <c r="G245" s="904"/>
      <c r="H245" s="904"/>
      <c r="I245" s="904"/>
      <c r="J245" s="904"/>
      <c r="K245" s="904"/>
      <c r="L245" s="904"/>
      <c r="M245" s="904"/>
      <c r="N245" s="912"/>
      <c r="X245" s="137" t="s">
        <v>870</v>
      </c>
    </row>
    <row r="246" spans="1:24" s="132" customFormat="1" ht="22.5" x14ac:dyDescent="0.2">
      <c r="A246" s="165"/>
      <c r="B246" s="166" t="s">
        <v>708</v>
      </c>
      <c r="C246" s="904" t="s">
        <v>709</v>
      </c>
      <c r="D246" s="904"/>
      <c r="E246" s="904"/>
      <c r="F246" s="904"/>
      <c r="G246" s="904"/>
      <c r="H246" s="904"/>
      <c r="I246" s="904"/>
      <c r="J246" s="904"/>
      <c r="K246" s="904"/>
      <c r="L246" s="904"/>
      <c r="M246" s="904"/>
      <c r="N246" s="912"/>
      <c r="S246" s="137" t="s">
        <v>709</v>
      </c>
    </row>
    <row r="247" spans="1:24" s="132" customFormat="1" ht="22.5" x14ac:dyDescent="0.2">
      <c r="A247" s="157" t="s">
        <v>459</v>
      </c>
      <c r="B247" s="158" t="s">
        <v>864</v>
      </c>
      <c r="C247" s="917" t="s">
        <v>865</v>
      </c>
      <c r="D247" s="917"/>
      <c r="E247" s="917"/>
      <c r="F247" s="159" t="s">
        <v>178</v>
      </c>
      <c r="G247" s="159" t="s">
        <v>31</v>
      </c>
      <c r="H247" s="159" t="s">
        <v>31</v>
      </c>
      <c r="I247" s="159" t="s">
        <v>225</v>
      </c>
      <c r="J247" s="160" t="s">
        <v>31</v>
      </c>
      <c r="K247" s="159" t="s">
        <v>31</v>
      </c>
      <c r="L247" s="160" t="s">
        <v>31</v>
      </c>
      <c r="M247" s="161" t="s">
        <v>31</v>
      </c>
      <c r="N247" s="162" t="s">
        <v>31</v>
      </c>
      <c r="R247" s="137" t="s">
        <v>865</v>
      </c>
    </row>
    <row r="248" spans="1:24" s="132" customFormat="1" ht="33.75" x14ac:dyDescent="0.2">
      <c r="A248" s="165"/>
      <c r="B248" s="166" t="s">
        <v>822</v>
      </c>
      <c r="C248" s="904" t="s">
        <v>519</v>
      </c>
      <c r="D248" s="904"/>
      <c r="E248" s="904"/>
      <c r="F248" s="904"/>
      <c r="G248" s="904"/>
      <c r="H248" s="904"/>
      <c r="I248" s="904"/>
      <c r="J248" s="904"/>
      <c r="K248" s="904"/>
      <c r="L248" s="904"/>
      <c r="M248" s="904"/>
      <c r="N248" s="912"/>
      <c r="S248" s="137" t="s">
        <v>519</v>
      </c>
    </row>
    <row r="249" spans="1:24" s="132" customFormat="1" x14ac:dyDescent="0.2">
      <c r="A249" s="167"/>
      <c r="B249" s="166" t="s">
        <v>225</v>
      </c>
      <c r="C249" s="904" t="s">
        <v>255</v>
      </c>
      <c r="D249" s="904"/>
      <c r="E249" s="904"/>
      <c r="F249" s="168" t="s">
        <v>31</v>
      </c>
      <c r="G249" s="168" t="s">
        <v>31</v>
      </c>
      <c r="H249" s="168" t="s">
        <v>31</v>
      </c>
      <c r="I249" s="168" t="s">
        <v>31</v>
      </c>
      <c r="J249" s="169">
        <v>17.91</v>
      </c>
      <c r="K249" s="168" t="s">
        <v>520</v>
      </c>
      <c r="L249" s="169">
        <v>22.39</v>
      </c>
      <c r="M249" s="170" t="s">
        <v>31</v>
      </c>
      <c r="N249" s="171" t="s">
        <v>31</v>
      </c>
      <c r="T249" s="137" t="s">
        <v>255</v>
      </c>
    </row>
    <row r="250" spans="1:24" s="132" customFormat="1" x14ac:dyDescent="0.2">
      <c r="A250" s="167"/>
      <c r="B250" s="166" t="s">
        <v>235</v>
      </c>
      <c r="C250" s="904" t="s">
        <v>236</v>
      </c>
      <c r="D250" s="904"/>
      <c r="E250" s="904"/>
      <c r="F250" s="168" t="s">
        <v>31</v>
      </c>
      <c r="G250" s="168" t="s">
        <v>31</v>
      </c>
      <c r="H250" s="168" t="s">
        <v>31</v>
      </c>
      <c r="I250" s="168" t="s">
        <v>31</v>
      </c>
      <c r="J250" s="169">
        <v>7.2</v>
      </c>
      <c r="K250" s="168" t="s">
        <v>520</v>
      </c>
      <c r="L250" s="169">
        <v>9</v>
      </c>
      <c r="M250" s="170" t="s">
        <v>31</v>
      </c>
      <c r="N250" s="171" t="s">
        <v>31</v>
      </c>
      <c r="T250" s="137" t="s">
        <v>236</v>
      </c>
    </row>
    <row r="251" spans="1:24" s="132" customFormat="1" x14ac:dyDescent="0.2">
      <c r="A251" s="167"/>
      <c r="B251" s="166" t="s">
        <v>238</v>
      </c>
      <c r="C251" s="904" t="s">
        <v>239</v>
      </c>
      <c r="D251" s="904"/>
      <c r="E251" s="904"/>
      <c r="F251" s="168" t="s">
        <v>31</v>
      </c>
      <c r="G251" s="168" t="s">
        <v>31</v>
      </c>
      <c r="H251" s="168" t="s">
        <v>31</v>
      </c>
      <c r="I251" s="168" t="s">
        <v>31</v>
      </c>
      <c r="J251" s="169">
        <v>0.8</v>
      </c>
      <c r="K251" s="168" t="s">
        <v>520</v>
      </c>
      <c r="L251" s="169">
        <v>1</v>
      </c>
      <c r="M251" s="170" t="s">
        <v>31</v>
      </c>
      <c r="N251" s="171" t="s">
        <v>31</v>
      </c>
      <c r="T251" s="137" t="s">
        <v>239</v>
      </c>
    </row>
    <row r="252" spans="1:24" s="132" customFormat="1" x14ac:dyDescent="0.2">
      <c r="A252" s="167"/>
      <c r="B252" s="166" t="s">
        <v>256</v>
      </c>
      <c r="C252" s="904" t="s">
        <v>257</v>
      </c>
      <c r="D252" s="904"/>
      <c r="E252" s="904"/>
      <c r="F252" s="168" t="s">
        <v>31</v>
      </c>
      <c r="G252" s="168" t="s">
        <v>31</v>
      </c>
      <c r="H252" s="168" t="s">
        <v>31</v>
      </c>
      <c r="I252" s="168" t="s">
        <v>31</v>
      </c>
      <c r="J252" s="169">
        <v>0.36</v>
      </c>
      <c r="K252" s="168" t="s">
        <v>31</v>
      </c>
      <c r="L252" s="169">
        <v>0.36</v>
      </c>
      <c r="M252" s="170" t="s">
        <v>31</v>
      </c>
      <c r="N252" s="171" t="s">
        <v>31</v>
      </c>
      <c r="T252" s="137" t="s">
        <v>257</v>
      </c>
    </row>
    <row r="253" spans="1:24" s="132" customFormat="1" x14ac:dyDescent="0.2">
      <c r="A253" s="167"/>
      <c r="B253" s="166" t="s">
        <v>31</v>
      </c>
      <c r="C253" s="904" t="s">
        <v>258</v>
      </c>
      <c r="D253" s="904"/>
      <c r="E253" s="904"/>
      <c r="F253" s="168" t="s">
        <v>241</v>
      </c>
      <c r="G253" s="168" t="s">
        <v>866</v>
      </c>
      <c r="H253" s="168" t="s">
        <v>520</v>
      </c>
      <c r="I253" s="168" t="s">
        <v>867</v>
      </c>
      <c r="J253" s="169" t="s">
        <v>31</v>
      </c>
      <c r="K253" s="168" t="s">
        <v>31</v>
      </c>
      <c r="L253" s="169" t="s">
        <v>31</v>
      </c>
      <c r="M253" s="170" t="s">
        <v>31</v>
      </c>
      <c r="N253" s="171" t="s">
        <v>31</v>
      </c>
      <c r="U253" s="137" t="s">
        <v>258</v>
      </c>
    </row>
    <row r="254" spans="1:24" s="132" customFormat="1" x14ac:dyDescent="0.2">
      <c r="A254" s="167"/>
      <c r="B254" s="166" t="s">
        <v>31</v>
      </c>
      <c r="C254" s="904" t="s">
        <v>240</v>
      </c>
      <c r="D254" s="904"/>
      <c r="E254" s="904"/>
      <c r="F254" s="168" t="s">
        <v>241</v>
      </c>
      <c r="G254" s="168" t="s">
        <v>298</v>
      </c>
      <c r="H254" s="168" t="s">
        <v>520</v>
      </c>
      <c r="I254" s="168" t="s">
        <v>868</v>
      </c>
      <c r="J254" s="169" t="s">
        <v>31</v>
      </c>
      <c r="K254" s="168" t="s">
        <v>31</v>
      </c>
      <c r="L254" s="169" t="s">
        <v>31</v>
      </c>
      <c r="M254" s="170" t="s">
        <v>31</v>
      </c>
      <c r="N254" s="171" t="s">
        <v>31</v>
      </c>
      <c r="U254" s="137" t="s">
        <v>240</v>
      </c>
    </row>
    <row r="255" spans="1:24" s="132" customFormat="1" x14ac:dyDescent="0.2">
      <c r="A255" s="167"/>
      <c r="B255" s="166" t="s">
        <v>31</v>
      </c>
      <c r="C255" s="917" t="s">
        <v>244</v>
      </c>
      <c r="D255" s="917"/>
      <c r="E255" s="917"/>
      <c r="F255" s="159" t="s">
        <v>31</v>
      </c>
      <c r="G255" s="159" t="s">
        <v>31</v>
      </c>
      <c r="H255" s="159" t="s">
        <v>31</v>
      </c>
      <c r="I255" s="159" t="s">
        <v>31</v>
      </c>
      <c r="J255" s="160">
        <v>25.47</v>
      </c>
      <c r="K255" s="159" t="s">
        <v>31</v>
      </c>
      <c r="L255" s="160">
        <v>31.75</v>
      </c>
      <c r="M255" s="161" t="s">
        <v>31</v>
      </c>
      <c r="N255" s="162" t="s">
        <v>31</v>
      </c>
      <c r="V255" s="137" t="s">
        <v>244</v>
      </c>
    </row>
    <row r="256" spans="1:24" s="132" customFormat="1" x14ac:dyDescent="0.2">
      <c r="A256" s="167"/>
      <c r="B256" s="166" t="s">
        <v>31</v>
      </c>
      <c r="C256" s="904" t="s">
        <v>245</v>
      </c>
      <c r="D256" s="904"/>
      <c r="E256" s="904"/>
      <c r="F256" s="168" t="s">
        <v>31</v>
      </c>
      <c r="G256" s="168" t="s">
        <v>31</v>
      </c>
      <c r="H256" s="168" t="s">
        <v>31</v>
      </c>
      <c r="I256" s="168" t="s">
        <v>31</v>
      </c>
      <c r="J256" s="169" t="s">
        <v>31</v>
      </c>
      <c r="K256" s="168" t="s">
        <v>31</v>
      </c>
      <c r="L256" s="169">
        <v>23.39</v>
      </c>
      <c r="M256" s="170" t="s">
        <v>31</v>
      </c>
      <c r="N256" s="171" t="s">
        <v>31</v>
      </c>
      <c r="U256" s="137" t="s">
        <v>245</v>
      </c>
    </row>
    <row r="257" spans="1:24" s="132" customFormat="1" ht="22.5" x14ac:dyDescent="0.2">
      <c r="A257" s="167"/>
      <c r="B257" s="166" t="s">
        <v>699</v>
      </c>
      <c r="C257" s="904" t="s">
        <v>700</v>
      </c>
      <c r="D257" s="904"/>
      <c r="E257" s="904"/>
      <c r="F257" s="168" t="s">
        <v>144</v>
      </c>
      <c r="G257" s="168" t="s">
        <v>537</v>
      </c>
      <c r="H257" s="168" t="s">
        <v>31</v>
      </c>
      <c r="I257" s="168" t="s">
        <v>537</v>
      </c>
      <c r="J257" s="169" t="s">
        <v>31</v>
      </c>
      <c r="K257" s="168" t="s">
        <v>31</v>
      </c>
      <c r="L257" s="169">
        <v>18.71</v>
      </c>
      <c r="M257" s="170" t="s">
        <v>31</v>
      </c>
      <c r="N257" s="171" t="s">
        <v>31</v>
      </c>
      <c r="U257" s="137" t="s">
        <v>700</v>
      </c>
    </row>
    <row r="258" spans="1:24" s="132" customFormat="1" ht="22.5" x14ac:dyDescent="0.2">
      <c r="A258" s="167"/>
      <c r="B258" s="166" t="s">
        <v>701</v>
      </c>
      <c r="C258" s="904" t="s">
        <v>702</v>
      </c>
      <c r="D258" s="904"/>
      <c r="E258" s="904"/>
      <c r="F258" s="168" t="s">
        <v>144</v>
      </c>
      <c r="G258" s="168" t="s">
        <v>703</v>
      </c>
      <c r="H258" s="168" t="s">
        <v>31</v>
      </c>
      <c r="I258" s="168" t="s">
        <v>703</v>
      </c>
      <c r="J258" s="169" t="s">
        <v>31</v>
      </c>
      <c r="K258" s="168" t="s">
        <v>31</v>
      </c>
      <c r="L258" s="169">
        <v>14.03</v>
      </c>
      <c r="M258" s="170" t="s">
        <v>31</v>
      </c>
      <c r="N258" s="171" t="s">
        <v>31</v>
      </c>
      <c r="U258" s="137" t="s">
        <v>702</v>
      </c>
    </row>
    <row r="259" spans="1:24" s="132" customFormat="1" x14ac:dyDescent="0.2">
      <c r="A259" s="172"/>
      <c r="B259" s="173"/>
      <c r="C259" s="918" t="s">
        <v>252</v>
      </c>
      <c r="D259" s="918"/>
      <c r="E259" s="918"/>
      <c r="F259" s="174" t="s">
        <v>31</v>
      </c>
      <c r="G259" s="174" t="s">
        <v>31</v>
      </c>
      <c r="H259" s="174" t="s">
        <v>31</v>
      </c>
      <c r="I259" s="174" t="s">
        <v>31</v>
      </c>
      <c r="J259" s="175" t="s">
        <v>31</v>
      </c>
      <c r="K259" s="174" t="s">
        <v>31</v>
      </c>
      <c r="L259" s="175">
        <v>64.489999999999995</v>
      </c>
      <c r="M259" s="161" t="s">
        <v>31</v>
      </c>
      <c r="N259" s="176" t="s">
        <v>31</v>
      </c>
      <c r="W259" s="137" t="s">
        <v>252</v>
      </c>
    </row>
    <row r="260" spans="1:24" s="132" customFormat="1" ht="33.75" x14ac:dyDescent="0.2">
      <c r="A260" s="157" t="s">
        <v>1390</v>
      </c>
      <c r="B260" s="158" t="s">
        <v>871</v>
      </c>
      <c r="C260" s="917" t="s">
        <v>872</v>
      </c>
      <c r="D260" s="917"/>
      <c r="E260" s="917"/>
      <c r="F260" s="159" t="s">
        <v>178</v>
      </c>
      <c r="G260" s="159" t="s">
        <v>31</v>
      </c>
      <c r="H260" s="159" t="s">
        <v>31</v>
      </c>
      <c r="I260" s="159" t="s">
        <v>225</v>
      </c>
      <c r="J260" s="160">
        <v>1921.84</v>
      </c>
      <c r="K260" s="159" t="s">
        <v>31</v>
      </c>
      <c r="L260" s="160">
        <v>1921.84</v>
      </c>
      <c r="M260" s="161" t="s">
        <v>31</v>
      </c>
      <c r="N260" s="162" t="s">
        <v>31</v>
      </c>
      <c r="R260" s="137" t="s">
        <v>872</v>
      </c>
    </row>
    <row r="261" spans="1:24" s="132" customFormat="1" x14ac:dyDescent="0.2">
      <c r="A261" s="157" t="s">
        <v>1598</v>
      </c>
      <c r="B261" s="158" t="s">
        <v>1140</v>
      </c>
      <c r="C261" s="917" t="s">
        <v>1141</v>
      </c>
      <c r="D261" s="917"/>
      <c r="E261" s="917"/>
      <c r="F261" s="159" t="s">
        <v>178</v>
      </c>
      <c r="G261" s="159" t="s">
        <v>31</v>
      </c>
      <c r="H261" s="159" t="s">
        <v>31</v>
      </c>
      <c r="I261" s="159" t="s">
        <v>225</v>
      </c>
      <c r="J261" s="160" t="s">
        <v>31</v>
      </c>
      <c r="K261" s="159" t="s">
        <v>31</v>
      </c>
      <c r="L261" s="160" t="s">
        <v>31</v>
      </c>
      <c r="M261" s="161" t="s">
        <v>31</v>
      </c>
      <c r="N261" s="162" t="s">
        <v>31</v>
      </c>
      <c r="R261" s="137" t="s">
        <v>1141</v>
      </c>
    </row>
    <row r="262" spans="1:24" s="132" customFormat="1" ht="33.75" x14ac:dyDescent="0.2">
      <c r="A262" s="165"/>
      <c r="B262" s="166" t="s">
        <v>822</v>
      </c>
      <c r="C262" s="904" t="s">
        <v>519</v>
      </c>
      <c r="D262" s="904"/>
      <c r="E262" s="904"/>
      <c r="F262" s="904"/>
      <c r="G262" s="904"/>
      <c r="H262" s="904"/>
      <c r="I262" s="904"/>
      <c r="J262" s="904"/>
      <c r="K262" s="904"/>
      <c r="L262" s="904"/>
      <c r="M262" s="904"/>
      <c r="N262" s="912"/>
      <c r="S262" s="137" t="s">
        <v>519</v>
      </c>
    </row>
    <row r="263" spans="1:24" s="132" customFormat="1" x14ac:dyDescent="0.2">
      <c r="A263" s="167"/>
      <c r="B263" s="166" t="s">
        <v>225</v>
      </c>
      <c r="C263" s="904" t="s">
        <v>255</v>
      </c>
      <c r="D263" s="904"/>
      <c r="E263" s="904"/>
      <c r="F263" s="168" t="s">
        <v>31</v>
      </c>
      <c r="G263" s="168" t="s">
        <v>31</v>
      </c>
      <c r="H263" s="168" t="s">
        <v>31</v>
      </c>
      <c r="I263" s="168" t="s">
        <v>31</v>
      </c>
      <c r="J263" s="169">
        <v>8.5299999999999994</v>
      </c>
      <c r="K263" s="168" t="s">
        <v>520</v>
      </c>
      <c r="L263" s="169">
        <v>10.66</v>
      </c>
      <c r="M263" s="170" t="s">
        <v>31</v>
      </c>
      <c r="N263" s="171" t="s">
        <v>31</v>
      </c>
      <c r="T263" s="137" t="s">
        <v>255</v>
      </c>
    </row>
    <row r="264" spans="1:24" s="132" customFormat="1" x14ac:dyDescent="0.2">
      <c r="A264" s="167"/>
      <c r="B264" s="166" t="s">
        <v>256</v>
      </c>
      <c r="C264" s="904" t="s">
        <v>257</v>
      </c>
      <c r="D264" s="904"/>
      <c r="E264" s="904"/>
      <c r="F264" s="168" t="s">
        <v>31</v>
      </c>
      <c r="G264" s="168" t="s">
        <v>31</v>
      </c>
      <c r="H264" s="168" t="s">
        <v>31</v>
      </c>
      <c r="I264" s="168" t="s">
        <v>31</v>
      </c>
      <c r="J264" s="169">
        <v>0.78</v>
      </c>
      <c r="K264" s="168" t="s">
        <v>31</v>
      </c>
      <c r="L264" s="169">
        <v>0.78</v>
      </c>
      <c r="M264" s="170" t="s">
        <v>31</v>
      </c>
      <c r="N264" s="171" t="s">
        <v>31</v>
      </c>
      <c r="T264" s="137" t="s">
        <v>257</v>
      </c>
    </row>
    <row r="265" spans="1:24" s="132" customFormat="1" x14ac:dyDescent="0.2">
      <c r="A265" s="167"/>
      <c r="B265" s="166" t="s">
        <v>31</v>
      </c>
      <c r="C265" s="904" t="s">
        <v>258</v>
      </c>
      <c r="D265" s="904"/>
      <c r="E265" s="904"/>
      <c r="F265" s="168" t="s">
        <v>241</v>
      </c>
      <c r="G265" s="168" t="s">
        <v>225</v>
      </c>
      <c r="H265" s="168" t="s">
        <v>520</v>
      </c>
      <c r="I265" s="168" t="s">
        <v>520</v>
      </c>
      <c r="J265" s="169" t="s">
        <v>31</v>
      </c>
      <c r="K265" s="168" t="s">
        <v>31</v>
      </c>
      <c r="L265" s="169" t="s">
        <v>31</v>
      </c>
      <c r="M265" s="170" t="s">
        <v>31</v>
      </c>
      <c r="N265" s="171" t="s">
        <v>31</v>
      </c>
      <c r="U265" s="137" t="s">
        <v>258</v>
      </c>
    </row>
    <row r="266" spans="1:24" s="132" customFormat="1" x14ac:dyDescent="0.2">
      <c r="A266" s="167"/>
      <c r="B266" s="166" t="s">
        <v>31</v>
      </c>
      <c r="C266" s="917" t="s">
        <v>244</v>
      </c>
      <c r="D266" s="917"/>
      <c r="E266" s="917"/>
      <c r="F266" s="159" t="s">
        <v>31</v>
      </c>
      <c r="G266" s="159" t="s">
        <v>31</v>
      </c>
      <c r="H266" s="159" t="s">
        <v>31</v>
      </c>
      <c r="I266" s="159" t="s">
        <v>31</v>
      </c>
      <c r="J266" s="160">
        <v>9.31</v>
      </c>
      <c r="K266" s="159" t="s">
        <v>31</v>
      </c>
      <c r="L266" s="160">
        <v>11.44</v>
      </c>
      <c r="M266" s="161" t="s">
        <v>31</v>
      </c>
      <c r="N266" s="162" t="s">
        <v>31</v>
      </c>
      <c r="V266" s="137" t="s">
        <v>244</v>
      </c>
    </row>
    <row r="267" spans="1:24" s="132" customFormat="1" x14ac:dyDescent="0.2">
      <c r="A267" s="167"/>
      <c r="B267" s="166" t="s">
        <v>31</v>
      </c>
      <c r="C267" s="904" t="s">
        <v>245</v>
      </c>
      <c r="D267" s="904"/>
      <c r="E267" s="904"/>
      <c r="F267" s="168" t="s">
        <v>31</v>
      </c>
      <c r="G267" s="168" t="s">
        <v>31</v>
      </c>
      <c r="H267" s="168" t="s">
        <v>31</v>
      </c>
      <c r="I267" s="168" t="s">
        <v>31</v>
      </c>
      <c r="J267" s="169" t="s">
        <v>31</v>
      </c>
      <c r="K267" s="168" t="s">
        <v>31</v>
      </c>
      <c r="L267" s="169">
        <v>10.66</v>
      </c>
      <c r="M267" s="170" t="s">
        <v>31</v>
      </c>
      <c r="N267" s="171" t="s">
        <v>31</v>
      </c>
      <c r="U267" s="137" t="s">
        <v>245</v>
      </c>
    </row>
    <row r="268" spans="1:24" s="132" customFormat="1" ht="22.5" x14ac:dyDescent="0.2">
      <c r="A268" s="167"/>
      <c r="B268" s="166" t="s">
        <v>839</v>
      </c>
      <c r="C268" s="904" t="s">
        <v>840</v>
      </c>
      <c r="D268" s="904"/>
      <c r="E268" s="904"/>
      <c r="F268" s="168" t="s">
        <v>144</v>
      </c>
      <c r="G268" s="168" t="s">
        <v>841</v>
      </c>
      <c r="H268" s="168" t="s">
        <v>31</v>
      </c>
      <c r="I268" s="168" t="s">
        <v>841</v>
      </c>
      <c r="J268" s="169" t="s">
        <v>31</v>
      </c>
      <c r="K268" s="168" t="s">
        <v>31</v>
      </c>
      <c r="L268" s="169">
        <v>9.81</v>
      </c>
      <c r="M268" s="170" t="s">
        <v>31</v>
      </c>
      <c r="N268" s="171" t="s">
        <v>31</v>
      </c>
      <c r="U268" s="137" t="s">
        <v>840</v>
      </c>
    </row>
    <row r="269" spans="1:24" s="132" customFormat="1" ht="22.5" x14ac:dyDescent="0.2">
      <c r="A269" s="167"/>
      <c r="B269" s="166" t="s">
        <v>842</v>
      </c>
      <c r="C269" s="904" t="s">
        <v>843</v>
      </c>
      <c r="D269" s="904"/>
      <c r="E269" s="904"/>
      <c r="F269" s="168" t="s">
        <v>144</v>
      </c>
      <c r="G269" s="168" t="s">
        <v>554</v>
      </c>
      <c r="H269" s="168" t="s">
        <v>31</v>
      </c>
      <c r="I269" s="168" t="s">
        <v>554</v>
      </c>
      <c r="J269" s="169" t="s">
        <v>31</v>
      </c>
      <c r="K269" s="168" t="s">
        <v>31</v>
      </c>
      <c r="L269" s="169">
        <v>6.93</v>
      </c>
      <c r="M269" s="170" t="s">
        <v>31</v>
      </c>
      <c r="N269" s="171" t="s">
        <v>31</v>
      </c>
      <c r="U269" s="137" t="s">
        <v>843</v>
      </c>
    </row>
    <row r="270" spans="1:24" s="132" customFormat="1" x14ac:dyDescent="0.2">
      <c r="A270" s="172"/>
      <c r="B270" s="173"/>
      <c r="C270" s="918" t="s">
        <v>252</v>
      </c>
      <c r="D270" s="918"/>
      <c r="E270" s="918"/>
      <c r="F270" s="174" t="s">
        <v>31</v>
      </c>
      <c r="G270" s="174" t="s">
        <v>31</v>
      </c>
      <c r="H270" s="174" t="s">
        <v>31</v>
      </c>
      <c r="I270" s="174" t="s">
        <v>31</v>
      </c>
      <c r="J270" s="175" t="s">
        <v>31</v>
      </c>
      <c r="K270" s="174" t="s">
        <v>31</v>
      </c>
      <c r="L270" s="175">
        <v>28.18</v>
      </c>
      <c r="M270" s="161" t="s">
        <v>31</v>
      </c>
      <c r="N270" s="176" t="s">
        <v>31</v>
      </c>
      <c r="W270" s="137" t="s">
        <v>252</v>
      </c>
    </row>
    <row r="271" spans="1:24" s="132" customFormat="1" ht="22.5" x14ac:dyDescent="0.2">
      <c r="A271" s="157" t="s">
        <v>1599</v>
      </c>
      <c r="B271" s="158" t="s">
        <v>1142</v>
      </c>
      <c r="C271" s="917" t="s">
        <v>1600</v>
      </c>
      <c r="D271" s="917"/>
      <c r="E271" s="917"/>
      <c r="F271" s="159" t="s">
        <v>178</v>
      </c>
      <c r="G271" s="159" t="s">
        <v>31</v>
      </c>
      <c r="H271" s="159" t="s">
        <v>31</v>
      </c>
      <c r="I271" s="159" t="s">
        <v>225</v>
      </c>
      <c r="J271" s="160">
        <v>67.55</v>
      </c>
      <c r="K271" s="159" t="s">
        <v>787</v>
      </c>
      <c r="L271" s="160">
        <v>68.900000000000006</v>
      </c>
      <c r="M271" s="161" t="s">
        <v>31</v>
      </c>
      <c r="N271" s="162" t="s">
        <v>31</v>
      </c>
      <c r="R271" s="137" t="s">
        <v>1600</v>
      </c>
    </row>
    <row r="272" spans="1:24" s="132" customFormat="1" x14ac:dyDescent="0.2">
      <c r="A272" s="163"/>
      <c r="B272" s="164"/>
      <c r="C272" s="904" t="s">
        <v>1601</v>
      </c>
      <c r="D272" s="904"/>
      <c r="E272" s="904"/>
      <c r="F272" s="904"/>
      <c r="G272" s="904"/>
      <c r="H272" s="904"/>
      <c r="I272" s="904"/>
      <c r="J272" s="904"/>
      <c r="K272" s="904"/>
      <c r="L272" s="904"/>
      <c r="M272" s="904"/>
      <c r="N272" s="912"/>
      <c r="X272" s="137" t="s">
        <v>1601</v>
      </c>
    </row>
    <row r="273" spans="1:24" s="132" customFormat="1" ht="22.5" x14ac:dyDescent="0.2">
      <c r="A273" s="165"/>
      <c r="B273" s="166" t="s">
        <v>789</v>
      </c>
      <c r="C273" s="904" t="s">
        <v>790</v>
      </c>
      <c r="D273" s="904"/>
      <c r="E273" s="904"/>
      <c r="F273" s="904"/>
      <c r="G273" s="904"/>
      <c r="H273" s="904"/>
      <c r="I273" s="904"/>
      <c r="J273" s="904"/>
      <c r="K273" s="904"/>
      <c r="L273" s="904"/>
      <c r="M273" s="904"/>
      <c r="N273" s="912"/>
      <c r="S273" s="137" t="s">
        <v>790</v>
      </c>
    </row>
    <row r="274" spans="1:24" s="132" customFormat="1" ht="22.5" x14ac:dyDescent="0.2">
      <c r="A274" s="157" t="s">
        <v>1602</v>
      </c>
      <c r="B274" s="158" t="s">
        <v>1142</v>
      </c>
      <c r="C274" s="917" t="s">
        <v>1603</v>
      </c>
      <c r="D274" s="917"/>
      <c r="E274" s="917"/>
      <c r="F274" s="159" t="s">
        <v>178</v>
      </c>
      <c r="G274" s="159" t="s">
        <v>31</v>
      </c>
      <c r="H274" s="159" t="s">
        <v>31</v>
      </c>
      <c r="I274" s="159" t="s">
        <v>225</v>
      </c>
      <c r="J274" s="160">
        <v>30.57</v>
      </c>
      <c r="K274" s="159" t="s">
        <v>787</v>
      </c>
      <c r="L274" s="160">
        <v>31.18</v>
      </c>
      <c r="M274" s="161" t="s">
        <v>31</v>
      </c>
      <c r="N274" s="162" t="s">
        <v>31</v>
      </c>
      <c r="R274" s="137" t="s">
        <v>1603</v>
      </c>
    </row>
    <row r="275" spans="1:24" s="132" customFormat="1" x14ac:dyDescent="0.2">
      <c r="A275" s="163"/>
      <c r="B275" s="164"/>
      <c r="C275" s="904" t="s">
        <v>1604</v>
      </c>
      <c r="D275" s="904"/>
      <c r="E275" s="904"/>
      <c r="F275" s="904"/>
      <c r="G275" s="904"/>
      <c r="H275" s="904"/>
      <c r="I275" s="904"/>
      <c r="J275" s="904"/>
      <c r="K275" s="904"/>
      <c r="L275" s="904"/>
      <c r="M275" s="904"/>
      <c r="N275" s="912"/>
      <c r="X275" s="137" t="s">
        <v>1604</v>
      </c>
    </row>
    <row r="276" spans="1:24" s="132" customFormat="1" ht="22.5" x14ac:dyDescent="0.2">
      <c r="A276" s="165"/>
      <c r="B276" s="166" t="s">
        <v>789</v>
      </c>
      <c r="C276" s="904" t="s">
        <v>790</v>
      </c>
      <c r="D276" s="904"/>
      <c r="E276" s="904"/>
      <c r="F276" s="904"/>
      <c r="G276" s="904"/>
      <c r="H276" s="904"/>
      <c r="I276" s="904"/>
      <c r="J276" s="904"/>
      <c r="K276" s="904"/>
      <c r="L276" s="904"/>
      <c r="M276" s="904"/>
      <c r="N276" s="912"/>
      <c r="S276" s="137" t="s">
        <v>790</v>
      </c>
    </row>
    <row r="277" spans="1:24" s="132" customFormat="1" ht="33.75" x14ac:dyDescent="0.2">
      <c r="A277" s="157" t="s">
        <v>1605</v>
      </c>
      <c r="B277" s="158" t="s">
        <v>936</v>
      </c>
      <c r="C277" s="917" t="s">
        <v>937</v>
      </c>
      <c r="D277" s="917"/>
      <c r="E277" s="917"/>
      <c r="F277" s="159" t="s">
        <v>178</v>
      </c>
      <c r="G277" s="159" t="s">
        <v>31</v>
      </c>
      <c r="H277" s="159" t="s">
        <v>31</v>
      </c>
      <c r="I277" s="159" t="s">
        <v>235</v>
      </c>
      <c r="J277" s="160" t="s">
        <v>31</v>
      </c>
      <c r="K277" s="159" t="s">
        <v>31</v>
      </c>
      <c r="L277" s="160" t="s">
        <v>31</v>
      </c>
      <c r="M277" s="161" t="s">
        <v>31</v>
      </c>
      <c r="N277" s="162" t="s">
        <v>31</v>
      </c>
      <c r="R277" s="137" t="s">
        <v>937</v>
      </c>
    </row>
    <row r="278" spans="1:24" s="132" customFormat="1" ht="33.75" x14ac:dyDescent="0.2">
      <c r="A278" s="165"/>
      <c r="B278" s="166" t="s">
        <v>822</v>
      </c>
      <c r="C278" s="904" t="s">
        <v>519</v>
      </c>
      <c r="D278" s="904"/>
      <c r="E278" s="904"/>
      <c r="F278" s="904"/>
      <c r="G278" s="904"/>
      <c r="H278" s="904"/>
      <c r="I278" s="904"/>
      <c r="J278" s="904"/>
      <c r="K278" s="904"/>
      <c r="L278" s="904"/>
      <c r="M278" s="904"/>
      <c r="N278" s="912"/>
      <c r="S278" s="137" t="s">
        <v>519</v>
      </c>
    </row>
    <row r="279" spans="1:24" s="132" customFormat="1" x14ac:dyDescent="0.2">
      <c r="A279" s="167"/>
      <c r="B279" s="166" t="s">
        <v>225</v>
      </c>
      <c r="C279" s="904" t="s">
        <v>255</v>
      </c>
      <c r="D279" s="904"/>
      <c r="E279" s="904"/>
      <c r="F279" s="168" t="s">
        <v>31</v>
      </c>
      <c r="G279" s="168" t="s">
        <v>31</v>
      </c>
      <c r="H279" s="168" t="s">
        <v>31</v>
      </c>
      <c r="I279" s="168" t="s">
        <v>31</v>
      </c>
      <c r="J279" s="169">
        <v>2.0699999999999998</v>
      </c>
      <c r="K279" s="168" t="s">
        <v>520</v>
      </c>
      <c r="L279" s="169">
        <v>5.18</v>
      </c>
      <c r="M279" s="170" t="s">
        <v>31</v>
      </c>
      <c r="N279" s="171" t="s">
        <v>31</v>
      </c>
      <c r="T279" s="137" t="s">
        <v>255</v>
      </c>
    </row>
    <row r="280" spans="1:24" s="132" customFormat="1" x14ac:dyDescent="0.2">
      <c r="A280" s="167"/>
      <c r="B280" s="166" t="s">
        <v>256</v>
      </c>
      <c r="C280" s="904" t="s">
        <v>257</v>
      </c>
      <c r="D280" s="904"/>
      <c r="E280" s="904"/>
      <c r="F280" s="168" t="s">
        <v>31</v>
      </c>
      <c r="G280" s="168" t="s">
        <v>31</v>
      </c>
      <c r="H280" s="168" t="s">
        <v>31</v>
      </c>
      <c r="I280" s="168" t="s">
        <v>31</v>
      </c>
      <c r="J280" s="169">
        <v>0.04</v>
      </c>
      <c r="K280" s="168" t="s">
        <v>31</v>
      </c>
      <c r="L280" s="169">
        <v>0.08</v>
      </c>
      <c r="M280" s="170" t="s">
        <v>31</v>
      </c>
      <c r="N280" s="171" t="s">
        <v>31</v>
      </c>
      <c r="T280" s="137" t="s">
        <v>257</v>
      </c>
    </row>
    <row r="281" spans="1:24" s="132" customFormat="1" x14ac:dyDescent="0.2">
      <c r="A281" s="167"/>
      <c r="B281" s="166" t="s">
        <v>31</v>
      </c>
      <c r="C281" s="904" t="s">
        <v>258</v>
      </c>
      <c r="D281" s="904"/>
      <c r="E281" s="904"/>
      <c r="F281" s="168" t="s">
        <v>241</v>
      </c>
      <c r="G281" s="168" t="s">
        <v>939</v>
      </c>
      <c r="H281" s="168" t="s">
        <v>520</v>
      </c>
      <c r="I281" s="168" t="s">
        <v>570</v>
      </c>
      <c r="J281" s="169" t="s">
        <v>31</v>
      </c>
      <c r="K281" s="168" t="s">
        <v>31</v>
      </c>
      <c r="L281" s="169" t="s">
        <v>31</v>
      </c>
      <c r="M281" s="170" t="s">
        <v>31</v>
      </c>
      <c r="N281" s="171" t="s">
        <v>31</v>
      </c>
      <c r="U281" s="137" t="s">
        <v>258</v>
      </c>
    </row>
    <row r="282" spans="1:24" s="132" customFormat="1" x14ac:dyDescent="0.2">
      <c r="A282" s="167"/>
      <c r="B282" s="166" t="s">
        <v>31</v>
      </c>
      <c r="C282" s="917" t="s">
        <v>244</v>
      </c>
      <c r="D282" s="917"/>
      <c r="E282" s="917"/>
      <c r="F282" s="159" t="s">
        <v>31</v>
      </c>
      <c r="G282" s="159" t="s">
        <v>31</v>
      </c>
      <c r="H282" s="159" t="s">
        <v>31</v>
      </c>
      <c r="I282" s="159" t="s">
        <v>31</v>
      </c>
      <c r="J282" s="160">
        <v>2.11</v>
      </c>
      <c r="K282" s="159" t="s">
        <v>31</v>
      </c>
      <c r="L282" s="160">
        <v>5.26</v>
      </c>
      <c r="M282" s="161" t="s">
        <v>31</v>
      </c>
      <c r="N282" s="162" t="s">
        <v>31</v>
      </c>
      <c r="V282" s="137" t="s">
        <v>244</v>
      </c>
    </row>
    <row r="283" spans="1:24" s="132" customFormat="1" x14ac:dyDescent="0.2">
      <c r="A283" s="167"/>
      <c r="B283" s="166" t="s">
        <v>31</v>
      </c>
      <c r="C283" s="904" t="s">
        <v>245</v>
      </c>
      <c r="D283" s="904"/>
      <c r="E283" s="904"/>
      <c r="F283" s="168" t="s">
        <v>31</v>
      </c>
      <c r="G283" s="168" t="s">
        <v>31</v>
      </c>
      <c r="H283" s="168" t="s">
        <v>31</v>
      </c>
      <c r="I283" s="168" t="s">
        <v>31</v>
      </c>
      <c r="J283" s="169" t="s">
        <v>31</v>
      </c>
      <c r="K283" s="168" t="s">
        <v>31</v>
      </c>
      <c r="L283" s="169">
        <v>5.18</v>
      </c>
      <c r="M283" s="170" t="s">
        <v>31</v>
      </c>
      <c r="N283" s="171" t="s">
        <v>31</v>
      </c>
      <c r="U283" s="137" t="s">
        <v>245</v>
      </c>
    </row>
    <row r="284" spans="1:24" s="132" customFormat="1" ht="22.5" x14ac:dyDescent="0.2">
      <c r="A284" s="167"/>
      <c r="B284" s="166" t="s">
        <v>839</v>
      </c>
      <c r="C284" s="904" t="s">
        <v>840</v>
      </c>
      <c r="D284" s="904"/>
      <c r="E284" s="904"/>
      <c r="F284" s="168" t="s">
        <v>144</v>
      </c>
      <c r="G284" s="168" t="s">
        <v>841</v>
      </c>
      <c r="H284" s="168" t="s">
        <v>31</v>
      </c>
      <c r="I284" s="168" t="s">
        <v>841</v>
      </c>
      <c r="J284" s="169" t="s">
        <v>31</v>
      </c>
      <c r="K284" s="168" t="s">
        <v>31</v>
      </c>
      <c r="L284" s="169">
        <v>4.7699999999999996</v>
      </c>
      <c r="M284" s="170" t="s">
        <v>31</v>
      </c>
      <c r="N284" s="171" t="s">
        <v>31</v>
      </c>
      <c r="U284" s="137" t="s">
        <v>840</v>
      </c>
    </row>
    <row r="285" spans="1:24" s="132" customFormat="1" ht="22.5" x14ac:dyDescent="0.2">
      <c r="A285" s="167"/>
      <c r="B285" s="166" t="s">
        <v>842</v>
      </c>
      <c r="C285" s="904" t="s">
        <v>843</v>
      </c>
      <c r="D285" s="904"/>
      <c r="E285" s="904"/>
      <c r="F285" s="168" t="s">
        <v>144</v>
      </c>
      <c r="G285" s="168" t="s">
        <v>554</v>
      </c>
      <c r="H285" s="168" t="s">
        <v>31</v>
      </c>
      <c r="I285" s="168" t="s">
        <v>554</v>
      </c>
      <c r="J285" s="169" t="s">
        <v>31</v>
      </c>
      <c r="K285" s="168" t="s">
        <v>31</v>
      </c>
      <c r="L285" s="169">
        <v>3.37</v>
      </c>
      <c r="M285" s="170" t="s">
        <v>31</v>
      </c>
      <c r="N285" s="171" t="s">
        <v>31</v>
      </c>
      <c r="U285" s="137" t="s">
        <v>843</v>
      </c>
    </row>
    <row r="286" spans="1:24" s="132" customFormat="1" x14ac:dyDescent="0.2">
      <c r="A286" s="172"/>
      <c r="B286" s="173"/>
      <c r="C286" s="918" t="s">
        <v>252</v>
      </c>
      <c r="D286" s="918"/>
      <c r="E286" s="918"/>
      <c r="F286" s="174" t="s">
        <v>31</v>
      </c>
      <c r="G286" s="174" t="s">
        <v>31</v>
      </c>
      <c r="H286" s="174" t="s">
        <v>31</v>
      </c>
      <c r="I286" s="174" t="s">
        <v>31</v>
      </c>
      <c r="J286" s="175" t="s">
        <v>31</v>
      </c>
      <c r="K286" s="174" t="s">
        <v>31</v>
      </c>
      <c r="L286" s="175">
        <v>13.4</v>
      </c>
      <c r="M286" s="161" t="s">
        <v>31</v>
      </c>
      <c r="N286" s="176" t="s">
        <v>31</v>
      </c>
      <c r="W286" s="137" t="s">
        <v>252</v>
      </c>
    </row>
    <row r="287" spans="1:24" s="132" customFormat="1" ht="22.5" x14ac:dyDescent="0.2">
      <c r="A287" s="157" t="s">
        <v>1606</v>
      </c>
      <c r="B287" s="158" t="s">
        <v>1375</v>
      </c>
      <c r="C287" s="917" t="s">
        <v>1607</v>
      </c>
      <c r="D287" s="917"/>
      <c r="E287" s="917"/>
      <c r="F287" s="159" t="s">
        <v>178</v>
      </c>
      <c r="G287" s="159" t="s">
        <v>31</v>
      </c>
      <c r="H287" s="159" t="s">
        <v>31</v>
      </c>
      <c r="I287" s="159" t="s">
        <v>225</v>
      </c>
      <c r="J287" s="160">
        <v>50.09</v>
      </c>
      <c r="K287" s="159" t="s">
        <v>787</v>
      </c>
      <c r="L287" s="160">
        <v>51.09</v>
      </c>
      <c r="M287" s="161" t="s">
        <v>31</v>
      </c>
      <c r="N287" s="162" t="s">
        <v>31</v>
      </c>
      <c r="R287" s="137" t="s">
        <v>1607</v>
      </c>
    </row>
    <row r="288" spans="1:24" s="132" customFormat="1" x14ac:dyDescent="0.2">
      <c r="A288" s="163"/>
      <c r="B288" s="164"/>
      <c r="C288" s="904" t="s">
        <v>1608</v>
      </c>
      <c r="D288" s="904"/>
      <c r="E288" s="904"/>
      <c r="F288" s="904"/>
      <c r="G288" s="904"/>
      <c r="H288" s="904"/>
      <c r="I288" s="904"/>
      <c r="J288" s="904"/>
      <c r="K288" s="904"/>
      <c r="L288" s="904"/>
      <c r="M288" s="904"/>
      <c r="N288" s="912"/>
      <c r="X288" s="137" t="s">
        <v>1608</v>
      </c>
    </row>
    <row r="289" spans="1:24" s="132" customFormat="1" ht="22.5" x14ac:dyDescent="0.2">
      <c r="A289" s="165"/>
      <c r="B289" s="166" t="s">
        <v>789</v>
      </c>
      <c r="C289" s="904" t="s">
        <v>790</v>
      </c>
      <c r="D289" s="904"/>
      <c r="E289" s="904"/>
      <c r="F289" s="904"/>
      <c r="G289" s="904"/>
      <c r="H289" s="904"/>
      <c r="I289" s="904"/>
      <c r="J289" s="904"/>
      <c r="K289" s="904"/>
      <c r="L289" s="904"/>
      <c r="M289" s="904"/>
      <c r="N289" s="912"/>
      <c r="S289" s="137" t="s">
        <v>790</v>
      </c>
    </row>
    <row r="290" spans="1:24" s="132" customFormat="1" x14ac:dyDescent="0.2">
      <c r="A290" s="920" t="s">
        <v>1580</v>
      </c>
      <c r="B290" s="921"/>
      <c r="C290" s="921"/>
      <c r="D290" s="921"/>
      <c r="E290" s="921"/>
      <c r="F290" s="921"/>
      <c r="G290" s="921"/>
      <c r="H290" s="921"/>
      <c r="I290" s="921"/>
      <c r="J290" s="921"/>
      <c r="K290" s="921"/>
      <c r="L290" s="921"/>
      <c r="M290" s="921"/>
      <c r="N290" s="922"/>
      <c r="Q290" s="137" t="s">
        <v>1580</v>
      </c>
    </row>
    <row r="291" spans="1:24" s="132" customFormat="1" ht="22.5" x14ac:dyDescent="0.2">
      <c r="A291" s="157" t="s">
        <v>1609</v>
      </c>
      <c r="B291" s="158" t="s">
        <v>1581</v>
      </c>
      <c r="C291" s="917" t="s">
        <v>1582</v>
      </c>
      <c r="D291" s="917"/>
      <c r="E291" s="917"/>
      <c r="F291" s="159" t="s">
        <v>178</v>
      </c>
      <c r="G291" s="159" t="s">
        <v>31</v>
      </c>
      <c r="H291" s="159" t="s">
        <v>31</v>
      </c>
      <c r="I291" s="159" t="s">
        <v>225</v>
      </c>
      <c r="J291" s="160">
        <v>4064.97</v>
      </c>
      <c r="K291" s="159" t="s">
        <v>706</v>
      </c>
      <c r="L291" s="160">
        <v>4113.75</v>
      </c>
      <c r="M291" s="161" t="s">
        <v>31</v>
      </c>
      <c r="N291" s="162" t="s">
        <v>31</v>
      </c>
      <c r="R291" s="137" t="s">
        <v>1582</v>
      </c>
    </row>
    <row r="292" spans="1:24" s="132" customFormat="1" x14ac:dyDescent="0.2">
      <c r="A292" s="163"/>
      <c r="B292" s="164"/>
      <c r="C292" s="904" t="s">
        <v>1583</v>
      </c>
      <c r="D292" s="904"/>
      <c r="E292" s="904"/>
      <c r="F292" s="904"/>
      <c r="G292" s="904"/>
      <c r="H292" s="904"/>
      <c r="I292" s="904"/>
      <c r="J292" s="904"/>
      <c r="K292" s="904"/>
      <c r="L292" s="904"/>
      <c r="M292" s="904"/>
      <c r="N292" s="912"/>
      <c r="X292" s="137" t="s">
        <v>1583</v>
      </c>
    </row>
    <row r="293" spans="1:24" s="132" customFormat="1" ht="22.5" x14ac:dyDescent="0.2">
      <c r="A293" s="165"/>
      <c r="B293" s="166" t="s">
        <v>708</v>
      </c>
      <c r="C293" s="904" t="s">
        <v>1584</v>
      </c>
      <c r="D293" s="904"/>
      <c r="E293" s="904"/>
      <c r="F293" s="904"/>
      <c r="G293" s="904"/>
      <c r="H293" s="904"/>
      <c r="I293" s="904"/>
      <c r="J293" s="904"/>
      <c r="K293" s="904"/>
      <c r="L293" s="904"/>
      <c r="M293" s="904"/>
      <c r="N293" s="912"/>
      <c r="S293" s="137" t="s">
        <v>1584</v>
      </c>
    </row>
    <row r="294" spans="1:24" s="132" customFormat="1" ht="22.5" x14ac:dyDescent="0.2">
      <c r="A294" s="157" t="s">
        <v>1610</v>
      </c>
      <c r="B294" s="158" t="s">
        <v>1581</v>
      </c>
      <c r="C294" s="917" t="s">
        <v>1585</v>
      </c>
      <c r="D294" s="917"/>
      <c r="E294" s="917"/>
      <c r="F294" s="159" t="s">
        <v>178</v>
      </c>
      <c r="G294" s="159" t="s">
        <v>31</v>
      </c>
      <c r="H294" s="159" t="s">
        <v>31</v>
      </c>
      <c r="I294" s="159" t="s">
        <v>225</v>
      </c>
      <c r="J294" s="160">
        <v>13674.66</v>
      </c>
      <c r="K294" s="159" t="s">
        <v>706</v>
      </c>
      <c r="L294" s="160">
        <v>13838.76</v>
      </c>
      <c r="M294" s="161" t="s">
        <v>31</v>
      </c>
      <c r="N294" s="162" t="s">
        <v>31</v>
      </c>
      <c r="R294" s="137" t="s">
        <v>1585</v>
      </c>
    </row>
    <row r="295" spans="1:24" s="132" customFormat="1" x14ac:dyDescent="0.2">
      <c r="A295" s="163"/>
      <c r="B295" s="164"/>
      <c r="C295" s="904" t="s">
        <v>1586</v>
      </c>
      <c r="D295" s="904"/>
      <c r="E295" s="904"/>
      <c r="F295" s="904"/>
      <c r="G295" s="904"/>
      <c r="H295" s="904"/>
      <c r="I295" s="904"/>
      <c r="J295" s="904"/>
      <c r="K295" s="904"/>
      <c r="L295" s="904"/>
      <c r="M295" s="904"/>
      <c r="N295" s="912"/>
      <c r="X295" s="137" t="s">
        <v>1586</v>
      </c>
    </row>
    <row r="296" spans="1:24" s="132" customFormat="1" ht="22.5" x14ac:dyDescent="0.2">
      <c r="A296" s="165"/>
      <c r="B296" s="166" t="s">
        <v>708</v>
      </c>
      <c r="C296" s="904" t="s">
        <v>1584</v>
      </c>
      <c r="D296" s="904"/>
      <c r="E296" s="904"/>
      <c r="F296" s="904"/>
      <c r="G296" s="904"/>
      <c r="H296" s="904"/>
      <c r="I296" s="904"/>
      <c r="J296" s="904"/>
      <c r="K296" s="904"/>
      <c r="L296" s="904"/>
      <c r="M296" s="904"/>
      <c r="N296" s="912"/>
      <c r="S296" s="137" t="s">
        <v>1584</v>
      </c>
    </row>
    <row r="297" spans="1:24" s="132" customFormat="1" ht="22.5" x14ac:dyDescent="0.2">
      <c r="A297" s="157" t="s">
        <v>1611</v>
      </c>
      <c r="B297" s="158" t="s">
        <v>1581</v>
      </c>
      <c r="C297" s="917" t="s">
        <v>1587</v>
      </c>
      <c r="D297" s="917"/>
      <c r="E297" s="917"/>
      <c r="F297" s="159" t="s">
        <v>178</v>
      </c>
      <c r="G297" s="159" t="s">
        <v>31</v>
      </c>
      <c r="H297" s="159" t="s">
        <v>31</v>
      </c>
      <c r="I297" s="159" t="s">
        <v>375</v>
      </c>
      <c r="J297" s="160">
        <v>586.07000000000005</v>
      </c>
      <c r="K297" s="159" t="s">
        <v>706</v>
      </c>
      <c r="L297" s="160">
        <v>14827.57</v>
      </c>
      <c r="M297" s="161" t="s">
        <v>31</v>
      </c>
      <c r="N297" s="162" t="s">
        <v>31</v>
      </c>
      <c r="R297" s="137" t="s">
        <v>1587</v>
      </c>
    </row>
    <row r="298" spans="1:24" s="132" customFormat="1" x14ac:dyDescent="0.2">
      <c r="A298" s="163"/>
      <c r="B298" s="164"/>
      <c r="C298" s="904" t="s">
        <v>1588</v>
      </c>
      <c r="D298" s="904"/>
      <c r="E298" s="904"/>
      <c r="F298" s="904"/>
      <c r="G298" s="904"/>
      <c r="H298" s="904"/>
      <c r="I298" s="904"/>
      <c r="J298" s="904"/>
      <c r="K298" s="904"/>
      <c r="L298" s="904"/>
      <c r="M298" s="904"/>
      <c r="N298" s="912"/>
      <c r="X298" s="137" t="s">
        <v>1588</v>
      </c>
    </row>
    <row r="299" spans="1:24" s="132" customFormat="1" ht="22.5" x14ac:dyDescent="0.2">
      <c r="A299" s="165"/>
      <c r="B299" s="166" t="s">
        <v>708</v>
      </c>
      <c r="C299" s="904" t="s">
        <v>1584</v>
      </c>
      <c r="D299" s="904"/>
      <c r="E299" s="904"/>
      <c r="F299" s="904"/>
      <c r="G299" s="904"/>
      <c r="H299" s="904"/>
      <c r="I299" s="904"/>
      <c r="J299" s="904"/>
      <c r="K299" s="904"/>
      <c r="L299" s="904"/>
      <c r="M299" s="904"/>
      <c r="N299" s="912"/>
      <c r="S299" s="137" t="s">
        <v>1584</v>
      </c>
    </row>
    <row r="300" spans="1:24" s="132" customFormat="1" ht="22.5" x14ac:dyDescent="0.2">
      <c r="A300" s="157" t="s">
        <v>1612</v>
      </c>
      <c r="B300" s="158" t="s">
        <v>1581</v>
      </c>
      <c r="C300" s="917" t="s">
        <v>1589</v>
      </c>
      <c r="D300" s="917"/>
      <c r="E300" s="917"/>
      <c r="F300" s="159" t="s">
        <v>178</v>
      </c>
      <c r="G300" s="159" t="s">
        <v>31</v>
      </c>
      <c r="H300" s="159" t="s">
        <v>31</v>
      </c>
      <c r="I300" s="159" t="s">
        <v>375</v>
      </c>
      <c r="J300" s="160">
        <v>1712.86</v>
      </c>
      <c r="K300" s="159" t="s">
        <v>706</v>
      </c>
      <c r="L300" s="160">
        <v>43335.360000000001</v>
      </c>
      <c r="M300" s="161" t="s">
        <v>31</v>
      </c>
      <c r="N300" s="162" t="s">
        <v>31</v>
      </c>
      <c r="R300" s="137" t="s">
        <v>1589</v>
      </c>
    </row>
    <row r="301" spans="1:24" s="132" customFormat="1" x14ac:dyDescent="0.2">
      <c r="A301" s="163"/>
      <c r="B301" s="164"/>
      <c r="C301" s="904" t="s">
        <v>1590</v>
      </c>
      <c r="D301" s="904"/>
      <c r="E301" s="904"/>
      <c r="F301" s="904"/>
      <c r="G301" s="904"/>
      <c r="H301" s="904"/>
      <c r="I301" s="904"/>
      <c r="J301" s="904"/>
      <c r="K301" s="904"/>
      <c r="L301" s="904"/>
      <c r="M301" s="904"/>
      <c r="N301" s="912"/>
      <c r="X301" s="137" t="s">
        <v>1590</v>
      </c>
    </row>
    <row r="302" spans="1:24" s="132" customFormat="1" ht="22.5" x14ac:dyDescent="0.2">
      <c r="A302" s="165"/>
      <c r="B302" s="166" t="s">
        <v>708</v>
      </c>
      <c r="C302" s="904" t="s">
        <v>1584</v>
      </c>
      <c r="D302" s="904"/>
      <c r="E302" s="904"/>
      <c r="F302" s="904"/>
      <c r="G302" s="904"/>
      <c r="H302" s="904"/>
      <c r="I302" s="904"/>
      <c r="J302" s="904"/>
      <c r="K302" s="904"/>
      <c r="L302" s="904"/>
      <c r="M302" s="904"/>
      <c r="N302" s="912"/>
      <c r="S302" s="137" t="s">
        <v>1584</v>
      </c>
    </row>
    <row r="303" spans="1:24" s="132" customFormat="1" x14ac:dyDescent="0.2">
      <c r="A303" s="920" t="s">
        <v>884</v>
      </c>
      <c r="B303" s="921"/>
      <c r="C303" s="921"/>
      <c r="D303" s="921"/>
      <c r="E303" s="921"/>
      <c r="F303" s="921"/>
      <c r="G303" s="921"/>
      <c r="H303" s="921"/>
      <c r="I303" s="921"/>
      <c r="J303" s="921"/>
      <c r="K303" s="921"/>
      <c r="L303" s="921"/>
      <c r="M303" s="921"/>
      <c r="N303" s="922"/>
      <c r="Q303" s="137" t="s">
        <v>884</v>
      </c>
    </row>
    <row r="304" spans="1:24" s="132" customFormat="1" x14ac:dyDescent="0.2">
      <c r="A304" s="157" t="s">
        <v>251</v>
      </c>
      <c r="B304" s="158" t="s">
        <v>885</v>
      </c>
      <c r="C304" s="917" t="s">
        <v>886</v>
      </c>
      <c r="D304" s="917"/>
      <c r="E304" s="917"/>
      <c r="F304" s="159" t="s">
        <v>650</v>
      </c>
      <c r="G304" s="159" t="s">
        <v>31</v>
      </c>
      <c r="H304" s="159" t="s">
        <v>31</v>
      </c>
      <c r="I304" s="159" t="s">
        <v>1613</v>
      </c>
      <c r="J304" s="160" t="s">
        <v>31</v>
      </c>
      <c r="K304" s="159" t="s">
        <v>31</v>
      </c>
      <c r="L304" s="160" t="s">
        <v>31</v>
      </c>
      <c r="M304" s="161" t="s">
        <v>31</v>
      </c>
      <c r="N304" s="162" t="s">
        <v>31</v>
      </c>
      <c r="R304" s="137" t="s">
        <v>886</v>
      </c>
    </row>
    <row r="305" spans="1:25" s="132" customFormat="1" x14ac:dyDescent="0.2">
      <c r="A305" s="163"/>
      <c r="B305" s="164"/>
      <c r="C305" s="904" t="s">
        <v>1614</v>
      </c>
      <c r="D305" s="904"/>
      <c r="E305" s="904"/>
      <c r="F305" s="904"/>
      <c r="G305" s="904"/>
      <c r="H305" s="904"/>
      <c r="I305" s="904"/>
      <c r="J305" s="904"/>
      <c r="K305" s="904"/>
      <c r="L305" s="904"/>
      <c r="M305" s="904"/>
      <c r="N305" s="912"/>
      <c r="Y305" s="137" t="s">
        <v>1614</v>
      </c>
    </row>
    <row r="306" spans="1:25" s="132" customFormat="1" ht="33.75" x14ac:dyDescent="0.2">
      <c r="A306" s="165"/>
      <c r="B306" s="166" t="s">
        <v>822</v>
      </c>
      <c r="C306" s="904" t="s">
        <v>519</v>
      </c>
      <c r="D306" s="904"/>
      <c r="E306" s="904"/>
      <c r="F306" s="904"/>
      <c r="G306" s="904"/>
      <c r="H306" s="904"/>
      <c r="I306" s="904"/>
      <c r="J306" s="904"/>
      <c r="K306" s="904"/>
      <c r="L306" s="904"/>
      <c r="M306" s="904"/>
      <c r="N306" s="912"/>
      <c r="S306" s="137" t="s">
        <v>519</v>
      </c>
    </row>
    <row r="307" spans="1:25" s="132" customFormat="1" x14ac:dyDescent="0.2">
      <c r="A307" s="167"/>
      <c r="B307" s="166" t="s">
        <v>225</v>
      </c>
      <c r="C307" s="904" t="s">
        <v>255</v>
      </c>
      <c r="D307" s="904"/>
      <c r="E307" s="904"/>
      <c r="F307" s="168" t="s">
        <v>31</v>
      </c>
      <c r="G307" s="168" t="s">
        <v>31</v>
      </c>
      <c r="H307" s="168" t="s">
        <v>31</v>
      </c>
      <c r="I307" s="168" t="s">
        <v>31</v>
      </c>
      <c r="J307" s="169">
        <v>154.91999999999999</v>
      </c>
      <c r="K307" s="168" t="s">
        <v>520</v>
      </c>
      <c r="L307" s="169">
        <v>36.79</v>
      </c>
      <c r="M307" s="170" t="s">
        <v>31</v>
      </c>
      <c r="N307" s="171" t="s">
        <v>31</v>
      </c>
      <c r="T307" s="137" t="s">
        <v>255</v>
      </c>
    </row>
    <row r="308" spans="1:25" s="132" customFormat="1" x14ac:dyDescent="0.2">
      <c r="A308" s="167"/>
      <c r="B308" s="166" t="s">
        <v>235</v>
      </c>
      <c r="C308" s="904" t="s">
        <v>236</v>
      </c>
      <c r="D308" s="904"/>
      <c r="E308" s="904"/>
      <c r="F308" s="168" t="s">
        <v>31</v>
      </c>
      <c r="G308" s="168" t="s">
        <v>31</v>
      </c>
      <c r="H308" s="168" t="s">
        <v>31</v>
      </c>
      <c r="I308" s="168" t="s">
        <v>31</v>
      </c>
      <c r="J308" s="169">
        <v>0.31</v>
      </c>
      <c r="K308" s="168" t="s">
        <v>520</v>
      </c>
      <c r="L308" s="169">
        <v>7.0000000000000007E-2</v>
      </c>
      <c r="M308" s="170" t="s">
        <v>31</v>
      </c>
      <c r="N308" s="171" t="s">
        <v>31</v>
      </c>
      <c r="T308" s="137" t="s">
        <v>236</v>
      </c>
    </row>
    <row r="309" spans="1:25" s="132" customFormat="1" x14ac:dyDescent="0.2">
      <c r="A309" s="167"/>
      <c r="B309" s="166" t="s">
        <v>238</v>
      </c>
      <c r="C309" s="904" t="s">
        <v>239</v>
      </c>
      <c r="D309" s="904"/>
      <c r="E309" s="904"/>
      <c r="F309" s="168" t="s">
        <v>31</v>
      </c>
      <c r="G309" s="168" t="s">
        <v>31</v>
      </c>
      <c r="H309" s="168" t="s">
        <v>31</v>
      </c>
      <c r="I309" s="168" t="s">
        <v>31</v>
      </c>
      <c r="J309" s="169">
        <v>0.14000000000000001</v>
      </c>
      <c r="K309" s="168" t="s">
        <v>520</v>
      </c>
      <c r="L309" s="169">
        <v>0.03</v>
      </c>
      <c r="M309" s="170" t="s">
        <v>31</v>
      </c>
      <c r="N309" s="171" t="s">
        <v>31</v>
      </c>
      <c r="T309" s="137" t="s">
        <v>239</v>
      </c>
    </row>
    <row r="310" spans="1:25" s="132" customFormat="1" x14ac:dyDescent="0.2">
      <c r="A310" s="167"/>
      <c r="B310" s="166" t="s">
        <v>256</v>
      </c>
      <c r="C310" s="904" t="s">
        <v>257</v>
      </c>
      <c r="D310" s="904"/>
      <c r="E310" s="904"/>
      <c r="F310" s="168" t="s">
        <v>31</v>
      </c>
      <c r="G310" s="168" t="s">
        <v>31</v>
      </c>
      <c r="H310" s="168" t="s">
        <v>31</v>
      </c>
      <c r="I310" s="168" t="s">
        <v>31</v>
      </c>
      <c r="J310" s="169">
        <v>51.53</v>
      </c>
      <c r="K310" s="168" t="s">
        <v>31</v>
      </c>
      <c r="L310" s="169">
        <v>9.7899999999999991</v>
      </c>
      <c r="M310" s="170" t="s">
        <v>31</v>
      </c>
      <c r="N310" s="171" t="s">
        <v>31</v>
      </c>
      <c r="T310" s="137" t="s">
        <v>257</v>
      </c>
    </row>
    <row r="311" spans="1:25" s="132" customFormat="1" x14ac:dyDescent="0.2">
      <c r="A311" s="167"/>
      <c r="B311" s="166" t="s">
        <v>31</v>
      </c>
      <c r="C311" s="904" t="s">
        <v>258</v>
      </c>
      <c r="D311" s="904"/>
      <c r="E311" s="904"/>
      <c r="F311" s="168" t="s">
        <v>241</v>
      </c>
      <c r="G311" s="168" t="s">
        <v>889</v>
      </c>
      <c r="H311" s="168" t="s">
        <v>520</v>
      </c>
      <c r="I311" s="168" t="s">
        <v>1615</v>
      </c>
      <c r="J311" s="169" t="s">
        <v>31</v>
      </c>
      <c r="K311" s="168" t="s">
        <v>31</v>
      </c>
      <c r="L311" s="169" t="s">
        <v>31</v>
      </c>
      <c r="M311" s="170" t="s">
        <v>31</v>
      </c>
      <c r="N311" s="171" t="s">
        <v>31</v>
      </c>
      <c r="U311" s="137" t="s">
        <v>258</v>
      </c>
    </row>
    <row r="312" spans="1:25" s="132" customFormat="1" x14ac:dyDescent="0.2">
      <c r="A312" s="167"/>
      <c r="B312" s="166" t="s">
        <v>31</v>
      </c>
      <c r="C312" s="904" t="s">
        <v>240</v>
      </c>
      <c r="D312" s="904"/>
      <c r="E312" s="904"/>
      <c r="F312" s="168" t="s">
        <v>241</v>
      </c>
      <c r="G312" s="168" t="s">
        <v>851</v>
      </c>
      <c r="H312" s="168" t="s">
        <v>520</v>
      </c>
      <c r="I312" s="168" t="s">
        <v>1616</v>
      </c>
      <c r="J312" s="169" t="s">
        <v>31</v>
      </c>
      <c r="K312" s="168" t="s">
        <v>31</v>
      </c>
      <c r="L312" s="169" t="s">
        <v>31</v>
      </c>
      <c r="M312" s="170" t="s">
        <v>31</v>
      </c>
      <c r="N312" s="171" t="s">
        <v>31</v>
      </c>
      <c r="U312" s="137" t="s">
        <v>240</v>
      </c>
    </row>
    <row r="313" spans="1:25" s="132" customFormat="1" x14ac:dyDescent="0.2">
      <c r="A313" s="167"/>
      <c r="B313" s="166" t="s">
        <v>31</v>
      </c>
      <c r="C313" s="917" t="s">
        <v>244</v>
      </c>
      <c r="D313" s="917"/>
      <c r="E313" s="917"/>
      <c r="F313" s="159" t="s">
        <v>31</v>
      </c>
      <c r="G313" s="159" t="s">
        <v>31</v>
      </c>
      <c r="H313" s="159" t="s">
        <v>31</v>
      </c>
      <c r="I313" s="159" t="s">
        <v>31</v>
      </c>
      <c r="J313" s="160">
        <v>206.76</v>
      </c>
      <c r="K313" s="159" t="s">
        <v>31</v>
      </c>
      <c r="L313" s="160">
        <v>46.65</v>
      </c>
      <c r="M313" s="161" t="s">
        <v>31</v>
      </c>
      <c r="N313" s="162" t="s">
        <v>31</v>
      </c>
      <c r="V313" s="137" t="s">
        <v>244</v>
      </c>
    </row>
    <row r="314" spans="1:25" s="132" customFormat="1" x14ac:dyDescent="0.2">
      <c r="A314" s="167"/>
      <c r="B314" s="166" t="s">
        <v>31</v>
      </c>
      <c r="C314" s="904" t="s">
        <v>245</v>
      </c>
      <c r="D314" s="904"/>
      <c r="E314" s="904"/>
      <c r="F314" s="168" t="s">
        <v>31</v>
      </c>
      <c r="G314" s="168" t="s">
        <v>31</v>
      </c>
      <c r="H314" s="168" t="s">
        <v>31</v>
      </c>
      <c r="I314" s="168" t="s">
        <v>31</v>
      </c>
      <c r="J314" s="169" t="s">
        <v>31</v>
      </c>
      <c r="K314" s="168" t="s">
        <v>31</v>
      </c>
      <c r="L314" s="169">
        <v>36.82</v>
      </c>
      <c r="M314" s="170" t="s">
        <v>31</v>
      </c>
      <c r="N314" s="171" t="s">
        <v>31</v>
      </c>
      <c r="U314" s="137" t="s">
        <v>245</v>
      </c>
    </row>
    <row r="315" spans="1:25" s="132" customFormat="1" ht="22.5" x14ac:dyDescent="0.2">
      <c r="A315" s="167"/>
      <c r="B315" s="166" t="s">
        <v>892</v>
      </c>
      <c r="C315" s="904" t="s">
        <v>893</v>
      </c>
      <c r="D315" s="904"/>
      <c r="E315" s="904"/>
      <c r="F315" s="168" t="s">
        <v>144</v>
      </c>
      <c r="G315" s="168" t="s">
        <v>248</v>
      </c>
      <c r="H315" s="168" t="s">
        <v>31</v>
      </c>
      <c r="I315" s="168" t="s">
        <v>248</v>
      </c>
      <c r="J315" s="169" t="s">
        <v>31</v>
      </c>
      <c r="K315" s="168" t="s">
        <v>31</v>
      </c>
      <c r="L315" s="169">
        <v>34.979999999999997</v>
      </c>
      <c r="M315" s="170" t="s">
        <v>31</v>
      </c>
      <c r="N315" s="171" t="s">
        <v>31</v>
      </c>
      <c r="U315" s="137" t="s">
        <v>893</v>
      </c>
    </row>
    <row r="316" spans="1:25" s="132" customFormat="1" ht="22.5" x14ac:dyDescent="0.2">
      <c r="A316" s="167"/>
      <c r="B316" s="166" t="s">
        <v>894</v>
      </c>
      <c r="C316" s="904" t="s">
        <v>895</v>
      </c>
      <c r="D316" s="904"/>
      <c r="E316" s="904"/>
      <c r="F316" s="168" t="s">
        <v>144</v>
      </c>
      <c r="G316" s="168" t="s">
        <v>554</v>
      </c>
      <c r="H316" s="168" t="s">
        <v>31</v>
      </c>
      <c r="I316" s="168" t="s">
        <v>554</v>
      </c>
      <c r="J316" s="169" t="s">
        <v>31</v>
      </c>
      <c r="K316" s="168" t="s">
        <v>31</v>
      </c>
      <c r="L316" s="169">
        <v>23.93</v>
      </c>
      <c r="M316" s="170" t="s">
        <v>31</v>
      </c>
      <c r="N316" s="171" t="s">
        <v>31</v>
      </c>
      <c r="U316" s="137" t="s">
        <v>895</v>
      </c>
    </row>
    <row r="317" spans="1:25" s="132" customFormat="1" x14ac:dyDescent="0.2">
      <c r="A317" s="172"/>
      <c r="B317" s="173"/>
      <c r="C317" s="918" t="s">
        <v>252</v>
      </c>
      <c r="D317" s="918"/>
      <c r="E317" s="918"/>
      <c r="F317" s="174" t="s">
        <v>31</v>
      </c>
      <c r="G317" s="174" t="s">
        <v>31</v>
      </c>
      <c r="H317" s="174" t="s">
        <v>31</v>
      </c>
      <c r="I317" s="174" t="s">
        <v>31</v>
      </c>
      <c r="J317" s="175" t="s">
        <v>31</v>
      </c>
      <c r="K317" s="174" t="s">
        <v>31</v>
      </c>
      <c r="L317" s="175">
        <v>105.56</v>
      </c>
      <c r="M317" s="161" t="s">
        <v>31</v>
      </c>
      <c r="N317" s="176" t="s">
        <v>31</v>
      </c>
      <c r="W317" s="137" t="s">
        <v>252</v>
      </c>
    </row>
    <row r="318" spans="1:25" s="132" customFormat="1" x14ac:dyDescent="0.2">
      <c r="A318" s="157" t="s">
        <v>1235</v>
      </c>
      <c r="B318" s="158" t="s">
        <v>1617</v>
      </c>
      <c r="C318" s="917" t="s">
        <v>897</v>
      </c>
      <c r="D318" s="917"/>
      <c r="E318" s="917"/>
      <c r="F318" s="159" t="s">
        <v>744</v>
      </c>
      <c r="G318" s="159" t="s">
        <v>31</v>
      </c>
      <c r="H318" s="159" t="s">
        <v>31</v>
      </c>
      <c r="I318" s="159" t="s">
        <v>315</v>
      </c>
      <c r="J318" s="160">
        <v>2.7</v>
      </c>
      <c r="K318" s="159" t="s">
        <v>31</v>
      </c>
      <c r="L318" s="160">
        <v>24.3</v>
      </c>
      <c r="M318" s="161" t="s">
        <v>31</v>
      </c>
      <c r="N318" s="162" t="s">
        <v>31</v>
      </c>
      <c r="R318" s="137" t="s">
        <v>897</v>
      </c>
    </row>
    <row r="319" spans="1:25" s="132" customFormat="1" ht="22.5" x14ac:dyDescent="0.2">
      <c r="A319" s="157" t="s">
        <v>1170</v>
      </c>
      <c r="B319" s="158" t="s">
        <v>898</v>
      </c>
      <c r="C319" s="917" t="s">
        <v>1618</v>
      </c>
      <c r="D319" s="917"/>
      <c r="E319" s="917"/>
      <c r="F319" s="159" t="s">
        <v>900</v>
      </c>
      <c r="G319" s="159" t="s">
        <v>31</v>
      </c>
      <c r="H319" s="159" t="s">
        <v>31</v>
      </c>
      <c r="I319" s="159" t="s">
        <v>1381</v>
      </c>
      <c r="J319" s="160">
        <v>557</v>
      </c>
      <c r="K319" s="159" t="s">
        <v>31</v>
      </c>
      <c r="L319" s="160">
        <v>16.71</v>
      </c>
      <c r="M319" s="161" t="s">
        <v>31</v>
      </c>
      <c r="N319" s="162" t="s">
        <v>31</v>
      </c>
      <c r="R319" s="137" t="s">
        <v>1618</v>
      </c>
    </row>
    <row r="320" spans="1:25" s="132" customFormat="1" x14ac:dyDescent="0.2">
      <c r="A320" s="163"/>
      <c r="B320" s="164"/>
      <c r="C320" s="904" t="s">
        <v>1619</v>
      </c>
      <c r="D320" s="904"/>
      <c r="E320" s="904"/>
      <c r="F320" s="904"/>
      <c r="G320" s="904"/>
      <c r="H320" s="904"/>
      <c r="I320" s="904"/>
      <c r="J320" s="904"/>
      <c r="K320" s="904"/>
      <c r="L320" s="904"/>
      <c r="M320" s="904"/>
      <c r="N320" s="912"/>
      <c r="Y320" s="137" t="s">
        <v>1619</v>
      </c>
    </row>
    <row r="321" spans="1:25" s="132" customFormat="1" x14ac:dyDescent="0.2">
      <c r="A321" s="157" t="s">
        <v>1620</v>
      </c>
      <c r="B321" s="158" t="s">
        <v>1016</v>
      </c>
      <c r="C321" s="917" t="s">
        <v>1017</v>
      </c>
      <c r="D321" s="917"/>
      <c r="E321" s="917"/>
      <c r="F321" s="159" t="s">
        <v>744</v>
      </c>
      <c r="G321" s="159" t="s">
        <v>31</v>
      </c>
      <c r="H321" s="159" t="s">
        <v>31</v>
      </c>
      <c r="I321" s="159" t="s">
        <v>318</v>
      </c>
      <c r="J321" s="160">
        <v>1.18</v>
      </c>
      <c r="K321" s="159" t="s">
        <v>31</v>
      </c>
      <c r="L321" s="160">
        <v>11.8</v>
      </c>
      <c r="M321" s="161" t="s">
        <v>31</v>
      </c>
      <c r="N321" s="162" t="s">
        <v>31</v>
      </c>
      <c r="R321" s="137" t="s">
        <v>1017</v>
      </c>
    </row>
    <row r="322" spans="1:25" s="132" customFormat="1" ht="22.5" x14ac:dyDescent="0.2">
      <c r="A322" s="157" t="s">
        <v>1621</v>
      </c>
      <c r="B322" s="158" t="s">
        <v>1622</v>
      </c>
      <c r="C322" s="917" t="s">
        <v>1623</v>
      </c>
      <c r="D322" s="917"/>
      <c r="E322" s="917"/>
      <c r="F322" s="159" t="s">
        <v>900</v>
      </c>
      <c r="G322" s="159" t="s">
        <v>31</v>
      </c>
      <c r="H322" s="159" t="s">
        <v>31</v>
      </c>
      <c r="I322" s="159" t="s">
        <v>947</v>
      </c>
      <c r="J322" s="160">
        <v>276</v>
      </c>
      <c r="K322" s="159" t="s">
        <v>31</v>
      </c>
      <c r="L322" s="160">
        <v>13.8</v>
      </c>
      <c r="M322" s="161" t="s">
        <v>31</v>
      </c>
      <c r="N322" s="162" t="s">
        <v>31</v>
      </c>
      <c r="R322" s="137" t="s">
        <v>1623</v>
      </c>
    </row>
    <row r="323" spans="1:25" s="132" customFormat="1" x14ac:dyDescent="0.2">
      <c r="A323" s="163"/>
      <c r="B323" s="164"/>
      <c r="C323" s="904" t="s">
        <v>948</v>
      </c>
      <c r="D323" s="904"/>
      <c r="E323" s="904"/>
      <c r="F323" s="904"/>
      <c r="G323" s="904"/>
      <c r="H323" s="904"/>
      <c r="I323" s="904"/>
      <c r="J323" s="904"/>
      <c r="K323" s="904"/>
      <c r="L323" s="904"/>
      <c r="M323" s="904"/>
      <c r="N323" s="912"/>
      <c r="Y323" s="137" t="s">
        <v>948</v>
      </c>
    </row>
    <row r="324" spans="1:25" s="132" customFormat="1" ht="45" x14ac:dyDescent="0.2">
      <c r="A324" s="157" t="s">
        <v>764</v>
      </c>
      <c r="B324" s="158" t="s">
        <v>906</v>
      </c>
      <c r="C324" s="917" t="s">
        <v>907</v>
      </c>
      <c r="D324" s="917"/>
      <c r="E324" s="917"/>
      <c r="F324" s="159" t="s">
        <v>650</v>
      </c>
      <c r="G324" s="159" t="s">
        <v>31</v>
      </c>
      <c r="H324" s="159" t="s">
        <v>31</v>
      </c>
      <c r="I324" s="159" t="s">
        <v>908</v>
      </c>
      <c r="J324" s="160" t="s">
        <v>31</v>
      </c>
      <c r="K324" s="159" t="s">
        <v>31</v>
      </c>
      <c r="L324" s="160" t="s">
        <v>31</v>
      </c>
      <c r="M324" s="161" t="s">
        <v>31</v>
      </c>
      <c r="N324" s="162" t="s">
        <v>31</v>
      </c>
      <c r="R324" s="137" t="s">
        <v>907</v>
      </c>
    </row>
    <row r="325" spans="1:25" s="132" customFormat="1" x14ac:dyDescent="0.2">
      <c r="A325" s="163"/>
      <c r="B325" s="164"/>
      <c r="C325" s="904" t="s">
        <v>909</v>
      </c>
      <c r="D325" s="904"/>
      <c r="E325" s="904"/>
      <c r="F325" s="904"/>
      <c r="G325" s="904"/>
      <c r="H325" s="904"/>
      <c r="I325" s="904"/>
      <c r="J325" s="904"/>
      <c r="K325" s="904"/>
      <c r="L325" s="904"/>
      <c r="M325" s="904"/>
      <c r="N325" s="912"/>
      <c r="Y325" s="137" t="s">
        <v>909</v>
      </c>
    </row>
    <row r="326" spans="1:25" s="132" customFormat="1" ht="33.75" x14ac:dyDescent="0.2">
      <c r="A326" s="165"/>
      <c r="B326" s="166" t="s">
        <v>822</v>
      </c>
      <c r="C326" s="904" t="s">
        <v>519</v>
      </c>
      <c r="D326" s="904"/>
      <c r="E326" s="904"/>
      <c r="F326" s="904"/>
      <c r="G326" s="904"/>
      <c r="H326" s="904"/>
      <c r="I326" s="904"/>
      <c r="J326" s="904"/>
      <c r="K326" s="904"/>
      <c r="L326" s="904"/>
      <c r="M326" s="904"/>
      <c r="N326" s="912"/>
      <c r="S326" s="137" t="s">
        <v>519</v>
      </c>
    </row>
    <row r="327" spans="1:25" s="132" customFormat="1" x14ac:dyDescent="0.2">
      <c r="A327" s="167"/>
      <c r="B327" s="166" t="s">
        <v>225</v>
      </c>
      <c r="C327" s="904" t="s">
        <v>255</v>
      </c>
      <c r="D327" s="904"/>
      <c r="E327" s="904"/>
      <c r="F327" s="168" t="s">
        <v>31</v>
      </c>
      <c r="G327" s="168" t="s">
        <v>31</v>
      </c>
      <c r="H327" s="168" t="s">
        <v>31</v>
      </c>
      <c r="I327" s="168" t="s">
        <v>31</v>
      </c>
      <c r="J327" s="169">
        <v>139.54</v>
      </c>
      <c r="K327" s="168" t="s">
        <v>520</v>
      </c>
      <c r="L327" s="169">
        <v>52.33</v>
      </c>
      <c r="M327" s="170" t="s">
        <v>31</v>
      </c>
      <c r="N327" s="171" t="s">
        <v>31</v>
      </c>
      <c r="T327" s="137" t="s">
        <v>255</v>
      </c>
    </row>
    <row r="328" spans="1:25" s="132" customFormat="1" x14ac:dyDescent="0.2">
      <c r="A328" s="167"/>
      <c r="B328" s="166" t="s">
        <v>256</v>
      </c>
      <c r="C328" s="904" t="s">
        <v>257</v>
      </c>
      <c r="D328" s="904"/>
      <c r="E328" s="904"/>
      <c r="F328" s="168" t="s">
        <v>31</v>
      </c>
      <c r="G328" s="168" t="s">
        <v>31</v>
      </c>
      <c r="H328" s="168" t="s">
        <v>31</v>
      </c>
      <c r="I328" s="168" t="s">
        <v>31</v>
      </c>
      <c r="J328" s="169">
        <v>16.79</v>
      </c>
      <c r="K328" s="168" t="s">
        <v>31</v>
      </c>
      <c r="L328" s="169">
        <v>5.04</v>
      </c>
      <c r="M328" s="170" t="s">
        <v>31</v>
      </c>
      <c r="N328" s="171" t="s">
        <v>31</v>
      </c>
      <c r="T328" s="137" t="s">
        <v>257</v>
      </c>
    </row>
    <row r="329" spans="1:25" s="132" customFormat="1" x14ac:dyDescent="0.2">
      <c r="A329" s="167"/>
      <c r="B329" s="166" t="s">
        <v>31</v>
      </c>
      <c r="C329" s="904" t="s">
        <v>258</v>
      </c>
      <c r="D329" s="904"/>
      <c r="E329" s="904"/>
      <c r="F329" s="168" t="s">
        <v>241</v>
      </c>
      <c r="G329" s="168" t="s">
        <v>910</v>
      </c>
      <c r="H329" s="168" t="s">
        <v>520</v>
      </c>
      <c r="I329" s="168" t="s">
        <v>911</v>
      </c>
      <c r="J329" s="169" t="s">
        <v>31</v>
      </c>
      <c r="K329" s="168" t="s">
        <v>31</v>
      </c>
      <c r="L329" s="169" t="s">
        <v>31</v>
      </c>
      <c r="M329" s="170" t="s">
        <v>31</v>
      </c>
      <c r="N329" s="171" t="s">
        <v>31</v>
      </c>
      <c r="U329" s="137" t="s">
        <v>258</v>
      </c>
    </row>
    <row r="330" spans="1:25" s="132" customFormat="1" x14ac:dyDescent="0.2">
      <c r="A330" s="167"/>
      <c r="B330" s="166" t="s">
        <v>31</v>
      </c>
      <c r="C330" s="917" t="s">
        <v>244</v>
      </c>
      <c r="D330" s="917"/>
      <c r="E330" s="917"/>
      <c r="F330" s="159" t="s">
        <v>31</v>
      </c>
      <c r="G330" s="159" t="s">
        <v>31</v>
      </c>
      <c r="H330" s="159" t="s">
        <v>31</v>
      </c>
      <c r="I330" s="159" t="s">
        <v>31</v>
      </c>
      <c r="J330" s="160">
        <v>156.33000000000001</v>
      </c>
      <c r="K330" s="159" t="s">
        <v>31</v>
      </c>
      <c r="L330" s="160">
        <v>57.37</v>
      </c>
      <c r="M330" s="161" t="s">
        <v>31</v>
      </c>
      <c r="N330" s="162" t="s">
        <v>31</v>
      </c>
      <c r="V330" s="137" t="s">
        <v>244</v>
      </c>
    </row>
    <row r="331" spans="1:25" s="132" customFormat="1" x14ac:dyDescent="0.2">
      <c r="A331" s="167"/>
      <c r="B331" s="166" t="s">
        <v>31</v>
      </c>
      <c r="C331" s="904" t="s">
        <v>245</v>
      </c>
      <c r="D331" s="904"/>
      <c r="E331" s="904"/>
      <c r="F331" s="168" t="s">
        <v>31</v>
      </c>
      <c r="G331" s="168" t="s">
        <v>31</v>
      </c>
      <c r="H331" s="168" t="s">
        <v>31</v>
      </c>
      <c r="I331" s="168" t="s">
        <v>31</v>
      </c>
      <c r="J331" s="169" t="s">
        <v>31</v>
      </c>
      <c r="K331" s="168" t="s">
        <v>31</v>
      </c>
      <c r="L331" s="169">
        <v>52.33</v>
      </c>
      <c r="M331" s="170" t="s">
        <v>31</v>
      </c>
      <c r="N331" s="171" t="s">
        <v>31</v>
      </c>
      <c r="U331" s="137" t="s">
        <v>245</v>
      </c>
    </row>
    <row r="332" spans="1:25" s="132" customFormat="1" ht="22.5" x14ac:dyDescent="0.2">
      <c r="A332" s="167"/>
      <c r="B332" s="166" t="s">
        <v>892</v>
      </c>
      <c r="C332" s="904" t="s">
        <v>893</v>
      </c>
      <c r="D332" s="904"/>
      <c r="E332" s="904"/>
      <c r="F332" s="168" t="s">
        <v>144</v>
      </c>
      <c r="G332" s="168" t="s">
        <v>248</v>
      </c>
      <c r="H332" s="168" t="s">
        <v>31</v>
      </c>
      <c r="I332" s="168" t="s">
        <v>248</v>
      </c>
      <c r="J332" s="169" t="s">
        <v>31</v>
      </c>
      <c r="K332" s="168" t="s">
        <v>31</v>
      </c>
      <c r="L332" s="169">
        <v>49.71</v>
      </c>
      <c r="M332" s="170" t="s">
        <v>31</v>
      </c>
      <c r="N332" s="171" t="s">
        <v>31</v>
      </c>
      <c r="U332" s="137" t="s">
        <v>893</v>
      </c>
    </row>
    <row r="333" spans="1:25" s="132" customFormat="1" ht="22.5" x14ac:dyDescent="0.2">
      <c r="A333" s="167"/>
      <c r="B333" s="166" t="s">
        <v>894</v>
      </c>
      <c r="C333" s="904" t="s">
        <v>895</v>
      </c>
      <c r="D333" s="904"/>
      <c r="E333" s="904"/>
      <c r="F333" s="168" t="s">
        <v>144</v>
      </c>
      <c r="G333" s="168" t="s">
        <v>554</v>
      </c>
      <c r="H333" s="168" t="s">
        <v>31</v>
      </c>
      <c r="I333" s="168" t="s">
        <v>554</v>
      </c>
      <c r="J333" s="169" t="s">
        <v>31</v>
      </c>
      <c r="K333" s="168" t="s">
        <v>31</v>
      </c>
      <c r="L333" s="169">
        <v>34.01</v>
      </c>
      <c r="M333" s="170" t="s">
        <v>31</v>
      </c>
      <c r="N333" s="171" t="s">
        <v>31</v>
      </c>
      <c r="U333" s="137" t="s">
        <v>895</v>
      </c>
    </row>
    <row r="334" spans="1:25" s="132" customFormat="1" x14ac:dyDescent="0.2">
      <c r="A334" s="172"/>
      <c r="B334" s="173"/>
      <c r="C334" s="918" t="s">
        <v>252</v>
      </c>
      <c r="D334" s="918"/>
      <c r="E334" s="918"/>
      <c r="F334" s="174" t="s">
        <v>31</v>
      </c>
      <c r="G334" s="174" t="s">
        <v>31</v>
      </c>
      <c r="H334" s="174" t="s">
        <v>31</v>
      </c>
      <c r="I334" s="174" t="s">
        <v>31</v>
      </c>
      <c r="J334" s="175" t="s">
        <v>31</v>
      </c>
      <c r="K334" s="174" t="s">
        <v>31</v>
      </c>
      <c r="L334" s="175">
        <v>141.09</v>
      </c>
      <c r="M334" s="161" t="s">
        <v>31</v>
      </c>
      <c r="N334" s="176" t="s">
        <v>31</v>
      </c>
      <c r="W334" s="137" t="s">
        <v>252</v>
      </c>
    </row>
    <row r="335" spans="1:25" s="132" customFormat="1" ht="33.75" x14ac:dyDescent="0.2">
      <c r="A335" s="157" t="s">
        <v>1624</v>
      </c>
      <c r="B335" s="158" t="s">
        <v>912</v>
      </c>
      <c r="C335" s="917" t="s">
        <v>913</v>
      </c>
      <c r="D335" s="917"/>
      <c r="E335" s="917"/>
      <c r="F335" s="159" t="s">
        <v>744</v>
      </c>
      <c r="G335" s="159" t="s">
        <v>31</v>
      </c>
      <c r="H335" s="159" t="s">
        <v>31</v>
      </c>
      <c r="I335" s="159" t="s">
        <v>914</v>
      </c>
      <c r="J335" s="160">
        <v>1.61</v>
      </c>
      <c r="K335" s="159" t="s">
        <v>31</v>
      </c>
      <c r="L335" s="160">
        <v>49.27</v>
      </c>
      <c r="M335" s="161" t="s">
        <v>31</v>
      </c>
      <c r="N335" s="162" t="s">
        <v>31</v>
      </c>
      <c r="R335" s="137" t="s">
        <v>913</v>
      </c>
    </row>
    <row r="336" spans="1:25" s="132" customFormat="1" x14ac:dyDescent="0.2">
      <c r="A336" s="163"/>
      <c r="B336" s="164"/>
      <c r="C336" s="904" t="s">
        <v>915</v>
      </c>
      <c r="D336" s="904"/>
      <c r="E336" s="904"/>
      <c r="F336" s="904"/>
      <c r="G336" s="904"/>
      <c r="H336" s="904"/>
      <c r="I336" s="904"/>
      <c r="J336" s="904"/>
      <c r="K336" s="904"/>
      <c r="L336" s="904"/>
      <c r="M336" s="904"/>
      <c r="N336" s="912"/>
      <c r="Y336" s="137" t="s">
        <v>915</v>
      </c>
    </row>
    <row r="337" spans="1:25" s="132" customFormat="1" ht="22.5" x14ac:dyDescent="0.2">
      <c r="A337" s="157" t="s">
        <v>1625</v>
      </c>
      <c r="B337" s="158" t="s">
        <v>916</v>
      </c>
      <c r="C337" s="917" t="s">
        <v>917</v>
      </c>
      <c r="D337" s="917"/>
      <c r="E337" s="917"/>
      <c r="F337" s="159" t="s">
        <v>178</v>
      </c>
      <c r="G337" s="159" t="s">
        <v>31</v>
      </c>
      <c r="H337" s="159" t="s">
        <v>31</v>
      </c>
      <c r="I337" s="159" t="s">
        <v>801</v>
      </c>
      <c r="J337" s="160">
        <v>0.82</v>
      </c>
      <c r="K337" s="159" t="s">
        <v>787</v>
      </c>
      <c r="L337" s="160">
        <v>75.28</v>
      </c>
      <c r="M337" s="161" t="s">
        <v>31</v>
      </c>
      <c r="N337" s="162" t="s">
        <v>31</v>
      </c>
      <c r="R337" s="137" t="s">
        <v>917</v>
      </c>
    </row>
    <row r="338" spans="1:25" s="132" customFormat="1" x14ac:dyDescent="0.2">
      <c r="A338" s="163"/>
      <c r="B338" s="164"/>
      <c r="C338" s="904" t="s">
        <v>918</v>
      </c>
      <c r="D338" s="904"/>
      <c r="E338" s="904"/>
      <c r="F338" s="904"/>
      <c r="G338" s="904"/>
      <c r="H338" s="904"/>
      <c r="I338" s="904"/>
      <c r="J338" s="904"/>
      <c r="K338" s="904"/>
      <c r="L338" s="904"/>
      <c r="M338" s="904"/>
      <c r="N338" s="912"/>
      <c r="X338" s="137" t="s">
        <v>918</v>
      </c>
    </row>
    <row r="339" spans="1:25" s="132" customFormat="1" ht="22.5" x14ac:dyDescent="0.2">
      <c r="A339" s="165"/>
      <c r="B339" s="166" t="s">
        <v>789</v>
      </c>
      <c r="C339" s="904" t="s">
        <v>790</v>
      </c>
      <c r="D339" s="904"/>
      <c r="E339" s="904"/>
      <c r="F339" s="904"/>
      <c r="G339" s="904"/>
      <c r="H339" s="904"/>
      <c r="I339" s="904"/>
      <c r="J339" s="904"/>
      <c r="K339" s="904"/>
      <c r="L339" s="904"/>
      <c r="M339" s="904"/>
      <c r="N339" s="912"/>
      <c r="S339" s="137" t="s">
        <v>790</v>
      </c>
    </row>
    <row r="340" spans="1:25" s="132" customFormat="1" ht="45" x14ac:dyDescent="0.2">
      <c r="A340" s="157" t="s">
        <v>583</v>
      </c>
      <c r="B340" s="158" t="s">
        <v>926</v>
      </c>
      <c r="C340" s="917" t="s">
        <v>927</v>
      </c>
      <c r="D340" s="917"/>
      <c r="E340" s="917"/>
      <c r="F340" s="159" t="s">
        <v>650</v>
      </c>
      <c r="G340" s="159" t="s">
        <v>31</v>
      </c>
      <c r="H340" s="159" t="s">
        <v>31</v>
      </c>
      <c r="I340" s="159" t="s">
        <v>908</v>
      </c>
      <c r="J340" s="160" t="s">
        <v>31</v>
      </c>
      <c r="K340" s="159" t="s">
        <v>31</v>
      </c>
      <c r="L340" s="160" t="s">
        <v>31</v>
      </c>
      <c r="M340" s="161" t="s">
        <v>31</v>
      </c>
      <c r="N340" s="162" t="s">
        <v>31</v>
      </c>
      <c r="R340" s="137" t="s">
        <v>927</v>
      </c>
    </row>
    <row r="341" spans="1:25" s="132" customFormat="1" x14ac:dyDescent="0.2">
      <c r="A341" s="163"/>
      <c r="B341" s="164"/>
      <c r="C341" s="904" t="s">
        <v>909</v>
      </c>
      <c r="D341" s="904"/>
      <c r="E341" s="904"/>
      <c r="F341" s="904"/>
      <c r="G341" s="904"/>
      <c r="H341" s="904"/>
      <c r="I341" s="904"/>
      <c r="J341" s="904"/>
      <c r="K341" s="904"/>
      <c r="L341" s="904"/>
      <c r="M341" s="904"/>
      <c r="N341" s="912"/>
      <c r="Y341" s="137" t="s">
        <v>909</v>
      </c>
    </row>
    <row r="342" spans="1:25" s="132" customFormat="1" ht="33.75" x14ac:dyDescent="0.2">
      <c r="A342" s="165"/>
      <c r="B342" s="166" t="s">
        <v>822</v>
      </c>
      <c r="C342" s="904" t="s">
        <v>519</v>
      </c>
      <c r="D342" s="904"/>
      <c r="E342" s="904"/>
      <c r="F342" s="904"/>
      <c r="G342" s="904"/>
      <c r="H342" s="904"/>
      <c r="I342" s="904"/>
      <c r="J342" s="904"/>
      <c r="K342" s="904"/>
      <c r="L342" s="904"/>
      <c r="M342" s="904"/>
      <c r="N342" s="912"/>
      <c r="S342" s="137" t="s">
        <v>519</v>
      </c>
    </row>
    <row r="343" spans="1:25" s="132" customFormat="1" x14ac:dyDescent="0.2">
      <c r="A343" s="167"/>
      <c r="B343" s="166" t="s">
        <v>225</v>
      </c>
      <c r="C343" s="904" t="s">
        <v>255</v>
      </c>
      <c r="D343" s="904"/>
      <c r="E343" s="904"/>
      <c r="F343" s="168" t="s">
        <v>31</v>
      </c>
      <c r="G343" s="168" t="s">
        <v>31</v>
      </c>
      <c r="H343" s="168" t="s">
        <v>31</v>
      </c>
      <c r="I343" s="168" t="s">
        <v>31</v>
      </c>
      <c r="J343" s="169">
        <v>42.21</v>
      </c>
      <c r="K343" s="168" t="s">
        <v>520</v>
      </c>
      <c r="L343" s="169">
        <v>15.83</v>
      </c>
      <c r="M343" s="170" t="s">
        <v>31</v>
      </c>
      <c r="N343" s="171" t="s">
        <v>31</v>
      </c>
      <c r="T343" s="137" t="s">
        <v>255</v>
      </c>
    </row>
    <row r="344" spans="1:25" s="132" customFormat="1" x14ac:dyDescent="0.2">
      <c r="A344" s="167"/>
      <c r="B344" s="166" t="s">
        <v>235</v>
      </c>
      <c r="C344" s="904" t="s">
        <v>236</v>
      </c>
      <c r="D344" s="904"/>
      <c r="E344" s="904"/>
      <c r="F344" s="168" t="s">
        <v>31</v>
      </c>
      <c r="G344" s="168" t="s">
        <v>31</v>
      </c>
      <c r="H344" s="168" t="s">
        <v>31</v>
      </c>
      <c r="I344" s="168" t="s">
        <v>31</v>
      </c>
      <c r="J344" s="169">
        <v>1.81</v>
      </c>
      <c r="K344" s="168" t="s">
        <v>520</v>
      </c>
      <c r="L344" s="169">
        <v>0.68</v>
      </c>
      <c r="M344" s="170" t="s">
        <v>31</v>
      </c>
      <c r="N344" s="171" t="s">
        <v>31</v>
      </c>
      <c r="T344" s="137" t="s">
        <v>236</v>
      </c>
    </row>
    <row r="345" spans="1:25" s="132" customFormat="1" x14ac:dyDescent="0.2">
      <c r="A345" s="167"/>
      <c r="B345" s="166" t="s">
        <v>238</v>
      </c>
      <c r="C345" s="904" t="s">
        <v>239</v>
      </c>
      <c r="D345" s="904"/>
      <c r="E345" s="904"/>
      <c r="F345" s="168" t="s">
        <v>31</v>
      </c>
      <c r="G345" s="168" t="s">
        <v>31</v>
      </c>
      <c r="H345" s="168" t="s">
        <v>31</v>
      </c>
      <c r="I345" s="168" t="s">
        <v>31</v>
      </c>
      <c r="J345" s="169">
        <v>0.26</v>
      </c>
      <c r="K345" s="168" t="s">
        <v>520</v>
      </c>
      <c r="L345" s="169">
        <v>0.1</v>
      </c>
      <c r="M345" s="170" t="s">
        <v>31</v>
      </c>
      <c r="N345" s="171" t="s">
        <v>31</v>
      </c>
      <c r="T345" s="137" t="s">
        <v>239</v>
      </c>
    </row>
    <row r="346" spans="1:25" s="132" customFormat="1" x14ac:dyDescent="0.2">
      <c r="A346" s="167"/>
      <c r="B346" s="166" t="s">
        <v>256</v>
      </c>
      <c r="C346" s="904" t="s">
        <v>257</v>
      </c>
      <c r="D346" s="904"/>
      <c r="E346" s="904"/>
      <c r="F346" s="168" t="s">
        <v>31</v>
      </c>
      <c r="G346" s="168" t="s">
        <v>31</v>
      </c>
      <c r="H346" s="168" t="s">
        <v>31</v>
      </c>
      <c r="I346" s="168" t="s">
        <v>31</v>
      </c>
      <c r="J346" s="169">
        <v>11.27</v>
      </c>
      <c r="K346" s="168" t="s">
        <v>31</v>
      </c>
      <c r="L346" s="169">
        <v>3.38</v>
      </c>
      <c r="M346" s="170" t="s">
        <v>31</v>
      </c>
      <c r="N346" s="171" t="s">
        <v>31</v>
      </c>
      <c r="T346" s="137" t="s">
        <v>257</v>
      </c>
    </row>
    <row r="347" spans="1:25" s="132" customFormat="1" x14ac:dyDescent="0.2">
      <c r="A347" s="167"/>
      <c r="B347" s="166" t="s">
        <v>31</v>
      </c>
      <c r="C347" s="904" t="s">
        <v>258</v>
      </c>
      <c r="D347" s="904"/>
      <c r="E347" s="904"/>
      <c r="F347" s="168" t="s">
        <v>241</v>
      </c>
      <c r="G347" s="168" t="s">
        <v>928</v>
      </c>
      <c r="H347" s="168" t="s">
        <v>520</v>
      </c>
      <c r="I347" s="168" t="s">
        <v>929</v>
      </c>
      <c r="J347" s="169" t="s">
        <v>31</v>
      </c>
      <c r="K347" s="168" t="s">
        <v>31</v>
      </c>
      <c r="L347" s="169" t="s">
        <v>31</v>
      </c>
      <c r="M347" s="170" t="s">
        <v>31</v>
      </c>
      <c r="N347" s="171" t="s">
        <v>31</v>
      </c>
      <c r="U347" s="137" t="s">
        <v>258</v>
      </c>
    </row>
    <row r="348" spans="1:25" s="132" customFormat="1" x14ac:dyDescent="0.2">
      <c r="A348" s="167"/>
      <c r="B348" s="166" t="s">
        <v>31</v>
      </c>
      <c r="C348" s="904" t="s">
        <v>240</v>
      </c>
      <c r="D348" s="904"/>
      <c r="E348" s="904"/>
      <c r="F348" s="168" t="s">
        <v>241</v>
      </c>
      <c r="G348" s="168" t="s">
        <v>925</v>
      </c>
      <c r="H348" s="168" t="s">
        <v>520</v>
      </c>
      <c r="I348" s="168" t="s">
        <v>930</v>
      </c>
      <c r="J348" s="169" t="s">
        <v>31</v>
      </c>
      <c r="K348" s="168" t="s">
        <v>31</v>
      </c>
      <c r="L348" s="169" t="s">
        <v>31</v>
      </c>
      <c r="M348" s="170" t="s">
        <v>31</v>
      </c>
      <c r="N348" s="171" t="s">
        <v>31</v>
      </c>
      <c r="U348" s="137" t="s">
        <v>240</v>
      </c>
    </row>
    <row r="349" spans="1:25" s="132" customFormat="1" x14ac:dyDescent="0.2">
      <c r="A349" s="167"/>
      <c r="B349" s="166" t="s">
        <v>31</v>
      </c>
      <c r="C349" s="917" t="s">
        <v>244</v>
      </c>
      <c r="D349" s="917"/>
      <c r="E349" s="917"/>
      <c r="F349" s="159" t="s">
        <v>31</v>
      </c>
      <c r="G349" s="159" t="s">
        <v>31</v>
      </c>
      <c r="H349" s="159" t="s">
        <v>31</v>
      </c>
      <c r="I349" s="159" t="s">
        <v>31</v>
      </c>
      <c r="J349" s="160">
        <v>55.29</v>
      </c>
      <c r="K349" s="159" t="s">
        <v>31</v>
      </c>
      <c r="L349" s="160">
        <v>19.89</v>
      </c>
      <c r="M349" s="161" t="s">
        <v>31</v>
      </c>
      <c r="N349" s="162" t="s">
        <v>31</v>
      </c>
      <c r="V349" s="137" t="s">
        <v>244</v>
      </c>
    </row>
    <row r="350" spans="1:25" s="132" customFormat="1" x14ac:dyDescent="0.2">
      <c r="A350" s="167"/>
      <c r="B350" s="166" t="s">
        <v>31</v>
      </c>
      <c r="C350" s="904" t="s">
        <v>245</v>
      </c>
      <c r="D350" s="904"/>
      <c r="E350" s="904"/>
      <c r="F350" s="168" t="s">
        <v>31</v>
      </c>
      <c r="G350" s="168" t="s">
        <v>31</v>
      </c>
      <c r="H350" s="168" t="s">
        <v>31</v>
      </c>
      <c r="I350" s="168" t="s">
        <v>31</v>
      </c>
      <c r="J350" s="169" t="s">
        <v>31</v>
      </c>
      <c r="K350" s="168" t="s">
        <v>31</v>
      </c>
      <c r="L350" s="169">
        <v>15.93</v>
      </c>
      <c r="M350" s="170" t="s">
        <v>31</v>
      </c>
      <c r="N350" s="171" t="s">
        <v>31</v>
      </c>
      <c r="U350" s="137" t="s">
        <v>245</v>
      </c>
    </row>
    <row r="351" spans="1:25" s="132" customFormat="1" ht="22.5" x14ac:dyDescent="0.2">
      <c r="A351" s="167"/>
      <c r="B351" s="166" t="s">
        <v>892</v>
      </c>
      <c r="C351" s="904" t="s">
        <v>893</v>
      </c>
      <c r="D351" s="904"/>
      <c r="E351" s="904"/>
      <c r="F351" s="168" t="s">
        <v>144</v>
      </c>
      <c r="G351" s="168" t="s">
        <v>248</v>
      </c>
      <c r="H351" s="168" t="s">
        <v>31</v>
      </c>
      <c r="I351" s="168" t="s">
        <v>248</v>
      </c>
      <c r="J351" s="169" t="s">
        <v>31</v>
      </c>
      <c r="K351" s="168" t="s">
        <v>31</v>
      </c>
      <c r="L351" s="169">
        <v>15.13</v>
      </c>
      <c r="M351" s="170" t="s">
        <v>31</v>
      </c>
      <c r="N351" s="171" t="s">
        <v>31</v>
      </c>
      <c r="U351" s="137" t="s">
        <v>893</v>
      </c>
    </row>
    <row r="352" spans="1:25" s="132" customFormat="1" ht="22.5" x14ac:dyDescent="0.2">
      <c r="A352" s="167"/>
      <c r="B352" s="166" t="s">
        <v>894</v>
      </c>
      <c r="C352" s="904" t="s">
        <v>895</v>
      </c>
      <c r="D352" s="904"/>
      <c r="E352" s="904"/>
      <c r="F352" s="168" t="s">
        <v>144</v>
      </c>
      <c r="G352" s="168" t="s">
        <v>554</v>
      </c>
      <c r="H352" s="168" t="s">
        <v>31</v>
      </c>
      <c r="I352" s="168" t="s">
        <v>554</v>
      </c>
      <c r="J352" s="169" t="s">
        <v>31</v>
      </c>
      <c r="K352" s="168" t="s">
        <v>31</v>
      </c>
      <c r="L352" s="169">
        <v>10.35</v>
      </c>
      <c r="M352" s="170" t="s">
        <v>31</v>
      </c>
      <c r="N352" s="171" t="s">
        <v>31</v>
      </c>
      <c r="U352" s="137" t="s">
        <v>895</v>
      </c>
    </row>
    <row r="353" spans="1:25" s="132" customFormat="1" x14ac:dyDescent="0.2">
      <c r="A353" s="172"/>
      <c r="B353" s="173"/>
      <c r="C353" s="918" t="s">
        <v>252</v>
      </c>
      <c r="D353" s="918"/>
      <c r="E353" s="918"/>
      <c r="F353" s="174" t="s">
        <v>31</v>
      </c>
      <c r="G353" s="174" t="s">
        <v>31</v>
      </c>
      <c r="H353" s="174" t="s">
        <v>31</v>
      </c>
      <c r="I353" s="174" t="s">
        <v>31</v>
      </c>
      <c r="J353" s="175" t="s">
        <v>31</v>
      </c>
      <c r="K353" s="174" t="s">
        <v>31</v>
      </c>
      <c r="L353" s="175">
        <v>45.37</v>
      </c>
      <c r="M353" s="161" t="s">
        <v>31</v>
      </c>
      <c r="N353" s="176" t="s">
        <v>31</v>
      </c>
      <c r="W353" s="137" t="s">
        <v>252</v>
      </c>
    </row>
    <row r="354" spans="1:25" s="132" customFormat="1" x14ac:dyDescent="0.2">
      <c r="A354" s="157" t="s">
        <v>1626</v>
      </c>
      <c r="B354" s="158" t="s">
        <v>919</v>
      </c>
      <c r="C354" s="917" t="s">
        <v>920</v>
      </c>
      <c r="D354" s="917"/>
      <c r="E354" s="917"/>
      <c r="F354" s="159" t="s">
        <v>650</v>
      </c>
      <c r="G354" s="159" t="s">
        <v>31</v>
      </c>
      <c r="H354" s="159" t="s">
        <v>31</v>
      </c>
      <c r="I354" s="159" t="s">
        <v>1498</v>
      </c>
      <c r="J354" s="160" t="s">
        <v>31</v>
      </c>
      <c r="K354" s="159" t="s">
        <v>31</v>
      </c>
      <c r="L354" s="160" t="s">
        <v>31</v>
      </c>
      <c r="M354" s="161" t="s">
        <v>31</v>
      </c>
      <c r="N354" s="162" t="s">
        <v>31</v>
      </c>
      <c r="R354" s="137" t="s">
        <v>920</v>
      </c>
    </row>
    <row r="355" spans="1:25" s="132" customFormat="1" x14ac:dyDescent="0.2">
      <c r="A355" s="163"/>
      <c r="B355" s="164"/>
      <c r="C355" s="904" t="s">
        <v>1627</v>
      </c>
      <c r="D355" s="904"/>
      <c r="E355" s="904"/>
      <c r="F355" s="904"/>
      <c r="G355" s="904"/>
      <c r="H355" s="904"/>
      <c r="I355" s="904"/>
      <c r="J355" s="904"/>
      <c r="K355" s="904"/>
      <c r="L355" s="904"/>
      <c r="M355" s="904"/>
      <c r="N355" s="912"/>
      <c r="Y355" s="137" t="s">
        <v>1627</v>
      </c>
    </row>
    <row r="356" spans="1:25" s="132" customFormat="1" ht="33.75" x14ac:dyDescent="0.2">
      <c r="A356" s="165"/>
      <c r="B356" s="166" t="s">
        <v>822</v>
      </c>
      <c r="C356" s="904" t="s">
        <v>519</v>
      </c>
      <c r="D356" s="904"/>
      <c r="E356" s="904"/>
      <c r="F356" s="904"/>
      <c r="G356" s="904"/>
      <c r="H356" s="904"/>
      <c r="I356" s="904"/>
      <c r="J356" s="904"/>
      <c r="K356" s="904"/>
      <c r="L356" s="904"/>
      <c r="M356" s="904"/>
      <c r="N356" s="912"/>
      <c r="S356" s="137" t="s">
        <v>519</v>
      </c>
    </row>
    <row r="357" spans="1:25" s="132" customFormat="1" x14ac:dyDescent="0.2">
      <c r="A357" s="167"/>
      <c r="B357" s="166" t="s">
        <v>225</v>
      </c>
      <c r="C357" s="904" t="s">
        <v>255</v>
      </c>
      <c r="D357" s="904"/>
      <c r="E357" s="904"/>
      <c r="F357" s="168" t="s">
        <v>31</v>
      </c>
      <c r="G357" s="168" t="s">
        <v>31</v>
      </c>
      <c r="H357" s="168" t="s">
        <v>31</v>
      </c>
      <c r="I357" s="168" t="s">
        <v>31</v>
      </c>
      <c r="J357" s="169">
        <v>26.51</v>
      </c>
      <c r="K357" s="168" t="s">
        <v>520</v>
      </c>
      <c r="L357" s="169">
        <v>26.51</v>
      </c>
      <c r="M357" s="170" t="s">
        <v>31</v>
      </c>
      <c r="N357" s="171" t="s">
        <v>31</v>
      </c>
      <c r="T357" s="137" t="s">
        <v>255</v>
      </c>
    </row>
    <row r="358" spans="1:25" s="132" customFormat="1" x14ac:dyDescent="0.2">
      <c r="A358" s="167"/>
      <c r="B358" s="166" t="s">
        <v>235</v>
      </c>
      <c r="C358" s="904" t="s">
        <v>236</v>
      </c>
      <c r="D358" s="904"/>
      <c r="E358" s="904"/>
      <c r="F358" s="168" t="s">
        <v>31</v>
      </c>
      <c r="G358" s="168" t="s">
        <v>31</v>
      </c>
      <c r="H358" s="168" t="s">
        <v>31</v>
      </c>
      <c r="I358" s="168" t="s">
        <v>31</v>
      </c>
      <c r="J358" s="169">
        <v>1.81</v>
      </c>
      <c r="K358" s="168" t="s">
        <v>520</v>
      </c>
      <c r="L358" s="169">
        <v>1.81</v>
      </c>
      <c r="M358" s="170" t="s">
        <v>31</v>
      </c>
      <c r="N358" s="171" t="s">
        <v>31</v>
      </c>
      <c r="T358" s="137" t="s">
        <v>236</v>
      </c>
    </row>
    <row r="359" spans="1:25" s="132" customFormat="1" x14ac:dyDescent="0.2">
      <c r="A359" s="167"/>
      <c r="B359" s="166" t="s">
        <v>238</v>
      </c>
      <c r="C359" s="904" t="s">
        <v>239</v>
      </c>
      <c r="D359" s="904"/>
      <c r="E359" s="904"/>
      <c r="F359" s="168" t="s">
        <v>31</v>
      </c>
      <c r="G359" s="168" t="s">
        <v>31</v>
      </c>
      <c r="H359" s="168" t="s">
        <v>31</v>
      </c>
      <c r="I359" s="168" t="s">
        <v>31</v>
      </c>
      <c r="J359" s="169">
        <v>0.26</v>
      </c>
      <c r="K359" s="168" t="s">
        <v>520</v>
      </c>
      <c r="L359" s="169">
        <v>0.26</v>
      </c>
      <c r="M359" s="170" t="s">
        <v>31</v>
      </c>
      <c r="N359" s="171" t="s">
        <v>31</v>
      </c>
      <c r="T359" s="137" t="s">
        <v>239</v>
      </c>
    </row>
    <row r="360" spans="1:25" s="132" customFormat="1" x14ac:dyDescent="0.2">
      <c r="A360" s="167"/>
      <c r="B360" s="166" t="s">
        <v>256</v>
      </c>
      <c r="C360" s="904" t="s">
        <v>257</v>
      </c>
      <c r="D360" s="904"/>
      <c r="E360" s="904"/>
      <c r="F360" s="168" t="s">
        <v>31</v>
      </c>
      <c r="G360" s="168" t="s">
        <v>31</v>
      </c>
      <c r="H360" s="168" t="s">
        <v>31</v>
      </c>
      <c r="I360" s="168" t="s">
        <v>31</v>
      </c>
      <c r="J360" s="169">
        <v>10.27</v>
      </c>
      <c r="K360" s="168" t="s">
        <v>31</v>
      </c>
      <c r="L360" s="169">
        <v>8.2200000000000006</v>
      </c>
      <c r="M360" s="170" t="s">
        <v>31</v>
      </c>
      <c r="N360" s="171" t="s">
        <v>31</v>
      </c>
      <c r="T360" s="137" t="s">
        <v>257</v>
      </c>
    </row>
    <row r="361" spans="1:25" s="132" customFormat="1" x14ac:dyDescent="0.2">
      <c r="A361" s="167"/>
      <c r="B361" s="166" t="s">
        <v>31</v>
      </c>
      <c r="C361" s="904" t="s">
        <v>258</v>
      </c>
      <c r="D361" s="904"/>
      <c r="E361" s="904"/>
      <c r="F361" s="168" t="s">
        <v>241</v>
      </c>
      <c r="G361" s="168" t="s">
        <v>923</v>
      </c>
      <c r="H361" s="168" t="s">
        <v>520</v>
      </c>
      <c r="I361" s="168" t="s">
        <v>923</v>
      </c>
      <c r="J361" s="169" t="s">
        <v>31</v>
      </c>
      <c r="K361" s="168" t="s">
        <v>31</v>
      </c>
      <c r="L361" s="169" t="s">
        <v>31</v>
      </c>
      <c r="M361" s="170" t="s">
        <v>31</v>
      </c>
      <c r="N361" s="171" t="s">
        <v>31</v>
      </c>
      <c r="U361" s="137" t="s">
        <v>258</v>
      </c>
    </row>
    <row r="362" spans="1:25" s="132" customFormat="1" x14ac:dyDescent="0.2">
      <c r="A362" s="167"/>
      <c r="B362" s="166" t="s">
        <v>31</v>
      </c>
      <c r="C362" s="904" t="s">
        <v>240</v>
      </c>
      <c r="D362" s="904"/>
      <c r="E362" s="904"/>
      <c r="F362" s="168" t="s">
        <v>241</v>
      </c>
      <c r="G362" s="168" t="s">
        <v>925</v>
      </c>
      <c r="H362" s="168" t="s">
        <v>520</v>
      </c>
      <c r="I362" s="168" t="s">
        <v>925</v>
      </c>
      <c r="J362" s="169" t="s">
        <v>31</v>
      </c>
      <c r="K362" s="168" t="s">
        <v>31</v>
      </c>
      <c r="L362" s="169" t="s">
        <v>31</v>
      </c>
      <c r="M362" s="170" t="s">
        <v>31</v>
      </c>
      <c r="N362" s="171" t="s">
        <v>31</v>
      </c>
      <c r="U362" s="137" t="s">
        <v>240</v>
      </c>
    </row>
    <row r="363" spans="1:25" s="132" customFormat="1" x14ac:dyDescent="0.2">
      <c r="A363" s="167"/>
      <c r="B363" s="166" t="s">
        <v>31</v>
      </c>
      <c r="C363" s="917" t="s">
        <v>244</v>
      </c>
      <c r="D363" s="917"/>
      <c r="E363" s="917"/>
      <c r="F363" s="159" t="s">
        <v>31</v>
      </c>
      <c r="G363" s="159" t="s">
        <v>31</v>
      </c>
      <c r="H363" s="159" t="s">
        <v>31</v>
      </c>
      <c r="I363" s="159" t="s">
        <v>31</v>
      </c>
      <c r="J363" s="160">
        <v>38.590000000000003</v>
      </c>
      <c r="K363" s="159" t="s">
        <v>31</v>
      </c>
      <c r="L363" s="160">
        <v>36.54</v>
      </c>
      <c r="M363" s="161" t="s">
        <v>31</v>
      </c>
      <c r="N363" s="162" t="s">
        <v>31</v>
      </c>
      <c r="V363" s="137" t="s">
        <v>244</v>
      </c>
    </row>
    <row r="364" spans="1:25" s="132" customFormat="1" x14ac:dyDescent="0.2">
      <c r="A364" s="167"/>
      <c r="B364" s="166" t="s">
        <v>31</v>
      </c>
      <c r="C364" s="904" t="s">
        <v>245</v>
      </c>
      <c r="D364" s="904"/>
      <c r="E364" s="904"/>
      <c r="F364" s="168" t="s">
        <v>31</v>
      </c>
      <c r="G364" s="168" t="s">
        <v>31</v>
      </c>
      <c r="H364" s="168" t="s">
        <v>31</v>
      </c>
      <c r="I364" s="168" t="s">
        <v>31</v>
      </c>
      <c r="J364" s="169" t="s">
        <v>31</v>
      </c>
      <c r="K364" s="168" t="s">
        <v>31</v>
      </c>
      <c r="L364" s="169">
        <v>26.77</v>
      </c>
      <c r="M364" s="170" t="s">
        <v>31</v>
      </c>
      <c r="N364" s="171" t="s">
        <v>31</v>
      </c>
      <c r="U364" s="137" t="s">
        <v>245</v>
      </c>
    </row>
    <row r="365" spans="1:25" s="132" customFormat="1" ht="22.5" x14ac:dyDescent="0.2">
      <c r="A365" s="167"/>
      <c r="B365" s="166" t="s">
        <v>892</v>
      </c>
      <c r="C365" s="904" t="s">
        <v>893</v>
      </c>
      <c r="D365" s="904"/>
      <c r="E365" s="904"/>
      <c r="F365" s="168" t="s">
        <v>144</v>
      </c>
      <c r="G365" s="168" t="s">
        <v>248</v>
      </c>
      <c r="H365" s="168" t="s">
        <v>31</v>
      </c>
      <c r="I365" s="168" t="s">
        <v>248</v>
      </c>
      <c r="J365" s="169" t="s">
        <v>31</v>
      </c>
      <c r="K365" s="168" t="s">
        <v>31</v>
      </c>
      <c r="L365" s="169">
        <v>25.43</v>
      </c>
      <c r="M365" s="170" t="s">
        <v>31</v>
      </c>
      <c r="N365" s="171" t="s">
        <v>31</v>
      </c>
      <c r="U365" s="137" t="s">
        <v>893</v>
      </c>
    </row>
    <row r="366" spans="1:25" s="132" customFormat="1" ht="22.5" x14ac:dyDescent="0.2">
      <c r="A366" s="167"/>
      <c r="B366" s="166" t="s">
        <v>894</v>
      </c>
      <c r="C366" s="904" t="s">
        <v>895</v>
      </c>
      <c r="D366" s="904"/>
      <c r="E366" s="904"/>
      <c r="F366" s="168" t="s">
        <v>144</v>
      </c>
      <c r="G366" s="168" t="s">
        <v>554</v>
      </c>
      <c r="H366" s="168" t="s">
        <v>31</v>
      </c>
      <c r="I366" s="168" t="s">
        <v>554</v>
      </c>
      <c r="J366" s="169" t="s">
        <v>31</v>
      </c>
      <c r="K366" s="168" t="s">
        <v>31</v>
      </c>
      <c r="L366" s="169">
        <v>17.399999999999999</v>
      </c>
      <c r="M366" s="170" t="s">
        <v>31</v>
      </c>
      <c r="N366" s="171" t="s">
        <v>31</v>
      </c>
      <c r="U366" s="137" t="s">
        <v>895</v>
      </c>
    </row>
    <row r="367" spans="1:25" s="132" customFormat="1" x14ac:dyDescent="0.2">
      <c r="A367" s="172"/>
      <c r="B367" s="173"/>
      <c r="C367" s="918" t="s">
        <v>252</v>
      </c>
      <c r="D367" s="918"/>
      <c r="E367" s="918"/>
      <c r="F367" s="174" t="s">
        <v>31</v>
      </c>
      <c r="G367" s="174" t="s">
        <v>31</v>
      </c>
      <c r="H367" s="174" t="s">
        <v>31</v>
      </c>
      <c r="I367" s="174" t="s">
        <v>31</v>
      </c>
      <c r="J367" s="175" t="s">
        <v>31</v>
      </c>
      <c r="K367" s="174" t="s">
        <v>31</v>
      </c>
      <c r="L367" s="175">
        <v>79.37</v>
      </c>
      <c r="M367" s="161" t="s">
        <v>31</v>
      </c>
      <c r="N367" s="176" t="s">
        <v>31</v>
      </c>
      <c r="W367" s="137" t="s">
        <v>252</v>
      </c>
    </row>
    <row r="368" spans="1:25" s="132" customFormat="1" ht="33.75" x14ac:dyDescent="0.2">
      <c r="A368" s="157" t="s">
        <v>703</v>
      </c>
      <c r="B368" s="158" t="s">
        <v>1628</v>
      </c>
      <c r="C368" s="917" t="s">
        <v>932</v>
      </c>
      <c r="D368" s="917"/>
      <c r="E368" s="917"/>
      <c r="F368" s="159" t="s">
        <v>744</v>
      </c>
      <c r="G368" s="159" t="s">
        <v>31</v>
      </c>
      <c r="H368" s="159" t="s">
        <v>31</v>
      </c>
      <c r="I368" s="159" t="s">
        <v>1629</v>
      </c>
      <c r="J368" s="160">
        <v>6.35</v>
      </c>
      <c r="K368" s="159" t="s">
        <v>31</v>
      </c>
      <c r="L368" s="160">
        <v>712.47</v>
      </c>
      <c r="M368" s="161" t="s">
        <v>31</v>
      </c>
      <c r="N368" s="162" t="s">
        <v>31</v>
      </c>
      <c r="R368" s="137" t="s">
        <v>932</v>
      </c>
    </row>
    <row r="369" spans="1:25" s="132" customFormat="1" x14ac:dyDescent="0.2">
      <c r="A369" s="163"/>
      <c r="B369" s="164"/>
      <c r="C369" s="904" t="s">
        <v>1630</v>
      </c>
      <c r="D369" s="904"/>
      <c r="E369" s="904"/>
      <c r="F369" s="904"/>
      <c r="G369" s="904"/>
      <c r="H369" s="904"/>
      <c r="I369" s="904"/>
      <c r="J369" s="904"/>
      <c r="K369" s="904"/>
      <c r="L369" s="904"/>
      <c r="M369" s="904"/>
      <c r="N369" s="912"/>
      <c r="Y369" s="137" t="s">
        <v>1630</v>
      </c>
    </row>
    <row r="370" spans="1:25" s="132" customFormat="1" x14ac:dyDescent="0.2">
      <c r="A370" s="163"/>
      <c r="B370" s="164"/>
      <c r="C370" s="904" t="s">
        <v>1631</v>
      </c>
      <c r="D370" s="904"/>
      <c r="E370" s="904"/>
      <c r="F370" s="904"/>
      <c r="G370" s="904"/>
      <c r="H370" s="904"/>
      <c r="I370" s="904"/>
      <c r="J370" s="904"/>
      <c r="K370" s="904"/>
      <c r="L370" s="904"/>
      <c r="M370" s="904"/>
      <c r="N370" s="912"/>
      <c r="X370" s="137" t="s">
        <v>1631</v>
      </c>
    </row>
    <row r="371" spans="1:25" s="132" customFormat="1" ht="33.75" x14ac:dyDescent="0.2">
      <c r="A371" s="157" t="s">
        <v>1632</v>
      </c>
      <c r="B371" s="158" t="s">
        <v>936</v>
      </c>
      <c r="C371" s="917" t="s">
        <v>937</v>
      </c>
      <c r="D371" s="917"/>
      <c r="E371" s="917"/>
      <c r="F371" s="159" t="s">
        <v>178</v>
      </c>
      <c r="G371" s="159" t="s">
        <v>31</v>
      </c>
      <c r="H371" s="159" t="s">
        <v>31</v>
      </c>
      <c r="I371" s="159" t="s">
        <v>1599</v>
      </c>
      <c r="J371" s="160" t="s">
        <v>31</v>
      </c>
      <c r="K371" s="159" t="s">
        <v>31</v>
      </c>
      <c r="L371" s="160" t="s">
        <v>31</v>
      </c>
      <c r="M371" s="161" t="s">
        <v>31</v>
      </c>
      <c r="N371" s="162" t="s">
        <v>31</v>
      </c>
      <c r="R371" s="137" t="s">
        <v>937</v>
      </c>
    </row>
    <row r="372" spans="1:25" s="132" customFormat="1" x14ac:dyDescent="0.2">
      <c r="A372" s="163"/>
      <c r="B372" s="164"/>
      <c r="C372" s="904" t="s">
        <v>1633</v>
      </c>
      <c r="D372" s="904"/>
      <c r="E372" s="904"/>
      <c r="F372" s="904"/>
      <c r="G372" s="904"/>
      <c r="H372" s="904"/>
      <c r="I372" s="904"/>
      <c r="J372" s="904"/>
      <c r="K372" s="904"/>
      <c r="L372" s="904"/>
      <c r="M372" s="904"/>
      <c r="N372" s="912"/>
      <c r="Y372" s="137" t="s">
        <v>1633</v>
      </c>
    </row>
    <row r="373" spans="1:25" s="132" customFormat="1" ht="33.75" x14ac:dyDescent="0.2">
      <c r="A373" s="165"/>
      <c r="B373" s="166" t="s">
        <v>822</v>
      </c>
      <c r="C373" s="904" t="s">
        <v>519</v>
      </c>
      <c r="D373" s="904"/>
      <c r="E373" s="904"/>
      <c r="F373" s="904"/>
      <c r="G373" s="904"/>
      <c r="H373" s="904"/>
      <c r="I373" s="904"/>
      <c r="J373" s="904"/>
      <c r="K373" s="904"/>
      <c r="L373" s="904"/>
      <c r="M373" s="904"/>
      <c r="N373" s="912"/>
      <c r="S373" s="137" t="s">
        <v>519</v>
      </c>
    </row>
    <row r="374" spans="1:25" s="132" customFormat="1" x14ac:dyDescent="0.2">
      <c r="A374" s="167"/>
      <c r="B374" s="166" t="s">
        <v>225</v>
      </c>
      <c r="C374" s="904" t="s">
        <v>255</v>
      </c>
      <c r="D374" s="904"/>
      <c r="E374" s="904"/>
      <c r="F374" s="168" t="s">
        <v>31</v>
      </c>
      <c r="G374" s="168" t="s">
        <v>31</v>
      </c>
      <c r="H374" s="168" t="s">
        <v>31</v>
      </c>
      <c r="I374" s="168" t="s">
        <v>31</v>
      </c>
      <c r="J374" s="169">
        <v>2.0699999999999998</v>
      </c>
      <c r="K374" s="168" t="s">
        <v>520</v>
      </c>
      <c r="L374" s="169">
        <v>108.68</v>
      </c>
      <c r="M374" s="170" t="s">
        <v>31</v>
      </c>
      <c r="N374" s="171" t="s">
        <v>31</v>
      </c>
      <c r="T374" s="137" t="s">
        <v>255</v>
      </c>
    </row>
    <row r="375" spans="1:25" s="132" customFormat="1" x14ac:dyDescent="0.2">
      <c r="A375" s="167"/>
      <c r="B375" s="166" t="s">
        <v>256</v>
      </c>
      <c r="C375" s="904" t="s">
        <v>257</v>
      </c>
      <c r="D375" s="904"/>
      <c r="E375" s="904"/>
      <c r="F375" s="168" t="s">
        <v>31</v>
      </c>
      <c r="G375" s="168" t="s">
        <v>31</v>
      </c>
      <c r="H375" s="168" t="s">
        <v>31</v>
      </c>
      <c r="I375" s="168" t="s">
        <v>31</v>
      </c>
      <c r="J375" s="169">
        <v>0.04</v>
      </c>
      <c r="K375" s="168" t="s">
        <v>31</v>
      </c>
      <c r="L375" s="169">
        <v>1.68</v>
      </c>
      <c r="M375" s="170" t="s">
        <v>31</v>
      </c>
      <c r="N375" s="171" t="s">
        <v>31</v>
      </c>
      <c r="T375" s="137" t="s">
        <v>257</v>
      </c>
    </row>
    <row r="376" spans="1:25" s="132" customFormat="1" x14ac:dyDescent="0.2">
      <c r="A376" s="167"/>
      <c r="B376" s="166" t="s">
        <v>31</v>
      </c>
      <c r="C376" s="904" t="s">
        <v>258</v>
      </c>
      <c r="D376" s="904"/>
      <c r="E376" s="904"/>
      <c r="F376" s="168" t="s">
        <v>241</v>
      </c>
      <c r="G376" s="168" t="s">
        <v>939</v>
      </c>
      <c r="H376" s="168" t="s">
        <v>520</v>
      </c>
      <c r="I376" s="168" t="s">
        <v>1634</v>
      </c>
      <c r="J376" s="169" t="s">
        <v>31</v>
      </c>
      <c r="K376" s="168" t="s">
        <v>31</v>
      </c>
      <c r="L376" s="169" t="s">
        <v>31</v>
      </c>
      <c r="M376" s="170" t="s">
        <v>31</v>
      </c>
      <c r="N376" s="171" t="s">
        <v>31</v>
      </c>
      <c r="U376" s="137" t="s">
        <v>258</v>
      </c>
    </row>
    <row r="377" spans="1:25" s="132" customFormat="1" x14ac:dyDescent="0.2">
      <c r="A377" s="167"/>
      <c r="B377" s="166" t="s">
        <v>31</v>
      </c>
      <c r="C377" s="917" t="s">
        <v>244</v>
      </c>
      <c r="D377" s="917"/>
      <c r="E377" s="917"/>
      <c r="F377" s="159" t="s">
        <v>31</v>
      </c>
      <c r="G377" s="159" t="s">
        <v>31</v>
      </c>
      <c r="H377" s="159" t="s">
        <v>31</v>
      </c>
      <c r="I377" s="159" t="s">
        <v>31</v>
      </c>
      <c r="J377" s="160">
        <v>2.11</v>
      </c>
      <c r="K377" s="159" t="s">
        <v>31</v>
      </c>
      <c r="L377" s="160">
        <v>110.36</v>
      </c>
      <c r="M377" s="161" t="s">
        <v>31</v>
      </c>
      <c r="N377" s="162" t="s">
        <v>31</v>
      </c>
      <c r="V377" s="137" t="s">
        <v>244</v>
      </c>
    </row>
    <row r="378" spans="1:25" s="132" customFormat="1" x14ac:dyDescent="0.2">
      <c r="A378" s="167"/>
      <c r="B378" s="166" t="s">
        <v>31</v>
      </c>
      <c r="C378" s="904" t="s">
        <v>245</v>
      </c>
      <c r="D378" s="904"/>
      <c r="E378" s="904"/>
      <c r="F378" s="168" t="s">
        <v>31</v>
      </c>
      <c r="G378" s="168" t="s">
        <v>31</v>
      </c>
      <c r="H378" s="168" t="s">
        <v>31</v>
      </c>
      <c r="I378" s="168" t="s">
        <v>31</v>
      </c>
      <c r="J378" s="169" t="s">
        <v>31</v>
      </c>
      <c r="K378" s="168" t="s">
        <v>31</v>
      </c>
      <c r="L378" s="169">
        <v>108.68</v>
      </c>
      <c r="M378" s="170" t="s">
        <v>31</v>
      </c>
      <c r="N378" s="171" t="s">
        <v>31</v>
      </c>
      <c r="U378" s="137" t="s">
        <v>245</v>
      </c>
    </row>
    <row r="379" spans="1:25" s="132" customFormat="1" ht="22.5" x14ac:dyDescent="0.2">
      <c r="A379" s="167"/>
      <c r="B379" s="166" t="s">
        <v>839</v>
      </c>
      <c r="C379" s="904" t="s">
        <v>840</v>
      </c>
      <c r="D379" s="904"/>
      <c r="E379" s="904"/>
      <c r="F379" s="168" t="s">
        <v>144</v>
      </c>
      <c r="G379" s="168" t="s">
        <v>841</v>
      </c>
      <c r="H379" s="168" t="s">
        <v>31</v>
      </c>
      <c r="I379" s="168" t="s">
        <v>841</v>
      </c>
      <c r="J379" s="169" t="s">
        <v>31</v>
      </c>
      <c r="K379" s="168" t="s">
        <v>31</v>
      </c>
      <c r="L379" s="169">
        <v>99.99</v>
      </c>
      <c r="M379" s="170" t="s">
        <v>31</v>
      </c>
      <c r="N379" s="171" t="s">
        <v>31</v>
      </c>
      <c r="U379" s="137" t="s">
        <v>840</v>
      </c>
    </row>
    <row r="380" spans="1:25" s="132" customFormat="1" ht="22.5" x14ac:dyDescent="0.2">
      <c r="A380" s="167"/>
      <c r="B380" s="166" t="s">
        <v>842</v>
      </c>
      <c r="C380" s="904" t="s">
        <v>843</v>
      </c>
      <c r="D380" s="904"/>
      <c r="E380" s="904"/>
      <c r="F380" s="168" t="s">
        <v>144</v>
      </c>
      <c r="G380" s="168" t="s">
        <v>554</v>
      </c>
      <c r="H380" s="168" t="s">
        <v>31</v>
      </c>
      <c r="I380" s="168" t="s">
        <v>554</v>
      </c>
      <c r="J380" s="169" t="s">
        <v>31</v>
      </c>
      <c r="K380" s="168" t="s">
        <v>31</v>
      </c>
      <c r="L380" s="169">
        <v>70.64</v>
      </c>
      <c r="M380" s="170" t="s">
        <v>31</v>
      </c>
      <c r="N380" s="171" t="s">
        <v>31</v>
      </c>
      <c r="U380" s="137" t="s">
        <v>843</v>
      </c>
    </row>
    <row r="381" spans="1:25" s="132" customFormat="1" x14ac:dyDescent="0.2">
      <c r="A381" s="172"/>
      <c r="B381" s="173"/>
      <c r="C381" s="918" t="s">
        <v>252</v>
      </c>
      <c r="D381" s="918"/>
      <c r="E381" s="918"/>
      <c r="F381" s="174" t="s">
        <v>31</v>
      </c>
      <c r="G381" s="174" t="s">
        <v>31</v>
      </c>
      <c r="H381" s="174" t="s">
        <v>31</v>
      </c>
      <c r="I381" s="174" t="s">
        <v>31</v>
      </c>
      <c r="J381" s="175" t="s">
        <v>31</v>
      </c>
      <c r="K381" s="174" t="s">
        <v>31</v>
      </c>
      <c r="L381" s="175">
        <v>280.99</v>
      </c>
      <c r="M381" s="161" t="s">
        <v>31</v>
      </c>
      <c r="N381" s="176" t="s">
        <v>31</v>
      </c>
      <c r="W381" s="137" t="s">
        <v>252</v>
      </c>
    </row>
    <row r="382" spans="1:25" s="132" customFormat="1" ht="22.5" x14ac:dyDescent="0.2">
      <c r="A382" s="157" t="s">
        <v>1635</v>
      </c>
      <c r="B382" s="158" t="s">
        <v>881</v>
      </c>
      <c r="C382" s="917" t="s">
        <v>941</v>
      </c>
      <c r="D382" s="917"/>
      <c r="E382" s="917"/>
      <c r="F382" s="159" t="s">
        <v>178</v>
      </c>
      <c r="G382" s="159" t="s">
        <v>31</v>
      </c>
      <c r="H382" s="159" t="s">
        <v>31</v>
      </c>
      <c r="I382" s="159" t="s">
        <v>341</v>
      </c>
      <c r="J382" s="160">
        <v>19.559999999999999</v>
      </c>
      <c r="K382" s="159" t="s">
        <v>787</v>
      </c>
      <c r="L382" s="160">
        <v>279.32</v>
      </c>
      <c r="M382" s="161" t="s">
        <v>31</v>
      </c>
      <c r="N382" s="162" t="s">
        <v>31</v>
      </c>
      <c r="R382" s="137" t="s">
        <v>941</v>
      </c>
    </row>
    <row r="383" spans="1:25" s="132" customFormat="1" x14ac:dyDescent="0.2">
      <c r="A383" s="163"/>
      <c r="B383" s="164"/>
      <c r="C383" s="904" t="s">
        <v>942</v>
      </c>
      <c r="D383" s="904"/>
      <c r="E383" s="904"/>
      <c r="F383" s="904"/>
      <c r="G383" s="904"/>
      <c r="H383" s="904"/>
      <c r="I383" s="904"/>
      <c r="J383" s="904"/>
      <c r="K383" s="904"/>
      <c r="L383" s="904"/>
      <c r="M383" s="904"/>
      <c r="N383" s="912"/>
      <c r="X383" s="137" t="s">
        <v>942</v>
      </c>
    </row>
    <row r="384" spans="1:25" s="132" customFormat="1" ht="22.5" x14ac:dyDescent="0.2">
      <c r="A384" s="165"/>
      <c r="B384" s="166" t="s">
        <v>789</v>
      </c>
      <c r="C384" s="904" t="s">
        <v>790</v>
      </c>
      <c r="D384" s="904"/>
      <c r="E384" s="904"/>
      <c r="F384" s="904"/>
      <c r="G384" s="904"/>
      <c r="H384" s="904"/>
      <c r="I384" s="904"/>
      <c r="J384" s="904"/>
      <c r="K384" s="904"/>
      <c r="L384" s="904"/>
      <c r="M384" s="904"/>
      <c r="N384" s="912"/>
      <c r="S384" s="137" t="s">
        <v>790</v>
      </c>
    </row>
    <row r="385" spans="1:25" s="132" customFormat="1" ht="22.5" x14ac:dyDescent="0.2">
      <c r="A385" s="157" t="s">
        <v>1636</v>
      </c>
      <c r="B385" s="158" t="s">
        <v>881</v>
      </c>
      <c r="C385" s="917" t="s">
        <v>943</v>
      </c>
      <c r="D385" s="917"/>
      <c r="E385" s="917"/>
      <c r="F385" s="159" t="s">
        <v>178</v>
      </c>
      <c r="G385" s="159" t="s">
        <v>31</v>
      </c>
      <c r="H385" s="159" t="s">
        <v>31</v>
      </c>
      <c r="I385" s="159" t="s">
        <v>304</v>
      </c>
      <c r="J385" s="160">
        <v>18</v>
      </c>
      <c r="K385" s="159" t="s">
        <v>787</v>
      </c>
      <c r="L385" s="160">
        <v>128.52000000000001</v>
      </c>
      <c r="M385" s="161" t="s">
        <v>31</v>
      </c>
      <c r="N385" s="162" t="s">
        <v>31</v>
      </c>
      <c r="R385" s="137" t="s">
        <v>943</v>
      </c>
    </row>
    <row r="386" spans="1:25" s="132" customFormat="1" x14ac:dyDescent="0.2">
      <c r="A386" s="163"/>
      <c r="B386" s="164"/>
      <c r="C386" s="904" t="s">
        <v>944</v>
      </c>
      <c r="D386" s="904"/>
      <c r="E386" s="904"/>
      <c r="F386" s="904"/>
      <c r="G386" s="904"/>
      <c r="H386" s="904"/>
      <c r="I386" s="904"/>
      <c r="J386" s="904"/>
      <c r="K386" s="904"/>
      <c r="L386" s="904"/>
      <c r="M386" s="904"/>
      <c r="N386" s="912"/>
      <c r="X386" s="137" t="s">
        <v>944</v>
      </c>
    </row>
    <row r="387" spans="1:25" s="132" customFormat="1" ht="22.5" x14ac:dyDescent="0.2">
      <c r="A387" s="165"/>
      <c r="B387" s="166" t="s">
        <v>789</v>
      </c>
      <c r="C387" s="904" t="s">
        <v>790</v>
      </c>
      <c r="D387" s="904"/>
      <c r="E387" s="904"/>
      <c r="F387" s="904"/>
      <c r="G387" s="904"/>
      <c r="H387" s="904"/>
      <c r="I387" s="904"/>
      <c r="J387" s="904"/>
      <c r="K387" s="904"/>
      <c r="L387" s="904"/>
      <c r="M387" s="904"/>
      <c r="N387" s="912"/>
      <c r="S387" s="137" t="s">
        <v>790</v>
      </c>
    </row>
    <row r="388" spans="1:25" s="132" customFormat="1" ht="22.5" x14ac:dyDescent="0.2">
      <c r="A388" s="157" t="s">
        <v>1637</v>
      </c>
      <c r="B388" s="158" t="s">
        <v>945</v>
      </c>
      <c r="C388" s="917" t="s">
        <v>946</v>
      </c>
      <c r="D388" s="917"/>
      <c r="E388" s="917"/>
      <c r="F388" s="159" t="s">
        <v>900</v>
      </c>
      <c r="G388" s="159" t="s">
        <v>31</v>
      </c>
      <c r="H388" s="159" t="s">
        <v>31</v>
      </c>
      <c r="I388" s="159" t="s">
        <v>947</v>
      </c>
      <c r="J388" s="160">
        <v>343.28</v>
      </c>
      <c r="K388" s="159" t="s">
        <v>31</v>
      </c>
      <c r="L388" s="160">
        <v>17.16</v>
      </c>
      <c r="M388" s="161" t="s">
        <v>31</v>
      </c>
      <c r="N388" s="162" t="s">
        <v>31</v>
      </c>
      <c r="R388" s="137" t="s">
        <v>946</v>
      </c>
    </row>
    <row r="389" spans="1:25" s="132" customFormat="1" x14ac:dyDescent="0.2">
      <c r="A389" s="163"/>
      <c r="B389" s="164"/>
      <c r="C389" s="904" t="s">
        <v>948</v>
      </c>
      <c r="D389" s="904"/>
      <c r="E389" s="904"/>
      <c r="F389" s="904"/>
      <c r="G389" s="904"/>
      <c r="H389" s="904"/>
      <c r="I389" s="904"/>
      <c r="J389" s="904"/>
      <c r="K389" s="904"/>
      <c r="L389" s="904"/>
      <c r="M389" s="904"/>
      <c r="N389" s="912"/>
      <c r="Y389" s="137" t="s">
        <v>948</v>
      </c>
    </row>
    <row r="390" spans="1:25" s="132" customFormat="1" ht="33.75" x14ac:dyDescent="0.2">
      <c r="A390" s="157" t="s">
        <v>554</v>
      </c>
      <c r="B390" s="158" t="s">
        <v>949</v>
      </c>
      <c r="C390" s="917" t="s">
        <v>950</v>
      </c>
      <c r="D390" s="917"/>
      <c r="E390" s="917"/>
      <c r="F390" s="159" t="s">
        <v>178</v>
      </c>
      <c r="G390" s="159" t="s">
        <v>31</v>
      </c>
      <c r="H390" s="159" t="s">
        <v>31</v>
      </c>
      <c r="I390" s="159" t="s">
        <v>413</v>
      </c>
      <c r="J390" s="160" t="s">
        <v>31</v>
      </c>
      <c r="K390" s="159" t="s">
        <v>31</v>
      </c>
      <c r="L390" s="160" t="s">
        <v>31</v>
      </c>
      <c r="M390" s="161" t="s">
        <v>31</v>
      </c>
      <c r="N390" s="162" t="s">
        <v>31</v>
      </c>
      <c r="R390" s="137" t="s">
        <v>950</v>
      </c>
    </row>
    <row r="391" spans="1:25" s="132" customFormat="1" ht="33.75" x14ac:dyDescent="0.2">
      <c r="A391" s="165"/>
      <c r="B391" s="166" t="s">
        <v>822</v>
      </c>
      <c r="C391" s="904" t="s">
        <v>519</v>
      </c>
      <c r="D391" s="904"/>
      <c r="E391" s="904"/>
      <c r="F391" s="904"/>
      <c r="G391" s="904"/>
      <c r="H391" s="904"/>
      <c r="I391" s="904"/>
      <c r="J391" s="904"/>
      <c r="K391" s="904"/>
      <c r="L391" s="904"/>
      <c r="M391" s="904"/>
      <c r="N391" s="912"/>
      <c r="S391" s="137" t="s">
        <v>519</v>
      </c>
    </row>
    <row r="392" spans="1:25" s="132" customFormat="1" x14ac:dyDescent="0.2">
      <c r="A392" s="167"/>
      <c r="B392" s="166" t="s">
        <v>225</v>
      </c>
      <c r="C392" s="904" t="s">
        <v>255</v>
      </c>
      <c r="D392" s="904"/>
      <c r="E392" s="904"/>
      <c r="F392" s="168" t="s">
        <v>31</v>
      </c>
      <c r="G392" s="168" t="s">
        <v>31</v>
      </c>
      <c r="H392" s="168" t="s">
        <v>31</v>
      </c>
      <c r="I392" s="168" t="s">
        <v>31</v>
      </c>
      <c r="J392" s="169">
        <v>3.57</v>
      </c>
      <c r="K392" s="168" t="s">
        <v>520</v>
      </c>
      <c r="L392" s="169">
        <v>133.88</v>
      </c>
      <c r="M392" s="170" t="s">
        <v>31</v>
      </c>
      <c r="N392" s="171" t="s">
        <v>31</v>
      </c>
      <c r="T392" s="137" t="s">
        <v>255</v>
      </c>
    </row>
    <row r="393" spans="1:25" s="132" customFormat="1" x14ac:dyDescent="0.2">
      <c r="A393" s="167"/>
      <c r="B393" s="166" t="s">
        <v>256</v>
      </c>
      <c r="C393" s="904" t="s">
        <v>257</v>
      </c>
      <c r="D393" s="904"/>
      <c r="E393" s="904"/>
      <c r="F393" s="168" t="s">
        <v>31</v>
      </c>
      <c r="G393" s="168" t="s">
        <v>31</v>
      </c>
      <c r="H393" s="168" t="s">
        <v>31</v>
      </c>
      <c r="I393" s="168" t="s">
        <v>31</v>
      </c>
      <c r="J393" s="169">
        <v>15.07</v>
      </c>
      <c r="K393" s="168" t="s">
        <v>31</v>
      </c>
      <c r="L393" s="169">
        <v>452.1</v>
      </c>
      <c r="M393" s="170" t="s">
        <v>31</v>
      </c>
      <c r="N393" s="171" t="s">
        <v>31</v>
      </c>
      <c r="T393" s="137" t="s">
        <v>257</v>
      </c>
    </row>
    <row r="394" spans="1:25" s="132" customFormat="1" x14ac:dyDescent="0.2">
      <c r="A394" s="167"/>
      <c r="B394" s="166" t="s">
        <v>31</v>
      </c>
      <c r="C394" s="904" t="s">
        <v>258</v>
      </c>
      <c r="D394" s="904"/>
      <c r="E394" s="904"/>
      <c r="F394" s="168" t="s">
        <v>241</v>
      </c>
      <c r="G394" s="168" t="s">
        <v>951</v>
      </c>
      <c r="H394" s="168" t="s">
        <v>520</v>
      </c>
      <c r="I394" s="168" t="s">
        <v>952</v>
      </c>
      <c r="J394" s="169" t="s">
        <v>31</v>
      </c>
      <c r="K394" s="168" t="s">
        <v>31</v>
      </c>
      <c r="L394" s="169" t="s">
        <v>31</v>
      </c>
      <c r="M394" s="170" t="s">
        <v>31</v>
      </c>
      <c r="N394" s="171" t="s">
        <v>31</v>
      </c>
      <c r="U394" s="137" t="s">
        <v>258</v>
      </c>
    </row>
    <row r="395" spans="1:25" s="132" customFormat="1" x14ac:dyDescent="0.2">
      <c r="A395" s="167"/>
      <c r="B395" s="166" t="s">
        <v>31</v>
      </c>
      <c r="C395" s="917" t="s">
        <v>244</v>
      </c>
      <c r="D395" s="917"/>
      <c r="E395" s="917"/>
      <c r="F395" s="159" t="s">
        <v>31</v>
      </c>
      <c r="G395" s="159" t="s">
        <v>31</v>
      </c>
      <c r="H395" s="159" t="s">
        <v>31</v>
      </c>
      <c r="I395" s="159" t="s">
        <v>31</v>
      </c>
      <c r="J395" s="160">
        <v>18.64</v>
      </c>
      <c r="K395" s="159" t="s">
        <v>31</v>
      </c>
      <c r="L395" s="160">
        <v>585.98</v>
      </c>
      <c r="M395" s="161" t="s">
        <v>31</v>
      </c>
      <c r="N395" s="162" t="s">
        <v>31</v>
      </c>
      <c r="V395" s="137" t="s">
        <v>244</v>
      </c>
    </row>
    <row r="396" spans="1:25" s="132" customFormat="1" x14ac:dyDescent="0.2">
      <c r="A396" s="167"/>
      <c r="B396" s="166" t="s">
        <v>31</v>
      </c>
      <c r="C396" s="904" t="s">
        <v>245</v>
      </c>
      <c r="D396" s="904"/>
      <c r="E396" s="904"/>
      <c r="F396" s="168" t="s">
        <v>31</v>
      </c>
      <c r="G396" s="168" t="s">
        <v>31</v>
      </c>
      <c r="H396" s="168" t="s">
        <v>31</v>
      </c>
      <c r="I396" s="168" t="s">
        <v>31</v>
      </c>
      <c r="J396" s="169" t="s">
        <v>31</v>
      </c>
      <c r="K396" s="168" t="s">
        <v>31</v>
      </c>
      <c r="L396" s="169">
        <v>133.88</v>
      </c>
      <c r="M396" s="170" t="s">
        <v>31</v>
      </c>
      <c r="N396" s="171" t="s">
        <v>31</v>
      </c>
      <c r="U396" s="137" t="s">
        <v>245</v>
      </c>
    </row>
    <row r="397" spans="1:25" s="132" customFormat="1" ht="22.5" x14ac:dyDescent="0.2">
      <c r="A397" s="167"/>
      <c r="B397" s="166" t="s">
        <v>892</v>
      </c>
      <c r="C397" s="904" t="s">
        <v>893</v>
      </c>
      <c r="D397" s="904"/>
      <c r="E397" s="904"/>
      <c r="F397" s="168" t="s">
        <v>144</v>
      </c>
      <c r="G397" s="168" t="s">
        <v>248</v>
      </c>
      <c r="H397" s="168" t="s">
        <v>31</v>
      </c>
      <c r="I397" s="168" t="s">
        <v>248</v>
      </c>
      <c r="J397" s="169" t="s">
        <v>31</v>
      </c>
      <c r="K397" s="168" t="s">
        <v>31</v>
      </c>
      <c r="L397" s="169">
        <v>127.19</v>
      </c>
      <c r="M397" s="170" t="s">
        <v>31</v>
      </c>
      <c r="N397" s="171" t="s">
        <v>31</v>
      </c>
      <c r="U397" s="137" t="s">
        <v>893</v>
      </c>
    </row>
    <row r="398" spans="1:25" s="132" customFormat="1" ht="22.5" x14ac:dyDescent="0.2">
      <c r="A398" s="167"/>
      <c r="B398" s="166" t="s">
        <v>894</v>
      </c>
      <c r="C398" s="904" t="s">
        <v>895</v>
      </c>
      <c r="D398" s="904"/>
      <c r="E398" s="904"/>
      <c r="F398" s="168" t="s">
        <v>144</v>
      </c>
      <c r="G398" s="168" t="s">
        <v>554</v>
      </c>
      <c r="H398" s="168" t="s">
        <v>31</v>
      </c>
      <c r="I398" s="168" t="s">
        <v>554</v>
      </c>
      <c r="J398" s="169" t="s">
        <v>31</v>
      </c>
      <c r="K398" s="168" t="s">
        <v>31</v>
      </c>
      <c r="L398" s="169">
        <v>87.02</v>
      </c>
      <c r="M398" s="170" t="s">
        <v>31</v>
      </c>
      <c r="N398" s="171" t="s">
        <v>31</v>
      </c>
      <c r="U398" s="137" t="s">
        <v>895</v>
      </c>
    </row>
    <row r="399" spans="1:25" s="132" customFormat="1" x14ac:dyDescent="0.2">
      <c r="A399" s="172"/>
      <c r="B399" s="173"/>
      <c r="C399" s="918" t="s">
        <v>252</v>
      </c>
      <c r="D399" s="918"/>
      <c r="E399" s="918"/>
      <c r="F399" s="174" t="s">
        <v>31</v>
      </c>
      <c r="G399" s="174" t="s">
        <v>31</v>
      </c>
      <c r="H399" s="174" t="s">
        <v>31</v>
      </c>
      <c r="I399" s="174" t="s">
        <v>31</v>
      </c>
      <c r="J399" s="175" t="s">
        <v>31</v>
      </c>
      <c r="K399" s="174" t="s">
        <v>31</v>
      </c>
      <c r="L399" s="175">
        <v>800.19</v>
      </c>
      <c r="M399" s="161" t="s">
        <v>31</v>
      </c>
      <c r="N399" s="176" t="s">
        <v>31</v>
      </c>
      <c r="W399" s="137" t="s">
        <v>252</v>
      </c>
    </row>
    <row r="400" spans="1:25" s="132" customFormat="1" ht="1.5" customHeight="1" x14ac:dyDescent="0.2">
      <c r="A400" s="177"/>
      <c r="B400" s="173"/>
      <c r="C400" s="173"/>
      <c r="D400" s="173"/>
      <c r="E400" s="173"/>
      <c r="F400" s="177"/>
      <c r="G400" s="177"/>
      <c r="H400" s="177"/>
      <c r="I400" s="177"/>
      <c r="J400" s="178"/>
      <c r="K400" s="177"/>
      <c r="L400" s="178"/>
      <c r="M400" s="168"/>
      <c r="N400" s="178"/>
    </row>
    <row r="401" spans="1:28" ht="2.25" customHeight="1" x14ac:dyDescent="0.2"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91"/>
      <c r="M401" s="192"/>
      <c r="N401" s="193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132"/>
      <c r="AB401" s="132"/>
    </row>
    <row r="402" spans="1:28" x14ac:dyDescent="0.2">
      <c r="A402" s="179"/>
      <c r="B402" s="180" t="s">
        <v>31</v>
      </c>
      <c r="C402" s="918" t="s">
        <v>466</v>
      </c>
      <c r="D402" s="918"/>
      <c r="E402" s="918"/>
      <c r="F402" s="918"/>
      <c r="G402" s="918"/>
      <c r="H402" s="918"/>
      <c r="I402" s="918"/>
      <c r="J402" s="918"/>
      <c r="K402" s="918"/>
      <c r="L402" s="181" t="s">
        <v>31</v>
      </c>
      <c r="M402" s="182" t="s">
        <v>31</v>
      </c>
      <c r="N402" s="183" t="s">
        <v>31</v>
      </c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7" t="s">
        <v>466</v>
      </c>
      <c r="AA402" s="132"/>
      <c r="AB402" s="132"/>
    </row>
    <row r="403" spans="1:28" x14ac:dyDescent="0.2">
      <c r="A403" s="184"/>
      <c r="B403" s="166" t="s">
        <v>225</v>
      </c>
      <c r="C403" s="904" t="s">
        <v>808</v>
      </c>
      <c r="D403" s="904"/>
      <c r="E403" s="904"/>
      <c r="F403" s="904"/>
      <c r="G403" s="904"/>
      <c r="H403" s="904"/>
      <c r="I403" s="904"/>
      <c r="J403" s="904"/>
      <c r="K403" s="904"/>
      <c r="L403" s="185">
        <v>6157.41</v>
      </c>
      <c r="M403" s="186">
        <v>7.3</v>
      </c>
      <c r="N403" s="187">
        <v>44949</v>
      </c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137" t="s">
        <v>808</v>
      </c>
      <c r="AB403" s="132"/>
    </row>
    <row r="404" spans="1:28" x14ac:dyDescent="0.2">
      <c r="A404" s="184"/>
      <c r="B404" s="166" t="s">
        <v>31</v>
      </c>
      <c r="C404" s="904" t="s">
        <v>270</v>
      </c>
      <c r="D404" s="904"/>
      <c r="E404" s="904"/>
      <c r="F404" s="904"/>
      <c r="G404" s="904"/>
      <c r="H404" s="904"/>
      <c r="I404" s="904"/>
      <c r="J404" s="904"/>
      <c r="K404" s="904"/>
      <c r="L404" s="185" t="s">
        <v>31</v>
      </c>
      <c r="M404" s="186" t="s">
        <v>31</v>
      </c>
      <c r="N404" s="187" t="s">
        <v>31</v>
      </c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137" t="s">
        <v>270</v>
      </c>
      <c r="AB404" s="132"/>
    </row>
    <row r="405" spans="1:28" x14ac:dyDescent="0.2">
      <c r="A405" s="184"/>
      <c r="B405" s="166" t="s">
        <v>31</v>
      </c>
      <c r="C405" s="904" t="s">
        <v>271</v>
      </c>
      <c r="D405" s="904"/>
      <c r="E405" s="904"/>
      <c r="F405" s="904"/>
      <c r="G405" s="904"/>
      <c r="H405" s="904"/>
      <c r="I405" s="904"/>
      <c r="J405" s="904"/>
      <c r="K405" s="904"/>
      <c r="L405" s="185">
        <v>990.14</v>
      </c>
      <c r="M405" s="186" t="s">
        <v>31</v>
      </c>
      <c r="N405" s="187" t="s">
        <v>31</v>
      </c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137" t="s">
        <v>271</v>
      </c>
      <c r="AB405" s="132"/>
    </row>
    <row r="406" spans="1:28" x14ac:dyDescent="0.2">
      <c r="A406" s="184"/>
      <c r="B406" s="166" t="s">
        <v>31</v>
      </c>
      <c r="C406" s="904" t="s">
        <v>272</v>
      </c>
      <c r="D406" s="904"/>
      <c r="E406" s="904"/>
      <c r="F406" s="904"/>
      <c r="G406" s="904"/>
      <c r="H406" s="904"/>
      <c r="I406" s="904"/>
      <c r="J406" s="904"/>
      <c r="K406" s="904"/>
      <c r="L406" s="185">
        <v>101.68</v>
      </c>
      <c r="M406" s="186" t="s">
        <v>31</v>
      </c>
      <c r="N406" s="187" t="s">
        <v>31</v>
      </c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137" t="s">
        <v>272</v>
      </c>
      <c r="AB406" s="132"/>
    </row>
    <row r="407" spans="1:28" x14ac:dyDescent="0.2">
      <c r="A407" s="184"/>
      <c r="B407" s="166" t="s">
        <v>31</v>
      </c>
      <c r="C407" s="904" t="s">
        <v>273</v>
      </c>
      <c r="D407" s="904"/>
      <c r="E407" s="904"/>
      <c r="F407" s="904"/>
      <c r="G407" s="904"/>
      <c r="H407" s="904"/>
      <c r="I407" s="904"/>
      <c r="J407" s="904"/>
      <c r="K407" s="904"/>
      <c r="L407" s="185">
        <v>3581.14</v>
      </c>
      <c r="M407" s="186" t="s">
        <v>31</v>
      </c>
      <c r="N407" s="187" t="s">
        <v>31</v>
      </c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137" t="s">
        <v>273</v>
      </c>
      <c r="AB407" s="132"/>
    </row>
    <row r="408" spans="1:28" x14ac:dyDescent="0.2">
      <c r="A408" s="184"/>
      <c r="B408" s="166" t="s">
        <v>31</v>
      </c>
      <c r="C408" s="904" t="s">
        <v>274</v>
      </c>
      <c r="D408" s="904"/>
      <c r="E408" s="904"/>
      <c r="F408" s="904"/>
      <c r="G408" s="904"/>
      <c r="H408" s="904"/>
      <c r="I408" s="904"/>
      <c r="J408" s="904"/>
      <c r="K408" s="904"/>
      <c r="L408" s="185">
        <v>861.64</v>
      </c>
      <c r="M408" s="186" t="s">
        <v>31</v>
      </c>
      <c r="N408" s="187" t="s">
        <v>31</v>
      </c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137" t="s">
        <v>274</v>
      </c>
      <c r="AB408" s="132"/>
    </row>
    <row r="409" spans="1:28" x14ac:dyDescent="0.2">
      <c r="A409" s="184"/>
      <c r="B409" s="166" t="s">
        <v>31</v>
      </c>
      <c r="C409" s="904" t="s">
        <v>275</v>
      </c>
      <c r="D409" s="904"/>
      <c r="E409" s="904"/>
      <c r="F409" s="904"/>
      <c r="G409" s="904"/>
      <c r="H409" s="904"/>
      <c r="I409" s="904"/>
      <c r="J409" s="904"/>
      <c r="K409" s="904"/>
      <c r="L409" s="185">
        <v>622.80999999999995</v>
      </c>
      <c r="M409" s="186" t="s">
        <v>31</v>
      </c>
      <c r="N409" s="187" t="s">
        <v>31</v>
      </c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137" t="s">
        <v>275</v>
      </c>
      <c r="AB409" s="132"/>
    </row>
    <row r="410" spans="1:28" x14ac:dyDescent="0.2">
      <c r="A410" s="184"/>
      <c r="B410" s="166" t="s">
        <v>31</v>
      </c>
      <c r="C410" s="904" t="s">
        <v>809</v>
      </c>
      <c r="D410" s="904"/>
      <c r="E410" s="904"/>
      <c r="F410" s="904"/>
      <c r="G410" s="904"/>
      <c r="H410" s="904"/>
      <c r="I410" s="904"/>
      <c r="J410" s="904"/>
      <c r="K410" s="904"/>
      <c r="L410" s="185">
        <v>418069.32</v>
      </c>
      <c r="M410" s="186" t="s">
        <v>31</v>
      </c>
      <c r="N410" s="187">
        <v>1885493</v>
      </c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137" t="s">
        <v>809</v>
      </c>
      <c r="AB410" s="132"/>
    </row>
    <row r="411" spans="1:28" x14ac:dyDescent="0.2">
      <c r="A411" s="184"/>
      <c r="B411" s="166" t="s">
        <v>235</v>
      </c>
      <c r="C411" s="904" t="s">
        <v>953</v>
      </c>
      <c r="D411" s="904"/>
      <c r="E411" s="904"/>
      <c r="F411" s="904"/>
      <c r="G411" s="904"/>
      <c r="H411" s="904"/>
      <c r="I411" s="904"/>
      <c r="J411" s="904"/>
      <c r="K411" s="904"/>
      <c r="L411" s="185">
        <v>414225.64</v>
      </c>
      <c r="M411" s="186">
        <v>4.51</v>
      </c>
      <c r="N411" s="187">
        <v>1868158</v>
      </c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137" t="s">
        <v>953</v>
      </c>
      <c r="AB411" s="132"/>
    </row>
    <row r="412" spans="1:28" x14ac:dyDescent="0.2">
      <c r="A412" s="184"/>
      <c r="B412" s="166" t="s">
        <v>235</v>
      </c>
      <c r="C412" s="904" t="s">
        <v>954</v>
      </c>
      <c r="D412" s="904"/>
      <c r="E412" s="904"/>
      <c r="F412" s="904"/>
      <c r="G412" s="904"/>
      <c r="H412" s="904"/>
      <c r="I412" s="904"/>
      <c r="J412" s="904"/>
      <c r="K412" s="904"/>
      <c r="L412" s="185">
        <v>3843.68</v>
      </c>
      <c r="M412" s="186">
        <v>4.51</v>
      </c>
      <c r="N412" s="187">
        <v>17335</v>
      </c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137" t="s">
        <v>954</v>
      </c>
      <c r="AB412" s="132"/>
    </row>
    <row r="413" spans="1:28" x14ac:dyDescent="0.2">
      <c r="A413" s="184"/>
      <c r="B413" s="166" t="s">
        <v>31</v>
      </c>
      <c r="C413" s="904" t="s">
        <v>276</v>
      </c>
      <c r="D413" s="904"/>
      <c r="E413" s="904"/>
      <c r="F413" s="904"/>
      <c r="G413" s="904"/>
      <c r="H413" s="904"/>
      <c r="I413" s="904"/>
      <c r="J413" s="904"/>
      <c r="K413" s="904"/>
      <c r="L413" s="185">
        <v>1001.76</v>
      </c>
      <c r="M413" s="186" t="s">
        <v>31</v>
      </c>
      <c r="N413" s="187" t="s">
        <v>31</v>
      </c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137" t="s">
        <v>276</v>
      </c>
      <c r="AB413" s="132"/>
    </row>
    <row r="414" spans="1:28" x14ac:dyDescent="0.2">
      <c r="A414" s="184"/>
      <c r="B414" s="166" t="s">
        <v>31</v>
      </c>
      <c r="C414" s="904" t="s">
        <v>277</v>
      </c>
      <c r="D414" s="904"/>
      <c r="E414" s="904"/>
      <c r="F414" s="904"/>
      <c r="G414" s="904"/>
      <c r="H414" s="904"/>
      <c r="I414" s="904"/>
      <c r="J414" s="904"/>
      <c r="K414" s="904"/>
      <c r="L414" s="185">
        <v>861.64</v>
      </c>
      <c r="M414" s="186" t="s">
        <v>31</v>
      </c>
      <c r="N414" s="187" t="s">
        <v>31</v>
      </c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137" t="s">
        <v>277</v>
      </c>
      <c r="AB414" s="132"/>
    </row>
    <row r="415" spans="1:28" x14ac:dyDescent="0.2">
      <c r="A415" s="184"/>
      <c r="B415" s="166" t="s">
        <v>31</v>
      </c>
      <c r="C415" s="904" t="s">
        <v>278</v>
      </c>
      <c r="D415" s="904"/>
      <c r="E415" s="904"/>
      <c r="F415" s="904"/>
      <c r="G415" s="904"/>
      <c r="H415" s="904"/>
      <c r="I415" s="904"/>
      <c r="J415" s="904"/>
      <c r="K415" s="904"/>
      <c r="L415" s="185">
        <v>622.80999999999995</v>
      </c>
      <c r="M415" s="186" t="s">
        <v>31</v>
      </c>
      <c r="N415" s="187" t="s">
        <v>31</v>
      </c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137" t="s">
        <v>278</v>
      </c>
      <c r="AB415" s="132"/>
    </row>
    <row r="416" spans="1:28" x14ac:dyDescent="0.2">
      <c r="A416" s="184"/>
      <c r="B416" s="178" t="s">
        <v>31</v>
      </c>
      <c r="C416" s="919" t="s">
        <v>467</v>
      </c>
      <c r="D416" s="919"/>
      <c r="E416" s="919"/>
      <c r="F416" s="919"/>
      <c r="G416" s="919"/>
      <c r="H416" s="919"/>
      <c r="I416" s="919"/>
      <c r="J416" s="919"/>
      <c r="K416" s="919"/>
      <c r="L416" s="188">
        <v>424226.73</v>
      </c>
      <c r="M416" s="189" t="s">
        <v>31</v>
      </c>
      <c r="N416" s="194">
        <v>1930442</v>
      </c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132"/>
      <c r="AB416" s="137" t="s">
        <v>467</v>
      </c>
    </row>
    <row r="417" spans="1:14" s="132" customFormat="1" ht="1.5" customHeight="1" x14ac:dyDescent="0.2">
      <c r="B417" s="178"/>
      <c r="C417" s="173"/>
      <c r="D417" s="173"/>
      <c r="E417" s="173"/>
      <c r="F417" s="173"/>
      <c r="G417" s="173"/>
      <c r="H417" s="173"/>
      <c r="I417" s="173"/>
      <c r="J417" s="173"/>
      <c r="K417" s="173"/>
      <c r="L417" s="188"/>
      <c r="M417" s="189"/>
      <c r="N417" s="195"/>
    </row>
    <row r="418" spans="1:14" s="132" customFormat="1" ht="53.25" customHeight="1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</row>
    <row r="419" spans="1:14" s="132" customFormat="1" x14ac:dyDescent="0.2">
      <c r="B419" s="197" t="s">
        <v>468</v>
      </c>
      <c r="C419" s="923" t="s">
        <v>31</v>
      </c>
      <c r="D419" s="923"/>
      <c r="E419" s="923"/>
      <c r="F419" s="923"/>
      <c r="G419" s="923"/>
      <c r="H419" s="923"/>
      <c r="I419" s="923"/>
      <c r="J419" s="923"/>
      <c r="K419" s="923"/>
      <c r="L419" s="923"/>
    </row>
    <row r="420" spans="1:14" s="132" customFormat="1" ht="13.5" customHeight="1" x14ac:dyDescent="0.2">
      <c r="B420" s="133"/>
      <c r="C420" s="924" t="s">
        <v>11</v>
      </c>
      <c r="D420" s="924"/>
      <c r="E420" s="924"/>
      <c r="F420" s="924"/>
      <c r="G420" s="924"/>
      <c r="H420" s="924"/>
      <c r="I420" s="924"/>
      <c r="J420" s="924"/>
      <c r="K420" s="924"/>
      <c r="L420" s="924"/>
    </row>
    <row r="421" spans="1:14" s="132" customFormat="1" ht="12.75" customHeight="1" x14ac:dyDescent="0.2">
      <c r="B421" s="197" t="s">
        <v>469</v>
      </c>
      <c r="C421" s="923" t="s">
        <v>31</v>
      </c>
      <c r="D421" s="923"/>
      <c r="E421" s="923"/>
      <c r="F421" s="923"/>
      <c r="G421" s="923"/>
      <c r="H421" s="923"/>
      <c r="I421" s="923"/>
      <c r="J421" s="923"/>
      <c r="K421" s="923"/>
      <c r="L421" s="923"/>
    </row>
    <row r="422" spans="1:14" s="132" customFormat="1" ht="13.5" customHeight="1" x14ac:dyDescent="0.2">
      <c r="C422" s="924" t="s">
        <v>11</v>
      </c>
      <c r="D422" s="924"/>
      <c r="E422" s="924"/>
      <c r="F422" s="924"/>
      <c r="G422" s="924"/>
      <c r="H422" s="924"/>
      <c r="I422" s="924"/>
      <c r="J422" s="924"/>
      <c r="K422" s="924"/>
      <c r="L422" s="924"/>
    </row>
    <row r="436" s="132" customFormat="1" x14ac:dyDescent="0.2"/>
  </sheetData>
  <mergeCells count="408">
    <mergeCell ref="C421:L421"/>
    <mergeCell ref="C422:L422"/>
    <mergeCell ref="C413:K413"/>
    <mergeCell ref="C414:K414"/>
    <mergeCell ref="C415:K415"/>
    <mergeCell ref="C416:K416"/>
    <mergeCell ref="C419:L419"/>
    <mergeCell ref="C420:L420"/>
    <mergeCell ref="C407:K407"/>
    <mergeCell ref="C408:K408"/>
    <mergeCell ref="C409:K409"/>
    <mergeCell ref="C410:K410"/>
    <mergeCell ref="C411:K411"/>
    <mergeCell ref="C412:K412"/>
    <mergeCell ref="C399:E399"/>
    <mergeCell ref="C402:K402"/>
    <mergeCell ref="C403:K403"/>
    <mergeCell ref="C404:K404"/>
    <mergeCell ref="C405:K405"/>
    <mergeCell ref="C406:K406"/>
    <mergeCell ref="C393:E393"/>
    <mergeCell ref="C394:E394"/>
    <mergeCell ref="C395:E395"/>
    <mergeCell ref="C396:E396"/>
    <mergeCell ref="C397:E397"/>
    <mergeCell ref="C398:E398"/>
    <mergeCell ref="C387:N387"/>
    <mergeCell ref="C388:E388"/>
    <mergeCell ref="C389:N389"/>
    <mergeCell ref="C390:E390"/>
    <mergeCell ref="C391:N391"/>
    <mergeCell ref="C392:E392"/>
    <mergeCell ref="C381:E381"/>
    <mergeCell ref="C382:E382"/>
    <mergeCell ref="C383:N383"/>
    <mergeCell ref="C384:N384"/>
    <mergeCell ref="C385:E385"/>
    <mergeCell ref="C386:N386"/>
    <mergeCell ref="C375:E375"/>
    <mergeCell ref="C376:E376"/>
    <mergeCell ref="C377:E377"/>
    <mergeCell ref="C378:E378"/>
    <mergeCell ref="C379:E379"/>
    <mergeCell ref="C380:E380"/>
    <mergeCell ref="C369:N369"/>
    <mergeCell ref="C370:N370"/>
    <mergeCell ref="C371:E371"/>
    <mergeCell ref="C372:N372"/>
    <mergeCell ref="C373:N373"/>
    <mergeCell ref="C374:E374"/>
    <mergeCell ref="C363:E363"/>
    <mergeCell ref="C364:E364"/>
    <mergeCell ref="C365:E365"/>
    <mergeCell ref="C366:E366"/>
    <mergeCell ref="C367:E367"/>
    <mergeCell ref="C368:E368"/>
    <mergeCell ref="C357:E357"/>
    <mergeCell ref="C358:E358"/>
    <mergeCell ref="C359:E359"/>
    <mergeCell ref="C360:E360"/>
    <mergeCell ref="C361:E361"/>
    <mergeCell ref="C362:E362"/>
    <mergeCell ref="C351:E351"/>
    <mergeCell ref="C352:E352"/>
    <mergeCell ref="C353:E353"/>
    <mergeCell ref="C354:E354"/>
    <mergeCell ref="C355:N355"/>
    <mergeCell ref="C356:N356"/>
    <mergeCell ref="C345:E345"/>
    <mergeCell ref="C346:E346"/>
    <mergeCell ref="C347:E347"/>
    <mergeCell ref="C348:E348"/>
    <mergeCell ref="C349:E349"/>
    <mergeCell ref="C350:E350"/>
    <mergeCell ref="C339:N339"/>
    <mergeCell ref="C340:E340"/>
    <mergeCell ref="C341:N341"/>
    <mergeCell ref="C342:N342"/>
    <mergeCell ref="C343:E343"/>
    <mergeCell ref="C344:E344"/>
    <mergeCell ref="C333:E333"/>
    <mergeCell ref="C334:E334"/>
    <mergeCell ref="C335:E335"/>
    <mergeCell ref="C336:N336"/>
    <mergeCell ref="C337:E337"/>
    <mergeCell ref="C338:N338"/>
    <mergeCell ref="C327:E327"/>
    <mergeCell ref="C328:E328"/>
    <mergeCell ref="C329:E329"/>
    <mergeCell ref="C330:E330"/>
    <mergeCell ref="C331:E331"/>
    <mergeCell ref="C332:E332"/>
    <mergeCell ref="C321:E321"/>
    <mergeCell ref="C322:E322"/>
    <mergeCell ref="C323:N323"/>
    <mergeCell ref="C324:E324"/>
    <mergeCell ref="C325:N325"/>
    <mergeCell ref="C326:N326"/>
    <mergeCell ref="C315:E315"/>
    <mergeCell ref="C316:E316"/>
    <mergeCell ref="C317:E317"/>
    <mergeCell ref="C318:E318"/>
    <mergeCell ref="C319:E319"/>
    <mergeCell ref="C320:N320"/>
    <mergeCell ref="C309:E309"/>
    <mergeCell ref="C310:E310"/>
    <mergeCell ref="C311:E311"/>
    <mergeCell ref="C312:E312"/>
    <mergeCell ref="C313:E313"/>
    <mergeCell ref="C314:E314"/>
    <mergeCell ref="A303:N303"/>
    <mergeCell ref="C304:E304"/>
    <mergeCell ref="C305:N305"/>
    <mergeCell ref="C306:N306"/>
    <mergeCell ref="C307:E307"/>
    <mergeCell ref="C308:E308"/>
    <mergeCell ref="C297:E297"/>
    <mergeCell ref="C298:N298"/>
    <mergeCell ref="C299:N299"/>
    <mergeCell ref="C300:E300"/>
    <mergeCell ref="C301:N301"/>
    <mergeCell ref="C302:N302"/>
    <mergeCell ref="C291:E291"/>
    <mergeCell ref="C292:N292"/>
    <mergeCell ref="C293:N293"/>
    <mergeCell ref="C294:E294"/>
    <mergeCell ref="C295:N295"/>
    <mergeCell ref="C296:N296"/>
    <mergeCell ref="C285:E285"/>
    <mergeCell ref="C286:E286"/>
    <mergeCell ref="C287:E287"/>
    <mergeCell ref="C288:N288"/>
    <mergeCell ref="C289:N289"/>
    <mergeCell ref="A290:N290"/>
    <mergeCell ref="C279:E279"/>
    <mergeCell ref="C280:E280"/>
    <mergeCell ref="C281:E281"/>
    <mergeCell ref="C282:E282"/>
    <mergeCell ref="C283:E283"/>
    <mergeCell ref="C284:E284"/>
    <mergeCell ref="C273:N273"/>
    <mergeCell ref="C274:E274"/>
    <mergeCell ref="C275:N275"/>
    <mergeCell ref="C276:N276"/>
    <mergeCell ref="C277:E277"/>
    <mergeCell ref="C278:N278"/>
    <mergeCell ref="C267:E267"/>
    <mergeCell ref="C268:E268"/>
    <mergeCell ref="C269:E269"/>
    <mergeCell ref="C270:E270"/>
    <mergeCell ref="C271:E271"/>
    <mergeCell ref="C272:N272"/>
    <mergeCell ref="C261:E261"/>
    <mergeCell ref="C262:N262"/>
    <mergeCell ref="C263:E263"/>
    <mergeCell ref="C264:E264"/>
    <mergeCell ref="C265:E265"/>
    <mergeCell ref="C266:E266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C245:N245"/>
    <mergeCell ref="C246:N246"/>
    <mergeCell ref="C247:E247"/>
    <mergeCell ref="C248:N248"/>
    <mergeCell ref="C237:E237"/>
    <mergeCell ref="C238:E238"/>
    <mergeCell ref="C239:E239"/>
    <mergeCell ref="C240:E240"/>
    <mergeCell ref="C241:E241"/>
    <mergeCell ref="C242:E242"/>
    <mergeCell ref="C231:E231"/>
    <mergeCell ref="C232:N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N229"/>
    <mergeCell ref="C230:N230"/>
    <mergeCell ref="C219:N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N216"/>
    <mergeCell ref="C217:N217"/>
    <mergeCell ref="C218:E218"/>
    <mergeCell ref="C207:E207"/>
    <mergeCell ref="C208:E208"/>
    <mergeCell ref="C209:E209"/>
    <mergeCell ref="C210:E210"/>
    <mergeCell ref="C211:E211"/>
    <mergeCell ref="C212:E212"/>
    <mergeCell ref="C201:N201"/>
    <mergeCell ref="C202:E202"/>
    <mergeCell ref="C203:N203"/>
    <mergeCell ref="C204:E204"/>
    <mergeCell ref="C205:E205"/>
    <mergeCell ref="C206:E206"/>
    <mergeCell ref="C195:E195"/>
    <mergeCell ref="C196:E196"/>
    <mergeCell ref="C197:N197"/>
    <mergeCell ref="C198:N198"/>
    <mergeCell ref="C199:E199"/>
    <mergeCell ref="C200:N200"/>
    <mergeCell ref="C189:N189"/>
    <mergeCell ref="C190:N190"/>
    <mergeCell ref="A191:N191"/>
    <mergeCell ref="C192:E192"/>
    <mergeCell ref="C193:N193"/>
    <mergeCell ref="C194:N194"/>
    <mergeCell ref="C183:N183"/>
    <mergeCell ref="C184:N184"/>
    <mergeCell ref="C185:E185"/>
    <mergeCell ref="C186:N186"/>
    <mergeCell ref="C187:N187"/>
    <mergeCell ref="C188:E188"/>
    <mergeCell ref="C177:E177"/>
    <mergeCell ref="A178:N178"/>
    <mergeCell ref="C179:E179"/>
    <mergeCell ref="C180:N180"/>
    <mergeCell ref="C181:N181"/>
    <mergeCell ref="C182:E182"/>
    <mergeCell ref="C171:E171"/>
    <mergeCell ref="C172:E172"/>
    <mergeCell ref="C173:E173"/>
    <mergeCell ref="C174:E174"/>
    <mergeCell ref="C175:E175"/>
    <mergeCell ref="C176:E176"/>
    <mergeCell ref="C165:N165"/>
    <mergeCell ref="C166:N166"/>
    <mergeCell ref="C167:E167"/>
    <mergeCell ref="C168:N168"/>
    <mergeCell ref="C169:E169"/>
    <mergeCell ref="C170:E170"/>
    <mergeCell ref="C159:N159"/>
    <mergeCell ref="C160:E160"/>
    <mergeCell ref="C161:N161"/>
    <mergeCell ref="C162:N162"/>
    <mergeCell ref="C163:E163"/>
    <mergeCell ref="C164:E164"/>
    <mergeCell ref="C153:E153"/>
    <mergeCell ref="C154:E154"/>
    <mergeCell ref="C155:N155"/>
    <mergeCell ref="C156:N156"/>
    <mergeCell ref="C157:E157"/>
    <mergeCell ref="C158:N158"/>
    <mergeCell ref="C147:E147"/>
    <mergeCell ref="C148:E148"/>
    <mergeCell ref="C149:E149"/>
    <mergeCell ref="C150:E150"/>
    <mergeCell ref="C151:E151"/>
    <mergeCell ref="C152:E152"/>
    <mergeCell ref="C141:N141"/>
    <mergeCell ref="C142:E142"/>
    <mergeCell ref="C143:E143"/>
    <mergeCell ref="C144:E144"/>
    <mergeCell ref="C145:E145"/>
    <mergeCell ref="C146:E146"/>
    <mergeCell ref="C135:E135"/>
    <mergeCell ref="C136:E136"/>
    <mergeCell ref="C137:E137"/>
    <mergeCell ref="C138:N138"/>
    <mergeCell ref="C139:N139"/>
    <mergeCell ref="C140:E140"/>
    <mergeCell ref="C129:E129"/>
    <mergeCell ref="C130:E130"/>
    <mergeCell ref="C131:E131"/>
    <mergeCell ref="C132:E132"/>
    <mergeCell ref="C133:E133"/>
    <mergeCell ref="C134:E134"/>
    <mergeCell ref="C123:N123"/>
    <mergeCell ref="C124:E124"/>
    <mergeCell ref="C125:N125"/>
    <mergeCell ref="C126:E126"/>
    <mergeCell ref="C127:E127"/>
    <mergeCell ref="C128:E128"/>
    <mergeCell ref="C117:E117"/>
    <mergeCell ref="C118:E118"/>
    <mergeCell ref="C119:E119"/>
    <mergeCell ref="C120:E120"/>
    <mergeCell ref="C121:E121"/>
    <mergeCell ref="C122:N122"/>
    <mergeCell ref="C111:E111"/>
    <mergeCell ref="C112:E112"/>
    <mergeCell ref="C113:E113"/>
    <mergeCell ref="C114:E114"/>
    <mergeCell ref="C115:E115"/>
    <mergeCell ref="C116:E116"/>
    <mergeCell ref="C105:E105"/>
    <mergeCell ref="C106:N106"/>
    <mergeCell ref="C107:N107"/>
    <mergeCell ref="C108:E108"/>
    <mergeCell ref="C109:N109"/>
    <mergeCell ref="C110:E110"/>
    <mergeCell ref="C99:E99"/>
    <mergeCell ref="C100:E100"/>
    <mergeCell ref="C101:E101"/>
    <mergeCell ref="C102:E102"/>
    <mergeCell ref="C103:E103"/>
    <mergeCell ref="C104:E104"/>
    <mergeCell ref="C93:N93"/>
    <mergeCell ref="C94:N94"/>
    <mergeCell ref="C95:E95"/>
    <mergeCell ref="C96:N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E84"/>
    <mergeCell ref="C85:E85"/>
    <mergeCell ref="C86:E86"/>
    <mergeCell ref="C75:E75"/>
    <mergeCell ref="C76:E76"/>
    <mergeCell ref="C77:N77"/>
    <mergeCell ref="C78:N78"/>
    <mergeCell ref="C79:E79"/>
    <mergeCell ref="C80:N80"/>
    <mergeCell ref="C69:E69"/>
    <mergeCell ref="C70:E70"/>
    <mergeCell ref="C71:E71"/>
    <mergeCell ref="C72:E72"/>
    <mergeCell ref="C73:E73"/>
    <mergeCell ref="C74:E74"/>
    <mergeCell ref="C63:E63"/>
    <mergeCell ref="C64:N64"/>
    <mergeCell ref="C65:N65"/>
    <mergeCell ref="C66:E66"/>
    <mergeCell ref="C67:N67"/>
    <mergeCell ref="C68:E68"/>
    <mergeCell ref="C57:E57"/>
    <mergeCell ref="C58:E58"/>
    <mergeCell ref="C59:E59"/>
    <mergeCell ref="C60:E60"/>
    <mergeCell ref="C61:N61"/>
    <mergeCell ref="C62:N62"/>
    <mergeCell ref="C51:E51"/>
    <mergeCell ref="C52:E52"/>
    <mergeCell ref="C53:E53"/>
    <mergeCell ref="C54:E54"/>
    <mergeCell ref="C55:E55"/>
    <mergeCell ref="C56:E56"/>
    <mergeCell ref="C45:N45"/>
    <mergeCell ref="C46:E46"/>
    <mergeCell ref="C47:N47"/>
    <mergeCell ref="C48:N48"/>
    <mergeCell ref="C49:E49"/>
    <mergeCell ref="C50:E50"/>
    <mergeCell ref="C39:E39"/>
    <mergeCell ref="C40:E40"/>
    <mergeCell ref="C41:E41"/>
    <mergeCell ref="C42:E42"/>
    <mergeCell ref="C43:E43"/>
    <mergeCell ref="C44:N44"/>
    <mergeCell ref="C33:E33"/>
    <mergeCell ref="C34:N34"/>
    <mergeCell ref="C35:E35"/>
    <mergeCell ref="C36:E36"/>
    <mergeCell ref="C37:E37"/>
    <mergeCell ref="C38:E38"/>
    <mergeCell ref="C30:E30"/>
    <mergeCell ref="A31:N31"/>
    <mergeCell ref="A32:N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43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93"/>
  <sheetViews>
    <sheetView topLeftCell="A153" zoomScale="115" zoomScaleNormal="115" workbookViewId="0">
      <selection activeCell="J34" sqref="J34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37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1638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490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813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41.18</v>
      </c>
      <c r="D20" s="148" t="s">
        <v>1639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L170*7.3/1000</f>
        <v>4.03</v>
      </c>
      <c r="M22" s="148" t="s">
        <v>1640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24.31</v>
      </c>
      <c r="D23" s="152" t="s">
        <v>1641</v>
      </c>
      <c r="E23" s="135" t="s">
        <v>206</v>
      </c>
      <c r="G23" s="132" t="s">
        <v>212</v>
      </c>
      <c r="L23" s="153"/>
      <c r="M23" s="153">
        <v>56.48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16.87</v>
      </c>
      <c r="D24" s="152" t="s">
        <v>1060</v>
      </c>
      <c r="E24" s="135" t="s">
        <v>206</v>
      </c>
      <c r="G24" s="132" t="s">
        <v>214</v>
      </c>
      <c r="L24" s="153"/>
      <c r="M24" s="153">
        <v>0.49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1642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1642</v>
      </c>
    </row>
    <row r="32" spans="1:17" s="132" customFormat="1" ht="33.75" x14ac:dyDescent="0.2">
      <c r="A32" s="157" t="s">
        <v>225</v>
      </c>
      <c r="B32" s="158" t="s">
        <v>1061</v>
      </c>
      <c r="C32" s="917" t="s">
        <v>1062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235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1062</v>
      </c>
    </row>
    <row r="33" spans="1:24" s="132" customFormat="1" ht="33.75" x14ac:dyDescent="0.2">
      <c r="A33" s="165"/>
      <c r="B33" s="166" t="s">
        <v>822</v>
      </c>
      <c r="C33" s="904" t="s">
        <v>519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519</v>
      </c>
    </row>
    <row r="34" spans="1:24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24.28</v>
      </c>
      <c r="K34" s="168" t="s">
        <v>520</v>
      </c>
      <c r="L34" s="169">
        <v>60.7</v>
      </c>
      <c r="M34" s="170" t="s">
        <v>31</v>
      </c>
      <c r="N34" s="171" t="s">
        <v>31</v>
      </c>
      <c r="S34" s="137" t="s">
        <v>255</v>
      </c>
    </row>
    <row r="35" spans="1:24" s="132" customFormat="1" x14ac:dyDescent="0.2">
      <c r="A35" s="167"/>
      <c r="B35" s="166" t="s">
        <v>256</v>
      </c>
      <c r="C35" s="904" t="s">
        <v>257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0.49</v>
      </c>
      <c r="K35" s="168" t="s">
        <v>31</v>
      </c>
      <c r="L35" s="169">
        <v>0.98</v>
      </c>
      <c r="M35" s="170" t="s">
        <v>31</v>
      </c>
      <c r="N35" s="171" t="s">
        <v>31</v>
      </c>
      <c r="S35" s="137" t="s">
        <v>257</v>
      </c>
    </row>
    <row r="36" spans="1:24" s="132" customFormat="1" x14ac:dyDescent="0.2">
      <c r="A36" s="167"/>
      <c r="B36" s="166" t="s">
        <v>31</v>
      </c>
      <c r="C36" s="904" t="s">
        <v>258</v>
      </c>
      <c r="D36" s="904"/>
      <c r="E36" s="904"/>
      <c r="F36" s="168" t="s">
        <v>241</v>
      </c>
      <c r="G36" s="168" t="s">
        <v>1063</v>
      </c>
      <c r="H36" s="168" t="s">
        <v>520</v>
      </c>
      <c r="I36" s="168" t="s">
        <v>911</v>
      </c>
      <c r="J36" s="169" t="s">
        <v>31</v>
      </c>
      <c r="K36" s="168" t="s">
        <v>31</v>
      </c>
      <c r="L36" s="169" t="s">
        <v>31</v>
      </c>
      <c r="M36" s="170" t="s">
        <v>31</v>
      </c>
      <c r="N36" s="171" t="s">
        <v>31</v>
      </c>
      <c r="T36" s="137" t="s">
        <v>258</v>
      </c>
    </row>
    <row r="37" spans="1:24" s="132" customFormat="1" x14ac:dyDescent="0.2">
      <c r="A37" s="167"/>
      <c r="B37" s="166" t="s">
        <v>31</v>
      </c>
      <c r="C37" s="917" t="s">
        <v>244</v>
      </c>
      <c r="D37" s="917"/>
      <c r="E37" s="917"/>
      <c r="F37" s="159" t="s">
        <v>31</v>
      </c>
      <c r="G37" s="159" t="s">
        <v>31</v>
      </c>
      <c r="H37" s="159" t="s">
        <v>31</v>
      </c>
      <c r="I37" s="159" t="s">
        <v>31</v>
      </c>
      <c r="J37" s="160">
        <v>24.77</v>
      </c>
      <c r="K37" s="159" t="s">
        <v>31</v>
      </c>
      <c r="L37" s="160">
        <v>61.68</v>
      </c>
      <c r="M37" s="161" t="s">
        <v>31</v>
      </c>
      <c r="N37" s="162" t="s">
        <v>31</v>
      </c>
      <c r="U37" s="137" t="s">
        <v>244</v>
      </c>
    </row>
    <row r="38" spans="1:24" s="132" customFormat="1" x14ac:dyDescent="0.2">
      <c r="A38" s="167"/>
      <c r="B38" s="166" t="s">
        <v>31</v>
      </c>
      <c r="C38" s="904" t="s">
        <v>245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 t="s">
        <v>31</v>
      </c>
      <c r="K38" s="168" t="s">
        <v>31</v>
      </c>
      <c r="L38" s="169">
        <v>60.7</v>
      </c>
      <c r="M38" s="170" t="s">
        <v>31</v>
      </c>
      <c r="N38" s="171" t="s">
        <v>31</v>
      </c>
      <c r="T38" s="137" t="s">
        <v>245</v>
      </c>
    </row>
    <row r="39" spans="1:24" s="132" customFormat="1" ht="22.5" x14ac:dyDescent="0.2">
      <c r="A39" s="167"/>
      <c r="B39" s="166" t="s">
        <v>699</v>
      </c>
      <c r="C39" s="904" t="s">
        <v>700</v>
      </c>
      <c r="D39" s="904"/>
      <c r="E39" s="904"/>
      <c r="F39" s="168" t="s">
        <v>144</v>
      </c>
      <c r="G39" s="168" t="s">
        <v>537</v>
      </c>
      <c r="H39" s="168" t="s">
        <v>31</v>
      </c>
      <c r="I39" s="168" t="s">
        <v>537</v>
      </c>
      <c r="J39" s="169" t="s">
        <v>31</v>
      </c>
      <c r="K39" s="168" t="s">
        <v>31</v>
      </c>
      <c r="L39" s="169">
        <v>48.56</v>
      </c>
      <c r="M39" s="170" t="s">
        <v>31</v>
      </c>
      <c r="N39" s="171" t="s">
        <v>31</v>
      </c>
      <c r="T39" s="137" t="s">
        <v>700</v>
      </c>
    </row>
    <row r="40" spans="1:24" s="132" customFormat="1" ht="22.5" x14ac:dyDescent="0.2">
      <c r="A40" s="167"/>
      <c r="B40" s="166" t="s">
        <v>701</v>
      </c>
      <c r="C40" s="904" t="s">
        <v>702</v>
      </c>
      <c r="D40" s="904"/>
      <c r="E40" s="904"/>
      <c r="F40" s="168" t="s">
        <v>144</v>
      </c>
      <c r="G40" s="168" t="s">
        <v>703</v>
      </c>
      <c r="H40" s="168" t="s">
        <v>31</v>
      </c>
      <c r="I40" s="168" t="s">
        <v>703</v>
      </c>
      <c r="J40" s="169" t="s">
        <v>31</v>
      </c>
      <c r="K40" s="168" t="s">
        <v>31</v>
      </c>
      <c r="L40" s="169">
        <v>36.42</v>
      </c>
      <c r="M40" s="170" t="s">
        <v>31</v>
      </c>
      <c r="N40" s="171" t="s">
        <v>31</v>
      </c>
      <c r="T40" s="137" t="s">
        <v>702</v>
      </c>
    </row>
    <row r="41" spans="1:24" s="132" customFormat="1" x14ac:dyDescent="0.2">
      <c r="A41" s="172"/>
      <c r="B41" s="173"/>
      <c r="C41" s="918" t="s">
        <v>252</v>
      </c>
      <c r="D41" s="918"/>
      <c r="E41" s="918"/>
      <c r="F41" s="174" t="s">
        <v>31</v>
      </c>
      <c r="G41" s="174" t="s">
        <v>31</v>
      </c>
      <c r="H41" s="174" t="s">
        <v>31</v>
      </c>
      <c r="I41" s="174" t="s">
        <v>31</v>
      </c>
      <c r="J41" s="175" t="s">
        <v>31</v>
      </c>
      <c r="K41" s="174" t="s">
        <v>31</v>
      </c>
      <c r="L41" s="175">
        <v>146.66</v>
      </c>
      <c r="M41" s="161" t="s">
        <v>31</v>
      </c>
      <c r="N41" s="176" t="s">
        <v>31</v>
      </c>
      <c r="V41" s="137" t="s">
        <v>252</v>
      </c>
    </row>
    <row r="42" spans="1:24" s="132" customFormat="1" ht="22.5" x14ac:dyDescent="0.2">
      <c r="A42" s="157" t="s">
        <v>235</v>
      </c>
      <c r="B42" s="158" t="s">
        <v>1064</v>
      </c>
      <c r="C42" s="917" t="s">
        <v>1065</v>
      </c>
      <c r="D42" s="917"/>
      <c r="E42" s="917"/>
      <c r="F42" s="159" t="s">
        <v>178</v>
      </c>
      <c r="G42" s="159" t="s">
        <v>31</v>
      </c>
      <c r="H42" s="159" t="s">
        <v>31</v>
      </c>
      <c r="I42" s="159" t="s">
        <v>235</v>
      </c>
      <c r="J42" s="160">
        <v>575.80999999999995</v>
      </c>
      <c r="K42" s="159" t="s">
        <v>31</v>
      </c>
      <c r="L42" s="160">
        <v>1151.6199999999999</v>
      </c>
      <c r="M42" s="161" t="s">
        <v>31</v>
      </c>
      <c r="N42" s="162" t="s">
        <v>31</v>
      </c>
      <c r="Q42" s="137" t="s">
        <v>1065</v>
      </c>
    </row>
    <row r="43" spans="1:24" s="132" customFormat="1" ht="22.5" x14ac:dyDescent="0.2">
      <c r="A43" s="157" t="s">
        <v>238</v>
      </c>
      <c r="B43" s="158" t="s">
        <v>1066</v>
      </c>
      <c r="C43" s="917" t="s">
        <v>1067</v>
      </c>
      <c r="D43" s="917"/>
      <c r="E43" s="917"/>
      <c r="F43" s="159" t="s">
        <v>178</v>
      </c>
      <c r="G43" s="159" t="s">
        <v>31</v>
      </c>
      <c r="H43" s="159" t="s">
        <v>31</v>
      </c>
      <c r="I43" s="159" t="s">
        <v>235</v>
      </c>
      <c r="J43" s="160">
        <v>625.20000000000005</v>
      </c>
      <c r="K43" s="159" t="s">
        <v>706</v>
      </c>
      <c r="L43" s="160">
        <v>1265.4000000000001</v>
      </c>
      <c r="M43" s="161" t="s">
        <v>31</v>
      </c>
      <c r="N43" s="162" t="s">
        <v>31</v>
      </c>
      <c r="Q43" s="137" t="s">
        <v>1067</v>
      </c>
    </row>
    <row r="44" spans="1:24" s="132" customFormat="1" x14ac:dyDescent="0.2">
      <c r="A44" s="163"/>
      <c r="B44" s="164"/>
      <c r="C44" s="904" t="s">
        <v>1068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W44" s="137" t="s">
        <v>1068</v>
      </c>
    </row>
    <row r="45" spans="1:24" s="132" customFormat="1" ht="22.5" x14ac:dyDescent="0.2">
      <c r="A45" s="165"/>
      <c r="B45" s="166" t="s">
        <v>708</v>
      </c>
      <c r="C45" s="904" t="s">
        <v>709</v>
      </c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12"/>
      <c r="R45" s="137" t="s">
        <v>709</v>
      </c>
    </row>
    <row r="46" spans="1:24" s="132" customFormat="1" ht="56.25" x14ac:dyDescent="0.2">
      <c r="A46" s="157" t="s">
        <v>256</v>
      </c>
      <c r="B46" s="158" t="s">
        <v>967</v>
      </c>
      <c r="C46" s="917" t="s">
        <v>968</v>
      </c>
      <c r="D46" s="917"/>
      <c r="E46" s="917"/>
      <c r="F46" s="159" t="s">
        <v>178</v>
      </c>
      <c r="G46" s="159" t="s">
        <v>31</v>
      </c>
      <c r="H46" s="159" t="s">
        <v>31</v>
      </c>
      <c r="I46" s="159" t="s">
        <v>256</v>
      </c>
      <c r="J46" s="160" t="s">
        <v>31</v>
      </c>
      <c r="K46" s="159" t="s">
        <v>31</v>
      </c>
      <c r="L46" s="160" t="s">
        <v>31</v>
      </c>
      <c r="M46" s="161" t="s">
        <v>31</v>
      </c>
      <c r="N46" s="162" t="s">
        <v>31</v>
      </c>
      <c r="Q46" s="137" t="s">
        <v>968</v>
      </c>
    </row>
    <row r="47" spans="1:24" s="132" customFormat="1" x14ac:dyDescent="0.2">
      <c r="A47" s="163"/>
      <c r="B47" s="164"/>
      <c r="C47" s="904" t="s">
        <v>1069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X47" s="137" t="s">
        <v>1069</v>
      </c>
    </row>
    <row r="48" spans="1:24" s="132" customFormat="1" ht="33.75" x14ac:dyDescent="0.2">
      <c r="A48" s="165"/>
      <c r="B48" s="166" t="s">
        <v>822</v>
      </c>
      <c r="C48" s="904" t="s">
        <v>519</v>
      </c>
      <c r="D48" s="904"/>
      <c r="E48" s="904"/>
      <c r="F48" s="904"/>
      <c r="G48" s="904"/>
      <c r="H48" s="904"/>
      <c r="I48" s="904"/>
      <c r="J48" s="904"/>
      <c r="K48" s="904"/>
      <c r="L48" s="904"/>
      <c r="M48" s="904"/>
      <c r="N48" s="912"/>
      <c r="R48" s="137" t="s">
        <v>519</v>
      </c>
    </row>
    <row r="49" spans="1:24" s="132" customFormat="1" x14ac:dyDescent="0.2">
      <c r="A49" s="167"/>
      <c r="B49" s="166" t="s">
        <v>225</v>
      </c>
      <c r="C49" s="904" t="s">
        <v>255</v>
      </c>
      <c r="D49" s="904"/>
      <c r="E49" s="904"/>
      <c r="F49" s="168" t="s">
        <v>31</v>
      </c>
      <c r="G49" s="168" t="s">
        <v>31</v>
      </c>
      <c r="H49" s="168" t="s">
        <v>31</v>
      </c>
      <c r="I49" s="168" t="s">
        <v>31</v>
      </c>
      <c r="J49" s="169">
        <v>9.91</v>
      </c>
      <c r="K49" s="168" t="s">
        <v>520</v>
      </c>
      <c r="L49" s="169">
        <v>49.55</v>
      </c>
      <c r="M49" s="170" t="s">
        <v>31</v>
      </c>
      <c r="N49" s="171" t="s">
        <v>31</v>
      </c>
      <c r="S49" s="137" t="s">
        <v>255</v>
      </c>
    </row>
    <row r="50" spans="1:24" s="132" customFormat="1" x14ac:dyDescent="0.2">
      <c r="A50" s="167"/>
      <c r="B50" s="166" t="s">
        <v>235</v>
      </c>
      <c r="C50" s="904" t="s">
        <v>236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>
        <v>5.43</v>
      </c>
      <c r="K50" s="168" t="s">
        <v>520</v>
      </c>
      <c r="L50" s="169">
        <v>27.15</v>
      </c>
      <c r="M50" s="170" t="s">
        <v>31</v>
      </c>
      <c r="N50" s="171" t="s">
        <v>31</v>
      </c>
      <c r="S50" s="137" t="s">
        <v>236</v>
      </c>
    </row>
    <row r="51" spans="1:24" s="132" customFormat="1" x14ac:dyDescent="0.2">
      <c r="A51" s="167"/>
      <c r="B51" s="166" t="s">
        <v>238</v>
      </c>
      <c r="C51" s="904" t="s">
        <v>239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>
        <v>0.76</v>
      </c>
      <c r="K51" s="168" t="s">
        <v>520</v>
      </c>
      <c r="L51" s="169">
        <v>3.8</v>
      </c>
      <c r="M51" s="170" t="s">
        <v>31</v>
      </c>
      <c r="N51" s="171" t="s">
        <v>31</v>
      </c>
      <c r="S51" s="137" t="s">
        <v>239</v>
      </c>
    </row>
    <row r="52" spans="1:24" s="132" customFormat="1" x14ac:dyDescent="0.2">
      <c r="A52" s="167"/>
      <c r="B52" s="166" t="s">
        <v>256</v>
      </c>
      <c r="C52" s="904" t="s">
        <v>257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>
        <v>0.74</v>
      </c>
      <c r="K52" s="168" t="s">
        <v>31</v>
      </c>
      <c r="L52" s="169">
        <v>2.96</v>
      </c>
      <c r="M52" s="170" t="s">
        <v>31</v>
      </c>
      <c r="N52" s="171" t="s">
        <v>31</v>
      </c>
      <c r="S52" s="137" t="s">
        <v>257</v>
      </c>
    </row>
    <row r="53" spans="1:24" s="132" customFormat="1" x14ac:dyDescent="0.2">
      <c r="A53" s="167"/>
      <c r="B53" s="166" t="s">
        <v>31</v>
      </c>
      <c r="C53" s="904" t="s">
        <v>258</v>
      </c>
      <c r="D53" s="904"/>
      <c r="E53" s="904"/>
      <c r="F53" s="168" t="s">
        <v>241</v>
      </c>
      <c r="G53" s="168" t="s">
        <v>849</v>
      </c>
      <c r="H53" s="168" t="s">
        <v>520</v>
      </c>
      <c r="I53" s="168" t="s">
        <v>1070</v>
      </c>
      <c r="J53" s="169" t="s">
        <v>31</v>
      </c>
      <c r="K53" s="168" t="s">
        <v>31</v>
      </c>
      <c r="L53" s="169" t="s">
        <v>31</v>
      </c>
      <c r="M53" s="170" t="s">
        <v>31</v>
      </c>
      <c r="N53" s="171" t="s">
        <v>31</v>
      </c>
      <c r="T53" s="137" t="s">
        <v>258</v>
      </c>
    </row>
    <row r="54" spans="1:24" s="132" customFormat="1" x14ac:dyDescent="0.2">
      <c r="A54" s="167"/>
      <c r="B54" s="166" t="s">
        <v>31</v>
      </c>
      <c r="C54" s="904" t="s">
        <v>240</v>
      </c>
      <c r="D54" s="904"/>
      <c r="E54" s="904"/>
      <c r="F54" s="168" t="s">
        <v>241</v>
      </c>
      <c r="G54" s="168" t="s">
        <v>736</v>
      </c>
      <c r="H54" s="168" t="s">
        <v>520</v>
      </c>
      <c r="I54" s="168" t="s">
        <v>908</v>
      </c>
      <c r="J54" s="169" t="s">
        <v>31</v>
      </c>
      <c r="K54" s="168" t="s">
        <v>31</v>
      </c>
      <c r="L54" s="169" t="s">
        <v>31</v>
      </c>
      <c r="M54" s="170" t="s">
        <v>31</v>
      </c>
      <c r="N54" s="171" t="s">
        <v>31</v>
      </c>
      <c r="T54" s="137" t="s">
        <v>240</v>
      </c>
    </row>
    <row r="55" spans="1:24" s="132" customFormat="1" x14ac:dyDescent="0.2">
      <c r="A55" s="167"/>
      <c r="B55" s="166" t="s">
        <v>31</v>
      </c>
      <c r="C55" s="917" t="s">
        <v>244</v>
      </c>
      <c r="D55" s="917"/>
      <c r="E55" s="917"/>
      <c r="F55" s="159" t="s">
        <v>31</v>
      </c>
      <c r="G55" s="159" t="s">
        <v>31</v>
      </c>
      <c r="H55" s="159" t="s">
        <v>31</v>
      </c>
      <c r="I55" s="159" t="s">
        <v>31</v>
      </c>
      <c r="J55" s="160">
        <v>16.079999999999998</v>
      </c>
      <c r="K55" s="159" t="s">
        <v>31</v>
      </c>
      <c r="L55" s="160">
        <v>79.66</v>
      </c>
      <c r="M55" s="161" t="s">
        <v>31</v>
      </c>
      <c r="N55" s="162" t="s">
        <v>31</v>
      </c>
      <c r="U55" s="137" t="s">
        <v>244</v>
      </c>
    </row>
    <row r="56" spans="1:24" s="132" customFormat="1" x14ac:dyDescent="0.2">
      <c r="A56" s="167"/>
      <c r="B56" s="166" t="s">
        <v>31</v>
      </c>
      <c r="C56" s="904" t="s">
        <v>245</v>
      </c>
      <c r="D56" s="904"/>
      <c r="E56" s="904"/>
      <c r="F56" s="168" t="s">
        <v>31</v>
      </c>
      <c r="G56" s="168" t="s">
        <v>31</v>
      </c>
      <c r="H56" s="168" t="s">
        <v>31</v>
      </c>
      <c r="I56" s="168" t="s">
        <v>31</v>
      </c>
      <c r="J56" s="169" t="s">
        <v>31</v>
      </c>
      <c r="K56" s="168" t="s">
        <v>31</v>
      </c>
      <c r="L56" s="169">
        <v>53.35</v>
      </c>
      <c r="M56" s="170" t="s">
        <v>31</v>
      </c>
      <c r="N56" s="171" t="s">
        <v>31</v>
      </c>
      <c r="T56" s="137" t="s">
        <v>245</v>
      </c>
    </row>
    <row r="57" spans="1:24" s="132" customFormat="1" ht="22.5" x14ac:dyDescent="0.2">
      <c r="A57" s="167"/>
      <c r="B57" s="166" t="s">
        <v>892</v>
      </c>
      <c r="C57" s="904" t="s">
        <v>893</v>
      </c>
      <c r="D57" s="904"/>
      <c r="E57" s="904"/>
      <c r="F57" s="168" t="s">
        <v>144</v>
      </c>
      <c r="G57" s="168" t="s">
        <v>248</v>
      </c>
      <c r="H57" s="168" t="s">
        <v>31</v>
      </c>
      <c r="I57" s="168" t="s">
        <v>248</v>
      </c>
      <c r="J57" s="169" t="s">
        <v>31</v>
      </c>
      <c r="K57" s="168" t="s">
        <v>31</v>
      </c>
      <c r="L57" s="169">
        <v>50.68</v>
      </c>
      <c r="M57" s="170" t="s">
        <v>31</v>
      </c>
      <c r="N57" s="171" t="s">
        <v>31</v>
      </c>
      <c r="T57" s="137" t="s">
        <v>893</v>
      </c>
    </row>
    <row r="58" spans="1:24" s="132" customFormat="1" ht="22.5" x14ac:dyDescent="0.2">
      <c r="A58" s="167"/>
      <c r="B58" s="166" t="s">
        <v>894</v>
      </c>
      <c r="C58" s="904" t="s">
        <v>895</v>
      </c>
      <c r="D58" s="904"/>
      <c r="E58" s="904"/>
      <c r="F58" s="168" t="s">
        <v>144</v>
      </c>
      <c r="G58" s="168" t="s">
        <v>554</v>
      </c>
      <c r="H58" s="168" t="s">
        <v>31</v>
      </c>
      <c r="I58" s="168" t="s">
        <v>554</v>
      </c>
      <c r="J58" s="169" t="s">
        <v>31</v>
      </c>
      <c r="K58" s="168" t="s">
        <v>31</v>
      </c>
      <c r="L58" s="169">
        <v>34.68</v>
      </c>
      <c r="M58" s="170" t="s">
        <v>31</v>
      </c>
      <c r="N58" s="171" t="s">
        <v>31</v>
      </c>
      <c r="T58" s="137" t="s">
        <v>895</v>
      </c>
    </row>
    <row r="59" spans="1:24" s="132" customFormat="1" x14ac:dyDescent="0.2">
      <c r="A59" s="172"/>
      <c r="B59" s="173"/>
      <c r="C59" s="918" t="s">
        <v>252</v>
      </c>
      <c r="D59" s="918"/>
      <c r="E59" s="918"/>
      <c r="F59" s="174" t="s">
        <v>31</v>
      </c>
      <c r="G59" s="174" t="s">
        <v>31</v>
      </c>
      <c r="H59" s="174" t="s">
        <v>31</v>
      </c>
      <c r="I59" s="174" t="s">
        <v>31</v>
      </c>
      <c r="J59" s="175" t="s">
        <v>31</v>
      </c>
      <c r="K59" s="174" t="s">
        <v>31</v>
      </c>
      <c r="L59" s="175">
        <v>165.02</v>
      </c>
      <c r="M59" s="161" t="s">
        <v>31</v>
      </c>
      <c r="N59" s="176" t="s">
        <v>31</v>
      </c>
      <c r="V59" s="137" t="s">
        <v>252</v>
      </c>
    </row>
    <row r="60" spans="1:24" s="132" customFormat="1" ht="22.5" x14ac:dyDescent="0.2">
      <c r="A60" s="157" t="s">
        <v>285</v>
      </c>
      <c r="B60" s="158" t="s">
        <v>1071</v>
      </c>
      <c r="C60" s="917" t="s">
        <v>1072</v>
      </c>
      <c r="D60" s="917"/>
      <c r="E60" s="917"/>
      <c r="F60" s="159" t="s">
        <v>178</v>
      </c>
      <c r="G60" s="159" t="s">
        <v>31</v>
      </c>
      <c r="H60" s="159" t="s">
        <v>31</v>
      </c>
      <c r="I60" s="159" t="s">
        <v>235</v>
      </c>
      <c r="J60" s="160">
        <v>281.5</v>
      </c>
      <c r="K60" s="159" t="s">
        <v>31</v>
      </c>
      <c r="L60" s="160">
        <v>563</v>
      </c>
      <c r="M60" s="161" t="s">
        <v>31</v>
      </c>
      <c r="N60" s="162" t="s">
        <v>31</v>
      </c>
      <c r="Q60" s="137" t="s">
        <v>1072</v>
      </c>
    </row>
    <row r="61" spans="1:24" s="132" customFormat="1" ht="22.5" x14ac:dyDescent="0.2">
      <c r="A61" s="157" t="s">
        <v>295</v>
      </c>
      <c r="B61" s="158" t="s">
        <v>1073</v>
      </c>
      <c r="C61" s="917" t="s">
        <v>1643</v>
      </c>
      <c r="D61" s="917"/>
      <c r="E61" s="917"/>
      <c r="F61" s="159" t="s">
        <v>965</v>
      </c>
      <c r="G61" s="159" t="s">
        <v>31</v>
      </c>
      <c r="H61" s="159" t="s">
        <v>31</v>
      </c>
      <c r="I61" s="159" t="s">
        <v>574</v>
      </c>
      <c r="J61" s="160">
        <v>514.79999999999995</v>
      </c>
      <c r="K61" s="159" t="s">
        <v>31</v>
      </c>
      <c r="L61" s="160">
        <v>102.96</v>
      </c>
      <c r="M61" s="161" t="s">
        <v>31</v>
      </c>
      <c r="N61" s="162" t="s">
        <v>31</v>
      </c>
      <c r="Q61" s="137" t="s">
        <v>1643</v>
      </c>
    </row>
    <row r="62" spans="1:24" s="132" customFormat="1" x14ac:dyDescent="0.2">
      <c r="A62" s="163"/>
      <c r="B62" s="164"/>
      <c r="C62" s="904" t="s">
        <v>966</v>
      </c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12"/>
      <c r="X62" s="137" t="s">
        <v>966</v>
      </c>
    </row>
    <row r="63" spans="1:24" s="132" customFormat="1" ht="33.75" x14ac:dyDescent="0.2">
      <c r="A63" s="157" t="s">
        <v>304</v>
      </c>
      <c r="B63" s="158" t="s">
        <v>980</v>
      </c>
      <c r="C63" s="917" t="s">
        <v>981</v>
      </c>
      <c r="D63" s="917"/>
      <c r="E63" s="917"/>
      <c r="F63" s="159" t="s">
        <v>178</v>
      </c>
      <c r="G63" s="159" t="s">
        <v>31</v>
      </c>
      <c r="H63" s="159" t="s">
        <v>31</v>
      </c>
      <c r="I63" s="159" t="s">
        <v>235</v>
      </c>
      <c r="J63" s="160" t="s">
        <v>31</v>
      </c>
      <c r="K63" s="159" t="s">
        <v>31</v>
      </c>
      <c r="L63" s="160" t="s">
        <v>31</v>
      </c>
      <c r="M63" s="161" t="s">
        <v>31</v>
      </c>
      <c r="N63" s="162" t="s">
        <v>31</v>
      </c>
      <c r="Q63" s="137" t="s">
        <v>981</v>
      </c>
    </row>
    <row r="64" spans="1:24" s="132" customFormat="1" ht="33.75" x14ac:dyDescent="0.2">
      <c r="A64" s="165"/>
      <c r="B64" s="166" t="s">
        <v>822</v>
      </c>
      <c r="C64" s="904" t="s">
        <v>519</v>
      </c>
      <c r="D64" s="904"/>
      <c r="E64" s="904"/>
      <c r="F64" s="904"/>
      <c r="G64" s="904"/>
      <c r="H64" s="904"/>
      <c r="I64" s="904"/>
      <c r="J64" s="904"/>
      <c r="K64" s="904"/>
      <c r="L64" s="904"/>
      <c r="M64" s="904"/>
      <c r="N64" s="912"/>
      <c r="R64" s="137" t="s">
        <v>519</v>
      </c>
    </row>
    <row r="65" spans="1:22" s="132" customFormat="1" x14ac:dyDescent="0.2">
      <c r="A65" s="167"/>
      <c r="B65" s="166" t="s">
        <v>225</v>
      </c>
      <c r="C65" s="904" t="s">
        <v>255</v>
      </c>
      <c r="D65" s="904"/>
      <c r="E65" s="904"/>
      <c r="F65" s="168" t="s">
        <v>31</v>
      </c>
      <c r="G65" s="168" t="s">
        <v>31</v>
      </c>
      <c r="H65" s="168" t="s">
        <v>31</v>
      </c>
      <c r="I65" s="168" t="s">
        <v>31</v>
      </c>
      <c r="J65" s="169">
        <v>8.08</v>
      </c>
      <c r="K65" s="168" t="s">
        <v>520</v>
      </c>
      <c r="L65" s="169">
        <v>20.2</v>
      </c>
      <c r="M65" s="170" t="s">
        <v>31</v>
      </c>
      <c r="N65" s="171" t="s">
        <v>31</v>
      </c>
      <c r="S65" s="137" t="s">
        <v>255</v>
      </c>
    </row>
    <row r="66" spans="1:22" s="132" customFormat="1" x14ac:dyDescent="0.2">
      <c r="A66" s="167"/>
      <c r="B66" s="166" t="s">
        <v>256</v>
      </c>
      <c r="C66" s="904" t="s">
        <v>257</v>
      </c>
      <c r="D66" s="904"/>
      <c r="E66" s="904"/>
      <c r="F66" s="168" t="s">
        <v>31</v>
      </c>
      <c r="G66" s="168" t="s">
        <v>31</v>
      </c>
      <c r="H66" s="168" t="s">
        <v>31</v>
      </c>
      <c r="I66" s="168" t="s">
        <v>31</v>
      </c>
      <c r="J66" s="169">
        <v>1.88</v>
      </c>
      <c r="K66" s="168" t="s">
        <v>31</v>
      </c>
      <c r="L66" s="169">
        <v>3.76</v>
      </c>
      <c r="M66" s="170" t="s">
        <v>31</v>
      </c>
      <c r="N66" s="171" t="s">
        <v>31</v>
      </c>
      <c r="S66" s="137" t="s">
        <v>257</v>
      </c>
    </row>
    <row r="67" spans="1:22" s="132" customFormat="1" x14ac:dyDescent="0.2">
      <c r="A67" s="167"/>
      <c r="B67" s="166" t="s">
        <v>31</v>
      </c>
      <c r="C67" s="904" t="s">
        <v>258</v>
      </c>
      <c r="D67" s="904"/>
      <c r="E67" s="904"/>
      <c r="F67" s="168" t="s">
        <v>241</v>
      </c>
      <c r="G67" s="168" t="s">
        <v>975</v>
      </c>
      <c r="H67" s="168" t="s">
        <v>520</v>
      </c>
      <c r="I67" s="168" t="s">
        <v>866</v>
      </c>
      <c r="J67" s="169" t="s">
        <v>31</v>
      </c>
      <c r="K67" s="168" t="s">
        <v>31</v>
      </c>
      <c r="L67" s="169" t="s">
        <v>31</v>
      </c>
      <c r="M67" s="170" t="s">
        <v>31</v>
      </c>
      <c r="N67" s="171" t="s">
        <v>31</v>
      </c>
      <c r="T67" s="137" t="s">
        <v>258</v>
      </c>
    </row>
    <row r="68" spans="1:22" s="132" customFormat="1" x14ac:dyDescent="0.2">
      <c r="A68" s="167"/>
      <c r="B68" s="166" t="s">
        <v>31</v>
      </c>
      <c r="C68" s="917" t="s">
        <v>244</v>
      </c>
      <c r="D68" s="917"/>
      <c r="E68" s="917"/>
      <c r="F68" s="159" t="s">
        <v>31</v>
      </c>
      <c r="G68" s="159" t="s">
        <v>31</v>
      </c>
      <c r="H68" s="159" t="s">
        <v>31</v>
      </c>
      <c r="I68" s="159" t="s">
        <v>31</v>
      </c>
      <c r="J68" s="160">
        <v>9.9600000000000009</v>
      </c>
      <c r="K68" s="159" t="s">
        <v>31</v>
      </c>
      <c r="L68" s="160">
        <v>23.96</v>
      </c>
      <c r="M68" s="161" t="s">
        <v>31</v>
      </c>
      <c r="N68" s="162" t="s">
        <v>31</v>
      </c>
      <c r="U68" s="137" t="s">
        <v>244</v>
      </c>
    </row>
    <row r="69" spans="1:22" s="132" customFormat="1" x14ac:dyDescent="0.2">
      <c r="A69" s="167"/>
      <c r="B69" s="166" t="s">
        <v>31</v>
      </c>
      <c r="C69" s="904" t="s">
        <v>245</v>
      </c>
      <c r="D69" s="904"/>
      <c r="E69" s="904"/>
      <c r="F69" s="168" t="s">
        <v>31</v>
      </c>
      <c r="G69" s="168" t="s">
        <v>31</v>
      </c>
      <c r="H69" s="168" t="s">
        <v>31</v>
      </c>
      <c r="I69" s="168" t="s">
        <v>31</v>
      </c>
      <c r="J69" s="169" t="s">
        <v>31</v>
      </c>
      <c r="K69" s="168" t="s">
        <v>31</v>
      </c>
      <c r="L69" s="169">
        <v>20.2</v>
      </c>
      <c r="M69" s="170" t="s">
        <v>31</v>
      </c>
      <c r="N69" s="171" t="s">
        <v>31</v>
      </c>
      <c r="T69" s="137" t="s">
        <v>245</v>
      </c>
    </row>
    <row r="70" spans="1:22" s="132" customFormat="1" ht="22.5" x14ac:dyDescent="0.2">
      <c r="A70" s="167"/>
      <c r="B70" s="166" t="s">
        <v>699</v>
      </c>
      <c r="C70" s="904" t="s">
        <v>700</v>
      </c>
      <c r="D70" s="904"/>
      <c r="E70" s="904"/>
      <c r="F70" s="168" t="s">
        <v>144</v>
      </c>
      <c r="G70" s="168" t="s">
        <v>537</v>
      </c>
      <c r="H70" s="168" t="s">
        <v>31</v>
      </c>
      <c r="I70" s="168" t="s">
        <v>537</v>
      </c>
      <c r="J70" s="169" t="s">
        <v>31</v>
      </c>
      <c r="K70" s="168" t="s">
        <v>31</v>
      </c>
      <c r="L70" s="169">
        <v>16.16</v>
      </c>
      <c r="M70" s="170" t="s">
        <v>31</v>
      </c>
      <c r="N70" s="171" t="s">
        <v>31</v>
      </c>
      <c r="T70" s="137" t="s">
        <v>700</v>
      </c>
    </row>
    <row r="71" spans="1:22" s="132" customFormat="1" ht="22.5" x14ac:dyDescent="0.2">
      <c r="A71" s="167"/>
      <c r="B71" s="166" t="s">
        <v>701</v>
      </c>
      <c r="C71" s="904" t="s">
        <v>702</v>
      </c>
      <c r="D71" s="904"/>
      <c r="E71" s="904"/>
      <c r="F71" s="168" t="s">
        <v>144</v>
      </c>
      <c r="G71" s="168" t="s">
        <v>703</v>
      </c>
      <c r="H71" s="168" t="s">
        <v>31</v>
      </c>
      <c r="I71" s="168" t="s">
        <v>703</v>
      </c>
      <c r="J71" s="169" t="s">
        <v>31</v>
      </c>
      <c r="K71" s="168" t="s">
        <v>31</v>
      </c>
      <c r="L71" s="169">
        <v>12.12</v>
      </c>
      <c r="M71" s="170" t="s">
        <v>31</v>
      </c>
      <c r="N71" s="171" t="s">
        <v>31</v>
      </c>
      <c r="T71" s="137" t="s">
        <v>702</v>
      </c>
    </row>
    <row r="72" spans="1:22" s="132" customFormat="1" x14ac:dyDescent="0.2">
      <c r="A72" s="172"/>
      <c r="B72" s="173"/>
      <c r="C72" s="918" t="s">
        <v>252</v>
      </c>
      <c r="D72" s="918"/>
      <c r="E72" s="918"/>
      <c r="F72" s="174" t="s">
        <v>31</v>
      </c>
      <c r="G72" s="174" t="s">
        <v>31</v>
      </c>
      <c r="H72" s="174" t="s">
        <v>31</v>
      </c>
      <c r="I72" s="174" t="s">
        <v>31</v>
      </c>
      <c r="J72" s="175" t="s">
        <v>31</v>
      </c>
      <c r="K72" s="174" t="s">
        <v>31</v>
      </c>
      <c r="L72" s="175">
        <v>52.24</v>
      </c>
      <c r="M72" s="161" t="s">
        <v>31</v>
      </c>
      <c r="N72" s="176" t="s">
        <v>31</v>
      </c>
      <c r="V72" s="137" t="s">
        <v>252</v>
      </c>
    </row>
    <row r="73" spans="1:22" s="132" customFormat="1" ht="45" x14ac:dyDescent="0.2">
      <c r="A73" s="157" t="s">
        <v>309</v>
      </c>
      <c r="B73" s="158" t="s">
        <v>1075</v>
      </c>
      <c r="C73" s="917" t="s">
        <v>1076</v>
      </c>
      <c r="D73" s="917"/>
      <c r="E73" s="917"/>
      <c r="F73" s="159" t="s">
        <v>178</v>
      </c>
      <c r="G73" s="159" t="s">
        <v>31</v>
      </c>
      <c r="H73" s="159" t="s">
        <v>31</v>
      </c>
      <c r="I73" s="159" t="s">
        <v>235</v>
      </c>
      <c r="J73" s="160">
        <v>25.71</v>
      </c>
      <c r="K73" s="159" t="s">
        <v>31</v>
      </c>
      <c r="L73" s="160">
        <v>51.42</v>
      </c>
      <c r="M73" s="161" t="s">
        <v>31</v>
      </c>
      <c r="N73" s="162" t="s">
        <v>31</v>
      </c>
      <c r="Q73" s="137" t="s">
        <v>1076</v>
      </c>
    </row>
    <row r="74" spans="1:22" s="132" customFormat="1" ht="56.25" x14ac:dyDescent="0.2">
      <c r="A74" s="157" t="s">
        <v>315</v>
      </c>
      <c r="B74" s="158" t="s">
        <v>967</v>
      </c>
      <c r="C74" s="917" t="s">
        <v>968</v>
      </c>
      <c r="D74" s="917"/>
      <c r="E74" s="917"/>
      <c r="F74" s="159" t="s">
        <v>178</v>
      </c>
      <c r="G74" s="159" t="s">
        <v>31</v>
      </c>
      <c r="H74" s="159" t="s">
        <v>31</v>
      </c>
      <c r="I74" s="159" t="s">
        <v>235</v>
      </c>
      <c r="J74" s="160" t="s">
        <v>31</v>
      </c>
      <c r="K74" s="159" t="s">
        <v>31</v>
      </c>
      <c r="L74" s="160" t="s">
        <v>31</v>
      </c>
      <c r="M74" s="161" t="s">
        <v>31</v>
      </c>
      <c r="N74" s="162" t="s">
        <v>31</v>
      </c>
      <c r="Q74" s="137" t="s">
        <v>968</v>
      </c>
    </row>
    <row r="75" spans="1:22" s="132" customFormat="1" ht="33.75" x14ac:dyDescent="0.2">
      <c r="A75" s="165"/>
      <c r="B75" s="166" t="s">
        <v>822</v>
      </c>
      <c r="C75" s="904" t="s">
        <v>519</v>
      </c>
      <c r="D75" s="904"/>
      <c r="E75" s="904"/>
      <c r="F75" s="904"/>
      <c r="G75" s="904"/>
      <c r="H75" s="904"/>
      <c r="I75" s="904"/>
      <c r="J75" s="904"/>
      <c r="K75" s="904"/>
      <c r="L75" s="904"/>
      <c r="M75" s="904"/>
      <c r="N75" s="912"/>
      <c r="R75" s="137" t="s">
        <v>519</v>
      </c>
    </row>
    <row r="76" spans="1:22" s="132" customFormat="1" x14ac:dyDescent="0.2">
      <c r="A76" s="167"/>
      <c r="B76" s="166" t="s">
        <v>225</v>
      </c>
      <c r="C76" s="904" t="s">
        <v>255</v>
      </c>
      <c r="D76" s="904"/>
      <c r="E76" s="904"/>
      <c r="F76" s="168" t="s">
        <v>31</v>
      </c>
      <c r="G76" s="168" t="s">
        <v>31</v>
      </c>
      <c r="H76" s="168" t="s">
        <v>31</v>
      </c>
      <c r="I76" s="168" t="s">
        <v>31</v>
      </c>
      <c r="J76" s="169">
        <v>9.91</v>
      </c>
      <c r="K76" s="168" t="s">
        <v>520</v>
      </c>
      <c r="L76" s="169">
        <v>24.78</v>
      </c>
      <c r="M76" s="170" t="s">
        <v>31</v>
      </c>
      <c r="N76" s="171" t="s">
        <v>31</v>
      </c>
      <c r="S76" s="137" t="s">
        <v>255</v>
      </c>
    </row>
    <row r="77" spans="1:22" s="132" customFormat="1" x14ac:dyDescent="0.2">
      <c r="A77" s="167"/>
      <c r="B77" s="166" t="s">
        <v>235</v>
      </c>
      <c r="C77" s="904" t="s">
        <v>236</v>
      </c>
      <c r="D77" s="904"/>
      <c r="E77" s="904"/>
      <c r="F77" s="168" t="s">
        <v>31</v>
      </c>
      <c r="G77" s="168" t="s">
        <v>31</v>
      </c>
      <c r="H77" s="168" t="s">
        <v>31</v>
      </c>
      <c r="I77" s="168" t="s">
        <v>31</v>
      </c>
      <c r="J77" s="169">
        <v>5.43</v>
      </c>
      <c r="K77" s="168" t="s">
        <v>520</v>
      </c>
      <c r="L77" s="169">
        <v>13.58</v>
      </c>
      <c r="M77" s="170" t="s">
        <v>31</v>
      </c>
      <c r="N77" s="171" t="s">
        <v>31</v>
      </c>
      <c r="S77" s="137" t="s">
        <v>236</v>
      </c>
    </row>
    <row r="78" spans="1:22" s="132" customFormat="1" x14ac:dyDescent="0.2">
      <c r="A78" s="167"/>
      <c r="B78" s="166" t="s">
        <v>238</v>
      </c>
      <c r="C78" s="904" t="s">
        <v>239</v>
      </c>
      <c r="D78" s="904"/>
      <c r="E78" s="904"/>
      <c r="F78" s="168" t="s">
        <v>31</v>
      </c>
      <c r="G78" s="168" t="s">
        <v>31</v>
      </c>
      <c r="H78" s="168" t="s">
        <v>31</v>
      </c>
      <c r="I78" s="168" t="s">
        <v>31</v>
      </c>
      <c r="J78" s="169">
        <v>0.76</v>
      </c>
      <c r="K78" s="168" t="s">
        <v>520</v>
      </c>
      <c r="L78" s="169">
        <v>1.9</v>
      </c>
      <c r="M78" s="170" t="s">
        <v>31</v>
      </c>
      <c r="N78" s="171" t="s">
        <v>31</v>
      </c>
      <c r="S78" s="137" t="s">
        <v>239</v>
      </c>
    </row>
    <row r="79" spans="1:22" s="132" customFormat="1" x14ac:dyDescent="0.2">
      <c r="A79" s="167"/>
      <c r="B79" s="166" t="s">
        <v>256</v>
      </c>
      <c r="C79" s="904" t="s">
        <v>257</v>
      </c>
      <c r="D79" s="904"/>
      <c r="E79" s="904"/>
      <c r="F79" s="168" t="s">
        <v>31</v>
      </c>
      <c r="G79" s="168" t="s">
        <v>31</v>
      </c>
      <c r="H79" s="168" t="s">
        <v>31</v>
      </c>
      <c r="I79" s="168" t="s">
        <v>31</v>
      </c>
      <c r="J79" s="169">
        <v>0.74</v>
      </c>
      <c r="K79" s="168" t="s">
        <v>31</v>
      </c>
      <c r="L79" s="169">
        <v>1.48</v>
      </c>
      <c r="M79" s="170" t="s">
        <v>31</v>
      </c>
      <c r="N79" s="171" t="s">
        <v>31</v>
      </c>
      <c r="S79" s="137" t="s">
        <v>257</v>
      </c>
    </row>
    <row r="80" spans="1:22" s="132" customFormat="1" x14ac:dyDescent="0.2">
      <c r="A80" s="167"/>
      <c r="B80" s="166" t="s">
        <v>31</v>
      </c>
      <c r="C80" s="904" t="s">
        <v>258</v>
      </c>
      <c r="D80" s="904"/>
      <c r="E80" s="904"/>
      <c r="F80" s="168" t="s">
        <v>241</v>
      </c>
      <c r="G80" s="168" t="s">
        <v>849</v>
      </c>
      <c r="H80" s="168" t="s">
        <v>520</v>
      </c>
      <c r="I80" s="168" t="s">
        <v>969</v>
      </c>
      <c r="J80" s="169" t="s">
        <v>31</v>
      </c>
      <c r="K80" s="168" t="s">
        <v>31</v>
      </c>
      <c r="L80" s="169" t="s">
        <v>31</v>
      </c>
      <c r="M80" s="170" t="s">
        <v>31</v>
      </c>
      <c r="N80" s="171" t="s">
        <v>31</v>
      </c>
      <c r="T80" s="137" t="s">
        <v>258</v>
      </c>
    </row>
    <row r="81" spans="1:23" s="132" customFormat="1" x14ac:dyDescent="0.2">
      <c r="A81" s="167"/>
      <c r="B81" s="166" t="s">
        <v>31</v>
      </c>
      <c r="C81" s="904" t="s">
        <v>240</v>
      </c>
      <c r="D81" s="904"/>
      <c r="E81" s="904"/>
      <c r="F81" s="168" t="s">
        <v>241</v>
      </c>
      <c r="G81" s="168" t="s">
        <v>736</v>
      </c>
      <c r="H81" s="168" t="s">
        <v>520</v>
      </c>
      <c r="I81" s="168" t="s">
        <v>970</v>
      </c>
      <c r="J81" s="169" t="s">
        <v>31</v>
      </c>
      <c r="K81" s="168" t="s">
        <v>31</v>
      </c>
      <c r="L81" s="169" t="s">
        <v>31</v>
      </c>
      <c r="M81" s="170" t="s">
        <v>31</v>
      </c>
      <c r="N81" s="171" t="s">
        <v>31</v>
      </c>
      <c r="T81" s="137" t="s">
        <v>240</v>
      </c>
    </row>
    <row r="82" spans="1:23" s="132" customFormat="1" x14ac:dyDescent="0.2">
      <c r="A82" s="167"/>
      <c r="B82" s="166" t="s">
        <v>31</v>
      </c>
      <c r="C82" s="917" t="s">
        <v>244</v>
      </c>
      <c r="D82" s="917"/>
      <c r="E82" s="917"/>
      <c r="F82" s="159" t="s">
        <v>31</v>
      </c>
      <c r="G82" s="159" t="s">
        <v>31</v>
      </c>
      <c r="H82" s="159" t="s">
        <v>31</v>
      </c>
      <c r="I82" s="159" t="s">
        <v>31</v>
      </c>
      <c r="J82" s="160">
        <v>16.079999999999998</v>
      </c>
      <c r="K82" s="159" t="s">
        <v>31</v>
      </c>
      <c r="L82" s="160">
        <v>39.840000000000003</v>
      </c>
      <c r="M82" s="161" t="s">
        <v>31</v>
      </c>
      <c r="N82" s="162" t="s">
        <v>31</v>
      </c>
      <c r="U82" s="137" t="s">
        <v>244</v>
      </c>
    </row>
    <row r="83" spans="1:23" s="132" customFormat="1" x14ac:dyDescent="0.2">
      <c r="A83" s="167"/>
      <c r="B83" s="166" t="s">
        <v>31</v>
      </c>
      <c r="C83" s="904" t="s">
        <v>245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 t="s">
        <v>31</v>
      </c>
      <c r="K83" s="168" t="s">
        <v>31</v>
      </c>
      <c r="L83" s="169">
        <v>26.68</v>
      </c>
      <c r="M83" s="170" t="s">
        <v>31</v>
      </c>
      <c r="N83" s="171" t="s">
        <v>31</v>
      </c>
      <c r="T83" s="137" t="s">
        <v>245</v>
      </c>
    </row>
    <row r="84" spans="1:23" s="132" customFormat="1" ht="22.5" x14ac:dyDescent="0.2">
      <c r="A84" s="167"/>
      <c r="B84" s="166" t="s">
        <v>892</v>
      </c>
      <c r="C84" s="904" t="s">
        <v>893</v>
      </c>
      <c r="D84" s="904"/>
      <c r="E84" s="904"/>
      <c r="F84" s="168" t="s">
        <v>144</v>
      </c>
      <c r="G84" s="168" t="s">
        <v>248</v>
      </c>
      <c r="H84" s="168" t="s">
        <v>31</v>
      </c>
      <c r="I84" s="168" t="s">
        <v>248</v>
      </c>
      <c r="J84" s="169" t="s">
        <v>31</v>
      </c>
      <c r="K84" s="168" t="s">
        <v>31</v>
      </c>
      <c r="L84" s="169">
        <v>25.35</v>
      </c>
      <c r="M84" s="170" t="s">
        <v>31</v>
      </c>
      <c r="N84" s="171" t="s">
        <v>31</v>
      </c>
      <c r="T84" s="137" t="s">
        <v>893</v>
      </c>
    </row>
    <row r="85" spans="1:23" s="132" customFormat="1" ht="22.5" x14ac:dyDescent="0.2">
      <c r="A85" s="167"/>
      <c r="B85" s="166" t="s">
        <v>894</v>
      </c>
      <c r="C85" s="904" t="s">
        <v>895</v>
      </c>
      <c r="D85" s="904"/>
      <c r="E85" s="904"/>
      <c r="F85" s="168" t="s">
        <v>144</v>
      </c>
      <c r="G85" s="168" t="s">
        <v>554</v>
      </c>
      <c r="H85" s="168" t="s">
        <v>31</v>
      </c>
      <c r="I85" s="168" t="s">
        <v>554</v>
      </c>
      <c r="J85" s="169" t="s">
        <v>31</v>
      </c>
      <c r="K85" s="168" t="s">
        <v>31</v>
      </c>
      <c r="L85" s="169">
        <v>17.34</v>
      </c>
      <c r="M85" s="170" t="s">
        <v>31</v>
      </c>
      <c r="N85" s="171" t="s">
        <v>31</v>
      </c>
      <c r="T85" s="137" t="s">
        <v>895</v>
      </c>
    </row>
    <row r="86" spans="1:23" s="132" customFormat="1" x14ac:dyDescent="0.2">
      <c r="A86" s="172"/>
      <c r="B86" s="173"/>
      <c r="C86" s="918" t="s">
        <v>252</v>
      </c>
      <c r="D86" s="918"/>
      <c r="E86" s="918"/>
      <c r="F86" s="174" t="s">
        <v>31</v>
      </c>
      <c r="G86" s="174" t="s">
        <v>31</v>
      </c>
      <c r="H86" s="174" t="s">
        <v>31</v>
      </c>
      <c r="I86" s="174" t="s">
        <v>31</v>
      </c>
      <c r="J86" s="175" t="s">
        <v>31</v>
      </c>
      <c r="K86" s="174" t="s">
        <v>31</v>
      </c>
      <c r="L86" s="175">
        <v>82.53</v>
      </c>
      <c r="M86" s="161" t="s">
        <v>31</v>
      </c>
      <c r="N86" s="176" t="s">
        <v>31</v>
      </c>
      <c r="V86" s="137" t="s">
        <v>252</v>
      </c>
    </row>
    <row r="87" spans="1:23" s="132" customFormat="1" ht="22.5" x14ac:dyDescent="0.2">
      <c r="A87" s="157" t="s">
        <v>318</v>
      </c>
      <c r="B87" s="158" t="s">
        <v>1077</v>
      </c>
      <c r="C87" s="917" t="s">
        <v>1078</v>
      </c>
      <c r="D87" s="917"/>
      <c r="E87" s="917"/>
      <c r="F87" s="159" t="s">
        <v>178</v>
      </c>
      <c r="G87" s="159" t="s">
        <v>31</v>
      </c>
      <c r="H87" s="159" t="s">
        <v>31</v>
      </c>
      <c r="I87" s="159" t="s">
        <v>235</v>
      </c>
      <c r="J87" s="160">
        <v>132.26</v>
      </c>
      <c r="K87" s="159" t="s">
        <v>706</v>
      </c>
      <c r="L87" s="160">
        <v>267.69</v>
      </c>
      <c r="M87" s="161" t="s">
        <v>31</v>
      </c>
      <c r="N87" s="162" t="s">
        <v>31</v>
      </c>
      <c r="Q87" s="137" t="s">
        <v>1078</v>
      </c>
    </row>
    <row r="88" spans="1:23" s="132" customFormat="1" x14ac:dyDescent="0.2">
      <c r="A88" s="163"/>
      <c r="B88" s="164"/>
      <c r="C88" s="904" t="s">
        <v>1079</v>
      </c>
      <c r="D88" s="904"/>
      <c r="E88" s="904"/>
      <c r="F88" s="904"/>
      <c r="G88" s="904"/>
      <c r="H88" s="904"/>
      <c r="I88" s="904"/>
      <c r="J88" s="904"/>
      <c r="K88" s="904"/>
      <c r="L88" s="904"/>
      <c r="M88" s="904"/>
      <c r="N88" s="912"/>
      <c r="W88" s="137" t="s">
        <v>1079</v>
      </c>
    </row>
    <row r="89" spans="1:23" s="132" customFormat="1" ht="22.5" x14ac:dyDescent="0.2">
      <c r="A89" s="165"/>
      <c r="B89" s="166" t="s">
        <v>708</v>
      </c>
      <c r="C89" s="904" t="s">
        <v>709</v>
      </c>
      <c r="D89" s="904"/>
      <c r="E89" s="904"/>
      <c r="F89" s="904"/>
      <c r="G89" s="904"/>
      <c r="H89" s="904"/>
      <c r="I89" s="904"/>
      <c r="J89" s="904"/>
      <c r="K89" s="904"/>
      <c r="L89" s="904"/>
      <c r="M89" s="904"/>
      <c r="N89" s="912"/>
      <c r="R89" s="137" t="s">
        <v>709</v>
      </c>
    </row>
    <row r="90" spans="1:23" s="132" customFormat="1" ht="22.5" x14ac:dyDescent="0.2">
      <c r="A90" s="157" t="s">
        <v>323</v>
      </c>
      <c r="B90" s="158" t="s">
        <v>984</v>
      </c>
      <c r="C90" s="917" t="s">
        <v>985</v>
      </c>
      <c r="D90" s="917"/>
      <c r="E90" s="917"/>
      <c r="F90" s="159" t="s">
        <v>178</v>
      </c>
      <c r="G90" s="159" t="s">
        <v>31</v>
      </c>
      <c r="H90" s="159" t="s">
        <v>31</v>
      </c>
      <c r="I90" s="159" t="s">
        <v>225</v>
      </c>
      <c r="J90" s="160" t="s">
        <v>31</v>
      </c>
      <c r="K90" s="159" t="s">
        <v>31</v>
      </c>
      <c r="L90" s="160" t="s">
        <v>31</v>
      </c>
      <c r="M90" s="161" t="s">
        <v>31</v>
      </c>
      <c r="N90" s="162" t="s">
        <v>31</v>
      </c>
      <c r="Q90" s="137" t="s">
        <v>985</v>
      </c>
    </row>
    <row r="91" spans="1:23" s="132" customFormat="1" ht="33.75" x14ac:dyDescent="0.2">
      <c r="A91" s="165"/>
      <c r="B91" s="166" t="s">
        <v>822</v>
      </c>
      <c r="C91" s="904" t="s">
        <v>519</v>
      </c>
      <c r="D91" s="904"/>
      <c r="E91" s="904"/>
      <c r="F91" s="904"/>
      <c r="G91" s="904"/>
      <c r="H91" s="904"/>
      <c r="I91" s="904"/>
      <c r="J91" s="904"/>
      <c r="K91" s="904"/>
      <c r="L91" s="904"/>
      <c r="M91" s="904"/>
      <c r="N91" s="912"/>
      <c r="R91" s="137" t="s">
        <v>519</v>
      </c>
    </row>
    <row r="92" spans="1:23" s="132" customFormat="1" x14ac:dyDescent="0.2">
      <c r="A92" s="167"/>
      <c r="B92" s="166" t="s">
        <v>225</v>
      </c>
      <c r="C92" s="904" t="s">
        <v>255</v>
      </c>
      <c r="D92" s="904"/>
      <c r="E92" s="904"/>
      <c r="F92" s="168" t="s">
        <v>31</v>
      </c>
      <c r="G92" s="168" t="s">
        <v>31</v>
      </c>
      <c r="H92" s="168" t="s">
        <v>31</v>
      </c>
      <c r="I92" s="168" t="s">
        <v>31</v>
      </c>
      <c r="J92" s="169">
        <v>36.76</v>
      </c>
      <c r="K92" s="168" t="s">
        <v>520</v>
      </c>
      <c r="L92" s="169">
        <v>45.95</v>
      </c>
      <c r="M92" s="170" t="s">
        <v>31</v>
      </c>
      <c r="N92" s="171" t="s">
        <v>31</v>
      </c>
      <c r="S92" s="137" t="s">
        <v>255</v>
      </c>
    </row>
    <row r="93" spans="1:23" s="132" customFormat="1" x14ac:dyDescent="0.2">
      <c r="A93" s="167"/>
      <c r="B93" s="166" t="s">
        <v>256</v>
      </c>
      <c r="C93" s="904" t="s">
        <v>257</v>
      </c>
      <c r="D93" s="904"/>
      <c r="E93" s="904"/>
      <c r="F93" s="168" t="s">
        <v>31</v>
      </c>
      <c r="G93" s="168" t="s">
        <v>31</v>
      </c>
      <c r="H93" s="168" t="s">
        <v>31</v>
      </c>
      <c r="I93" s="168" t="s">
        <v>31</v>
      </c>
      <c r="J93" s="169">
        <v>4.5999999999999996</v>
      </c>
      <c r="K93" s="168" t="s">
        <v>31</v>
      </c>
      <c r="L93" s="169">
        <v>4.5999999999999996</v>
      </c>
      <c r="M93" s="170" t="s">
        <v>31</v>
      </c>
      <c r="N93" s="171" t="s">
        <v>31</v>
      </c>
      <c r="S93" s="137" t="s">
        <v>257</v>
      </c>
    </row>
    <row r="94" spans="1:23" s="132" customFormat="1" x14ac:dyDescent="0.2">
      <c r="A94" s="167"/>
      <c r="B94" s="166" t="s">
        <v>31</v>
      </c>
      <c r="C94" s="904" t="s">
        <v>258</v>
      </c>
      <c r="D94" s="904"/>
      <c r="E94" s="904"/>
      <c r="F94" s="168" t="s">
        <v>241</v>
      </c>
      <c r="G94" s="168" t="s">
        <v>986</v>
      </c>
      <c r="H94" s="168" t="s">
        <v>520</v>
      </c>
      <c r="I94" s="168" t="s">
        <v>987</v>
      </c>
      <c r="J94" s="169" t="s">
        <v>31</v>
      </c>
      <c r="K94" s="168" t="s">
        <v>31</v>
      </c>
      <c r="L94" s="169" t="s">
        <v>31</v>
      </c>
      <c r="M94" s="170" t="s">
        <v>31</v>
      </c>
      <c r="N94" s="171" t="s">
        <v>31</v>
      </c>
      <c r="T94" s="137" t="s">
        <v>258</v>
      </c>
    </row>
    <row r="95" spans="1:23" s="132" customFormat="1" x14ac:dyDescent="0.2">
      <c r="A95" s="167"/>
      <c r="B95" s="166" t="s">
        <v>31</v>
      </c>
      <c r="C95" s="917" t="s">
        <v>244</v>
      </c>
      <c r="D95" s="917"/>
      <c r="E95" s="917"/>
      <c r="F95" s="159" t="s">
        <v>31</v>
      </c>
      <c r="G95" s="159" t="s">
        <v>31</v>
      </c>
      <c r="H95" s="159" t="s">
        <v>31</v>
      </c>
      <c r="I95" s="159" t="s">
        <v>31</v>
      </c>
      <c r="J95" s="160">
        <v>41.36</v>
      </c>
      <c r="K95" s="159" t="s">
        <v>31</v>
      </c>
      <c r="L95" s="160">
        <v>50.55</v>
      </c>
      <c r="M95" s="161" t="s">
        <v>31</v>
      </c>
      <c r="N95" s="162" t="s">
        <v>31</v>
      </c>
      <c r="U95" s="137" t="s">
        <v>244</v>
      </c>
    </row>
    <row r="96" spans="1:23" s="132" customFormat="1" x14ac:dyDescent="0.2">
      <c r="A96" s="167"/>
      <c r="B96" s="166" t="s">
        <v>31</v>
      </c>
      <c r="C96" s="904" t="s">
        <v>245</v>
      </c>
      <c r="D96" s="904"/>
      <c r="E96" s="904"/>
      <c r="F96" s="168" t="s">
        <v>31</v>
      </c>
      <c r="G96" s="168" t="s">
        <v>31</v>
      </c>
      <c r="H96" s="168" t="s">
        <v>31</v>
      </c>
      <c r="I96" s="168" t="s">
        <v>31</v>
      </c>
      <c r="J96" s="169" t="s">
        <v>31</v>
      </c>
      <c r="K96" s="168" t="s">
        <v>31</v>
      </c>
      <c r="L96" s="169">
        <v>45.95</v>
      </c>
      <c r="M96" s="170" t="s">
        <v>31</v>
      </c>
      <c r="N96" s="171" t="s">
        <v>31</v>
      </c>
      <c r="T96" s="137" t="s">
        <v>245</v>
      </c>
    </row>
    <row r="97" spans="1:24" s="132" customFormat="1" ht="22.5" x14ac:dyDescent="0.2">
      <c r="A97" s="167"/>
      <c r="B97" s="166" t="s">
        <v>699</v>
      </c>
      <c r="C97" s="904" t="s">
        <v>700</v>
      </c>
      <c r="D97" s="904"/>
      <c r="E97" s="904"/>
      <c r="F97" s="168" t="s">
        <v>144</v>
      </c>
      <c r="G97" s="168" t="s">
        <v>537</v>
      </c>
      <c r="H97" s="168" t="s">
        <v>31</v>
      </c>
      <c r="I97" s="168" t="s">
        <v>537</v>
      </c>
      <c r="J97" s="169" t="s">
        <v>31</v>
      </c>
      <c r="K97" s="168" t="s">
        <v>31</v>
      </c>
      <c r="L97" s="169">
        <v>36.76</v>
      </c>
      <c r="M97" s="170" t="s">
        <v>31</v>
      </c>
      <c r="N97" s="171" t="s">
        <v>31</v>
      </c>
      <c r="T97" s="137" t="s">
        <v>700</v>
      </c>
    </row>
    <row r="98" spans="1:24" s="132" customFormat="1" ht="22.5" x14ac:dyDescent="0.2">
      <c r="A98" s="167"/>
      <c r="B98" s="166" t="s">
        <v>701</v>
      </c>
      <c r="C98" s="904" t="s">
        <v>702</v>
      </c>
      <c r="D98" s="904"/>
      <c r="E98" s="904"/>
      <c r="F98" s="168" t="s">
        <v>144</v>
      </c>
      <c r="G98" s="168" t="s">
        <v>703</v>
      </c>
      <c r="H98" s="168" t="s">
        <v>31</v>
      </c>
      <c r="I98" s="168" t="s">
        <v>703</v>
      </c>
      <c r="J98" s="169" t="s">
        <v>31</v>
      </c>
      <c r="K98" s="168" t="s">
        <v>31</v>
      </c>
      <c r="L98" s="169">
        <v>27.57</v>
      </c>
      <c r="M98" s="170" t="s">
        <v>31</v>
      </c>
      <c r="N98" s="171" t="s">
        <v>31</v>
      </c>
      <c r="T98" s="137" t="s">
        <v>702</v>
      </c>
    </row>
    <row r="99" spans="1:24" s="132" customFormat="1" x14ac:dyDescent="0.2">
      <c r="A99" s="172"/>
      <c r="B99" s="173"/>
      <c r="C99" s="918" t="s">
        <v>252</v>
      </c>
      <c r="D99" s="918"/>
      <c r="E99" s="918"/>
      <c r="F99" s="174" t="s">
        <v>31</v>
      </c>
      <c r="G99" s="174" t="s">
        <v>31</v>
      </c>
      <c r="H99" s="174" t="s">
        <v>31</v>
      </c>
      <c r="I99" s="174" t="s">
        <v>31</v>
      </c>
      <c r="J99" s="175" t="s">
        <v>31</v>
      </c>
      <c r="K99" s="174" t="s">
        <v>31</v>
      </c>
      <c r="L99" s="175">
        <v>114.88</v>
      </c>
      <c r="M99" s="161" t="s">
        <v>31</v>
      </c>
      <c r="N99" s="176" t="s">
        <v>31</v>
      </c>
      <c r="V99" s="137" t="s">
        <v>252</v>
      </c>
    </row>
    <row r="100" spans="1:24" s="132" customFormat="1" ht="22.5" x14ac:dyDescent="0.2">
      <c r="A100" s="157" t="s">
        <v>328</v>
      </c>
      <c r="B100" s="158" t="s">
        <v>1080</v>
      </c>
      <c r="C100" s="917" t="s">
        <v>1081</v>
      </c>
      <c r="D100" s="917"/>
      <c r="E100" s="917"/>
      <c r="F100" s="159" t="s">
        <v>178</v>
      </c>
      <c r="G100" s="159" t="s">
        <v>31</v>
      </c>
      <c r="H100" s="159" t="s">
        <v>31</v>
      </c>
      <c r="I100" s="159" t="s">
        <v>225</v>
      </c>
      <c r="J100" s="160">
        <v>671.26</v>
      </c>
      <c r="K100" s="159" t="s">
        <v>31</v>
      </c>
      <c r="L100" s="160">
        <v>671.26</v>
      </c>
      <c r="M100" s="161" t="s">
        <v>31</v>
      </c>
      <c r="N100" s="162" t="s">
        <v>31</v>
      </c>
      <c r="Q100" s="137" t="s">
        <v>1081</v>
      </c>
    </row>
    <row r="101" spans="1:24" s="132" customFormat="1" ht="22.5" x14ac:dyDescent="0.2">
      <c r="A101" s="157" t="s">
        <v>336</v>
      </c>
      <c r="B101" s="158" t="s">
        <v>1000</v>
      </c>
      <c r="C101" s="917" t="s">
        <v>1001</v>
      </c>
      <c r="D101" s="917"/>
      <c r="E101" s="917"/>
      <c r="F101" s="159" t="s">
        <v>178</v>
      </c>
      <c r="G101" s="159" t="s">
        <v>31</v>
      </c>
      <c r="H101" s="159" t="s">
        <v>31</v>
      </c>
      <c r="I101" s="159" t="s">
        <v>225</v>
      </c>
      <c r="J101" s="160">
        <v>230.51</v>
      </c>
      <c r="K101" s="159" t="s">
        <v>31</v>
      </c>
      <c r="L101" s="160">
        <v>230.51</v>
      </c>
      <c r="M101" s="161" t="s">
        <v>31</v>
      </c>
      <c r="N101" s="162" t="s">
        <v>31</v>
      </c>
      <c r="Q101" s="137" t="s">
        <v>1001</v>
      </c>
    </row>
    <row r="102" spans="1:24" s="132" customFormat="1" x14ac:dyDescent="0.2">
      <c r="A102" s="157" t="s">
        <v>341</v>
      </c>
      <c r="B102" s="158" t="s">
        <v>885</v>
      </c>
      <c r="C102" s="917" t="s">
        <v>886</v>
      </c>
      <c r="D102" s="917"/>
      <c r="E102" s="917"/>
      <c r="F102" s="159" t="s">
        <v>650</v>
      </c>
      <c r="G102" s="159" t="s">
        <v>31</v>
      </c>
      <c r="H102" s="159" t="s">
        <v>31</v>
      </c>
      <c r="I102" s="159" t="s">
        <v>1644</v>
      </c>
      <c r="J102" s="160" t="s">
        <v>31</v>
      </c>
      <c r="K102" s="159" t="s">
        <v>31</v>
      </c>
      <c r="L102" s="160" t="s">
        <v>31</v>
      </c>
      <c r="M102" s="161" t="s">
        <v>31</v>
      </c>
      <c r="N102" s="162" t="s">
        <v>31</v>
      </c>
      <c r="Q102" s="137" t="s">
        <v>886</v>
      </c>
    </row>
    <row r="103" spans="1:24" s="132" customFormat="1" x14ac:dyDescent="0.2">
      <c r="A103" s="163"/>
      <c r="B103" s="164"/>
      <c r="C103" s="904" t="s">
        <v>1645</v>
      </c>
      <c r="D103" s="904"/>
      <c r="E103" s="904"/>
      <c r="F103" s="904"/>
      <c r="G103" s="904"/>
      <c r="H103" s="904"/>
      <c r="I103" s="904"/>
      <c r="J103" s="904"/>
      <c r="K103" s="904"/>
      <c r="L103" s="904"/>
      <c r="M103" s="904"/>
      <c r="N103" s="912"/>
      <c r="X103" s="137" t="s">
        <v>1645</v>
      </c>
    </row>
    <row r="104" spans="1:24" s="132" customFormat="1" ht="33.75" x14ac:dyDescent="0.2">
      <c r="A104" s="165"/>
      <c r="B104" s="166" t="s">
        <v>822</v>
      </c>
      <c r="C104" s="904" t="s">
        <v>519</v>
      </c>
      <c r="D104" s="904"/>
      <c r="E104" s="904"/>
      <c r="F104" s="904"/>
      <c r="G104" s="904"/>
      <c r="H104" s="904"/>
      <c r="I104" s="904"/>
      <c r="J104" s="904"/>
      <c r="K104" s="904"/>
      <c r="L104" s="904"/>
      <c r="M104" s="904"/>
      <c r="N104" s="912"/>
      <c r="R104" s="137" t="s">
        <v>519</v>
      </c>
    </row>
    <row r="105" spans="1:24" s="132" customFormat="1" x14ac:dyDescent="0.2">
      <c r="A105" s="167"/>
      <c r="B105" s="166" t="s">
        <v>225</v>
      </c>
      <c r="C105" s="904" t="s">
        <v>255</v>
      </c>
      <c r="D105" s="904"/>
      <c r="E105" s="904"/>
      <c r="F105" s="168" t="s">
        <v>31</v>
      </c>
      <c r="G105" s="168" t="s">
        <v>31</v>
      </c>
      <c r="H105" s="168" t="s">
        <v>31</v>
      </c>
      <c r="I105" s="168" t="s">
        <v>31</v>
      </c>
      <c r="J105" s="169">
        <v>154.91999999999999</v>
      </c>
      <c r="K105" s="168" t="s">
        <v>520</v>
      </c>
      <c r="L105" s="169">
        <v>174.29</v>
      </c>
      <c r="M105" s="170" t="s">
        <v>31</v>
      </c>
      <c r="N105" s="171" t="s">
        <v>31</v>
      </c>
      <c r="S105" s="137" t="s">
        <v>255</v>
      </c>
    </row>
    <row r="106" spans="1:24" s="132" customFormat="1" x14ac:dyDescent="0.2">
      <c r="A106" s="167"/>
      <c r="B106" s="166" t="s">
        <v>235</v>
      </c>
      <c r="C106" s="904" t="s">
        <v>236</v>
      </c>
      <c r="D106" s="904"/>
      <c r="E106" s="904"/>
      <c r="F106" s="168" t="s">
        <v>31</v>
      </c>
      <c r="G106" s="168" t="s">
        <v>31</v>
      </c>
      <c r="H106" s="168" t="s">
        <v>31</v>
      </c>
      <c r="I106" s="168" t="s">
        <v>31</v>
      </c>
      <c r="J106" s="169">
        <v>0.31</v>
      </c>
      <c r="K106" s="168" t="s">
        <v>520</v>
      </c>
      <c r="L106" s="169">
        <v>0.35</v>
      </c>
      <c r="M106" s="170" t="s">
        <v>31</v>
      </c>
      <c r="N106" s="171" t="s">
        <v>31</v>
      </c>
      <c r="S106" s="137" t="s">
        <v>236</v>
      </c>
    </row>
    <row r="107" spans="1:24" s="132" customFormat="1" x14ac:dyDescent="0.2">
      <c r="A107" s="167"/>
      <c r="B107" s="166" t="s">
        <v>238</v>
      </c>
      <c r="C107" s="904" t="s">
        <v>239</v>
      </c>
      <c r="D107" s="904"/>
      <c r="E107" s="904"/>
      <c r="F107" s="168" t="s">
        <v>31</v>
      </c>
      <c r="G107" s="168" t="s">
        <v>31</v>
      </c>
      <c r="H107" s="168" t="s">
        <v>31</v>
      </c>
      <c r="I107" s="168" t="s">
        <v>31</v>
      </c>
      <c r="J107" s="169">
        <v>0.14000000000000001</v>
      </c>
      <c r="K107" s="168" t="s">
        <v>520</v>
      </c>
      <c r="L107" s="169">
        <v>0.16</v>
      </c>
      <c r="M107" s="170" t="s">
        <v>31</v>
      </c>
      <c r="N107" s="171" t="s">
        <v>31</v>
      </c>
      <c r="S107" s="137" t="s">
        <v>239</v>
      </c>
    </row>
    <row r="108" spans="1:24" s="132" customFormat="1" x14ac:dyDescent="0.2">
      <c r="A108" s="167"/>
      <c r="B108" s="166" t="s">
        <v>256</v>
      </c>
      <c r="C108" s="904" t="s">
        <v>257</v>
      </c>
      <c r="D108" s="904"/>
      <c r="E108" s="904"/>
      <c r="F108" s="168" t="s">
        <v>31</v>
      </c>
      <c r="G108" s="168" t="s">
        <v>31</v>
      </c>
      <c r="H108" s="168" t="s">
        <v>31</v>
      </c>
      <c r="I108" s="168" t="s">
        <v>31</v>
      </c>
      <c r="J108" s="169">
        <v>51.53</v>
      </c>
      <c r="K108" s="168" t="s">
        <v>31</v>
      </c>
      <c r="L108" s="169">
        <v>46.38</v>
      </c>
      <c r="M108" s="170" t="s">
        <v>31</v>
      </c>
      <c r="N108" s="171" t="s">
        <v>31</v>
      </c>
      <c r="S108" s="137" t="s">
        <v>257</v>
      </c>
    </row>
    <row r="109" spans="1:24" s="132" customFormat="1" x14ac:dyDescent="0.2">
      <c r="A109" s="167"/>
      <c r="B109" s="166" t="s">
        <v>31</v>
      </c>
      <c r="C109" s="904" t="s">
        <v>258</v>
      </c>
      <c r="D109" s="904"/>
      <c r="E109" s="904"/>
      <c r="F109" s="168" t="s">
        <v>241</v>
      </c>
      <c r="G109" s="168" t="s">
        <v>889</v>
      </c>
      <c r="H109" s="168" t="s">
        <v>520</v>
      </c>
      <c r="I109" s="168" t="s">
        <v>1646</v>
      </c>
      <c r="J109" s="169" t="s">
        <v>31</v>
      </c>
      <c r="K109" s="168" t="s">
        <v>31</v>
      </c>
      <c r="L109" s="169" t="s">
        <v>31</v>
      </c>
      <c r="M109" s="170" t="s">
        <v>31</v>
      </c>
      <c r="N109" s="171" t="s">
        <v>31</v>
      </c>
      <c r="T109" s="137" t="s">
        <v>258</v>
      </c>
    </row>
    <row r="110" spans="1:24" s="132" customFormat="1" x14ac:dyDescent="0.2">
      <c r="A110" s="167"/>
      <c r="B110" s="166" t="s">
        <v>31</v>
      </c>
      <c r="C110" s="904" t="s">
        <v>240</v>
      </c>
      <c r="D110" s="904"/>
      <c r="E110" s="904"/>
      <c r="F110" s="168" t="s">
        <v>241</v>
      </c>
      <c r="G110" s="168" t="s">
        <v>851</v>
      </c>
      <c r="H110" s="168" t="s">
        <v>520</v>
      </c>
      <c r="I110" s="168" t="s">
        <v>1647</v>
      </c>
      <c r="J110" s="169" t="s">
        <v>31</v>
      </c>
      <c r="K110" s="168" t="s">
        <v>31</v>
      </c>
      <c r="L110" s="169" t="s">
        <v>31</v>
      </c>
      <c r="M110" s="170" t="s">
        <v>31</v>
      </c>
      <c r="N110" s="171" t="s">
        <v>31</v>
      </c>
      <c r="T110" s="137" t="s">
        <v>240</v>
      </c>
    </row>
    <row r="111" spans="1:24" s="132" customFormat="1" x14ac:dyDescent="0.2">
      <c r="A111" s="167"/>
      <c r="B111" s="166" t="s">
        <v>31</v>
      </c>
      <c r="C111" s="917" t="s">
        <v>244</v>
      </c>
      <c r="D111" s="917"/>
      <c r="E111" s="917"/>
      <c r="F111" s="159" t="s">
        <v>31</v>
      </c>
      <c r="G111" s="159" t="s">
        <v>31</v>
      </c>
      <c r="H111" s="159" t="s">
        <v>31</v>
      </c>
      <c r="I111" s="159" t="s">
        <v>31</v>
      </c>
      <c r="J111" s="160">
        <v>206.76</v>
      </c>
      <c r="K111" s="159" t="s">
        <v>31</v>
      </c>
      <c r="L111" s="160">
        <v>221.02</v>
      </c>
      <c r="M111" s="161" t="s">
        <v>31</v>
      </c>
      <c r="N111" s="162" t="s">
        <v>31</v>
      </c>
      <c r="U111" s="137" t="s">
        <v>244</v>
      </c>
    </row>
    <row r="112" spans="1:24" s="132" customFormat="1" x14ac:dyDescent="0.2">
      <c r="A112" s="167"/>
      <c r="B112" s="166" t="s">
        <v>31</v>
      </c>
      <c r="C112" s="904" t="s">
        <v>245</v>
      </c>
      <c r="D112" s="904"/>
      <c r="E112" s="904"/>
      <c r="F112" s="168" t="s">
        <v>31</v>
      </c>
      <c r="G112" s="168" t="s">
        <v>31</v>
      </c>
      <c r="H112" s="168" t="s">
        <v>31</v>
      </c>
      <c r="I112" s="168" t="s">
        <v>31</v>
      </c>
      <c r="J112" s="169" t="s">
        <v>31</v>
      </c>
      <c r="K112" s="168" t="s">
        <v>31</v>
      </c>
      <c r="L112" s="169">
        <v>174.45</v>
      </c>
      <c r="M112" s="170" t="s">
        <v>31</v>
      </c>
      <c r="N112" s="171" t="s">
        <v>31</v>
      </c>
      <c r="T112" s="137" t="s">
        <v>245</v>
      </c>
    </row>
    <row r="113" spans="1:24" s="132" customFormat="1" ht="22.5" x14ac:dyDescent="0.2">
      <c r="A113" s="167"/>
      <c r="B113" s="166" t="s">
        <v>892</v>
      </c>
      <c r="C113" s="904" t="s">
        <v>893</v>
      </c>
      <c r="D113" s="904"/>
      <c r="E113" s="904"/>
      <c r="F113" s="168" t="s">
        <v>144</v>
      </c>
      <c r="G113" s="168" t="s">
        <v>248</v>
      </c>
      <c r="H113" s="168" t="s">
        <v>31</v>
      </c>
      <c r="I113" s="168" t="s">
        <v>248</v>
      </c>
      <c r="J113" s="169" t="s">
        <v>31</v>
      </c>
      <c r="K113" s="168" t="s">
        <v>31</v>
      </c>
      <c r="L113" s="169">
        <v>165.73</v>
      </c>
      <c r="M113" s="170" t="s">
        <v>31</v>
      </c>
      <c r="N113" s="171" t="s">
        <v>31</v>
      </c>
      <c r="T113" s="137" t="s">
        <v>893</v>
      </c>
    </row>
    <row r="114" spans="1:24" s="132" customFormat="1" ht="22.5" x14ac:dyDescent="0.2">
      <c r="A114" s="167"/>
      <c r="B114" s="166" t="s">
        <v>894</v>
      </c>
      <c r="C114" s="904" t="s">
        <v>895</v>
      </c>
      <c r="D114" s="904"/>
      <c r="E114" s="904"/>
      <c r="F114" s="168" t="s">
        <v>144</v>
      </c>
      <c r="G114" s="168" t="s">
        <v>554</v>
      </c>
      <c r="H114" s="168" t="s">
        <v>31</v>
      </c>
      <c r="I114" s="168" t="s">
        <v>554</v>
      </c>
      <c r="J114" s="169" t="s">
        <v>31</v>
      </c>
      <c r="K114" s="168" t="s">
        <v>31</v>
      </c>
      <c r="L114" s="169">
        <v>113.39</v>
      </c>
      <c r="M114" s="170" t="s">
        <v>31</v>
      </c>
      <c r="N114" s="171" t="s">
        <v>31</v>
      </c>
      <c r="T114" s="137" t="s">
        <v>895</v>
      </c>
    </row>
    <row r="115" spans="1:24" s="132" customFormat="1" x14ac:dyDescent="0.2">
      <c r="A115" s="172"/>
      <c r="B115" s="173"/>
      <c r="C115" s="918" t="s">
        <v>252</v>
      </c>
      <c r="D115" s="918"/>
      <c r="E115" s="918"/>
      <c r="F115" s="174" t="s">
        <v>31</v>
      </c>
      <c r="G115" s="174" t="s">
        <v>31</v>
      </c>
      <c r="H115" s="174" t="s">
        <v>31</v>
      </c>
      <c r="I115" s="174" t="s">
        <v>31</v>
      </c>
      <c r="J115" s="175" t="s">
        <v>31</v>
      </c>
      <c r="K115" s="174" t="s">
        <v>31</v>
      </c>
      <c r="L115" s="175">
        <v>500.14</v>
      </c>
      <c r="M115" s="161" t="s">
        <v>31</v>
      </c>
      <c r="N115" s="176" t="s">
        <v>31</v>
      </c>
      <c r="V115" s="137" t="s">
        <v>252</v>
      </c>
    </row>
    <row r="116" spans="1:24" s="132" customFormat="1" x14ac:dyDescent="0.2">
      <c r="A116" s="157" t="s">
        <v>344</v>
      </c>
      <c r="B116" s="158" t="s">
        <v>1016</v>
      </c>
      <c r="C116" s="917" t="s">
        <v>1017</v>
      </c>
      <c r="D116" s="917"/>
      <c r="E116" s="917"/>
      <c r="F116" s="159" t="s">
        <v>744</v>
      </c>
      <c r="G116" s="159" t="s">
        <v>31</v>
      </c>
      <c r="H116" s="159" t="s">
        <v>31</v>
      </c>
      <c r="I116" s="159" t="s">
        <v>801</v>
      </c>
      <c r="J116" s="160">
        <v>1.18</v>
      </c>
      <c r="K116" s="159" t="s">
        <v>31</v>
      </c>
      <c r="L116" s="160">
        <v>106.2</v>
      </c>
      <c r="M116" s="161" t="s">
        <v>31</v>
      </c>
      <c r="N116" s="162" t="s">
        <v>31</v>
      </c>
      <c r="Q116" s="137" t="s">
        <v>1017</v>
      </c>
    </row>
    <row r="117" spans="1:24" s="132" customFormat="1" ht="22.5" x14ac:dyDescent="0.2">
      <c r="A117" s="157" t="s">
        <v>346</v>
      </c>
      <c r="B117" s="158" t="s">
        <v>1084</v>
      </c>
      <c r="C117" s="917" t="s">
        <v>1085</v>
      </c>
      <c r="D117" s="917"/>
      <c r="E117" s="917"/>
      <c r="F117" s="159" t="s">
        <v>900</v>
      </c>
      <c r="G117" s="159" t="s">
        <v>31</v>
      </c>
      <c r="H117" s="159" t="s">
        <v>31</v>
      </c>
      <c r="I117" s="159" t="s">
        <v>868</v>
      </c>
      <c r="J117" s="160">
        <v>385</v>
      </c>
      <c r="K117" s="159" t="s">
        <v>31</v>
      </c>
      <c r="L117" s="160">
        <v>38.5</v>
      </c>
      <c r="M117" s="161" t="s">
        <v>31</v>
      </c>
      <c r="N117" s="162" t="s">
        <v>31</v>
      </c>
      <c r="Q117" s="137" t="s">
        <v>1085</v>
      </c>
    </row>
    <row r="118" spans="1:24" s="132" customFormat="1" x14ac:dyDescent="0.2">
      <c r="A118" s="163"/>
      <c r="B118" s="164"/>
      <c r="C118" s="904" t="s">
        <v>1049</v>
      </c>
      <c r="D118" s="904"/>
      <c r="E118" s="904"/>
      <c r="F118" s="904"/>
      <c r="G118" s="904"/>
      <c r="H118" s="904"/>
      <c r="I118" s="904"/>
      <c r="J118" s="904"/>
      <c r="K118" s="904"/>
      <c r="L118" s="904"/>
      <c r="M118" s="904"/>
      <c r="N118" s="912"/>
      <c r="X118" s="137" t="s">
        <v>1049</v>
      </c>
    </row>
    <row r="119" spans="1:24" s="132" customFormat="1" x14ac:dyDescent="0.2">
      <c r="A119" s="157" t="s">
        <v>348</v>
      </c>
      <c r="B119" s="158" t="s">
        <v>919</v>
      </c>
      <c r="C119" s="917" t="s">
        <v>920</v>
      </c>
      <c r="D119" s="917"/>
      <c r="E119" s="917"/>
      <c r="F119" s="159" t="s">
        <v>650</v>
      </c>
      <c r="G119" s="159" t="s">
        <v>31</v>
      </c>
      <c r="H119" s="159" t="s">
        <v>31</v>
      </c>
      <c r="I119" s="159" t="s">
        <v>1188</v>
      </c>
      <c r="J119" s="160" t="s">
        <v>31</v>
      </c>
      <c r="K119" s="159" t="s">
        <v>31</v>
      </c>
      <c r="L119" s="160" t="s">
        <v>31</v>
      </c>
      <c r="M119" s="161" t="s">
        <v>31</v>
      </c>
      <c r="N119" s="162" t="s">
        <v>31</v>
      </c>
      <c r="Q119" s="137" t="s">
        <v>920</v>
      </c>
    </row>
    <row r="120" spans="1:24" s="132" customFormat="1" x14ac:dyDescent="0.2">
      <c r="A120" s="163"/>
      <c r="B120" s="164"/>
      <c r="C120" s="904" t="s">
        <v>1648</v>
      </c>
      <c r="D120" s="904"/>
      <c r="E120" s="904"/>
      <c r="F120" s="904"/>
      <c r="G120" s="904"/>
      <c r="H120" s="904"/>
      <c r="I120" s="904"/>
      <c r="J120" s="904"/>
      <c r="K120" s="904"/>
      <c r="L120" s="904"/>
      <c r="M120" s="904"/>
      <c r="N120" s="912"/>
      <c r="X120" s="137" t="s">
        <v>1648</v>
      </c>
    </row>
    <row r="121" spans="1:24" s="132" customFormat="1" ht="33.75" x14ac:dyDescent="0.2">
      <c r="A121" s="165"/>
      <c r="B121" s="166" t="s">
        <v>822</v>
      </c>
      <c r="C121" s="904" t="s">
        <v>519</v>
      </c>
      <c r="D121" s="904"/>
      <c r="E121" s="904"/>
      <c r="F121" s="904"/>
      <c r="G121" s="904"/>
      <c r="H121" s="904"/>
      <c r="I121" s="904"/>
      <c r="J121" s="904"/>
      <c r="K121" s="904"/>
      <c r="L121" s="904"/>
      <c r="M121" s="904"/>
      <c r="N121" s="912"/>
      <c r="R121" s="137" t="s">
        <v>519</v>
      </c>
    </row>
    <row r="122" spans="1:24" s="132" customFormat="1" x14ac:dyDescent="0.2">
      <c r="A122" s="167"/>
      <c r="B122" s="166" t="s">
        <v>225</v>
      </c>
      <c r="C122" s="904" t="s">
        <v>255</v>
      </c>
      <c r="D122" s="904"/>
      <c r="E122" s="904"/>
      <c r="F122" s="168" t="s">
        <v>31</v>
      </c>
      <c r="G122" s="168" t="s">
        <v>31</v>
      </c>
      <c r="H122" s="168" t="s">
        <v>31</v>
      </c>
      <c r="I122" s="168" t="s">
        <v>31</v>
      </c>
      <c r="J122" s="169">
        <v>26.51</v>
      </c>
      <c r="K122" s="168" t="s">
        <v>520</v>
      </c>
      <c r="L122" s="169">
        <v>36.450000000000003</v>
      </c>
      <c r="M122" s="170" t="s">
        <v>31</v>
      </c>
      <c r="N122" s="171" t="s">
        <v>31</v>
      </c>
      <c r="S122" s="137" t="s">
        <v>255</v>
      </c>
    </row>
    <row r="123" spans="1:24" s="132" customFormat="1" x14ac:dyDescent="0.2">
      <c r="A123" s="167"/>
      <c r="B123" s="166" t="s">
        <v>235</v>
      </c>
      <c r="C123" s="904" t="s">
        <v>236</v>
      </c>
      <c r="D123" s="904"/>
      <c r="E123" s="904"/>
      <c r="F123" s="168" t="s">
        <v>31</v>
      </c>
      <c r="G123" s="168" t="s">
        <v>31</v>
      </c>
      <c r="H123" s="168" t="s">
        <v>31</v>
      </c>
      <c r="I123" s="168" t="s">
        <v>31</v>
      </c>
      <c r="J123" s="169">
        <v>1.81</v>
      </c>
      <c r="K123" s="168" t="s">
        <v>520</v>
      </c>
      <c r="L123" s="169">
        <v>2.4900000000000002</v>
      </c>
      <c r="M123" s="170" t="s">
        <v>31</v>
      </c>
      <c r="N123" s="171" t="s">
        <v>31</v>
      </c>
      <c r="S123" s="137" t="s">
        <v>236</v>
      </c>
    </row>
    <row r="124" spans="1:24" s="132" customFormat="1" x14ac:dyDescent="0.2">
      <c r="A124" s="167"/>
      <c r="B124" s="166" t="s">
        <v>238</v>
      </c>
      <c r="C124" s="904" t="s">
        <v>239</v>
      </c>
      <c r="D124" s="904"/>
      <c r="E124" s="904"/>
      <c r="F124" s="168" t="s">
        <v>31</v>
      </c>
      <c r="G124" s="168" t="s">
        <v>31</v>
      </c>
      <c r="H124" s="168" t="s">
        <v>31</v>
      </c>
      <c r="I124" s="168" t="s">
        <v>31</v>
      </c>
      <c r="J124" s="169">
        <v>0.26</v>
      </c>
      <c r="K124" s="168" t="s">
        <v>520</v>
      </c>
      <c r="L124" s="169">
        <v>0.36</v>
      </c>
      <c r="M124" s="170" t="s">
        <v>31</v>
      </c>
      <c r="N124" s="171" t="s">
        <v>31</v>
      </c>
      <c r="S124" s="137" t="s">
        <v>239</v>
      </c>
    </row>
    <row r="125" spans="1:24" s="132" customFormat="1" x14ac:dyDescent="0.2">
      <c r="A125" s="167"/>
      <c r="B125" s="166" t="s">
        <v>256</v>
      </c>
      <c r="C125" s="904" t="s">
        <v>257</v>
      </c>
      <c r="D125" s="904"/>
      <c r="E125" s="904"/>
      <c r="F125" s="168" t="s">
        <v>31</v>
      </c>
      <c r="G125" s="168" t="s">
        <v>31</v>
      </c>
      <c r="H125" s="168" t="s">
        <v>31</v>
      </c>
      <c r="I125" s="168" t="s">
        <v>31</v>
      </c>
      <c r="J125" s="169">
        <v>10.27</v>
      </c>
      <c r="K125" s="168" t="s">
        <v>31</v>
      </c>
      <c r="L125" s="169">
        <v>11.3</v>
      </c>
      <c r="M125" s="170" t="s">
        <v>31</v>
      </c>
      <c r="N125" s="171" t="s">
        <v>31</v>
      </c>
      <c r="S125" s="137" t="s">
        <v>257</v>
      </c>
    </row>
    <row r="126" spans="1:24" s="132" customFormat="1" x14ac:dyDescent="0.2">
      <c r="A126" s="167"/>
      <c r="B126" s="166" t="s">
        <v>31</v>
      </c>
      <c r="C126" s="904" t="s">
        <v>258</v>
      </c>
      <c r="D126" s="904"/>
      <c r="E126" s="904"/>
      <c r="F126" s="168" t="s">
        <v>241</v>
      </c>
      <c r="G126" s="168" t="s">
        <v>923</v>
      </c>
      <c r="H126" s="168" t="s">
        <v>520</v>
      </c>
      <c r="I126" s="168" t="s">
        <v>1649</v>
      </c>
      <c r="J126" s="169" t="s">
        <v>31</v>
      </c>
      <c r="K126" s="168" t="s">
        <v>31</v>
      </c>
      <c r="L126" s="169" t="s">
        <v>31</v>
      </c>
      <c r="M126" s="170" t="s">
        <v>31</v>
      </c>
      <c r="N126" s="171" t="s">
        <v>31</v>
      </c>
      <c r="T126" s="137" t="s">
        <v>258</v>
      </c>
    </row>
    <row r="127" spans="1:24" s="132" customFormat="1" x14ac:dyDescent="0.2">
      <c r="A127" s="167"/>
      <c r="B127" s="166" t="s">
        <v>31</v>
      </c>
      <c r="C127" s="904" t="s">
        <v>240</v>
      </c>
      <c r="D127" s="904"/>
      <c r="E127" s="904"/>
      <c r="F127" s="168" t="s">
        <v>241</v>
      </c>
      <c r="G127" s="168" t="s">
        <v>925</v>
      </c>
      <c r="H127" s="168" t="s">
        <v>520</v>
      </c>
      <c r="I127" s="168" t="s">
        <v>1650</v>
      </c>
      <c r="J127" s="169" t="s">
        <v>31</v>
      </c>
      <c r="K127" s="168" t="s">
        <v>31</v>
      </c>
      <c r="L127" s="169" t="s">
        <v>31</v>
      </c>
      <c r="M127" s="170" t="s">
        <v>31</v>
      </c>
      <c r="N127" s="171" t="s">
        <v>31</v>
      </c>
      <c r="T127" s="137" t="s">
        <v>240</v>
      </c>
    </row>
    <row r="128" spans="1:24" s="132" customFormat="1" x14ac:dyDescent="0.2">
      <c r="A128" s="167"/>
      <c r="B128" s="166" t="s">
        <v>31</v>
      </c>
      <c r="C128" s="917" t="s">
        <v>244</v>
      </c>
      <c r="D128" s="917"/>
      <c r="E128" s="917"/>
      <c r="F128" s="159" t="s">
        <v>31</v>
      </c>
      <c r="G128" s="159" t="s">
        <v>31</v>
      </c>
      <c r="H128" s="159" t="s">
        <v>31</v>
      </c>
      <c r="I128" s="159" t="s">
        <v>31</v>
      </c>
      <c r="J128" s="160">
        <v>38.590000000000003</v>
      </c>
      <c r="K128" s="159" t="s">
        <v>31</v>
      </c>
      <c r="L128" s="160">
        <v>50.24</v>
      </c>
      <c r="M128" s="161" t="s">
        <v>31</v>
      </c>
      <c r="N128" s="162" t="s">
        <v>31</v>
      </c>
      <c r="U128" s="137" t="s">
        <v>244</v>
      </c>
    </row>
    <row r="129" spans="1:24" s="132" customFormat="1" x14ac:dyDescent="0.2">
      <c r="A129" s="167"/>
      <c r="B129" s="166" t="s">
        <v>31</v>
      </c>
      <c r="C129" s="904" t="s">
        <v>245</v>
      </c>
      <c r="D129" s="904"/>
      <c r="E129" s="904"/>
      <c r="F129" s="168" t="s">
        <v>31</v>
      </c>
      <c r="G129" s="168" t="s">
        <v>31</v>
      </c>
      <c r="H129" s="168" t="s">
        <v>31</v>
      </c>
      <c r="I129" s="168" t="s">
        <v>31</v>
      </c>
      <c r="J129" s="169" t="s">
        <v>31</v>
      </c>
      <c r="K129" s="168" t="s">
        <v>31</v>
      </c>
      <c r="L129" s="169">
        <v>36.81</v>
      </c>
      <c r="M129" s="170" t="s">
        <v>31</v>
      </c>
      <c r="N129" s="171" t="s">
        <v>31</v>
      </c>
      <c r="T129" s="137" t="s">
        <v>245</v>
      </c>
    </row>
    <row r="130" spans="1:24" s="132" customFormat="1" ht="22.5" x14ac:dyDescent="0.2">
      <c r="A130" s="167"/>
      <c r="B130" s="166" t="s">
        <v>892</v>
      </c>
      <c r="C130" s="904" t="s">
        <v>893</v>
      </c>
      <c r="D130" s="904"/>
      <c r="E130" s="904"/>
      <c r="F130" s="168" t="s">
        <v>144</v>
      </c>
      <c r="G130" s="168" t="s">
        <v>248</v>
      </c>
      <c r="H130" s="168" t="s">
        <v>31</v>
      </c>
      <c r="I130" s="168" t="s">
        <v>248</v>
      </c>
      <c r="J130" s="169" t="s">
        <v>31</v>
      </c>
      <c r="K130" s="168" t="s">
        <v>31</v>
      </c>
      <c r="L130" s="169">
        <v>34.97</v>
      </c>
      <c r="M130" s="170" t="s">
        <v>31</v>
      </c>
      <c r="N130" s="171" t="s">
        <v>31</v>
      </c>
      <c r="T130" s="137" t="s">
        <v>893</v>
      </c>
    </row>
    <row r="131" spans="1:24" s="132" customFormat="1" ht="22.5" x14ac:dyDescent="0.2">
      <c r="A131" s="167"/>
      <c r="B131" s="166" t="s">
        <v>894</v>
      </c>
      <c r="C131" s="904" t="s">
        <v>895</v>
      </c>
      <c r="D131" s="904"/>
      <c r="E131" s="904"/>
      <c r="F131" s="168" t="s">
        <v>144</v>
      </c>
      <c r="G131" s="168" t="s">
        <v>554</v>
      </c>
      <c r="H131" s="168" t="s">
        <v>31</v>
      </c>
      <c r="I131" s="168" t="s">
        <v>554</v>
      </c>
      <c r="J131" s="169" t="s">
        <v>31</v>
      </c>
      <c r="K131" s="168" t="s">
        <v>31</v>
      </c>
      <c r="L131" s="169">
        <v>23.93</v>
      </c>
      <c r="M131" s="170" t="s">
        <v>31</v>
      </c>
      <c r="N131" s="171" t="s">
        <v>31</v>
      </c>
      <c r="T131" s="137" t="s">
        <v>895</v>
      </c>
    </row>
    <row r="132" spans="1:24" s="132" customFormat="1" x14ac:dyDescent="0.2">
      <c r="A132" s="172"/>
      <c r="B132" s="173"/>
      <c r="C132" s="918" t="s">
        <v>252</v>
      </c>
      <c r="D132" s="918"/>
      <c r="E132" s="918"/>
      <c r="F132" s="174" t="s">
        <v>31</v>
      </c>
      <c r="G132" s="174" t="s">
        <v>31</v>
      </c>
      <c r="H132" s="174" t="s">
        <v>31</v>
      </c>
      <c r="I132" s="174" t="s">
        <v>31</v>
      </c>
      <c r="J132" s="175" t="s">
        <v>31</v>
      </c>
      <c r="K132" s="174" t="s">
        <v>31</v>
      </c>
      <c r="L132" s="175">
        <v>109.14</v>
      </c>
      <c r="M132" s="161" t="s">
        <v>31</v>
      </c>
      <c r="N132" s="176" t="s">
        <v>31</v>
      </c>
      <c r="V132" s="137" t="s">
        <v>252</v>
      </c>
    </row>
    <row r="133" spans="1:24" s="132" customFormat="1" ht="90" x14ac:dyDescent="0.2">
      <c r="A133" s="157" t="s">
        <v>351</v>
      </c>
      <c r="B133" s="158" t="s">
        <v>1090</v>
      </c>
      <c r="C133" s="917" t="s">
        <v>1091</v>
      </c>
      <c r="D133" s="917"/>
      <c r="E133" s="917"/>
      <c r="F133" s="159" t="s">
        <v>1037</v>
      </c>
      <c r="G133" s="159" t="s">
        <v>31</v>
      </c>
      <c r="H133" s="159" t="s">
        <v>31</v>
      </c>
      <c r="I133" s="159" t="s">
        <v>1651</v>
      </c>
      <c r="J133" s="160">
        <v>8295.2900000000009</v>
      </c>
      <c r="K133" s="159" t="s">
        <v>31</v>
      </c>
      <c r="L133" s="160">
        <v>253.84</v>
      </c>
      <c r="M133" s="161" t="s">
        <v>31</v>
      </c>
      <c r="N133" s="162" t="s">
        <v>31</v>
      </c>
      <c r="Q133" s="137" t="s">
        <v>1091</v>
      </c>
    </row>
    <row r="134" spans="1:24" s="132" customFormat="1" x14ac:dyDescent="0.2">
      <c r="A134" s="163"/>
      <c r="B134" s="164"/>
      <c r="C134" s="904" t="s">
        <v>1652</v>
      </c>
      <c r="D134" s="904"/>
      <c r="E134" s="904"/>
      <c r="F134" s="904"/>
      <c r="G134" s="904"/>
      <c r="H134" s="904"/>
      <c r="I134" s="904"/>
      <c r="J134" s="904"/>
      <c r="K134" s="904"/>
      <c r="L134" s="904"/>
      <c r="M134" s="904"/>
      <c r="N134" s="912"/>
      <c r="X134" s="137" t="s">
        <v>1652</v>
      </c>
    </row>
    <row r="135" spans="1:24" s="132" customFormat="1" ht="90" x14ac:dyDescent="0.2">
      <c r="A135" s="157" t="s">
        <v>356</v>
      </c>
      <c r="B135" s="158" t="s">
        <v>1092</v>
      </c>
      <c r="C135" s="917" t="s">
        <v>1093</v>
      </c>
      <c r="D135" s="917"/>
      <c r="E135" s="917"/>
      <c r="F135" s="159" t="s">
        <v>1037</v>
      </c>
      <c r="G135" s="159" t="s">
        <v>31</v>
      </c>
      <c r="H135" s="159" t="s">
        <v>31</v>
      </c>
      <c r="I135" s="159" t="s">
        <v>1042</v>
      </c>
      <c r="J135" s="160">
        <v>5167.54</v>
      </c>
      <c r="K135" s="159" t="s">
        <v>31</v>
      </c>
      <c r="L135" s="160">
        <v>105.42</v>
      </c>
      <c r="M135" s="161" t="s">
        <v>31</v>
      </c>
      <c r="N135" s="162" t="s">
        <v>31</v>
      </c>
      <c r="Q135" s="137" t="s">
        <v>1093</v>
      </c>
    </row>
    <row r="136" spans="1:24" s="132" customFormat="1" x14ac:dyDescent="0.2">
      <c r="A136" s="163"/>
      <c r="B136" s="164"/>
      <c r="C136" s="904" t="s">
        <v>1043</v>
      </c>
      <c r="D136" s="904"/>
      <c r="E136" s="904"/>
      <c r="F136" s="904"/>
      <c r="G136" s="904"/>
      <c r="H136" s="904"/>
      <c r="I136" s="904"/>
      <c r="J136" s="904"/>
      <c r="K136" s="904"/>
      <c r="L136" s="904"/>
      <c r="M136" s="904"/>
      <c r="N136" s="912"/>
      <c r="X136" s="137" t="s">
        <v>1043</v>
      </c>
    </row>
    <row r="137" spans="1:24" s="132" customFormat="1" ht="22.5" x14ac:dyDescent="0.2">
      <c r="A137" s="157" t="s">
        <v>359</v>
      </c>
      <c r="B137" s="158" t="s">
        <v>1096</v>
      </c>
      <c r="C137" s="917" t="s">
        <v>1097</v>
      </c>
      <c r="D137" s="917"/>
      <c r="E137" s="917"/>
      <c r="F137" s="159" t="s">
        <v>744</v>
      </c>
      <c r="G137" s="159" t="s">
        <v>31</v>
      </c>
      <c r="H137" s="159" t="s">
        <v>31</v>
      </c>
      <c r="I137" s="159" t="s">
        <v>914</v>
      </c>
      <c r="J137" s="160">
        <v>2.29</v>
      </c>
      <c r="K137" s="159" t="s">
        <v>787</v>
      </c>
      <c r="L137" s="160">
        <v>71.48</v>
      </c>
      <c r="M137" s="161" t="s">
        <v>31</v>
      </c>
      <c r="N137" s="162" t="s">
        <v>31</v>
      </c>
      <c r="Q137" s="137" t="s">
        <v>1097</v>
      </c>
    </row>
    <row r="138" spans="1:24" s="132" customFormat="1" x14ac:dyDescent="0.2">
      <c r="A138" s="163"/>
      <c r="B138" s="164"/>
      <c r="C138" s="904" t="s">
        <v>915</v>
      </c>
      <c r="D138" s="904"/>
      <c r="E138" s="904"/>
      <c r="F138" s="904"/>
      <c r="G138" s="904"/>
      <c r="H138" s="904"/>
      <c r="I138" s="904"/>
      <c r="J138" s="904"/>
      <c r="K138" s="904"/>
      <c r="L138" s="904"/>
      <c r="M138" s="904"/>
      <c r="N138" s="912"/>
      <c r="X138" s="137" t="s">
        <v>915</v>
      </c>
    </row>
    <row r="139" spans="1:24" s="132" customFormat="1" x14ac:dyDescent="0.2">
      <c r="A139" s="163"/>
      <c r="B139" s="164"/>
      <c r="C139" s="904" t="s">
        <v>1100</v>
      </c>
      <c r="D139" s="904"/>
      <c r="E139" s="904"/>
      <c r="F139" s="904"/>
      <c r="G139" s="904"/>
      <c r="H139" s="904"/>
      <c r="I139" s="904"/>
      <c r="J139" s="904"/>
      <c r="K139" s="904"/>
      <c r="L139" s="904"/>
      <c r="M139" s="904"/>
      <c r="N139" s="912"/>
      <c r="W139" s="137" t="s">
        <v>1100</v>
      </c>
    </row>
    <row r="140" spans="1:24" s="132" customFormat="1" ht="22.5" x14ac:dyDescent="0.2">
      <c r="A140" s="165"/>
      <c r="B140" s="166" t="s">
        <v>789</v>
      </c>
      <c r="C140" s="904" t="s">
        <v>790</v>
      </c>
      <c r="D140" s="904"/>
      <c r="E140" s="904"/>
      <c r="F140" s="904"/>
      <c r="G140" s="904"/>
      <c r="H140" s="904"/>
      <c r="I140" s="904"/>
      <c r="J140" s="904"/>
      <c r="K140" s="904"/>
      <c r="L140" s="904"/>
      <c r="M140" s="904"/>
      <c r="N140" s="912"/>
      <c r="R140" s="137" t="s">
        <v>790</v>
      </c>
    </row>
    <row r="141" spans="1:24" s="132" customFormat="1" ht="22.5" x14ac:dyDescent="0.2">
      <c r="A141" s="157" t="s">
        <v>364</v>
      </c>
      <c r="B141" s="158" t="s">
        <v>1096</v>
      </c>
      <c r="C141" s="917" t="s">
        <v>1101</v>
      </c>
      <c r="D141" s="917"/>
      <c r="E141" s="917"/>
      <c r="F141" s="159" t="s">
        <v>744</v>
      </c>
      <c r="G141" s="159" t="s">
        <v>31</v>
      </c>
      <c r="H141" s="159" t="s">
        <v>31</v>
      </c>
      <c r="I141" s="159" t="s">
        <v>914</v>
      </c>
      <c r="J141" s="160">
        <v>6.87</v>
      </c>
      <c r="K141" s="159" t="s">
        <v>787</v>
      </c>
      <c r="L141" s="160">
        <v>214.43</v>
      </c>
      <c r="M141" s="161" t="s">
        <v>31</v>
      </c>
      <c r="N141" s="162" t="s">
        <v>31</v>
      </c>
      <c r="Q141" s="137" t="s">
        <v>1101</v>
      </c>
    </row>
    <row r="142" spans="1:24" s="132" customFormat="1" x14ac:dyDescent="0.2">
      <c r="A142" s="163"/>
      <c r="B142" s="164"/>
      <c r="C142" s="904" t="s">
        <v>915</v>
      </c>
      <c r="D142" s="904"/>
      <c r="E142" s="904"/>
      <c r="F142" s="904"/>
      <c r="G142" s="904"/>
      <c r="H142" s="904"/>
      <c r="I142" s="904"/>
      <c r="J142" s="904"/>
      <c r="K142" s="904"/>
      <c r="L142" s="904"/>
      <c r="M142" s="904"/>
      <c r="N142" s="912"/>
      <c r="X142" s="137" t="s">
        <v>915</v>
      </c>
    </row>
    <row r="143" spans="1:24" s="132" customFormat="1" x14ac:dyDescent="0.2">
      <c r="A143" s="163"/>
      <c r="B143" s="164"/>
      <c r="C143" s="904" t="s">
        <v>1102</v>
      </c>
      <c r="D143" s="904"/>
      <c r="E143" s="904"/>
      <c r="F143" s="904"/>
      <c r="G143" s="904"/>
      <c r="H143" s="904"/>
      <c r="I143" s="904"/>
      <c r="J143" s="904"/>
      <c r="K143" s="904"/>
      <c r="L143" s="904"/>
      <c r="M143" s="904"/>
      <c r="N143" s="912"/>
      <c r="W143" s="137" t="s">
        <v>1102</v>
      </c>
    </row>
    <row r="144" spans="1:24" s="132" customFormat="1" ht="22.5" x14ac:dyDescent="0.2">
      <c r="A144" s="165"/>
      <c r="B144" s="166" t="s">
        <v>789</v>
      </c>
      <c r="C144" s="904" t="s">
        <v>790</v>
      </c>
      <c r="D144" s="904"/>
      <c r="E144" s="904"/>
      <c r="F144" s="904"/>
      <c r="G144" s="904"/>
      <c r="H144" s="904"/>
      <c r="I144" s="904"/>
      <c r="J144" s="904"/>
      <c r="K144" s="904"/>
      <c r="L144" s="904"/>
      <c r="M144" s="904"/>
      <c r="N144" s="912"/>
      <c r="R144" s="137" t="s">
        <v>790</v>
      </c>
    </row>
    <row r="145" spans="1:26" s="132" customFormat="1" ht="22.5" x14ac:dyDescent="0.2">
      <c r="A145" s="157" t="s">
        <v>366</v>
      </c>
      <c r="B145" s="158" t="s">
        <v>1047</v>
      </c>
      <c r="C145" s="917" t="s">
        <v>1048</v>
      </c>
      <c r="D145" s="917"/>
      <c r="E145" s="917"/>
      <c r="F145" s="159" t="s">
        <v>900</v>
      </c>
      <c r="G145" s="159" t="s">
        <v>31</v>
      </c>
      <c r="H145" s="159" t="s">
        <v>31</v>
      </c>
      <c r="I145" s="159" t="s">
        <v>947</v>
      </c>
      <c r="J145" s="160">
        <v>125</v>
      </c>
      <c r="K145" s="159" t="s">
        <v>31</v>
      </c>
      <c r="L145" s="160">
        <v>6.25</v>
      </c>
      <c r="M145" s="161" t="s">
        <v>31</v>
      </c>
      <c r="N145" s="162" t="s">
        <v>31</v>
      </c>
      <c r="Q145" s="137" t="s">
        <v>1048</v>
      </c>
    </row>
    <row r="146" spans="1:26" s="132" customFormat="1" x14ac:dyDescent="0.2">
      <c r="A146" s="163"/>
      <c r="B146" s="164"/>
      <c r="C146" s="904" t="s">
        <v>948</v>
      </c>
      <c r="D146" s="904"/>
      <c r="E146" s="904"/>
      <c r="F146" s="904"/>
      <c r="G146" s="904"/>
      <c r="H146" s="904"/>
      <c r="I146" s="904"/>
      <c r="J146" s="904"/>
      <c r="K146" s="904"/>
      <c r="L146" s="904"/>
      <c r="M146" s="904"/>
      <c r="N146" s="912"/>
      <c r="X146" s="137" t="s">
        <v>948</v>
      </c>
    </row>
    <row r="147" spans="1:26" s="132" customFormat="1" ht="33.75" x14ac:dyDescent="0.2">
      <c r="A147" s="157" t="s">
        <v>368</v>
      </c>
      <c r="B147" s="158" t="s">
        <v>949</v>
      </c>
      <c r="C147" s="917" t="s">
        <v>950</v>
      </c>
      <c r="D147" s="917"/>
      <c r="E147" s="917"/>
      <c r="F147" s="159" t="s">
        <v>178</v>
      </c>
      <c r="G147" s="159" t="s">
        <v>31</v>
      </c>
      <c r="H147" s="159" t="s">
        <v>31</v>
      </c>
      <c r="I147" s="159" t="s">
        <v>413</v>
      </c>
      <c r="J147" s="160" t="s">
        <v>31</v>
      </c>
      <c r="K147" s="159" t="s">
        <v>31</v>
      </c>
      <c r="L147" s="160" t="s">
        <v>31</v>
      </c>
      <c r="M147" s="161" t="s">
        <v>31</v>
      </c>
      <c r="N147" s="162" t="s">
        <v>31</v>
      </c>
      <c r="Q147" s="137" t="s">
        <v>950</v>
      </c>
    </row>
    <row r="148" spans="1:26" s="132" customFormat="1" ht="33.75" x14ac:dyDescent="0.2">
      <c r="A148" s="165"/>
      <c r="B148" s="166" t="s">
        <v>822</v>
      </c>
      <c r="C148" s="904" t="s">
        <v>519</v>
      </c>
      <c r="D148" s="904"/>
      <c r="E148" s="904"/>
      <c r="F148" s="904"/>
      <c r="G148" s="904"/>
      <c r="H148" s="904"/>
      <c r="I148" s="904"/>
      <c r="J148" s="904"/>
      <c r="K148" s="904"/>
      <c r="L148" s="904"/>
      <c r="M148" s="904"/>
      <c r="N148" s="912"/>
      <c r="R148" s="137" t="s">
        <v>519</v>
      </c>
    </row>
    <row r="149" spans="1:26" s="132" customFormat="1" x14ac:dyDescent="0.2">
      <c r="A149" s="167"/>
      <c r="B149" s="166" t="s">
        <v>225</v>
      </c>
      <c r="C149" s="904" t="s">
        <v>255</v>
      </c>
      <c r="D149" s="904"/>
      <c r="E149" s="904"/>
      <c r="F149" s="168" t="s">
        <v>31</v>
      </c>
      <c r="G149" s="168" t="s">
        <v>31</v>
      </c>
      <c r="H149" s="168" t="s">
        <v>31</v>
      </c>
      <c r="I149" s="168" t="s">
        <v>31</v>
      </c>
      <c r="J149" s="169">
        <v>3.57</v>
      </c>
      <c r="K149" s="168" t="s">
        <v>520</v>
      </c>
      <c r="L149" s="169">
        <v>133.88</v>
      </c>
      <c r="M149" s="170" t="s">
        <v>31</v>
      </c>
      <c r="N149" s="171" t="s">
        <v>31</v>
      </c>
      <c r="S149" s="137" t="s">
        <v>255</v>
      </c>
    </row>
    <row r="150" spans="1:26" s="132" customFormat="1" x14ac:dyDescent="0.2">
      <c r="A150" s="167"/>
      <c r="B150" s="166" t="s">
        <v>256</v>
      </c>
      <c r="C150" s="904" t="s">
        <v>257</v>
      </c>
      <c r="D150" s="904"/>
      <c r="E150" s="904"/>
      <c r="F150" s="168" t="s">
        <v>31</v>
      </c>
      <c r="G150" s="168" t="s">
        <v>31</v>
      </c>
      <c r="H150" s="168" t="s">
        <v>31</v>
      </c>
      <c r="I150" s="168" t="s">
        <v>31</v>
      </c>
      <c r="J150" s="169">
        <v>15.07</v>
      </c>
      <c r="K150" s="168" t="s">
        <v>31</v>
      </c>
      <c r="L150" s="169">
        <v>452.1</v>
      </c>
      <c r="M150" s="170" t="s">
        <v>31</v>
      </c>
      <c r="N150" s="171" t="s">
        <v>31</v>
      </c>
      <c r="S150" s="137" t="s">
        <v>257</v>
      </c>
    </row>
    <row r="151" spans="1:26" s="132" customFormat="1" x14ac:dyDescent="0.2">
      <c r="A151" s="167"/>
      <c r="B151" s="166" t="s">
        <v>31</v>
      </c>
      <c r="C151" s="904" t="s">
        <v>258</v>
      </c>
      <c r="D151" s="904"/>
      <c r="E151" s="904"/>
      <c r="F151" s="168" t="s">
        <v>241</v>
      </c>
      <c r="G151" s="168" t="s">
        <v>951</v>
      </c>
      <c r="H151" s="168" t="s">
        <v>520</v>
      </c>
      <c r="I151" s="168" t="s">
        <v>952</v>
      </c>
      <c r="J151" s="169" t="s">
        <v>31</v>
      </c>
      <c r="K151" s="168" t="s">
        <v>31</v>
      </c>
      <c r="L151" s="169" t="s">
        <v>31</v>
      </c>
      <c r="M151" s="170" t="s">
        <v>31</v>
      </c>
      <c r="N151" s="171" t="s">
        <v>31</v>
      </c>
      <c r="T151" s="137" t="s">
        <v>258</v>
      </c>
    </row>
    <row r="152" spans="1:26" s="132" customFormat="1" x14ac:dyDescent="0.2">
      <c r="A152" s="167"/>
      <c r="B152" s="166" t="s">
        <v>31</v>
      </c>
      <c r="C152" s="917" t="s">
        <v>244</v>
      </c>
      <c r="D152" s="917"/>
      <c r="E152" s="917"/>
      <c r="F152" s="159" t="s">
        <v>31</v>
      </c>
      <c r="G152" s="159" t="s">
        <v>31</v>
      </c>
      <c r="H152" s="159" t="s">
        <v>31</v>
      </c>
      <c r="I152" s="159" t="s">
        <v>31</v>
      </c>
      <c r="J152" s="160">
        <v>18.64</v>
      </c>
      <c r="K152" s="159" t="s">
        <v>31</v>
      </c>
      <c r="L152" s="160">
        <v>585.98</v>
      </c>
      <c r="M152" s="161" t="s">
        <v>31</v>
      </c>
      <c r="N152" s="162" t="s">
        <v>31</v>
      </c>
      <c r="U152" s="137" t="s">
        <v>244</v>
      </c>
    </row>
    <row r="153" spans="1:26" s="132" customFormat="1" x14ac:dyDescent="0.2">
      <c r="A153" s="167"/>
      <c r="B153" s="166" t="s">
        <v>31</v>
      </c>
      <c r="C153" s="904" t="s">
        <v>245</v>
      </c>
      <c r="D153" s="904"/>
      <c r="E153" s="904"/>
      <c r="F153" s="168" t="s">
        <v>31</v>
      </c>
      <c r="G153" s="168" t="s">
        <v>31</v>
      </c>
      <c r="H153" s="168" t="s">
        <v>31</v>
      </c>
      <c r="I153" s="168" t="s">
        <v>31</v>
      </c>
      <c r="J153" s="169" t="s">
        <v>31</v>
      </c>
      <c r="K153" s="168" t="s">
        <v>31</v>
      </c>
      <c r="L153" s="169">
        <v>133.88</v>
      </c>
      <c r="M153" s="170" t="s">
        <v>31</v>
      </c>
      <c r="N153" s="171" t="s">
        <v>31</v>
      </c>
      <c r="T153" s="137" t="s">
        <v>245</v>
      </c>
    </row>
    <row r="154" spans="1:26" s="132" customFormat="1" ht="22.5" x14ac:dyDescent="0.2">
      <c r="A154" s="167"/>
      <c r="B154" s="166" t="s">
        <v>892</v>
      </c>
      <c r="C154" s="904" t="s">
        <v>893</v>
      </c>
      <c r="D154" s="904"/>
      <c r="E154" s="904"/>
      <c r="F154" s="168" t="s">
        <v>144</v>
      </c>
      <c r="G154" s="168" t="s">
        <v>248</v>
      </c>
      <c r="H154" s="168" t="s">
        <v>31</v>
      </c>
      <c r="I154" s="168" t="s">
        <v>248</v>
      </c>
      <c r="J154" s="169" t="s">
        <v>31</v>
      </c>
      <c r="K154" s="168" t="s">
        <v>31</v>
      </c>
      <c r="L154" s="169">
        <v>127.19</v>
      </c>
      <c r="M154" s="170" t="s">
        <v>31</v>
      </c>
      <c r="N154" s="171" t="s">
        <v>31</v>
      </c>
      <c r="T154" s="137" t="s">
        <v>893</v>
      </c>
    </row>
    <row r="155" spans="1:26" s="132" customFormat="1" ht="22.5" x14ac:dyDescent="0.2">
      <c r="A155" s="167"/>
      <c r="B155" s="166" t="s">
        <v>894</v>
      </c>
      <c r="C155" s="904" t="s">
        <v>895</v>
      </c>
      <c r="D155" s="904"/>
      <c r="E155" s="904"/>
      <c r="F155" s="168" t="s">
        <v>144</v>
      </c>
      <c r="G155" s="168" t="s">
        <v>554</v>
      </c>
      <c r="H155" s="168" t="s">
        <v>31</v>
      </c>
      <c r="I155" s="168" t="s">
        <v>554</v>
      </c>
      <c r="J155" s="169" t="s">
        <v>31</v>
      </c>
      <c r="K155" s="168" t="s">
        <v>31</v>
      </c>
      <c r="L155" s="169">
        <v>87.02</v>
      </c>
      <c r="M155" s="170" t="s">
        <v>31</v>
      </c>
      <c r="N155" s="171" t="s">
        <v>31</v>
      </c>
      <c r="T155" s="137" t="s">
        <v>895</v>
      </c>
    </row>
    <row r="156" spans="1:26" s="132" customFormat="1" x14ac:dyDescent="0.2">
      <c r="A156" s="172"/>
      <c r="B156" s="173"/>
      <c r="C156" s="918" t="s">
        <v>252</v>
      </c>
      <c r="D156" s="918"/>
      <c r="E156" s="918"/>
      <c r="F156" s="174" t="s">
        <v>31</v>
      </c>
      <c r="G156" s="174" t="s">
        <v>31</v>
      </c>
      <c r="H156" s="174" t="s">
        <v>31</v>
      </c>
      <c r="I156" s="174" t="s">
        <v>31</v>
      </c>
      <c r="J156" s="175" t="s">
        <v>31</v>
      </c>
      <c r="K156" s="174" t="s">
        <v>31</v>
      </c>
      <c r="L156" s="175">
        <v>800.19</v>
      </c>
      <c r="M156" s="161" t="s">
        <v>31</v>
      </c>
      <c r="N156" s="176" t="s">
        <v>31</v>
      </c>
      <c r="V156" s="137" t="s">
        <v>252</v>
      </c>
    </row>
    <row r="157" spans="1:26" s="132" customFormat="1" ht="1.5" customHeight="1" x14ac:dyDescent="0.2">
      <c r="A157" s="177"/>
      <c r="B157" s="173"/>
      <c r="C157" s="173"/>
      <c r="D157" s="173"/>
      <c r="E157" s="173"/>
      <c r="F157" s="177"/>
      <c r="G157" s="177"/>
      <c r="H157" s="177"/>
      <c r="I157" s="177"/>
      <c r="J157" s="178"/>
      <c r="K157" s="177"/>
      <c r="L157" s="178"/>
      <c r="M157" s="168"/>
      <c r="N157" s="178"/>
    </row>
    <row r="158" spans="1:26" s="132" customFormat="1" ht="2.25" customHeight="1" x14ac:dyDescent="0.2"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91"/>
      <c r="M158" s="192"/>
      <c r="N158" s="193"/>
    </row>
    <row r="159" spans="1:26" s="132" customFormat="1" x14ac:dyDescent="0.2">
      <c r="A159" s="179"/>
      <c r="B159" s="180" t="s">
        <v>31</v>
      </c>
      <c r="C159" s="918" t="s">
        <v>466</v>
      </c>
      <c r="D159" s="918"/>
      <c r="E159" s="918"/>
      <c r="F159" s="918"/>
      <c r="G159" s="918"/>
      <c r="H159" s="918"/>
      <c r="I159" s="918"/>
      <c r="J159" s="918"/>
      <c r="K159" s="918"/>
      <c r="L159" s="181" t="s">
        <v>31</v>
      </c>
      <c r="M159" s="182" t="s">
        <v>31</v>
      </c>
      <c r="N159" s="183" t="s">
        <v>31</v>
      </c>
      <c r="Y159" s="137" t="s">
        <v>466</v>
      </c>
    </row>
    <row r="160" spans="1:26" s="132" customFormat="1" x14ac:dyDescent="0.2">
      <c r="A160" s="184"/>
      <c r="B160" s="166" t="s">
        <v>225</v>
      </c>
      <c r="C160" s="904" t="s">
        <v>808</v>
      </c>
      <c r="D160" s="904"/>
      <c r="E160" s="904"/>
      <c r="F160" s="904"/>
      <c r="G160" s="904"/>
      <c r="H160" s="904"/>
      <c r="I160" s="904"/>
      <c r="J160" s="904"/>
      <c r="K160" s="904"/>
      <c r="L160" s="185">
        <v>3329.92</v>
      </c>
      <c r="M160" s="186">
        <v>7.3</v>
      </c>
      <c r="N160" s="187">
        <v>24308</v>
      </c>
      <c r="Z160" s="137" t="s">
        <v>808</v>
      </c>
    </row>
    <row r="161" spans="1:27" x14ac:dyDescent="0.2">
      <c r="A161" s="184"/>
      <c r="B161" s="166" t="s">
        <v>31</v>
      </c>
      <c r="C161" s="904" t="s">
        <v>270</v>
      </c>
      <c r="D161" s="904"/>
      <c r="E161" s="904"/>
      <c r="F161" s="904"/>
      <c r="G161" s="904"/>
      <c r="H161" s="904"/>
      <c r="I161" s="904"/>
      <c r="J161" s="904"/>
      <c r="K161" s="904"/>
      <c r="L161" s="185" t="s">
        <v>31</v>
      </c>
      <c r="M161" s="186" t="s">
        <v>31</v>
      </c>
      <c r="N161" s="187" t="s">
        <v>31</v>
      </c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7" t="s">
        <v>270</v>
      </c>
      <c r="AA161" s="132"/>
    </row>
    <row r="162" spans="1:27" x14ac:dyDescent="0.2">
      <c r="A162" s="184"/>
      <c r="B162" s="166" t="s">
        <v>31</v>
      </c>
      <c r="C162" s="904" t="s">
        <v>271</v>
      </c>
      <c r="D162" s="904"/>
      <c r="E162" s="904"/>
      <c r="F162" s="904"/>
      <c r="G162" s="904"/>
      <c r="H162" s="904"/>
      <c r="I162" s="904"/>
      <c r="J162" s="904"/>
      <c r="K162" s="904"/>
      <c r="L162" s="185">
        <v>545.79999999999995</v>
      </c>
      <c r="M162" s="186" t="s">
        <v>31</v>
      </c>
      <c r="N162" s="187" t="s">
        <v>31</v>
      </c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7" t="s">
        <v>271</v>
      </c>
      <c r="AA162" s="132"/>
    </row>
    <row r="163" spans="1:27" x14ac:dyDescent="0.2">
      <c r="A163" s="184"/>
      <c r="B163" s="166" t="s">
        <v>31</v>
      </c>
      <c r="C163" s="904" t="s">
        <v>272</v>
      </c>
      <c r="D163" s="904"/>
      <c r="E163" s="904"/>
      <c r="F163" s="904"/>
      <c r="G163" s="904"/>
      <c r="H163" s="904"/>
      <c r="I163" s="904"/>
      <c r="J163" s="904"/>
      <c r="K163" s="904"/>
      <c r="L163" s="185">
        <v>43.57</v>
      </c>
      <c r="M163" s="186" t="s">
        <v>31</v>
      </c>
      <c r="N163" s="187" t="s">
        <v>31</v>
      </c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7" t="s">
        <v>272</v>
      </c>
      <c r="AA163" s="132"/>
    </row>
    <row r="164" spans="1:27" x14ac:dyDescent="0.2">
      <c r="A164" s="184"/>
      <c r="B164" s="166" t="s">
        <v>31</v>
      </c>
      <c r="C164" s="904" t="s">
        <v>273</v>
      </c>
      <c r="D164" s="904"/>
      <c r="E164" s="904"/>
      <c r="F164" s="904"/>
      <c r="G164" s="904"/>
      <c r="H164" s="904"/>
      <c r="I164" s="904"/>
      <c r="J164" s="904"/>
      <c r="K164" s="904"/>
      <c r="L164" s="185">
        <v>1882.68</v>
      </c>
      <c r="M164" s="186" t="s">
        <v>31</v>
      </c>
      <c r="N164" s="187" t="s">
        <v>31</v>
      </c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7" t="s">
        <v>273</v>
      </c>
      <c r="AA164" s="132"/>
    </row>
    <row r="165" spans="1:27" x14ac:dyDescent="0.2">
      <c r="A165" s="184"/>
      <c r="B165" s="166" t="s">
        <v>31</v>
      </c>
      <c r="C165" s="904" t="s">
        <v>274</v>
      </c>
      <c r="D165" s="904"/>
      <c r="E165" s="904"/>
      <c r="F165" s="904"/>
      <c r="G165" s="904"/>
      <c r="H165" s="904"/>
      <c r="I165" s="904"/>
      <c r="J165" s="904"/>
      <c r="K165" s="904"/>
      <c r="L165" s="185">
        <v>505.4</v>
      </c>
      <c r="M165" s="186" t="s">
        <v>31</v>
      </c>
      <c r="N165" s="187" t="s">
        <v>31</v>
      </c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7" t="s">
        <v>274</v>
      </c>
      <c r="AA165" s="132"/>
    </row>
    <row r="166" spans="1:27" x14ac:dyDescent="0.2">
      <c r="A166" s="184"/>
      <c r="B166" s="166" t="s">
        <v>31</v>
      </c>
      <c r="C166" s="904" t="s">
        <v>275</v>
      </c>
      <c r="D166" s="904"/>
      <c r="E166" s="904"/>
      <c r="F166" s="904"/>
      <c r="G166" s="904"/>
      <c r="H166" s="904"/>
      <c r="I166" s="904"/>
      <c r="J166" s="904"/>
      <c r="K166" s="904"/>
      <c r="L166" s="185">
        <v>352.47</v>
      </c>
      <c r="M166" s="186" t="s">
        <v>31</v>
      </c>
      <c r="N166" s="187" t="s">
        <v>31</v>
      </c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7" t="s">
        <v>275</v>
      </c>
      <c r="AA166" s="132"/>
    </row>
    <row r="167" spans="1:27" x14ac:dyDescent="0.2">
      <c r="A167" s="184"/>
      <c r="B167" s="166" t="s">
        <v>31</v>
      </c>
      <c r="C167" s="904" t="s">
        <v>809</v>
      </c>
      <c r="D167" s="904"/>
      <c r="E167" s="904"/>
      <c r="F167" s="904"/>
      <c r="G167" s="904"/>
      <c r="H167" s="904"/>
      <c r="I167" s="904"/>
      <c r="J167" s="904"/>
      <c r="K167" s="904"/>
      <c r="L167" s="185">
        <v>3740.86</v>
      </c>
      <c r="M167" s="186" t="s">
        <v>31</v>
      </c>
      <c r="N167" s="187">
        <v>16871</v>
      </c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7" t="s">
        <v>809</v>
      </c>
      <c r="AA167" s="132"/>
    </row>
    <row r="168" spans="1:27" x14ac:dyDescent="0.2">
      <c r="A168" s="184"/>
      <c r="B168" s="166" t="s">
        <v>235</v>
      </c>
      <c r="C168" s="904" t="s">
        <v>953</v>
      </c>
      <c r="D168" s="904"/>
      <c r="E168" s="904"/>
      <c r="F168" s="904"/>
      <c r="G168" s="904"/>
      <c r="H168" s="904"/>
      <c r="I168" s="904"/>
      <c r="J168" s="904"/>
      <c r="K168" s="904"/>
      <c r="L168" s="185">
        <v>1533.09</v>
      </c>
      <c r="M168" s="186">
        <v>4.51</v>
      </c>
      <c r="N168" s="187">
        <v>6914</v>
      </c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7" t="s">
        <v>953</v>
      </c>
      <c r="AA168" s="132"/>
    </row>
    <row r="169" spans="1:27" x14ac:dyDescent="0.2">
      <c r="A169" s="184"/>
      <c r="B169" s="166" t="s">
        <v>235</v>
      </c>
      <c r="C169" s="904" t="s">
        <v>954</v>
      </c>
      <c r="D169" s="904"/>
      <c r="E169" s="904"/>
      <c r="F169" s="904"/>
      <c r="G169" s="904"/>
      <c r="H169" s="904"/>
      <c r="I169" s="904"/>
      <c r="J169" s="904"/>
      <c r="K169" s="904"/>
      <c r="L169" s="185">
        <v>2207.77</v>
      </c>
      <c r="M169" s="186">
        <v>4.51</v>
      </c>
      <c r="N169" s="187">
        <v>9957</v>
      </c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7" t="s">
        <v>954</v>
      </c>
      <c r="AA169" s="132"/>
    </row>
    <row r="170" spans="1:27" x14ac:dyDescent="0.2">
      <c r="A170" s="184"/>
      <c r="B170" s="166" t="s">
        <v>31</v>
      </c>
      <c r="C170" s="904" t="s">
        <v>276</v>
      </c>
      <c r="D170" s="904"/>
      <c r="E170" s="904"/>
      <c r="F170" s="904"/>
      <c r="G170" s="904"/>
      <c r="H170" s="904"/>
      <c r="I170" s="904"/>
      <c r="J170" s="904"/>
      <c r="K170" s="904"/>
      <c r="L170" s="185">
        <v>552.02</v>
      </c>
      <c r="M170" s="186" t="s">
        <v>31</v>
      </c>
      <c r="N170" s="187" t="s">
        <v>31</v>
      </c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7" t="s">
        <v>276</v>
      </c>
      <c r="AA170" s="132"/>
    </row>
    <row r="171" spans="1:27" x14ac:dyDescent="0.2">
      <c r="A171" s="184"/>
      <c r="B171" s="166" t="s">
        <v>31</v>
      </c>
      <c r="C171" s="904" t="s">
        <v>277</v>
      </c>
      <c r="D171" s="904"/>
      <c r="E171" s="904"/>
      <c r="F171" s="904"/>
      <c r="G171" s="904"/>
      <c r="H171" s="904"/>
      <c r="I171" s="904"/>
      <c r="J171" s="904"/>
      <c r="K171" s="904"/>
      <c r="L171" s="185">
        <v>505.4</v>
      </c>
      <c r="M171" s="186" t="s">
        <v>31</v>
      </c>
      <c r="N171" s="187" t="s">
        <v>31</v>
      </c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7" t="s">
        <v>277</v>
      </c>
      <c r="AA171" s="132"/>
    </row>
    <row r="172" spans="1:27" x14ac:dyDescent="0.2">
      <c r="A172" s="184"/>
      <c r="B172" s="166" t="s">
        <v>31</v>
      </c>
      <c r="C172" s="904" t="s">
        <v>278</v>
      </c>
      <c r="D172" s="904"/>
      <c r="E172" s="904"/>
      <c r="F172" s="904"/>
      <c r="G172" s="904"/>
      <c r="H172" s="904"/>
      <c r="I172" s="904"/>
      <c r="J172" s="904"/>
      <c r="K172" s="904"/>
      <c r="L172" s="185">
        <v>352.47</v>
      </c>
      <c r="M172" s="186" t="s">
        <v>31</v>
      </c>
      <c r="N172" s="187" t="s">
        <v>31</v>
      </c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7" t="s">
        <v>278</v>
      </c>
      <c r="AA172" s="132"/>
    </row>
    <row r="173" spans="1:27" x14ac:dyDescent="0.2">
      <c r="A173" s="184"/>
      <c r="B173" s="178" t="s">
        <v>31</v>
      </c>
      <c r="C173" s="919" t="s">
        <v>467</v>
      </c>
      <c r="D173" s="919"/>
      <c r="E173" s="919"/>
      <c r="F173" s="919"/>
      <c r="G173" s="919"/>
      <c r="H173" s="919"/>
      <c r="I173" s="919"/>
      <c r="J173" s="919"/>
      <c r="K173" s="919"/>
      <c r="L173" s="188">
        <v>7070.78</v>
      </c>
      <c r="M173" s="189" t="s">
        <v>31</v>
      </c>
      <c r="N173" s="194">
        <v>41179</v>
      </c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137" t="s">
        <v>467</v>
      </c>
    </row>
    <row r="174" spans="1:27" ht="1.5" customHeight="1" x14ac:dyDescent="0.2">
      <c r="B174" s="178"/>
      <c r="C174" s="173"/>
      <c r="D174" s="173"/>
      <c r="E174" s="173"/>
      <c r="F174" s="173"/>
      <c r="G174" s="173"/>
      <c r="H174" s="173"/>
      <c r="I174" s="173"/>
      <c r="J174" s="173"/>
      <c r="K174" s="173"/>
      <c r="L174" s="188"/>
      <c r="M174" s="189"/>
      <c r="N174" s="195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132"/>
    </row>
    <row r="175" spans="1:27" ht="53.25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196"/>
      <c r="N175" s="196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132"/>
    </row>
    <row r="176" spans="1:27" x14ac:dyDescent="0.2">
      <c r="B176" s="197" t="s">
        <v>468</v>
      </c>
      <c r="C176" s="923" t="s">
        <v>31</v>
      </c>
      <c r="D176" s="923"/>
      <c r="E176" s="923"/>
      <c r="F176" s="923"/>
      <c r="G176" s="923"/>
      <c r="H176" s="923"/>
      <c r="I176" s="923"/>
      <c r="J176" s="923"/>
      <c r="K176" s="923"/>
      <c r="L176" s="923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</row>
    <row r="177" spans="2:12" s="132" customFormat="1" ht="13.5" customHeight="1" x14ac:dyDescent="0.2">
      <c r="B177" s="133"/>
      <c r="C177" s="924" t="s">
        <v>11</v>
      </c>
      <c r="D177" s="924"/>
      <c r="E177" s="924"/>
      <c r="F177" s="924"/>
      <c r="G177" s="924"/>
      <c r="H177" s="924"/>
      <c r="I177" s="924"/>
      <c r="J177" s="924"/>
      <c r="K177" s="924"/>
      <c r="L177" s="924"/>
    </row>
    <row r="178" spans="2:12" s="132" customFormat="1" ht="12.75" customHeight="1" x14ac:dyDescent="0.2">
      <c r="B178" s="197" t="s">
        <v>469</v>
      </c>
      <c r="C178" s="923" t="s">
        <v>31</v>
      </c>
      <c r="D178" s="923"/>
      <c r="E178" s="923"/>
      <c r="F178" s="923"/>
      <c r="G178" s="923"/>
      <c r="H178" s="923"/>
      <c r="I178" s="923"/>
      <c r="J178" s="923"/>
      <c r="K178" s="923"/>
      <c r="L178" s="923"/>
    </row>
    <row r="179" spans="2:12" s="132" customFormat="1" ht="13.5" customHeight="1" x14ac:dyDescent="0.2">
      <c r="C179" s="924" t="s">
        <v>11</v>
      </c>
      <c r="D179" s="924"/>
      <c r="E179" s="924"/>
      <c r="F179" s="924"/>
      <c r="G179" s="924"/>
      <c r="H179" s="924"/>
      <c r="I179" s="924"/>
      <c r="J179" s="924"/>
      <c r="K179" s="924"/>
      <c r="L179" s="924"/>
    </row>
    <row r="193" s="132" customFormat="1" x14ac:dyDescent="0.2"/>
  </sheetData>
  <mergeCells count="165">
    <mergeCell ref="C173:K173"/>
    <mergeCell ref="C176:L176"/>
    <mergeCell ref="C177:L177"/>
    <mergeCell ref="C178:L178"/>
    <mergeCell ref="C179:L179"/>
    <mergeCell ref="C167:K167"/>
    <mergeCell ref="C168:K168"/>
    <mergeCell ref="C169:K169"/>
    <mergeCell ref="C170:K170"/>
    <mergeCell ref="C171:K171"/>
    <mergeCell ref="C172:K172"/>
    <mergeCell ref="C161:K161"/>
    <mergeCell ref="C162:K162"/>
    <mergeCell ref="C163:K163"/>
    <mergeCell ref="C164:K164"/>
    <mergeCell ref="C165:K165"/>
    <mergeCell ref="C166:K166"/>
    <mergeCell ref="C153:E153"/>
    <mergeCell ref="C154:E154"/>
    <mergeCell ref="C155:E155"/>
    <mergeCell ref="C156:E156"/>
    <mergeCell ref="C159:K159"/>
    <mergeCell ref="C160:K160"/>
    <mergeCell ref="C147:E147"/>
    <mergeCell ref="C148:N148"/>
    <mergeCell ref="C149:E149"/>
    <mergeCell ref="C150:E150"/>
    <mergeCell ref="C151:E151"/>
    <mergeCell ref="C152:E152"/>
    <mergeCell ref="C141:E141"/>
    <mergeCell ref="C142:N142"/>
    <mergeCell ref="C143:N143"/>
    <mergeCell ref="C144:N144"/>
    <mergeCell ref="C145:E145"/>
    <mergeCell ref="C146:N146"/>
    <mergeCell ref="C135:E135"/>
    <mergeCell ref="C136:N136"/>
    <mergeCell ref="C137:E137"/>
    <mergeCell ref="C138:N138"/>
    <mergeCell ref="C139:N139"/>
    <mergeCell ref="C140:N140"/>
    <mergeCell ref="C129:E129"/>
    <mergeCell ref="C130:E130"/>
    <mergeCell ref="C131:E131"/>
    <mergeCell ref="C132:E132"/>
    <mergeCell ref="C133:E133"/>
    <mergeCell ref="C134:N134"/>
    <mergeCell ref="C123:E123"/>
    <mergeCell ref="C124:E124"/>
    <mergeCell ref="C125:E125"/>
    <mergeCell ref="C126:E126"/>
    <mergeCell ref="C127:E127"/>
    <mergeCell ref="C128:E128"/>
    <mergeCell ref="C117:E117"/>
    <mergeCell ref="C118:N118"/>
    <mergeCell ref="C119:E119"/>
    <mergeCell ref="C120:N120"/>
    <mergeCell ref="C121:N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N103"/>
    <mergeCell ref="C104:N104"/>
    <mergeCell ref="C93:E93"/>
    <mergeCell ref="C94:E94"/>
    <mergeCell ref="C95:E95"/>
    <mergeCell ref="C96:E96"/>
    <mergeCell ref="C97:E97"/>
    <mergeCell ref="C98:E98"/>
    <mergeCell ref="C87:E87"/>
    <mergeCell ref="C88:N88"/>
    <mergeCell ref="C89:N89"/>
    <mergeCell ref="C90:E90"/>
    <mergeCell ref="C91:N91"/>
    <mergeCell ref="C92:E92"/>
    <mergeCell ref="C81:E81"/>
    <mergeCell ref="C82:E82"/>
    <mergeCell ref="C83:E83"/>
    <mergeCell ref="C84:E84"/>
    <mergeCell ref="C85:E85"/>
    <mergeCell ref="C86:E86"/>
    <mergeCell ref="C75:N75"/>
    <mergeCell ref="C76:E76"/>
    <mergeCell ref="C77:E77"/>
    <mergeCell ref="C78:E78"/>
    <mergeCell ref="C79:E79"/>
    <mergeCell ref="C80:E80"/>
    <mergeCell ref="C69:E69"/>
    <mergeCell ref="C70:E70"/>
    <mergeCell ref="C71:E71"/>
    <mergeCell ref="C72:E72"/>
    <mergeCell ref="C73:E73"/>
    <mergeCell ref="C74:E74"/>
    <mergeCell ref="C63:E63"/>
    <mergeCell ref="C64:N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N62"/>
    <mergeCell ref="C51:E51"/>
    <mergeCell ref="C52:E52"/>
    <mergeCell ref="C53:E53"/>
    <mergeCell ref="C54:E54"/>
    <mergeCell ref="C55:E55"/>
    <mergeCell ref="C56:E56"/>
    <mergeCell ref="C45:N45"/>
    <mergeCell ref="C46:E46"/>
    <mergeCell ref="C47:N47"/>
    <mergeCell ref="C48:N48"/>
    <mergeCell ref="C49:E49"/>
    <mergeCell ref="C50:E50"/>
    <mergeCell ref="C39:E39"/>
    <mergeCell ref="C40:E40"/>
    <mergeCell ref="C41:E41"/>
    <mergeCell ref="C42:E42"/>
    <mergeCell ref="C43:E43"/>
    <mergeCell ref="C44:N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92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2"/>
  <sheetViews>
    <sheetView topLeftCell="A252" zoomScale="115" zoomScaleNormal="115" workbookViewId="0">
      <selection activeCell="AD30" sqref="AD30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7" width="138.42578125" style="137" hidden="1" customWidth="1"/>
    <col min="18" max="18" width="34.140625" style="137" hidden="1" customWidth="1"/>
    <col min="19" max="19" width="110.140625" style="137" hidden="1" customWidth="1"/>
    <col min="20" max="23" width="34.140625" style="137" hidden="1" customWidth="1"/>
    <col min="24" max="25" width="110.140625" style="137" hidden="1" customWidth="1"/>
    <col min="26" max="28" width="84.42578125" style="137" hidden="1" customWidth="1"/>
    <col min="29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37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1653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488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813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70.930000000000007</v>
      </c>
      <c r="D20" s="236" t="s">
        <v>1654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L269*7.3/1000</f>
        <v>7.05</v>
      </c>
      <c r="M22" s="148" t="s">
        <v>1655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26.44</v>
      </c>
      <c r="D23" s="152" t="s">
        <v>1656</v>
      </c>
      <c r="E23" s="135" t="s">
        <v>206</v>
      </c>
      <c r="G23" s="132" t="s">
        <v>212</v>
      </c>
      <c r="L23" s="153"/>
      <c r="M23" s="153">
        <v>99.79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44.49</v>
      </c>
      <c r="D24" s="152" t="s">
        <v>1657</v>
      </c>
      <c r="E24" s="135" t="s">
        <v>206</v>
      </c>
      <c r="G24" s="132" t="s">
        <v>214</v>
      </c>
      <c r="L24" s="153"/>
      <c r="M24" s="153">
        <v>0.56999999999999995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1658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1658</v>
      </c>
    </row>
    <row r="32" spans="1:17" s="132" customFormat="1" x14ac:dyDescent="0.2">
      <c r="A32" s="920" t="s">
        <v>819</v>
      </c>
      <c r="B32" s="921"/>
      <c r="C32" s="921"/>
      <c r="D32" s="921"/>
      <c r="E32" s="921"/>
      <c r="F32" s="921"/>
      <c r="G32" s="921"/>
      <c r="H32" s="921"/>
      <c r="I32" s="921"/>
      <c r="J32" s="921"/>
      <c r="K32" s="921"/>
      <c r="L32" s="921"/>
      <c r="M32" s="921"/>
      <c r="N32" s="922"/>
      <c r="Q32" s="137" t="s">
        <v>819</v>
      </c>
    </row>
    <row r="33" spans="1:24" s="132" customFormat="1" ht="33.75" x14ac:dyDescent="0.2">
      <c r="A33" s="157" t="s">
        <v>225</v>
      </c>
      <c r="B33" s="158" t="s">
        <v>960</v>
      </c>
      <c r="C33" s="917" t="s">
        <v>961</v>
      </c>
      <c r="D33" s="917"/>
      <c r="E33" s="917"/>
      <c r="F33" s="159" t="s">
        <v>178</v>
      </c>
      <c r="G33" s="159" t="s">
        <v>31</v>
      </c>
      <c r="H33" s="159" t="s">
        <v>31</v>
      </c>
      <c r="I33" s="159" t="s">
        <v>256</v>
      </c>
      <c r="J33" s="160" t="s">
        <v>31</v>
      </c>
      <c r="K33" s="159" t="s">
        <v>31</v>
      </c>
      <c r="L33" s="160" t="s">
        <v>31</v>
      </c>
      <c r="M33" s="161" t="s">
        <v>31</v>
      </c>
      <c r="N33" s="162" t="s">
        <v>31</v>
      </c>
      <c r="R33" s="137" t="s">
        <v>961</v>
      </c>
    </row>
    <row r="34" spans="1:24" s="132" customFormat="1" ht="33.75" x14ac:dyDescent="0.2">
      <c r="A34" s="165"/>
      <c r="B34" s="166" t="s">
        <v>822</v>
      </c>
      <c r="C34" s="904" t="s">
        <v>1659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1659</v>
      </c>
    </row>
    <row r="35" spans="1:24" s="132" customFormat="1" x14ac:dyDescent="0.2">
      <c r="A35" s="167"/>
      <c r="B35" s="166" t="s">
        <v>225</v>
      </c>
      <c r="C35" s="904" t="s">
        <v>255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55.41</v>
      </c>
      <c r="K35" s="168" t="s">
        <v>520</v>
      </c>
      <c r="L35" s="169">
        <v>277.05</v>
      </c>
      <c r="M35" s="170" t="s">
        <v>31</v>
      </c>
      <c r="N35" s="171" t="s">
        <v>31</v>
      </c>
      <c r="T35" s="137" t="s">
        <v>255</v>
      </c>
    </row>
    <row r="36" spans="1:24" s="132" customFormat="1" x14ac:dyDescent="0.2">
      <c r="A36" s="167"/>
      <c r="B36" s="166" t="s">
        <v>256</v>
      </c>
      <c r="C36" s="904" t="s">
        <v>257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4.3</v>
      </c>
      <c r="K36" s="168" t="s">
        <v>31</v>
      </c>
      <c r="L36" s="169">
        <v>17.2</v>
      </c>
      <c r="M36" s="170" t="s">
        <v>31</v>
      </c>
      <c r="N36" s="171" t="s">
        <v>31</v>
      </c>
      <c r="T36" s="137" t="s">
        <v>257</v>
      </c>
    </row>
    <row r="37" spans="1:24" s="132" customFormat="1" x14ac:dyDescent="0.2">
      <c r="A37" s="167"/>
      <c r="B37" s="166" t="s">
        <v>31</v>
      </c>
      <c r="C37" s="904" t="s">
        <v>258</v>
      </c>
      <c r="D37" s="904"/>
      <c r="E37" s="904"/>
      <c r="F37" s="168" t="s">
        <v>241</v>
      </c>
      <c r="G37" s="168" t="s">
        <v>962</v>
      </c>
      <c r="H37" s="168" t="s">
        <v>520</v>
      </c>
      <c r="I37" s="168" t="s">
        <v>453</v>
      </c>
      <c r="J37" s="169" t="s">
        <v>31</v>
      </c>
      <c r="K37" s="168" t="s">
        <v>31</v>
      </c>
      <c r="L37" s="169" t="s">
        <v>31</v>
      </c>
      <c r="M37" s="170" t="s">
        <v>31</v>
      </c>
      <c r="N37" s="171" t="s">
        <v>31</v>
      </c>
      <c r="U37" s="137" t="s">
        <v>258</v>
      </c>
    </row>
    <row r="38" spans="1:24" s="132" customFormat="1" x14ac:dyDescent="0.2">
      <c r="A38" s="167"/>
      <c r="B38" s="166" t="s">
        <v>31</v>
      </c>
      <c r="C38" s="917" t="s">
        <v>244</v>
      </c>
      <c r="D38" s="917"/>
      <c r="E38" s="917"/>
      <c r="F38" s="159" t="s">
        <v>31</v>
      </c>
      <c r="G38" s="159" t="s">
        <v>31</v>
      </c>
      <c r="H38" s="159" t="s">
        <v>31</v>
      </c>
      <c r="I38" s="159" t="s">
        <v>31</v>
      </c>
      <c r="J38" s="160">
        <v>59.71</v>
      </c>
      <c r="K38" s="159" t="s">
        <v>31</v>
      </c>
      <c r="L38" s="160">
        <v>294.25</v>
      </c>
      <c r="M38" s="161" t="s">
        <v>31</v>
      </c>
      <c r="N38" s="162" t="s">
        <v>31</v>
      </c>
      <c r="V38" s="137" t="s">
        <v>244</v>
      </c>
    </row>
    <row r="39" spans="1:24" s="132" customFormat="1" x14ac:dyDescent="0.2">
      <c r="A39" s="167"/>
      <c r="B39" s="166" t="s">
        <v>31</v>
      </c>
      <c r="C39" s="904" t="s">
        <v>245</v>
      </c>
      <c r="D39" s="904"/>
      <c r="E39" s="904"/>
      <c r="F39" s="168" t="s">
        <v>31</v>
      </c>
      <c r="G39" s="168" t="s">
        <v>31</v>
      </c>
      <c r="H39" s="168" t="s">
        <v>31</v>
      </c>
      <c r="I39" s="168" t="s">
        <v>31</v>
      </c>
      <c r="J39" s="169" t="s">
        <v>31</v>
      </c>
      <c r="K39" s="168" t="s">
        <v>31</v>
      </c>
      <c r="L39" s="169">
        <v>277.05</v>
      </c>
      <c r="M39" s="170" t="s">
        <v>31</v>
      </c>
      <c r="N39" s="171" t="s">
        <v>31</v>
      </c>
      <c r="U39" s="137" t="s">
        <v>245</v>
      </c>
    </row>
    <row r="40" spans="1:24" s="132" customFormat="1" ht="22.5" x14ac:dyDescent="0.2">
      <c r="A40" s="167"/>
      <c r="B40" s="166" t="s">
        <v>699</v>
      </c>
      <c r="C40" s="904" t="s">
        <v>700</v>
      </c>
      <c r="D40" s="904"/>
      <c r="E40" s="904"/>
      <c r="F40" s="168" t="s">
        <v>144</v>
      </c>
      <c r="G40" s="168" t="s">
        <v>537</v>
      </c>
      <c r="H40" s="168" t="s">
        <v>31</v>
      </c>
      <c r="I40" s="168" t="s">
        <v>537</v>
      </c>
      <c r="J40" s="169" t="s">
        <v>31</v>
      </c>
      <c r="K40" s="168" t="s">
        <v>31</v>
      </c>
      <c r="L40" s="169">
        <v>221.64</v>
      </c>
      <c r="M40" s="170" t="s">
        <v>31</v>
      </c>
      <c r="N40" s="171" t="s">
        <v>31</v>
      </c>
      <c r="U40" s="137" t="s">
        <v>700</v>
      </c>
    </row>
    <row r="41" spans="1:24" s="132" customFormat="1" ht="22.5" x14ac:dyDescent="0.2">
      <c r="A41" s="167"/>
      <c r="B41" s="166" t="s">
        <v>701</v>
      </c>
      <c r="C41" s="904" t="s">
        <v>702</v>
      </c>
      <c r="D41" s="904"/>
      <c r="E41" s="904"/>
      <c r="F41" s="168" t="s">
        <v>144</v>
      </c>
      <c r="G41" s="168" t="s">
        <v>703</v>
      </c>
      <c r="H41" s="168" t="s">
        <v>31</v>
      </c>
      <c r="I41" s="168" t="s">
        <v>703</v>
      </c>
      <c r="J41" s="169" t="s">
        <v>31</v>
      </c>
      <c r="K41" s="168" t="s">
        <v>31</v>
      </c>
      <c r="L41" s="169">
        <v>166.23</v>
      </c>
      <c r="M41" s="170" t="s">
        <v>31</v>
      </c>
      <c r="N41" s="171" t="s">
        <v>31</v>
      </c>
      <c r="U41" s="137" t="s">
        <v>702</v>
      </c>
    </row>
    <row r="42" spans="1:24" s="132" customFormat="1" x14ac:dyDescent="0.2">
      <c r="A42" s="172"/>
      <c r="B42" s="173"/>
      <c r="C42" s="918" t="s">
        <v>252</v>
      </c>
      <c r="D42" s="918"/>
      <c r="E42" s="918"/>
      <c r="F42" s="174" t="s">
        <v>31</v>
      </c>
      <c r="G42" s="174" t="s">
        <v>31</v>
      </c>
      <c r="H42" s="174" t="s">
        <v>31</v>
      </c>
      <c r="I42" s="174" t="s">
        <v>31</v>
      </c>
      <c r="J42" s="175" t="s">
        <v>31</v>
      </c>
      <c r="K42" s="174" t="s">
        <v>31</v>
      </c>
      <c r="L42" s="175">
        <v>682.12</v>
      </c>
      <c r="M42" s="161" t="s">
        <v>31</v>
      </c>
      <c r="N42" s="176" t="s">
        <v>31</v>
      </c>
      <c r="W42" s="137" t="s">
        <v>252</v>
      </c>
    </row>
    <row r="43" spans="1:24" s="132" customFormat="1" ht="33.75" x14ac:dyDescent="0.2">
      <c r="A43" s="157" t="s">
        <v>235</v>
      </c>
      <c r="B43" s="158" t="s">
        <v>963</v>
      </c>
      <c r="C43" s="917" t="s">
        <v>964</v>
      </c>
      <c r="D43" s="917"/>
      <c r="E43" s="917"/>
      <c r="F43" s="159" t="s">
        <v>965</v>
      </c>
      <c r="G43" s="159" t="s">
        <v>31</v>
      </c>
      <c r="H43" s="159" t="s">
        <v>31</v>
      </c>
      <c r="I43" s="159" t="s">
        <v>860</v>
      </c>
      <c r="J43" s="160">
        <v>2202.6</v>
      </c>
      <c r="K43" s="159" t="s">
        <v>31</v>
      </c>
      <c r="L43" s="160">
        <v>881.04</v>
      </c>
      <c r="M43" s="161" t="s">
        <v>31</v>
      </c>
      <c r="N43" s="162" t="s">
        <v>31</v>
      </c>
      <c r="R43" s="137" t="s">
        <v>964</v>
      </c>
    </row>
    <row r="44" spans="1:24" s="132" customFormat="1" x14ac:dyDescent="0.2">
      <c r="A44" s="163"/>
      <c r="B44" s="164"/>
      <c r="C44" s="904" t="s">
        <v>1660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X44" s="137" t="s">
        <v>1660</v>
      </c>
    </row>
    <row r="45" spans="1:24" s="132" customFormat="1" ht="56.25" x14ac:dyDescent="0.2">
      <c r="A45" s="157" t="s">
        <v>238</v>
      </c>
      <c r="B45" s="158" t="s">
        <v>967</v>
      </c>
      <c r="C45" s="917" t="s">
        <v>968</v>
      </c>
      <c r="D45" s="917"/>
      <c r="E45" s="917"/>
      <c r="F45" s="159" t="s">
        <v>178</v>
      </c>
      <c r="G45" s="159" t="s">
        <v>31</v>
      </c>
      <c r="H45" s="159" t="s">
        <v>31</v>
      </c>
      <c r="I45" s="159" t="s">
        <v>235</v>
      </c>
      <c r="J45" s="160" t="s">
        <v>31</v>
      </c>
      <c r="K45" s="159" t="s">
        <v>31</v>
      </c>
      <c r="L45" s="160" t="s">
        <v>31</v>
      </c>
      <c r="M45" s="161" t="s">
        <v>31</v>
      </c>
      <c r="N45" s="162" t="s">
        <v>31</v>
      </c>
      <c r="R45" s="137" t="s">
        <v>968</v>
      </c>
    </row>
    <row r="46" spans="1:24" s="132" customFormat="1" ht="33.75" x14ac:dyDescent="0.2">
      <c r="A46" s="165"/>
      <c r="B46" s="166" t="s">
        <v>822</v>
      </c>
      <c r="C46" s="904" t="s">
        <v>1659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S46" s="137" t="s">
        <v>1659</v>
      </c>
    </row>
    <row r="47" spans="1:24" s="132" customFormat="1" x14ac:dyDescent="0.2">
      <c r="A47" s="167"/>
      <c r="B47" s="166" t="s">
        <v>225</v>
      </c>
      <c r="C47" s="904" t="s">
        <v>255</v>
      </c>
      <c r="D47" s="904"/>
      <c r="E47" s="904"/>
      <c r="F47" s="168" t="s">
        <v>31</v>
      </c>
      <c r="G47" s="168" t="s">
        <v>31</v>
      </c>
      <c r="H47" s="168" t="s">
        <v>31</v>
      </c>
      <c r="I47" s="168" t="s">
        <v>31</v>
      </c>
      <c r="J47" s="169">
        <v>9.91</v>
      </c>
      <c r="K47" s="168" t="s">
        <v>520</v>
      </c>
      <c r="L47" s="169">
        <v>24.78</v>
      </c>
      <c r="M47" s="170" t="s">
        <v>31</v>
      </c>
      <c r="N47" s="171" t="s">
        <v>31</v>
      </c>
      <c r="T47" s="137" t="s">
        <v>255</v>
      </c>
    </row>
    <row r="48" spans="1:24" s="132" customFormat="1" x14ac:dyDescent="0.2">
      <c r="A48" s="167"/>
      <c r="B48" s="166" t="s">
        <v>235</v>
      </c>
      <c r="C48" s="904" t="s">
        <v>236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5.43</v>
      </c>
      <c r="K48" s="168" t="s">
        <v>520</v>
      </c>
      <c r="L48" s="169">
        <v>13.58</v>
      </c>
      <c r="M48" s="170" t="s">
        <v>31</v>
      </c>
      <c r="N48" s="171" t="s">
        <v>31</v>
      </c>
      <c r="T48" s="137" t="s">
        <v>236</v>
      </c>
    </row>
    <row r="49" spans="1:24" s="132" customFormat="1" x14ac:dyDescent="0.2">
      <c r="A49" s="167"/>
      <c r="B49" s="166" t="s">
        <v>238</v>
      </c>
      <c r="C49" s="904" t="s">
        <v>239</v>
      </c>
      <c r="D49" s="904"/>
      <c r="E49" s="904"/>
      <c r="F49" s="168" t="s">
        <v>31</v>
      </c>
      <c r="G49" s="168" t="s">
        <v>31</v>
      </c>
      <c r="H49" s="168" t="s">
        <v>31</v>
      </c>
      <c r="I49" s="168" t="s">
        <v>31</v>
      </c>
      <c r="J49" s="169">
        <v>0.76</v>
      </c>
      <c r="K49" s="168" t="s">
        <v>520</v>
      </c>
      <c r="L49" s="169">
        <v>1.9</v>
      </c>
      <c r="M49" s="170" t="s">
        <v>31</v>
      </c>
      <c r="N49" s="171" t="s">
        <v>31</v>
      </c>
      <c r="T49" s="137" t="s">
        <v>239</v>
      </c>
    </row>
    <row r="50" spans="1:24" s="132" customFormat="1" x14ac:dyDescent="0.2">
      <c r="A50" s="167"/>
      <c r="B50" s="166" t="s">
        <v>256</v>
      </c>
      <c r="C50" s="904" t="s">
        <v>257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>
        <v>0.74</v>
      </c>
      <c r="K50" s="168" t="s">
        <v>31</v>
      </c>
      <c r="L50" s="169">
        <v>1.48</v>
      </c>
      <c r="M50" s="170" t="s">
        <v>31</v>
      </c>
      <c r="N50" s="171" t="s">
        <v>31</v>
      </c>
      <c r="T50" s="137" t="s">
        <v>257</v>
      </c>
    </row>
    <row r="51" spans="1:24" s="132" customFormat="1" x14ac:dyDescent="0.2">
      <c r="A51" s="167"/>
      <c r="B51" s="166" t="s">
        <v>31</v>
      </c>
      <c r="C51" s="904" t="s">
        <v>258</v>
      </c>
      <c r="D51" s="904"/>
      <c r="E51" s="904"/>
      <c r="F51" s="168" t="s">
        <v>241</v>
      </c>
      <c r="G51" s="168" t="s">
        <v>849</v>
      </c>
      <c r="H51" s="168" t="s">
        <v>520</v>
      </c>
      <c r="I51" s="168" t="s">
        <v>969</v>
      </c>
      <c r="J51" s="169" t="s">
        <v>31</v>
      </c>
      <c r="K51" s="168" t="s">
        <v>31</v>
      </c>
      <c r="L51" s="169" t="s">
        <v>31</v>
      </c>
      <c r="M51" s="170" t="s">
        <v>31</v>
      </c>
      <c r="N51" s="171" t="s">
        <v>31</v>
      </c>
      <c r="U51" s="137" t="s">
        <v>258</v>
      </c>
    </row>
    <row r="52" spans="1:24" s="132" customFormat="1" x14ac:dyDescent="0.2">
      <c r="A52" s="167"/>
      <c r="B52" s="166" t="s">
        <v>31</v>
      </c>
      <c r="C52" s="904" t="s">
        <v>240</v>
      </c>
      <c r="D52" s="904"/>
      <c r="E52" s="904"/>
      <c r="F52" s="168" t="s">
        <v>241</v>
      </c>
      <c r="G52" s="168" t="s">
        <v>736</v>
      </c>
      <c r="H52" s="168" t="s">
        <v>520</v>
      </c>
      <c r="I52" s="168" t="s">
        <v>970</v>
      </c>
      <c r="J52" s="169" t="s">
        <v>31</v>
      </c>
      <c r="K52" s="168" t="s">
        <v>31</v>
      </c>
      <c r="L52" s="169" t="s">
        <v>31</v>
      </c>
      <c r="M52" s="170" t="s">
        <v>31</v>
      </c>
      <c r="N52" s="171" t="s">
        <v>31</v>
      </c>
      <c r="U52" s="137" t="s">
        <v>240</v>
      </c>
    </row>
    <row r="53" spans="1:24" s="132" customFormat="1" x14ac:dyDescent="0.2">
      <c r="A53" s="167"/>
      <c r="B53" s="166" t="s">
        <v>31</v>
      </c>
      <c r="C53" s="917" t="s">
        <v>244</v>
      </c>
      <c r="D53" s="917"/>
      <c r="E53" s="917"/>
      <c r="F53" s="159" t="s">
        <v>31</v>
      </c>
      <c r="G53" s="159" t="s">
        <v>31</v>
      </c>
      <c r="H53" s="159" t="s">
        <v>31</v>
      </c>
      <c r="I53" s="159" t="s">
        <v>31</v>
      </c>
      <c r="J53" s="160">
        <v>16.079999999999998</v>
      </c>
      <c r="K53" s="159" t="s">
        <v>31</v>
      </c>
      <c r="L53" s="160">
        <v>39.840000000000003</v>
      </c>
      <c r="M53" s="161" t="s">
        <v>31</v>
      </c>
      <c r="N53" s="162" t="s">
        <v>31</v>
      </c>
      <c r="V53" s="137" t="s">
        <v>244</v>
      </c>
    </row>
    <row r="54" spans="1:24" s="132" customFormat="1" x14ac:dyDescent="0.2">
      <c r="A54" s="167"/>
      <c r="B54" s="166" t="s">
        <v>31</v>
      </c>
      <c r="C54" s="904" t="s">
        <v>245</v>
      </c>
      <c r="D54" s="904"/>
      <c r="E54" s="904"/>
      <c r="F54" s="168" t="s">
        <v>31</v>
      </c>
      <c r="G54" s="168" t="s">
        <v>31</v>
      </c>
      <c r="H54" s="168" t="s">
        <v>31</v>
      </c>
      <c r="I54" s="168" t="s">
        <v>31</v>
      </c>
      <c r="J54" s="169" t="s">
        <v>31</v>
      </c>
      <c r="K54" s="168" t="s">
        <v>31</v>
      </c>
      <c r="L54" s="169">
        <v>26.68</v>
      </c>
      <c r="M54" s="170" t="s">
        <v>31</v>
      </c>
      <c r="N54" s="171" t="s">
        <v>31</v>
      </c>
      <c r="U54" s="137" t="s">
        <v>245</v>
      </c>
    </row>
    <row r="55" spans="1:24" s="132" customFormat="1" ht="22.5" x14ac:dyDescent="0.2">
      <c r="A55" s="167"/>
      <c r="B55" s="166" t="s">
        <v>892</v>
      </c>
      <c r="C55" s="904" t="s">
        <v>893</v>
      </c>
      <c r="D55" s="904"/>
      <c r="E55" s="904"/>
      <c r="F55" s="168" t="s">
        <v>144</v>
      </c>
      <c r="G55" s="168" t="s">
        <v>248</v>
      </c>
      <c r="H55" s="168" t="s">
        <v>31</v>
      </c>
      <c r="I55" s="168" t="s">
        <v>248</v>
      </c>
      <c r="J55" s="169" t="s">
        <v>31</v>
      </c>
      <c r="K55" s="168" t="s">
        <v>31</v>
      </c>
      <c r="L55" s="169">
        <v>25.35</v>
      </c>
      <c r="M55" s="170" t="s">
        <v>31</v>
      </c>
      <c r="N55" s="171" t="s">
        <v>31</v>
      </c>
      <c r="U55" s="137" t="s">
        <v>893</v>
      </c>
    </row>
    <row r="56" spans="1:24" s="132" customFormat="1" ht="22.5" x14ac:dyDescent="0.2">
      <c r="A56" s="167"/>
      <c r="B56" s="166" t="s">
        <v>894</v>
      </c>
      <c r="C56" s="904" t="s">
        <v>895</v>
      </c>
      <c r="D56" s="904"/>
      <c r="E56" s="904"/>
      <c r="F56" s="168" t="s">
        <v>144</v>
      </c>
      <c r="G56" s="168" t="s">
        <v>554</v>
      </c>
      <c r="H56" s="168" t="s">
        <v>31</v>
      </c>
      <c r="I56" s="168" t="s">
        <v>554</v>
      </c>
      <c r="J56" s="169" t="s">
        <v>31</v>
      </c>
      <c r="K56" s="168" t="s">
        <v>31</v>
      </c>
      <c r="L56" s="169">
        <v>17.34</v>
      </c>
      <c r="M56" s="170" t="s">
        <v>31</v>
      </c>
      <c r="N56" s="171" t="s">
        <v>31</v>
      </c>
      <c r="U56" s="137" t="s">
        <v>895</v>
      </c>
    </row>
    <row r="57" spans="1:24" s="132" customFormat="1" x14ac:dyDescent="0.2">
      <c r="A57" s="172"/>
      <c r="B57" s="173"/>
      <c r="C57" s="918" t="s">
        <v>252</v>
      </c>
      <c r="D57" s="918"/>
      <c r="E57" s="918"/>
      <c r="F57" s="174" t="s">
        <v>31</v>
      </c>
      <c r="G57" s="174" t="s">
        <v>31</v>
      </c>
      <c r="H57" s="174" t="s">
        <v>31</v>
      </c>
      <c r="I57" s="174" t="s">
        <v>31</v>
      </c>
      <c r="J57" s="175" t="s">
        <v>31</v>
      </c>
      <c r="K57" s="174" t="s">
        <v>31</v>
      </c>
      <c r="L57" s="175">
        <v>82.53</v>
      </c>
      <c r="M57" s="161" t="s">
        <v>31</v>
      </c>
      <c r="N57" s="176" t="s">
        <v>31</v>
      </c>
      <c r="W57" s="137" t="s">
        <v>252</v>
      </c>
    </row>
    <row r="58" spans="1:24" s="132" customFormat="1" ht="22.5" x14ac:dyDescent="0.2">
      <c r="A58" s="157" t="s">
        <v>256</v>
      </c>
      <c r="B58" s="158" t="s">
        <v>971</v>
      </c>
      <c r="C58" s="917" t="s">
        <v>972</v>
      </c>
      <c r="D58" s="917"/>
      <c r="E58" s="917"/>
      <c r="F58" s="159" t="s">
        <v>965</v>
      </c>
      <c r="G58" s="159" t="s">
        <v>31</v>
      </c>
      <c r="H58" s="159" t="s">
        <v>31</v>
      </c>
      <c r="I58" s="159" t="s">
        <v>574</v>
      </c>
      <c r="J58" s="160">
        <v>1153.5999999999999</v>
      </c>
      <c r="K58" s="159" t="s">
        <v>31</v>
      </c>
      <c r="L58" s="160">
        <v>230.72</v>
      </c>
      <c r="M58" s="161" t="s">
        <v>31</v>
      </c>
      <c r="N58" s="162" t="s">
        <v>31</v>
      </c>
      <c r="R58" s="137" t="s">
        <v>972</v>
      </c>
    </row>
    <row r="59" spans="1:24" s="132" customFormat="1" x14ac:dyDescent="0.2">
      <c r="A59" s="163"/>
      <c r="B59" s="164"/>
      <c r="C59" s="904" t="s">
        <v>966</v>
      </c>
      <c r="D59" s="904"/>
      <c r="E59" s="904"/>
      <c r="F59" s="904"/>
      <c r="G59" s="904"/>
      <c r="H59" s="904"/>
      <c r="I59" s="904"/>
      <c r="J59" s="904"/>
      <c r="K59" s="904"/>
      <c r="L59" s="904"/>
      <c r="M59" s="904"/>
      <c r="N59" s="912"/>
      <c r="X59" s="137" t="s">
        <v>966</v>
      </c>
    </row>
    <row r="60" spans="1:24" s="132" customFormat="1" ht="56.25" x14ac:dyDescent="0.2">
      <c r="A60" s="157" t="s">
        <v>285</v>
      </c>
      <c r="B60" s="158" t="s">
        <v>973</v>
      </c>
      <c r="C60" s="917" t="s">
        <v>974</v>
      </c>
      <c r="D60" s="917"/>
      <c r="E60" s="917"/>
      <c r="F60" s="159" t="s">
        <v>178</v>
      </c>
      <c r="G60" s="159" t="s">
        <v>31</v>
      </c>
      <c r="H60" s="159" t="s">
        <v>31</v>
      </c>
      <c r="I60" s="159" t="s">
        <v>256</v>
      </c>
      <c r="J60" s="160" t="s">
        <v>31</v>
      </c>
      <c r="K60" s="159" t="s">
        <v>31</v>
      </c>
      <c r="L60" s="160" t="s">
        <v>31</v>
      </c>
      <c r="M60" s="161" t="s">
        <v>31</v>
      </c>
      <c r="N60" s="162" t="s">
        <v>31</v>
      </c>
      <c r="R60" s="137" t="s">
        <v>974</v>
      </c>
    </row>
    <row r="61" spans="1:24" s="132" customFormat="1" ht="33.75" x14ac:dyDescent="0.2">
      <c r="A61" s="165"/>
      <c r="B61" s="166" t="s">
        <v>822</v>
      </c>
      <c r="C61" s="904" t="s">
        <v>1659</v>
      </c>
      <c r="D61" s="904"/>
      <c r="E61" s="904"/>
      <c r="F61" s="904"/>
      <c r="G61" s="904"/>
      <c r="H61" s="904"/>
      <c r="I61" s="904"/>
      <c r="J61" s="904"/>
      <c r="K61" s="904"/>
      <c r="L61" s="904"/>
      <c r="M61" s="904"/>
      <c r="N61" s="912"/>
      <c r="S61" s="137" t="s">
        <v>1659</v>
      </c>
    </row>
    <row r="62" spans="1:24" s="132" customFormat="1" x14ac:dyDescent="0.2">
      <c r="A62" s="167"/>
      <c r="B62" s="166" t="s">
        <v>225</v>
      </c>
      <c r="C62" s="904" t="s">
        <v>255</v>
      </c>
      <c r="D62" s="904"/>
      <c r="E62" s="904"/>
      <c r="F62" s="168" t="s">
        <v>31</v>
      </c>
      <c r="G62" s="168" t="s">
        <v>31</v>
      </c>
      <c r="H62" s="168" t="s">
        <v>31</v>
      </c>
      <c r="I62" s="168" t="s">
        <v>31</v>
      </c>
      <c r="J62" s="169">
        <v>8.08</v>
      </c>
      <c r="K62" s="168" t="s">
        <v>520</v>
      </c>
      <c r="L62" s="169">
        <v>40.4</v>
      </c>
      <c r="M62" s="170" t="s">
        <v>31</v>
      </c>
      <c r="N62" s="171" t="s">
        <v>31</v>
      </c>
      <c r="T62" s="137" t="s">
        <v>255</v>
      </c>
    </row>
    <row r="63" spans="1:24" s="132" customFormat="1" x14ac:dyDescent="0.2">
      <c r="A63" s="167"/>
      <c r="B63" s="166" t="s">
        <v>256</v>
      </c>
      <c r="C63" s="904" t="s">
        <v>257</v>
      </c>
      <c r="D63" s="904"/>
      <c r="E63" s="904"/>
      <c r="F63" s="168" t="s">
        <v>31</v>
      </c>
      <c r="G63" s="168" t="s">
        <v>31</v>
      </c>
      <c r="H63" s="168" t="s">
        <v>31</v>
      </c>
      <c r="I63" s="168" t="s">
        <v>31</v>
      </c>
      <c r="J63" s="169">
        <v>2.0699999999999998</v>
      </c>
      <c r="K63" s="168" t="s">
        <v>31</v>
      </c>
      <c r="L63" s="169">
        <v>8.2799999999999994</v>
      </c>
      <c r="M63" s="170" t="s">
        <v>31</v>
      </c>
      <c r="N63" s="171" t="s">
        <v>31</v>
      </c>
      <c r="T63" s="137" t="s">
        <v>257</v>
      </c>
    </row>
    <row r="64" spans="1:24" s="132" customFormat="1" x14ac:dyDescent="0.2">
      <c r="A64" s="167"/>
      <c r="B64" s="166" t="s">
        <v>31</v>
      </c>
      <c r="C64" s="904" t="s">
        <v>258</v>
      </c>
      <c r="D64" s="904"/>
      <c r="E64" s="904"/>
      <c r="F64" s="168" t="s">
        <v>241</v>
      </c>
      <c r="G64" s="168" t="s">
        <v>975</v>
      </c>
      <c r="H64" s="168" t="s">
        <v>520</v>
      </c>
      <c r="I64" s="168" t="s">
        <v>1661</v>
      </c>
      <c r="J64" s="169" t="s">
        <v>31</v>
      </c>
      <c r="K64" s="168" t="s">
        <v>31</v>
      </c>
      <c r="L64" s="169" t="s">
        <v>31</v>
      </c>
      <c r="M64" s="170" t="s">
        <v>31</v>
      </c>
      <c r="N64" s="171" t="s">
        <v>31</v>
      </c>
      <c r="U64" s="137" t="s">
        <v>258</v>
      </c>
    </row>
    <row r="65" spans="1:24" s="132" customFormat="1" x14ac:dyDescent="0.2">
      <c r="A65" s="167"/>
      <c r="B65" s="166" t="s">
        <v>31</v>
      </c>
      <c r="C65" s="917" t="s">
        <v>244</v>
      </c>
      <c r="D65" s="917"/>
      <c r="E65" s="917"/>
      <c r="F65" s="159" t="s">
        <v>31</v>
      </c>
      <c r="G65" s="159" t="s">
        <v>31</v>
      </c>
      <c r="H65" s="159" t="s">
        <v>31</v>
      </c>
      <c r="I65" s="159" t="s">
        <v>31</v>
      </c>
      <c r="J65" s="160">
        <v>10.15</v>
      </c>
      <c r="K65" s="159" t="s">
        <v>31</v>
      </c>
      <c r="L65" s="160">
        <v>48.68</v>
      </c>
      <c r="M65" s="161" t="s">
        <v>31</v>
      </c>
      <c r="N65" s="162" t="s">
        <v>31</v>
      </c>
      <c r="V65" s="137" t="s">
        <v>244</v>
      </c>
    </row>
    <row r="66" spans="1:24" s="132" customFormat="1" x14ac:dyDescent="0.2">
      <c r="A66" s="167"/>
      <c r="B66" s="166" t="s">
        <v>31</v>
      </c>
      <c r="C66" s="904" t="s">
        <v>245</v>
      </c>
      <c r="D66" s="904"/>
      <c r="E66" s="904"/>
      <c r="F66" s="168" t="s">
        <v>31</v>
      </c>
      <c r="G66" s="168" t="s">
        <v>31</v>
      </c>
      <c r="H66" s="168" t="s">
        <v>31</v>
      </c>
      <c r="I66" s="168" t="s">
        <v>31</v>
      </c>
      <c r="J66" s="169" t="s">
        <v>31</v>
      </c>
      <c r="K66" s="168" t="s">
        <v>31</v>
      </c>
      <c r="L66" s="169">
        <v>40.4</v>
      </c>
      <c r="M66" s="170" t="s">
        <v>31</v>
      </c>
      <c r="N66" s="171" t="s">
        <v>31</v>
      </c>
      <c r="U66" s="137" t="s">
        <v>245</v>
      </c>
    </row>
    <row r="67" spans="1:24" s="132" customFormat="1" ht="22.5" x14ac:dyDescent="0.2">
      <c r="A67" s="167"/>
      <c r="B67" s="166" t="s">
        <v>699</v>
      </c>
      <c r="C67" s="904" t="s">
        <v>700</v>
      </c>
      <c r="D67" s="904"/>
      <c r="E67" s="904"/>
      <c r="F67" s="168" t="s">
        <v>144</v>
      </c>
      <c r="G67" s="168" t="s">
        <v>537</v>
      </c>
      <c r="H67" s="168" t="s">
        <v>31</v>
      </c>
      <c r="I67" s="168" t="s">
        <v>537</v>
      </c>
      <c r="J67" s="169" t="s">
        <v>31</v>
      </c>
      <c r="K67" s="168" t="s">
        <v>31</v>
      </c>
      <c r="L67" s="169">
        <v>32.32</v>
      </c>
      <c r="M67" s="170" t="s">
        <v>31</v>
      </c>
      <c r="N67" s="171" t="s">
        <v>31</v>
      </c>
      <c r="U67" s="137" t="s">
        <v>700</v>
      </c>
    </row>
    <row r="68" spans="1:24" s="132" customFormat="1" ht="22.5" x14ac:dyDescent="0.2">
      <c r="A68" s="167"/>
      <c r="B68" s="166" t="s">
        <v>701</v>
      </c>
      <c r="C68" s="904" t="s">
        <v>702</v>
      </c>
      <c r="D68" s="904"/>
      <c r="E68" s="904"/>
      <c r="F68" s="168" t="s">
        <v>144</v>
      </c>
      <c r="G68" s="168" t="s">
        <v>703</v>
      </c>
      <c r="H68" s="168" t="s">
        <v>31</v>
      </c>
      <c r="I68" s="168" t="s">
        <v>703</v>
      </c>
      <c r="J68" s="169" t="s">
        <v>31</v>
      </c>
      <c r="K68" s="168" t="s">
        <v>31</v>
      </c>
      <c r="L68" s="169">
        <v>24.24</v>
      </c>
      <c r="M68" s="170" t="s">
        <v>31</v>
      </c>
      <c r="N68" s="171" t="s">
        <v>31</v>
      </c>
      <c r="U68" s="137" t="s">
        <v>702</v>
      </c>
    </row>
    <row r="69" spans="1:24" s="132" customFormat="1" x14ac:dyDescent="0.2">
      <c r="A69" s="172"/>
      <c r="B69" s="173"/>
      <c r="C69" s="918" t="s">
        <v>252</v>
      </c>
      <c r="D69" s="918"/>
      <c r="E69" s="918"/>
      <c r="F69" s="174" t="s">
        <v>31</v>
      </c>
      <c r="G69" s="174" t="s">
        <v>31</v>
      </c>
      <c r="H69" s="174" t="s">
        <v>31</v>
      </c>
      <c r="I69" s="174" t="s">
        <v>31</v>
      </c>
      <c r="J69" s="175" t="s">
        <v>31</v>
      </c>
      <c r="K69" s="174" t="s">
        <v>31</v>
      </c>
      <c r="L69" s="175">
        <v>105.24</v>
      </c>
      <c r="M69" s="161" t="s">
        <v>31</v>
      </c>
      <c r="N69" s="176" t="s">
        <v>31</v>
      </c>
      <c r="W69" s="137" t="s">
        <v>252</v>
      </c>
    </row>
    <row r="70" spans="1:24" s="132" customFormat="1" ht="22.5" x14ac:dyDescent="0.2">
      <c r="A70" s="157" t="s">
        <v>295</v>
      </c>
      <c r="B70" s="158" t="s">
        <v>977</v>
      </c>
      <c r="C70" s="917" t="s">
        <v>978</v>
      </c>
      <c r="D70" s="917"/>
      <c r="E70" s="917"/>
      <c r="F70" s="159" t="s">
        <v>965</v>
      </c>
      <c r="G70" s="159" t="s">
        <v>31</v>
      </c>
      <c r="H70" s="159" t="s">
        <v>31</v>
      </c>
      <c r="I70" s="159" t="s">
        <v>860</v>
      </c>
      <c r="J70" s="160">
        <v>1699.1</v>
      </c>
      <c r="K70" s="159" t="s">
        <v>31</v>
      </c>
      <c r="L70" s="160">
        <v>679.64</v>
      </c>
      <c r="M70" s="161" t="s">
        <v>31</v>
      </c>
      <c r="N70" s="162" t="s">
        <v>31</v>
      </c>
      <c r="R70" s="137" t="s">
        <v>978</v>
      </c>
    </row>
    <row r="71" spans="1:24" s="132" customFormat="1" x14ac:dyDescent="0.2">
      <c r="A71" s="163"/>
      <c r="B71" s="164"/>
      <c r="C71" s="904" t="s">
        <v>1660</v>
      </c>
      <c r="D71" s="904"/>
      <c r="E71" s="904"/>
      <c r="F71" s="904"/>
      <c r="G71" s="904"/>
      <c r="H71" s="904"/>
      <c r="I71" s="904"/>
      <c r="J71" s="904"/>
      <c r="K71" s="904"/>
      <c r="L71" s="904"/>
      <c r="M71" s="904"/>
      <c r="N71" s="912"/>
      <c r="X71" s="137" t="s">
        <v>1660</v>
      </c>
    </row>
    <row r="72" spans="1:24" s="132" customFormat="1" ht="33.75" x14ac:dyDescent="0.2">
      <c r="A72" s="157" t="s">
        <v>304</v>
      </c>
      <c r="B72" s="158" t="s">
        <v>980</v>
      </c>
      <c r="C72" s="917" t="s">
        <v>981</v>
      </c>
      <c r="D72" s="917"/>
      <c r="E72" s="917"/>
      <c r="F72" s="159" t="s">
        <v>178</v>
      </c>
      <c r="G72" s="159" t="s">
        <v>31</v>
      </c>
      <c r="H72" s="159" t="s">
        <v>31</v>
      </c>
      <c r="I72" s="159" t="s">
        <v>285</v>
      </c>
      <c r="J72" s="160" t="s">
        <v>31</v>
      </c>
      <c r="K72" s="159" t="s">
        <v>31</v>
      </c>
      <c r="L72" s="160" t="s">
        <v>31</v>
      </c>
      <c r="M72" s="161" t="s">
        <v>31</v>
      </c>
      <c r="N72" s="162" t="s">
        <v>31</v>
      </c>
      <c r="R72" s="137" t="s">
        <v>981</v>
      </c>
    </row>
    <row r="73" spans="1:24" s="132" customFormat="1" ht="33.75" x14ac:dyDescent="0.2">
      <c r="A73" s="165"/>
      <c r="B73" s="166" t="s">
        <v>822</v>
      </c>
      <c r="C73" s="904" t="s">
        <v>1659</v>
      </c>
      <c r="D73" s="904"/>
      <c r="E73" s="904"/>
      <c r="F73" s="904"/>
      <c r="G73" s="904"/>
      <c r="H73" s="904"/>
      <c r="I73" s="904"/>
      <c r="J73" s="904"/>
      <c r="K73" s="904"/>
      <c r="L73" s="904"/>
      <c r="M73" s="904"/>
      <c r="N73" s="912"/>
      <c r="S73" s="137" t="s">
        <v>1659</v>
      </c>
    </row>
    <row r="74" spans="1:24" s="132" customFormat="1" x14ac:dyDescent="0.2">
      <c r="A74" s="167"/>
      <c r="B74" s="166" t="s">
        <v>225</v>
      </c>
      <c r="C74" s="904" t="s">
        <v>255</v>
      </c>
      <c r="D74" s="904"/>
      <c r="E74" s="904"/>
      <c r="F74" s="168" t="s">
        <v>31</v>
      </c>
      <c r="G74" s="168" t="s">
        <v>31</v>
      </c>
      <c r="H74" s="168" t="s">
        <v>31</v>
      </c>
      <c r="I74" s="168" t="s">
        <v>31</v>
      </c>
      <c r="J74" s="169">
        <v>8.08</v>
      </c>
      <c r="K74" s="168" t="s">
        <v>520</v>
      </c>
      <c r="L74" s="169">
        <v>50.5</v>
      </c>
      <c r="M74" s="170" t="s">
        <v>31</v>
      </c>
      <c r="N74" s="171" t="s">
        <v>31</v>
      </c>
      <c r="T74" s="137" t="s">
        <v>255</v>
      </c>
    </row>
    <row r="75" spans="1:24" s="132" customFormat="1" x14ac:dyDescent="0.2">
      <c r="A75" s="167"/>
      <c r="B75" s="166" t="s">
        <v>256</v>
      </c>
      <c r="C75" s="904" t="s">
        <v>257</v>
      </c>
      <c r="D75" s="904"/>
      <c r="E75" s="904"/>
      <c r="F75" s="168" t="s">
        <v>31</v>
      </c>
      <c r="G75" s="168" t="s">
        <v>31</v>
      </c>
      <c r="H75" s="168" t="s">
        <v>31</v>
      </c>
      <c r="I75" s="168" t="s">
        <v>31</v>
      </c>
      <c r="J75" s="169">
        <v>1.88</v>
      </c>
      <c r="K75" s="168" t="s">
        <v>31</v>
      </c>
      <c r="L75" s="169">
        <v>9.4</v>
      </c>
      <c r="M75" s="170" t="s">
        <v>31</v>
      </c>
      <c r="N75" s="171" t="s">
        <v>31</v>
      </c>
      <c r="T75" s="137" t="s">
        <v>257</v>
      </c>
    </row>
    <row r="76" spans="1:24" s="132" customFormat="1" x14ac:dyDescent="0.2">
      <c r="A76" s="167"/>
      <c r="B76" s="166" t="s">
        <v>31</v>
      </c>
      <c r="C76" s="904" t="s">
        <v>258</v>
      </c>
      <c r="D76" s="904"/>
      <c r="E76" s="904"/>
      <c r="F76" s="168" t="s">
        <v>241</v>
      </c>
      <c r="G76" s="168" t="s">
        <v>975</v>
      </c>
      <c r="H76" s="168" t="s">
        <v>520</v>
      </c>
      <c r="I76" s="168" t="s">
        <v>1662</v>
      </c>
      <c r="J76" s="169" t="s">
        <v>31</v>
      </c>
      <c r="K76" s="168" t="s">
        <v>31</v>
      </c>
      <c r="L76" s="169" t="s">
        <v>31</v>
      </c>
      <c r="M76" s="170" t="s">
        <v>31</v>
      </c>
      <c r="N76" s="171" t="s">
        <v>31</v>
      </c>
      <c r="U76" s="137" t="s">
        <v>258</v>
      </c>
    </row>
    <row r="77" spans="1:24" s="132" customFormat="1" x14ac:dyDescent="0.2">
      <c r="A77" s="167"/>
      <c r="B77" s="166" t="s">
        <v>31</v>
      </c>
      <c r="C77" s="917" t="s">
        <v>244</v>
      </c>
      <c r="D77" s="917"/>
      <c r="E77" s="917"/>
      <c r="F77" s="159" t="s">
        <v>31</v>
      </c>
      <c r="G77" s="159" t="s">
        <v>31</v>
      </c>
      <c r="H77" s="159" t="s">
        <v>31</v>
      </c>
      <c r="I77" s="159" t="s">
        <v>31</v>
      </c>
      <c r="J77" s="160">
        <v>9.9600000000000009</v>
      </c>
      <c r="K77" s="159" t="s">
        <v>31</v>
      </c>
      <c r="L77" s="160">
        <v>59.9</v>
      </c>
      <c r="M77" s="161" t="s">
        <v>31</v>
      </c>
      <c r="N77" s="162" t="s">
        <v>31</v>
      </c>
      <c r="V77" s="137" t="s">
        <v>244</v>
      </c>
    </row>
    <row r="78" spans="1:24" s="132" customFormat="1" x14ac:dyDescent="0.2">
      <c r="A78" s="167"/>
      <c r="B78" s="166" t="s">
        <v>31</v>
      </c>
      <c r="C78" s="904" t="s">
        <v>245</v>
      </c>
      <c r="D78" s="904"/>
      <c r="E78" s="904"/>
      <c r="F78" s="168" t="s">
        <v>31</v>
      </c>
      <c r="G78" s="168" t="s">
        <v>31</v>
      </c>
      <c r="H78" s="168" t="s">
        <v>31</v>
      </c>
      <c r="I78" s="168" t="s">
        <v>31</v>
      </c>
      <c r="J78" s="169" t="s">
        <v>31</v>
      </c>
      <c r="K78" s="168" t="s">
        <v>31</v>
      </c>
      <c r="L78" s="169">
        <v>50.5</v>
      </c>
      <c r="M78" s="170" t="s">
        <v>31</v>
      </c>
      <c r="N78" s="171" t="s">
        <v>31</v>
      </c>
      <c r="U78" s="137" t="s">
        <v>245</v>
      </c>
    </row>
    <row r="79" spans="1:24" s="132" customFormat="1" ht="22.5" x14ac:dyDescent="0.2">
      <c r="A79" s="167"/>
      <c r="B79" s="166" t="s">
        <v>699</v>
      </c>
      <c r="C79" s="904" t="s">
        <v>700</v>
      </c>
      <c r="D79" s="904"/>
      <c r="E79" s="904"/>
      <c r="F79" s="168" t="s">
        <v>144</v>
      </c>
      <c r="G79" s="168" t="s">
        <v>537</v>
      </c>
      <c r="H79" s="168" t="s">
        <v>31</v>
      </c>
      <c r="I79" s="168" t="s">
        <v>537</v>
      </c>
      <c r="J79" s="169" t="s">
        <v>31</v>
      </c>
      <c r="K79" s="168" t="s">
        <v>31</v>
      </c>
      <c r="L79" s="169">
        <v>40.4</v>
      </c>
      <c r="M79" s="170" t="s">
        <v>31</v>
      </c>
      <c r="N79" s="171" t="s">
        <v>31</v>
      </c>
      <c r="U79" s="137" t="s">
        <v>700</v>
      </c>
    </row>
    <row r="80" spans="1:24" s="132" customFormat="1" ht="22.5" x14ac:dyDescent="0.2">
      <c r="A80" s="167"/>
      <c r="B80" s="166" t="s">
        <v>701</v>
      </c>
      <c r="C80" s="904" t="s">
        <v>702</v>
      </c>
      <c r="D80" s="904"/>
      <c r="E80" s="904"/>
      <c r="F80" s="168" t="s">
        <v>144</v>
      </c>
      <c r="G80" s="168" t="s">
        <v>703</v>
      </c>
      <c r="H80" s="168" t="s">
        <v>31</v>
      </c>
      <c r="I80" s="168" t="s">
        <v>703</v>
      </c>
      <c r="J80" s="169" t="s">
        <v>31</v>
      </c>
      <c r="K80" s="168" t="s">
        <v>31</v>
      </c>
      <c r="L80" s="169">
        <v>30.3</v>
      </c>
      <c r="M80" s="170" t="s">
        <v>31</v>
      </c>
      <c r="N80" s="171" t="s">
        <v>31</v>
      </c>
      <c r="U80" s="137" t="s">
        <v>702</v>
      </c>
    </row>
    <row r="81" spans="1:24" s="132" customFormat="1" x14ac:dyDescent="0.2">
      <c r="A81" s="172"/>
      <c r="B81" s="173"/>
      <c r="C81" s="918" t="s">
        <v>252</v>
      </c>
      <c r="D81" s="918"/>
      <c r="E81" s="918"/>
      <c r="F81" s="174" t="s">
        <v>31</v>
      </c>
      <c r="G81" s="174" t="s">
        <v>31</v>
      </c>
      <c r="H81" s="174" t="s">
        <v>31</v>
      </c>
      <c r="I81" s="174" t="s">
        <v>31</v>
      </c>
      <c r="J81" s="175" t="s">
        <v>31</v>
      </c>
      <c r="K81" s="174" t="s">
        <v>31</v>
      </c>
      <c r="L81" s="175">
        <v>130.6</v>
      </c>
      <c r="M81" s="161" t="s">
        <v>31</v>
      </c>
      <c r="N81" s="176" t="s">
        <v>31</v>
      </c>
      <c r="W81" s="137" t="s">
        <v>252</v>
      </c>
    </row>
    <row r="82" spans="1:24" s="132" customFormat="1" ht="33.75" x14ac:dyDescent="0.2">
      <c r="A82" s="157" t="s">
        <v>309</v>
      </c>
      <c r="B82" s="158" t="s">
        <v>982</v>
      </c>
      <c r="C82" s="917" t="s">
        <v>983</v>
      </c>
      <c r="D82" s="917"/>
      <c r="E82" s="917"/>
      <c r="F82" s="159" t="s">
        <v>965</v>
      </c>
      <c r="G82" s="159" t="s">
        <v>31</v>
      </c>
      <c r="H82" s="159" t="s">
        <v>31</v>
      </c>
      <c r="I82" s="159" t="s">
        <v>838</v>
      </c>
      <c r="J82" s="160">
        <v>1006.8</v>
      </c>
      <c r="K82" s="159" t="s">
        <v>31</v>
      </c>
      <c r="L82" s="160">
        <v>503.4</v>
      </c>
      <c r="M82" s="161" t="s">
        <v>31</v>
      </c>
      <c r="N82" s="162" t="s">
        <v>31</v>
      </c>
      <c r="R82" s="137" t="s">
        <v>983</v>
      </c>
    </row>
    <row r="83" spans="1:24" s="132" customFormat="1" x14ac:dyDescent="0.2">
      <c r="A83" s="163"/>
      <c r="B83" s="164"/>
      <c r="C83" s="904" t="s">
        <v>1663</v>
      </c>
      <c r="D83" s="904"/>
      <c r="E83" s="904"/>
      <c r="F83" s="904"/>
      <c r="G83" s="904"/>
      <c r="H83" s="904"/>
      <c r="I83" s="904"/>
      <c r="J83" s="904"/>
      <c r="K83" s="904"/>
      <c r="L83" s="904"/>
      <c r="M83" s="904"/>
      <c r="N83" s="912"/>
      <c r="X83" s="137" t="s">
        <v>1663</v>
      </c>
    </row>
    <row r="84" spans="1:24" s="132" customFormat="1" ht="22.5" x14ac:dyDescent="0.2">
      <c r="A84" s="157" t="s">
        <v>315</v>
      </c>
      <c r="B84" s="158" t="s">
        <v>984</v>
      </c>
      <c r="C84" s="917" t="s">
        <v>985</v>
      </c>
      <c r="D84" s="917"/>
      <c r="E84" s="917"/>
      <c r="F84" s="159" t="s">
        <v>178</v>
      </c>
      <c r="G84" s="159" t="s">
        <v>31</v>
      </c>
      <c r="H84" s="159" t="s">
        <v>31</v>
      </c>
      <c r="I84" s="159" t="s">
        <v>225</v>
      </c>
      <c r="J84" s="160" t="s">
        <v>31</v>
      </c>
      <c r="K84" s="159" t="s">
        <v>31</v>
      </c>
      <c r="L84" s="160" t="s">
        <v>31</v>
      </c>
      <c r="M84" s="161" t="s">
        <v>31</v>
      </c>
      <c r="N84" s="162" t="s">
        <v>31</v>
      </c>
      <c r="R84" s="137" t="s">
        <v>985</v>
      </c>
    </row>
    <row r="85" spans="1:24" s="132" customFormat="1" ht="33.75" x14ac:dyDescent="0.2">
      <c r="A85" s="165"/>
      <c r="B85" s="166" t="s">
        <v>822</v>
      </c>
      <c r="C85" s="904" t="s">
        <v>1659</v>
      </c>
      <c r="D85" s="904"/>
      <c r="E85" s="904"/>
      <c r="F85" s="904"/>
      <c r="G85" s="904"/>
      <c r="H85" s="904"/>
      <c r="I85" s="904"/>
      <c r="J85" s="904"/>
      <c r="K85" s="904"/>
      <c r="L85" s="904"/>
      <c r="M85" s="904"/>
      <c r="N85" s="912"/>
      <c r="S85" s="137" t="s">
        <v>1659</v>
      </c>
    </row>
    <row r="86" spans="1:24" s="132" customFormat="1" x14ac:dyDescent="0.2">
      <c r="A86" s="167"/>
      <c r="B86" s="166" t="s">
        <v>225</v>
      </c>
      <c r="C86" s="904" t="s">
        <v>255</v>
      </c>
      <c r="D86" s="904"/>
      <c r="E86" s="904"/>
      <c r="F86" s="168" t="s">
        <v>31</v>
      </c>
      <c r="G86" s="168" t="s">
        <v>31</v>
      </c>
      <c r="H86" s="168" t="s">
        <v>31</v>
      </c>
      <c r="I86" s="168" t="s">
        <v>31</v>
      </c>
      <c r="J86" s="169">
        <v>36.76</v>
      </c>
      <c r="K86" s="168" t="s">
        <v>520</v>
      </c>
      <c r="L86" s="169">
        <v>45.95</v>
      </c>
      <c r="M86" s="170" t="s">
        <v>31</v>
      </c>
      <c r="N86" s="171" t="s">
        <v>31</v>
      </c>
      <c r="T86" s="137" t="s">
        <v>255</v>
      </c>
    </row>
    <row r="87" spans="1:24" s="132" customFormat="1" x14ac:dyDescent="0.2">
      <c r="A87" s="167"/>
      <c r="B87" s="166" t="s">
        <v>256</v>
      </c>
      <c r="C87" s="904" t="s">
        <v>257</v>
      </c>
      <c r="D87" s="904"/>
      <c r="E87" s="904"/>
      <c r="F87" s="168" t="s">
        <v>31</v>
      </c>
      <c r="G87" s="168" t="s">
        <v>31</v>
      </c>
      <c r="H87" s="168" t="s">
        <v>31</v>
      </c>
      <c r="I87" s="168" t="s">
        <v>31</v>
      </c>
      <c r="J87" s="169">
        <v>4.5999999999999996</v>
      </c>
      <c r="K87" s="168" t="s">
        <v>31</v>
      </c>
      <c r="L87" s="169">
        <v>4.5999999999999996</v>
      </c>
      <c r="M87" s="170" t="s">
        <v>31</v>
      </c>
      <c r="N87" s="171" t="s">
        <v>31</v>
      </c>
      <c r="T87" s="137" t="s">
        <v>257</v>
      </c>
    </row>
    <row r="88" spans="1:24" s="132" customFormat="1" x14ac:dyDescent="0.2">
      <c r="A88" s="167"/>
      <c r="B88" s="166" t="s">
        <v>31</v>
      </c>
      <c r="C88" s="904" t="s">
        <v>258</v>
      </c>
      <c r="D88" s="904"/>
      <c r="E88" s="904"/>
      <c r="F88" s="168" t="s">
        <v>241</v>
      </c>
      <c r="G88" s="168" t="s">
        <v>986</v>
      </c>
      <c r="H88" s="168" t="s">
        <v>520</v>
      </c>
      <c r="I88" s="168" t="s">
        <v>987</v>
      </c>
      <c r="J88" s="169" t="s">
        <v>31</v>
      </c>
      <c r="K88" s="168" t="s">
        <v>31</v>
      </c>
      <c r="L88" s="169" t="s">
        <v>31</v>
      </c>
      <c r="M88" s="170" t="s">
        <v>31</v>
      </c>
      <c r="N88" s="171" t="s">
        <v>31</v>
      </c>
      <c r="U88" s="137" t="s">
        <v>258</v>
      </c>
    </row>
    <row r="89" spans="1:24" s="132" customFormat="1" x14ac:dyDescent="0.2">
      <c r="A89" s="167"/>
      <c r="B89" s="166" t="s">
        <v>31</v>
      </c>
      <c r="C89" s="917" t="s">
        <v>244</v>
      </c>
      <c r="D89" s="917"/>
      <c r="E89" s="917"/>
      <c r="F89" s="159" t="s">
        <v>31</v>
      </c>
      <c r="G89" s="159" t="s">
        <v>31</v>
      </c>
      <c r="H89" s="159" t="s">
        <v>31</v>
      </c>
      <c r="I89" s="159" t="s">
        <v>31</v>
      </c>
      <c r="J89" s="160">
        <v>41.36</v>
      </c>
      <c r="K89" s="159" t="s">
        <v>31</v>
      </c>
      <c r="L89" s="160">
        <v>50.55</v>
      </c>
      <c r="M89" s="161" t="s">
        <v>31</v>
      </c>
      <c r="N89" s="162" t="s">
        <v>31</v>
      </c>
      <c r="V89" s="137" t="s">
        <v>244</v>
      </c>
    </row>
    <row r="90" spans="1:24" s="132" customFormat="1" x14ac:dyDescent="0.2">
      <c r="A90" s="167"/>
      <c r="B90" s="166" t="s">
        <v>31</v>
      </c>
      <c r="C90" s="904" t="s">
        <v>245</v>
      </c>
      <c r="D90" s="904"/>
      <c r="E90" s="904"/>
      <c r="F90" s="168" t="s">
        <v>31</v>
      </c>
      <c r="G90" s="168" t="s">
        <v>31</v>
      </c>
      <c r="H90" s="168" t="s">
        <v>31</v>
      </c>
      <c r="I90" s="168" t="s">
        <v>31</v>
      </c>
      <c r="J90" s="169" t="s">
        <v>31</v>
      </c>
      <c r="K90" s="168" t="s">
        <v>31</v>
      </c>
      <c r="L90" s="169">
        <v>45.95</v>
      </c>
      <c r="M90" s="170" t="s">
        <v>31</v>
      </c>
      <c r="N90" s="171" t="s">
        <v>31</v>
      </c>
      <c r="U90" s="137" t="s">
        <v>245</v>
      </c>
    </row>
    <row r="91" spans="1:24" s="132" customFormat="1" ht="22.5" x14ac:dyDescent="0.2">
      <c r="A91" s="167"/>
      <c r="B91" s="166" t="s">
        <v>699</v>
      </c>
      <c r="C91" s="904" t="s">
        <v>700</v>
      </c>
      <c r="D91" s="904"/>
      <c r="E91" s="904"/>
      <c r="F91" s="168" t="s">
        <v>144</v>
      </c>
      <c r="G91" s="168" t="s">
        <v>537</v>
      </c>
      <c r="H91" s="168" t="s">
        <v>31</v>
      </c>
      <c r="I91" s="168" t="s">
        <v>537</v>
      </c>
      <c r="J91" s="169" t="s">
        <v>31</v>
      </c>
      <c r="K91" s="168" t="s">
        <v>31</v>
      </c>
      <c r="L91" s="169">
        <v>36.76</v>
      </c>
      <c r="M91" s="170" t="s">
        <v>31</v>
      </c>
      <c r="N91" s="171" t="s">
        <v>31</v>
      </c>
      <c r="U91" s="137" t="s">
        <v>700</v>
      </c>
    </row>
    <row r="92" spans="1:24" s="132" customFormat="1" ht="22.5" x14ac:dyDescent="0.2">
      <c r="A92" s="167"/>
      <c r="B92" s="166" t="s">
        <v>701</v>
      </c>
      <c r="C92" s="904" t="s">
        <v>702</v>
      </c>
      <c r="D92" s="904"/>
      <c r="E92" s="904"/>
      <c r="F92" s="168" t="s">
        <v>144</v>
      </c>
      <c r="G92" s="168" t="s">
        <v>703</v>
      </c>
      <c r="H92" s="168" t="s">
        <v>31</v>
      </c>
      <c r="I92" s="168" t="s">
        <v>703</v>
      </c>
      <c r="J92" s="169" t="s">
        <v>31</v>
      </c>
      <c r="K92" s="168" t="s">
        <v>31</v>
      </c>
      <c r="L92" s="169">
        <v>27.57</v>
      </c>
      <c r="M92" s="170" t="s">
        <v>31</v>
      </c>
      <c r="N92" s="171" t="s">
        <v>31</v>
      </c>
      <c r="U92" s="137" t="s">
        <v>702</v>
      </c>
    </row>
    <row r="93" spans="1:24" s="132" customFormat="1" x14ac:dyDescent="0.2">
      <c r="A93" s="172"/>
      <c r="B93" s="173"/>
      <c r="C93" s="918" t="s">
        <v>252</v>
      </c>
      <c r="D93" s="918"/>
      <c r="E93" s="918"/>
      <c r="F93" s="174" t="s">
        <v>31</v>
      </c>
      <c r="G93" s="174" t="s">
        <v>31</v>
      </c>
      <c r="H93" s="174" t="s">
        <v>31</v>
      </c>
      <c r="I93" s="174" t="s">
        <v>31</v>
      </c>
      <c r="J93" s="175" t="s">
        <v>31</v>
      </c>
      <c r="K93" s="174" t="s">
        <v>31</v>
      </c>
      <c r="L93" s="175">
        <v>114.88</v>
      </c>
      <c r="M93" s="161" t="s">
        <v>31</v>
      </c>
      <c r="N93" s="176" t="s">
        <v>31</v>
      </c>
      <c r="W93" s="137" t="s">
        <v>252</v>
      </c>
    </row>
    <row r="94" spans="1:24" s="132" customFormat="1" ht="33.75" x14ac:dyDescent="0.2">
      <c r="A94" s="157" t="s">
        <v>318</v>
      </c>
      <c r="B94" s="158" t="s">
        <v>1664</v>
      </c>
      <c r="C94" s="917" t="s">
        <v>1665</v>
      </c>
      <c r="D94" s="917"/>
      <c r="E94" s="917"/>
      <c r="F94" s="159" t="s">
        <v>178</v>
      </c>
      <c r="G94" s="159" t="s">
        <v>31</v>
      </c>
      <c r="H94" s="159" t="s">
        <v>31</v>
      </c>
      <c r="I94" s="159" t="s">
        <v>225</v>
      </c>
      <c r="J94" s="160">
        <v>627.51</v>
      </c>
      <c r="K94" s="159" t="s">
        <v>31</v>
      </c>
      <c r="L94" s="160">
        <v>627.51</v>
      </c>
      <c r="M94" s="161" t="s">
        <v>31</v>
      </c>
      <c r="N94" s="162" t="s">
        <v>31</v>
      </c>
      <c r="R94" s="137" t="s">
        <v>1665</v>
      </c>
    </row>
    <row r="95" spans="1:24" s="132" customFormat="1" ht="22.5" x14ac:dyDescent="0.2">
      <c r="A95" s="157" t="s">
        <v>323</v>
      </c>
      <c r="B95" s="158" t="s">
        <v>984</v>
      </c>
      <c r="C95" s="917" t="s">
        <v>985</v>
      </c>
      <c r="D95" s="917"/>
      <c r="E95" s="917"/>
      <c r="F95" s="159" t="s">
        <v>178</v>
      </c>
      <c r="G95" s="159" t="s">
        <v>31</v>
      </c>
      <c r="H95" s="159" t="s">
        <v>31</v>
      </c>
      <c r="I95" s="159" t="s">
        <v>225</v>
      </c>
      <c r="J95" s="160" t="s">
        <v>31</v>
      </c>
      <c r="K95" s="159" t="s">
        <v>31</v>
      </c>
      <c r="L95" s="160" t="s">
        <v>31</v>
      </c>
      <c r="M95" s="161" t="s">
        <v>31</v>
      </c>
      <c r="N95" s="162" t="s">
        <v>31</v>
      </c>
      <c r="R95" s="137" t="s">
        <v>985</v>
      </c>
    </row>
    <row r="96" spans="1:24" s="132" customFormat="1" ht="33.75" x14ac:dyDescent="0.2">
      <c r="A96" s="165"/>
      <c r="B96" s="166" t="s">
        <v>822</v>
      </c>
      <c r="C96" s="904" t="s">
        <v>1659</v>
      </c>
      <c r="D96" s="904"/>
      <c r="E96" s="904"/>
      <c r="F96" s="904"/>
      <c r="G96" s="904"/>
      <c r="H96" s="904"/>
      <c r="I96" s="904"/>
      <c r="J96" s="904"/>
      <c r="K96" s="904"/>
      <c r="L96" s="904"/>
      <c r="M96" s="904"/>
      <c r="N96" s="912"/>
      <c r="S96" s="137" t="s">
        <v>1659</v>
      </c>
    </row>
    <row r="97" spans="1:23" s="132" customFormat="1" x14ac:dyDescent="0.2">
      <c r="A97" s="167"/>
      <c r="B97" s="166" t="s">
        <v>225</v>
      </c>
      <c r="C97" s="904" t="s">
        <v>255</v>
      </c>
      <c r="D97" s="904"/>
      <c r="E97" s="904"/>
      <c r="F97" s="168" t="s">
        <v>31</v>
      </c>
      <c r="G97" s="168" t="s">
        <v>31</v>
      </c>
      <c r="H97" s="168" t="s">
        <v>31</v>
      </c>
      <c r="I97" s="168" t="s">
        <v>31</v>
      </c>
      <c r="J97" s="169">
        <v>36.76</v>
      </c>
      <c r="K97" s="168" t="s">
        <v>520</v>
      </c>
      <c r="L97" s="169">
        <v>45.95</v>
      </c>
      <c r="M97" s="170" t="s">
        <v>31</v>
      </c>
      <c r="N97" s="171" t="s">
        <v>31</v>
      </c>
      <c r="T97" s="137" t="s">
        <v>255</v>
      </c>
    </row>
    <row r="98" spans="1:23" s="132" customFormat="1" x14ac:dyDescent="0.2">
      <c r="A98" s="167"/>
      <c r="B98" s="166" t="s">
        <v>256</v>
      </c>
      <c r="C98" s="904" t="s">
        <v>257</v>
      </c>
      <c r="D98" s="904"/>
      <c r="E98" s="904"/>
      <c r="F98" s="168" t="s">
        <v>31</v>
      </c>
      <c r="G98" s="168" t="s">
        <v>31</v>
      </c>
      <c r="H98" s="168" t="s">
        <v>31</v>
      </c>
      <c r="I98" s="168" t="s">
        <v>31</v>
      </c>
      <c r="J98" s="169">
        <v>4.5999999999999996</v>
      </c>
      <c r="K98" s="168" t="s">
        <v>31</v>
      </c>
      <c r="L98" s="169">
        <v>4.5999999999999996</v>
      </c>
      <c r="M98" s="170" t="s">
        <v>31</v>
      </c>
      <c r="N98" s="171" t="s">
        <v>31</v>
      </c>
      <c r="T98" s="137" t="s">
        <v>257</v>
      </c>
    </row>
    <row r="99" spans="1:23" s="132" customFormat="1" x14ac:dyDescent="0.2">
      <c r="A99" s="167"/>
      <c r="B99" s="166" t="s">
        <v>31</v>
      </c>
      <c r="C99" s="904" t="s">
        <v>258</v>
      </c>
      <c r="D99" s="904"/>
      <c r="E99" s="904"/>
      <c r="F99" s="168" t="s">
        <v>241</v>
      </c>
      <c r="G99" s="168" t="s">
        <v>986</v>
      </c>
      <c r="H99" s="168" t="s">
        <v>520</v>
      </c>
      <c r="I99" s="168" t="s">
        <v>987</v>
      </c>
      <c r="J99" s="169" t="s">
        <v>31</v>
      </c>
      <c r="K99" s="168" t="s">
        <v>31</v>
      </c>
      <c r="L99" s="169" t="s">
        <v>31</v>
      </c>
      <c r="M99" s="170" t="s">
        <v>31</v>
      </c>
      <c r="N99" s="171" t="s">
        <v>31</v>
      </c>
      <c r="U99" s="137" t="s">
        <v>258</v>
      </c>
    </row>
    <row r="100" spans="1:23" s="132" customFormat="1" x14ac:dyDescent="0.2">
      <c r="A100" s="167"/>
      <c r="B100" s="166" t="s">
        <v>31</v>
      </c>
      <c r="C100" s="917" t="s">
        <v>244</v>
      </c>
      <c r="D100" s="917"/>
      <c r="E100" s="917"/>
      <c r="F100" s="159" t="s">
        <v>31</v>
      </c>
      <c r="G100" s="159" t="s">
        <v>31</v>
      </c>
      <c r="H100" s="159" t="s">
        <v>31</v>
      </c>
      <c r="I100" s="159" t="s">
        <v>31</v>
      </c>
      <c r="J100" s="160">
        <v>41.36</v>
      </c>
      <c r="K100" s="159" t="s">
        <v>31</v>
      </c>
      <c r="L100" s="160">
        <v>50.55</v>
      </c>
      <c r="M100" s="161" t="s">
        <v>31</v>
      </c>
      <c r="N100" s="162" t="s">
        <v>31</v>
      </c>
      <c r="V100" s="137" t="s">
        <v>244</v>
      </c>
    </row>
    <row r="101" spans="1:23" s="132" customFormat="1" x14ac:dyDescent="0.2">
      <c r="A101" s="167"/>
      <c r="B101" s="166" t="s">
        <v>31</v>
      </c>
      <c r="C101" s="904" t="s">
        <v>245</v>
      </c>
      <c r="D101" s="904"/>
      <c r="E101" s="904"/>
      <c r="F101" s="168" t="s">
        <v>31</v>
      </c>
      <c r="G101" s="168" t="s">
        <v>31</v>
      </c>
      <c r="H101" s="168" t="s">
        <v>31</v>
      </c>
      <c r="I101" s="168" t="s">
        <v>31</v>
      </c>
      <c r="J101" s="169" t="s">
        <v>31</v>
      </c>
      <c r="K101" s="168" t="s">
        <v>31</v>
      </c>
      <c r="L101" s="169">
        <v>45.95</v>
      </c>
      <c r="M101" s="170" t="s">
        <v>31</v>
      </c>
      <c r="N101" s="171" t="s">
        <v>31</v>
      </c>
      <c r="U101" s="137" t="s">
        <v>245</v>
      </c>
    </row>
    <row r="102" spans="1:23" s="132" customFormat="1" ht="22.5" x14ac:dyDescent="0.2">
      <c r="A102" s="167"/>
      <c r="B102" s="166" t="s">
        <v>699</v>
      </c>
      <c r="C102" s="904" t="s">
        <v>700</v>
      </c>
      <c r="D102" s="904"/>
      <c r="E102" s="904"/>
      <c r="F102" s="168" t="s">
        <v>144</v>
      </c>
      <c r="G102" s="168" t="s">
        <v>537</v>
      </c>
      <c r="H102" s="168" t="s">
        <v>31</v>
      </c>
      <c r="I102" s="168" t="s">
        <v>537</v>
      </c>
      <c r="J102" s="169" t="s">
        <v>31</v>
      </c>
      <c r="K102" s="168" t="s">
        <v>31</v>
      </c>
      <c r="L102" s="169">
        <v>36.76</v>
      </c>
      <c r="M102" s="170" t="s">
        <v>31</v>
      </c>
      <c r="N102" s="171" t="s">
        <v>31</v>
      </c>
      <c r="U102" s="137" t="s">
        <v>700</v>
      </c>
    </row>
    <row r="103" spans="1:23" s="132" customFormat="1" ht="22.5" x14ac:dyDescent="0.2">
      <c r="A103" s="167"/>
      <c r="B103" s="166" t="s">
        <v>701</v>
      </c>
      <c r="C103" s="904" t="s">
        <v>702</v>
      </c>
      <c r="D103" s="904"/>
      <c r="E103" s="904"/>
      <c r="F103" s="168" t="s">
        <v>144</v>
      </c>
      <c r="G103" s="168" t="s">
        <v>703</v>
      </c>
      <c r="H103" s="168" t="s">
        <v>31</v>
      </c>
      <c r="I103" s="168" t="s">
        <v>703</v>
      </c>
      <c r="J103" s="169" t="s">
        <v>31</v>
      </c>
      <c r="K103" s="168" t="s">
        <v>31</v>
      </c>
      <c r="L103" s="169">
        <v>27.57</v>
      </c>
      <c r="M103" s="170" t="s">
        <v>31</v>
      </c>
      <c r="N103" s="171" t="s">
        <v>31</v>
      </c>
      <c r="U103" s="137" t="s">
        <v>702</v>
      </c>
    </row>
    <row r="104" spans="1:23" s="132" customFormat="1" x14ac:dyDescent="0.2">
      <c r="A104" s="172"/>
      <c r="B104" s="173"/>
      <c r="C104" s="918" t="s">
        <v>252</v>
      </c>
      <c r="D104" s="918"/>
      <c r="E104" s="918"/>
      <c r="F104" s="174" t="s">
        <v>31</v>
      </c>
      <c r="G104" s="174" t="s">
        <v>31</v>
      </c>
      <c r="H104" s="174" t="s">
        <v>31</v>
      </c>
      <c r="I104" s="174" t="s">
        <v>31</v>
      </c>
      <c r="J104" s="175" t="s">
        <v>31</v>
      </c>
      <c r="K104" s="174" t="s">
        <v>31</v>
      </c>
      <c r="L104" s="175">
        <v>114.88</v>
      </c>
      <c r="M104" s="161" t="s">
        <v>31</v>
      </c>
      <c r="N104" s="176" t="s">
        <v>31</v>
      </c>
      <c r="W104" s="137" t="s">
        <v>252</v>
      </c>
    </row>
    <row r="105" spans="1:23" s="132" customFormat="1" ht="22.5" x14ac:dyDescent="0.2">
      <c r="A105" s="157" t="s">
        <v>328</v>
      </c>
      <c r="B105" s="158" t="s">
        <v>988</v>
      </c>
      <c r="C105" s="917" t="s">
        <v>989</v>
      </c>
      <c r="D105" s="917"/>
      <c r="E105" s="917"/>
      <c r="F105" s="159" t="s">
        <v>178</v>
      </c>
      <c r="G105" s="159" t="s">
        <v>31</v>
      </c>
      <c r="H105" s="159" t="s">
        <v>31</v>
      </c>
      <c r="I105" s="159" t="s">
        <v>225</v>
      </c>
      <c r="J105" s="160">
        <v>175.63</v>
      </c>
      <c r="K105" s="159" t="s">
        <v>31</v>
      </c>
      <c r="L105" s="160">
        <v>175.63</v>
      </c>
      <c r="M105" s="161" t="s">
        <v>31</v>
      </c>
      <c r="N105" s="162" t="s">
        <v>31</v>
      </c>
      <c r="R105" s="137" t="s">
        <v>989</v>
      </c>
    </row>
    <row r="106" spans="1:23" s="132" customFormat="1" ht="22.5" x14ac:dyDescent="0.2">
      <c r="A106" s="157" t="s">
        <v>336</v>
      </c>
      <c r="B106" s="158" t="s">
        <v>990</v>
      </c>
      <c r="C106" s="917" t="s">
        <v>991</v>
      </c>
      <c r="D106" s="917"/>
      <c r="E106" s="917"/>
      <c r="F106" s="159" t="s">
        <v>178</v>
      </c>
      <c r="G106" s="159" t="s">
        <v>31</v>
      </c>
      <c r="H106" s="159" t="s">
        <v>31</v>
      </c>
      <c r="I106" s="159" t="s">
        <v>225</v>
      </c>
      <c r="J106" s="160" t="s">
        <v>31</v>
      </c>
      <c r="K106" s="159" t="s">
        <v>31</v>
      </c>
      <c r="L106" s="160" t="s">
        <v>31</v>
      </c>
      <c r="M106" s="161" t="s">
        <v>31</v>
      </c>
      <c r="N106" s="162" t="s">
        <v>31</v>
      </c>
      <c r="R106" s="137" t="s">
        <v>991</v>
      </c>
    </row>
    <row r="107" spans="1:23" s="132" customFormat="1" ht="33.75" x14ac:dyDescent="0.2">
      <c r="A107" s="165"/>
      <c r="B107" s="166" t="s">
        <v>822</v>
      </c>
      <c r="C107" s="904" t="s">
        <v>1659</v>
      </c>
      <c r="D107" s="904"/>
      <c r="E107" s="904"/>
      <c r="F107" s="904"/>
      <c r="G107" s="904"/>
      <c r="H107" s="904"/>
      <c r="I107" s="904"/>
      <c r="J107" s="904"/>
      <c r="K107" s="904"/>
      <c r="L107" s="904"/>
      <c r="M107" s="904"/>
      <c r="N107" s="912"/>
      <c r="S107" s="137" t="s">
        <v>1659</v>
      </c>
    </row>
    <row r="108" spans="1:23" s="132" customFormat="1" x14ac:dyDescent="0.2">
      <c r="A108" s="167"/>
      <c r="B108" s="166" t="s">
        <v>225</v>
      </c>
      <c r="C108" s="904" t="s">
        <v>255</v>
      </c>
      <c r="D108" s="904"/>
      <c r="E108" s="904"/>
      <c r="F108" s="168" t="s">
        <v>31</v>
      </c>
      <c r="G108" s="168" t="s">
        <v>31</v>
      </c>
      <c r="H108" s="168" t="s">
        <v>31</v>
      </c>
      <c r="I108" s="168" t="s">
        <v>31</v>
      </c>
      <c r="J108" s="169">
        <v>53.16</v>
      </c>
      <c r="K108" s="168" t="s">
        <v>520</v>
      </c>
      <c r="L108" s="169">
        <v>66.45</v>
      </c>
      <c r="M108" s="170" t="s">
        <v>31</v>
      </c>
      <c r="N108" s="171" t="s">
        <v>31</v>
      </c>
      <c r="T108" s="137" t="s">
        <v>255</v>
      </c>
    </row>
    <row r="109" spans="1:23" s="132" customFormat="1" x14ac:dyDescent="0.2">
      <c r="A109" s="167"/>
      <c r="B109" s="166" t="s">
        <v>256</v>
      </c>
      <c r="C109" s="904" t="s">
        <v>257</v>
      </c>
      <c r="D109" s="904"/>
      <c r="E109" s="904"/>
      <c r="F109" s="168" t="s">
        <v>31</v>
      </c>
      <c r="G109" s="168" t="s">
        <v>31</v>
      </c>
      <c r="H109" s="168" t="s">
        <v>31</v>
      </c>
      <c r="I109" s="168" t="s">
        <v>31</v>
      </c>
      <c r="J109" s="169">
        <v>15.92</v>
      </c>
      <c r="K109" s="168" t="s">
        <v>31</v>
      </c>
      <c r="L109" s="169">
        <v>15.92</v>
      </c>
      <c r="M109" s="170" t="s">
        <v>31</v>
      </c>
      <c r="N109" s="171" t="s">
        <v>31</v>
      </c>
      <c r="T109" s="137" t="s">
        <v>257</v>
      </c>
    </row>
    <row r="110" spans="1:23" s="132" customFormat="1" x14ac:dyDescent="0.2">
      <c r="A110" s="167"/>
      <c r="B110" s="166" t="s">
        <v>31</v>
      </c>
      <c r="C110" s="904" t="s">
        <v>258</v>
      </c>
      <c r="D110" s="904"/>
      <c r="E110" s="904"/>
      <c r="F110" s="168" t="s">
        <v>241</v>
      </c>
      <c r="G110" s="168" t="s">
        <v>295</v>
      </c>
      <c r="H110" s="168" t="s">
        <v>520</v>
      </c>
      <c r="I110" s="168" t="s">
        <v>333</v>
      </c>
      <c r="J110" s="169" t="s">
        <v>31</v>
      </c>
      <c r="K110" s="168" t="s">
        <v>31</v>
      </c>
      <c r="L110" s="169" t="s">
        <v>31</v>
      </c>
      <c r="M110" s="170" t="s">
        <v>31</v>
      </c>
      <c r="N110" s="171" t="s">
        <v>31</v>
      </c>
      <c r="U110" s="137" t="s">
        <v>258</v>
      </c>
    </row>
    <row r="111" spans="1:23" s="132" customFormat="1" x14ac:dyDescent="0.2">
      <c r="A111" s="167"/>
      <c r="B111" s="166" t="s">
        <v>31</v>
      </c>
      <c r="C111" s="917" t="s">
        <v>244</v>
      </c>
      <c r="D111" s="917"/>
      <c r="E111" s="917"/>
      <c r="F111" s="159" t="s">
        <v>31</v>
      </c>
      <c r="G111" s="159" t="s">
        <v>31</v>
      </c>
      <c r="H111" s="159" t="s">
        <v>31</v>
      </c>
      <c r="I111" s="159" t="s">
        <v>31</v>
      </c>
      <c r="J111" s="160">
        <v>69.08</v>
      </c>
      <c r="K111" s="159" t="s">
        <v>31</v>
      </c>
      <c r="L111" s="160">
        <v>82.37</v>
      </c>
      <c r="M111" s="161" t="s">
        <v>31</v>
      </c>
      <c r="N111" s="162" t="s">
        <v>31</v>
      </c>
      <c r="V111" s="137" t="s">
        <v>244</v>
      </c>
    </row>
    <row r="112" spans="1:23" s="132" customFormat="1" x14ac:dyDescent="0.2">
      <c r="A112" s="167"/>
      <c r="B112" s="166" t="s">
        <v>31</v>
      </c>
      <c r="C112" s="904" t="s">
        <v>245</v>
      </c>
      <c r="D112" s="904"/>
      <c r="E112" s="904"/>
      <c r="F112" s="168" t="s">
        <v>31</v>
      </c>
      <c r="G112" s="168" t="s">
        <v>31</v>
      </c>
      <c r="H112" s="168" t="s">
        <v>31</v>
      </c>
      <c r="I112" s="168" t="s">
        <v>31</v>
      </c>
      <c r="J112" s="169" t="s">
        <v>31</v>
      </c>
      <c r="K112" s="168" t="s">
        <v>31</v>
      </c>
      <c r="L112" s="169">
        <v>66.45</v>
      </c>
      <c r="M112" s="170" t="s">
        <v>31</v>
      </c>
      <c r="N112" s="171" t="s">
        <v>31</v>
      </c>
      <c r="U112" s="137" t="s">
        <v>245</v>
      </c>
    </row>
    <row r="113" spans="1:25" s="132" customFormat="1" ht="22.5" x14ac:dyDescent="0.2">
      <c r="A113" s="167"/>
      <c r="B113" s="166" t="s">
        <v>839</v>
      </c>
      <c r="C113" s="904" t="s">
        <v>840</v>
      </c>
      <c r="D113" s="904"/>
      <c r="E113" s="904"/>
      <c r="F113" s="168" t="s">
        <v>144</v>
      </c>
      <c r="G113" s="168" t="s">
        <v>841</v>
      </c>
      <c r="H113" s="168" t="s">
        <v>31</v>
      </c>
      <c r="I113" s="168" t="s">
        <v>841</v>
      </c>
      <c r="J113" s="169" t="s">
        <v>31</v>
      </c>
      <c r="K113" s="168" t="s">
        <v>31</v>
      </c>
      <c r="L113" s="169">
        <v>61.13</v>
      </c>
      <c r="M113" s="170" t="s">
        <v>31</v>
      </c>
      <c r="N113" s="171" t="s">
        <v>31</v>
      </c>
      <c r="U113" s="137" t="s">
        <v>840</v>
      </c>
    </row>
    <row r="114" spans="1:25" s="132" customFormat="1" ht="22.5" x14ac:dyDescent="0.2">
      <c r="A114" s="167"/>
      <c r="B114" s="166" t="s">
        <v>842</v>
      </c>
      <c r="C114" s="904" t="s">
        <v>843</v>
      </c>
      <c r="D114" s="904"/>
      <c r="E114" s="904"/>
      <c r="F114" s="168" t="s">
        <v>144</v>
      </c>
      <c r="G114" s="168" t="s">
        <v>554</v>
      </c>
      <c r="H114" s="168" t="s">
        <v>31</v>
      </c>
      <c r="I114" s="168" t="s">
        <v>554</v>
      </c>
      <c r="J114" s="169" t="s">
        <v>31</v>
      </c>
      <c r="K114" s="168" t="s">
        <v>31</v>
      </c>
      <c r="L114" s="169">
        <v>43.19</v>
      </c>
      <c r="M114" s="170" t="s">
        <v>31</v>
      </c>
      <c r="N114" s="171" t="s">
        <v>31</v>
      </c>
      <c r="U114" s="137" t="s">
        <v>843</v>
      </c>
    </row>
    <row r="115" spans="1:25" s="132" customFormat="1" x14ac:dyDescent="0.2">
      <c r="A115" s="172"/>
      <c r="B115" s="173"/>
      <c r="C115" s="918" t="s">
        <v>252</v>
      </c>
      <c r="D115" s="918"/>
      <c r="E115" s="918"/>
      <c r="F115" s="174" t="s">
        <v>31</v>
      </c>
      <c r="G115" s="174" t="s">
        <v>31</v>
      </c>
      <c r="H115" s="174" t="s">
        <v>31</v>
      </c>
      <c r="I115" s="174" t="s">
        <v>31</v>
      </c>
      <c r="J115" s="175" t="s">
        <v>31</v>
      </c>
      <c r="K115" s="174" t="s">
        <v>31</v>
      </c>
      <c r="L115" s="175">
        <v>186.69</v>
      </c>
      <c r="M115" s="161" t="s">
        <v>31</v>
      </c>
      <c r="N115" s="176" t="s">
        <v>31</v>
      </c>
      <c r="W115" s="137" t="s">
        <v>252</v>
      </c>
    </row>
    <row r="116" spans="1:25" s="132" customFormat="1" ht="22.5" x14ac:dyDescent="0.2">
      <c r="A116" s="157" t="s">
        <v>341</v>
      </c>
      <c r="B116" s="158" t="s">
        <v>992</v>
      </c>
      <c r="C116" s="917" t="s">
        <v>993</v>
      </c>
      <c r="D116" s="917"/>
      <c r="E116" s="917"/>
      <c r="F116" s="159" t="s">
        <v>178</v>
      </c>
      <c r="G116" s="159" t="s">
        <v>31</v>
      </c>
      <c r="H116" s="159" t="s">
        <v>31</v>
      </c>
      <c r="I116" s="159" t="s">
        <v>225</v>
      </c>
      <c r="J116" s="160">
        <v>902.13</v>
      </c>
      <c r="K116" s="159" t="s">
        <v>706</v>
      </c>
      <c r="L116" s="160">
        <v>912.96</v>
      </c>
      <c r="M116" s="161" t="s">
        <v>31</v>
      </c>
      <c r="N116" s="162" t="s">
        <v>31</v>
      </c>
      <c r="R116" s="137" t="s">
        <v>993</v>
      </c>
    </row>
    <row r="117" spans="1:25" s="132" customFormat="1" x14ac:dyDescent="0.2">
      <c r="A117" s="163"/>
      <c r="B117" s="164"/>
      <c r="C117" s="904" t="s">
        <v>994</v>
      </c>
      <c r="D117" s="904"/>
      <c r="E117" s="904"/>
      <c r="F117" s="904"/>
      <c r="G117" s="904"/>
      <c r="H117" s="904"/>
      <c r="I117" s="904"/>
      <c r="J117" s="904"/>
      <c r="K117" s="904"/>
      <c r="L117" s="904"/>
      <c r="M117" s="904"/>
      <c r="N117" s="912"/>
      <c r="Y117" s="137" t="s">
        <v>994</v>
      </c>
    </row>
    <row r="118" spans="1:25" s="132" customFormat="1" ht="22.5" x14ac:dyDescent="0.2">
      <c r="A118" s="165"/>
      <c r="B118" s="166" t="s">
        <v>708</v>
      </c>
      <c r="C118" s="904" t="s">
        <v>709</v>
      </c>
      <c r="D118" s="904"/>
      <c r="E118" s="904"/>
      <c r="F118" s="904"/>
      <c r="G118" s="904"/>
      <c r="H118" s="904"/>
      <c r="I118" s="904"/>
      <c r="J118" s="904"/>
      <c r="K118" s="904"/>
      <c r="L118" s="904"/>
      <c r="M118" s="904"/>
      <c r="N118" s="912"/>
      <c r="S118" s="137" t="s">
        <v>709</v>
      </c>
    </row>
    <row r="119" spans="1:25" s="132" customFormat="1" ht="22.5" x14ac:dyDescent="0.2">
      <c r="A119" s="157" t="s">
        <v>344</v>
      </c>
      <c r="B119" s="158" t="s">
        <v>995</v>
      </c>
      <c r="C119" s="917" t="s">
        <v>996</v>
      </c>
      <c r="D119" s="917"/>
      <c r="E119" s="917"/>
      <c r="F119" s="159" t="s">
        <v>178</v>
      </c>
      <c r="G119" s="159" t="s">
        <v>31</v>
      </c>
      <c r="H119" s="159" t="s">
        <v>31</v>
      </c>
      <c r="I119" s="159" t="s">
        <v>225</v>
      </c>
      <c r="J119" s="160" t="s">
        <v>31</v>
      </c>
      <c r="K119" s="159" t="s">
        <v>31</v>
      </c>
      <c r="L119" s="160" t="s">
        <v>31</v>
      </c>
      <c r="M119" s="161" t="s">
        <v>31</v>
      </c>
      <c r="N119" s="162" t="s">
        <v>31</v>
      </c>
      <c r="R119" s="137" t="s">
        <v>996</v>
      </c>
    </row>
    <row r="120" spans="1:25" s="132" customFormat="1" ht="33.75" x14ac:dyDescent="0.2">
      <c r="A120" s="165"/>
      <c r="B120" s="166" t="s">
        <v>822</v>
      </c>
      <c r="C120" s="904" t="s">
        <v>1659</v>
      </c>
      <c r="D120" s="904"/>
      <c r="E120" s="904"/>
      <c r="F120" s="904"/>
      <c r="G120" s="904"/>
      <c r="H120" s="904"/>
      <c r="I120" s="904"/>
      <c r="J120" s="904"/>
      <c r="K120" s="904"/>
      <c r="L120" s="904"/>
      <c r="M120" s="904"/>
      <c r="N120" s="912"/>
      <c r="S120" s="137" t="s">
        <v>1659</v>
      </c>
    </row>
    <row r="121" spans="1:25" s="132" customFormat="1" x14ac:dyDescent="0.2">
      <c r="A121" s="167"/>
      <c r="B121" s="166" t="s">
        <v>225</v>
      </c>
      <c r="C121" s="904" t="s">
        <v>255</v>
      </c>
      <c r="D121" s="904"/>
      <c r="E121" s="904"/>
      <c r="F121" s="168" t="s">
        <v>31</v>
      </c>
      <c r="G121" s="168" t="s">
        <v>31</v>
      </c>
      <c r="H121" s="168" t="s">
        <v>31</v>
      </c>
      <c r="I121" s="168" t="s">
        <v>31</v>
      </c>
      <c r="J121" s="169">
        <v>12.25</v>
      </c>
      <c r="K121" s="168" t="s">
        <v>520</v>
      </c>
      <c r="L121" s="169">
        <v>15.31</v>
      </c>
      <c r="M121" s="170" t="s">
        <v>31</v>
      </c>
      <c r="N121" s="171" t="s">
        <v>31</v>
      </c>
      <c r="T121" s="137" t="s">
        <v>255</v>
      </c>
    </row>
    <row r="122" spans="1:25" s="132" customFormat="1" x14ac:dyDescent="0.2">
      <c r="A122" s="167"/>
      <c r="B122" s="166" t="s">
        <v>256</v>
      </c>
      <c r="C122" s="904" t="s">
        <v>257</v>
      </c>
      <c r="D122" s="904"/>
      <c r="E122" s="904"/>
      <c r="F122" s="168" t="s">
        <v>31</v>
      </c>
      <c r="G122" s="168" t="s">
        <v>31</v>
      </c>
      <c r="H122" s="168" t="s">
        <v>31</v>
      </c>
      <c r="I122" s="168" t="s">
        <v>31</v>
      </c>
      <c r="J122" s="169">
        <v>3.44</v>
      </c>
      <c r="K122" s="168" t="s">
        <v>31</v>
      </c>
      <c r="L122" s="169">
        <v>3.44</v>
      </c>
      <c r="M122" s="170" t="s">
        <v>31</v>
      </c>
      <c r="N122" s="171" t="s">
        <v>31</v>
      </c>
      <c r="T122" s="137" t="s">
        <v>257</v>
      </c>
    </row>
    <row r="123" spans="1:25" s="132" customFormat="1" x14ac:dyDescent="0.2">
      <c r="A123" s="167"/>
      <c r="B123" s="166" t="s">
        <v>31</v>
      </c>
      <c r="C123" s="904" t="s">
        <v>258</v>
      </c>
      <c r="D123" s="904"/>
      <c r="E123" s="904"/>
      <c r="F123" s="168" t="s">
        <v>241</v>
      </c>
      <c r="G123" s="168" t="s">
        <v>997</v>
      </c>
      <c r="H123" s="168" t="s">
        <v>520</v>
      </c>
      <c r="I123" s="168" t="s">
        <v>237</v>
      </c>
      <c r="J123" s="169" t="s">
        <v>31</v>
      </c>
      <c r="K123" s="168" t="s">
        <v>31</v>
      </c>
      <c r="L123" s="169" t="s">
        <v>31</v>
      </c>
      <c r="M123" s="170" t="s">
        <v>31</v>
      </c>
      <c r="N123" s="171" t="s">
        <v>31</v>
      </c>
      <c r="U123" s="137" t="s">
        <v>258</v>
      </c>
    </row>
    <row r="124" spans="1:25" s="132" customFormat="1" x14ac:dyDescent="0.2">
      <c r="A124" s="167"/>
      <c r="B124" s="166" t="s">
        <v>31</v>
      </c>
      <c r="C124" s="917" t="s">
        <v>244</v>
      </c>
      <c r="D124" s="917"/>
      <c r="E124" s="917"/>
      <c r="F124" s="159" t="s">
        <v>31</v>
      </c>
      <c r="G124" s="159" t="s">
        <v>31</v>
      </c>
      <c r="H124" s="159" t="s">
        <v>31</v>
      </c>
      <c r="I124" s="159" t="s">
        <v>31</v>
      </c>
      <c r="J124" s="160">
        <v>15.69</v>
      </c>
      <c r="K124" s="159" t="s">
        <v>31</v>
      </c>
      <c r="L124" s="160">
        <v>18.75</v>
      </c>
      <c r="M124" s="161" t="s">
        <v>31</v>
      </c>
      <c r="N124" s="162" t="s">
        <v>31</v>
      </c>
      <c r="V124" s="137" t="s">
        <v>244</v>
      </c>
    </row>
    <row r="125" spans="1:25" s="132" customFormat="1" x14ac:dyDescent="0.2">
      <c r="A125" s="167"/>
      <c r="B125" s="166" t="s">
        <v>31</v>
      </c>
      <c r="C125" s="904" t="s">
        <v>245</v>
      </c>
      <c r="D125" s="904"/>
      <c r="E125" s="904"/>
      <c r="F125" s="168" t="s">
        <v>31</v>
      </c>
      <c r="G125" s="168" t="s">
        <v>31</v>
      </c>
      <c r="H125" s="168" t="s">
        <v>31</v>
      </c>
      <c r="I125" s="168" t="s">
        <v>31</v>
      </c>
      <c r="J125" s="169" t="s">
        <v>31</v>
      </c>
      <c r="K125" s="168" t="s">
        <v>31</v>
      </c>
      <c r="L125" s="169">
        <v>15.31</v>
      </c>
      <c r="M125" s="170" t="s">
        <v>31</v>
      </c>
      <c r="N125" s="171" t="s">
        <v>31</v>
      </c>
      <c r="U125" s="137" t="s">
        <v>245</v>
      </c>
    </row>
    <row r="126" spans="1:25" s="132" customFormat="1" ht="22.5" x14ac:dyDescent="0.2">
      <c r="A126" s="167"/>
      <c r="B126" s="166" t="s">
        <v>699</v>
      </c>
      <c r="C126" s="904" t="s">
        <v>700</v>
      </c>
      <c r="D126" s="904"/>
      <c r="E126" s="904"/>
      <c r="F126" s="168" t="s">
        <v>144</v>
      </c>
      <c r="G126" s="168" t="s">
        <v>537</v>
      </c>
      <c r="H126" s="168" t="s">
        <v>31</v>
      </c>
      <c r="I126" s="168" t="s">
        <v>537</v>
      </c>
      <c r="J126" s="169" t="s">
        <v>31</v>
      </c>
      <c r="K126" s="168" t="s">
        <v>31</v>
      </c>
      <c r="L126" s="169">
        <v>12.25</v>
      </c>
      <c r="M126" s="170" t="s">
        <v>31</v>
      </c>
      <c r="N126" s="171" t="s">
        <v>31</v>
      </c>
      <c r="U126" s="137" t="s">
        <v>700</v>
      </c>
    </row>
    <row r="127" spans="1:25" s="132" customFormat="1" ht="22.5" x14ac:dyDescent="0.2">
      <c r="A127" s="167"/>
      <c r="B127" s="166" t="s">
        <v>701</v>
      </c>
      <c r="C127" s="904" t="s">
        <v>702</v>
      </c>
      <c r="D127" s="904"/>
      <c r="E127" s="904"/>
      <c r="F127" s="168" t="s">
        <v>144</v>
      </c>
      <c r="G127" s="168" t="s">
        <v>703</v>
      </c>
      <c r="H127" s="168" t="s">
        <v>31</v>
      </c>
      <c r="I127" s="168" t="s">
        <v>703</v>
      </c>
      <c r="J127" s="169" t="s">
        <v>31</v>
      </c>
      <c r="K127" s="168" t="s">
        <v>31</v>
      </c>
      <c r="L127" s="169">
        <v>9.19</v>
      </c>
      <c r="M127" s="170" t="s">
        <v>31</v>
      </c>
      <c r="N127" s="171" t="s">
        <v>31</v>
      </c>
      <c r="U127" s="137" t="s">
        <v>702</v>
      </c>
    </row>
    <row r="128" spans="1:25" s="132" customFormat="1" x14ac:dyDescent="0.2">
      <c r="A128" s="172"/>
      <c r="B128" s="173"/>
      <c r="C128" s="918" t="s">
        <v>252</v>
      </c>
      <c r="D128" s="918"/>
      <c r="E128" s="918"/>
      <c r="F128" s="174" t="s">
        <v>31</v>
      </c>
      <c r="G128" s="174" t="s">
        <v>31</v>
      </c>
      <c r="H128" s="174" t="s">
        <v>31</v>
      </c>
      <c r="I128" s="174" t="s">
        <v>31</v>
      </c>
      <c r="J128" s="175" t="s">
        <v>31</v>
      </c>
      <c r="K128" s="174" t="s">
        <v>31</v>
      </c>
      <c r="L128" s="175">
        <v>40.19</v>
      </c>
      <c r="M128" s="161" t="s">
        <v>31</v>
      </c>
      <c r="N128" s="176" t="s">
        <v>31</v>
      </c>
      <c r="W128" s="137" t="s">
        <v>252</v>
      </c>
    </row>
    <row r="129" spans="1:25" s="132" customFormat="1" ht="22.5" x14ac:dyDescent="0.2">
      <c r="A129" s="157" t="s">
        <v>346</v>
      </c>
      <c r="B129" s="158" t="s">
        <v>998</v>
      </c>
      <c r="C129" s="917" t="s">
        <v>999</v>
      </c>
      <c r="D129" s="917"/>
      <c r="E129" s="917"/>
      <c r="F129" s="159" t="s">
        <v>178</v>
      </c>
      <c r="G129" s="159" t="s">
        <v>31</v>
      </c>
      <c r="H129" s="159" t="s">
        <v>31</v>
      </c>
      <c r="I129" s="159" t="s">
        <v>225</v>
      </c>
      <c r="J129" s="160">
        <v>386.3</v>
      </c>
      <c r="K129" s="159" t="s">
        <v>31</v>
      </c>
      <c r="L129" s="160">
        <v>386.3</v>
      </c>
      <c r="M129" s="161" t="s">
        <v>31</v>
      </c>
      <c r="N129" s="162" t="s">
        <v>31</v>
      </c>
      <c r="R129" s="137" t="s">
        <v>999</v>
      </c>
    </row>
    <row r="130" spans="1:25" s="132" customFormat="1" ht="33.75" x14ac:dyDescent="0.2">
      <c r="A130" s="157" t="s">
        <v>348</v>
      </c>
      <c r="B130" s="158" t="s">
        <v>1002</v>
      </c>
      <c r="C130" s="917" t="s">
        <v>1003</v>
      </c>
      <c r="D130" s="917"/>
      <c r="E130" s="917"/>
      <c r="F130" s="159" t="s">
        <v>178</v>
      </c>
      <c r="G130" s="159" t="s">
        <v>31</v>
      </c>
      <c r="H130" s="159" t="s">
        <v>31</v>
      </c>
      <c r="I130" s="159" t="s">
        <v>225</v>
      </c>
      <c r="J130" s="160" t="s">
        <v>31</v>
      </c>
      <c r="K130" s="159" t="s">
        <v>31</v>
      </c>
      <c r="L130" s="160" t="s">
        <v>31</v>
      </c>
      <c r="M130" s="161" t="s">
        <v>31</v>
      </c>
      <c r="N130" s="162" t="s">
        <v>31</v>
      </c>
      <c r="R130" s="137" t="s">
        <v>1003</v>
      </c>
    </row>
    <row r="131" spans="1:25" s="132" customFormat="1" ht="33.75" x14ac:dyDescent="0.2">
      <c r="A131" s="165"/>
      <c r="B131" s="166" t="s">
        <v>822</v>
      </c>
      <c r="C131" s="904" t="s">
        <v>1659</v>
      </c>
      <c r="D131" s="904"/>
      <c r="E131" s="904"/>
      <c r="F131" s="904"/>
      <c r="G131" s="904"/>
      <c r="H131" s="904"/>
      <c r="I131" s="904"/>
      <c r="J131" s="904"/>
      <c r="K131" s="904"/>
      <c r="L131" s="904"/>
      <c r="M131" s="904"/>
      <c r="N131" s="912"/>
      <c r="S131" s="137" t="s">
        <v>1659</v>
      </c>
    </row>
    <row r="132" spans="1:25" s="132" customFormat="1" x14ac:dyDescent="0.2">
      <c r="A132" s="167"/>
      <c r="B132" s="166" t="s">
        <v>225</v>
      </c>
      <c r="C132" s="904" t="s">
        <v>255</v>
      </c>
      <c r="D132" s="904"/>
      <c r="E132" s="904"/>
      <c r="F132" s="168" t="s">
        <v>31</v>
      </c>
      <c r="G132" s="168" t="s">
        <v>31</v>
      </c>
      <c r="H132" s="168" t="s">
        <v>31</v>
      </c>
      <c r="I132" s="168" t="s">
        <v>31</v>
      </c>
      <c r="J132" s="169">
        <v>20.440000000000001</v>
      </c>
      <c r="K132" s="168" t="s">
        <v>520</v>
      </c>
      <c r="L132" s="169">
        <v>25.55</v>
      </c>
      <c r="M132" s="170" t="s">
        <v>31</v>
      </c>
      <c r="N132" s="171" t="s">
        <v>31</v>
      </c>
      <c r="T132" s="137" t="s">
        <v>255</v>
      </c>
    </row>
    <row r="133" spans="1:25" s="132" customFormat="1" x14ac:dyDescent="0.2">
      <c r="A133" s="167"/>
      <c r="B133" s="166" t="s">
        <v>235</v>
      </c>
      <c r="C133" s="904" t="s">
        <v>236</v>
      </c>
      <c r="D133" s="904"/>
      <c r="E133" s="904"/>
      <c r="F133" s="168" t="s">
        <v>31</v>
      </c>
      <c r="G133" s="168" t="s">
        <v>31</v>
      </c>
      <c r="H133" s="168" t="s">
        <v>31</v>
      </c>
      <c r="I133" s="168" t="s">
        <v>31</v>
      </c>
      <c r="J133" s="169">
        <v>33.47</v>
      </c>
      <c r="K133" s="168" t="s">
        <v>520</v>
      </c>
      <c r="L133" s="169">
        <v>41.84</v>
      </c>
      <c r="M133" s="170" t="s">
        <v>31</v>
      </c>
      <c r="N133" s="171" t="s">
        <v>31</v>
      </c>
      <c r="T133" s="137" t="s">
        <v>236</v>
      </c>
    </row>
    <row r="134" spans="1:25" s="132" customFormat="1" x14ac:dyDescent="0.2">
      <c r="A134" s="167"/>
      <c r="B134" s="166" t="s">
        <v>238</v>
      </c>
      <c r="C134" s="904" t="s">
        <v>239</v>
      </c>
      <c r="D134" s="904"/>
      <c r="E134" s="904"/>
      <c r="F134" s="168" t="s">
        <v>31</v>
      </c>
      <c r="G134" s="168" t="s">
        <v>31</v>
      </c>
      <c r="H134" s="168" t="s">
        <v>31</v>
      </c>
      <c r="I134" s="168" t="s">
        <v>31</v>
      </c>
      <c r="J134" s="169">
        <v>3.42</v>
      </c>
      <c r="K134" s="168" t="s">
        <v>520</v>
      </c>
      <c r="L134" s="169">
        <v>4.28</v>
      </c>
      <c r="M134" s="170" t="s">
        <v>31</v>
      </c>
      <c r="N134" s="171" t="s">
        <v>31</v>
      </c>
      <c r="T134" s="137" t="s">
        <v>239</v>
      </c>
    </row>
    <row r="135" spans="1:25" s="132" customFormat="1" x14ac:dyDescent="0.2">
      <c r="A135" s="167"/>
      <c r="B135" s="166" t="s">
        <v>256</v>
      </c>
      <c r="C135" s="904" t="s">
        <v>257</v>
      </c>
      <c r="D135" s="904"/>
      <c r="E135" s="904"/>
      <c r="F135" s="168" t="s">
        <v>31</v>
      </c>
      <c r="G135" s="168" t="s">
        <v>31</v>
      </c>
      <c r="H135" s="168" t="s">
        <v>31</v>
      </c>
      <c r="I135" s="168" t="s">
        <v>31</v>
      </c>
      <c r="J135" s="169">
        <v>2.94</v>
      </c>
      <c r="K135" s="168" t="s">
        <v>31</v>
      </c>
      <c r="L135" s="169">
        <v>2.94</v>
      </c>
      <c r="M135" s="170" t="s">
        <v>31</v>
      </c>
      <c r="N135" s="171" t="s">
        <v>31</v>
      </c>
      <c r="T135" s="137" t="s">
        <v>257</v>
      </c>
    </row>
    <row r="136" spans="1:25" s="132" customFormat="1" x14ac:dyDescent="0.2">
      <c r="A136" s="167"/>
      <c r="B136" s="166" t="s">
        <v>31</v>
      </c>
      <c r="C136" s="904" t="s">
        <v>258</v>
      </c>
      <c r="D136" s="904"/>
      <c r="E136" s="904"/>
      <c r="F136" s="168" t="s">
        <v>241</v>
      </c>
      <c r="G136" s="168" t="s">
        <v>1004</v>
      </c>
      <c r="H136" s="168" t="s">
        <v>520</v>
      </c>
      <c r="I136" s="168" t="s">
        <v>969</v>
      </c>
      <c r="J136" s="169" t="s">
        <v>31</v>
      </c>
      <c r="K136" s="168" t="s">
        <v>31</v>
      </c>
      <c r="L136" s="169" t="s">
        <v>31</v>
      </c>
      <c r="M136" s="170" t="s">
        <v>31</v>
      </c>
      <c r="N136" s="171" t="s">
        <v>31</v>
      </c>
      <c r="U136" s="137" t="s">
        <v>258</v>
      </c>
    </row>
    <row r="137" spans="1:25" s="132" customFormat="1" x14ac:dyDescent="0.2">
      <c r="A137" s="167"/>
      <c r="B137" s="166" t="s">
        <v>31</v>
      </c>
      <c r="C137" s="904" t="s">
        <v>240</v>
      </c>
      <c r="D137" s="904"/>
      <c r="E137" s="904"/>
      <c r="F137" s="168" t="s">
        <v>241</v>
      </c>
      <c r="G137" s="168" t="s">
        <v>1005</v>
      </c>
      <c r="H137" s="168" t="s">
        <v>520</v>
      </c>
      <c r="I137" s="168" t="s">
        <v>1006</v>
      </c>
      <c r="J137" s="169" t="s">
        <v>31</v>
      </c>
      <c r="K137" s="168" t="s">
        <v>31</v>
      </c>
      <c r="L137" s="169" t="s">
        <v>31</v>
      </c>
      <c r="M137" s="170" t="s">
        <v>31</v>
      </c>
      <c r="N137" s="171" t="s">
        <v>31</v>
      </c>
      <c r="U137" s="137" t="s">
        <v>240</v>
      </c>
    </row>
    <row r="138" spans="1:25" s="132" customFormat="1" x14ac:dyDescent="0.2">
      <c r="A138" s="167"/>
      <c r="B138" s="166" t="s">
        <v>31</v>
      </c>
      <c r="C138" s="917" t="s">
        <v>244</v>
      </c>
      <c r="D138" s="917"/>
      <c r="E138" s="917"/>
      <c r="F138" s="159" t="s">
        <v>31</v>
      </c>
      <c r="G138" s="159" t="s">
        <v>31</v>
      </c>
      <c r="H138" s="159" t="s">
        <v>31</v>
      </c>
      <c r="I138" s="159" t="s">
        <v>31</v>
      </c>
      <c r="J138" s="160">
        <v>56.85</v>
      </c>
      <c r="K138" s="159" t="s">
        <v>31</v>
      </c>
      <c r="L138" s="160">
        <v>70.33</v>
      </c>
      <c r="M138" s="161" t="s">
        <v>31</v>
      </c>
      <c r="N138" s="162" t="s">
        <v>31</v>
      </c>
      <c r="V138" s="137" t="s">
        <v>244</v>
      </c>
    </row>
    <row r="139" spans="1:25" s="132" customFormat="1" x14ac:dyDescent="0.2">
      <c r="A139" s="167"/>
      <c r="B139" s="166" t="s">
        <v>31</v>
      </c>
      <c r="C139" s="904" t="s">
        <v>245</v>
      </c>
      <c r="D139" s="904"/>
      <c r="E139" s="904"/>
      <c r="F139" s="168" t="s">
        <v>31</v>
      </c>
      <c r="G139" s="168" t="s">
        <v>31</v>
      </c>
      <c r="H139" s="168" t="s">
        <v>31</v>
      </c>
      <c r="I139" s="168" t="s">
        <v>31</v>
      </c>
      <c r="J139" s="169" t="s">
        <v>31</v>
      </c>
      <c r="K139" s="168" t="s">
        <v>31</v>
      </c>
      <c r="L139" s="169">
        <v>29.83</v>
      </c>
      <c r="M139" s="170" t="s">
        <v>31</v>
      </c>
      <c r="N139" s="171" t="s">
        <v>31</v>
      </c>
      <c r="U139" s="137" t="s">
        <v>245</v>
      </c>
    </row>
    <row r="140" spans="1:25" s="132" customFormat="1" ht="22.5" x14ac:dyDescent="0.2">
      <c r="A140" s="167"/>
      <c r="B140" s="166" t="s">
        <v>892</v>
      </c>
      <c r="C140" s="904" t="s">
        <v>893</v>
      </c>
      <c r="D140" s="904"/>
      <c r="E140" s="904"/>
      <c r="F140" s="168" t="s">
        <v>144</v>
      </c>
      <c r="G140" s="168" t="s">
        <v>248</v>
      </c>
      <c r="H140" s="168" t="s">
        <v>31</v>
      </c>
      <c r="I140" s="168" t="s">
        <v>248</v>
      </c>
      <c r="J140" s="169" t="s">
        <v>31</v>
      </c>
      <c r="K140" s="168" t="s">
        <v>31</v>
      </c>
      <c r="L140" s="169">
        <v>28.34</v>
      </c>
      <c r="M140" s="170" t="s">
        <v>31</v>
      </c>
      <c r="N140" s="171" t="s">
        <v>31</v>
      </c>
      <c r="U140" s="137" t="s">
        <v>893</v>
      </c>
    </row>
    <row r="141" spans="1:25" s="132" customFormat="1" ht="22.5" x14ac:dyDescent="0.2">
      <c r="A141" s="167"/>
      <c r="B141" s="166" t="s">
        <v>894</v>
      </c>
      <c r="C141" s="904" t="s">
        <v>895</v>
      </c>
      <c r="D141" s="904"/>
      <c r="E141" s="904"/>
      <c r="F141" s="168" t="s">
        <v>144</v>
      </c>
      <c r="G141" s="168" t="s">
        <v>554</v>
      </c>
      <c r="H141" s="168" t="s">
        <v>31</v>
      </c>
      <c r="I141" s="168" t="s">
        <v>554</v>
      </c>
      <c r="J141" s="169" t="s">
        <v>31</v>
      </c>
      <c r="K141" s="168" t="s">
        <v>31</v>
      </c>
      <c r="L141" s="169">
        <v>19.39</v>
      </c>
      <c r="M141" s="170" t="s">
        <v>31</v>
      </c>
      <c r="N141" s="171" t="s">
        <v>31</v>
      </c>
      <c r="U141" s="137" t="s">
        <v>895</v>
      </c>
    </row>
    <row r="142" spans="1:25" s="132" customFormat="1" x14ac:dyDescent="0.2">
      <c r="A142" s="172"/>
      <c r="B142" s="173"/>
      <c r="C142" s="918" t="s">
        <v>252</v>
      </c>
      <c r="D142" s="918"/>
      <c r="E142" s="918"/>
      <c r="F142" s="174" t="s">
        <v>31</v>
      </c>
      <c r="G142" s="174" t="s">
        <v>31</v>
      </c>
      <c r="H142" s="174" t="s">
        <v>31</v>
      </c>
      <c r="I142" s="174" t="s">
        <v>31</v>
      </c>
      <c r="J142" s="175" t="s">
        <v>31</v>
      </c>
      <c r="K142" s="174" t="s">
        <v>31</v>
      </c>
      <c r="L142" s="175">
        <v>118.06</v>
      </c>
      <c r="M142" s="161" t="s">
        <v>31</v>
      </c>
      <c r="N142" s="176" t="s">
        <v>31</v>
      </c>
      <c r="W142" s="137" t="s">
        <v>252</v>
      </c>
    </row>
    <row r="143" spans="1:25" s="132" customFormat="1" ht="22.5" x14ac:dyDescent="0.2">
      <c r="A143" s="157" t="s">
        <v>351</v>
      </c>
      <c r="B143" s="158" t="s">
        <v>1007</v>
      </c>
      <c r="C143" s="917" t="s">
        <v>1008</v>
      </c>
      <c r="D143" s="917"/>
      <c r="E143" s="917"/>
      <c r="F143" s="159" t="s">
        <v>178</v>
      </c>
      <c r="G143" s="159" t="s">
        <v>31</v>
      </c>
      <c r="H143" s="159" t="s">
        <v>31</v>
      </c>
      <c r="I143" s="159" t="s">
        <v>225</v>
      </c>
      <c r="J143" s="160">
        <v>3258.43</v>
      </c>
      <c r="K143" s="159" t="s">
        <v>706</v>
      </c>
      <c r="L143" s="160">
        <v>3297.53</v>
      </c>
      <c r="M143" s="161" t="s">
        <v>31</v>
      </c>
      <c r="N143" s="162" t="s">
        <v>31</v>
      </c>
      <c r="R143" s="137" t="s">
        <v>1008</v>
      </c>
    </row>
    <row r="144" spans="1:25" s="132" customFormat="1" x14ac:dyDescent="0.2">
      <c r="A144" s="163"/>
      <c r="B144" s="164"/>
      <c r="C144" s="904" t="s">
        <v>1009</v>
      </c>
      <c r="D144" s="904"/>
      <c r="E144" s="904"/>
      <c r="F144" s="904"/>
      <c r="G144" s="904"/>
      <c r="H144" s="904"/>
      <c r="I144" s="904"/>
      <c r="J144" s="904"/>
      <c r="K144" s="904"/>
      <c r="L144" s="904"/>
      <c r="M144" s="904"/>
      <c r="N144" s="912"/>
      <c r="Y144" s="137" t="s">
        <v>1009</v>
      </c>
    </row>
    <row r="145" spans="1:23" s="132" customFormat="1" ht="22.5" x14ac:dyDescent="0.2">
      <c r="A145" s="165"/>
      <c r="B145" s="166" t="s">
        <v>708</v>
      </c>
      <c r="C145" s="904" t="s">
        <v>709</v>
      </c>
      <c r="D145" s="904"/>
      <c r="E145" s="904"/>
      <c r="F145" s="904"/>
      <c r="G145" s="904"/>
      <c r="H145" s="904"/>
      <c r="I145" s="904"/>
      <c r="J145" s="904"/>
      <c r="K145" s="904"/>
      <c r="L145" s="904"/>
      <c r="M145" s="904"/>
      <c r="N145" s="912"/>
      <c r="S145" s="137" t="s">
        <v>709</v>
      </c>
    </row>
    <row r="146" spans="1:23" s="132" customFormat="1" ht="22.5" x14ac:dyDescent="0.2">
      <c r="A146" s="157" t="s">
        <v>356</v>
      </c>
      <c r="B146" s="158" t="s">
        <v>1000</v>
      </c>
      <c r="C146" s="917" t="s">
        <v>1001</v>
      </c>
      <c r="D146" s="917"/>
      <c r="E146" s="917"/>
      <c r="F146" s="159" t="s">
        <v>178</v>
      </c>
      <c r="G146" s="159" t="s">
        <v>31</v>
      </c>
      <c r="H146" s="159" t="s">
        <v>31</v>
      </c>
      <c r="I146" s="159" t="s">
        <v>235</v>
      </c>
      <c r="J146" s="160">
        <v>230.51</v>
      </c>
      <c r="K146" s="159" t="s">
        <v>31</v>
      </c>
      <c r="L146" s="160">
        <v>461.02</v>
      </c>
      <c r="M146" s="161" t="s">
        <v>31</v>
      </c>
      <c r="N146" s="162" t="s">
        <v>31</v>
      </c>
      <c r="R146" s="137" t="s">
        <v>1001</v>
      </c>
    </row>
    <row r="147" spans="1:23" s="132" customFormat="1" ht="22.5" x14ac:dyDescent="0.2">
      <c r="A147" s="157" t="s">
        <v>359</v>
      </c>
      <c r="B147" s="158" t="s">
        <v>984</v>
      </c>
      <c r="C147" s="917" t="s">
        <v>985</v>
      </c>
      <c r="D147" s="917"/>
      <c r="E147" s="917"/>
      <c r="F147" s="159" t="s">
        <v>178</v>
      </c>
      <c r="G147" s="159" t="s">
        <v>31</v>
      </c>
      <c r="H147" s="159" t="s">
        <v>31</v>
      </c>
      <c r="I147" s="159" t="s">
        <v>225</v>
      </c>
      <c r="J147" s="160" t="s">
        <v>31</v>
      </c>
      <c r="K147" s="159" t="s">
        <v>31</v>
      </c>
      <c r="L147" s="160" t="s">
        <v>31</v>
      </c>
      <c r="M147" s="161" t="s">
        <v>31</v>
      </c>
      <c r="N147" s="162" t="s">
        <v>31</v>
      </c>
      <c r="R147" s="137" t="s">
        <v>985</v>
      </c>
    </row>
    <row r="148" spans="1:23" s="132" customFormat="1" ht="33.75" x14ac:dyDescent="0.2">
      <c r="A148" s="165"/>
      <c r="B148" s="166" t="s">
        <v>822</v>
      </c>
      <c r="C148" s="904" t="s">
        <v>1659</v>
      </c>
      <c r="D148" s="904"/>
      <c r="E148" s="904"/>
      <c r="F148" s="904"/>
      <c r="G148" s="904"/>
      <c r="H148" s="904"/>
      <c r="I148" s="904"/>
      <c r="J148" s="904"/>
      <c r="K148" s="904"/>
      <c r="L148" s="904"/>
      <c r="M148" s="904"/>
      <c r="N148" s="912"/>
      <c r="S148" s="137" t="s">
        <v>1659</v>
      </c>
    </row>
    <row r="149" spans="1:23" s="132" customFormat="1" x14ac:dyDescent="0.2">
      <c r="A149" s="167"/>
      <c r="B149" s="166" t="s">
        <v>225</v>
      </c>
      <c r="C149" s="904" t="s">
        <v>255</v>
      </c>
      <c r="D149" s="904"/>
      <c r="E149" s="904"/>
      <c r="F149" s="168" t="s">
        <v>31</v>
      </c>
      <c r="G149" s="168" t="s">
        <v>31</v>
      </c>
      <c r="H149" s="168" t="s">
        <v>31</v>
      </c>
      <c r="I149" s="168" t="s">
        <v>31</v>
      </c>
      <c r="J149" s="169">
        <v>36.76</v>
      </c>
      <c r="K149" s="168" t="s">
        <v>520</v>
      </c>
      <c r="L149" s="169">
        <v>45.95</v>
      </c>
      <c r="M149" s="170" t="s">
        <v>31</v>
      </c>
      <c r="N149" s="171" t="s">
        <v>31</v>
      </c>
      <c r="T149" s="137" t="s">
        <v>255</v>
      </c>
    </row>
    <row r="150" spans="1:23" s="132" customFormat="1" x14ac:dyDescent="0.2">
      <c r="A150" s="167"/>
      <c r="B150" s="166" t="s">
        <v>256</v>
      </c>
      <c r="C150" s="904" t="s">
        <v>257</v>
      </c>
      <c r="D150" s="904"/>
      <c r="E150" s="904"/>
      <c r="F150" s="168" t="s">
        <v>31</v>
      </c>
      <c r="G150" s="168" t="s">
        <v>31</v>
      </c>
      <c r="H150" s="168" t="s">
        <v>31</v>
      </c>
      <c r="I150" s="168" t="s">
        <v>31</v>
      </c>
      <c r="J150" s="169">
        <v>4.5999999999999996</v>
      </c>
      <c r="K150" s="168" t="s">
        <v>31</v>
      </c>
      <c r="L150" s="169">
        <v>4.5999999999999996</v>
      </c>
      <c r="M150" s="170" t="s">
        <v>31</v>
      </c>
      <c r="N150" s="171" t="s">
        <v>31</v>
      </c>
      <c r="T150" s="137" t="s">
        <v>257</v>
      </c>
    </row>
    <row r="151" spans="1:23" s="132" customFormat="1" x14ac:dyDescent="0.2">
      <c r="A151" s="167"/>
      <c r="B151" s="166" t="s">
        <v>31</v>
      </c>
      <c r="C151" s="904" t="s">
        <v>258</v>
      </c>
      <c r="D151" s="904"/>
      <c r="E151" s="904"/>
      <c r="F151" s="168" t="s">
        <v>241</v>
      </c>
      <c r="G151" s="168" t="s">
        <v>986</v>
      </c>
      <c r="H151" s="168" t="s">
        <v>520</v>
      </c>
      <c r="I151" s="168" t="s">
        <v>987</v>
      </c>
      <c r="J151" s="169" t="s">
        <v>31</v>
      </c>
      <c r="K151" s="168" t="s">
        <v>31</v>
      </c>
      <c r="L151" s="169" t="s">
        <v>31</v>
      </c>
      <c r="M151" s="170" t="s">
        <v>31</v>
      </c>
      <c r="N151" s="171" t="s">
        <v>31</v>
      </c>
      <c r="U151" s="137" t="s">
        <v>258</v>
      </c>
    </row>
    <row r="152" spans="1:23" s="132" customFormat="1" x14ac:dyDescent="0.2">
      <c r="A152" s="167"/>
      <c r="B152" s="166" t="s">
        <v>31</v>
      </c>
      <c r="C152" s="917" t="s">
        <v>244</v>
      </c>
      <c r="D152" s="917"/>
      <c r="E152" s="917"/>
      <c r="F152" s="159" t="s">
        <v>31</v>
      </c>
      <c r="G152" s="159" t="s">
        <v>31</v>
      </c>
      <c r="H152" s="159" t="s">
        <v>31</v>
      </c>
      <c r="I152" s="159" t="s">
        <v>31</v>
      </c>
      <c r="J152" s="160">
        <v>41.36</v>
      </c>
      <c r="K152" s="159" t="s">
        <v>31</v>
      </c>
      <c r="L152" s="160">
        <v>50.55</v>
      </c>
      <c r="M152" s="161" t="s">
        <v>31</v>
      </c>
      <c r="N152" s="162" t="s">
        <v>31</v>
      </c>
      <c r="V152" s="137" t="s">
        <v>244</v>
      </c>
    </row>
    <row r="153" spans="1:23" s="132" customFormat="1" x14ac:dyDescent="0.2">
      <c r="A153" s="167"/>
      <c r="B153" s="166" t="s">
        <v>31</v>
      </c>
      <c r="C153" s="904" t="s">
        <v>245</v>
      </c>
      <c r="D153" s="904"/>
      <c r="E153" s="904"/>
      <c r="F153" s="168" t="s">
        <v>31</v>
      </c>
      <c r="G153" s="168" t="s">
        <v>31</v>
      </c>
      <c r="H153" s="168" t="s">
        <v>31</v>
      </c>
      <c r="I153" s="168" t="s">
        <v>31</v>
      </c>
      <c r="J153" s="169" t="s">
        <v>31</v>
      </c>
      <c r="K153" s="168" t="s">
        <v>31</v>
      </c>
      <c r="L153" s="169">
        <v>45.95</v>
      </c>
      <c r="M153" s="170" t="s">
        <v>31</v>
      </c>
      <c r="N153" s="171" t="s">
        <v>31</v>
      </c>
      <c r="U153" s="137" t="s">
        <v>245</v>
      </c>
    </row>
    <row r="154" spans="1:23" s="132" customFormat="1" ht="22.5" x14ac:dyDescent="0.2">
      <c r="A154" s="167"/>
      <c r="B154" s="166" t="s">
        <v>699</v>
      </c>
      <c r="C154" s="904" t="s">
        <v>700</v>
      </c>
      <c r="D154" s="904"/>
      <c r="E154" s="904"/>
      <c r="F154" s="168" t="s">
        <v>144</v>
      </c>
      <c r="G154" s="168" t="s">
        <v>537</v>
      </c>
      <c r="H154" s="168" t="s">
        <v>31</v>
      </c>
      <c r="I154" s="168" t="s">
        <v>537</v>
      </c>
      <c r="J154" s="169" t="s">
        <v>31</v>
      </c>
      <c r="K154" s="168" t="s">
        <v>31</v>
      </c>
      <c r="L154" s="169">
        <v>36.76</v>
      </c>
      <c r="M154" s="170" t="s">
        <v>31</v>
      </c>
      <c r="N154" s="171" t="s">
        <v>31</v>
      </c>
      <c r="U154" s="137" t="s">
        <v>700</v>
      </c>
    </row>
    <row r="155" spans="1:23" s="132" customFormat="1" ht="22.5" x14ac:dyDescent="0.2">
      <c r="A155" s="167"/>
      <c r="B155" s="166" t="s">
        <v>701</v>
      </c>
      <c r="C155" s="904" t="s">
        <v>702</v>
      </c>
      <c r="D155" s="904"/>
      <c r="E155" s="904"/>
      <c r="F155" s="168" t="s">
        <v>144</v>
      </c>
      <c r="G155" s="168" t="s">
        <v>703</v>
      </c>
      <c r="H155" s="168" t="s">
        <v>31</v>
      </c>
      <c r="I155" s="168" t="s">
        <v>703</v>
      </c>
      <c r="J155" s="169" t="s">
        <v>31</v>
      </c>
      <c r="K155" s="168" t="s">
        <v>31</v>
      </c>
      <c r="L155" s="169">
        <v>27.57</v>
      </c>
      <c r="M155" s="170" t="s">
        <v>31</v>
      </c>
      <c r="N155" s="171" t="s">
        <v>31</v>
      </c>
      <c r="U155" s="137" t="s">
        <v>702</v>
      </c>
    </row>
    <row r="156" spans="1:23" s="132" customFormat="1" x14ac:dyDescent="0.2">
      <c r="A156" s="172"/>
      <c r="B156" s="173"/>
      <c r="C156" s="918" t="s">
        <v>252</v>
      </c>
      <c r="D156" s="918"/>
      <c r="E156" s="918"/>
      <c r="F156" s="174" t="s">
        <v>31</v>
      </c>
      <c r="G156" s="174" t="s">
        <v>31</v>
      </c>
      <c r="H156" s="174" t="s">
        <v>31</v>
      </c>
      <c r="I156" s="174" t="s">
        <v>31</v>
      </c>
      <c r="J156" s="175" t="s">
        <v>31</v>
      </c>
      <c r="K156" s="174" t="s">
        <v>31</v>
      </c>
      <c r="L156" s="175">
        <v>114.88</v>
      </c>
      <c r="M156" s="161" t="s">
        <v>31</v>
      </c>
      <c r="N156" s="176" t="s">
        <v>31</v>
      </c>
      <c r="W156" s="137" t="s">
        <v>252</v>
      </c>
    </row>
    <row r="157" spans="1:23" s="132" customFormat="1" ht="22.5" x14ac:dyDescent="0.2">
      <c r="A157" s="157" t="s">
        <v>364</v>
      </c>
      <c r="B157" s="158" t="s">
        <v>1288</v>
      </c>
      <c r="C157" s="917" t="s">
        <v>1666</v>
      </c>
      <c r="D157" s="917"/>
      <c r="E157" s="917"/>
      <c r="F157" s="159" t="s">
        <v>178</v>
      </c>
      <c r="G157" s="159" t="s">
        <v>31</v>
      </c>
      <c r="H157" s="159" t="s">
        <v>31</v>
      </c>
      <c r="I157" s="159" t="s">
        <v>225</v>
      </c>
      <c r="J157" s="160">
        <v>1046.03</v>
      </c>
      <c r="K157" s="159" t="s">
        <v>31</v>
      </c>
      <c r="L157" s="160">
        <v>1046.03</v>
      </c>
      <c r="M157" s="161" t="s">
        <v>31</v>
      </c>
      <c r="N157" s="162" t="s">
        <v>31</v>
      </c>
      <c r="R157" s="137" t="s">
        <v>1666</v>
      </c>
    </row>
    <row r="158" spans="1:23" s="132" customFormat="1" ht="33.75" x14ac:dyDescent="0.2">
      <c r="A158" s="157" t="s">
        <v>366</v>
      </c>
      <c r="B158" s="158" t="s">
        <v>1290</v>
      </c>
      <c r="C158" s="917" t="s">
        <v>1667</v>
      </c>
      <c r="D158" s="917"/>
      <c r="E158" s="917"/>
      <c r="F158" s="159" t="s">
        <v>178</v>
      </c>
      <c r="G158" s="159" t="s">
        <v>31</v>
      </c>
      <c r="H158" s="159" t="s">
        <v>31</v>
      </c>
      <c r="I158" s="159" t="s">
        <v>235</v>
      </c>
      <c r="J158" s="160">
        <v>331.13</v>
      </c>
      <c r="K158" s="159" t="s">
        <v>31</v>
      </c>
      <c r="L158" s="160">
        <v>662.26</v>
      </c>
      <c r="M158" s="161" t="s">
        <v>31</v>
      </c>
      <c r="N158" s="162" t="s">
        <v>31</v>
      </c>
      <c r="R158" s="137" t="s">
        <v>1667</v>
      </c>
    </row>
    <row r="159" spans="1:23" s="132" customFormat="1" x14ac:dyDescent="0.2">
      <c r="A159" s="920" t="s">
        <v>884</v>
      </c>
      <c r="B159" s="921"/>
      <c r="C159" s="921"/>
      <c r="D159" s="921"/>
      <c r="E159" s="921"/>
      <c r="F159" s="921"/>
      <c r="G159" s="921"/>
      <c r="H159" s="921"/>
      <c r="I159" s="921"/>
      <c r="J159" s="921"/>
      <c r="K159" s="921"/>
      <c r="L159" s="921"/>
      <c r="M159" s="921"/>
      <c r="N159" s="922"/>
      <c r="Q159" s="137" t="s">
        <v>884</v>
      </c>
    </row>
    <row r="160" spans="1:23" s="132" customFormat="1" x14ac:dyDescent="0.2">
      <c r="A160" s="157" t="s">
        <v>368</v>
      </c>
      <c r="B160" s="158" t="s">
        <v>885</v>
      </c>
      <c r="C160" s="917" t="s">
        <v>886</v>
      </c>
      <c r="D160" s="917"/>
      <c r="E160" s="917"/>
      <c r="F160" s="159" t="s">
        <v>650</v>
      </c>
      <c r="G160" s="159" t="s">
        <v>31</v>
      </c>
      <c r="H160" s="159" t="s">
        <v>31</v>
      </c>
      <c r="I160" s="159" t="s">
        <v>747</v>
      </c>
      <c r="J160" s="160" t="s">
        <v>31</v>
      </c>
      <c r="K160" s="159" t="s">
        <v>31</v>
      </c>
      <c r="L160" s="160" t="s">
        <v>31</v>
      </c>
      <c r="M160" s="161" t="s">
        <v>31</v>
      </c>
      <c r="N160" s="162" t="s">
        <v>31</v>
      </c>
      <c r="R160" s="137" t="s">
        <v>886</v>
      </c>
    </row>
    <row r="161" spans="1:24" s="132" customFormat="1" x14ac:dyDescent="0.2">
      <c r="A161" s="163"/>
      <c r="B161" s="164"/>
      <c r="C161" s="904" t="s">
        <v>1668</v>
      </c>
      <c r="D161" s="904"/>
      <c r="E161" s="904"/>
      <c r="F161" s="904"/>
      <c r="G161" s="904"/>
      <c r="H161" s="904"/>
      <c r="I161" s="904"/>
      <c r="J161" s="904"/>
      <c r="K161" s="904"/>
      <c r="L161" s="904"/>
      <c r="M161" s="904"/>
      <c r="N161" s="912"/>
      <c r="X161" s="137" t="s">
        <v>1668</v>
      </c>
    </row>
    <row r="162" spans="1:24" s="132" customFormat="1" ht="33.75" x14ac:dyDescent="0.2">
      <c r="A162" s="165"/>
      <c r="B162" s="166" t="s">
        <v>822</v>
      </c>
      <c r="C162" s="904" t="s">
        <v>1659</v>
      </c>
      <c r="D162" s="904"/>
      <c r="E162" s="904"/>
      <c r="F162" s="904"/>
      <c r="G162" s="904"/>
      <c r="H162" s="904"/>
      <c r="I162" s="904"/>
      <c r="J162" s="904"/>
      <c r="K162" s="904"/>
      <c r="L162" s="904"/>
      <c r="M162" s="904"/>
      <c r="N162" s="912"/>
      <c r="S162" s="137" t="s">
        <v>1659</v>
      </c>
    </row>
    <row r="163" spans="1:24" s="132" customFormat="1" x14ac:dyDescent="0.2">
      <c r="A163" s="167"/>
      <c r="B163" s="166" t="s">
        <v>225</v>
      </c>
      <c r="C163" s="904" t="s">
        <v>255</v>
      </c>
      <c r="D163" s="904"/>
      <c r="E163" s="904"/>
      <c r="F163" s="168" t="s">
        <v>31</v>
      </c>
      <c r="G163" s="168" t="s">
        <v>31</v>
      </c>
      <c r="H163" s="168" t="s">
        <v>31</v>
      </c>
      <c r="I163" s="168" t="s">
        <v>31</v>
      </c>
      <c r="J163" s="169">
        <v>154.91999999999999</v>
      </c>
      <c r="K163" s="168" t="s">
        <v>520</v>
      </c>
      <c r="L163" s="169">
        <v>81.33</v>
      </c>
      <c r="M163" s="170" t="s">
        <v>31</v>
      </c>
      <c r="N163" s="171" t="s">
        <v>31</v>
      </c>
      <c r="T163" s="137" t="s">
        <v>255</v>
      </c>
    </row>
    <row r="164" spans="1:24" s="132" customFormat="1" x14ac:dyDescent="0.2">
      <c r="A164" s="167"/>
      <c r="B164" s="166" t="s">
        <v>235</v>
      </c>
      <c r="C164" s="904" t="s">
        <v>236</v>
      </c>
      <c r="D164" s="904"/>
      <c r="E164" s="904"/>
      <c r="F164" s="168" t="s">
        <v>31</v>
      </c>
      <c r="G164" s="168" t="s">
        <v>31</v>
      </c>
      <c r="H164" s="168" t="s">
        <v>31</v>
      </c>
      <c r="I164" s="168" t="s">
        <v>31</v>
      </c>
      <c r="J164" s="169">
        <v>0.31</v>
      </c>
      <c r="K164" s="168" t="s">
        <v>520</v>
      </c>
      <c r="L164" s="169">
        <v>0.16</v>
      </c>
      <c r="M164" s="170" t="s">
        <v>31</v>
      </c>
      <c r="N164" s="171" t="s">
        <v>31</v>
      </c>
      <c r="T164" s="137" t="s">
        <v>236</v>
      </c>
    </row>
    <row r="165" spans="1:24" s="132" customFormat="1" x14ac:dyDescent="0.2">
      <c r="A165" s="167"/>
      <c r="B165" s="166" t="s">
        <v>238</v>
      </c>
      <c r="C165" s="904" t="s">
        <v>239</v>
      </c>
      <c r="D165" s="904"/>
      <c r="E165" s="904"/>
      <c r="F165" s="168" t="s">
        <v>31</v>
      </c>
      <c r="G165" s="168" t="s">
        <v>31</v>
      </c>
      <c r="H165" s="168" t="s">
        <v>31</v>
      </c>
      <c r="I165" s="168" t="s">
        <v>31</v>
      </c>
      <c r="J165" s="169">
        <v>0.14000000000000001</v>
      </c>
      <c r="K165" s="168" t="s">
        <v>520</v>
      </c>
      <c r="L165" s="169">
        <v>7.0000000000000007E-2</v>
      </c>
      <c r="M165" s="170" t="s">
        <v>31</v>
      </c>
      <c r="N165" s="171" t="s">
        <v>31</v>
      </c>
      <c r="T165" s="137" t="s">
        <v>239</v>
      </c>
    </row>
    <row r="166" spans="1:24" s="132" customFormat="1" x14ac:dyDescent="0.2">
      <c r="A166" s="167"/>
      <c r="B166" s="166" t="s">
        <v>256</v>
      </c>
      <c r="C166" s="904" t="s">
        <v>257</v>
      </c>
      <c r="D166" s="904"/>
      <c r="E166" s="904"/>
      <c r="F166" s="168" t="s">
        <v>31</v>
      </c>
      <c r="G166" s="168" t="s">
        <v>31</v>
      </c>
      <c r="H166" s="168" t="s">
        <v>31</v>
      </c>
      <c r="I166" s="168" t="s">
        <v>31</v>
      </c>
      <c r="J166" s="169">
        <v>51.53</v>
      </c>
      <c r="K166" s="168" t="s">
        <v>31</v>
      </c>
      <c r="L166" s="169">
        <v>21.64</v>
      </c>
      <c r="M166" s="170" t="s">
        <v>31</v>
      </c>
      <c r="N166" s="171" t="s">
        <v>31</v>
      </c>
      <c r="T166" s="137" t="s">
        <v>257</v>
      </c>
    </row>
    <row r="167" spans="1:24" s="132" customFormat="1" x14ac:dyDescent="0.2">
      <c r="A167" s="167"/>
      <c r="B167" s="166" t="s">
        <v>31</v>
      </c>
      <c r="C167" s="904" t="s">
        <v>258</v>
      </c>
      <c r="D167" s="904"/>
      <c r="E167" s="904"/>
      <c r="F167" s="168" t="s">
        <v>241</v>
      </c>
      <c r="G167" s="168" t="s">
        <v>889</v>
      </c>
      <c r="H167" s="168" t="s">
        <v>520</v>
      </c>
      <c r="I167" s="168" t="s">
        <v>1669</v>
      </c>
      <c r="J167" s="169" t="s">
        <v>31</v>
      </c>
      <c r="K167" s="168" t="s">
        <v>31</v>
      </c>
      <c r="L167" s="169" t="s">
        <v>31</v>
      </c>
      <c r="M167" s="170" t="s">
        <v>31</v>
      </c>
      <c r="N167" s="171" t="s">
        <v>31</v>
      </c>
      <c r="U167" s="137" t="s">
        <v>258</v>
      </c>
    </row>
    <row r="168" spans="1:24" s="132" customFormat="1" x14ac:dyDescent="0.2">
      <c r="A168" s="167"/>
      <c r="B168" s="166" t="s">
        <v>31</v>
      </c>
      <c r="C168" s="904" t="s">
        <v>240</v>
      </c>
      <c r="D168" s="904"/>
      <c r="E168" s="904"/>
      <c r="F168" s="168" t="s">
        <v>241</v>
      </c>
      <c r="G168" s="168" t="s">
        <v>851</v>
      </c>
      <c r="H168" s="168" t="s">
        <v>520</v>
      </c>
      <c r="I168" s="168" t="s">
        <v>1670</v>
      </c>
      <c r="J168" s="169" t="s">
        <v>31</v>
      </c>
      <c r="K168" s="168" t="s">
        <v>31</v>
      </c>
      <c r="L168" s="169" t="s">
        <v>31</v>
      </c>
      <c r="M168" s="170" t="s">
        <v>31</v>
      </c>
      <c r="N168" s="171" t="s">
        <v>31</v>
      </c>
      <c r="U168" s="137" t="s">
        <v>240</v>
      </c>
    </row>
    <row r="169" spans="1:24" s="132" customFormat="1" x14ac:dyDescent="0.2">
      <c r="A169" s="167"/>
      <c r="B169" s="166" t="s">
        <v>31</v>
      </c>
      <c r="C169" s="917" t="s">
        <v>244</v>
      </c>
      <c r="D169" s="917"/>
      <c r="E169" s="917"/>
      <c r="F169" s="159" t="s">
        <v>31</v>
      </c>
      <c r="G169" s="159" t="s">
        <v>31</v>
      </c>
      <c r="H169" s="159" t="s">
        <v>31</v>
      </c>
      <c r="I169" s="159" t="s">
        <v>31</v>
      </c>
      <c r="J169" s="160">
        <v>206.76</v>
      </c>
      <c r="K169" s="159" t="s">
        <v>31</v>
      </c>
      <c r="L169" s="160">
        <v>103.13</v>
      </c>
      <c r="M169" s="161" t="s">
        <v>31</v>
      </c>
      <c r="N169" s="162" t="s">
        <v>31</v>
      </c>
      <c r="V169" s="137" t="s">
        <v>244</v>
      </c>
    </row>
    <row r="170" spans="1:24" s="132" customFormat="1" x14ac:dyDescent="0.2">
      <c r="A170" s="167"/>
      <c r="B170" s="166" t="s">
        <v>31</v>
      </c>
      <c r="C170" s="904" t="s">
        <v>245</v>
      </c>
      <c r="D170" s="904"/>
      <c r="E170" s="904"/>
      <c r="F170" s="168" t="s">
        <v>31</v>
      </c>
      <c r="G170" s="168" t="s">
        <v>31</v>
      </c>
      <c r="H170" s="168" t="s">
        <v>31</v>
      </c>
      <c r="I170" s="168" t="s">
        <v>31</v>
      </c>
      <c r="J170" s="169" t="s">
        <v>31</v>
      </c>
      <c r="K170" s="168" t="s">
        <v>31</v>
      </c>
      <c r="L170" s="169">
        <v>81.400000000000006</v>
      </c>
      <c r="M170" s="170" t="s">
        <v>31</v>
      </c>
      <c r="N170" s="171" t="s">
        <v>31</v>
      </c>
      <c r="U170" s="137" t="s">
        <v>245</v>
      </c>
    </row>
    <row r="171" spans="1:24" s="132" customFormat="1" ht="22.5" x14ac:dyDescent="0.2">
      <c r="A171" s="167"/>
      <c r="B171" s="166" t="s">
        <v>892</v>
      </c>
      <c r="C171" s="904" t="s">
        <v>893</v>
      </c>
      <c r="D171" s="904"/>
      <c r="E171" s="904"/>
      <c r="F171" s="168" t="s">
        <v>144</v>
      </c>
      <c r="G171" s="168" t="s">
        <v>248</v>
      </c>
      <c r="H171" s="168" t="s">
        <v>31</v>
      </c>
      <c r="I171" s="168" t="s">
        <v>248</v>
      </c>
      <c r="J171" s="169" t="s">
        <v>31</v>
      </c>
      <c r="K171" s="168" t="s">
        <v>31</v>
      </c>
      <c r="L171" s="169">
        <v>77.33</v>
      </c>
      <c r="M171" s="170" t="s">
        <v>31</v>
      </c>
      <c r="N171" s="171" t="s">
        <v>31</v>
      </c>
      <c r="U171" s="137" t="s">
        <v>893</v>
      </c>
    </row>
    <row r="172" spans="1:24" s="132" customFormat="1" ht="22.5" x14ac:dyDescent="0.2">
      <c r="A172" s="167"/>
      <c r="B172" s="166" t="s">
        <v>894</v>
      </c>
      <c r="C172" s="904" t="s">
        <v>895</v>
      </c>
      <c r="D172" s="904"/>
      <c r="E172" s="904"/>
      <c r="F172" s="168" t="s">
        <v>144</v>
      </c>
      <c r="G172" s="168" t="s">
        <v>554</v>
      </c>
      <c r="H172" s="168" t="s">
        <v>31</v>
      </c>
      <c r="I172" s="168" t="s">
        <v>554</v>
      </c>
      <c r="J172" s="169" t="s">
        <v>31</v>
      </c>
      <c r="K172" s="168" t="s">
        <v>31</v>
      </c>
      <c r="L172" s="169">
        <v>52.91</v>
      </c>
      <c r="M172" s="170" t="s">
        <v>31</v>
      </c>
      <c r="N172" s="171" t="s">
        <v>31</v>
      </c>
      <c r="U172" s="137" t="s">
        <v>895</v>
      </c>
    </row>
    <row r="173" spans="1:24" s="132" customFormat="1" x14ac:dyDescent="0.2">
      <c r="A173" s="172"/>
      <c r="B173" s="173"/>
      <c r="C173" s="918" t="s">
        <v>252</v>
      </c>
      <c r="D173" s="918"/>
      <c r="E173" s="918"/>
      <c r="F173" s="174" t="s">
        <v>31</v>
      </c>
      <c r="G173" s="174" t="s">
        <v>31</v>
      </c>
      <c r="H173" s="174" t="s">
        <v>31</v>
      </c>
      <c r="I173" s="174" t="s">
        <v>31</v>
      </c>
      <c r="J173" s="175" t="s">
        <v>31</v>
      </c>
      <c r="K173" s="174" t="s">
        <v>31</v>
      </c>
      <c r="L173" s="175">
        <v>233.37</v>
      </c>
      <c r="M173" s="161" t="s">
        <v>31</v>
      </c>
      <c r="N173" s="176" t="s">
        <v>31</v>
      </c>
      <c r="W173" s="137" t="s">
        <v>252</v>
      </c>
    </row>
    <row r="174" spans="1:24" s="132" customFormat="1" x14ac:dyDescent="0.2">
      <c r="A174" s="157" t="s">
        <v>370</v>
      </c>
      <c r="B174" s="158" t="s">
        <v>1016</v>
      </c>
      <c r="C174" s="917" t="s">
        <v>1017</v>
      </c>
      <c r="D174" s="917"/>
      <c r="E174" s="917"/>
      <c r="F174" s="159" t="s">
        <v>744</v>
      </c>
      <c r="G174" s="159" t="s">
        <v>31</v>
      </c>
      <c r="H174" s="159" t="s">
        <v>31</v>
      </c>
      <c r="I174" s="159" t="s">
        <v>1599</v>
      </c>
      <c r="J174" s="160">
        <v>1.18</v>
      </c>
      <c r="K174" s="159" t="s">
        <v>31</v>
      </c>
      <c r="L174" s="160">
        <v>49.56</v>
      </c>
      <c r="M174" s="161" t="s">
        <v>31</v>
      </c>
      <c r="N174" s="162" t="s">
        <v>31</v>
      </c>
      <c r="R174" s="137" t="s">
        <v>1017</v>
      </c>
    </row>
    <row r="175" spans="1:24" s="132" customFormat="1" ht="22.5" x14ac:dyDescent="0.2">
      <c r="A175" s="157" t="s">
        <v>375</v>
      </c>
      <c r="B175" s="158" t="s">
        <v>1018</v>
      </c>
      <c r="C175" s="917" t="s">
        <v>1019</v>
      </c>
      <c r="D175" s="917"/>
      <c r="E175" s="917"/>
      <c r="F175" s="159" t="s">
        <v>900</v>
      </c>
      <c r="G175" s="159" t="s">
        <v>31</v>
      </c>
      <c r="H175" s="159" t="s">
        <v>31</v>
      </c>
      <c r="I175" s="159" t="s">
        <v>868</v>
      </c>
      <c r="J175" s="160">
        <v>290</v>
      </c>
      <c r="K175" s="159" t="s">
        <v>31</v>
      </c>
      <c r="L175" s="160">
        <v>29</v>
      </c>
      <c r="M175" s="161" t="s">
        <v>31</v>
      </c>
      <c r="N175" s="162" t="s">
        <v>31</v>
      </c>
      <c r="R175" s="137" t="s">
        <v>1019</v>
      </c>
    </row>
    <row r="176" spans="1:24" s="132" customFormat="1" x14ac:dyDescent="0.2">
      <c r="A176" s="163"/>
      <c r="B176" s="164"/>
      <c r="C176" s="904" t="s">
        <v>1049</v>
      </c>
      <c r="D176" s="904"/>
      <c r="E176" s="904"/>
      <c r="F176" s="904"/>
      <c r="G176" s="904"/>
      <c r="H176" s="904"/>
      <c r="I176" s="904"/>
      <c r="J176" s="904"/>
      <c r="K176" s="904"/>
      <c r="L176" s="904"/>
      <c r="M176" s="904"/>
      <c r="N176" s="912"/>
      <c r="X176" s="137" t="s">
        <v>1049</v>
      </c>
    </row>
    <row r="177" spans="1:24" s="132" customFormat="1" ht="22.5" x14ac:dyDescent="0.2">
      <c r="A177" s="157" t="s">
        <v>380</v>
      </c>
      <c r="B177" s="158" t="s">
        <v>1020</v>
      </c>
      <c r="C177" s="917" t="s">
        <v>1021</v>
      </c>
      <c r="D177" s="917"/>
      <c r="E177" s="917"/>
      <c r="F177" s="159" t="s">
        <v>900</v>
      </c>
      <c r="G177" s="159" t="s">
        <v>31</v>
      </c>
      <c r="H177" s="159" t="s">
        <v>31</v>
      </c>
      <c r="I177" s="159" t="s">
        <v>947</v>
      </c>
      <c r="J177" s="160">
        <v>415</v>
      </c>
      <c r="K177" s="159" t="s">
        <v>31</v>
      </c>
      <c r="L177" s="160">
        <v>20.75</v>
      </c>
      <c r="M177" s="161" t="s">
        <v>31</v>
      </c>
      <c r="N177" s="162" t="s">
        <v>31</v>
      </c>
      <c r="R177" s="137" t="s">
        <v>1021</v>
      </c>
    </row>
    <row r="178" spans="1:24" s="132" customFormat="1" x14ac:dyDescent="0.2">
      <c r="A178" s="163"/>
      <c r="B178" s="164"/>
      <c r="C178" s="904" t="s">
        <v>948</v>
      </c>
      <c r="D178" s="904"/>
      <c r="E178" s="904"/>
      <c r="F178" s="904"/>
      <c r="G178" s="904"/>
      <c r="H178" s="904"/>
      <c r="I178" s="904"/>
      <c r="J178" s="904"/>
      <c r="K178" s="904"/>
      <c r="L178" s="904"/>
      <c r="M178" s="904"/>
      <c r="N178" s="912"/>
      <c r="X178" s="137" t="s">
        <v>948</v>
      </c>
    </row>
    <row r="179" spans="1:24" s="132" customFormat="1" x14ac:dyDescent="0.2">
      <c r="A179" s="157" t="s">
        <v>383</v>
      </c>
      <c r="B179" s="158" t="s">
        <v>1022</v>
      </c>
      <c r="C179" s="917" t="s">
        <v>1023</v>
      </c>
      <c r="D179" s="917"/>
      <c r="E179" s="917"/>
      <c r="F179" s="159" t="s">
        <v>650</v>
      </c>
      <c r="G179" s="159" t="s">
        <v>31</v>
      </c>
      <c r="H179" s="159" t="s">
        <v>31</v>
      </c>
      <c r="I179" s="159" t="s">
        <v>925</v>
      </c>
      <c r="J179" s="160" t="s">
        <v>31</v>
      </c>
      <c r="K179" s="159" t="s">
        <v>31</v>
      </c>
      <c r="L179" s="160" t="s">
        <v>31</v>
      </c>
      <c r="M179" s="161" t="s">
        <v>31</v>
      </c>
      <c r="N179" s="162" t="s">
        <v>31</v>
      </c>
      <c r="R179" s="137" t="s">
        <v>1023</v>
      </c>
    </row>
    <row r="180" spans="1:24" s="132" customFormat="1" x14ac:dyDescent="0.2">
      <c r="A180" s="163"/>
      <c r="B180" s="164"/>
      <c r="C180" s="904" t="s">
        <v>1024</v>
      </c>
      <c r="D180" s="904"/>
      <c r="E180" s="904"/>
      <c r="F180" s="904"/>
      <c r="G180" s="904"/>
      <c r="H180" s="904"/>
      <c r="I180" s="904"/>
      <c r="J180" s="904"/>
      <c r="K180" s="904"/>
      <c r="L180" s="904"/>
      <c r="M180" s="904"/>
      <c r="N180" s="912"/>
      <c r="X180" s="137" t="s">
        <v>1024</v>
      </c>
    </row>
    <row r="181" spans="1:24" s="132" customFormat="1" ht="33.75" x14ac:dyDescent="0.2">
      <c r="A181" s="165"/>
      <c r="B181" s="166" t="s">
        <v>822</v>
      </c>
      <c r="C181" s="904" t="s">
        <v>1659</v>
      </c>
      <c r="D181" s="904"/>
      <c r="E181" s="904"/>
      <c r="F181" s="904"/>
      <c r="G181" s="904"/>
      <c r="H181" s="904"/>
      <c r="I181" s="904"/>
      <c r="J181" s="904"/>
      <c r="K181" s="904"/>
      <c r="L181" s="904"/>
      <c r="M181" s="904"/>
      <c r="N181" s="912"/>
      <c r="S181" s="137" t="s">
        <v>1659</v>
      </c>
    </row>
    <row r="182" spans="1:24" s="132" customFormat="1" x14ac:dyDescent="0.2">
      <c r="A182" s="167"/>
      <c r="B182" s="166" t="s">
        <v>225</v>
      </c>
      <c r="C182" s="904" t="s">
        <v>255</v>
      </c>
      <c r="D182" s="904"/>
      <c r="E182" s="904"/>
      <c r="F182" s="168" t="s">
        <v>31</v>
      </c>
      <c r="G182" s="168" t="s">
        <v>31</v>
      </c>
      <c r="H182" s="168" t="s">
        <v>31</v>
      </c>
      <c r="I182" s="168" t="s">
        <v>31</v>
      </c>
      <c r="J182" s="169">
        <v>174.89</v>
      </c>
      <c r="K182" s="168" t="s">
        <v>520</v>
      </c>
      <c r="L182" s="169">
        <v>4.37</v>
      </c>
      <c r="M182" s="170" t="s">
        <v>31</v>
      </c>
      <c r="N182" s="171" t="s">
        <v>31</v>
      </c>
      <c r="T182" s="137" t="s">
        <v>255</v>
      </c>
    </row>
    <row r="183" spans="1:24" s="132" customFormat="1" x14ac:dyDescent="0.2">
      <c r="A183" s="167"/>
      <c r="B183" s="166" t="s">
        <v>235</v>
      </c>
      <c r="C183" s="904" t="s">
        <v>236</v>
      </c>
      <c r="D183" s="904"/>
      <c r="E183" s="904"/>
      <c r="F183" s="168" t="s">
        <v>31</v>
      </c>
      <c r="G183" s="168" t="s">
        <v>31</v>
      </c>
      <c r="H183" s="168" t="s">
        <v>31</v>
      </c>
      <c r="I183" s="168" t="s">
        <v>31</v>
      </c>
      <c r="J183" s="169">
        <v>0.31</v>
      </c>
      <c r="K183" s="168" t="s">
        <v>520</v>
      </c>
      <c r="L183" s="169">
        <v>0.01</v>
      </c>
      <c r="M183" s="170" t="s">
        <v>31</v>
      </c>
      <c r="N183" s="171" t="s">
        <v>31</v>
      </c>
      <c r="T183" s="137" t="s">
        <v>236</v>
      </c>
    </row>
    <row r="184" spans="1:24" s="132" customFormat="1" x14ac:dyDescent="0.2">
      <c r="A184" s="167"/>
      <c r="B184" s="166" t="s">
        <v>238</v>
      </c>
      <c r="C184" s="904" t="s">
        <v>239</v>
      </c>
      <c r="D184" s="904"/>
      <c r="E184" s="904"/>
      <c r="F184" s="168" t="s">
        <v>31</v>
      </c>
      <c r="G184" s="168" t="s">
        <v>31</v>
      </c>
      <c r="H184" s="168" t="s">
        <v>31</v>
      </c>
      <c r="I184" s="168" t="s">
        <v>31</v>
      </c>
      <c r="J184" s="169">
        <v>0.14000000000000001</v>
      </c>
      <c r="K184" s="168" t="s">
        <v>520</v>
      </c>
      <c r="L184" s="169">
        <v>0</v>
      </c>
      <c r="M184" s="170" t="s">
        <v>31</v>
      </c>
      <c r="N184" s="171" t="s">
        <v>31</v>
      </c>
      <c r="T184" s="137" t="s">
        <v>239</v>
      </c>
    </row>
    <row r="185" spans="1:24" s="132" customFormat="1" x14ac:dyDescent="0.2">
      <c r="A185" s="167"/>
      <c r="B185" s="166" t="s">
        <v>256</v>
      </c>
      <c r="C185" s="904" t="s">
        <v>257</v>
      </c>
      <c r="D185" s="904"/>
      <c r="E185" s="904"/>
      <c r="F185" s="168" t="s">
        <v>31</v>
      </c>
      <c r="G185" s="168" t="s">
        <v>31</v>
      </c>
      <c r="H185" s="168" t="s">
        <v>31</v>
      </c>
      <c r="I185" s="168" t="s">
        <v>31</v>
      </c>
      <c r="J185" s="169">
        <v>69.930000000000007</v>
      </c>
      <c r="K185" s="168" t="s">
        <v>31</v>
      </c>
      <c r="L185" s="169">
        <v>1.4</v>
      </c>
      <c r="M185" s="170" t="s">
        <v>31</v>
      </c>
      <c r="N185" s="171" t="s">
        <v>31</v>
      </c>
      <c r="T185" s="137" t="s">
        <v>257</v>
      </c>
    </row>
    <row r="186" spans="1:24" s="132" customFormat="1" x14ac:dyDescent="0.2">
      <c r="A186" s="167"/>
      <c r="B186" s="166" t="s">
        <v>31</v>
      </c>
      <c r="C186" s="904" t="s">
        <v>258</v>
      </c>
      <c r="D186" s="904"/>
      <c r="E186" s="904"/>
      <c r="F186" s="168" t="s">
        <v>241</v>
      </c>
      <c r="G186" s="168" t="s">
        <v>1025</v>
      </c>
      <c r="H186" s="168" t="s">
        <v>520</v>
      </c>
      <c r="I186" s="168" t="s">
        <v>1026</v>
      </c>
      <c r="J186" s="169" t="s">
        <v>31</v>
      </c>
      <c r="K186" s="168" t="s">
        <v>31</v>
      </c>
      <c r="L186" s="169" t="s">
        <v>31</v>
      </c>
      <c r="M186" s="170" t="s">
        <v>31</v>
      </c>
      <c r="N186" s="171" t="s">
        <v>31</v>
      </c>
      <c r="U186" s="137" t="s">
        <v>258</v>
      </c>
    </row>
    <row r="187" spans="1:24" s="132" customFormat="1" x14ac:dyDescent="0.2">
      <c r="A187" s="167"/>
      <c r="B187" s="166" t="s">
        <v>31</v>
      </c>
      <c r="C187" s="904" t="s">
        <v>240</v>
      </c>
      <c r="D187" s="904"/>
      <c r="E187" s="904"/>
      <c r="F187" s="168" t="s">
        <v>241</v>
      </c>
      <c r="G187" s="168" t="s">
        <v>851</v>
      </c>
      <c r="H187" s="168" t="s">
        <v>520</v>
      </c>
      <c r="I187" s="168" t="s">
        <v>1027</v>
      </c>
      <c r="J187" s="169" t="s">
        <v>31</v>
      </c>
      <c r="K187" s="168" t="s">
        <v>31</v>
      </c>
      <c r="L187" s="169" t="s">
        <v>31</v>
      </c>
      <c r="M187" s="170" t="s">
        <v>31</v>
      </c>
      <c r="N187" s="171" t="s">
        <v>31</v>
      </c>
      <c r="U187" s="137" t="s">
        <v>240</v>
      </c>
    </row>
    <row r="188" spans="1:24" s="132" customFormat="1" x14ac:dyDescent="0.2">
      <c r="A188" s="167"/>
      <c r="B188" s="166" t="s">
        <v>31</v>
      </c>
      <c r="C188" s="917" t="s">
        <v>244</v>
      </c>
      <c r="D188" s="917"/>
      <c r="E188" s="917"/>
      <c r="F188" s="159" t="s">
        <v>31</v>
      </c>
      <c r="G188" s="159" t="s">
        <v>31</v>
      </c>
      <c r="H188" s="159" t="s">
        <v>31</v>
      </c>
      <c r="I188" s="159" t="s">
        <v>31</v>
      </c>
      <c r="J188" s="160">
        <v>245.13</v>
      </c>
      <c r="K188" s="159" t="s">
        <v>31</v>
      </c>
      <c r="L188" s="160">
        <v>5.78</v>
      </c>
      <c r="M188" s="161" t="s">
        <v>31</v>
      </c>
      <c r="N188" s="162" t="s">
        <v>31</v>
      </c>
      <c r="V188" s="137" t="s">
        <v>244</v>
      </c>
    </row>
    <row r="189" spans="1:24" s="132" customFormat="1" x14ac:dyDescent="0.2">
      <c r="A189" s="167"/>
      <c r="B189" s="166" t="s">
        <v>31</v>
      </c>
      <c r="C189" s="904" t="s">
        <v>245</v>
      </c>
      <c r="D189" s="904"/>
      <c r="E189" s="904"/>
      <c r="F189" s="168" t="s">
        <v>31</v>
      </c>
      <c r="G189" s="168" t="s">
        <v>31</v>
      </c>
      <c r="H189" s="168" t="s">
        <v>31</v>
      </c>
      <c r="I189" s="168" t="s">
        <v>31</v>
      </c>
      <c r="J189" s="169" t="s">
        <v>31</v>
      </c>
      <c r="K189" s="168" t="s">
        <v>31</v>
      </c>
      <c r="L189" s="169">
        <v>4.37</v>
      </c>
      <c r="M189" s="170" t="s">
        <v>31</v>
      </c>
      <c r="N189" s="171" t="s">
        <v>31</v>
      </c>
      <c r="U189" s="137" t="s">
        <v>245</v>
      </c>
    </row>
    <row r="190" spans="1:24" s="132" customFormat="1" ht="22.5" x14ac:dyDescent="0.2">
      <c r="A190" s="167"/>
      <c r="B190" s="166" t="s">
        <v>892</v>
      </c>
      <c r="C190" s="904" t="s">
        <v>893</v>
      </c>
      <c r="D190" s="904"/>
      <c r="E190" s="904"/>
      <c r="F190" s="168" t="s">
        <v>144</v>
      </c>
      <c r="G190" s="168" t="s">
        <v>248</v>
      </c>
      <c r="H190" s="168" t="s">
        <v>31</v>
      </c>
      <c r="I190" s="168" t="s">
        <v>248</v>
      </c>
      <c r="J190" s="169" t="s">
        <v>31</v>
      </c>
      <c r="K190" s="168" t="s">
        <v>31</v>
      </c>
      <c r="L190" s="169">
        <v>4.1500000000000004</v>
      </c>
      <c r="M190" s="170" t="s">
        <v>31</v>
      </c>
      <c r="N190" s="171" t="s">
        <v>31</v>
      </c>
      <c r="U190" s="137" t="s">
        <v>893</v>
      </c>
    </row>
    <row r="191" spans="1:24" s="132" customFormat="1" ht="22.5" x14ac:dyDescent="0.2">
      <c r="A191" s="167"/>
      <c r="B191" s="166" t="s">
        <v>894</v>
      </c>
      <c r="C191" s="904" t="s">
        <v>895</v>
      </c>
      <c r="D191" s="904"/>
      <c r="E191" s="904"/>
      <c r="F191" s="168" t="s">
        <v>144</v>
      </c>
      <c r="G191" s="168" t="s">
        <v>554</v>
      </c>
      <c r="H191" s="168" t="s">
        <v>31</v>
      </c>
      <c r="I191" s="168" t="s">
        <v>554</v>
      </c>
      <c r="J191" s="169" t="s">
        <v>31</v>
      </c>
      <c r="K191" s="168" t="s">
        <v>31</v>
      </c>
      <c r="L191" s="169">
        <v>2.84</v>
      </c>
      <c r="M191" s="170" t="s">
        <v>31</v>
      </c>
      <c r="N191" s="171" t="s">
        <v>31</v>
      </c>
      <c r="U191" s="137" t="s">
        <v>895</v>
      </c>
    </row>
    <row r="192" spans="1:24" s="132" customFormat="1" x14ac:dyDescent="0.2">
      <c r="A192" s="172"/>
      <c r="B192" s="173"/>
      <c r="C192" s="918" t="s">
        <v>252</v>
      </c>
      <c r="D192" s="918"/>
      <c r="E192" s="918"/>
      <c r="F192" s="174" t="s">
        <v>31</v>
      </c>
      <c r="G192" s="174" t="s">
        <v>31</v>
      </c>
      <c r="H192" s="174" t="s">
        <v>31</v>
      </c>
      <c r="I192" s="174" t="s">
        <v>31</v>
      </c>
      <c r="J192" s="175" t="s">
        <v>31</v>
      </c>
      <c r="K192" s="174" t="s">
        <v>31</v>
      </c>
      <c r="L192" s="175">
        <v>12.77</v>
      </c>
      <c r="M192" s="161" t="s">
        <v>31</v>
      </c>
      <c r="N192" s="176" t="s">
        <v>31</v>
      </c>
      <c r="W192" s="137" t="s">
        <v>252</v>
      </c>
    </row>
    <row r="193" spans="1:25" s="132" customFormat="1" ht="22.5" x14ac:dyDescent="0.2">
      <c r="A193" s="157" t="s">
        <v>398</v>
      </c>
      <c r="B193" s="158" t="s">
        <v>1028</v>
      </c>
      <c r="C193" s="917" t="s">
        <v>1029</v>
      </c>
      <c r="D193" s="917"/>
      <c r="E193" s="917"/>
      <c r="F193" s="159" t="s">
        <v>744</v>
      </c>
      <c r="G193" s="159" t="s">
        <v>31</v>
      </c>
      <c r="H193" s="159" t="s">
        <v>31</v>
      </c>
      <c r="I193" s="159" t="s">
        <v>235</v>
      </c>
      <c r="J193" s="160">
        <v>13.59</v>
      </c>
      <c r="K193" s="159" t="s">
        <v>787</v>
      </c>
      <c r="L193" s="160">
        <v>27.72</v>
      </c>
      <c r="M193" s="161" t="s">
        <v>31</v>
      </c>
      <c r="N193" s="162" t="s">
        <v>31</v>
      </c>
      <c r="R193" s="137" t="s">
        <v>1029</v>
      </c>
    </row>
    <row r="194" spans="1:25" s="132" customFormat="1" x14ac:dyDescent="0.2">
      <c r="A194" s="163"/>
      <c r="B194" s="164"/>
      <c r="C194" s="904" t="s">
        <v>1030</v>
      </c>
      <c r="D194" s="904"/>
      <c r="E194" s="904"/>
      <c r="F194" s="904"/>
      <c r="G194" s="904"/>
      <c r="H194" s="904"/>
      <c r="I194" s="904"/>
      <c r="J194" s="904"/>
      <c r="K194" s="904"/>
      <c r="L194" s="904"/>
      <c r="M194" s="904"/>
      <c r="N194" s="912"/>
      <c r="Y194" s="137" t="s">
        <v>1030</v>
      </c>
    </row>
    <row r="195" spans="1:25" s="132" customFormat="1" ht="22.5" x14ac:dyDescent="0.2">
      <c r="A195" s="165"/>
      <c r="B195" s="166" t="s">
        <v>789</v>
      </c>
      <c r="C195" s="904" t="s">
        <v>790</v>
      </c>
      <c r="D195" s="904"/>
      <c r="E195" s="904"/>
      <c r="F195" s="904"/>
      <c r="G195" s="904"/>
      <c r="H195" s="904"/>
      <c r="I195" s="904"/>
      <c r="J195" s="904"/>
      <c r="K195" s="904"/>
      <c r="L195" s="904"/>
      <c r="M195" s="904"/>
      <c r="N195" s="912"/>
      <c r="S195" s="137" t="s">
        <v>790</v>
      </c>
    </row>
    <row r="196" spans="1:25" s="132" customFormat="1" x14ac:dyDescent="0.2">
      <c r="A196" s="157" t="s">
        <v>404</v>
      </c>
      <c r="B196" s="158" t="s">
        <v>919</v>
      </c>
      <c r="C196" s="917" t="s">
        <v>920</v>
      </c>
      <c r="D196" s="917"/>
      <c r="E196" s="917"/>
      <c r="F196" s="159" t="s">
        <v>650</v>
      </c>
      <c r="G196" s="159" t="s">
        <v>31</v>
      </c>
      <c r="H196" s="159" t="s">
        <v>31</v>
      </c>
      <c r="I196" s="159" t="s">
        <v>1535</v>
      </c>
      <c r="J196" s="160" t="s">
        <v>31</v>
      </c>
      <c r="K196" s="159" t="s">
        <v>31</v>
      </c>
      <c r="L196" s="160" t="s">
        <v>31</v>
      </c>
      <c r="M196" s="161" t="s">
        <v>31</v>
      </c>
      <c r="N196" s="162" t="s">
        <v>31</v>
      </c>
      <c r="R196" s="137" t="s">
        <v>920</v>
      </c>
    </row>
    <row r="197" spans="1:25" s="132" customFormat="1" x14ac:dyDescent="0.2">
      <c r="A197" s="163"/>
      <c r="B197" s="164"/>
      <c r="C197" s="904" t="s">
        <v>1671</v>
      </c>
      <c r="D197" s="904"/>
      <c r="E197" s="904"/>
      <c r="F197" s="904"/>
      <c r="G197" s="904"/>
      <c r="H197" s="904"/>
      <c r="I197" s="904"/>
      <c r="J197" s="904"/>
      <c r="K197" s="904"/>
      <c r="L197" s="904"/>
      <c r="M197" s="904"/>
      <c r="N197" s="912"/>
      <c r="X197" s="137" t="s">
        <v>1671</v>
      </c>
    </row>
    <row r="198" spans="1:25" s="132" customFormat="1" ht="33.75" x14ac:dyDescent="0.2">
      <c r="A198" s="165"/>
      <c r="B198" s="166" t="s">
        <v>822</v>
      </c>
      <c r="C198" s="904" t="s">
        <v>1659</v>
      </c>
      <c r="D198" s="904"/>
      <c r="E198" s="904"/>
      <c r="F198" s="904"/>
      <c r="G198" s="904"/>
      <c r="H198" s="904"/>
      <c r="I198" s="904"/>
      <c r="J198" s="904"/>
      <c r="K198" s="904"/>
      <c r="L198" s="904"/>
      <c r="M198" s="904"/>
      <c r="N198" s="912"/>
      <c r="S198" s="137" t="s">
        <v>1659</v>
      </c>
    </row>
    <row r="199" spans="1:25" s="132" customFormat="1" x14ac:dyDescent="0.2">
      <c r="A199" s="167"/>
      <c r="B199" s="166" t="s">
        <v>225</v>
      </c>
      <c r="C199" s="904" t="s">
        <v>255</v>
      </c>
      <c r="D199" s="904"/>
      <c r="E199" s="904"/>
      <c r="F199" s="168" t="s">
        <v>31</v>
      </c>
      <c r="G199" s="168" t="s">
        <v>31</v>
      </c>
      <c r="H199" s="168" t="s">
        <v>31</v>
      </c>
      <c r="I199" s="168" t="s">
        <v>31</v>
      </c>
      <c r="J199" s="169">
        <v>26.51</v>
      </c>
      <c r="K199" s="168" t="s">
        <v>520</v>
      </c>
      <c r="L199" s="169">
        <v>34.79</v>
      </c>
      <c r="M199" s="170" t="s">
        <v>31</v>
      </c>
      <c r="N199" s="171" t="s">
        <v>31</v>
      </c>
      <c r="T199" s="137" t="s">
        <v>255</v>
      </c>
    </row>
    <row r="200" spans="1:25" s="132" customFormat="1" x14ac:dyDescent="0.2">
      <c r="A200" s="167"/>
      <c r="B200" s="166" t="s">
        <v>235</v>
      </c>
      <c r="C200" s="904" t="s">
        <v>236</v>
      </c>
      <c r="D200" s="904"/>
      <c r="E200" s="904"/>
      <c r="F200" s="168" t="s">
        <v>31</v>
      </c>
      <c r="G200" s="168" t="s">
        <v>31</v>
      </c>
      <c r="H200" s="168" t="s">
        <v>31</v>
      </c>
      <c r="I200" s="168" t="s">
        <v>31</v>
      </c>
      <c r="J200" s="169">
        <v>1.81</v>
      </c>
      <c r="K200" s="168" t="s">
        <v>520</v>
      </c>
      <c r="L200" s="169">
        <v>2.38</v>
      </c>
      <c r="M200" s="170" t="s">
        <v>31</v>
      </c>
      <c r="N200" s="171" t="s">
        <v>31</v>
      </c>
      <c r="T200" s="137" t="s">
        <v>236</v>
      </c>
    </row>
    <row r="201" spans="1:25" s="132" customFormat="1" x14ac:dyDescent="0.2">
      <c r="A201" s="167"/>
      <c r="B201" s="166" t="s">
        <v>238</v>
      </c>
      <c r="C201" s="904" t="s">
        <v>239</v>
      </c>
      <c r="D201" s="904"/>
      <c r="E201" s="904"/>
      <c r="F201" s="168" t="s">
        <v>31</v>
      </c>
      <c r="G201" s="168" t="s">
        <v>31</v>
      </c>
      <c r="H201" s="168" t="s">
        <v>31</v>
      </c>
      <c r="I201" s="168" t="s">
        <v>31</v>
      </c>
      <c r="J201" s="169">
        <v>0.26</v>
      </c>
      <c r="K201" s="168" t="s">
        <v>520</v>
      </c>
      <c r="L201" s="169">
        <v>0.34</v>
      </c>
      <c r="M201" s="170" t="s">
        <v>31</v>
      </c>
      <c r="N201" s="171" t="s">
        <v>31</v>
      </c>
      <c r="T201" s="137" t="s">
        <v>239</v>
      </c>
    </row>
    <row r="202" spans="1:25" s="132" customFormat="1" x14ac:dyDescent="0.2">
      <c r="A202" s="167"/>
      <c r="B202" s="166" t="s">
        <v>256</v>
      </c>
      <c r="C202" s="904" t="s">
        <v>257</v>
      </c>
      <c r="D202" s="904"/>
      <c r="E202" s="904"/>
      <c r="F202" s="168" t="s">
        <v>31</v>
      </c>
      <c r="G202" s="168" t="s">
        <v>31</v>
      </c>
      <c r="H202" s="168" t="s">
        <v>31</v>
      </c>
      <c r="I202" s="168" t="s">
        <v>31</v>
      </c>
      <c r="J202" s="169">
        <v>10.27</v>
      </c>
      <c r="K202" s="168" t="s">
        <v>31</v>
      </c>
      <c r="L202" s="169">
        <v>10.78</v>
      </c>
      <c r="M202" s="170" t="s">
        <v>31</v>
      </c>
      <c r="N202" s="171" t="s">
        <v>31</v>
      </c>
      <c r="T202" s="137" t="s">
        <v>257</v>
      </c>
    </row>
    <row r="203" spans="1:25" s="132" customFormat="1" x14ac:dyDescent="0.2">
      <c r="A203" s="167"/>
      <c r="B203" s="166" t="s">
        <v>31</v>
      </c>
      <c r="C203" s="904" t="s">
        <v>258</v>
      </c>
      <c r="D203" s="904"/>
      <c r="E203" s="904"/>
      <c r="F203" s="168" t="s">
        <v>241</v>
      </c>
      <c r="G203" s="168" t="s">
        <v>923</v>
      </c>
      <c r="H203" s="168" t="s">
        <v>520</v>
      </c>
      <c r="I203" s="168" t="s">
        <v>1672</v>
      </c>
      <c r="J203" s="169" t="s">
        <v>31</v>
      </c>
      <c r="K203" s="168" t="s">
        <v>31</v>
      </c>
      <c r="L203" s="169" t="s">
        <v>31</v>
      </c>
      <c r="M203" s="170" t="s">
        <v>31</v>
      </c>
      <c r="N203" s="171" t="s">
        <v>31</v>
      </c>
      <c r="U203" s="137" t="s">
        <v>258</v>
      </c>
    </row>
    <row r="204" spans="1:25" s="132" customFormat="1" x14ac:dyDescent="0.2">
      <c r="A204" s="167"/>
      <c r="B204" s="166" t="s">
        <v>31</v>
      </c>
      <c r="C204" s="904" t="s">
        <v>240</v>
      </c>
      <c r="D204" s="904"/>
      <c r="E204" s="904"/>
      <c r="F204" s="168" t="s">
        <v>241</v>
      </c>
      <c r="G204" s="168" t="s">
        <v>925</v>
      </c>
      <c r="H204" s="168" t="s">
        <v>520</v>
      </c>
      <c r="I204" s="168" t="s">
        <v>1673</v>
      </c>
      <c r="J204" s="169" t="s">
        <v>31</v>
      </c>
      <c r="K204" s="168" t="s">
        <v>31</v>
      </c>
      <c r="L204" s="169" t="s">
        <v>31</v>
      </c>
      <c r="M204" s="170" t="s">
        <v>31</v>
      </c>
      <c r="N204" s="171" t="s">
        <v>31</v>
      </c>
      <c r="U204" s="137" t="s">
        <v>240</v>
      </c>
    </row>
    <row r="205" spans="1:25" s="132" customFormat="1" x14ac:dyDescent="0.2">
      <c r="A205" s="167"/>
      <c r="B205" s="166" t="s">
        <v>31</v>
      </c>
      <c r="C205" s="917" t="s">
        <v>244</v>
      </c>
      <c r="D205" s="917"/>
      <c r="E205" s="917"/>
      <c r="F205" s="159" t="s">
        <v>31</v>
      </c>
      <c r="G205" s="159" t="s">
        <v>31</v>
      </c>
      <c r="H205" s="159" t="s">
        <v>31</v>
      </c>
      <c r="I205" s="159" t="s">
        <v>31</v>
      </c>
      <c r="J205" s="160">
        <v>38.590000000000003</v>
      </c>
      <c r="K205" s="159" t="s">
        <v>31</v>
      </c>
      <c r="L205" s="160">
        <v>47.95</v>
      </c>
      <c r="M205" s="161" t="s">
        <v>31</v>
      </c>
      <c r="N205" s="162" t="s">
        <v>31</v>
      </c>
      <c r="V205" s="137" t="s">
        <v>244</v>
      </c>
    </row>
    <row r="206" spans="1:25" s="132" customFormat="1" x14ac:dyDescent="0.2">
      <c r="A206" s="167"/>
      <c r="B206" s="166" t="s">
        <v>31</v>
      </c>
      <c r="C206" s="904" t="s">
        <v>245</v>
      </c>
      <c r="D206" s="904"/>
      <c r="E206" s="904"/>
      <c r="F206" s="168" t="s">
        <v>31</v>
      </c>
      <c r="G206" s="168" t="s">
        <v>31</v>
      </c>
      <c r="H206" s="168" t="s">
        <v>31</v>
      </c>
      <c r="I206" s="168" t="s">
        <v>31</v>
      </c>
      <c r="J206" s="169" t="s">
        <v>31</v>
      </c>
      <c r="K206" s="168" t="s">
        <v>31</v>
      </c>
      <c r="L206" s="169">
        <v>35.130000000000003</v>
      </c>
      <c r="M206" s="170" t="s">
        <v>31</v>
      </c>
      <c r="N206" s="171" t="s">
        <v>31</v>
      </c>
      <c r="U206" s="137" t="s">
        <v>245</v>
      </c>
    </row>
    <row r="207" spans="1:25" s="132" customFormat="1" ht="22.5" x14ac:dyDescent="0.2">
      <c r="A207" s="167"/>
      <c r="B207" s="166" t="s">
        <v>892</v>
      </c>
      <c r="C207" s="904" t="s">
        <v>893</v>
      </c>
      <c r="D207" s="904"/>
      <c r="E207" s="904"/>
      <c r="F207" s="168" t="s">
        <v>144</v>
      </c>
      <c r="G207" s="168" t="s">
        <v>248</v>
      </c>
      <c r="H207" s="168" t="s">
        <v>31</v>
      </c>
      <c r="I207" s="168" t="s">
        <v>248</v>
      </c>
      <c r="J207" s="169" t="s">
        <v>31</v>
      </c>
      <c r="K207" s="168" t="s">
        <v>31</v>
      </c>
      <c r="L207" s="169">
        <v>33.369999999999997</v>
      </c>
      <c r="M207" s="170" t="s">
        <v>31</v>
      </c>
      <c r="N207" s="171" t="s">
        <v>31</v>
      </c>
      <c r="U207" s="137" t="s">
        <v>893</v>
      </c>
    </row>
    <row r="208" spans="1:25" s="132" customFormat="1" ht="22.5" x14ac:dyDescent="0.2">
      <c r="A208" s="167"/>
      <c r="B208" s="166" t="s">
        <v>894</v>
      </c>
      <c r="C208" s="904" t="s">
        <v>895</v>
      </c>
      <c r="D208" s="904"/>
      <c r="E208" s="904"/>
      <c r="F208" s="168" t="s">
        <v>144</v>
      </c>
      <c r="G208" s="168" t="s">
        <v>554</v>
      </c>
      <c r="H208" s="168" t="s">
        <v>31</v>
      </c>
      <c r="I208" s="168" t="s">
        <v>554</v>
      </c>
      <c r="J208" s="169" t="s">
        <v>31</v>
      </c>
      <c r="K208" s="168" t="s">
        <v>31</v>
      </c>
      <c r="L208" s="169">
        <v>22.83</v>
      </c>
      <c r="M208" s="170" t="s">
        <v>31</v>
      </c>
      <c r="N208" s="171" t="s">
        <v>31</v>
      </c>
      <c r="U208" s="137" t="s">
        <v>895</v>
      </c>
    </row>
    <row r="209" spans="1:25" s="132" customFormat="1" x14ac:dyDescent="0.2">
      <c r="A209" s="172"/>
      <c r="B209" s="173"/>
      <c r="C209" s="918" t="s">
        <v>252</v>
      </c>
      <c r="D209" s="918"/>
      <c r="E209" s="918"/>
      <c r="F209" s="174" t="s">
        <v>31</v>
      </c>
      <c r="G209" s="174" t="s">
        <v>31</v>
      </c>
      <c r="H209" s="174" t="s">
        <v>31</v>
      </c>
      <c r="I209" s="174" t="s">
        <v>31</v>
      </c>
      <c r="J209" s="175" t="s">
        <v>31</v>
      </c>
      <c r="K209" s="174" t="s">
        <v>31</v>
      </c>
      <c r="L209" s="175">
        <v>104.15</v>
      </c>
      <c r="M209" s="161" t="s">
        <v>31</v>
      </c>
      <c r="N209" s="176" t="s">
        <v>31</v>
      </c>
      <c r="W209" s="137" t="s">
        <v>252</v>
      </c>
    </row>
    <row r="210" spans="1:25" s="132" customFormat="1" ht="22.5" x14ac:dyDescent="0.2">
      <c r="A210" s="157" t="s">
        <v>413</v>
      </c>
      <c r="B210" s="158" t="s">
        <v>1035</v>
      </c>
      <c r="C210" s="917" t="s">
        <v>1036</v>
      </c>
      <c r="D210" s="917"/>
      <c r="E210" s="917"/>
      <c r="F210" s="159" t="s">
        <v>1037</v>
      </c>
      <c r="G210" s="159" t="s">
        <v>31</v>
      </c>
      <c r="H210" s="159" t="s">
        <v>31</v>
      </c>
      <c r="I210" s="159" t="s">
        <v>1674</v>
      </c>
      <c r="J210" s="160">
        <v>2605.5500000000002</v>
      </c>
      <c r="K210" s="159" t="s">
        <v>31</v>
      </c>
      <c r="L210" s="160">
        <v>186.04</v>
      </c>
      <c r="M210" s="161" t="s">
        <v>31</v>
      </c>
      <c r="N210" s="162" t="s">
        <v>31</v>
      </c>
      <c r="R210" s="137" t="s">
        <v>1036</v>
      </c>
    </row>
    <row r="211" spans="1:25" s="132" customFormat="1" x14ac:dyDescent="0.2">
      <c r="A211" s="163"/>
      <c r="B211" s="164"/>
      <c r="C211" s="904" t="s">
        <v>1675</v>
      </c>
      <c r="D211" s="904"/>
      <c r="E211" s="904"/>
      <c r="F211" s="904"/>
      <c r="G211" s="904"/>
      <c r="H211" s="904"/>
      <c r="I211" s="904"/>
      <c r="J211" s="904"/>
      <c r="K211" s="904"/>
      <c r="L211" s="904"/>
      <c r="M211" s="904"/>
      <c r="N211" s="912"/>
      <c r="X211" s="137" t="s">
        <v>1675</v>
      </c>
    </row>
    <row r="212" spans="1:25" s="132" customFormat="1" ht="22.5" x14ac:dyDescent="0.2">
      <c r="A212" s="157" t="s">
        <v>418</v>
      </c>
      <c r="B212" s="158" t="s">
        <v>1040</v>
      </c>
      <c r="C212" s="917" t="s">
        <v>1041</v>
      </c>
      <c r="D212" s="917"/>
      <c r="E212" s="917"/>
      <c r="F212" s="159" t="s">
        <v>1037</v>
      </c>
      <c r="G212" s="159" t="s">
        <v>31</v>
      </c>
      <c r="H212" s="159" t="s">
        <v>31</v>
      </c>
      <c r="I212" s="159" t="s">
        <v>1042</v>
      </c>
      <c r="J212" s="160">
        <v>6663.65</v>
      </c>
      <c r="K212" s="159" t="s">
        <v>31</v>
      </c>
      <c r="L212" s="160">
        <v>135.94</v>
      </c>
      <c r="M212" s="161" t="s">
        <v>31</v>
      </c>
      <c r="N212" s="162" t="s">
        <v>31</v>
      </c>
      <c r="R212" s="137" t="s">
        <v>1041</v>
      </c>
    </row>
    <row r="213" spans="1:25" s="132" customFormat="1" x14ac:dyDescent="0.2">
      <c r="A213" s="163"/>
      <c r="B213" s="164"/>
      <c r="C213" s="904" t="s">
        <v>1043</v>
      </c>
      <c r="D213" s="904"/>
      <c r="E213" s="904"/>
      <c r="F213" s="904"/>
      <c r="G213" s="904"/>
      <c r="H213" s="904"/>
      <c r="I213" s="904"/>
      <c r="J213" s="904"/>
      <c r="K213" s="904"/>
      <c r="L213" s="904"/>
      <c r="M213" s="904"/>
      <c r="N213" s="912"/>
      <c r="X213" s="137" t="s">
        <v>1043</v>
      </c>
    </row>
    <row r="214" spans="1:25" s="132" customFormat="1" ht="22.5" x14ac:dyDescent="0.2">
      <c r="A214" s="157" t="s">
        <v>423</v>
      </c>
      <c r="B214" s="158" t="s">
        <v>931</v>
      </c>
      <c r="C214" s="917" t="s">
        <v>932</v>
      </c>
      <c r="D214" s="917"/>
      <c r="E214" s="917"/>
      <c r="F214" s="159" t="s">
        <v>744</v>
      </c>
      <c r="G214" s="159" t="s">
        <v>31</v>
      </c>
      <c r="H214" s="159" t="s">
        <v>31</v>
      </c>
      <c r="I214" s="159" t="s">
        <v>1044</v>
      </c>
      <c r="J214" s="160">
        <v>6.41</v>
      </c>
      <c r="K214" s="159" t="s">
        <v>787</v>
      </c>
      <c r="L214" s="160">
        <v>100.03</v>
      </c>
      <c r="M214" s="161" t="s">
        <v>31</v>
      </c>
      <c r="N214" s="162" t="s">
        <v>31</v>
      </c>
      <c r="R214" s="137" t="s">
        <v>932</v>
      </c>
    </row>
    <row r="215" spans="1:25" s="132" customFormat="1" x14ac:dyDescent="0.2">
      <c r="A215" s="163"/>
      <c r="B215" s="164"/>
      <c r="C215" s="904" t="s">
        <v>1045</v>
      </c>
      <c r="D215" s="904"/>
      <c r="E215" s="904"/>
      <c r="F215" s="904"/>
      <c r="G215" s="904"/>
      <c r="H215" s="904"/>
      <c r="I215" s="904"/>
      <c r="J215" s="904"/>
      <c r="K215" s="904"/>
      <c r="L215" s="904"/>
      <c r="M215" s="904"/>
      <c r="N215" s="912"/>
      <c r="X215" s="137" t="s">
        <v>1045</v>
      </c>
    </row>
    <row r="216" spans="1:25" s="132" customFormat="1" x14ac:dyDescent="0.2">
      <c r="A216" s="163"/>
      <c r="B216" s="164"/>
      <c r="C216" s="904" t="s">
        <v>1046</v>
      </c>
      <c r="D216" s="904"/>
      <c r="E216" s="904"/>
      <c r="F216" s="904"/>
      <c r="G216" s="904"/>
      <c r="H216" s="904"/>
      <c r="I216" s="904"/>
      <c r="J216" s="904"/>
      <c r="K216" s="904"/>
      <c r="L216" s="904"/>
      <c r="M216" s="904"/>
      <c r="N216" s="912"/>
      <c r="Y216" s="137" t="s">
        <v>1046</v>
      </c>
    </row>
    <row r="217" spans="1:25" s="132" customFormat="1" ht="22.5" x14ac:dyDescent="0.2">
      <c r="A217" s="165"/>
      <c r="B217" s="166" t="s">
        <v>789</v>
      </c>
      <c r="C217" s="904" t="s">
        <v>790</v>
      </c>
      <c r="D217" s="904"/>
      <c r="E217" s="904"/>
      <c r="F217" s="904"/>
      <c r="G217" s="904"/>
      <c r="H217" s="904"/>
      <c r="I217" s="904"/>
      <c r="J217" s="904"/>
      <c r="K217" s="904"/>
      <c r="L217" s="904"/>
      <c r="M217" s="904"/>
      <c r="N217" s="912"/>
      <c r="S217" s="137" t="s">
        <v>790</v>
      </c>
    </row>
    <row r="218" spans="1:25" s="132" customFormat="1" ht="22.5" x14ac:dyDescent="0.2">
      <c r="A218" s="157" t="s">
        <v>426</v>
      </c>
      <c r="B218" s="158" t="s">
        <v>1047</v>
      </c>
      <c r="C218" s="917" t="s">
        <v>1048</v>
      </c>
      <c r="D218" s="917"/>
      <c r="E218" s="917"/>
      <c r="F218" s="159" t="s">
        <v>900</v>
      </c>
      <c r="G218" s="159" t="s">
        <v>31</v>
      </c>
      <c r="H218" s="159" t="s">
        <v>31</v>
      </c>
      <c r="I218" s="159" t="s">
        <v>868</v>
      </c>
      <c r="J218" s="160">
        <v>125</v>
      </c>
      <c r="K218" s="159" t="s">
        <v>31</v>
      </c>
      <c r="L218" s="160">
        <v>12.5</v>
      </c>
      <c r="M218" s="161" t="s">
        <v>31</v>
      </c>
      <c r="N218" s="162" t="s">
        <v>31</v>
      </c>
      <c r="R218" s="137" t="s">
        <v>1048</v>
      </c>
    </row>
    <row r="219" spans="1:25" s="132" customFormat="1" x14ac:dyDescent="0.2">
      <c r="A219" s="163"/>
      <c r="B219" s="164"/>
      <c r="C219" s="904" t="s">
        <v>1049</v>
      </c>
      <c r="D219" s="904"/>
      <c r="E219" s="904"/>
      <c r="F219" s="904"/>
      <c r="G219" s="904"/>
      <c r="H219" s="904"/>
      <c r="I219" s="904"/>
      <c r="J219" s="904"/>
      <c r="K219" s="904"/>
      <c r="L219" s="904"/>
      <c r="M219" s="904"/>
      <c r="N219" s="912"/>
      <c r="X219" s="137" t="s">
        <v>1049</v>
      </c>
    </row>
    <row r="220" spans="1:25" s="132" customFormat="1" ht="33.75" x14ac:dyDescent="0.2">
      <c r="A220" s="157" t="s">
        <v>431</v>
      </c>
      <c r="B220" s="158" t="s">
        <v>936</v>
      </c>
      <c r="C220" s="917" t="s">
        <v>937</v>
      </c>
      <c r="D220" s="917"/>
      <c r="E220" s="917"/>
      <c r="F220" s="159" t="s">
        <v>178</v>
      </c>
      <c r="G220" s="159" t="s">
        <v>31</v>
      </c>
      <c r="H220" s="159" t="s">
        <v>31</v>
      </c>
      <c r="I220" s="159" t="s">
        <v>235</v>
      </c>
      <c r="J220" s="160" t="s">
        <v>31</v>
      </c>
      <c r="K220" s="159" t="s">
        <v>31</v>
      </c>
      <c r="L220" s="160" t="s">
        <v>31</v>
      </c>
      <c r="M220" s="161" t="s">
        <v>31</v>
      </c>
      <c r="N220" s="162" t="s">
        <v>31</v>
      </c>
      <c r="R220" s="137" t="s">
        <v>937</v>
      </c>
    </row>
    <row r="221" spans="1:25" s="132" customFormat="1" ht="33.75" x14ac:dyDescent="0.2">
      <c r="A221" s="165"/>
      <c r="B221" s="166" t="s">
        <v>822</v>
      </c>
      <c r="C221" s="904" t="s">
        <v>1659</v>
      </c>
      <c r="D221" s="904"/>
      <c r="E221" s="904"/>
      <c r="F221" s="904"/>
      <c r="G221" s="904"/>
      <c r="H221" s="904"/>
      <c r="I221" s="904"/>
      <c r="J221" s="904"/>
      <c r="K221" s="904"/>
      <c r="L221" s="904"/>
      <c r="M221" s="904"/>
      <c r="N221" s="912"/>
      <c r="S221" s="137" t="s">
        <v>1659</v>
      </c>
    </row>
    <row r="222" spans="1:25" s="132" customFormat="1" x14ac:dyDescent="0.2">
      <c r="A222" s="167"/>
      <c r="B222" s="166" t="s">
        <v>225</v>
      </c>
      <c r="C222" s="904" t="s">
        <v>255</v>
      </c>
      <c r="D222" s="904"/>
      <c r="E222" s="904"/>
      <c r="F222" s="168" t="s">
        <v>31</v>
      </c>
      <c r="G222" s="168" t="s">
        <v>31</v>
      </c>
      <c r="H222" s="168" t="s">
        <v>31</v>
      </c>
      <c r="I222" s="168" t="s">
        <v>31</v>
      </c>
      <c r="J222" s="169">
        <v>2.0699999999999998</v>
      </c>
      <c r="K222" s="168" t="s">
        <v>520</v>
      </c>
      <c r="L222" s="169">
        <v>5.18</v>
      </c>
      <c r="M222" s="170" t="s">
        <v>31</v>
      </c>
      <c r="N222" s="171" t="s">
        <v>31</v>
      </c>
      <c r="T222" s="137" t="s">
        <v>255</v>
      </c>
    </row>
    <row r="223" spans="1:25" s="132" customFormat="1" x14ac:dyDescent="0.2">
      <c r="A223" s="167"/>
      <c r="B223" s="166" t="s">
        <v>256</v>
      </c>
      <c r="C223" s="904" t="s">
        <v>257</v>
      </c>
      <c r="D223" s="904"/>
      <c r="E223" s="904"/>
      <c r="F223" s="168" t="s">
        <v>31</v>
      </c>
      <c r="G223" s="168" t="s">
        <v>31</v>
      </c>
      <c r="H223" s="168" t="s">
        <v>31</v>
      </c>
      <c r="I223" s="168" t="s">
        <v>31</v>
      </c>
      <c r="J223" s="169">
        <v>0.04</v>
      </c>
      <c r="K223" s="168" t="s">
        <v>31</v>
      </c>
      <c r="L223" s="169">
        <v>0.08</v>
      </c>
      <c r="M223" s="170" t="s">
        <v>31</v>
      </c>
      <c r="N223" s="171" t="s">
        <v>31</v>
      </c>
      <c r="T223" s="137" t="s">
        <v>257</v>
      </c>
    </row>
    <row r="224" spans="1:25" s="132" customFormat="1" x14ac:dyDescent="0.2">
      <c r="A224" s="167"/>
      <c r="B224" s="166" t="s">
        <v>31</v>
      </c>
      <c r="C224" s="904" t="s">
        <v>258</v>
      </c>
      <c r="D224" s="904"/>
      <c r="E224" s="904"/>
      <c r="F224" s="168" t="s">
        <v>241</v>
      </c>
      <c r="G224" s="168" t="s">
        <v>939</v>
      </c>
      <c r="H224" s="168" t="s">
        <v>520</v>
      </c>
      <c r="I224" s="168" t="s">
        <v>570</v>
      </c>
      <c r="J224" s="169" t="s">
        <v>31</v>
      </c>
      <c r="K224" s="168" t="s">
        <v>31</v>
      </c>
      <c r="L224" s="169" t="s">
        <v>31</v>
      </c>
      <c r="M224" s="170" t="s">
        <v>31</v>
      </c>
      <c r="N224" s="171" t="s">
        <v>31</v>
      </c>
      <c r="U224" s="137" t="s">
        <v>258</v>
      </c>
    </row>
    <row r="225" spans="1:25" s="132" customFormat="1" x14ac:dyDescent="0.2">
      <c r="A225" s="167"/>
      <c r="B225" s="166" t="s">
        <v>31</v>
      </c>
      <c r="C225" s="917" t="s">
        <v>244</v>
      </c>
      <c r="D225" s="917"/>
      <c r="E225" s="917"/>
      <c r="F225" s="159" t="s">
        <v>31</v>
      </c>
      <c r="G225" s="159" t="s">
        <v>31</v>
      </c>
      <c r="H225" s="159" t="s">
        <v>31</v>
      </c>
      <c r="I225" s="159" t="s">
        <v>31</v>
      </c>
      <c r="J225" s="160">
        <v>2.11</v>
      </c>
      <c r="K225" s="159" t="s">
        <v>31</v>
      </c>
      <c r="L225" s="160">
        <v>5.26</v>
      </c>
      <c r="M225" s="161" t="s">
        <v>31</v>
      </c>
      <c r="N225" s="162" t="s">
        <v>31</v>
      </c>
      <c r="V225" s="137" t="s">
        <v>244</v>
      </c>
    </row>
    <row r="226" spans="1:25" s="132" customFormat="1" x14ac:dyDescent="0.2">
      <c r="A226" s="167"/>
      <c r="B226" s="166" t="s">
        <v>31</v>
      </c>
      <c r="C226" s="904" t="s">
        <v>245</v>
      </c>
      <c r="D226" s="904"/>
      <c r="E226" s="904"/>
      <c r="F226" s="168" t="s">
        <v>31</v>
      </c>
      <c r="G226" s="168" t="s">
        <v>31</v>
      </c>
      <c r="H226" s="168" t="s">
        <v>31</v>
      </c>
      <c r="I226" s="168" t="s">
        <v>31</v>
      </c>
      <c r="J226" s="169" t="s">
        <v>31</v>
      </c>
      <c r="K226" s="168" t="s">
        <v>31</v>
      </c>
      <c r="L226" s="169">
        <v>5.18</v>
      </c>
      <c r="M226" s="170" t="s">
        <v>31</v>
      </c>
      <c r="N226" s="171" t="s">
        <v>31</v>
      </c>
      <c r="U226" s="137" t="s">
        <v>245</v>
      </c>
    </row>
    <row r="227" spans="1:25" s="132" customFormat="1" ht="22.5" x14ac:dyDescent="0.2">
      <c r="A227" s="167"/>
      <c r="B227" s="166" t="s">
        <v>839</v>
      </c>
      <c r="C227" s="904" t="s">
        <v>840</v>
      </c>
      <c r="D227" s="904"/>
      <c r="E227" s="904"/>
      <c r="F227" s="168" t="s">
        <v>144</v>
      </c>
      <c r="G227" s="168" t="s">
        <v>841</v>
      </c>
      <c r="H227" s="168" t="s">
        <v>31</v>
      </c>
      <c r="I227" s="168" t="s">
        <v>841</v>
      </c>
      <c r="J227" s="169" t="s">
        <v>31</v>
      </c>
      <c r="K227" s="168" t="s">
        <v>31</v>
      </c>
      <c r="L227" s="169">
        <v>4.7699999999999996</v>
      </c>
      <c r="M227" s="170" t="s">
        <v>31</v>
      </c>
      <c r="N227" s="171" t="s">
        <v>31</v>
      </c>
      <c r="U227" s="137" t="s">
        <v>840</v>
      </c>
    </row>
    <row r="228" spans="1:25" s="132" customFormat="1" ht="22.5" x14ac:dyDescent="0.2">
      <c r="A228" s="167"/>
      <c r="B228" s="166" t="s">
        <v>842</v>
      </c>
      <c r="C228" s="904" t="s">
        <v>843</v>
      </c>
      <c r="D228" s="904"/>
      <c r="E228" s="904"/>
      <c r="F228" s="168" t="s">
        <v>144</v>
      </c>
      <c r="G228" s="168" t="s">
        <v>554</v>
      </c>
      <c r="H228" s="168" t="s">
        <v>31</v>
      </c>
      <c r="I228" s="168" t="s">
        <v>554</v>
      </c>
      <c r="J228" s="169" t="s">
        <v>31</v>
      </c>
      <c r="K228" s="168" t="s">
        <v>31</v>
      </c>
      <c r="L228" s="169">
        <v>3.37</v>
      </c>
      <c r="M228" s="170" t="s">
        <v>31</v>
      </c>
      <c r="N228" s="171" t="s">
        <v>31</v>
      </c>
      <c r="U228" s="137" t="s">
        <v>843</v>
      </c>
    </row>
    <row r="229" spans="1:25" s="132" customFormat="1" x14ac:dyDescent="0.2">
      <c r="A229" s="172"/>
      <c r="B229" s="173"/>
      <c r="C229" s="918" t="s">
        <v>252</v>
      </c>
      <c r="D229" s="918"/>
      <c r="E229" s="918"/>
      <c r="F229" s="174" t="s">
        <v>31</v>
      </c>
      <c r="G229" s="174" t="s">
        <v>31</v>
      </c>
      <c r="H229" s="174" t="s">
        <v>31</v>
      </c>
      <c r="I229" s="174" t="s">
        <v>31</v>
      </c>
      <c r="J229" s="175" t="s">
        <v>31</v>
      </c>
      <c r="K229" s="174" t="s">
        <v>31</v>
      </c>
      <c r="L229" s="175">
        <v>13.4</v>
      </c>
      <c r="M229" s="161" t="s">
        <v>31</v>
      </c>
      <c r="N229" s="176" t="s">
        <v>31</v>
      </c>
      <c r="W229" s="137" t="s">
        <v>252</v>
      </c>
    </row>
    <row r="230" spans="1:25" s="132" customFormat="1" ht="22.5" x14ac:dyDescent="0.2">
      <c r="A230" s="157" t="s">
        <v>438</v>
      </c>
      <c r="B230" s="158" t="s">
        <v>881</v>
      </c>
      <c r="C230" s="917" t="s">
        <v>941</v>
      </c>
      <c r="D230" s="917"/>
      <c r="E230" s="917"/>
      <c r="F230" s="159" t="s">
        <v>178</v>
      </c>
      <c r="G230" s="159" t="s">
        <v>31</v>
      </c>
      <c r="H230" s="159" t="s">
        <v>31</v>
      </c>
      <c r="I230" s="159" t="s">
        <v>225</v>
      </c>
      <c r="J230" s="160">
        <v>19.559999999999999</v>
      </c>
      <c r="K230" s="159" t="s">
        <v>787</v>
      </c>
      <c r="L230" s="160">
        <v>19.95</v>
      </c>
      <c r="M230" s="161" t="s">
        <v>31</v>
      </c>
      <c r="N230" s="162" t="s">
        <v>31</v>
      </c>
      <c r="R230" s="137" t="s">
        <v>941</v>
      </c>
    </row>
    <row r="231" spans="1:25" s="132" customFormat="1" x14ac:dyDescent="0.2">
      <c r="A231" s="163"/>
      <c r="B231" s="164"/>
      <c r="C231" s="904" t="s">
        <v>942</v>
      </c>
      <c r="D231" s="904"/>
      <c r="E231" s="904"/>
      <c r="F231" s="904"/>
      <c r="G231" s="904"/>
      <c r="H231" s="904"/>
      <c r="I231" s="904"/>
      <c r="J231" s="904"/>
      <c r="K231" s="904"/>
      <c r="L231" s="904"/>
      <c r="M231" s="904"/>
      <c r="N231" s="912"/>
      <c r="Y231" s="137" t="s">
        <v>942</v>
      </c>
    </row>
    <row r="232" spans="1:25" s="132" customFormat="1" ht="22.5" x14ac:dyDescent="0.2">
      <c r="A232" s="165"/>
      <c r="B232" s="166" t="s">
        <v>789</v>
      </c>
      <c r="C232" s="904" t="s">
        <v>790</v>
      </c>
      <c r="D232" s="904"/>
      <c r="E232" s="904"/>
      <c r="F232" s="904"/>
      <c r="G232" s="904"/>
      <c r="H232" s="904"/>
      <c r="I232" s="904"/>
      <c r="J232" s="904"/>
      <c r="K232" s="904"/>
      <c r="L232" s="904"/>
      <c r="M232" s="904"/>
      <c r="N232" s="912"/>
      <c r="S232" s="137" t="s">
        <v>790</v>
      </c>
    </row>
    <row r="233" spans="1:25" s="132" customFormat="1" ht="22.5" x14ac:dyDescent="0.2">
      <c r="A233" s="157" t="s">
        <v>443</v>
      </c>
      <c r="B233" s="158" t="s">
        <v>1050</v>
      </c>
      <c r="C233" s="917" t="s">
        <v>1051</v>
      </c>
      <c r="D233" s="917"/>
      <c r="E233" s="917"/>
      <c r="F233" s="159" t="s">
        <v>1052</v>
      </c>
      <c r="G233" s="159" t="s">
        <v>31</v>
      </c>
      <c r="H233" s="159" t="s">
        <v>31</v>
      </c>
      <c r="I233" s="159" t="s">
        <v>225</v>
      </c>
      <c r="J233" s="160" t="s">
        <v>31</v>
      </c>
      <c r="K233" s="159" t="s">
        <v>31</v>
      </c>
      <c r="L233" s="160" t="s">
        <v>31</v>
      </c>
      <c r="M233" s="161" t="s">
        <v>31</v>
      </c>
      <c r="N233" s="162" t="s">
        <v>31</v>
      </c>
      <c r="R233" s="137" t="s">
        <v>1051</v>
      </c>
    </row>
    <row r="234" spans="1:25" s="132" customFormat="1" x14ac:dyDescent="0.2">
      <c r="A234" s="163"/>
      <c r="B234" s="164"/>
      <c r="C234" s="904" t="s">
        <v>1053</v>
      </c>
      <c r="D234" s="904"/>
      <c r="E234" s="904"/>
      <c r="F234" s="904"/>
      <c r="G234" s="904"/>
      <c r="H234" s="904"/>
      <c r="I234" s="904"/>
      <c r="J234" s="904"/>
      <c r="K234" s="904"/>
      <c r="L234" s="904"/>
      <c r="M234" s="904"/>
      <c r="N234" s="912"/>
      <c r="X234" s="137" t="s">
        <v>1053</v>
      </c>
    </row>
    <row r="235" spans="1:25" s="132" customFormat="1" ht="33.75" x14ac:dyDescent="0.2">
      <c r="A235" s="165"/>
      <c r="B235" s="166" t="s">
        <v>822</v>
      </c>
      <c r="C235" s="904" t="s">
        <v>1659</v>
      </c>
      <c r="D235" s="904"/>
      <c r="E235" s="904"/>
      <c r="F235" s="904"/>
      <c r="G235" s="904"/>
      <c r="H235" s="904"/>
      <c r="I235" s="904"/>
      <c r="J235" s="904"/>
      <c r="K235" s="904"/>
      <c r="L235" s="904"/>
      <c r="M235" s="904"/>
      <c r="N235" s="912"/>
      <c r="S235" s="137" t="s">
        <v>1659</v>
      </c>
    </row>
    <row r="236" spans="1:25" s="132" customFormat="1" x14ac:dyDescent="0.2">
      <c r="A236" s="167"/>
      <c r="B236" s="166" t="s">
        <v>225</v>
      </c>
      <c r="C236" s="904" t="s">
        <v>255</v>
      </c>
      <c r="D236" s="904"/>
      <c r="E236" s="904"/>
      <c r="F236" s="168" t="s">
        <v>31</v>
      </c>
      <c r="G236" s="168" t="s">
        <v>31</v>
      </c>
      <c r="H236" s="168" t="s">
        <v>31</v>
      </c>
      <c r="I236" s="168" t="s">
        <v>31</v>
      </c>
      <c r="J236" s="169">
        <v>49.06</v>
      </c>
      <c r="K236" s="168" t="s">
        <v>520</v>
      </c>
      <c r="L236" s="169">
        <v>61.33</v>
      </c>
      <c r="M236" s="170" t="s">
        <v>31</v>
      </c>
      <c r="N236" s="171" t="s">
        <v>31</v>
      </c>
      <c r="T236" s="137" t="s">
        <v>255</v>
      </c>
    </row>
    <row r="237" spans="1:25" s="132" customFormat="1" x14ac:dyDescent="0.2">
      <c r="A237" s="167"/>
      <c r="B237" s="166" t="s">
        <v>256</v>
      </c>
      <c r="C237" s="904" t="s">
        <v>257</v>
      </c>
      <c r="D237" s="904"/>
      <c r="E237" s="904"/>
      <c r="F237" s="168" t="s">
        <v>31</v>
      </c>
      <c r="G237" s="168" t="s">
        <v>31</v>
      </c>
      <c r="H237" s="168" t="s">
        <v>31</v>
      </c>
      <c r="I237" s="168" t="s">
        <v>31</v>
      </c>
      <c r="J237" s="169">
        <v>5.35</v>
      </c>
      <c r="K237" s="168" t="s">
        <v>31</v>
      </c>
      <c r="L237" s="169">
        <v>5.35</v>
      </c>
      <c r="M237" s="170" t="s">
        <v>31</v>
      </c>
      <c r="N237" s="171" t="s">
        <v>31</v>
      </c>
      <c r="T237" s="137" t="s">
        <v>257</v>
      </c>
    </row>
    <row r="238" spans="1:25" s="132" customFormat="1" x14ac:dyDescent="0.2">
      <c r="A238" s="167"/>
      <c r="B238" s="166" t="s">
        <v>31</v>
      </c>
      <c r="C238" s="904" t="s">
        <v>258</v>
      </c>
      <c r="D238" s="904"/>
      <c r="E238" s="904"/>
      <c r="F238" s="168" t="s">
        <v>241</v>
      </c>
      <c r="G238" s="168" t="s">
        <v>1054</v>
      </c>
      <c r="H238" s="168" t="s">
        <v>520</v>
      </c>
      <c r="I238" s="168" t="s">
        <v>1055</v>
      </c>
      <c r="J238" s="169" t="s">
        <v>31</v>
      </c>
      <c r="K238" s="168" t="s">
        <v>31</v>
      </c>
      <c r="L238" s="169" t="s">
        <v>31</v>
      </c>
      <c r="M238" s="170" t="s">
        <v>31</v>
      </c>
      <c r="N238" s="171" t="s">
        <v>31</v>
      </c>
      <c r="U238" s="137" t="s">
        <v>258</v>
      </c>
    </row>
    <row r="239" spans="1:25" s="132" customFormat="1" x14ac:dyDescent="0.2">
      <c r="A239" s="167"/>
      <c r="B239" s="166" t="s">
        <v>31</v>
      </c>
      <c r="C239" s="917" t="s">
        <v>244</v>
      </c>
      <c r="D239" s="917"/>
      <c r="E239" s="917"/>
      <c r="F239" s="159" t="s">
        <v>31</v>
      </c>
      <c r="G239" s="159" t="s">
        <v>31</v>
      </c>
      <c r="H239" s="159" t="s">
        <v>31</v>
      </c>
      <c r="I239" s="159" t="s">
        <v>31</v>
      </c>
      <c r="J239" s="160">
        <v>54.41</v>
      </c>
      <c r="K239" s="159" t="s">
        <v>31</v>
      </c>
      <c r="L239" s="160">
        <v>66.680000000000007</v>
      </c>
      <c r="M239" s="161" t="s">
        <v>31</v>
      </c>
      <c r="N239" s="162" t="s">
        <v>31</v>
      </c>
      <c r="V239" s="137" t="s">
        <v>244</v>
      </c>
    </row>
    <row r="240" spans="1:25" s="132" customFormat="1" x14ac:dyDescent="0.2">
      <c r="A240" s="167"/>
      <c r="B240" s="166" t="s">
        <v>31</v>
      </c>
      <c r="C240" s="904" t="s">
        <v>245</v>
      </c>
      <c r="D240" s="904"/>
      <c r="E240" s="904"/>
      <c r="F240" s="168" t="s">
        <v>31</v>
      </c>
      <c r="G240" s="168" t="s">
        <v>31</v>
      </c>
      <c r="H240" s="168" t="s">
        <v>31</v>
      </c>
      <c r="I240" s="168" t="s">
        <v>31</v>
      </c>
      <c r="J240" s="169" t="s">
        <v>31</v>
      </c>
      <c r="K240" s="168" t="s">
        <v>31</v>
      </c>
      <c r="L240" s="169">
        <v>61.33</v>
      </c>
      <c r="M240" s="170" t="s">
        <v>31</v>
      </c>
      <c r="N240" s="171" t="s">
        <v>31</v>
      </c>
      <c r="U240" s="137" t="s">
        <v>245</v>
      </c>
    </row>
    <row r="241" spans="1:24" s="132" customFormat="1" ht="22.5" x14ac:dyDescent="0.2">
      <c r="A241" s="167"/>
      <c r="B241" s="166" t="s">
        <v>699</v>
      </c>
      <c r="C241" s="904" t="s">
        <v>700</v>
      </c>
      <c r="D241" s="904"/>
      <c r="E241" s="904"/>
      <c r="F241" s="168" t="s">
        <v>144</v>
      </c>
      <c r="G241" s="168" t="s">
        <v>537</v>
      </c>
      <c r="H241" s="168" t="s">
        <v>31</v>
      </c>
      <c r="I241" s="168" t="s">
        <v>537</v>
      </c>
      <c r="J241" s="169" t="s">
        <v>31</v>
      </c>
      <c r="K241" s="168" t="s">
        <v>31</v>
      </c>
      <c r="L241" s="169">
        <v>49.06</v>
      </c>
      <c r="M241" s="170" t="s">
        <v>31</v>
      </c>
      <c r="N241" s="171" t="s">
        <v>31</v>
      </c>
      <c r="U241" s="137" t="s">
        <v>700</v>
      </c>
    </row>
    <row r="242" spans="1:24" s="132" customFormat="1" ht="22.5" x14ac:dyDescent="0.2">
      <c r="A242" s="167"/>
      <c r="B242" s="166" t="s">
        <v>701</v>
      </c>
      <c r="C242" s="904" t="s">
        <v>702</v>
      </c>
      <c r="D242" s="904"/>
      <c r="E242" s="904"/>
      <c r="F242" s="168" t="s">
        <v>144</v>
      </c>
      <c r="G242" s="168" t="s">
        <v>703</v>
      </c>
      <c r="H242" s="168" t="s">
        <v>31</v>
      </c>
      <c r="I242" s="168" t="s">
        <v>703</v>
      </c>
      <c r="J242" s="169" t="s">
        <v>31</v>
      </c>
      <c r="K242" s="168" t="s">
        <v>31</v>
      </c>
      <c r="L242" s="169">
        <v>36.799999999999997</v>
      </c>
      <c r="M242" s="170" t="s">
        <v>31</v>
      </c>
      <c r="N242" s="171" t="s">
        <v>31</v>
      </c>
      <c r="U242" s="137" t="s">
        <v>702</v>
      </c>
    </row>
    <row r="243" spans="1:24" s="132" customFormat="1" x14ac:dyDescent="0.2">
      <c r="A243" s="172"/>
      <c r="B243" s="173"/>
      <c r="C243" s="918" t="s">
        <v>252</v>
      </c>
      <c r="D243" s="918"/>
      <c r="E243" s="918"/>
      <c r="F243" s="174" t="s">
        <v>31</v>
      </c>
      <c r="G243" s="174" t="s">
        <v>31</v>
      </c>
      <c r="H243" s="174" t="s">
        <v>31</v>
      </c>
      <c r="I243" s="174" t="s">
        <v>31</v>
      </c>
      <c r="J243" s="175" t="s">
        <v>31</v>
      </c>
      <c r="K243" s="174" t="s">
        <v>31</v>
      </c>
      <c r="L243" s="175">
        <v>152.54</v>
      </c>
      <c r="M243" s="161" t="s">
        <v>31</v>
      </c>
      <c r="N243" s="176" t="s">
        <v>31</v>
      </c>
      <c r="W243" s="137" t="s">
        <v>252</v>
      </c>
    </row>
    <row r="244" spans="1:24" s="132" customFormat="1" ht="22.5" x14ac:dyDescent="0.2">
      <c r="A244" s="157" t="s">
        <v>447</v>
      </c>
      <c r="B244" s="158" t="s">
        <v>945</v>
      </c>
      <c r="C244" s="917" t="s">
        <v>946</v>
      </c>
      <c r="D244" s="917"/>
      <c r="E244" s="917"/>
      <c r="F244" s="159" t="s">
        <v>900</v>
      </c>
      <c r="G244" s="159" t="s">
        <v>31</v>
      </c>
      <c r="H244" s="159" t="s">
        <v>31</v>
      </c>
      <c r="I244" s="159" t="s">
        <v>868</v>
      </c>
      <c r="J244" s="160">
        <v>343.28</v>
      </c>
      <c r="K244" s="159" t="s">
        <v>31</v>
      </c>
      <c r="L244" s="160">
        <v>34.33</v>
      </c>
      <c r="M244" s="161" t="s">
        <v>31</v>
      </c>
      <c r="N244" s="162" t="s">
        <v>31</v>
      </c>
      <c r="R244" s="137" t="s">
        <v>946</v>
      </c>
    </row>
    <row r="245" spans="1:24" s="132" customFormat="1" x14ac:dyDescent="0.2">
      <c r="A245" s="163"/>
      <c r="B245" s="164"/>
      <c r="C245" s="904" t="s">
        <v>1049</v>
      </c>
      <c r="D245" s="904"/>
      <c r="E245" s="904"/>
      <c r="F245" s="904"/>
      <c r="G245" s="904"/>
      <c r="H245" s="904"/>
      <c r="I245" s="904"/>
      <c r="J245" s="904"/>
      <c r="K245" s="904"/>
      <c r="L245" s="904"/>
      <c r="M245" s="904"/>
      <c r="N245" s="912"/>
      <c r="X245" s="137" t="s">
        <v>1049</v>
      </c>
    </row>
    <row r="246" spans="1:24" s="132" customFormat="1" ht="33.75" x14ac:dyDescent="0.2">
      <c r="A246" s="157" t="s">
        <v>452</v>
      </c>
      <c r="B246" s="158" t="s">
        <v>949</v>
      </c>
      <c r="C246" s="917" t="s">
        <v>950</v>
      </c>
      <c r="D246" s="917"/>
      <c r="E246" s="917"/>
      <c r="F246" s="159" t="s">
        <v>178</v>
      </c>
      <c r="G246" s="159" t="s">
        <v>31</v>
      </c>
      <c r="H246" s="159" t="s">
        <v>31</v>
      </c>
      <c r="I246" s="159" t="s">
        <v>413</v>
      </c>
      <c r="J246" s="160" t="s">
        <v>31</v>
      </c>
      <c r="K246" s="159" t="s">
        <v>31</v>
      </c>
      <c r="L246" s="160" t="s">
        <v>31</v>
      </c>
      <c r="M246" s="161" t="s">
        <v>31</v>
      </c>
      <c r="N246" s="162" t="s">
        <v>31</v>
      </c>
      <c r="R246" s="137" t="s">
        <v>950</v>
      </c>
    </row>
    <row r="247" spans="1:24" s="132" customFormat="1" ht="33.75" x14ac:dyDescent="0.2">
      <c r="A247" s="165"/>
      <c r="B247" s="166" t="s">
        <v>822</v>
      </c>
      <c r="C247" s="904" t="s">
        <v>1659</v>
      </c>
      <c r="D247" s="904"/>
      <c r="E247" s="904"/>
      <c r="F247" s="904"/>
      <c r="G247" s="904"/>
      <c r="H247" s="904"/>
      <c r="I247" s="904"/>
      <c r="J247" s="904"/>
      <c r="K247" s="904"/>
      <c r="L247" s="904"/>
      <c r="M247" s="904"/>
      <c r="N247" s="912"/>
      <c r="S247" s="137" t="s">
        <v>1659</v>
      </c>
    </row>
    <row r="248" spans="1:24" s="132" customFormat="1" x14ac:dyDescent="0.2">
      <c r="A248" s="167"/>
      <c r="B248" s="166" t="s">
        <v>225</v>
      </c>
      <c r="C248" s="904" t="s">
        <v>255</v>
      </c>
      <c r="D248" s="904"/>
      <c r="E248" s="904"/>
      <c r="F248" s="168" t="s">
        <v>31</v>
      </c>
      <c r="G248" s="168" t="s">
        <v>31</v>
      </c>
      <c r="H248" s="168" t="s">
        <v>31</v>
      </c>
      <c r="I248" s="168" t="s">
        <v>31</v>
      </c>
      <c r="J248" s="169">
        <v>3.57</v>
      </c>
      <c r="K248" s="168" t="s">
        <v>520</v>
      </c>
      <c r="L248" s="169">
        <v>133.88</v>
      </c>
      <c r="M248" s="170" t="s">
        <v>31</v>
      </c>
      <c r="N248" s="171" t="s">
        <v>31</v>
      </c>
      <c r="T248" s="137" t="s">
        <v>255</v>
      </c>
    </row>
    <row r="249" spans="1:24" s="132" customFormat="1" x14ac:dyDescent="0.2">
      <c r="A249" s="167"/>
      <c r="B249" s="166" t="s">
        <v>256</v>
      </c>
      <c r="C249" s="904" t="s">
        <v>257</v>
      </c>
      <c r="D249" s="904"/>
      <c r="E249" s="904"/>
      <c r="F249" s="168" t="s">
        <v>31</v>
      </c>
      <c r="G249" s="168" t="s">
        <v>31</v>
      </c>
      <c r="H249" s="168" t="s">
        <v>31</v>
      </c>
      <c r="I249" s="168" t="s">
        <v>31</v>
      </c>
      <c r="J249" s="169">
        <v>15.07</v>
      </c>
      <c r="K249" s="168" t="s">
        <v>31</v>
      </c>
      <c r="L249" s="169">
        <v>452.1</v>
      </c>
      <c r="M249" s="170" t="s">
        <v>31</v>
      </c>
      <c r="N249" s="171" t="s">
        <v>31</v>
      </c>
      <c r="T249" s="137" t="s">
        <v>257</v>
      </c>
    </row>
    <row r="250" spans="1:24" s="132" customFormat="1" x14ac:dyDescent="0.2">
      <c r="A250" s="167"/>
      <c r="B250" s="166" t="s">
        <v>31</v>
      </c>
      <c r="C250" s="904" t="s">
        <v>258</v>
      </c>
      <c r="D250" s="904"/>
      <c r="E250" s="904"/>
      <c r="F250" s="168" t="s">
        <v>241</v>
      </c>
      <c r="G250" s="168" t="s">
        <v>951</v>
      </c>
      <c r="H250" s="168" t="s">
        <v>520</v>
      </c>
      <c r="I250" s="168" t="s">
        <v>952</v>
      </c>
      <c r="J250" s="169" t="s">
        <v>31</v>
      </c>
      <c r="K250" s="168" t="s">
        <v>31</v>
      </c>
      <c r="L250" s="169" t="s">
        <v>31</v>
      </c>
      <c r="M250" s="170" t="s">
        <v>31</v>
      </c>
      <c r="N250" s="171" t="s">
        <v>31</v>
      </c>
      <c r="U250" s="137" t="s">
        <v>258</v>
      </c>
    </row>
    <row r="251" spans="1:24" s="132" customFormat="1" x14ac:dyDescent="0.2">
      <c r="A251" s="167"/>
      <c r="B251" s="166" t="s">
        <v>31</v>
      </c>
      <c r="C251" s="917" t="s">
        <v>244</v>
      </c>
      <c r="D251" s="917"/>
      <c r="E251" s="917"/>
      <c r="F251" s="159" t="s">
        <v>31</v>
      </c>
      <c r="G251" s="159" t="s">
        <v>31</v>
      </c>
      <c r="H251" s="159" t="s">
        <v>31</v>
      </c>
      <c r="I251" s="159" t="s">
        <v>31</v>
      </c>
      <c r="J251" s="160">
        <v>18.64</v>
      </c>
      <c r="K251" s="159" t="s">
        <v>31</v>
      </c>
      <c r="L251" s="160">
        <v>585.98</v>
      </c>
      <c r="M251" s="161" t="s">
        <v>31</v>
      </c>
      <c r="N251" s="162" t="s">
        <v>31</v>
      </c>
      <c r="V251" s="137" t="s">
        <v>244</v>
      </c>
    </row>
    <row r="252" spans="1:24" s="132" customFormat="1" x14ac:dyDescent="0.2">
      <c r="A252" s="167"/>
      <c r="B252" s="166" t="s">
        <v>31</v>
      </c>
      <c r="C252" s="904" t="s">
        <v>245</v>
      </c>
      <c r="D252" s="904"/>
      <c r="E252" s="904"/>
      <c r="F252" s="168" t="s">
        <v>31</v>
      </c>
      <c r="G252" s="168" t="s">
        <v>31</v>
      </c>
      <c r="H252" s="168" t="s">
        <v>31</v>
      </c>
      <c r="I252" s="168" t="s">
        <v>31</v>
      </c>
      <c r="J252" s="169" t="s">
        <v>31</v>
      </c>
      <c r="K252" s="168" t="s">
        <v>31</v>
      </c>
      <c r="L252" s="169">
        <v>133.88</v>
      </c>
      <c r="M252" s="170" t="s">
        <v>31</v>
      </c>
      <c r="N252" s="171" t="s">
        <v>31</v>
      </c>
      <c r="U252" s="137" t="s">
        <v>245</v>
      </c>
    </row>
    <row r="253" spans="1:24" s="132" customFormat="1" ht="22.5" x14ac:dyDescent="0.2">
      <c r="A253" s="167"/>
      <c r="B253" s="166" t="s">
        <v>892</v>
      </c>
      <c r="C253" s="904" t="s">
        <v>893</v>
      </c>
      <c r="D253" s="904"/>
      <c r="E253" s="904"/>
      <c r="F253" s="168" t="s">
        <v>144</v>
      </c>
      <c r="G253" s="168" t="s">
        <v>248</v>
      </c>
      <c r="H253" s="168" t="s">
        <v>31</v>
      </c>
      <c r="I253" s="168" t="s">
        <v>248</v>
      </c>
      <c r="J253" s="169" t="s">
        <v>31</v>
      </c>
      <c r="K253" s="168" t="s">
        <v>31</v>
      </c>
      <c r="L253" s="169">
        <v>127.19</v>
      </c>
      <c r="M253" s="170" t="s">
        <v>31</v>
      </c>
      <c r="N253" s="171" t="s">
        <v>31</v>
      </c>
      <c r="U253" s="137" t="s">
        <v>893</v>
      </c>
    </row>
    <row r="254" spans="1:24" s="132" customFormat="1" ht="22.5" x14ac:dyDescent="0.2">
      <c r="A254" s="167"/>
      <c r="B254" s="166" t="s">
        <v>894</v>
      </c>
      <c r="C254" s="904" t="s">
        <v>895</v>
      </c>
      <c r="D254" s="904"/>
      <c r="E254" s="904"/>
      <c r="F254" s="168" t="s">
        <v>144</v>
      </c>
      <c r="G254" s="168" t="s">
        <v>554</v>
      </c>
      <c r="H254" s="168" t="s">
        <v>31</v>
      </c>
      <c r="I254" s="168" t="s">
        <v>554</v>
      </c>
      <c r="J254" s="169" t="s">
        <v>31</v>
      </c>
      <c r="K254" s="168" t="s">
        <v>31</v>
      </c>
      <c r="L254" s="169">
        <v>87.02</v>
      </c>
      <c r="M254" s="170" t="s">
        <v>31</v>
      </c>
      <c r="N254" s="171" t="s">
        <v>31</v>
      </c>
      <c r="U254" s="137" t="s">
        <v>895</v>
      </c>
    </row>
    <row r="255" spans="1:24" s="132" customFormat="1" x14ac:dyDescent="0.2">
      <c r="A255" s="172"/>
      <c r="B255" s="173"/>
      <c r="C255" s="918" t="s">
        <v>252</v>
      </c>
      <c r="D255" s="918"/>
      <c r="E255" s="918"/>
      <c r="F255" s="174" t="s">
        <v>31</v>
      </c>
      <c r="G255" s="174" t="s">
        <v>31</v>
      </c>
      <c r="H255" s="174" t="s">
        <v>31</v>
      </c>
      <c r="I255" s="174" t="s">
        <v>31</v>
      </c>
      <c r="J255" s="175" t="s">
        <v>31</v>
      </c>
      <c r="K255" s="174" t="s">
        <v>31</v>
      </c>
      <c r="L255" s="175">
        <v>800.19</v>
      </c>
      <c r="M255" s="161" t="s">
        <v>31</v>
      </c>
      <c r="N255" s="176" t="s">
        <v>31</v>
      </c>
      <c r="W255" s="137" t="s">
        <v>252</v>
      </c>
    </row>
    <row r="256" spans="1:24" s="132" customFormat="1" ht="1.5" customHeight="1" x14ac:dyDescent="0.2">
      <c r="A256" s="177"/>
      <c r="B256" s="173"/>
      <c r="C256" s="173"/>
      <c r="D256" s="173"/>
      <c r="E256" s="173"/>
      <c r="F256" s="177"/>
      <c r="G256" s="177"/>
      <c r="H256" s="177"/>
      <c r="I256" s="177"/>
      <c r="J256" s="178"/>
      <c r="K256" s="177"/>
      <c r="L256" s="178"/>
      <c r="M256" s="168"/>
      <c r="N256" s="178"/>
    </row>
    <row r="257" spans="1:28" ht="2.25" customHeight="1" x14ac:dyDescent="0.2"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91"/>
      <c r="M257" s="192"/>
      <c r="N257" s="193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132"/>
      <c r="AB257" s="132"/>
    </row>
    <row r="258" spans="1:28" x14ac:dyDescent="0.2">
      <c r="A258" s="179"/>
      <c r="B258" s="180" t="s">
        <v>31</v>
      </c>
      <c r="C258" s="918" t="s">
        <v>466</v>
      </c>
      <c r="D258" s="918"/>
      <c r="E258" s="918"/>
      <c r="F258" s="918"/>
      <c r="G258" s="918"/>
      <c r="H258" s="918"/>
      <c r="I258" s="918"/>
      <c r="J258" s="918"/>
      <c r="K258" s="918"/>
      <c r="L258" s="181" t="s">
        <v>31</v>
      </c>
      <c r="M258" s="182" t="s">
        <v>31</v>
      </c>
      <c r="N258" s="183" t="s">
        <v>31</v>
      </c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7" t="s">
        <v>466</v>
      </c>
      <c r="AA258" s="132"/>
      <c r="AB258" s="132"/>
    </row>
    <row r="259" spans="1:28" x14ac:dyDescent="0.2">
      <c r="A259" s="184"/>
      <c r="B259" s="166" t="s">
        <v>225</v>
      </c>
      <c r="C259" s="904" t="s">
        <v>808</v>
      </c>
      <c r="D259" s="904"/>
      <c r="E259" s="904"/>
      <c r="F259" s="904"/>
      <c r="G259" s="904"/>
      <c r="H259" s="904"/>
      <c r="I259" s="904"/>
      <c r="J259" s="904"/>
      <c r="K259" s="904"/>
      <c r="L259" s="185">
        <v>3622.31</v>
      </c>
      <c r="M259" s="186">
        <v>7.3</v>
      </c>
      <c r="N259" s="187">
        <v>26443</v>
      </c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137" t="s">
        <v>808</v>
      </c>
      <c r="AB259" s="132"/>
    </row>
    <row r="260" spans="1:28" x14ac:dyDescent="0.2">
      <c r="A260" s="184"/>
      <c r="B260" s="166" t="s">
        <v>31</v>
      </c>
      <c r="C260" s="904" t="s">
        <v>270</v>
      </c>
      <c r="D260" s="904"/>
      <c r="E260" s="904"/>
      <c r="F260" s="904"/>
      <c r="G260" s="904"/>
      <c r="H260" s="904"/>
      <c r="I260" s="904"/>
      <c r="J260" s="904"/>
      <c r="K260" s="904"/>
      <c r="L260" s="185" t="s">
        <v>31</v>
      </c>
      <c r="M260" s="186" t="s">
        <v>31</v>
      </c>
      <c r="N260" s="187" t="s">
        <v>31</v>
      </c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137" t="s">
        <v>270</v>
      </c>
      <c r="AB260" s="132"/>
    </row>
    <row r="261" spans="1:28" x14ac:dyDescent="0.2">
      <c r="A261" s="184"/>
      <c r="B261" s="166" t="s">
        <v>31</v>
      </c>
      <c r="C261" s="904" t="s">
        <v>271</v>
      </c>
      <c r="D261" s="904"/>
      <c r="E261" s="904"/>
      <c r="F261" s="904"/>
      <c r="G261" s="904"/>
      <c r="H261" s="904"/>
      <c r="I261" s="904"/>
      <c r="J261" s="904"/>
      <c r="K261" s="904"/>
      <c r="L261" s="185">
        <v>958.77</v>
      </c>
      <c r="M261" s="186" t="s">
        <v>31</v>
      </c>
      <c r="N261" s="187" t="s">
        <v>31</v>
      </c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137" t="s">
        <v>271</v>
      </c>
      <c r="AB261" s="132"/>
    </row>
    <row r="262" spans="1:28" x14ac:dyDescent="0.2">
      <c r="A262" s="184"/>
      <c r="B262" s="166" t="s">
        <v>31</v>
      </c>
      <c r="C262" s="904" t="s">
        <v>272</v>
      </c>
      <c r="D262" s="904"/>
      <c r="E262" s="904"/>
      <c r="F262" s="904"/>
      <c r="G262" s="904"/>
      <c r="H262" s="904"/>
      <c r="I262" s="904"/>
      <c r="J262" s="904"/>
      <c r="K262" s="904"/>
      <c r="L262" s="185">
        <v>57.97</v>
      </c>
      <c r="M262" s="186" t="s">
        <v>31</v>
      </c>
      <c r="N262" s="187" t="s">
        <v>31</v>
      </c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137" t="s">
        <v>272</v>
      </c>
      <c r="AB262" s="132"/>
    </row>
    <row r="263" spans="1:28" x14ac:dyDescent="0.2">
      <c r="A263" s="184"/>
      <c r="B263" s="166" t="s">
        <v>31</v>
      </c>
      <c r="C263" s="904" t="s">
        <v>273</v>
      </c>
      <c r="D263" s="904"/>
      <c r="E263" s="904"/>
      <c r="F263" s="904"/>
      <c r="G263" s="904"/>
      <c r="H263" s="904"/>
      <c r="I263" s="904"/>
      <c r="J263" s="904"/>
      <c r="K263" s="904"/>
      <c r="L263" s="185">
        <v>1179.6300000000001</v>
      </c>
      <c r="M263" s="186" t="s">
        <v>31</v>
      </c>
      <c r="N263" s="187" t="s">
        <v>31</v>
      </c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137" t="s">
        <v>273</v>
      </c>
      <c r="AB263" s="132"/>
    </row>
    <row r="264" spans="1:28" x14ac:dyDescent="0.2">
      <c r="A264" s="184"/>
      <c r="B264" s="166" t="s">
        <v>31</v>
      </c>
      <c r="C264" s="904" t="s">
        <v>274</v>
      </c>
      <c r="D264" s="904"/>
      <c r="E264" s="904"/>
      <c r="F264" s="904"/>
      <c r="G264" s="904"/>
      <c r="H264" s="904"/>
      <c r="I264" s="904"/>
      <c r="J264" s="904"/>
      <c r="K264" s="904"/>
      <c r="L264" s="185">
        <v>827.58</v>
      </c>
      <c r="M264" s="186" t="s">
        <v>31</v>
      </c>
      <c r="N264" s="187" t="s">
        <v>31</v>
      </c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137" t="s">
        <v>274</v>
      </c>
      <c r="AB264" s="132"/>
    </row>
    <row r="265" spans="1:28" x14ac:dyDescent="0.2">
      <c r="A265" s="184"/>
      <c r="B265" s="166" t="s">
        <v>31</v>
      </c>
      <c r="C265" s="904" t="s">
        <v>275</v>
      </c>
      <c r="D265" s="904"/>
      <c r="E265" s="904"/>
      <c r="F265" s="904"/>
      <c r="G265" s="904"/>
      <c r="H265" s="904"/>
      <c r="I265" s="904"/>
      <c r="J265" s="904"/>
      <c r="K265" s="904"/>
      <c r="L265" s="185">
        <v>598.36</v>
      </c>
      <c r="M265" s="186" t="s">
        <v>31</v>
      </c>
      <c r="N265" s="187" t="s">
        <v>31</v>
      </c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137" t="s">
        <v>275</v>
      </c>
      <c r="AB265" s="132"/>
    </row>
    <row r="266" spans="1:28" x14ac:dyDescent="0.2">
      <c r="A266" s="184"/>
      <c r="B266" s="166" t="s">
        <v>31</v>
      </c>
      <c r="C266" s="904" t="s">
        <v>809</v>
      </c>
      <c r="D266" s="904"/>
      <c r="E266" s="904"/>
      <c r="F266" s="904"/>
      <c r="G266" s="904"/>
      <c r="H266" s="904"/>
      <c r="I266" s="904"/>
      <c r="J266" s="904"/>
      <c r="K266" s="904"/>
      <c r="L266" s="185">
        <v>9864.0400000000009</v>
      </c>
      <c r="M266" s="186" t="s">
        <v>31</v>
      </c>
      <c r="N266" s="187">
        <v>44487</v>
      </c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137" t="s">
        <v>809</v>
      </c>
      <c r="AB266" s="132"/>
    </row>
    <row r="267" spans="1:28" x14ac:dyDescent="0.2">
      <c r="A267" s="184"/>
      <c r="B267" s="166" t="s">
        <v>235</v>
      </c>
      <c r="C267" s="904" t="s">
        <v>953</v>
      </c>
      <c r="D267" s="904"/>
      <c r="E267" s="904"/>
      <c r="F267" s="904"/>
      <c r="G267" s="904"/>
      <c r="H267" s="904"/>
      <c r="I267" s="904"/>
      <c r="J267" s="904"/>
      <c r="K267" s="904"/>
      <c r="L267" s="185">
        <v>4210.49</v>
      </c>
      <c r="M267" s="186">
        <v>4.51</v>
      </c>
      <c r="N267" s="187">
        <v>18989</v>
      </c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137" t="s">
        <v>953</v>
      </c>
      <c r="AB267" s="132"/>
    </row>
    <row r="268" spans="1:28" x14ac:dyDescent="0.2">
      <c r="A268" s="184"/>
      <c r="B268" s="166" t="s">
        <v>235</v>
      </c>
      <c r="C268" s="904" t="s">
        <v>954</v>
      </c>
      <c r="D268" s="904"/>
      <c r="E268" s="904"/>
      <c r="F268" s="904"/>
      <c r="G268" s="904"/>
      <c r="H268" s="904"/>
      <c r="I268" s="904"/>
      <c r="J268" s="904"/>
      <c r="K268" s="904"/>
      <c r="L268" s="185">
        <v>5653.55</v>
      </c>
      <c r="M268" s="186">
        <v>4.51</v>
      </c>
      <c r="N268" s="187">
        <v>25498</v>
      </c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137" t="s">
        <v>954</v>
      </c>
      <c r="AB268" s="132"/>
    </row>
    <row r="269" spans="1:28" x14ac:dyDescent="0.2">
      <c r="A269" s="184"/>
      <c r="B269" s="166" t="s">
        <v>31</v>
      </c>
      <c r="C269" s="904" t="s">
        <v>276</v>
      </c>
      <c r="D269" s="904"/>
      <c r="E269" s="904"/>
      <c r="F269" s="904"/>
      <c r="G269" s="904"/>
      <c r="H269" s="904"/>
      <c r="I269" s="904"/>
      <c r="J269" s="904"/>
      <c r="K269" s="904"/>
      <c r="L269" s="185">
        <v>965.36</v>
      </c>
      <c r="M269" s="186" t="s">
        <v>31</v>
      </c>
      <c r="N269" s="187" t="s">
        <v>31</v>
      </c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137" t="s">
        <v>276</v>
      </c>
      <c r="AB269" s="132"/>
    </row>
    <row r="270" spans="1:28" x14ac:dyDescent="0.2">
      <c r="A270" s="184"/>
      <c r="B270" s="166" t="s">
        <v>31</v>
      </c>
      <c r="C270" s="904" t="s">
        <v>277</v>
      </c>
      <c r="D270" s="904"/>
      <c r="E270" s="904"/>
      <c r="F270" s="904"/>
      <c r="G270" s="904"/>
      <c r="H270" s="904"/>
      <c r="I270" s="904"/>
      <c r="J270" s="904"/>
      <c r="K270" s="904"/>
      <c r="L270" s="185">
        <v>827.58</v>
      </c>
      <c r="M270" s="186" t="s">
        <v>31</v>
      </c>
      <c r="N270" s="187" t="s">
        <v>31</v>
      </c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137" t="s">
        <v>277</v>
      </c>
      <c r="AB270" s="132"/>
    </row>
    <row r="271" spans="1:28" x14ac:dyDescent="0.2">
      <c r="A271" s="184"/>
      <c r="B271" s="166" t="s">
        <v>31</v>
      </c>
      <c r="C271" s="904" t="s">
        <v>278</v>
      </c>
      <c r="D271" s="904"/>
      <c r="E271" s="904"/>
      <c r="F271" s="904"/>
      <c r="G271" s="904"/>
      <c r="H271" s="904"/>
      <c r="I271" s="904"/>
      <c r="J271" s="904"/>
      <c r="K271" s="904"/>
      <c r="L271" s="185">
        <v>598.36</v>
      </c>
      <c r="M271" s="186" t="s">
        <v>31</v>
      </c>
      <c r="N271" s="187" t="s">
        <v>31</v>
      </c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137" t="s">
        <v>278</v>
      </c>
      <c r="AB271" s="132"/>
    </row>
    <row r="272" spans="1:28" x14ac:dyDescent="0.2">
      <c r="A272" s="184"/>
      <c r="B272" s="178" t="s">
        <v>31</v>
      </c>
      <c r="C272" s="919" t="s">
        <v>467</v>
      </c>
      <c r="D272" s="919"/>
      <c r="E272" s="919"/>
      <c r="F272" s="919"/>
      <c r="G272" s="919"/>
      <c r="H272" s="919"/>
      <c r="I272" s="919"/>
      <c r="J272" s="919"/>
      <c r="K272" s="919"/>
      <c r="L272" s="188">
        <v>13486.35</v>
      </c>
      <c r="M272" s="189" t="s">
        <v>31</v>
      </c>
      <c r="N272" s="194">
        <v>70930</v>
      </c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132"/>
      <c r="AB272" s="137" t="s">
        <v>467</v>
      </c>
    </row>
    <row r="273" spans="1:14" s="132" customFormat="1" ht="1.5" customHeight="1" x14ac:dyDescent="0.2">
      <c r="B273" s="178"/>
      <c r="C273" s="173"/>
      <c r="D273" s="173"/>
      <c r="E273" s="173"/>
      <c r="F273" s="173"/>
      <c r="G273" s="173"/>
      <c r="H273" s="173"/>
      <c r="I273" s="173"/>
      <c r="J273" s="173"/>
      <c r="K273" s="173"/>
      <c r="L273" s="188"/>
      <c r="M273" s="189"/>
      <c r="N273" s="195"/>
    </row>
    <row r="274" spans="1:14" s="132" customFormat="1" ht="53.25" customHeight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196"/>
      <c r="N274" s="196"/>
    </row>
    <row r="275" spans="1:14" s="132" customFormat="1" x14ac:dyDescent="0.2">
      <c r="B275" s="197" t="s">
        <v>468</v>
      </c>
      <c r="C275" s="923" t="s">
        <v>31</v>
      </c>
      <c r="D275" s="923"/>
      <c r="E275" s="923"/>
      <c r="F275" s="923"/>
      <c r="G275" s="923"/>
      <c r="H275" s="923"/>
      <c r="I275" s="923"/>
      <c r="J275" s="923"/>
      <c r="K275" s="923"/>
      <c r="L275" s="923"/>
    </row>
    <row r="276" spans="1:14" s="132" customFormat="1" ht="13.5" customHeight="1" x14ac:dyDescent="0.2">
      <c r="B276" s="133"/>
      <c r="C276" s="924" t="s">
        <v>11</v>
      </c>
      <c r="D276" s="924"/>
      <c r="E276" s="924"/>
      <c r="F276" s="924"/>
      <c r="G276" s="924"/>
      <c r="H276" s="924"/>
      <c r="I276" s="924"/>
      <c r="J276" s="924"/>
      <c r="K276" s="924"/>
      <c r="L276" s="924"/>
    </row>
    <row r="277" spans="1:14" s="132" customFormat="1" ht="12.75" customHeight="1" x14ac:dyDescent="0.2">
      <c r="B277" s="197" t="s">
        <v>469</v>
      </c>
      <c r="C277" s="923" t="s">
        <v>31</v>
      </c>
      <c r="D277" s="923"/>
      <c r="E277" s="923"/>
      <c r="F277" s="923"/>
      <c r="G277" s="923"/>
      <c r="H277" s="923"/>
      <c r="I277" s="923"/>
      <c r="J277" s="923"/>
      <c r="K277" s="923"/>
      <c r="L277" s="923"/>
    </row>
    <row r="278" spans="1:14" s="132" customFormat="1" ht="13.5" customHeight="1" x14ac:dyDescent="0.2">
      <c r="C278" s="924" t="s">
        <v>11</v>
      </c>
      <c r="D278" s="924"/>
      <c r="E278" s="924"/>
      <c r="F278" s="924"/>
      <c r="G278" s="924"/>
      <c r="H278" s="924"/>
      <c r="I278" s="924"/>
      <c r="J278" s="924"/>
      <c r="K278" s="924"/>
      <c r="L278" s="924"/>
    </row>
    <row r="292" s="132" customFormat="1" x14ac:dyDescent="0.2"/>
  </sheetData>
  <mergeCells count="264">
    <mergeCell ref="C277:L277"/>
    <mergeCell ref="C278:L278"/>
    <mergeCell ref="C269:K269"/>
    <mergeCell ref="C270:K270"/>
    <mergeCell ref="C271:K271"/>
    <mergeCell ref="C272:K272"/>
    <mergeCell ref="C275:L275"/>
    <mergeCell ref="C276:L276"/>
    <mergeCell ref="C263:K263"/>
    <mergeCell ref="C264:K264"/>
    <mergeCell ref="C265:K265"/>
    <mergeCell ref="C266:K266"/>
    <mergeCell ref="C267:K267"/>
    <mergeCell ref="C268:K268"/>
    <mergeCell ref="C255:E255"/>
    <mergeCell ref="C258:K258"/>
    <mergeCell ref="C259:K259"/>
    <mergeCell ref="C260:K260"/>
    <mergeCell ref="C261:K261"/>
    <mergeCell ref="C262:K262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C245:N245"/>
    <mergeCell ref="C246:E246"/>
    <mergeCell ref="C247:N247"/>
    <mergeCell ref="C248:E248"/>
    <mergeCell ref="C237:E237"/>
    <mergeCell ref="C238:E238"/>
    <mergeCell ref="C239:E239"/>
    <mergeCell ref="C240:E240"/>
    <mergeCell ref="C241:E241"/>
    <mergeCell ref="C242:E242"/>
    <mergeCell ref="C231:N231"/>
    <mergeCell ref="C232:N232"/>
    <mergeCell ref="C233:E233"/>
    <mergeCell ref="C234:N234"/>
    <mergeCell ref="C235:N235"/>
    <mergeCell ref="C236:E236"/>
    <mergeCell ref="C225:E225"/>
    <mergeCell ref="C226:E226"/>
    <mergeCell ref="C227:E227"/>
    <mergeCell ref="C228:E228"/>
    <mergeCell ref="C229:E229"/>
    <mergeCell ref="C230:E230"/>
    <mergeCell ref="C219:N219"/>
    <mergeCell ref="C220:E220"/>
    <mergeCell ref="C221:N221"/>
    <mergeCell ref="C222:E222"/>
    <mergeCell ref="C223:E223"/>
    <mergeCell ref="C224:E224"/>
    <mergeCell ref="C213:N213"/>
    <mergeCell ref="C214:E214"/>
    <mergeCell ref="C215:N215"/>
    <mergeCell ref="C216:N216"/>
    <mergeCell ref="C217:N217"/>
    <mergeCell ref="C218:E218"/>
    <mergeCell ref="C207:E207"/>
    <mergeCell ref="C208:E208"/>
    <mergeCell ref="C209:E209"/>
    <mergeCell ref="C210:E210"/>
    <mergeCell ref="C211:N211"/>
    <mergeCell ref="C212:E212"/>
    <mergeCell ref="C201:E201"/>
    <mergeCell ref="C202:E202"/>
    <mergeCell ref="C203:E203"/>
    <mergeCell ref="C204:E204"/>
    <mergeCell ref="C205:E205"/>
    <mergeCell ref="C206:E206"/>
    <mergeCell ref="C195:N195"/>
    <mergeCell ref="C196:E196"/>
    <mergeCell ref="C197:N197"/>
    <mergeCell ref="C198:N198"/>
    <mergeCell ref="C199:E199"/>
    <mergeCell ref="C200:E200"/>
    <mergeCell ref="C189:E189"/>
    <mergeCell ref="C190:E190"/>
    <mergeCell ref="C191:E191"/>
    <mergeCell ref="C192:E192"/>
    <mergeCell ref="C193:E193"/>
    <mergeCell ref="C194:N194"/>
    <mergeCell ref="C183:E183"/>
    <mergeCell ref="C184:E184"/>
    <mergeCell ref="C185:E185"/>
    <mergeCell ref="C186:E186"/>
    <mergeCell ref="C187:E187"/>
    <mergeCell ref="C188:E188"/>
    <mergeCell ref="C177:E177"/>
    <mergeCell ref="C178:N178"/>
    <mergeCell ref="C179:E179"/>
    <mergeCell ref="C180:N180"/>
    <mergeCell ref="C181:N181"/>
    <mergeCell ref="C182:E182"/>
    <mergeCell ref="C171:E171"/>
    <mergeCell ref="C172:E172"/>
    <mergeCell ref="C173:E173"/>
    <mergeCell ref="C174:E174"/>
    <mergeCell ref="C175:E175"/>
    <mergeCell ref="C176:N176"/>
    <mergeCell ref="C165:E165"/>
    <mergeCell ref="C166:E166"/>
    <mergeCell ref="C167:E167"/>
    <mergeCell ref="C168:E168"/>
    <mergeCell ref="C169:E169"/>
    <mergeCell ref="C170:E170"/>
    <mergeCell ref="A159:N159"/>
    <mergeCell ref="C160:E160"/>
    <mergeCell ref="C161:N161"/>
    <mergeCell ref="C162:N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N148"/>
    <mergeCell ref="C149:E149"/>
    <mergeCell ref="C150:E150"/>
    <mergeCell ref="C151:E151"/>
    <mergeCell ref="C152:E152"/>
    <mergeCell ref="C141:E141"/>
    <mergeCell ref="C142:E142"/>
    <mergeCell ref="C143:E143"/>
    <mergeCell ref="C144:N144"/>
    <mergeCell ref="C145:N145"/>
    <mergeCell ref="C146:E146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N131"/>
    <mergeCell ref="C132:E132"/>
    <mergeCell ref="C133:E133"/>
    <mergeCell ref="C134:E134"/>
    <mergeCell ref="C123:E123"/>
    <mergeCell ref="C124:E124"/>
    <mergeCell ref="C125:E125"/>
    <mergeCell ref="C126:E126"/>
    <mergeCell ref="C127:E127"/>
    <mergeCell ref="C128:E128"/>
    <mergeCell ref="C117:N117"/>
    <mergeCell ref="C118:N118"/>
    <mergeCell ref="C119:E119"/>
    <mergeCell ref="C120:N120"/>
    <mergeCell ref="C121:E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N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N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N83"/>
    <mergeCell ref="C84:E84"/>
    <mergeCell ref="C85:N85"/>
    <mergeCell ref="C86:E86"/>
    <mergeCell ref="C75:E75"/>
    <mergeCell ref="C76:E76"/>
    <mergeCell ref="C77:E77"/>
    <mergeCell ref="C78:E78"/>
    <mergeCell ref="C79:E79"/>
    <mergeCell ref="C80:E80"/>
    <mergeCell ref="C69:E69"/>
    <mergeCell ref="C70:E70"/>
    <mergeCell ref="C71:N71"/>
    <mergeCell ref="C72:E72"/>
    <mergeCell ref="C73:N73"/>
    <mergeCell ref="C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N59"/>
    <mergeCell ref="C60:E60"/>
    <mergeCell ref="C61:N61"/>
    <mergeCell ref="C62:E62"/>
    <mergeCell ref="C51:E51"/>
    <mergeCell ref="C52:E52"/>
    <mergeCell ref="C53:E53"/>
    <mergeCell ref="C54:E54"/>
    <mergeCell ref="C55:E55"/>
    <mergeCell ref="C56:E56"/>
    <mergeCell ref="C45:E45"/>
    <mergeCell ref="C46:N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E33"/>
    <mergeCell ref="C34:N34"/>
    <mergeCell ref="C35:E35"/>
    <mergeCell ref="C36:E36"/>
    <mergeCell ref="C37:E37"/>
    <mergeCell ref="C38:E38"/>
    <mergeCell ref="C30:E30"/>
    <mergeCell ref="A31:N31"/>
    <mergeCell ref="A32:N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91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4"/>
  <sheetViews>
    <sheetView topLeftCell="A92" zoomScale="115" zoomScaleNormal="115" workbookViewId="0">
      <selection activeCell="C34" sqref="C34:N34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9" width="110.140625" style="137" hidden="1" customWidth="1"/>
    <col min="20" max="23" width="34.140625" style="137" hidden="1" customWidth="1"/>
    <col min="24" max="24" width="110.140625" style="137" hidden="1" customWidth="1"/>
    <col min="25" max="27" width="84.42578125" style="137" hidden="1" customWidth="1"/>
    <col min="28" max="28" width="138.42578125" style="137" hidden="1" customWidth="1"/>
    <col min="29" max="31" width="84.42578125" style="137" hidden="1" customWidth="1"/>
    <col min="32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37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1676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1450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1677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7.72</v>
      </c>
      <c r="D20" s="148" t="s">
        <v>1678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7.72</v>
      </c>
      <c r="D22" s="148" t="s">
        <v>1678</v>
      </c>
      <c r="E22" s="135" t="s">
        <v>206</v>
      </c>
      <c r="G22" s="132" t="s">
        <v>209</v>
      </c>
      <c r="L22" s="147">
        <f>L111*7.3/1000</f>
        <v>0.61</v>
      </c>
      <c r="M22" s="148" t="s">
        <v>1679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0</v>
      </c>
      <c r="D23" s="152" t="s">
        <v>211</v>
      </c>
      <c r="E23" s="135" t="s">
        <v>206</v>
      </c>
      <c r="G23" s="132" t="s">
        <v>212</v>
      </c>
      <c r="L23" s="153"/>
      <c r="M23" s="153">
        <v>8.56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0</v>
      </c>
      <c r="D24" s="152" t="s">
        <v>211</v>
      </c>
      <c r="E24" s="135" t="s">
        <v>206</v>
      </c>
      <c r="G24" s="132" t="s">
        <v>214</v>
      </c>
      <c r="L24" s="153"/>
      <c r="M24" s="153">
        <v>0.15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1680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1680</v>
      </c>
    </row>
    <row r="32" spans="1:17" s="132" customFormat="1" ht="33.75" x14ac:dyDescent="0.2">
      <c r="A32" s="157" t="s">
        <v>225</v>
      </c>
      <c r="B32" s="158" t="s">
        <v>1681</v>
      </c>
      <c r="C32" s="917" t="s">
        <v>1682</v>
      </c>
      <c r="D32" s="917"/>
      <c r="E32" s="917"/>
      <c r="F32" s="159" t="s">
        <v>650</v>
      </c>
      <c r="G32" s="159" t="s">
        <v>31</v>
      </c>
      <c r="H32" s="159" t="s">
        <v>31</v>
      </c>
      <c r="I32" s="159" t="s">
        <v>1381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1682</v>
      </c>
    </row>
    <row r="33" spans="1:23" s="132" customFormat="1" x14ac:dyDescent="0.2">
      <c r="A33" s="163"/>
      <c r="B33" s="164"/>
      <c r="C33" s="904" t="s">
        <v>1619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1619</v>
      </c>
    </row>
    <row r="34" spans="1:23" s="132" customFormat="1" ht="22.5" x14ac:dyDescent="0.2">
      <c r="A34" s="165"/>
      <c r="B34" s="166" t="s">
        <v>231</v>
      </c>
      <c r="C34" s="904" t="s">
        <v>232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232</v>
      </c>
    </row>
    <row r="35" spans="1:23" s="132" customFormat="1" x14ac:dyDescent="0.2">
      <c r="A35" s="167"/>
      <c r="B35" s="166" t="s">
        <v>225</v>
      </c>
      <c r="C35" s="904" t="s">
        <v>255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707.6</v>
      </c>
      <c r="K35" s="168" t="s">
        <v>520</v>
      </c>
      <c r="L35" s="169">
        <v>26.54</v>
      </c>
      <c r="M35" s="170" t="s">
        <v>31</v>
      </c>
      <c r="N35" s="171" t="s">
        <v>31</v>
      </c>
      <c r="T35" s="137" t="s">
        <v>255</v>
      </c>
    </row>
    <row r="36" spans="1:23" s="132" customFormat="1" x14ac:dyDescent="0.2">
      <c r="A36" s="167"/>
      <c r="B36" s="166" t="s">
        <v>235</v>
      </c>
      <c r="C36" s="904" t="s">
        <v>236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168.76</v>
      </c>
      <c r="K36" s="168" t="s">
        <v>520</v>
      </c>
      <c r="L36" s="169">
        <v>6.33</v>
      </c>
      <c r="M36" s="170" t="s">
        <v>31</v>
      </c>
      <c r="N36" s="171" t="s">
        <v>31</v>
      </c>
      <c r="T36" s="137" t="s">
        <v>236</v>
      </c>
    </row>
    <row r="37" spans="1:23" s="132" customFormat="1" x14ac:dyDescent="0.2">
      <c r="A37" s="167"/>
      <c r="B37" s="166" t="s">
        <v>238</v>
      </c>
      <c r="C37" s="904" t="s">
        <v>239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21.24</v>
      </c>
      <c r="K37" s="168" t="s">
        <v>520</v>
      </c>
      <c r="L37" s="169">
        <v>0.8</v>
      </c>
      <c r="M37" s="170" t="s">
        <v>31</v>
      </c>
      <c r="N37" s="171" t="s">
        <v>31</v>
      </c>
      <c r="T37" s="137" t="s">
        <v>239</v>
      </c>
    </row>
    <row r="38" spans="1:23" s="132" customFormat="1" x14ac:dyDescent="0.2">
      <c r="A38" s="167"/>
      <c r="B38" s="166" t="s">
        <v>256</v>
      </c>
      <c r="C38" s="904" t="s">
        <v>257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>
        <v>73.94</v>
      </c>
      <c r="K38" s="168" t="s">
        <v>31</v>
      </c>
      <c r="L38" s="169">
        <v>2.2200000000000002</v>
      </c>
      <c r="M38" s="170" t="s">
        <v>31</v>
      </c>
      <c r="N38" s="171" t="s">
        <v>31</v>
      </c>
      <c r="T38" s="137" t="s">
        <v>257</v>
      </c>
    </row>
    <row r="39" spans="1:23" s="132" customFormat="1" x14ac:dyDescent="0.2">
      <c r="A39" s="167"/>
      <c r="B39" s="166" t="s">
        <v>31</v>
      </c>
      <c r="C39" s="904" t="s">
        <v>258</v>
      </c>
      <c r="D39" s="904"/>
      <c r="E39" s="904"/>
      <c r="F39" s="168" t="s">
        <v>241</v>
      </c>
      <c r="G39" s="168" t="s">
        <v>1683</v>
      </c>
      <c r="H39" s="168" t="s">
        <v>520</v>
      </c>
      <c r="I39" s="168" t="s">
        <v>1684</v>
      </c>
      <c r="J39" s="169" t="s">
        <v>31</v>
      </c>
      <c r="K39" s="168" t="s">
        <v>31</v>
      </c>
      <c r="L39" s="169" t="s">
        <v>31</v>
      </c>
      <c r="M39" s="170" t="s">
        <v>31</v>
      </c>
      <c r="N39" s="171" t="s">
        <v>31</v>
      </c>
      <c r="U39" s="137" t="s">
        <v>258</v>
      </c>
    </row>
    <row r="40" spans="1:23" s="132" customFormat="1" x14ac:dyDescent="0.2">
      <c r="A40" s="167"/>
      <c r="B40" s="166" t="s">
        <v>31</v>
      </c>
      <c r="C40" s="904" t="s">
        <v>240</v>
      </c>
      <c r="D40" s="904"/>
      <c r="E40" s="904"/>
      <c r="F40" s="168" t="s">
        <v>241</v>
      </c>
      <c r="G40" s="168" t="s">
        <v>1685</v>
      </c>
      <c r="H40" s="168" t="s">
        <v>520</v>
      </c>
      <c r="I40" s="168" t="s">
        <v>1686</v>
      </c>
      <c r="J40" s="169" t="s">
        <v>31</v>
      </c>
      <c r="K40" s="168" t="s">
        <v>31</v>
      </c>
      <c r="L40" s="169" t="s">
        <v>31</v>
      </c>
      <c r="M40" s="170" t="s">
        <v>31</v>
      </c>
      <c r="N40" s="171" t="s">
        <v>31</v>
      </c>
      <c r="U40" s="137" t="s">
        <v>240</v>
      </c>
    </row>
    <row r="41" spans="1:23" s="132" customFormat="1" x14ac:dyDescent="0.2">
      <c r="A41" s="167"/>
      <c r="B41" s="166" t="s">
        <v>31</v>
      </c>
      <c r="C41" s="917" t="s">
        <v>244</v>
      </c>
      <c r="D41" s="917"/>
      <c r="E41" s="917"/>
      <c r="F41" s="159" t="s">
        <v>31</v>
      </c>
      <c r="G41" s="159" t="s">
        <v>31</v>
      </c>
      <c r="H41" s="159" t="s">
        <v>31</v>
      </c>
      <c r="I41" s="159" t="s">
        <v>31</v>
      </c>
      <c r="J41" s="160">
        <v>950.3</v>
      </c>
      <c r="K41" s="159" t="s">
        <v>31</v>
      </c>
      <c r="L41" s="160">
        <v>35.090000000000003</v>
      </c>
      <c r="M41" s="161" t="s">
        <v>31</v>
      </c>
      <c r="N41" s="162" t="s">
        <v>31</v>
      </c>
      <c r="V41" s="137" t="s">
        <v>244</v>
      </c>
    </row>
    <row r="42" spans="1:23" s="132" customFormat="1" x14ac:dyDescent="0.2">
      <c r="A42" s="167"/>
      <c r="B42" s="166" t="s">
        <v>31</v>
      </c>
      <c r="C42" s="904" t="s">
        <v>245</v>
      </c>
      <c r="D42" s="904"/>
      <c r="E42" s="904"/>
      <c r="F42" s="168" t="s">
        <v>31</v>
      </c>
      <c r="G42" s="168" t="s">
        <v>31</v>
      </c>
      <c r="H42" s="168" t="s">
        <v>31</v>
      </c>
      <c r="I42" s="168" t="s">
        <v>31</v>
      </c>
      <c r="J42" s="169" t="s">
        <v>31</v>
      </c>
      <c r="K42" s="168" t="s">
        <v>31</v>
      </c>
      <c r="L42" s="169">
        <v>27.34</v>
      </c>
      <c r="M42" s="170" t="s">
        <v>31</v>
      </c>
      <c r="N42" s="171" t="s">
        <v>31</v>
      </c>
      <c r="U42" s="137" t="s">
        <v>245</v>
      </c>
    </row>
    <row r="43" spans="1:23" s="132" customFormat="1" ht="45" x14ac:dyDescent="0.2">
      <c r="A43" s="167"/>
      <c r="B43" s="166" t="s">
        <v>1687</v>
      </c>
      <c r="C43" s="904" t="s">
        <v>1688</v>
      </c>
      <c r="D43" s="904"/>
      <c r="E43" s="904"/>
      <c r="F43" s="168" t="s">
        <v>144</v>
      </c>
      <c r="G43" s="168" t="s">
        <v>1689</v>
      </c>
      <c r="H43" s="168" t="s">
        <v>31</v>
      </c>
      <c r="I43" s="168" t="s">
        <v>1689</v>
      </c>
      <c r="J43" s="169" t="s">
        <v>31</v>
      </c>
      <c r="K43" s="168" t="s">
        <v>31</v>
      </c>
      <c r="L43" s="169">
        <v>35</v>
      </c>
      <c r="M43" s="170" t="s">
        <v>31</v>
      </c>
      <c r="N43" s="171" t="s">
        <v>31</v>
      </c>
      <c r="U43" s="137" t="s">
        <v>1688</v>
      </c>
    </row>
    <row r="44" spans="1:23" s="132" customFormat="1" ht="45" x14ac:dyDescent="0.2">
      <c r="A44" s="167"/>
      <c r="B44" s="166" t="s">
        <v>1690</v>
      </c>
      <c r="C44" s="904" t="s">
        <v>1691</v>
      </c>
      <c r="D44" s="904"/>
      <c r="E44" s="904"/>
      <c r="F44" s="168" t="s">
        <v>144</v>
      </c>
      <c r="G44" s="168" t="s">
        <v>1692</v>
      </c>
      <c r="H44" s="168" t="s">
        <v>31</v>
      </c>
      <c r="I44" s="168" t="s">
        <v>1692</v>
      </c>
      <c r="J44" s="169" t="s">
        <v>31</v>
      </c>
      <c r="K44" s="168" t="s">
        <v>31</v>
      </c>
      <c r="L44" s="169">
        <v>22.69</v>
      </c>
      <c r="M44" s="170" t="s">
        <v>31</v>
      </c>
      <c r="N44" s="171" t="s">
        <v>31</v>
      </c>
      <c r="U44" s="137" t="s">
        <v>1691</v>
      </c>
    </row>
    <row r="45" spans="1:23" s="132" customFormat="1" x14ac:dyDescent="0.2">
      <c r="A45" s="172"/>
      <c r="B45" s="173"/>
      <c r="C45" s="918" t="s">
        <v>252</v>
      </c>
      <c r="D45" s="918"/>
      <c r="E45" s="918"/>
      <c r="F45" s="174" t="s">
        <v>31</v>
      </c>
      <c r="G45" s="174" t="s">
        <v>31</v>
      </c>
      <c r="H45" s="174" t="s">
        <v>31</v>
      </c>
      <c r="I45" s="174" t="s">
        <v>31</v>
      </c>
      <c r="J45" s="175" t="s">
        <v>31</v>
      </c>
      <c r="K45" s="174" t="s">
        <v>31</v>
      </c>
      <c r="L45" s="175">
        <v>92.78</v>
      </c>
      <c r="M45" s="161" t="s">
        <v>31</v>
      </c>
      <c r="N45" s="176" t="s">
        <v>31</v>
      </c>
      <c r="W45" s="137" t="s">
        <v>252</v>
      </c>
    </row>
    <row r="46" spans="1:23" s="132" customFormat="1" ht="45" x14ac:dyDescent="0.2">
      <c r="A46" s="157" t="s">
        <v>235</v>
      </c>
      <c r="B46" s="158" t="s">
        <v>1693</v>
      </c>
      <c r="C46" s="917" t="s">
        <v>1694</v>
      </c>
      <c r="D46" s="917"/>
      <c r="E46" s="917"/>
      <c r="F46" s="159" t="s">
        <v>744</v>
      </c>
      <c r="G46" s="159" t="s">
        <v>31</v>
      </c>
      <c r="H46" s="159" t="s">
        <v>31</v>
      </c>
      <c r="I46" s="159" t="s">
        <v>238</v>
      </c>
      <c r="J46" s="160">
        <v>79.36</v>
      </c>
      <c r="K46" s="159" t="s">
        <v>31</v>
      </c>
      <c r="L46" s="160">
        <v>238.08</v>
      </c>
      <c r="M46" s="161" t="s">
        <v>31</v>
      </c>
      <c r="N46" s="162" t="s">
        <v>31</v>
      </c>
      <c r="Q46" s="137" t="s">
        <v>1694</v>
      </c>
    </row>
    <row r="47" spans="1:23" s="132" customFormat="1" ht="33.75" x14ac:dyDescent="0.2">
      <c r="A47" s="157" t="s">
        <v>238</v>
      </c>
      <c r="B47" s="158" t="s">
        <v>1695</v>
      </c>
      <c r="C47" s="917" t="s">
        <v>1696</v>
      </c>
      <c r="D47" s="917"/>
      <c r="E47" s="917"/>
      <c r="F47" s="159" t="s">
        <v>401</v>
      </c>
      <c r="G47" s="159" t="s">
        <v>31</v>
      </c>
      <c r="H47" s="159" t="s">
        <v>31</v>
      </c>
      <c r="I47" s="159" t="s">
        <v>1697</v>
      </c>
      <c r="J47" s="160" t="s">
        <v>31</v>
      </c>
      <c r="K47" s="159" t="s">
        <v>31</v>
      </c>
      <c r="L47" s="160" t="s">
        <v>31</v>
      </c>
      <c r="M47" s="161" t="s">
        <v>31</v>
      </c>
      <c r="N47" s="162" t="s">
        <v>31</v>
      </c>
      <c r="Q47" s="137" t="s">
        <v>1696</v>
      </c>
    </row>
    <row r="48" spans="1:23" s="132" customFormat="1" x14ac:dyDescent="0.2">
      <c r="A48" s="163"/>
      <c r="B48" s="164"/>
      <c r="C48" s="904" t="s">
        <v>1698</v>
      </c>
      <c r="D48" s="904"/>
      <c r="E48" s="904"/>
      <c r="F48" s="904"/>
      <c r="G48" s="904"/>
      <c r="H48" s="904"/>
      <c r="I48" s="904"/>
      <c r="J48" s="904"/>
      <c r="K48" s="904"/>
      <c r="L48" s="904"/>
      <c r="M48" s="904"/>
      <c r="N48" s="912"/>
      <c r="R48" s="137" t="s">
        <v>1698</v>
      </c>
    </row>
    <row r="49" spans="1:24" s="132" customFormat="1" ht="22.5" x14ac:dyDescent="0.2">
      <c r="A49" s="165"/>
      <c r="B49" s="166" t="s">
        <v>231</v>
      </c>
      <c r="C49" s="904" t="s">
        <v>232</v>
      </c>
      <c r="D49" s="904"/>
      <c r="E49" s="904"/>
      <c r="F49" s="904"/>
      <c r="G49" s="904"/>
      <c r="H49" s="904"/>
      <c r="I49" s="904"/>
      <c r="J49" s="904"/>
      <c r="K49" s="904"/>
      <c r="L49" s="904"/>
      <c r="M49" s="904"/>
      <c r="N49" s="912"/>
      <c r="S49" s="137" t="s">
        <v>232</v>
      </c>
    </row>
    <row r="50" spans="1:24" s="132" customFormat="1" x14ac:dyDescent="0.2">
      <c r="A50" s="167"/>
      <c r="B50" s="166" t="s">
        <v>225</v>
      </c>
      <c r="C50" s="904" t="s">
        <v>255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>
        <v>169.37</v>
      </c>
      <c r="K50" s="168" t="s">
        <v>520</v>
      </c>
      <c r="L50" s="169">
        <v>26.32</v>
      </c>
      <c r="M50" s="170" t="s">
        <v>31</v>
      </c>
      <c r="N50" s="171" t="s">
        <v>31</v>
      </c>
      <c r="T50" s="137" t="s">
        <v>255</v>
      </c>
    </row>
    <row r="51" spans="1:24" s="132" customFormat="1" x14ac:dyDescent="0.2">
      <c r="A51" s="167"/>
      <c r="B51" s="166" t="s">
        <v>235</v>
      </c>
      <c r="C51" s="904" t="s">
        <v>236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>
        <v>26.86</v>
      </c>
      <c r="K51" s="168" t="s">
        <v>520</v>
      </c>
      <c r="L51" s="169">
        <v>4.17</v>
      </c>
      <c r="M51" s="170" t="s">
        <v>31</v>
      </c>
      <c r="N51" s="171" t="s">
        <v>31</v>
      </c>
      <c r="T51" s="137" t="s">
        <v>236</v>
      </c>
    </row>
    <row r="52" spans="1:24" s="132" customFormat="1" x14ac:dyDescent="0.2">
      <c r="A52" s="167"/>
      <c r="B52" s="166" t="s">
        <v>238</v>
      </c>
      <c r="C52" s="904" t="s">
        <v>239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>
        <v>4.29</v>
      </c>
      <c r="K52" s="168" t="s">
        <v>520</v>
      </c>
      <c r="L52" s="169">
        <v>0.67</v>
      </c>
      <c r="M52" s="170" t="s">
        <v>31</v>
      </c>
      <c r="N52" s="171" t="s">
        <v>31</v>
      </c>
      <c r="T52" s="137" t="s">
        <v>239</v>
      </c>
    </row>
    <row r="53" spans="1:24" s="132" customFormat="1" x14ac:dyDescent="0.2">
      <c r="A53" s="167"/>
      <c r="B53" s="166" t="s">
        <v>256</v>
      </c>
      <c r="C53" s="904" t="s">
        <v>257</v>
      </c>
      <c r="D53" s="904"/>
      <c r="E53" s="904"/>
      <c r="F53" s="168" t="s">
        <v>31</v>
      </c>
      <c r="G53" s="168" t="s">
        <v>31</v>
      </c>
      <c r="H53" s="168" t="s">
        <v>31</v>
      </c>
      <c r="I53" s="168" t="s">
        <v>31</v>
      </c>
      <c r="J53" s="169">
        <v>587.98</v>
      </c>
      <c r="K53" s="168" t="s">
        <v>31</v>
      </c>
      <c r="L53" s="169">
        <v>73.09</v>
      </c>
      <c r="M53" s="170" t="s">
        <v>31</v>
      </c>
      <c r="N53" s="171" t="s">
        <v>31</v>
      </c>
      <c r="T53" s="137" t="s">
        <v>257</v>
      </c>
    </row>
    <row r="54" spans="1:24" s="132" customFormat="1" x14ac:dyDescent="0.2">
      <c r="A54" s="167"/>
      <c r="B54" s="166" t="s">
        <v>31</v>
      </c>
      <c r="C54" s="904" t="s">
        <v>258</v>
      </c>
      <c r="D54" s="904"/>
      <c r="E54" s="904"/>
      <c r="F54" s="168" t="s">
        <v>241</v>
      </c>
      <c r="G54" s="168" t="s">
        <v>1699</v>
      </c>
      <c r="H54" s="168" t="s">
        <v>520</v>
      </c>
      <c r="I54" s="168" t="s">
        <v>1700</v>
      </c>
      <c r="J54" s="169" t="s">
        <v>31</v>
      </c>
      <c r="K54" s="168" t="s">
        <v>31</v>
      </c>
      <c r="L54" s="169" t="s">
        <v>31</v>
      </c>
      <c r="M54" s="170" t="s">
        <v>31</v>
      </c>
      <c r="N54" s="171" t="s">
        <v>31</v>
      </c>
      <c r="U54" s="137" t="s">
        <v>258</v>
      </c>
    </row>
    <row r="55" spans="1:24" s="132" customFormat="1" x14ac:dyDescent="0.2">
      <c r="A55" s="167"/>
      <c r="B55" s="166" t="s">
        <v>31</v>
      </c>
      <c r="C55" s="904" t="s">
        <v>240</v>
      </c>
      <c r="D55" s="904"/>
      <c r="E55" s="904"/>
      <c r="F55" s="168" t="s">
        <v>241</v>
      </c>
      <c r="G55" s="168" t="s">
        <v>1701</v>
      </c>
      <c r="H55" s="168" t="s">
        <v>520</v>
      </c>
      <c r="I55" s="168" t="s">
        <v>1702</v>
      </c>
      <c r="J55" s="169" t="s">
        <v>31</v>
      </c>
      <c r="K55" s="168" t="s">
        <v>31</v>
      </c>
      <c r="L55" s="169" t="s">
        <v>31</v>
      </c>
      <c r="M55" s="170" t="s">
        <v>31</v>
      </c>
      <c r="N55" s="171" t="s">
        <v>31</v>
      </c>
      <c r="U55" s="137" t="s">
        <v>240</v>
      </c>
    </row>
    <row r="56" spans="1:24" s="132" customFormat="1" x14ac:dyDescent="0.2">
      <c r="A56" s="167"/>
      <c r="B56" s="166" t="s">
        <v>31</v>
      </c>
      <c r="C56" s="917" t="s">
        <v>244</v>
      </c>
      <c r="D56" s="917"/>
      <c r="E56" s="917"/>
      <c r="F56" s="159" t="s">
        <v>31</v>
      </c>
      <c r="G56" s="159" t="s">
        <v>31</v>
      </c>
      <c r="H56" s="159" t="s">
        <v>31</v>
      </c>
      <c r="I56" s="159" t="s">
        <v>31</v>
      </c>
      <c r="J56" s="160">
        <v>784.21</v>
      </c>
      <c r="K56" s="159" t="s">
        <v>31</v>
      </c>
      <c r="L56" s="160">
        <v>103.58</v>
      </c>
      <c r="M56" s="161" t="s">
        <v>31</v>
      </c>
      <c r="N56" s="162" t="s">
        <v>31</v>
      </c>
      <c r="V56" s="137" t="s">
        <v>244</v>
      </c>
    </row>
    <row r="57" spans="1:24" s="132" customFormat="1" x14ac:dyDescent="0.2">
      <c r="A57" s="167"/>
      <c r="B57" s="166" t="s">
        <v>31</v>
      </c>
      <c r="C57" s="904" t="s">
        <v>245</v>
      </c>
      <c r="D57" s="904"/>
      <c r="E57" s="904"/>
      <c r="F57" s="168" t="s">
        <v>31</v>
      </c>
      <c r="G57" s="168" t="s">
        <v>31</v>
      </c>
      <c r="H57" s="168" t="s">
        <v>31</v>
      </c>
      <c r="I57" s="168" t="s">
        <v>31</v>
      </c>
      <c r="J57" s="169" t="s">
        <v>31</v>
      </c>
      <c r="K57" s="168" t="s">
        <v>31</v>
      </c>
      <c r="L57" s="169">
        <v>26.99</v>
      </c>
      <c r="M57" s="170" t="s">
        <v>31</v>
      </c>
      <c r="N57" s="171" t="s">
        <v>31</v>
      </c>
      <c r="U57" s="137" t="s">
        <v>245</v>
      </c>
    </row>
    <row r="58" spans="1:24" s="132" customFormat="1" ht="22.5" x14ac:dyDescent="0.2">
      <c r="A58" s="167"/>
      <c r="B58" s="166" t="s">
        <v>1703</v>
      </c>
      <c r="C58" s="904" t="s">
        <v>1704</v>
      </c>
      <c r="D58" s="904"/>
      <c r="E58" s="904"/>
      <c r="F58" s="168" t="s">
        <v>144</v>
      </c>
      <c r="G58" s="168" t="s">
        <v>1705</v>
      </c>
      <c r="H58" s="168" t="s">
        <v>31</v>
      </c>
      <c r="I58" s="168" t="s">
        <v>1705</v>
      </c>
      <c r="J58" s="169" t="s">
        <v>31</v>
      </c>
      <c r="K58" s="168" t="s">
        <v>31</v>
      </c>
      <c r="L58" s="169">
        <v>26.99</v>
      </c>
      <c r="M58" s="170" t="s">
        <v>31</v>
      </c>
      <c r="N58" s="171" t="s">
        <v>31</v>
      </c>
      <c r="U58" s="137" t="s">
        <v>1704</v>
      </c>
    </row>
    <row r="59" spans="1:24" s="132" customFormat="1" ht="22.5" x14ac:dyDescent="0.2">
      <c r="A59" s="167"/>
      <c r="B59" s="166" t="s">
        <v>1706</v>
      </c>
      <c r="C59" s="904" t="s">
        <v>1707</v>
      </c>
      <c r="D59" s="904"/>
      <c r="E59" s="904"/>
      <c r="F59" s="168" t="s">
        <v>144</v>
      </c>
      <c r="G59" s="168" t="s">
        <v>1708</v>
      </c>
      <c r="H59" s="168" t="s">
        <v>31</v>
      </c>
      <c r="I59" s="168" t="s">
        <v>1708</v>
      </c>
      <c r="J59" s="169" t="s">
        <v>31</v>
      </c>
      <c r="K59" s="168" t="s">
        <v>31</v>
      </c>
      <c r="L59" s="169">
        <v>18.89</v>
      </c>
      <c r="M59" s="170" t="s">
        <v>31</v>
      </c>
      <c r="N59" s="171" t="s">
        <v>31</v>
      </c>
      <c r="U59" s="137" t="s">
        <v>1707</v>
      </c>
    </row>
    <row r="60" spans="1:24" s="132" customFormat="1" x14ac:dyDescent="0.2">
      <c r="A60" s="172"/>
      <c r="B60" s="173"/>
      <c r="C60" s="918" t="s">
        <v>252</v>
      </c>
      <c r="D60" s="918"/>
      <c r="E60" s="918"/>
      <c r="F60" s="174" t="s">
        <v>31</v>
      </c>
      <c r="G60" s="174" t="s">
        <v>31</v>
      </c>
      <c r="H60" s="174" t="s">
        <v>31</v>
      </c>
      <c r="I60" s="174" t="s">
        <v>31</v>
      </c>
      <c r="J60" s="175" t="s">
        <v>31</v>
      </c>
      <c r="K60" s="174" t="s">
        <v>31</v>
      </c>
      <c r="L60" s="175">
        <v>149.46</v>
      </c>
      <c r="M60" s="161" t="s">
        <v>31</v>
      </c>
      <c r="N60" s="176" t="s">
        <v>31</v>
      </c>
      <c r="W60" s="137" t="s">
        <v>252</v>
      </c>
    </row>
    <row r="61" spans="1:24" s="132" customFormat="1" ht="33.75" x14ac:dyDescent="0.2">
      <c r="A61" s="157" t="s">
        <v>256</v>
      </c>
      <c r="B61" s="158" t="s">
        <v>1709</v>
      </c>
      <c r="C61" s="917" t="s">
        <v>1710</v>
      </c>
      <c r="D61" s="917"/>
      <c r="E61" s="917"/>
      <c r="F61" s="159" t="s">
        <v>744</v>
      </c>
      <c r="G61" s="159" t="s">
        <v>31</v>
      </c>
      <c r="H61" s="159" t="s">
        <v>31</v>
      </c>
      <c r="I61" s="159" t="s">
        <v>237</v>
      </c>
      <c r="J61" s="160">
        <v>224.46</v>
      </c>
      <c r="K61" s="159" t="s">
        <v>787</v>
      </c>
      <c r="L61" s="160">
        <v>343.42</v>
      </c>
      <c r="M61" s="161" t="s">
        <v>31</v>
      </c>
      <c r="N61" s="162" t="s">
        <v>31</v>
      </c>
      <c r="Q61" s="137" t="s">
        <v>1710</v>
      </c>
    </row>
    <row r="62" spans="1:24" s="132" customFormat="1" x14ac:dyDescent="0.2">
      <c r="A62" s="163"/>
      <c r="B62" s="164"/>
      <c r="C62" s="904" t="s">
        <v>1711</v>
      </c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12"/>
      <c r="X62" s="137" t="s">
        <v>1711</v>
      </c>
    </row>
    <row r="63" spans="1:24" s="132" customFormat="1" ht="22.5" x14ac:dyDescent="0.2">
      <c r="A63" s="165"/>
      <c r="B63" s="166" t="s">
        <v>789</v>
      </c>
      <c r="C63" s="904" t="s">
        <v>790</v>
      </c>
      <c r="D63" s="904"/>
      <c r="E63" s="904"/>
      <c r="F63" s="904"/>
      <c r="G63" s="904"/>
      <c r="H63" s="904"/>
      <c r="I63" s="904"/>
      <c r="J63" s="904"/>
      <c r="K63" s="904"/>
      <c r="L63" s="904"/>
      <c r="M63" s="904"/>
      <c r="N63" s="912"/>
      <c r="S63" s="137" t="s">
        <v>790</v>
      </c>
    </row>
    <row r="64" spans="1:24" s="132" customFormat="1" ht="22.5" x14ac:dyDescent="0.2">
      <c r="A64" s="157" t="s">
        <v>285</v>
      </c>
      <c r="B64" s="158" t="s">
        <v>1712</v>
      </c>
      <c r="C64" s="917" t="s">
        <v>1713</v>
      </c>
      <c r="D64" s="917"/>
      <c r="E64" s="917"/>
      <c r="F64" s="159" t="s">
        <v>569</v>
      </c>
      <c r="G64" s="159" t="s">
        <v>31</v>
      </c>
      <c r="H64" s="159" t="s">
        <v>31</v>
      </c>
      <c r="I64" s="159" t="s">
        <v>448</v>
      </c>
      <c r="J64" s="160" t="s">
        <v>31</v>
      </c>
      <c r="K64" s="159" t="s">
        <v>31</v>
      </c>
      <c r="L64" s="160" t="s">
        <v>31</v>
      </c>
      <c r="M64" s="161" t="s">
        <v>31</v>
      </c>
      <c r="N64" s="162" t="s">
        <v>31</v>
      </c>
      <c r="Q64" s="137" t="s">
        <v>1713</v>
      </c>
    </row>
    <row r="65" spans="1:23" s="132" customFormat="1" x14ac:dyDescent="0.2">
      <c r="A65" s="163"/>
      <c r="B65" s="164"/>
      <c r="C65" s="904" t="s">
        <v>1714</v>
      </c>
      <c r="D65" s="904"/>
      <c r="E65" s="904"/>
      <c r="F65" s="904"/>
      <c r="G65" s="904"/>
      <c r="H65" s="904"/>
      <c r="I65" s="904"/>
      <c r="J65" s="904"/>
      <c r="K65" s="904"/>
      <c r="L65" s="904"/>
      <c r="M65" s="904"/>
      <c r="N65" s="912"/>
      <c r="R65" s="137" t="s">
        <v>1714</v>
      </c>
    </row>
    <row r="66" spans="1:23" s="132" customFormat="1" ht="22.5" x14ac:dyDescent="0.2">
      <c r="A66" s="165"/>
      <c r="B66" s="166" t="s">
        <v>231</v>
      </c>
      <c r="C66" s="904" t="s">
        <v>232</v>
      </c>
      <c r="D66" s="904"/>
      <c r="E66" s="904"/>
      <c r="F66" s="904"/>
      <c r="G66" s="904"/>
      <c r="H66" s="904"/>
      <c r="I66" s="904"/>
      <c r="J66" s="904"/>
      <c r="K66" s="904"/>
      <c r="L66" s="904"/>
      <c r="M66" s="904"/>
      <c r="N66" s="912"/>
      <c r="S66" s="137" t="s">
        <v>232</v>
      </c>
    </row>
    <row r="67" spans="1:23" s="132" customFormat="1" x14ac:dyDescent="0.2">
      <c r="A67" s="167"/>
      <c r="B67" s="166" t="s">
        <v>225</v>
      </c>
      <c r="C67" s="904" t="s">
        <v>255</v>
      </c>
      <c r="D67" s="904"/>
      <c r="E67" s="904"/>
      <c r="F67" s="168" t="s">
        <v>31</v>
      </c>
      <c r="G67" s="168" t="s">
        <v>31</v>
      </c>
      <c r="H67" s="168" t="s">
        <v>31</v>
      </c>
      <c r="I67" s="168" t="s">
        <v>31</v>
      </c>
      <c r="J67" s="169">
        <v>1449.56</v>
      </c>
      <c r="K67" s="168" t="s">
        <v>520</v>
      </c>
      <c r="L67" s="169">
        <v>28.99</v>
      </c>
      <c r="M67" s="170" t="s">
        <v>31</v>
      </c>
      <c r="N67" s="171" t="s">
        <v>31</v>
      </c>
      <c r="T67" s="137" t="s">
        <v>255</v>
      </c>
    </row>
    <row r="68" spans="1:23" s="132" customFormat="1" x14ac:dyDescent="0.2">
      <c r="A68" s="167"/>
      <c r="B68" s="166" t="s">
        <v>235</v>
      </c>
      <c r="C68" s="904" t="s">
        <v>236</v>
      </c>
      <c r="D68" s="904"/>
      <c r="E68" s="904"/>
      <c r="F68" s="168" t="s">
        <v>31</v>
      </c>
      <c r="G68" s="168" t="s">
        <v>31</v>
      </c>
      <c r="H68" s="168" t="s">
        <v>31</v>
      </c>
      <c r="I68" s="168" t="s">
        <v>31</v>
      </c>
      <c r="J68" s="169">
        <v>929.64</v>
      </c>
      <c r="K68" s="168" t="s">
        <v>520</v>
      </c>
      <c r="L68" s="169">
        <v>18.59</v>
      </c>
      <c r="M68" s="170" t="s">
        <v>31</v>
      </c>
      <c r="N68" s="171" t="s">
        <v>31</v>
      </c>
      <c r="T68" s="137" t="s">
        <v>236</v>
      </c>
    </row>
    <row r="69" spans="1:23" s="132" customFormat="1" x14ac:dyDescent="0.2">
      <c r="A69" s="167"/>
      <c r="B69" s="166" t="s">
        <v>238</v>
      </c>
      <c r="C69" s="904" t="s">
        <v>239</v>
      </c>
      <c r="D69" s="904"/>
      <c r="E69" s="904"/>
      <c r="F69" s="168" t="s">
        <v>31</v>
      </c>
      <c r="G69" s="168" t="s">
        <v>31</v>
      </c>
      <c r="H69" s="168" t="s">
        <v>31</v>
      </c>
      <c r="I69" s="168" t="s">
        <v>31</v>
      </c>
      <c r="J69" s="169">
        <v>12.53</v>
      </c>
      <c r="K69" s="168" t="s">
        <v>520</v>
      </c>
      <c r="L69" s="169">
        <v>0.25</v>
      </c>
      <c r="M69" s="170" t="s">
        <v>31</v>
      </c>
      <c r="N69" s="171" t="s">
        <v>31</v>
      </c>
      <c r="T69" s="137" t="s">
        <v>239</v>
      </c>
    </row>
    <row r="70" spans="1:23" s="132" customFormat="1" x14ac:dyDescent="0.2">
      <c r="A70" s="167"/>
      <c r="B70" s="166" t="s">
        <v>256</v>
      </c>
      <c r="C70" s="904" t="s">
        <v>257</v>
      </c>
      <c r="D70" s="904"/>
      <c r="E70" s="904"/>
      <c r="F70" s="168" t="s">
        <v>31</v>
      </c>
      <c r="G70" s="168" t="s">
        <v>31</v>
      </c>
      <c r="H70" s="168" t="s">
        <v>31</v>
      </c>
      <c r="I70" s="168" t="s">
        <v>31</v>
      </c>
      <c r="J70" s="169">
        <v>619.88</v>
      </c>
      <c r="K70" s="168" t="s">
        <v>31</v>
      </c>
      <c r="L70" s="169">
        <v>9.92</v>
      </c>
      <c r="M70" s="170" t="s">
        <v>31</v>
      </c>
      <c r="N70" s="171" t="s">
        <v>31</v>
      </c>
      <c r="T70" s="137" t="s">
        <v>257</v>
      </c>
    </row>
    <row r="71" spans="1:23" s="132" customFormat="1" x14ac:dyDescent="0.2">
      <c r="A71" s="167"/>
      <c r="B71" s="166" t="s">
        <v>31</v>
      </c>
      <c r="C71" s="904" t="s">
        <v>258</v>
      </c>
      <c r="D71" s="904"/>
      <c r="E71" s="904"/>
      <c r="F71" s="168" t="s">
        <v>241</v>
      </c>
      <c r="G71" s="168" t="s">
        <v>1715</v>
      </c>
      <c r="H71" s="168" t="s">
        <v>520</v>
      </c>
      <c r="I71" s="168" t="s">
        <v>1716</v>
      </c>
      <c r="J71" s="169" t="s">
        <v>31</v>
      </c>
      <c r="K71" s="168" t="s">
        <v>31</v>
      </c>
      <c r="L71" s="169" t="s">
        <v>31</v>
      </c>
      <c r="M71" s="170" t="s">
        <v>31</v>
      </c>
      <c r="N71" s="171" t="s">
        <v>31</v>
      </c>
      <c r="U71" s="137" t="s">
        <v>258</v>
      </c>
    </row>
    <row r="72" spans="1:23" s="132" customFormat="1" x14ac:dyDescent="0.2">
      <c r="A72" s="167"/>
      <c r="B72" s="166" t="s">
        <v>31</v>
      </c>
      <c r="C72" s="904" t="s">
        <v>240</v>
      </c>
      <c r="D72" s="904"/>
      <c r="E72" s="904"/>
      <c r="F72" s="168" t="s">
        <v>241</v>
      </c>
      <c r="G72" s="168" t="s">
        <v>1717</v>
      </c>
      <c r="H72" s="168" t="s">
        <v>520</v>
      </c>
      <c r="I72" s="168" t="s">
        <v>1718</v>
      </c>
      <c r="J72" s="169" t="s">
        <v>31</v>
      </c>
      <c r="K72" s="168" t="s">
        <v>31</v>
      </c>
      <c r="L72" s="169" t="s">
        <v>31</v>
      </c>
      <c r="M72" s="170" t="s">
        <v>31</v>
      </c>
      <c r="N72" s="171" t="s">
        <v>31</v>
      </c>
      <c r="U72" s="137" t="s">
        <v>240</v>
      </c>
    </row>
    <row r="73" spans="1:23" s="132" customFormat="1" x14ac:dyDescent="0.2">
      <c r="A73" s="167"/>
      <c r="B73" s="166" t="s">
        <v>31</v>
      </c>
      <c r="C73" s="917" t="s">
        <v>244</v>
      </c>
      <c r="D73" s="917"/>
      <c r="E73" s="917"/>
      <c r="F73" s="159" t="s">
        <v>31</v>
      </c>
      <c r="G73" s="159" t="s">
        <v>31</v>
      </c>
      <c r="H73" s="159" t="s">
        <v>31</v>
      </c>
      <c r="I73" s="159" t="s">
        <v>31</v>
      </c>
      <c r="J73" s="160">
        <v>2999.08</v>
      </c>
      <c r="K73" s="159" t="s">
        <v>31</v>
      </c>
      <c r="L73" s="160">
        <v>57.5</v>
      </c>
      <c r="M73" s="161" t="s">
        <v>31</v>
      </c>
      <c r="N73" s="162" t="s">
        <v>31</v>
      </c>
      <c r="V73" s="137" t="s">
        <v>244</v>
      </c>
    </row>
    <row r="74" spans="1:23" s="132" customFormat="1" x14ac:dyDescent="0.2">
      <c r="A74" s="167"/>
      <c r="B74" s="166" t="s">
        <v>31</v>
      </c>
      <c r="C74" s="904" t="s">
        <v>245</v>
      </c>
      <c r="D74" s="904"/>
      <c r="E74" s="904"/>
      <c r="F74" s="168" t="s">
        <v>31</v>
      </c>
      <c r="G74" s="168" t="s">
        <v>31</v>
      </c>
      <c r="H74" s="168" t="s">
        <v>31</v>
      </c>
      <c r="I74" s="168" t="s">
        <v>31</v>
      </c>
      <c r="J74" s="169" t="s">
        <v>31</v>
      </c>
      <c r="K74" s="168" t="s">
        <v>31</v>
      </c>
      <c r="L74" s="169">
        <v>29.24</v>
      </c>
      <c r="M74" s="170" t="s">
        <v>31</v>
      </c>
      <c r="N74" s="171" t="s">
        <v>31</v>
      </c>
      <c r="U74" s="137" t="s">
        <v>245</v>
      </c>
    </row>
    <row r="75" spans="1:23" s="132" customFormat="1" ht="22.5" x14ac:dyDescent="0.2">
      <c r="A75" s="167"/>
      <c r="B75" s="166" t="s">
        <v>1703</v>
      </c>
      <c r="C75" s="904" t="s">
        <v>1704</v>
      </c>
      <c r="D75" s="904"/>
      <c r="E75" s="904"/>
      <c r="F75" s="168" t="s">
        <v>144</v>
      </c>
      <c r="G75" s="168" t="s">
        <v>1705</v>
      </c>
      <c r="H75" s="168" t="s">
        <v>31</v>
      </c>
      <c r="I75" s="168" t="s">
        <v>1705</v>
      </c>
      <c r="J75" s="169" t="s">
        <v>31</v>
      </c>
      <c r="K75" s="168" t="s">
        <v>31</v>
      </c>
      <c r="L75" s="169">
        <v>29.24</v>
      </c>
      <c r="M75" s="170" t="s">
        <v>31</v>
      </c>
      <c r="N75" s="171" t="s">
        <v>31</v>
      </c>
      <c r="U75" s="137" t="s">
        <v>1704</v>
      </c>
    </row>
    <row r="76" spans="1:23" s="132" customFormat="1" ht="22.5" x14ac:dyDescent="0.2">
      <c r="A76" s="167"/>
      <c r="B76" s="166" t="s">
        <v>1706</v>
      </c>
      <c r="C76" s="904" t="s">
        <v>1707</v>
      </c>
      <c r="D76" s="904"/>
      <c r="E76" s="904"/>
      <c r="F76" s="168" t="s">
        <v>144</v>
      </c>
      <c r="G76" s="168" t="s">
        <v>1708</v>
      </c>
      <c r="H76" s="168" t="s">
        <v>31</v>
      </c>
      <c r="I76" s="168" t="s">
        <v>1708</v>
      </c>
      <c r="J76" s="169" t="s">
        <v>31</v>
      </c>
      <c r="K76" s="168" t="s">
        <v>31</v>
      </c>
      <c r="L76" s="169">
        <v>20.47</v>
      </c>
      <c r="M76" s="170" t="s">
        <v>31</v>
      </c>
      <c r="N76" s="171" t="s">
        <v>31</v>
      </c>
      <c r="U76" s="137" t="s">
        <v>1707</v>
      </c>
    </row>
    <row r="77" spans="1:23" s="132" customFormat="1" x14ac:dyDescent="0.2">
      <c r="A77" s="172"/>
      <c r="B77" s="173"/>
      <c r="C77" s="918" t="s">
        <v>252</v>
      </c>
      <c r="D77" s="918"/>
      <c r="E77" s="918"/>
      <c r="F77" s="174" t="s">
        <v>31</v>
      </c>
      <c r="G77" s="174" t="s">
        <v>31</v>
      </c>
      <c r="H77" s="174" t="s">
        <v>31</v>
      </c>
      <c r="I77" s="174" t="s">
        <v>31</v>
      </c>
      <c r="J77" s="175" t="s">
        <v>31</v>
      </c>
      <c r="K77" s="174" t="s">
        <v>31</v>
      </c>
      <c r="L77" s="175">
        <v>107.21</v>
      </c>
      <c r="M77" s="161" t="s">
        <v>31</v>
      </c>
      <c r="N77" s="176" t="s">
        <v>31</v>
      </c>
      <c r="W77" s="137" t="s">
        <v>252</v>
      </c>
    </row>
    <row r="78" spans="1:23" s="132" customFormat="1" ht="22.5" x14ac:dyDescent="0.2">
      <c r="A78" s="157" t="s">
        <v>295</v>
      </c>
      <c r="B78" s="158" t="s">
        <v>1719</v>
      </c>
      <c r="C78" s="917" t="s">
        <v>1720</v>
      </c>
      <c r="D78" s="917"/>
      <c r="E78" s="917"/>
      <c r="F78" s="159" t="s">
        <v>564</v>
      </c>
      <c r="G78" s="159" t="s">
        <v>31</v>
      </c>
      <c r="H78" s="159" t="s">
        <v>31</v>
      </c>
      <c r="I78" s="159" t="s">
        <v>1721</v>
      </c>
      <c r="J78" s="160">
        <v>11200</v>
      </c>
      <c r="K78" s="159" t="s">
        <v>31</v>
      </c>
      <c r="L78" s="160">
        <v>123.2</v>
      </c>
      <c r="M78" s="161" t="s">
        <v>31</v>
      </c>
      <c r="N78" s="162" t="s">
        <v>31</v>
      </c>
      <c r="Q78" s="137" t="s">
        <v>1720</v>
      </c>
    </row>
    <row r="79" spans="1:23" s="132" customFormat="1" x14ac:dyDescent="0.2">
      <c r="A79" s="163"/>
      <c r="B79" s="164"/>
      <c r="C79" s="904" t="s">
        <v>1722</v>
      </c>
      <c r="D79" s="904"/>
      <c r="E79" s="904"/>
      <c r="F79" s="904"/>
      <c r="G79" s="904"/>
      <c r="H79" s="904"/>
      <c r="I79" s="904"/>
      <c r="J79" s="904"/>
      <c r="K79" s="904"/>
      <c r="L79" s="904"/>
      <c r="M79" s="904"/>
      <c r="N79" s="912"/>
      <c r="R79" s="137" t="s">
        <v>1722</v>
      </c>
    </row>
    <row r="80" spans="1:23" s="132" customFormat="1" ht="1.5" customHeight="1" x14ac:dyDescent="0.2">
      <c r="A80" s="177"/>
      <c r="B80" s="173"/>
      <c r="C80" s="173"/>
      <c r="D80" s="173"/>
      <c r="E80" s="173"/>
      <c r="F80" s="177"/>
      <c r="G80" s="177"/>
      <c r="H80" s="177"/>
      <c r="I80" s="177"/>
      <c r="J80" s="178"/>
      <c r="K80" s="177"/>
      <c r="L80" s="178"/>
      <c r="M80" s="168"/>
      <c r="N80" s="178"/>
    </row>
    <row r="81" spans="1:28" s="132" customFormat="1" x14ac:dyDescent="0.2">
      <c r="A81" s="179"/>
      <c r="B81" s="180" t="s">
        <v>31</v>
      </c>
      <c r="C81" s="918" t="s">
        <v>1723</v>
      </c>
      <c r="D81" s="918"/>
      <c r="E81" s="918"/>
      <c r="F81" s="918"/>
      <c r="G81" s="918"/>
      <c r="H81" s="918"/>
      <c r="I81" s="918"/>
      <c r="J81" s="918"/>
      <c r="K81" s="918"/>
      <c r="L81" s="181" t="s">
        <v>31</v>
      </c>
      <c r="M81" s="182"/>
      <c r="N81" s="183"/>
      <c r="Y81" s="137" t="s">
        <v>1723</v>
      </c>
    </row>
    <row r="82" spans="1:28" s="132" customFormat="1" x14ac:dyDescent="0.2">
      <c r="A82" s="184"/>
      <c r="B82" s="166" t="s">
        <v>225</v>
      </c>
      <c r="C82" s="904" t="s">
        <v>269</v>
      </c>
      <c r="D82" s="904"/>
      <c r="E82" s="904"/>
      <c r="F82" s="904"/>
      <c r="G82" s="904"/>
      <c r="H82" s="904"/>
      <c r="I82" s="904"/>
      <c r="J82" s="904"/>
      <c r="K82" s="904"/>
      <c r="L82" s="185">
        <v>1054.1500000000001</v>
      </c>
      <c r="M82" s="186"/>
      <c r="N82" s="187" t="s">
        <v>31</v>
      </c>
      <c r="Z82" s="137" t="s">
        <v>269</v>
      </c>
    </row>
    <row r="83" spans="1:28" s="132" customFormat="1" x14ac:dyDescent="0.2">
      <c r="A83" s="184"/>
      <c r="B83" s="166" t="s">
        <v>31</v>
      </c>
      <c r="C83" s="904" t="s">
        <v>270</v>
      </c>
      <c r="D83" s="904"/>
      <c r="E83" s="904"/>
      <c r="F83" s="904"/>
      <c r="G83" s="904"/>
      <c r="H83" s="904"/>
      <c r="I83" s="904"/>
      <c r="J83" s="904"/>
      <c r="K83" s="904"/>
      <c r="L83" s="185" t="s">
        <v>31</v>
      </c>
      <c r="M83" s="186"/>
      <c r="N83" s="187" t="s">
        <v>31</v>
      </c>
      <c r="Z83" s="137" t="s">
        <v>270</v>
      </c>
    </row>
    <row r="84" spans="1:28" s="132" customFormat="1" x14ac:dyDescent="0.2">
      <c r="A84" s="184"/>
      <c r="B84" s="166" t="s">
        <v>31</v>
      </c>
      <c r="C84" s="904" t="s">
        <v>271</v>
      </c>
      <c r="D84" s="904"/>
      <c r="E84" s="904"/>
      <c r="F84" s="904"/>
      <c r="G84" s="904"/>
      <c r="H84" s="904"/>
      <c r="I84" s="904"/>
      <c r="J84" s="904"/>
      <c r="K84" s="904"/>
      <c r="L84" s="185">
        <v>81.849999999999994</v>
      </c>
      <c r="M84" s="186"/>
      <c r="N84" s="187" t="s">
        <v>31</v>
      </c>
      <c r="Z84" s="137" t="s">
        <v>271</v>
      </c>
    </row>
    <row r="85" spans="1:28" s="132" customFormat="1" x14ac:dyDescent="0.2">
      <c r="A85" s="184"/>
      <c r="B85" s="166" t="s">
        <v>31</v>
      </c>
      <c r="C85" s="904" t="s">
        <v>272</v>
      </c>
      <c r="D85" s="904"/>
      <c r="E85" s="904"/>
      <c r="F85" s="904"/>
      <c r="G85" s="904"/>
      <c r="H85" s="904"/>
      <c r="I85" s="904"/>
      <c r="J85" s="904"/>
      <c r="K85" s="904"/>
      <c r="L85" s="185">
        <v>29.09</v>
      </c>
      <c r="M85" s="186"/>
      <c r="N85" s="187" t="s">
        <v>31</v>
      </c>
      <c r="Z85" s="137" t="s">
        <v>272</v>
      </c>
    </row>
    <row r="86" spans="1:28" s="132" customFormat="1" x14ac:dyDescent="0.2">
      <c r="A86" s="184"/>
      <c r="B86" s="166" t="s">
        <v>31</v>
      </c>
      <c r="C86" s="904" t="s">
        <v>273</v>
      </c>
      <c r="D86" s="904"/>
      <c r="E86" s="904"/>
      <c r="F86" s="904"/>
      <c r="G86" s="904"/>
      <c r="H86" s="904"/>
      <c r="I86" s="904"/>
      <c r="J86" s="904"/>
      <c r="K86" s="904"/>
      <c r="L86" s="185">
        <v>789.93</v>
      </c>
      <c r="M86" s="186"/>
      <c r="N86" s="187" t="s">
        <v>31</v>
      </c>
      <c r="Z86" s="137" t="s">
        <v>273</v>
      </c>
    </row>
    <row r="87" spans="1:28" s="132" customFormat="1" x14ac:dyDescent="0.2">
      <c r="A87" s="184"/>
      <c r="B87" s="166" t="s">
        <v>31</v>
      </c>
      <c r="C87" s="904" t="s">
        <v>274</v>
      </c>
      <c r="D87" s="904"/>
      <c r="E87" s="904"/>
      <c r="F87" s="904"/>
      <c r="G87" s="904"/>
      <c r="H87" s="904"/>
      <c r="I87" s="904"/>
      <c r="J87" s="904"/>
      <c r="K87" s="904"/>
      <c r="L87" s="185">
        <v>91.23</v>
      </c>
      <c r="M87" s="186"/>
      <c r="N87" s="187" t="s">
        <v>31</v>
      </c>
      <c r="Z87" s="137" t="s">
        <v>274</v>
      </c>
    </row>
    <row r="88" spans="1:28" s="132" customFormat="1" x14ac:dyDescent="0.2">
      <c r="A88" s="184"/>
      <c r="B88" s="166" t="s">
        <v>31</v>
      </c>
      <c r="C88" s="904" t="s">
        <v>275</v>
      </c>
      <c r="D88" s="904"/>
      <c r="E88" s="904"/>
      <c r="F88" s="904"/>
      <c r="G88" s="904"/>
      <c r="H88" s="904"/>
      <c r="I88" s="904"/>
      <c r="J88" s="904"/>
      <c r="K88" s="904"/>
      <c r="L88" s="185">
        <v>62.05</v>
      </c>
      <c r="M88" s="186"/>
      <c r="N88" s="187" t="s">
        <v>31</v>
      </c>
      <c r="Z88" s="137" t="s">
        <v>275</v>
      </c>
    </row>
    <row r="89" spans="1:28" s="132" customFormat="1" x14ac:dyDescent="0.2">
      <c r="A89" s="184"/>
      <c r="B89" s="166" t="s">
        <v>31</v>
      </c>
      <c r="C89" s="904" t="s">
        <v>276</v>
      </c>
      <c r="D89" s="904"/>
      <c r="E89" s="904"/>
      <c r="F89" s="904"/>
      <c r="G89" s="904"/>
      <c r="H89" s="904"/>
      <c r="I89" s="904"/>
      <c r="J89" s="904"/>
      <c r="K89" s="904"/>
      <c r="L89" s="185">
        <v>83.57</v>
      </c>
      <c r="M89" s="186"/>
      <c r="N89" s="187" t="s">
        <v>31</v>
      </c>
      <c r="Z89" s="137" t="s">
        <v>276</v>
      </c>
    </row>
    <row r="90" spans="1:28" s="132" customFormat="1" x14ac:dyDescent="0.2">
      <c r="A90" s="184"/>
      <c r="B90" s="166" t="s">
        <v>31</v>
      </c>
      <c r="C90" s="904" t="s">
        <v>277</v>
      </c>
      <c r="D90" s="904"/>
      <c r="E90" s="904"/>
      <c r="F90" s="904"/>
      <c r="G90" s="904"/>
      <c r="H90" s="904"/>
      <c r="I90" s="904"/>
      <c r="J90" s="904"/>
      <c r="K90" s="904"/>
      <c r="L90" s="185">
        <v>91.23</v>
      </c>
      <c r="M90" s="186"/>
      <c r="N90" s="187" t="s">
        <v>31</v>
      </c>
      <c r="Z90" s="137" t="s">
        <v>277</v>
      </c>
    </row>
    <row r="91" spans="1:28" s="132" customFormat="1" x14ac:dyDescent="0.2">
      <c r="A91" s="184"/>
      <c r="B91" s="166" t="s">
        <v>31</v>
      </c>
      <c r="C91" s="904" t="s">
        <v>278</v>
      </c>
      <c r="D91" s="904"/>
      <c r="E91" s="904"/>
      <c r="F91" s="904"/>
      <c r="G91" s="904"/>
      <c r="H91" s="904"/>
      <c r="I91" s="904"/>
      <c r="J91" s="904"/>
      <c r="K91" s="904"/>
      <c r="L91" s="185">
        <v>62.05</v>
      </c>
      <c r="M91" s="186"/>
      <c r="N91" s="187" t="s">
        <v>31</v>
      </c>
      <c r="Z91" s="137" t="s">
        <v>278</v>
      </c>
    </row>
    <row r="92" spans="1:28" s="132" customFormat="1" x14ac:dyDescent="0.2">
      <c r="A92" s="184"/>
      <c r="B92" s="178" t="s">
        <v>31</v>
      </c>
      <c r="C92" s="919" t="s">
        <v>1724</v>
      </c>
      <c r="D92" s="919"/>
      <c r="E92" s="919"/>
      <c r="F92" s="919"/>
      <c r="G92" s="919"/>
      <c r="H92" s="919"/>
      <c r="I92" s="919"/>
      <c r="J92" s="919"/>
      <c r="K92" s="919"/>
      <c r="L92" s="188">
        <v>1054.1500000000001</v>
      </c>
      <c r="M92" s="189"/>
      <c r="N92" s="190"/>
      <c r="AA92" s="137" t="s">
        <v>1724</v>
      </c>
    </row>
    <row r="93" spans="1:28" s="132" customFormat="1" x14ac:dyDescent="0.2">
      <c r="A93" s="914" t="s">
        <v>1725</v>
      </c>
      <c r="B93" s="915"/>
      <c r="C93" s="915"/>
      <c r="D93" s="915"/>
      <c r="E93" s="915"/>
      <c r="F93" s="915"/>
      <c r="G93" s="915"/>
      <c r="H93" s="915"/>
      <c r="I93" s="915"/>
      <c r="J93" s="915"/>
      <c r="K93" s="915"/>
      <c r="L93" s="915"/>
      <c r="M93" s="915"/>
      <c r="N93" s="916"/>
      <c r="P93" s="137" t="s">
        <v>1725</v>
      </c>
    </row>
    <row r="94" spans="1:28" s="132" customFormat="1" x14ac:dyDescent="0.2">
      <c r="A94" s="920" t="s">
        <v>1726</v>
      </c>
      <c r="B94" s="921"/>
      <c r="C94" s="921"/>
      <c r="D94" s="921"/>
      <c r="E94" s="921"/>
      <c r="F94" s="921"/>
      <c r="G94" s="921"/>
      <c r="H94" s="921"/>
      <c r="I94" s="921"/>
      <c r="J94" s="921"/>
      <c r="K94" s="921"/>
      <c r="L94" s="921"/>
      <c r="M94" s="921"/>
      <c r="N94" s="922"/>
      <c r="AB94" s="137" t="s">
        <v>1726</v>
      </c>
    </row>
    <row r="95" spans="1:28" s="132" customFormat="1" ht="67.5" x14ac:dyDescent="0.2">
      <c r="A95" s="157" t="s">
        <v>304</v>
      </c>
      <c r="B95" s="158" t="s">
        <v>1727</v>
      </c>
      <c r="C95" s="917" t="s">
        <v>1728</v>
      </c>
      <c r="D95" s="917"/>
      <c r="E95" s="917"/>
      <c r="F95" s="159" t="s">
        <v>265</v>
      </c>
      <c r="G95" s="159" t="s">
        <v>31</v>
      </c>
      <c r="H95" s="159" t="s">
        <v>31</v>
      </c>
      <c r="I95" s="159" t="s">
        <v>1729</v>
      </c>
      <c r="J95" s="160">
        <v>67.73</v>
      </c>
      <c r="K95" s="159" t="s">
        <v>31</v>
      </c>
      <c r="L95" s="160">
        <v>2.84</v>
      </c>
      <c r="M95" s="161" t="s">
        <v>31</v>
      </c>
      <c r="N95" s="162" t="s">
        <v>31</v>
      </c>
      <c r="Q95" s="137" t="s">
        <v>1728</v>
      </c>
    </row>
    <row r="96" spans="1:28" s="132" customFormat="1" ht="1.5" customHeight="1" x14ac:dyDescent="0.2">
      <c r="A96" s="177"/>
      <c r="B96" s="173"/>
      <c r="C96" s="173"/>
      <c r="D96" s="173"/>
      <c r="E96" s="173"/>
      <c r="F96" s="177"/>
      <c r="G96" s="177"/>
      <c r="H96" s="177"/>
      <c r="I96" s="177"/>
      <c r="J96" s="178"/>
      <c r="K96" s="177"/>
      <c r="L96" s="178"/>
      <c r="M96" s="168"/>
      <c r="N96" s="178"/>
    </row>
    <row r="97" spans="1:30" s="132" customFormat="1" ht="22.5" x14ac:dyDescent="0.2">
      <c r="A97" s="179"/>
      <c r="B97" s="180" t="s">
        <v>31</v>
      </c>
      <c r="C97" s="918" t="s">
        <v>1730</v>
      </c>
      <c r="D97" s="918"/>
      <c r="E97" s="918"/>
      <c r="F97" s="918"/>
      <c r="G97" s="918"/>
      <c r="H97" s="918"/>
      <c r="I97" s="918"/>
      <c r="J97" s="918"/>
      <c r="K97" s="918"/>
      <c r="L97" s="181" t="s">
        <v>31</v>
      </c>
      <c r="M97" s="182"/>
      <c r="N97" s="183"/>
      <c r="Y97" s="137" t="s">
        <v>1730</v>
      </c>
    </row>
    <row r="98" spans="1:30" s="132" customFormat="1" x14ac:dyDescent="0.2">
      <c r="A98" s="184"/>
      <c r="B98" s="166" t="s">
        <v>225</v>
      </c>
      <c r="C98" s="904" t="s">
        <v>269</v>
      </c>
      <c r="D98" s="904"/>
      <c r="E98" s="904"/>
      <c r="F98" s="904"/>
      <c r="G98" s="904"/>
      <c r="H98" s="904"/>
      <c r="I98" s="904"/>
      <c r="J98" s="904"/>
      <c r="K98" s="904"/>
      <c r="L98" s="185">
        <v>2.84</v>
      </c>
      <c r="M98" s="186"/>
      <c r="N98" s="187" t="s">
        <v>31</v>
      </c>
      <c r="Z98" s="137" t="s">
        <v>269</v>
      </c>
    </row>
    <row r="99" spans="1:30" s="132" customFormat="1" x14ac:dyDescent="0.2">
      <c r="A99" s="184"/>
      <c r="B99" s="166" t="s">
        <v>31</v>
      </c>
      <c r="C99" s="904" t="s">
        <v>270</v>
      </c>
      <c r="D99" s="904"/>
      <c r="E99" s="904"/>
      <c r="F99" s="904"/>
      <c r="G99" s="904"/>
      <c r="H99" s="904"/>
      <c r="I99" s="904"/>
      <c r="J99" s="904"/>
      <c r="K99" s="904"/>
      <c r="L99" s="185" t="s">
        <v>31</v>
      </c>
      <c r="M99" s="186"/>
      <c r="N99" s="187" t="s">
        <v>31</v>
      </c>
      <c r="Z99" s="137" t="s">
        <v>270</v>
      </c>
    </row>
    <row r="100" spans="1:30" s="132" customFormat="1" x14ac:dyDescent="0.2">
      <c r="A100" s="184"/>
      <c r="B100" s="166" t="s">
        <v>31</v>
      </c>
      <c r="C100" s="904" t="s">
        <v>272</v>
      </c>
      <c r="D100" s="904"/>
      <c r="E100" s="904"/>
      <c r="F100" s="904"/>
      <c r="G100" s="904"/>
      <c r="H100" s="904"/>
      <c r="I100" s="904"/>
      <c r="J100" s="904"/>
      <c r="K100" s="904"/>
      <c r="L100" s="185">
        <v>2.84</v>
      </c>
      <c r="M100" s="186"/>
      <c r="N100" s="187" t="s">
        <v>31</v>
      </c>
      <c r="Z100" s="137" t="s">
        <v>272</v>
      </c>
    </row>
    <row r="101" spans="1:30" s="132" customFormat="1" ht="22.5" x14ac:dyDescent="0.2">
      <c r="A101" s="184"/>
      <c r="B101" s="178" t="s">
        <v>31</v>
      </c>
      <c r="C101" s="919" t="s">
        <v>1731</v>
      </c>
      <c r="D101" s="919"/>
      <c r="E101" s="919"/>
      <c r="F101" s="919"/>
      <c r="G101" s="919"/>
      <c r="H101" s="919"/>
      <c r="I101" s="919"/>
      <c r="J101" s="919"/>
      <c r="K101" s="919"/>
      <c r="L101" s="188">
        <v>2.84</v>
      </c>
      <c r="M101" s="189"/>
      <c r="N101" s="190"/>
      <c r="AA101" s="137" t="s">
        <v>1731</v>
      </c>
    </row>
    <row r="102" spans="1:30" s="132" customFormat="1" ht="2.25" customHeight="1" x14ac:dyDescent="0.2"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91"/>
      <c r="M102" s="192"/>
      <c r="N102" s="193"/>
    </row>
    <row r="103" spans="1:30" s="132" customFormat="1" x14ac:dyDescent="0.2">
      <c r="A103" s="179"/>
      <c r="B103" s="180" t="s">
        <v>31</v>
      </c>
      <c r="C103" s="918" t="s">
        <v>466</v>
      </c>
      <c r="D103" s="918"/>
      <c r="E103" s="918"/>
      <c r="F103" s="918"/>
      <c r="G103" s="918"/>
      <c r="H103" s="918"/>
      <c r="I103" s="918"/>
      <c r="J103" s="918"/>
      <c r="K103" s="918"/>
      <c r="L103" s="181" t="s">
        <v>31</v>
      </c>
      <c r="M103" s="182" t="s">
        <v>31</v>
      </c>
      <c r="N103" s="183" t="s">
        <v>31</v>
      </c>
      <c r="AC103" s="137" t="s">
        <v>466</v>
      </c>
    </row>
    <row r="104" spans="1:30" s="132" customFormat="1" x14ac:dyDescent="0.2">
      <c r="A104" s="184"/>
      <c r="B104" s="166" t="s">
        <v>225</v>
      </c>
      <c r="C104" s="904" t="s">
        <v>269</v>
      </c>
      <c r="D104" s="904"/>
      <c r="E104" s="904"/>
      <c r="F104" s="904"/>
      <c r="G104" s="904"/>
      <c r="H104" s="904"/>
      <c r="I104" s="904"/>
      <c r="J104" s="904"/>
      <c r="K104" s="904"/>
      <c r="L104" s="185">
        <v>1056.99</v>
      </c>
      <c r="M104" s="186">
        <v>7.3</v>
      </c>
      <c r="N104" s="187">
        <v>7716</v>
      </c>
      <c r="AD104" s="137" t="s">
        <v>269</v>
      </c>
    </row>
    <row r="105" spans="1:30" s="132" customFormat="1" x14ac:dyDescent="0.2">
      <c r="A105" s="184"/>
      <c r="B105" s="166" t="s">
        <v>31</v>
      </c>
      <c r="C105" s="904" t="s">
        <v>270</v>
      </c>
      <c r="D105" s="904"/>
      <c r="E105" s="904"/>
      <c r="F105" s="904"/>
      <c r="G105" s="904"/>
      <c r="H105" s="904"/>
      <c r="I105" s="904"/>
      <c r="J105" s="904"/>
      <c r="K105" s="904"/>
      <c r="L105" s="185" t="s">
        <v>31</v>
      </c>
      <c r="M105" s="186" t="s">
        <v>31</v>
      </c>
      <c r="N105" s="187" t="s">
        <v>31</v>
      </c>
      <c r="AD105" s="137" t="s">
        <v>270</v>
      </c>
    </row>
    <row r="106" spans="1:30" s="132" customFormat="1" x14ac:dyDescent="0.2">
      <c r="A106" s="184"/>
      <c r="B106" s="166" t="s">
        <v>31</v>
      </c>
      <c r="C106" s="904" t="s">
        <v>271</v>
      </c>
      <c r="D106" s="904"/>
      <c r="E106" s="904"/>
      <c r="F106" s="904"/>
      <c r="G106" s="904"/>
      <c r="H106" s="904"/>
      <c r="I106" s="904"/>
      <c r="J106" s="904"/>
      <c r="K106" s="904"/>
      <c r="L106" s="185">
        <v>81.849999999999994</v>
      </c>
      <c r="M106" s="186" t="s">
        <v>31</v>
      </c>
      <c r="N106" s="187" t="s">
        <v>31</v>
      </c>
      <c r="AD106" s="137" t="s">
        <v>271</v>
      </c>
    </row>
    <row r="107" spans="1:30" s="132" customFormat="1" x14ac:dyDescent="0.2">
      <c r="A107" s="184"/>
      <c r="B107" s="166" t="s">
        <v>31</v>
      </c>
      <c r="C107" s="904" t="s">
        <v>272</v>
      </c>
      <c r="D107" s="904"/>
      <c r="E107" s="904"/>
      <c r="F107" s="904"/>
      <c r="G107" s="904"/>
      <c r="H107" s="904"/>
      <c r="I107" s="904"/>
      <c r="J107" s="904"/>
      <c r="K107" s="904"/>
      <c r="L107" s="185">
        <v>31.93</v>
      </c>
      <c r="M107" s="186" t="s">
        <v>31</v>
      </c>
      <c r="N107" s="187" t="s">
        <v>31</v>
      </c>
      <c r="AD107" s="137" t="s">
        <v>272</v>
      </c>
    </row>
    <row r="108" spans="1:30" s="132" customFormat="1" x14ac:dyDescent="0.2">
      <c r="A108" s="184"/>
      <c r="B108" s="166" t="s">
        <v>31</v>
      </c>
      <c r="C108" s="904" t="s">
        <v>273</v>
      </c>
      <c r="D108" s="904"/>
      <c r="E108" s="904"/>
      <c r="F108" s="904"/>
      <c r="G108" s="904"/>
      <c r="H108" s="904"/>
      <c r="I108" s="904"/>
      <c r="J108" s="904"/>
      <c r="K108" s="904"/>
      <c r="L108" s="185">
        <v>789.93</v>
      </c>
      <c r="M108" s="186" t="s">
        <v>31</v>
      </c>
      <c r="N108" s="187" t="s">
        <v>31</v>
      </c>
      <c r="AD108" s="137" t="s">
        <v>273</v>
      </c>
    </row>
    <row r="109" spans="1:30" s="132" customFormat="1" x14ac:dyDescent="0.2">
      <c r="A109" s="184"/>
      <c r="B109" s="166" t="s">
        <v>31</v>
      </c>
      <c r="C109" s="904" t="s">
        <v>274</v>
      </c>
      <c r="D109" s="904"/>
      <c r="E109" s="904"/>
      <c r="F109" s="904"/>
      <c r="G109" s="904"/>
      <c r="H109" s="904"/>
      <c r="I109" s="904"/>
      <c r="J109" s="904"/>
      <c r="K109" s="904"/>
      <c r="L109" s="185">
        <v>91.23</v>
      </c>
      <c r="M109" s="186" t="s">
        <v>31</v>
      </c>
      <c r="N109" s="187" t="s">
        <v>31</v>
      </c>
      <c r="AD109" s="137" t="s">
        <v>274</v>
      </c>
    </row>
    <row r="110" spans="1:30" s="132" customFormat="1" x14ac:dyDescent="0.2">
      <c r="A110" s="184"/>
      <c r="B110" s="166" t="s">
        <v>31</v>
      </c>
      <c r="C110" s="904" t="s">
        <v>275</v>
      </c>
      <c r="D110" s="904"/>
      <c r="E110" s="904"/>
      <c r="F110" s="904"/>
      <c r="G110" s="904"/>
      <c r="H110" s="904"/>
      <c r="I110" s="904"/>
      <c r="J110" s="904"/>
      <c r="K110" s="904"/>
      <c r="L110" s="185">
        <v>62.05</v>
      </c>
      <c r="M110" s="186" t="s">
        <v>31</v>
      </c>
      <c r="N110" s="187" t="s">
        <v>31</v>
      </c>
      <c r="AD110" s="137" t="s">
        <v>275</v>
      </c>
    </row>
    <row r="111" spans="1:30" s="132" customFormat="1" x14ac:dyDescent="0.2">
      <c r="A111" s="184"/>
      <c r="B111" s="166" t="s">
        <v>31</v>
      </c>
      <c r="C111" s="904" t="s">
        <v>276</v>
      </c>
      <c r="D111" s="904"/>
      <c r="E111" s="904"/>
      <c r="F111" s="904"/>
      <c r="G111" s="904"/>
      <c r="H111" s="904"/>
      <c r="I111" s="904"/>
      <c r="J111" s="904"/>
      <c r="K111" s="904"/>
      <c r="L111" s="185">
        <v>83.57</v>
      </c>
      <c r="M111" s="186" t="s">
        <v>31</v>
      </c>
      <c r="N111" s="187" t="s">
        <v>31</v>
      </c>
      <c r="AD111" s="137" t="s">
        <v>276</v>
      </c>
    </row>
    <row r="112" spans="1:30" s="132" customFormat="1" x14ac:dyDescent="0.2">
      <c r="A112" s="184"/>
      <c r="B112" s="166" t="s">
        <v>31</v>
      </c>
      <c r="C112" s="904" t="s">
        <v>277</v>
      </c>
      <c r="D112" s="904"/>
      <c r="E112" s="904"/>
      <c r="F112" s="904"/>
      <c r="G112" s="904"/>
      <c r="H112" s="904"/>
      <c r="I112" s="904"/>
      <c r="J112" s="904"/>
      <c r="K112" s="904"/>
      <c r="L112" s="185">
        <v>91.23</v>
      </c>
      <c r="M112" s="186" t="s">
        <v>31</v>
      </c>
      <c r="N112" s="187" t="s">
        <v>31</v>
      </c>
      <c r="AD112" s="137" t="s">
        <v>277</v>
      </c>
    </row>
    <row r="113" spans="1:31" x14ac:dyDescent="0.2">
      <c r="A113" s="184"/>
      <c r="B113" s="166" t="s">
        <v>31</v>
      </c>
      <c r="C113" s="904" t="s">
        <v>278</v>
      </c>
      <c r="D113" s="904"/>
      <c r="E113" s="904"/>
      <c r="F113" s="904"/>
      <c r="G113" s="904"/>
      <c r="H113" s="904"/>
      <c r="I113" s="904"/>
      <c r="J113" s="904"/>
      <c r="K113" s="904"/>
      <c r="L113" s="185">
        <v>62.05</v>
      </c>
      <c r="M113" s="186" t="s">
        <v>31</v>
      </c>
      <c r="N113" s="187" t="s">
        <v>31</v>
      </c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7" t="s">
        <v>278</v>
      </c>
      <c r="AE113" s="132"/>
    </row>
    <row r="114" spans="1:31" x14ac:dyDescent="0.2">
      <c r="A114" s="184"/>
      <c r="B114" s="178" t="s">
        <v>31</v>
      </c>
      <c r="C114" s="919" t="s">
        <v>467</v>
      </c>
      <c r="D114" s="919"/>
      <c r="E114" s="919"/>
      <c r="F114" s="919"/>
      <c r="G114" s="919"/>
      <c r="H114" s="919"/>
      <c r="I114" s="919"/>
      <c r="J114" s="919"/>
      <c r="K114" s="919"/>
      <c r="L114" s="188">
        <v>1056.99</v>
      </c>
      <c r="M114" s="189" t="s">
        <v>31</v>
      </c>
      <c r="N114" s="194">
        <v>7716</v>
      </c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  <c r="AB114" s="132"/>
      <c r="AC114" s="132"/>
      <c r="AD114" s="132"/>
      <c r="AE114" s="137" t="s">
        <v>467</v>
      </c>
    </row>
    <row r="115" spans="1:31" ht="1.5" customHeight="1" x14ac:dyDescent="0.2">
      <c r="B115" s="178"/>
      <c r="C115" s="173"/>
      <c r="D115" s="173"/>
      <c r="E115" s="173"/>
      <c r="F115" s="173"/>
      <c r="G115" s="173"/>
      <c r="H115" s="173"/>
      <c r="I115" s="173"/>
      <c r="J115" s="173"/>
      <c r="K115" s="173"/>
      <c r="L115" s="188"/>
      <c r="M115" s="189"/>
      <c r="N115" s="195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  <c r="AB115" s="132"/>
      <c r="AC115" s="132"/>
      <c r="AD115" s="132"/>
      <c r="AE115" s="132"/>
    </row>
    <row r="116" spans="1:31" ht="53.25" customHeight="1" x14ac:dyDescent="0.2">
      <c r="A116" s="196"/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L116" s="196"/>
      <c r="M116" s="196"/>
      <c r="N116" s="196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132"/>
      <c r="AD116" s="132"/>
      <c r="AE116" s="132"/>
    </row>
    <row r="117" spans="1:31" x14ac:dyDescent="0.2">
      <c r="B117" s="197" t="s">
        <v>468</v>
      </c>
      <c r="C117" s="923" t="s">
        <v>31</v>
      </c>
      <c r="D117" s="923"/>
      <c r="E117" s="923"/>
      <c r="F117" s="923"/>
      <c r="G117" s="923"/>
      <c r="H117" s="923"/>
      <c r="I117" s="923"/>
      <c r="J117" s="923"/>
      <c r="K117" s="923"/>
      <c r="L117" s="923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</row>
    <row r="118" spans="1:31" ht="13.5" customHeight="1" x14ac:dyDescent="0.2">
      <c r="B118" s="133"/>
      <c r="C118" s="924" t="s">
        <v>11</v>
      </c>
      <c r="D118" s="924"/>
      <c r="E118" s="924"/>
      <c r="F118" s="924"/>
      <c r="G118" s="924"/>
      <c r="H118" s="924"/>
      <c r="I118" s="924"/>
      <c r="J118" s="924"/>
      <c r="K118" s="924"/>
      <c r="L118" s="924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132"/>
      <c r="AD118" s="132"/>
      <c r="AE118" s="132"/>
    </row>
    <row r="119" spans="1:31" ht="12.75" customHeight="1" x14ac:dyDescent="0.2">
      <c r="B119" s="197" t="s">
        <v>469</v>
      </c>
      <c r="C119" s="923" t="s">
        <v>31</v>
      </c>
      <c r="D119" s="923"/>
      <c r="E119" s="923"/>
      <c r="F119" s="923"/>
      <c r="G119" s="923"/>
      <c r="H119" s="923"/>
      <c r="I119" s="923"/>
      <c r="J119" s="923"/>
      <c r="K119" s="923"/>
      <c r="L119" s="923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</row>
    <row r="120" spans="1:31" ht="13.5" customHeight="1" x14ac:dyDescent="0.2">
      <c r="C120" s="924" t="s">
        <v>11</v>
      </c>
      <c r="D120" s="924"/>
      <c r="E120" s="924"/>
      <c r="F120" s="924"/>
      <c r="G120" s="924"/>
      <c r="H120" s="924"/>
      <c r="I120" s="924"/>
      <c r="J120" s="924"/>
      <c r="K120" s="924"/>
      <c r="L120" s="924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132"/>
      <c r="AD120" s="132"/>
      <c r="AE120" s="132"/>
    </row>
    <row r="134" s="132" customFormat="1" x14ac:dyDescent="0.2"/>
  </sheetData>
  <mergeCells count="105">
    <mergeCell ref="C114:K114"/>
    <mergeCell ref="C117:L117"/>
    <mergeCell ref="C118:L118"/>
    <mergeCell ref="C119:L119"/>
    <mergeCell ref="C120:L120"/>
    <mergeCell ref="C108:K108"/>
    <mergeCell ref="C109:K109"/>
    <mergeCell ref="C110:K110"/>
    <mergeCell ref="C111:K111"/>
    <mergeCell ref="C112:K112"/>
    <mergeCell ref="C113:K113"/>
    <mergeCell ref="C101:K101"/>
    <mergeCell ref="C103:K103"/>
    <mergeCell ref="C104:K104"/>
    <mergeCell ref="C105:K105"/>
    <mergeCell ref="C106:K106"/>
    <mergeCell ref="C107:K107"/>
    <mergeCell ref="A94:N94"/>
    <mergeCell ref="C95:E95"/>
    <mergeCell ref="C97:K97"/>
    <mergeCell ref="C98:K98"/>
    <mergeCell ref="C99:K99"/>
    <mergeCell ref="C100:K100"/>
    <mergeCell ref="C88:K88"/>
    <mergeCell ref="C89:K89"/>
    <mergeCell ref="C90:K90"/>
    <mergeCell ref="C91:K91"/>
    <mergeCell ref="C92:K92"/>
    <mergeCell ref="A93:N93"/>
    <mergeCell ref="C82:K82"/>
    <mergeCell ref="C83:K83"/>
    <mergeCell ref="C84:K84"/>
    <mergeCell ref="C85:K85"/>
    <mergeCell ref="C86:K86"/>
    <mergeCell ref="C87:K87"/>
    <mergeCell ref="C75:E75"/>
    <mergeCell ref="C76:E76"/>
    <mergeCell ref="C77:E77"/>
    <mergeCell ref="C78:E78"/>
    <mergeCell ref="C79:N79"/>
    <mergeCell ref="C81:K81"/>
    <mergeCell ref="C69:E69"/>
    <mergeCell ref="C70:E70"/>
    <mergeCell ref="C71:E71"/>
    <mergeCell ref="C72:E72"/>
    <mergeCell ref="C73:E73"/>
    <mergeCell ref="C74:E74"/>
    <mergeCell ref="C63:N63"/>
    <mergeCell ref="C64:E64"/>
    <mergeCell ref="C65:N65"/>
    <mergeCell ref="C66:N66"/>
    <mergeCell ref="C67:E67"/>
    <mergeCell ref="C68:E68"/>
    <mergeCell ref="C57:E57"/>
    <mergeCell ref="C58:E58"/>
    <mergeCell ref="C59:E59"/>
    <mergeCell ref="C60:E60"/>
    <mergeCell ref="C61:E61"/>
    <mergeCell ref="C62:N62"/>
    <mergeCell ref="C51:E51"/>
    <mergeCell ref="C52:E52"/>
    <mergeCell ref="C53:E53"/>
    <mergeCell ref="C54:E54"/>
    <mergeCell ref="C55:E55"/>
    <mergeCell ref="C56:E56"/>
    <mergeCell ref="C45:E45"/>
    <mergeCell ref="C46:E46"/>
    <mergeCell ref="C47:E47"/>
    <mergeCell ref="C48:N48"/>
    <mergeCell ref="C49:N49"/>
    <mergeCell ref="C50:E50"/>
    <mergeCell ref="C39:E39"/>
    <mergeCell ref="C40:E40"/>
    <mergeCell ref="C41:E41"/>
    <mergeCell ref="C42:E42"/>
    <mergeCell ref="C43:E43"/>
    <mergeCell ref="C44:E44"/>
    <mergeCell ref="C33:N33"/>
    <mergeCell ref="C34:N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3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10"/>
  <sheetViews>
    <sheetView topLeftCell="A270" zoomScale="115" zoomScaleNormal="115" workbookViewId="0">
      <selection activeCell="J34" sqref="J34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37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1732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492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1104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671.84</v>
      </c>
      <c r="D20" s="148" t="s">
        <v>1733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L287*7.3/1000</f>
        <v>6.1</v>
      </c>
      <c r="M22" s="148" t="s">
        <v>1106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51.26</v>
      </c>
      <c r="D23" s="152" t="s">
        <v>1107</v>
      </c>
      <c r="E23" s="135" t="s">
        <v>206</v>
      </c>
      <c r="G23" s="132" t="s">
        <v>212</v>
      </c>
      <c r="L23" s="153"/>
      <c r="M23" s="153">
        <v>90.41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620.58000000000004</v>
      </c>
      <c r="D24" s="152" t="s">
        <v>1734</v>
      </c>
      <c r="E24" s="135" t="s">
        <v>206</v>
      </c>
      <c r="G24" s="132" t="s">
        <v>214</v>
      </c>
      <c r="L24" s="153"/>
      <c r="M24" s="153">
        <v>0.62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1735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1735</v>
      </c>
    </row>
    <row r="32" spans="1:17" s="132" customFormat="1" ht="22.5" x14ac:dyDescent="0.2">
      <c r="A32" s="157" t="s">
        <v>225</v>
      </c>
      <c r="B32" s="158" t="s">
        <v>1110</v>
      </c>
      <c r="C32" s="917" t="s">
        <v>1111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225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1111</v>
      </c>
    </row>
    <row r="33" spans="1:23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3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17.8</v>
      </c>
      <c r="K34" s="168" t="s">
        <v>520</v>
      </c>
      <c r="L34" s="169">
        <v>22.25</v>
      </c>
      <c r="M34" s="170" t="s">
        <v>31</v>
      </c>
      <c r="N34" s="171" t="s">
        <v>31</v>
      </c>
      <c r="S34" s="137" t="s">
        <v>255</v>
      </c>
    </row>
    <row r="35" spans="1:23" s="132" customFormat="1" x14ac:dyDescent="0.2">
      <c r="A35" s="167"/>
      <c r="B35" s="166" t="s">
        <v>235</v>
      </c>
      <c r="C35" s="904" t="s">
        <v>236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0.66</v>
      </c>
      <c r="K35" s="168" t="s">
        <v>520</v>
      </c>
      <c r="L35" s="169">
        <v>0.83</v>
      </c>
      <c r="M35" s="170" t="s">
        <v>31</v>
      </c>
      <c r="N35" s="171" t="s">
        <v>31</v>
      </c>
      <c r="S35" s="137" t="s">
        <v>236</v>
      </c>
    </row>
    <row r="36" spans="1:23" s="132" customFormat="1" x14ac:dyDescent="0.2">
      <c r="A36" s="167"/>
      <c r="B36" s="166" t="s">
        <v>238</v>
      </c>
      <c r="C36" s="904" t="s">
        <v>239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0.12</v>
      </c>
      <c r="K36" s="168" t="s">
        <v>520</v>
      </c>
      <c r="L36" s="169">
        <v>0.15</v>
      </c>
      <c r="M36" s="170" t="s">
        <v>31</v>
      </c>
      <c r="N36" s="171" t="s">
        <v>31</v>
      </c>
      <c r="S36" s="137" t="s">
        <v>239</v>
      </c>
    </row>
    <row r="37" spans="1:23" s="132" customFormat="1" x14ac:dyDescent="0.2">
      <c r="A37" s="167"/>
      <c r="B37" s="166" t="s">
        <v>256</v>
      </c>
      <c r="C37" s="904" t="s">
        <v>257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0.36</v>
      </c>
      <c r="K37" s="168" t="s">
        <v>31</v>
      </c>
      <c r="L37" s="169">
        <v>0.36</v>
      </c>
      <c r="M37" s="170" t="s">
        <v>31</v>
      </c>
      <c r="N37" s="171" t="s">
        <v>31</v>
      </c>
      <c r="S37" s="137" t="s">
        <v>257</v>
      </c>
    </row>
    <row r="38" spans="1:23" s="132" customFormat="1" x14ac:dyDescent="0.2">
      <c r="A38" s="167"/>
      <c r="B38" s="166" t="s">
        <v>31</v>
      </c>
      <c r="C38" s="904" t="s">
        <v>258</v>
      </c>
      <c r="D38" s="904"/>
      <c r="E38" s="904"/>
      <c r="F38" s="168" t="s">
        <v>241</v>
      </c>
      <c r="G38" s="168" t="s">
        <v>1004</v>
      </c>
      <c r="H38" s="168" t="s">
        <v>520</v>
      </c>
      <c r="I38" s="168" t="s">
        <v>969</v>
      </c>
      <c r="J38" s="169" t="s">
        <v>31</v>
      </c>
      <c r="K38" s="168" t="s">
        <v>31</v>
      </c>
      <c r="L38" s="169" t="s">
        <v>31</v>
      </c>
      <c r="M38" s="170" t="s">
        <v>31</v>
      </c>
      <c r="N38" s="171" t="s">
        <v>31</v>
      </c>
      <c r="T38" s="137" t="s">
        <v>258</v>
      </c>
    </row>
    <row r="39" spans="1:23" s="132" customFormat="1" x14ac:dyDescent="0.2">
      <c r="A39" s="167"/>
      <c r="B39" s="166" t="s">
        <v>31</v>
      </c>
      <c r="C39" s="904" t="s">
        <v>240</v>
      </c>
      <c r="D39" s="904"/>
      <c r="E39" s="904"/>
      <c r="F39" s="168" t="s">
        <v>241</v>
      </c>
      <c r="G39" s="168" t="s">
        <v>851</v>
      </c>
      <c r="H39" s="168" t="s">
        <v>520</v>
      </c>
      <c r="I39" s="168" t="s">
        <v>852</v>
      </c>
      <c r="J39" s="169" t="s">
        <v>31</v>
      </c>
      <c r="K39" s="168" t="s">
        <v>31</v>
      </c>
      <c r="L39" s="169" t="s">
        <v>31</v>
      </c>
      <c r="M39" s="170" t="s">
        <v>31</v>
      </c>
      <c r="N39" s="171" t="s">
        <v>31</v>
      </c>
      <c r="T39" s="137" t="s">
        <v>240</v>
      </c>
    </row>
    <row r="40" spans="1:23" s="132" customFormat="1" x14ac:dyDescent="0.2">
      <c r="A40" s="167"/>
      <c r="B40" s="166" t="s">
        <v>31</v>
      </c>
      <c r="C40" s="917" t="s">
        <v>244</v>
      </c>
      <c r="D40" s="917"/>
      <c r="E40" s="917"/>
      <c r="F40" s="159" t="s">
        <v>31</v>
      </c>
      <c r="G40" s="159" t="s">
        <v>31</v>
      </c>
      <c r="H40" s="159" t="s">
        <v>31</v>
      </c>
      <c r="I40" s="159" t="s">
        <v>31</v>
      </c>
      <c r="J40" s="160">
        <v>18.82</v>
      </c>
      <c r="K40" s="159" t="s">
        <v>31</v>
      </c>
      <c r="L40" s="160">
        <v>23.44</v>
      </c>
      <c r="M40" s="161" t="s">
        <v>31</v>
      </c>
      <c r="N40" s="162" t="s">
        <v>31</v>
      </c>
      <c r="U40" s="137" t="s">
        <v>244</v>
      </c>
    </row>
    <row r="41" spans="1:23" s="132" customFormat="1" x14ac:dyDescent="0.2">
      <c r="A41" s="167"/>
      <c r="B41" s="166" t="s">
        <v>31</v>
      </c>
      <c r="C41" s="904" t="s">
        <v>245</v>
      </c>
      <c r="D41" s="904"/>
      <c r="E41" s="904"/>
      <c r="F41" s="168" t="s">
        <v>31</v>
      </c>
      <c r="G41" s="168" t="s">
        <v>31</v>
      </c>
      <c r="H41" s="168" t="s">
        <v>31</v>
      </c>
      <c r="I41" s="168" t="s">
        <v>31</v>
      </c>
      <c r="J41" s="169" t="s">
        <v>31</v>
      </c>
      <c r="K41" s="168" t="s">
        <v>31</v>
      </c>
      <c r="L41" s="169">
        <v>22.4</v>
      </c>
      <c r="M41" s="170" t="s">
        <v>31</v>
      </c>
      <c r="N41" s="171" t="s">
        <v>31</v>
      </c>
      <c r="T41" s="137" t="s">
        <v>245</v>
      </c>
    </row>
    <row r="42" spans="1:23" s="132" customFormat="1" ht="22.5" x14ac:dyDescent="0.2">
      <c r="A42" s="167"/>
      <c r="B42" s="166" t="s">
        <v>839</v>
      </c>
      <c r="C42" s="904" t="s">
        <v>840</v>
      </c>
      <c r="D42" s="904"/>
      <c r="E42" s="904"/>
      <c r="F42" s="168" t="s">
        <v>144</v>
      </c>
      <c r="G42" s="168" t="s">
        <v>841</v>
      </c>
      <c r="H42" s="168" t="s">
        <v>31</v>
      </c>
      <c r="I42" s="168" t="s">
        <v>841</v>
      </c>
      <c r="J42" s="169" t="s">
        <v>31</v>
      </c>
      <c r="K42" s="168" t="s">
        <v>31</v>
      </c>
      <c r="L42" s="169">
        <v>20.61</v>
      </c>
      <c r="M42" s="170" t="s">
        <v>31</v>
      </c>
      <c r="N42" s="171" t="s">
        <v>31</v>
      </c>
      <c r="T42" s="137" t="s">
        <v>840</v>
      </c>
    </row>
    <row r="43" spans="1:23" s="132" customFormat="1" ht="22.5" x14ac:dyDescent="0.2">
      <c r="A43" s="167"/>
      <c r="B43" s="166" t="s">
        <v>842</v>
      </c>
      <c r="C43" s="904" t="s">
        <v>843</v>
      </c>
      <c r="D43" s="904"/>
      <c r="E43" s="904"/>
      <c r="F43" s="168" t="s">
        <v>144</v>
      </c>
      <c r="G43" s="168" t="s">
        <v>554</v>
      </c>
      <c r="H43" s="168" t="s">
        <v>31</v>
      </c>
      <c r="I43" s="168" t="s">
        <v>554</v>
      </c>
      <c r="J43" s="169" t="s">
        <v>31</v>
      </c>
      <c r="K43" s="168" t="s">
        <v>31</v>
      </c>
      <c r="L43" s="169">
        <v>14.56</v>
      </c>
      <c r="M43" s="170" t="s">
        <v>31</v>
      </c>
      <c r="N43" s="171" t="s">
        <v>31</v>
      </c>
      <c r="T43" s="137" t="s">
        <v>843</v>
      </c>
    </row>
    <row r="44" spans="1:23" s="132" customFormat="1" x14ac:dyDescent="0.2">
      <c r="A44" s="172"/>
      <c r="B44" s="173"/>
      <c r="C44" s="918" t="s">
        <v>252</v>
      </c>
      <c r="D44" s="918"/>
      <c r="E44" s="918"/>
      <c r="F44" s="174" t="s">
        <v>31</v>
      </c>
      <c r="G44" s="174" t="s">
        <v>31</v>
      </c>
      <c r="H44" s="174" t="s">
        <v>31</v>
      </c>
      <c r="I44" s="174" t="s">
        <v>31</v>
      </c>
      <c r="J44" s="175" t="s">
        <v>31</v>
      </c>
      <c r="K44" s="174" t="s">
        <v>31</v>
      </c>
      <c r="L44" s="175">
        <v>58.61</v>
      </c>
      <c r="M44" s="161" t="s">
        <v>31</v>
      </c>
      <c r="N44" s="176" t="s">
        <v>31</v>
      </c>
      <c r="V44" s="137" t="s">
        <v>252</v>
      </c>
    </row>
    <row r="45" spans="1:23" s="132" customFormat="1" ht="22.5" x14ac:dyDescent="0.2">
      <c r="A45" s="157" t="s">
        <v>235</v>
      </c>
      <c r="B45" s="158" t="s">
        <v>833</v>
      </c>
      <c r="C45" s="917" t="s">
        <v>1113</v>
      </c>
      <c r="D45" s="917"/>
      <c r="E45" s="917"/>
      <c r="F45" s="159" t="s">
        <v>178</v>
      </c>
      <c r="G45" s="159" t="s">
        <v>31</v>
      </c>
      <c r="H45" s="159" t="s">
        <v>31</v>
      </c>
      <c r="I45" s="159" t="s">
        <v>225</v>
      </c>
      <c r="J45" s="160">
        <v>40741.53</v>
      </c>
      <c r="K45" s="159" t="s">
        <v>706</v>
      </c>
      <c r="L45" s="160">
        <v>41230.43</v>
      </c>
      <c r="M45" s="161" t="s">
        <v>31</v>
      </c>
      <c r="N45" s="162" t="s">
        <v>31</v>
      </c>
      <c r="Q45" s="137" t="s">
        <v>1113</v>
      </c>
    </row>
    <row r="46" spans="1:23" s="132" customFormat="1" x14ac:dyDescent="0.2">
      <c r="A46" s="163"/>
      <c r="B46" s="164"/>
      <c r="C46" s="904" t="s">
        <v>1114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W46" s="137" t="s">
        <v>1114</v>
      </c>
    </row>
    <row r="47" spans="1:23" s="132" customFormat="1" ht="22.5" x14ac:dyDescent="0.2">
      <c r="A47" s="165"/>
      <c r="B47" s="166" t="s">
        <v>708</v>
      </c>
      <c r="C47" s="904" t="s">
        <v>709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R47" s="137" t="s">
        <v>709</v>
      </c>
    </row>
    <row r="48" spans="1:23" s="132" customFormat="1" ht="22.5" x14ac:dyDescent="0.2">
      <c r="A48" s="157" t="s">
        <v>238</v>
      </c>
      <c r="B48" s="158" t="s">
        <v>1736</v>
      </c>
      <c r="C48" s="917" t="s">
        <v>1737</v>
      </c>
      <c r="D48" s="917"/>
      <c r="E48" s="917"/>
      <c r="F48" s="159" t="s">
        <v>178</v>
      </c>
      <c r="G48" s="159" t="s">
        <v>31</v>
      </c>
      <c r="H48" s="159" t="s">
        <v>31</v>
      </c>
      <c r="I48" s="159" t="s">
        <v>225</v>
      </c>
      <c r="J48" s="160">
        <v>3852.79</v>
      </c>
      <c r="K48" s="159" t="s">
        <v>706</v>
      </c>
      <c r="L48" s="160">
        <v>3899.02</v>
      </c>
      <c r="M48" s="161" t="s">
        <v>31</v>
      </c>
      <c r="N48" s="162" t="s">
        <v>31</v>
      </c>
      <c r="Q48" s="137" t="s">
        <v>1737</v>
      </c>
    </row>
    <row r="49" spans="1:23" s="132" customFormat="1" x14ac:dyDescent="0.2">
      <c r="A49" s="163"/>
      <c r="B49" s="164"/>
      <c r="C49" s="904" t="s">
        <v>1738</v>
      </c>
      <c r="D49" s="904"/>
      <c r="E49" s="904"/>
      <c r="F49" s="904"/>
      <c r="G49" s="904"/>
      <c r="H49" s="904"/>
      <c r="I49" s="904"/>
      <c r="J49" s="904"/>
      <c r="K49" s="904"/>
      <c r="L49" s="904"/>
      <c r="M49" s="904"/>
      <c r="N49" s="912"/>
      <c r="W49" s="137" t="s">
        <v>1738</v>
      </c>
    </row>
    <row r="50" spans="1:23" s="132" customFormat="1" ht="22.5" x14ac:dyDescent="0.2">
      <c r="A50" s="165"/>
      <c r="B50" s="166" t="s">
        <v>708</v>
      </c>
      <c r="C50" s="904" t="s">
        <v>709</v>
      </c>
      <c r="D50" s="904"/>
      <c r="E50" s="904"/>
      <c r="F50" s="904"/>
      <c r="G50" s="904"/>
      <c r="H50" s="904"/>
      <c r="I50" s="904"/>
      <c r="J50" s="904"/>
      <c r="K50" s="904"/>
      <c r="L50" s="904"/>
      <c r="M50" s="904"/>
      <c r="N50" s="912"/>
      <c r="R50" s="137" t="s">
        <v>709</v>
      </c>
    </row>
    <row r="51" spans="1:23" s="132" customFormat="1" ht="22.5" x14ac:dyDescent="0.2">
      <c r="A51" s="157" t="s">
        <v>256</v>
      </c>
      <c r="B51" s="158" t="s">
        <v>1110</v>
      </c>
      <c r="C51" s="917" t="s">
        <v>1111</v>
      </c>
      <c r="D51" s="917"/>
      <c r="E51" s="917"/>
      <c r="F51" s="159" t="s">
        <v>178</v>
      </c>
      <c r="G51" s="159" t="s">
        <v>31</v>
      </c>
      <c r="H51" s="159" t="s">
        <v>31</v>
      </c>
      <c r="I51" s="159" t="s">
        <v>225</v>
      </c>
      <c r="J51" s="160" t="s">
        <v>31</v>
      </c>
      <c r="K51" s="159" t="s">
        <v>31</v>
      </c>
      <c r="L51" s="160" t="s">
        <v>31</v>
      </c>
      <c r="M51" s="161" t="s">
        <v>31</v>
      </c>
      <c r="N51" s="162" t="s">
        <v>31</v>
      </c>
      <c r="Q51" s="137" t="s">
        <v>1111</v>
      </c>
    </row>
    <row r="52" spans="1:23" s="132" customFormat="1" ht="22.5" x14ac:dyDescent="0.2">
      <c r="A52" s="165"/>
      <c r="B52" s="166" t="s">
        <v>231</v>
      </c>
      <c r="C52" s="904" t="s">
        <v>232</v>
      </c>
      <c r="D52" s="904"/>
      <c r="E52" s="904"/>
      <c r="F52" s="904"/>
      <c r="G52" s="904"/>
      <c r="H52" s="904"/>
      <c r="I52" s="904"/>
      <c r="J52" s="904"/>
      <c r="K52" s="904"/>
      <c r="L52" s="904"/>
      <c r="M52" s="904"/>
      <c r="N52" s="912"/>
      <c r="R52" s="137" t="s">
        <v>232</v>
      </c>
    </row>
    <row r="53" spans="1:23" s="132" customFormat="1" x14ac:dyDescent="0.2">
      <c r="A53" s="167"/>
      <c r="B53" s="166" t="s">
        <v>225</v>
      </c>
      <c r="C53" s="904" t="s">
        <v>255</v>
      </c>
      <c r="D53" s="904"/>
      <c r="E53" s="904"/>
      <c r="F53" s="168" t="s">
        <v>31</v>
      </c>
      <c r="G53" s="168" t="s">
        <v>31</v>
      </c>
      <c r="H53" s="168" t="s">
        <v>31</v>
      </c>
      <c r="I53" s="168" t="s">
        <v>31</v>
      </c>
      <c r="J53" s="169">
        <v>17.8</v>
      </c>
      <c r="K53" s="168" t="s">
        <v>520</v>
      </c>
      <c r="L53" s="169">
        <v>22.25</v>
      </c>
      <c r="M53" s="170" t="s">
        <v>31</v>
      </c>
      <c r="N53" s="171" t="s">
        <v>31</v>
      </c>
      <c r="S53" s="137" t="s">
        <v>255</v>
      </c>
    </row>
    <row r="54" spans="1:23" s="132" customFormat="1" x14ac:dyDescent="0.2">
      <c r="A54" s="167"/>
      <c r="B54" s="166" t="s">
        <v>235</v>
      </c>
      <c r="C54" s="904" t="s">
        <v>236</v>
      </c>
      <c r="D54" s="904"/>
      <c r="E54" s="904"/>
      <c r="F54" s="168" t="s">
        <v>31</v>
      </c>
      <c r="G54" s="168" t="s">
        <v>31</v>
      </c>
      <c r="H54" s="168" t="s">
        <v>31</v>
      </c>
      <c r="I54" s="168" t="s">
        <v>31</v>
      </c>
      <c r="J54" s="169">
        <v>0.66</v>
      </c>
      <c r="K54" s="168" t="s">
        <v>520</v>
      </c>
      <c r="L54" s="169">
        <v>0.83</v>
      </c>
      <c r="M54" s="170" t="s">
        <v>31</v>
      </c>
      <c r="N54" s="171" t="s">
        <v>31</v>
      </c>
      <c r="S54" s="137" t="s">
        <v>236</v>
      </c>
    </row>
    <row r="55" spans="1:23" s="132" customFormat="1" x14ac:dyDescent="0.2">
      <c r="A55" s="167"/>
      <c r="B55" s="166" t="s">
        <v>238</v>
      </c>
      <c r="C55" s="904" t="s">
        <v>239</v>
      </c>
      <c r="D55" s="904"/>
      <c r="E55" s="904"/>
      <c r="F55" s="168" t="s">
        <v>31</v>
      </c>
      <c r="G55" s="168" t="s">
        <v>31</v>
      </c>
      <c r="H55" s="168" t="s">
        <v>31</v>
      </c>
      <c r="I55" s="168" t="s">
        <v>31</v>
      </c>
      <c r="J55" s="169">
        <v>0.12</v>
      </c>
      <c r="K55" s="168" t="s">
        <v>520</v>
      </c>
      <c r="L55" s="169">
        <v>0.15</v>
      </c>
      <c r="M55" s="170" t="s">
        <v>31</v>
      </c>
      <c r="N55" s="171" t="s">
        <v>31</v>
      </c>
      <c r="S55" s="137" t="s">
        <v>239</v>
      </c>
    </row>
    <row r="56" spans="1:23" s="132" customFormat="1" x14ac:dyDescent="0.2">
      <c r="A56" s="167"/>
      <c r="B56" s="166" t="s">
        <v>256</v>
      </c>
      <c r="C56" s="904" t="s">
        <v>257</v>
      </c>
      <c r="D56" s="904"/>
      <c r="E56" s="904"/>
      <c r="F56" s="168" t="s">
        <v>31</v>
      </c>
      <c r="G56" s="168" t="s">
        <v>31</v>
      </c>
      <c r="H56" s="168" t="s">
        <v>31</v>
      </c>
      <c r="I56" s="168" t="s">
        <v>31</v>
      </c>
      <c r="J56" s="169">
        <v>0.36</v>
      </c>
      <c r="K56" s="168" t="s">
        <v>31</v>
      </c>
      <c r="L56" s="169">
        <v>0.36</v>
      </c>
      <c r="M56" s="170" t="s">
        <v>31</v>
      </c>
      <c r="N56" s="171" t="s">
        <v>31</v>
      </c>
      <c r="S56" s="137" t="s">
        <v>257</v>
      </c>
    </row>
    <row r="57" spans="1:23" s="132" customFormat="1" x14ac:dyDescent="0.2">
      <c r="A57" s="167"/>
      <c r="B57" s="166" t="s">
        <v>31</v>
      </c>
      <c r="C57" s="904" t="s">
        <v>258</v>
      </c>
      <c r="D57" s="904"/>
      <c r="E57" s="904"/>
      <c r="F57" s="168" t="s">
        <v>241</v>
      </c>
      <c r="G57" s="168" t="s">
        <v>1004</v>
      </c>
      <c r="H57" s="168" t="s">
        <v>520</v>
      </c>
      <c r="I57" s="168" t="s">
        <v>969</v>
      </c>
      <c r="J57" s="169" t="s">
        <v>31</v>
      </c>
      <c r="K57" s="168" t="s">
        <v>31</v>
      </c>
      <c r="L57" s="169" t="s">
        <v>31</v>
      </c>
      <c r="M57" s="170" t="s">
        <v>31</v>
      </c>
      <c r="N57" s="171" t="s">
        <v>31</v>
      </c>
      <c r="T57" s="137" t="s">
        <v>258</v>
      </c>
    </row>
    <row r="58" spans="1:23" s="132" customFormat="1" x14ac:dyDescent="0.2">
      <c r="A58" s="167"/>
      <c r="B58" s="166" t="s">
        <v>31</v>
      </c>
      <c r="C58" s="904" t="s">
        <v>240</v>
      </c>
      <c r="D58" s="904"/>
      <c r="E58" s="904"/>
      <c r="F58" s="168" t="s">
        <v>241</v>
      </c>
      <c r="G58" s="168" t="s">
        <v>851</v>
      </c>
      <c r="H58" s="168" t="s">
        <v>520</v>
      </c>
      <c r="I58" s="168" t="s">
        <v>852</v>
      </c>
      <c r="J58" s="169" t="s">
        <v>31</v>
      </c>
      <c r="K58" s="168" t="s">
        <v>31</v>
      </c>
      <c r="L58" s="169" t="s">
        <v>31</v>
      </c>
      <c r="M58" s="170" t="s">
        <v>31</v>
      </c>
      <c r="N58" s="171" t="s">
        <v>31</v>
      </c>
      <c r="T58" s="137" t="s">
        <v>240</v>
      </c>
    </row>
    <row r="59" spans="1:23" s="132" customFormat="1" x14ac:dyDescent="0.2">
      <c r="A59" s="167"/>
      <c r="B59" s="166" t="s">
        <v>31</v>
      </c>
      <c r="C59" s="917" t="s">
        <v>244</v>
      </c>
      <c r="D59" s="917"/>
      <c r="E59" s="917"/>
      <c r="F59" s="159" t="s">
        <v>31</v>
      </c>
      <c r="G59" s="159" t="s">
        <v>31</v>
      </c>
      <c r="H59" s="159" t="s">
        <v>31</v>
      </c>
      <c r="I59" s="159" t="s">
        <v>31</v>
      </c>
      <c r="J59" s="160">
        <v>18.82</v>
      </c>
      <c r="K59" s="159" t="s">
        <v>31</v>
      </c>
      <c r="L59" s="160">
        <v>23.44</v>
      </c>
      <c r="M59" s="161" t="s">
        <v>31</v>
      </c>
      <c r="N59" s="162" t="s">
        <v>31</v>
      </c>
      <c r="U59" s="137" t="s">
        <v>244</v>
      </c>
    </row>
    <row r="60" spans="1:23" s="132" customFormat="1" x14ac:dyDescent="0.2">
      <c r="A60" s="167"/>
      <c r="B60" s="166" t="s">
        <v>31</v>
      </c>
      <c r="C60" s="904" t="s">
        <v>245</v>
      </c>
      <c r="D60" s="904"/>
      <c r="E60" s="904"/>
      <c r="F60" s="168" t="s">
        <v>31</v>
      </c>
      <c r="G60" s="168" t="s">
        <v>31</v>
      </c>
      <c r="H60" s="168" t="s">
        <v>31</v>
      </c>
      <c r="I60" s="168" t="s">
        <v>31</v>
      </c>
      <c r="J60" s="169" t="s">
        <v>31</v>
      </c>
      <c r="K60" s="168" t="s">
        <v>31</v>
      </c>
      <c r="L60" s="169">
        <v>22.4</v>
      </c>
      <c r="M60" s="170" t="s">
        <v>31</v>
      </c>
      <c r="N60" s="171" t="s">
        <v>31</v>
      </c>
      <c r="T60" s="137" t="s">
        <v>245</v>
      </c>
    </row>
    <row r="61" spans="1:23" s="132" customFormat="1" ht="22.5" x14ac:dyDescent="0.2">
      <c r="A61" s="167"/>
      <c r="B61" s="166" t="s">
        <v>839</v>
      </c>
      <c r="C61" s="904" t="s">
        <v>840</v>
      </c>
      <c r="D61" s="904"/>
      <c r="E61" s="904"/>
      <c r="F61" s="168" t="s">
        <v>144</v>
      </c>
      <c r="G61" s="168" t="s">
        <v>841</v>
      </c>
      <c r="H61" s="168" t="s">
        <v>31</v>
      </c>
      <c r="I61" s="168" t="s">
        <v>841</v>
      </c>
      <c r="J61" s="169" t="s">
        <v>31</v>
      </c>
      <c r="K61" s="168" t="s">
        <v>31</v>
      </c>
      <c r="L61" s="169">
        <v>20.61</v>
      </c>
      <c r="M61" s="170" t="s">
        <v>31</v>
      </c>
      <c r="N61" s="171" t="s">
        <v>31</v>
      </c>
      <c r="T61" s="137" t="s">
        <v>840</v>
      </c>
    </row>
    <row r="62" spans="1:23" s="132" customFormat="1" ht="22.5" x14ac:dyDescent="0.2">
      <c r="A62" s="167"/>
      <c r="B62" s="166" t="s">
        <v>842</v>
      </c>
      <c r="C62" s="904" t="s">
        <v>843</v>
      </c>
      <c r="D62" s="904"/>
      <c r="E62" s="904"/>
      <c r="F62" s="168" t="s">
        <v>144</v>
      </c>
      <c r="G62" s="168" t="s">
        <v>554</v>
      </c>
      <c r="H62" s="168" t="s">
        <v>31</v>
      </c>
      <c r="I62" s="168" t="s">
        <v>554</v>
      </c>
      <c r="J62" s="169" t="s">
        <v>31</v>
      </c>
      <c r="K62" s="168" t="s">
        <v>31</v>
      </c>
      <c r="L62" s="169">
        <v>14.56</v>
      </c>
      <c r="M62" s="170" t="s">
        <v>31</v>
      </c>
      <c r="N62" s="171" t="s">
        <v>31</v>
      </c>
      <c r="T62" s="137" t="s">
        <v>843</v>
      </c>
    </row>
    <row r="63" spans="1:23" s="132" customFormat="1" x14ac:dyDescent="0.2">
      <c r="A63" s="172"/>
      <c r="B63" s="173"/>
      <c r="C63" s="918" t="s">
        <v>252</v>
      </c>
      <c r="D63" s="918"/>
      <c r="E63" s="918"/>
      <c r="F63" s="174" t="s">
        <v>31</v>
      </c>
      <c r="G63" s="174" t="s">
        <v>31</v>
      </c>
      <c r="H63" s="174" t="s">
        <v>31</v>
      </c>
      <c r="I63" s="174" t="s">
        <v>31</v>
      </c>
      <c r="J63" s="175" t="s">
        <v>31</v>
      </c>
      <c r="K63" s="174" t="s">
        <v>31</v>
      </c>
      <c r="L63" s="175">
        <v>58.61</v>
      </c>
      <c r="M63" s="161" t="s">
        <v>31</v>
      </c>
      <c r="N63" s="176" t="s">
        <v>31</v>
      </c>
      <c r="V63" s="137" t="s">
        <v>252</v>
      </c>
    </row>
    <row r="64" spans="1:23" s="132" customFormat="1" ht="33.75" x14ac:dyDescent="0.2">
      <c r="A64" s="157" t="s">
        <v>285</v>
      </c>
      <c r="B64" s="158" t="s">
        <v>861</v>
      </c>
      <c r="C64" s="917" t="s">
        <v>862</v>
      </c>
      <c r="D64" s="917"/>
      <c r="E64" s="917"/>
      <c r="F64" s="159" t="s">
        <v>178</v>
      </c>
      <c r="G64" s="159" t="s">
        <v>31</v>
      </c>
      <c r="H64" s="159" t="s">
        <v>31</v>
      </c>
      <c r="I64" s="159" t="s">
        <v>225</v>
      </c>
      <c r="J64" s="160">
        <v>46151.31</v>
      </c>
      <c r="K64" s="159" t="s">
        <v>706</v>
      </c>
      <c r="L64" s="160">
        <v>46705.13</v>
      </c>
      <c r="M64" s="161" t="s">
        <v>31</v>
      </c>
      <c r="N64" s="162" t="s">
        <v>31</v>
      </c>
      <c r="Q64" s="137" t="s">
        <v>862</v>
      </c>
    </row>
    <row r="65" spans="1:23" s="132" customFormat="1" x14ac:dyDescent="0.2">
      <c r="A65" s="163"/>
      <c r="B65" s="164"/>
      <c r="C65" s="904" t="s">
        <v>863</v>
      </c>
      <c r="D65" s="904"/>
      <c r="E65" s="904"/>
      <c r="F65" s="904"/>
      <c r="G65" s="904"/>
      <c r="H65" s="904"/>
      <c r="I65" s="904"/>
      <c r="J65" s="904"/>
      <c r="K65" s="904"/>
      <c r="L65" s="904"/>
      <c r="M65" s="904"/>
      <c r="N65" s="912"/>
      <c r="W65" s="137" t="s">
        <v>863</v>
      </c>
    </row>
    <row r="66" spans="1:23" s="132" customFormat="1" ht="22.5" x14ac:dyDescent="0.2">
      <c r="A66" s="165"/>
      <c r="B66" s="166" t="s">
        <v>708</v>
      </c>
      <c r="C66" s="904" t="s">
        <v>709</v>
      </c>
      <c r="D66" s="904"/>
      <c r="E66" s="904"/>
      <c r="F66" s="904"/>
      <c r="G66" s="904"/>
      <c r="H66" s="904"/>
      <c r="I66" s="904"/>
      <c r="J66" s="904"/>
      <c r="K66" s="904"/>
      <c r="L66" s="904"/>
      <c r="M66" s="904"/>
      <c r="N66" s="912"/>
      <c r="R66" s="137" t="s">
        <v>709</v>
      </c>
    </row>
    <row r="67" spans="1:23" s="132" customFormat="1" ht="22.5" x14ac:dyDescent="0.2">
      <c r="A67" s="157" t="s">
        <v>295</v>
      </c>
      <c r="B67" s="158" t="s">
        <v>864</v>
      </c>
      <c r="C67" s="917" t="s">
        <v>865</v>
      </c>
      <c r="D67" s="917"/>
      <c r="E67" s="917"/>
      <c r="F67" s="159" t="s">
        <v>178</v>
      </c>
      <c r="G67" s="159" t="s">
        <v>31</v>
      </c>
      <c r="H67" s="159" t="s">
        <v>31</v>
      </c>
      <c r="I67" s="159" t="s">
        <v>225</v>
      </c>
      <c r="J67" s="160" t="s">
        <v>31</v>
      </c>
      <c r="K67" s="159" t="s">
        <v>31</v>
      </c>
      <c r="L67" s="160" t="s">
        <v>31</v>
      </c>
      <c r="M67" s="161" t="s">
        <v>31</v>
      </c>
      <c r="N67" s="162" t="s">
        <v>31</v>
      </c>
      <c r="Q67" s="137" t="s">
        <v>865</v>
      </c>
    </row>
    <row r="68" spans="1:23" s="132" customFormat="1" ht="22.5" x14ac:dyDescent="0.2">
      <c r="A68" s="165"/>
      <c r="B68" s="166" t="s">
        <v>231</v>
      </c>
      <c r="C68" s="904" t="s">
        <v>232</v>
      </c>
      <c r="D68" s="904"/>
      <c r="E68" s="904"/>
      <c r="F68" s="904"/>
      <c r="G68" s="904"/>
      <c r="H68" s="904"/>
      <c r="I68" s="904"/>
      <c r="J68" s="904"/>
      <c r="K68" s="904"/>
      <c r="L68" s="904"/>
      <c r="M68" s="904"/>
      <c r="N68" s="912"/>
      <c r="R68" s="137" t="s">
        <v>232</v>
      </c>
    </row>
    <row r="69" spans="1:23" s="132" customFormat="1" x14ac:dyDescent="0.2">
      <c r="A69" s="167"/>
      <c r="B69" s="166" t="s">
        <v>225</v>
      </c>
      <c r="C69" s="904" t="s">
        <v>255</v>
      </c>
      <c r="D69" s="904"/>
      <c r="E69" s="904"/>
      <c r="F69" s="168" t="s">
        <v>31</v>
      </c>
      <c r="G69" s="168" t="s">
        <v>31</v>
      </c>
      <c r="H69" s="168" t="s">
        <v>31</v>
      </c>
      <c r="I69" s="168" t="s">
        <v>31</v>
      </c>
      <c r="J69" s="169">
        <v>17.91</v>
      </c>
      <c r="K69" s="168" t="s">
        <v>520</v>
      </c>
      <c r="L69" s="169">
        <v>22.39</v>
      </c>
      <c r="M69" s="170" t="s">
        <v>31</v>
      </c>
      <c r="N69" s="171" t="s">
        <v>31</v>
      </c>
      <c r="S69" s="137" t="s">
        <v>255</v>
      </c>
    </row>
    <row r="70" spans="1:23" s="132" customFormat="1" x14ac:dyDescent="0.2">
      <c r="A70" s="167"/>
      <c r="B70" s="166" t="s">
        <v>235</v>
      </c>
      <c r="C70" s="904" t="s">
        <v>236</v>
      </c>
      <c r="D70" s="904"/>
      <c r="E70" s="904"/>
      <c r="F70" s="168" t="s">
        <v>31</v>
      </c>
      <c r="G70" s="168" t="s">
        <v>31</v>
      </c>
      <c r="H70" s="168" t="s">
        <v>31</v>
      </c>
      <c r="I70" s="168" t="s">
        <v>31</v>
      </c>
      <c r="J70" s="169">
        <v>7.2</v>
      </c>
      <c r="K70" s="168" t="s">
        <v>520</v>
      </c>
      <c r="L70" s="169">
        <v>9</v>
      </c>
      <c r="M70" s="170" t="s">
        <v>31</v>
      </c>
      <c r="N70" s="171" t="s">
        <v>31</v>
      </c>
      <c r="S70" s="137" t="s">
        <v>236</v>
      </c>
    </row>
    <row r="71" spans="1:23" s="132" customFormat="1" x14ac:dyDescent="0.2">
      <c r="A71" s="167"/>
      <c r="B71" s="166" t="s">
        <v>238</v>
      </c>
      <c r="C71" s="904" t="s">
        <v>239</v>
      </c>
      <c r="D71" s="904"/>
      <c r="E71" s="904"/>
      <c r="F71" s="168" t="s">
        <v>31</v>
      </c>
      <c r="G71" s="168" t="s">
        <v>31</v>
      </c>
      <c r="H71" s="168" t="s">
        <v>31</v>
      </c>
      <c r="I71" s="168" t="s">
        <v>31</v>
      </c>
      <c r="J71" s="169">
        <v>0.8</v>
      </c>
      <c r="K71" s="168" t="s">
        <v>520</v>
      </c>
      <c r="L71" s="169">
        <v>1</v>
      </c>
      <c r="M71" s="170" t="s">
        <v>31</v>
      </c>
      <c r="N71" s="171" t="s">
        <v>31</v>
      </c>
      <c r="S71" s="137" t="s">
        <v>239</v>
      </c>
    </row>
    <row r="72" spans="1:23" s="132" customFormat="1" x14ac:dyDescent="0.2">
      <c r="A72" s="167"/>
      <c r="B72" s="166" t="s">
        <v>256</v>
      </c>
      <c r="C72" s="904" t="s">
        <v>257</v>
      </c>
      <c r="D72" s="904"/>
      <c r="E72" s="904"/>
      <c r="F72" s="168" t="s">
        <v>31</v>
      </c>
      <c r="G72" s="168" t="s">
        <v>31</v>
      </c>
      <c r="H72" s="168" t="s">
        <v>31</v>
      </c>
      <c r="I72" s="168" t="s">
        <v>31</v>
      </c>
      <c r="J72" s="169">
        <v>0.36</v>
      </c>
      <c r="K72" s="168" t="s">
        <v>31</v>
      </c>
      <c r="L72" s="169">
        <v>0.36</v>
      </c>
      <c r="M72" s="170" t="s">
        <v>31</v>
      </c>
      <c r="N72" s="171" t="s">
        <v>31</v>
      </c>
      <c r="S72" s="137" t="s">
        <v>257</v>
      </c>
    </row>
    <row r="73" spans="1:23" s="132" customFormat="1" x14ac:dyDescent="0.2">
      <c r="A73" s="167"/>
      <c r="B73" s="166" t="s">
        <v>31</v>
      </c>
      <c r="C73" s="904" t="s">
        <v>258</v>
      </c>
      <c r="D73" s="904"/>
      <c r="E73" s="904"/>
      <c r="F73" s="168" t="s">
        <v>241</v>
      </c>
      <c r="G73" s="168" t="s">
        <v>866</v>
      </c>
      <c r="H73" s="168" t="s">
        <v>520</v>
      </c>
      <c r="I73" s="168" t="s">
        <v>867</v>
      </c>
      <c r="J73" s="169" t="s">
        <v>31</v>
      </c>
      <c r="K73" s="168" t="s">
        <v>31</v>
      </c>
      <c r="L73" s="169" t="s">
        <v>31</v>
      </c>
      <c r="M73" s="170" t="s">
        <v>31</v>
      </c>
      <c r="N73" s="171" t="s">
        <v>31</v>
      </c>
      <c r="T73" s="137" t="s">
        <v>258</v>
      </c>
    </row>
    <row r="74" spans="1:23" s="132" customFormat="1" x14ac:dyDescent="0.2">
      <c r="A74" s="167"/>
      <c r="B74" s="166" t="s">
        <v>31</v>
      </c>
      <c r="C74" s="904" t="s">
        <v>240</v>
      </c>
      <c r="D74" s="904"/>
      <c r="E74" s="904"/>
      <c r="F74" s="168" t="s">
        <v>241</v>
      </c>
      <c r="G74" s="168" t="s">
        <v>298</v>
      </c>
      <c r="H74" s="168" t="s">
        <v>520</v>
      </c>
      <c r="I74" s="168" t="s">
        <v>868</v>
      </c>
      <c r="J74" s="169" t="s">
        <v>31</v>
      </c>
      <c r="K74" s="168" t="s">
        <v>31</v>
      </c>
      <c r="L74" s="169" t="s">
        <v>31</v>
      </c>
      <c r="M74" s="170" t="s">
        <v>31</v>
      </c>
      <c r="N74" s="171" t="s">
        <v>31</v>
      </c>
      <c r="T74" s="137" t="s">
        <v>240</v>
      </c>
    </row>
    <row r="75" spans="1:23" s="132" customFormat="1" x14ac:dyDescent="0.2">
      <c r="A75" s="167"/>
      <c r="B75" s="166" t="s">
        <v>31</v>
      </c>
      <c r="C75" s="917" t="s">
        <v>244</v>
      </c>
      <c r="D75" s="917"/>
      <c r="E75" s="917"/>
      <c r="F75" s="159" t="s">
        <v>31</v>
      </c>
      <c r="G75" s="159" t="s">
        <v>31</v>
      </c>
      <c r="H75" s="159" t="s">
        <v>31</v>
      </c>
      <c r="I75" s="159" t="s">
        <v>31</v>
      </c>
      <c r="J75" s="160">
        <v>25.47</v>
      </c>
      <c r="K75" s="159" t="s">
        <v>31</v>
      </c>
      <c r="L75" s="160">
        <v>31.75</v>
      </c>
      <c r="M75" s="161" t="s">
        <v>31</v>
      </c>
      <c r="N75" s="162" t="s">
        <v>31</v>
      </c>
      <c r="U75" s="137" t="s">
        <v>244</v>
      </c>
    </row>
    <row r="76" spans="1:23" s="132" customFormat="1" x14ac:dyDescent="0.2">
      <c r="A76" s="167"/>
      <c r="B76" s="166" t="s">
        <v>31</v>
      </c>
      <c r="C76" s="904" t="s">
        <v>245</v>
      </c>
      <c r="D76" s="904"/>
      <c r="E76" s="904"/>
      <c r="F76" s="168" t="s">
        <v>31</v>
      </c>
      <c r="G76" s="168" t="s">
        <v>31</v>
      </c>
      <c r="H76" s="168" t="s">
        <v>31</v>
      </c>
      <c r="I76" s="168" t="s">
        <v>31</v>
      </c>
      <c r="J76" s="169" t="s">
        <v>31</v>
      </c>
      <c r="K76" s="168" t="s">
        <v>31</v>
      </c>
      <c r="L76" s="169">
        <v>23.39</v>
      </c>
      <c r="M76" s="170" t="s">
        <v>31</v>
      </c>
      <c r="N76" s="171" t="s">
        <v>31</v>
      </c>
      <c r="T76" s="137" t="s">
        <v>245</v>
      </c>
    </row>
    <row r="77" spans="1:23" s="132" customFormat="1" ht="22.5" x14ac:dyDescent="0.2">
      <c r="A77" s="167"/>
      <c r="B77" s="166" t="s">
        <v>699</v>
      </c>
      <c r="C77" s="904" t="s">
        <v>700</v>
      </c>
      <c r="D77" s="904"/>
      <c r="E77" s="904"/>
      <c r="F77" s="168" t="s">
        <v>144</v>
      </c>
      <c r="G77" s="168" t="s">
        <v>537</v>
      </c>
      <c r="H77" s="168" t="s">
        <v>31</v>
      </c>
      <c r="I77" s="168" t="s">
        <v>537</v>
      </c>
      <c r="J77" s="169" t="s">
        <v>31</v>
      </c>
      <c r="K77" s="168" t="s">
        <v>31</v>
      </c>
      <c r="L77" s="169">
        <v>18.71</v>
      </c>
      <c r="M77" s="170" t="s">
        <v>31</v>
      </c>
      <c r="N77" s="171" t="s">
        <v>31</v>
      </c>
      <c r="T77" s="137" t="s">
        <v>700</v>
      </c>
    </row>
    <row r="78" spans="1:23" s="132" customFormat="1" ht="22.5" x14ac:dyDescent="0.2">
      <c r="A78" s="167"/>
      <c r="B78" s="166" t="s">
        <v>701</v>
      </c>
      <c r="C78" s="904" t="s">
        <v>702</v>
      </c>
      <c r="D78" s="904"/>
      <c r="E78" s="904"/>
      <c r="F78" s="168" t="s">
        <v>144</v>
      </c>
      <c r="G78" s="168" t="s">
        <v>703</v>
      </c>
      <c r="H78" s="168" t="s">
        <v>31</v>
      </c>
      <c r="I78" s="168" t="s">
        <v>703</v>
      </c>
      <c r="J78" s="169" t="s">
        <v>31</v>
      </c>
      <c r="K78" s="168" t="s">
        <v>31</v>
      </c>
      <c r="L78" s="169">
        <v>14.03</v>
      </c>
      <c r="M78" s="170" t="s">
        <v>31</v>
      </c>
      <c r="N78" s="171" t="s">
        <v>31</v>
      </c>
      <c r="T78" s="137" t="s">
        <v>702</v>
      </c>
    </row>
    <row r="79" spans="1:23" s="132" customFormat="1" x14ac:dyDescent="0.2">
      <c r="A79" s="172"/>
      <c r="B79" s="173"/>
      <c r="C79" s="918" t="s">
        <v>252</v>
      </c>
      <c r="D79" s="918"/>
      <c r="E79" s="918"/>
      <c r="F79" s="174" t="s">
        <v>31</v>
      </c>
      <c r="G79" s="174" t="s">
        <v>31</v>
      </c>
      <c r="H79" s="174" t="s">
        <v>31</v>
      </c>
      <c r="I79" s="174" t="s">
        <v>31</v>
      </c>
      <c r="J79" s="175" t="s">
        <v>31</v>
      </c>
      <c r="K79" s="174" t="s">
        <v>31</v>
      </c>
      <c r="L79" s="175">
        <v>64.489999999999995</v>
      </c>
      <c r="M79" s="161" t="s">
        <v>31</v>
      </c>
      <c r="N79" s="176" t="s">
        <v>31</v>
      </c>
      <c r="V79" s="137" t="s">
        <v>252</v>
      </c>
    </row>
    <row r="80" spans="1:23" s="132" customFormat="1" ht="33.75" x14ac:dyDescent="0.2">
      <c r="A80" s="157" t="s">
        <v>304</v>
      </c>
      <c r="B80" s="158" t="s">
        <v>861</v>
      </c>
      <c r="C80" s="917" t="s">
        <v>869</v>
      </c>
      <c r="D80" s="917"/>
      <c r="E80" s="917"/>
      <c r="F80" s="159" t="s">
        <v>178</v>
      </c>
      <c r="G80" s="159" t="s">
        <v>31</v>
      </c>
      <c r="H80" s="159" t="s">
        <v>31</v>
      </c>
      <c r="I80" s="159" t="s">
        <v>225</v>
      </c>
      <c r="J80" s="160">
        <v>8727.02</v>
      </c>
      <c r="K80" s="159" t="s">
        <v>706</v>
      </c>
      <c r="L80" s="160">
        <v>8831.74</v>
      </c>
      <c r="M80" s="161" t="s">
        <v>31</v>
      </c>
      <c r="N80" s="162" t="s">
        <v>31</v>
      </c>
      <c r="Q80" s="137" t="s">
        <v>869</v>
      </c>
    </row>
    <row r="81" spans="1:23" s="132" customFormat="1" x14ac:dyDescent="0.2">
      <c r="A81" s="163"/>
      <c r="B81" s="164"/>
      <c r="C81" s="904" t="s">
        <v>870</v>
      </c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12"/>
      <c r="W81" s="137" t="s">
        <v>870</v>
      </c>
    </row>
    <row r="82" spans="1:23" s="132" customFormat="1" ht="22.5" x14ac:dyDescent="0.2">
      <c r="A82" s="165"/>
      <c r="B82" s="166" t="s">
        <v>708</v>
      </c>
      <c r="C82" s="904" t="s">
        <v>709</v>
      </c>
      <c r="D82" s="904"/>
      <c r="E82" s="904"/>
      <c r="F82" s="904"/>
      <c r="G82" s="904"/>
      <c r="H82" s="904"/>
      <c r="I82" s="904"/>
      <c r="J82" s="904"/>
      <c r="K82" s="904"/>
      <c r="L82" s="904"/>
      <c r="M82" s="904"/>
      <c r="N82" s="912"/>
      <c r="R82" s="137" t="s">
        <v>709</v>
      </c>
    </row>
    <row r="83" spans="1:23" s="132" customFormat="1" ht="22.5" x14ac:dyDescent="0.2">
      <c r="A83" s="157" t="s">
        <v>309</v>
      </c>
      <c r="B83" s="158" t="s">
        <v>847</v>
      </c>
      <c r="C83" s="917" t="s">
        <v>848</v>
      </c>
      <c r="D83" s="917"/>
      <c r="E83" s="917"/>
      <c r="F83" s="159" t="s">
        <v>178</v>
      </c>
      <c r="G83" s="159" t="s">
        <v>31</v>
      </c>
      <c r="H83" s="159" t="s">
        <v>31</v>
      </c>
      <c r="I83" s="159" t="s">
        <v>235</v>
      </c>
      <c r="J83" s="160" t="s">
        <v>31</v>
      </c>
      <c r="K83" s="159" t="s">
        <v>31</v>
      </c>
      <c r="L83" s="160" t="s">
        <v>31</v>
      </c>
      <c r="M83" s="161" t="s">
        <v>31</v>
      </c>
      <c r="N83" s="162" t="s">
        <v>31</v>
      </c>
      <c r="Q83" s="137" t="s">
        <v>848</v>
      </c>
    </row>
    <row r="84" spans="1:23" s="132" customFormat="1" ht="22.5" x14ac:dyDescent="0.2">
      <c r="A84" s="165"/>
      <c r="B84" s="166" t="s">
        <v>231</v>
      </c>
      <c r="C84" s="904" t="s">
        <v>232</v>
      </c>
      <c r="D84" s="904"/>
      <c r="E84" s="904"/>
      <c r="F84" s="904"/>
      <c r="G84" s="904"/>
      <c r="H84" s="904"/>
      <c r="I84" s="904"/>
      <c r="J84" s="904"/>
      <c r="K84" s="904"/>
      <c r="L84" s="904"/>
      <c r="M84" s="904"/>
      <c r="N84" s="912"/>
      <c r="R84" s="137" t="s">
        <v>232</v>
      </c>
    </row>
    <row r="85" spans="1:23" s="132" customFormat="1" x14ac:dyDescent="0.2">
      <c r="A85" s="167"/>
      <c r="B85" s="166" t="s">
        <v>225</v>
      </c>
      <c r="C85" s="904" t="s">
        <v>255</v>
      </c>
      <c r="D85" s="904"/>
      <c r="E85" s="904"/>
      <c r="F85" s="168" t="s">
        <v>31</v>
      </c>
      <c r="G85" s="168" t="s">
        <v>31</v>
      </c>
      <c r="H85" s="168" t="s">
        <v>31</v>
      </c>
      <c r="I85" s="168" t="s">
        <v>31</v>
      </c>
      <c r="J85" s="169">
        <v>8.9</v>
      </c>
      <c r="K85" s="168" t="s">
        <v>520</v>
      </c>
      <c r="L85" s="169">
        <v>22.25</v>
      </c>
      <c r="M85" s="170" t="s">
        <v>31</v>
      </c>
      <c r="N85" s="171" t="s">
        <v>31</v>
      </c>
      <c r="S85" s="137" t="s">
        <v>255</v>
      </c>
    </row>
    <row r="86" spans="1:23" s="132" customFormat="1" x14ac:dyDescent="0.2">
      <c r="A86" s="167"/>
      <c r="B86" s="166" t="s">
        <v>235</v>
      </c>
      <c r="C86" s="904" t="s">
        <v>236</v>
      </c>
      <c r="D86" s="904"/>
      <c r="E86" s="904"/>
      <c r="F86" s="168" t="s">
        <v>31</v>
      </c>
      <c r="G86" s="168" t="s">
        <v>31</v>
      </c>
      <c r="H86" s="168" t="s">
        <v>31</v>
      </c>
      <c r="I86" s="168" t="s">
        <v>31</v>
      </c>
      <c r="J86" s="169">
        <v>0.66</v>
      </c>
      <c r="K86" s="168" t="s">
        <v>520</v>
      </c>
      <c r="L86" s="169">
        <v>1.65</v>
      </c>
      <c r="M86" s="170" t="s">
        <v>31</v>
      </c>
      <c r="N86" s="171" t="s">
        <v>31</v>
      </c>
      <c r="S86" s="137" t="s">
        <v>236</v>
      </c>
    </row>
    <row r="87" spans="1:23" s="132" customFormat="1" x14ac:dyDescent="0.2">
      <c r="A87" s="167"/>
      <c r="B87" s="166" t="s">
        <v>238</v>
      </c>
      <c r="C87" s="904" t="s">
        <v>239</v>
      </c>
      <c r="D87" s="904"/>
      <c r="E87" s="904"/>
      <c r="F87" s="168" t="s">
        <v>31</v>
      </c>
      <c r="G87" s="168" t="s">
        <v>31</v>
      </c>
      <c r="H87" s="168" t="s">
        <v>31</v>
      </c>
      <c r="I87" s="168" t="s">
        <v>31</v>
      </c>
      <c r="J87" s="169">
        <v>0.12</v>
      </c>
      <c r="K87" s="168" t="s">
        <v>520</v>
      </c>
      <c r="L87" s="169">
        <v>0.3</v>
      </c>
      <c r="M87" s="170" t="s">
        <v>31</v>
      </c>
      <c r="N87" s="171" t="s">
        <v>31</v>
      </c>
      <c r="S87" s="137" t="s">
        <v>239</v>
      </c>
    </row>
    <row r="88" spans="1:23" s="132" customFormat="1" x14ac:dyDescent="0.2">
      <c r="A88" s="167"/>
      <c r="B88" s="166" t="s">
        <v>256</v>
      </c>
      <c r="C88" s="904" t="s">
        <v>257</v>
      </c>
      <c r="D88" s="904"/>
      <c r="E88" s="904"/>
      <c r="F88" s="168" t="s">
        <v>31</v>
      </c>
      <c r="G88" s="168" t="s">
        <v>31</v>
      </c>
      <c r="H88" s="168" t="s">
        <v>31</v>
      </c>
      <c r="I88" s="168" t="s">
        <v>31</v>
      </c>
      <c r="J88" s="169">
        <v>0.18</v>
      </c>
      <c r="K88" s="168" t="s">
        <v>31</v>
      </c>
      <c r="L88" s="169">
        <v>0.36</v>
      </c>
      <c r="M88" s="170" t="s">
        <v>31</v>
      </c>
      <c r="N88" s="171" t="s">
        <v>31</v>
      </c>
      <c r="S88" s="137" t="s">
        <v>257</v>
      </c>
    </row>
    <row r="89" spans="1:23" s="132" customFormat="1" x14ac:dyDescent="0.2">
      <c r="A89" s="167"/>
      <c r="B89" s="166" t="s">
        <v>31</v>
      </c>
      <c r="C89" s="904" t="s">
        <v>258</v>
      </c>
      <c r="D89" s="904"/>
      <c r="E89" s="904"/>
      <c r="F89" s="168" t="s">
        <v>241</v>
      </c>
      <c r="G89" s="168" t="s">
        <v>849</v>
      </c>
      <c r="H89" s="168" t="s">
        <v>520</v>
      </c>
      <c r="I89" s="168" t="s">
        <v>969</v>
      </c>
      <c r="J89" s="169" t="s">
        <v>31</v>
      </c>
      <c r="K89" s="168" t="s">
        <v>31</v>
      </c>
      <c r="L89" s="169" t="s">
        <v>31</v>
      </c>
      <c r="M89" s="170" t="s">
        <v>31</v>
      </c>
      <c r="N89" s="171" t="s">
        <v>31</v>
      </c>
      <c r="T89" s="137" t="s">
        <v>258</v>
      </c>
    </row>
    <row r="90" spans="1:23" s="132" customFormat="1" x14ac:dyDescent="0.2">
      <c r="A90" s="167"/>
      <c r="B90" s="166" t="s">
        <v>31</v>
      </c>
      <c r="C90" s="904" t="s">
        <v>240</v>
      </c>
      <c r="D90" s="904"/>
      <c r="E90" s="904"/>
      <c r="F90" s="168" t="s">
        <v>241</v>
      </c>
      <c r="G90" s="168" t="s">
        <v>851</v>
      </c>
      <c r="H90" s="168" t="s">
        <v>520</v>
      </c>
      <c r="I90" s="168" t="s">
        <v>1115</v>
      </c>
      <c r="J90" s="169" t="s">
        <v>31</v>
      </c>
      <c r="K90" s="168" t="s">
        <v>31</v>
      </c>
      <c r="L90" s="169" t="s">
        <v>31</v>
      </c>
      <c r="M90" s="170" t="s">
        <v>31</v>
      </c>
      <c r="N90" s="171" t="s">
        <v>31</v>
      </c>
      <c r="T90" s="137" t="s">
        <v>240</v>
      </c>
    </row>
    <row r="91" spans="1:23" s="132" customFormat="1" x14ac:dyDescent="0.2">
      <c r="A91" s="167"/>
      <c r="B91" s="166" t="s">
        <v>31</v>
      </c>
      <c r="C91" s="917" t="s">
        <v>244</v>
      </c>
      <c r="D91" s="917"/>
      <c r="E91" s="917"/>
      <c r="F91" s="159" t="s">
        <v>31</v>
      </c>
      <c r="G91" s="159" t="s">
        <v>31</v>
      </c>
      <c r="H91" s="159" t="s">
        <v>31</v>
      </c>
      <c r="I91" s="159" t="s">
        <v>31</v>
      </c>
      <c r="J91" s="160">
        <v>9.74</v>
      </c>
      <c r="K91" s="159" t="s">
        <v>31</v>
      </c>
      <c r="L91" s="160">
        <v>24.26</v>
      </c>
      <c r="M91" s="161" t="s">
        <v>31</v>
      </c>
      <c r="N91" s="162" t="s">
        <v>31</v>
      </c>
      <c r="U91" s="137" t="s">
        <v>244</v>
      </c>
    </row>
    <row r="92" spans="1:23" s="132" customFormat="1" x14ac:dyDescent="0.2">
      <c r="A92" s="167"/>
      <c r="B92" s="166" t="s">
        <v>31</v>
      </c>
      <c r="C92" s="904" t="s">
        <v>245</v>
      </c>
      <c r="D92" s="904"/>
      <c r="E92" s="904"/>
      <c r="F92" s="168" t="s">
        <v>31</v>
      </c>
      <c r="G92" s="168" t="s">
        <v>31</v>
      </c>
      <c r="H92" s="168" t="s">
        <v>31</v>
      </c>
      <c r="I92" s="168" t="s">
        <v>31</v>
      </c>
      <c r="J92" s="169" t="s">
        <v>31</v>
      </c>
      <c r="K92" s="168" t="s">
        <v>31</v>
      </c>
      <c r="L92" s="169">
        <v>22.55</v>
      </c>
      <c r="M92" s="170" t="s">
        <v>31</v>
      </c>
      <c r="N92" s="171" t="s">
        <v>31</v>
      </c>
      <c r="T92" s="137" t="s">
        <v>245</v>
      </c>
    </row>
    <row r="93" spans="1:23" s="132" customFormat="1" ht="22.5" x14ac:dyDescent="0.2">
      <c r="A93" s="167"/>
      <c r="B93" s="166" t="s">
        <v>839</v>
      </c>
      <c r="C93" s="904" t="s">
        <v>840</v>
      </c>
      <c r="D93" s="904"/>
      <c r="E93" s="904"/>
      <c r="F93" s="168" t="s">
        <v>144</v>
      </c>
      <c r="G93" s="168" t="s">
        <v>841</v>
      </c>
      <c r="H93" s="168" t="s">
        <v>31</v>
      </c>
      <c r="I93" s="168" t="s">
        <v>841</v>
      </c>
      <c r="J93" s="169" t="s">
        <v>31</v>
      </c>
      <c r="K93" s="168" t="s">
        <v>31</v>
      </c>
      <c r="L93" s="169">
        <v>20.75</v>
      </c>
      <c r="M93" s="170" t="s">
        <v>31</v>
      </c>
      <c r="N93" s="171" t="s">
        <v>31</v>
      </c>
      <c r="T93" s="137" t="s">
        <v>840</v>
      </c>
    </row>
    <row r="94" spans="1:23" s="132" customFormat="1" ht="22.5" x14ac:dyDescent="0.2">
      <c r="A94" s="167"/>
      <c r="B94" s="166" t="s">
        <v>842</v>
      </c>
      <c r="C94" s="904" t="s">
        <v>843</v>
      </c>
      <c r="D94" s="904"/>
      <c r="E94" s="904"/>
      <c r="F94" s="168" t="s">
        <v>144</v>
      </c>
      <c r="G94" s="168" t="s">
        <v>554</v>
      </c>
      <c r="H94" s="168" t="s">
        <v>31</v>
      </c>
      <c r="I94" s="168" t="s">
        <v>554</v>
      </c>
      <c r="J94" s="169" t="s">
        <v>31</v>
      </c>
      <c r="K94" s="168" t="s">
        <v>31</v>
      </c>
      <c r="L94" s="169">
        <v>14.66</v>
      </c>
      <c r="M94" s="170" t="s">
        <v>31</v>
      </c>
      <c r="N94" s="171" t="s">
        <v>31</v>
      </c>
      <c r="T94" s="137" t="s">
        <v>843</v>
      </c>
    </row>
    <row r="95" spans="1:23" s="132" customFormat="1" x14ac:dyDescent="0.2">
      <c r="A95" s="172"/>
      <c r="B95" s="173"/>
      <c r="C95" s="918" t="s">
        <v>252</v>
      </c>
      <c r="D95" s="918"/>
      <c r="E95" s="918"/>
      <c r="F95" s="174" t="s">
        <v>31</v>
      </c>
      <c r="G95" s="174" t="s">
        <v>31</v>
      </c>
      <c r="H95" s="174" t="s">
        <v>31</v>
      </c>
      <c r="I95" s="174" t="s">
        <v>31</v>
      </c>
      <c r="J95" s="175" t="s">
        <v>31</v>
      </c>
      <c r="K95" s="174" t="s">
        <v>31</v>
      </c>
      <c r="L95" s="175">
        <v>59.67</v>
      </c>
      <c r="M95" s="161" t="s">
        <v>31</v>
      </c>
      <c r="N95" s="176" t="s">
        <v>31</v>
      </c>
      <c r="V95" s="137" t="s">
        <v>252</v>
      </c>
    </row>
    <row r="96" spans="1:23" s="132" customFormat="1" ht="22.5" x14ac:dyDescent="0.2">
      <c r="A96" s="157" t="s">
        <v>315</v>
      </c>
      <c r="B96" s="158" t="s">
        <v>1010</v>
      </c>
      <c r="C96" s="917" t="s">
        <v>1116</v>
      </c>
      <c r="D96" s="917"/>
      <c r="E96" s="917"/>
      <c r="F96" s="159" t="s">
        <v>178</v>
      </c>
      <c r="G96" s="159" t="s">
        <v>31</v>
      </c>
      <c r="H96" s="159" t="s">
        <v>31</v>
      </c>
      <c r="I96" s="159" t="s">
        <v>235</v>
      </c>
      <c r="J96" s="160">
        <v>11826.16</v>
      </c>
      <c r="K96" s="159" t="s">
        <v>706</v>
      </c>
      <c r="L96" s="160">
        <v>23936.15</v>
      </c>
      <c r="M96" s="161" t="s">
        <v>31</v>
      </c>
      <c r="N96" s="162" t="s">
        <v>31</v>
      </c>
      <c r="Q96" s="137" t="s">
        <v>1116</v>
      </c>
    </row>
    <row r="97" spans="1:23" s="132" customFormat="1" x14ac:dyDescent="0.2">
      <c r="A97" s="163"/>
      <c r="B97" s="164"/>
      <c r="C97" s="904" t="s">
        <v>1117</v>
      </c>
      <c r="D97" s="904"/>
      <c r="E97" s="904"/>
      <c r="F97" s="904"/>
      <c r="G97" s="904"/>
      <c r="H97" s="904"/>
      <c r="I97" s="904"/>
      <c r="J97" s="904"/>
      <c r="K97" s="904"/>
      <c r="L97" s="904"/>
      <c r="M97" s="904"/>
      <c r="N97" s="912"/>
      <c r="W97" s="137" t="s">
        <v>1117</v>
      </c>
    </row>
    <row r="98" spans="1:23" s="132" customFormat="1" ht="22.5" x14ac:dyDescent="0.2">
      <c r="A98" s="165"/>
      <c r="B98" s="166" t="s">
        <v>708</v>
      </c>
      <c r="C98" s="904" t="s">
        <v>709</v>
      </c>
      <c r="D98" s="904"/>
      <c r="E98" s="904"/>
      <c r="F98" s="904"/>
      <c r="G98" s="904"/>
      <c r="H98" s="904"/>
      <c r="I98" s="904"/>
      <c r="J98" s="904"/>
      <c r="K98" s="904"/>
      <c r="L98" s="904"/>
      <c r="M98" s="904"/>
      <c r="N98" s="912"/>
      <c r="R98" s="137" t="s">
        <v>709</v>
      </c>
    </row>
    <row r="99" spans="1:23" s="132" customFormat="1" ht="22.5" x14ac:dyDescent="0.2">
      <c r="A99" s="157" t="s">
        <v>318</v>
      </c>
      <c r="B99" s="158" t="s">
        <v>1118</v>
      </c>
      <c r="C99" s="917" t="s">
        <v>1119</v>
      </c>
      <c r="D99" s="917"/>
      <c r="E99" s="917"/>
      <c r="F99" s="159" t="s">
        <v>178</v>
      </c>
      <c r="G99" s="159" t="s">
        <v>31</v>
      </c>
      <c r="H99" s="159" t="s">
        <v>31</v>
      </c>
      <c r="I99" s="159" t="s">
        <v>225</v>
      </c>
      <c r="J99" s="160" t="s">
        <v>31</v>
      </c>
      <c r="K99" s="159" t="s">
        <v>31</v>
      </c>
      <c r="L99" s="160" t="s">
        <v>31</v>
      </c>
      <c r="M99" s="161" t="s">
        <v>31</v>
      </c>
      <c r="N99" s="162" t="s">
        <v>31</v>
      </c>
      <c r="Q99" s="137" t="s">
        <v>1119</v>
      </c>
    </row>
    <row r="100" spans="1:23" s="132" customFormat="1" ht="22.5" x14ac:dyDescent="0.2">
      <c r="A100" s="165"/>
      <c r="B100" s="166" t="s">
        <v>231</v>
      </c>
      <c r="C100" s="904" t="s">
        <v>232</v>
      </c>
      <c r="D100" s="904"/>
      <c r="E100" s="904"/>
      <c r="F100" s="904"/>
      <c r="G100" s="904"/>
      <c r="H100" s="904"/>
      <c r="I100" s="904"/>
      <c r="J100" s="904"/>
      <c r="K100" s="904"/>
      <c r="L100" s="904"/>
      <c r="M100" s="904"/>
      <c r="N100" s="912"/>
      <c r="R100" s="137" t="s">
        <v>232</v>
      </c>
    </row>
    <row r="101" spans="1:23" s="132" customFormat="1" x14ac:dyDescent="0.2">
      <c r="A101" s="167"/>
      <c r="B101" s="166" t="s">
        <v>225</v>
      </c>
      <c r="C101" s="904" t="s">
        <v>255</v>
      </c>
      <c r="D101" s="904"/>
      <c r="E101" s="904"/>
      <c r="F101" s="168" t="s">
        <v>31</v>
      </c>
      <c r="G101" s="168" t="s">
        <v>31</v>
      </c>
      <c r="H101" s="168" t="s">
        <v>31</v>
      </c>
      <c r="I101" s="168" t="s">
        <v>31</v>
      </c>
      <c r="J101" s="169">
        <v>69.95</v>
      </c>
      <c r="K101" s="168" t="s">
        <v>520</v>
      </c>
      <c r="L101" s="169">
        <v>87.44</v>
      </c>
      <c r="M101" s="170" t="s">
        <v>31</v>
      </c>
      <c r="N101" s="171" t="s">
        <v>31</v>
      </c>
      <c r="S101" s="137" t="s">
        <v>255</v>
      </c>
    </row>
    <row r="102" spans="1:23" s="132" customFormat="1" x14ac:dyDescent="0.2">
      <c r="A102" s="167"/>
      <c r="B102" s="166" t="s">
        <v>235</v>
      </c>
      <c r="C102" s="904" t="s">
        <v>236</v>
      </c>
      <c r="D102" s="904"/>
      <c r="E102" s="904"/>
      <c r="F102" s="168" t="s">
        <v>31</v>
      </c>
      <c r="G102" s="168" t="s">
        <v>31</v>
      </c>
      <c r="H102" s="168" t="s">
        <v>31</v>
      </c>
      <c r="I102" s="168" t="s">
        <v>31</v>
      </c>
      <c r="J102" s="169">
        <v>31.96</v>
      </c>
      <c r="K102" s="168" t="s">
        <v>520</v>
      </c>
      <c r="L102" s="169">
        <v>39.950000000000003</v>
      </c>
      <c r="M102" s="170" t="s">
        <v>31</v>
      </c>
      <c r="N102" s="171" t="s">
        <v>31</v>
      </c>
      <c r="S102" s="137" t="s">
        <v>236</v>
      </c>
    </row>
    <row r="103" spans="1:23" s="132" customFormat="1" x14ac:dyDescent="0.2">
      <c r="A103" s="167"/>
      <c r="B103" s="166" t="s">
        <v>238</v>
      </c>
      <c r="C103" s="904" t="s">
        <v>239</v>
      </c>
      <c r="D103" s="904"/>
      <c r="E103" s="904"/>
      <c r="F103" s="168" t="s">
        <v>31</v>
      </c>
      <c r="G103" s="168" t="s">
        <v>31</v>
      </c>
      <c r="H103" s="168" t="s">
        <v>31</v>
      </c>
      <c r="I103" s="168" t="s">
        <v>31</v>
      </c>
      <c r="J103" s="169">
        <v>3.32</v>
      </c>
      <c r="K103" s="168" t="s">
        <v>520</v>
      </c>
      <c r="L103" s="169">
        <v>4.1500000000000004</v>
      </c>
      <c r="M103" s="170" t="s">
        <v>31</v>
      </c>
      <c r="N103" s="171" t="s">
        <v>31</v>
      </c>
      <c r="S103" s="137" t="s">
        <v>239</v>
      </c>
    </row>
    <row r="104" spans="1:23" s="132" customFormat="1" x14ac:dyDescent="0.2">
      <c r="A104" s="167"/>
      <c r="B104" s="166" t="s">
        <v>256</v>
      </c>
      <c r="C104" s="904" t="s">
        <v>257</v>
      </c>
      <c r="D104" s="904"/>
      <c r="E104" s="904"/>
      <c r="F104" s="168" t="s">
        <v>31</v>
      </c>
      <c r="G104" s="168" t="s">
        <v>31</v>
      </c>
      <c r="H104" s="168" t="s">
        <v>31</v>
      </c>
      <c r="I104" s="168" t="s">
        <v>31</v>
      </c>
      <c r="J104" s="169">
        <v>45.17</v>
      </c>
      <c r="K104" s="168" t="s">
        <v>31</v>
      </c>
      <c r="L104" s="169">
        <v>45.17</v>
      </c>
      <c r="M104" s="170" t="s">
        <v>31</v>
      </c>
      <c r="N104" s="171" t="s">
        <v>31</v>
      </c>
      <c r="S104" s="137" t="s">
        <v>257</v>
      </c>
    </row>
    <row r="105" spans="1:23" s="132" customFormat="1" x14ac:dyDescent="0.2">
      <c r="A105" s="167"/>
      <c r="B105" s="166" t="s">
        <v>31</v>
      </c>
      <c r="C105" s="904" t="s">
        <v>258</v>
      </c>
      <c r="D105" s="904"/>
      <c r="E105" s="904"/>
      <c r="F105" s="168" t="s">
        <v>241</v>
      </c>
      <c r="G105" s="168" t="s">
        <v>1120</v>
      </c>
      <c r="H105" s="168" t="s">
        <v>520</v>
      </c>
      <c r="I105" s="168" t="s">
        <v>1121</v>
      </c>
      <c r="J105" s="169" t="s">
        <v>31</v>
      </c>
      <c r="K105" s="168" t="s">
        <v>31</v>
      </c>
      <c r="L105" s="169" t="s">
        <v>31</v>
      </c>
      <c r="M105" s="170" t="s">
        <v>31</v>
      </c>
      <c r="N105" s="171" t="s">
        <v>31</v>
      </c>
      <c r="T105" s="137" t="s">
        <v>258</v>
      </c>
    </row>
    <row r="106" spans="1:23" s="132" customFormat="1" x14ac:dyDescent="0.2">
      <c r="A106" s="167"/>
      <c r="B106" s="166" t="s">
        <v>31</v>
      </c>
      <c r="C106" s="904" t="s">
        <v>240</v>
      </c>
      <c r="D106" s="904"/>
      <c r="E106" s="904"/>
      <c r="F106" s="168" t="s">
        <v>241</v>
      </c>
      <c r="G106" s="168" t="s">
        <v>585</v>
      </c>
      <c r="H106" s="168" t="s">
        <v>520</v>
      </c>
      <c r="I106" s="168" t="s">
        <v>1122</v>
      </c>
      <c r="J106" s="169" t="s">
        <v>31</v>
      </c>
      <c r="K106" s="168" t="s">
        <v>31</v>
      </c>
      <c r="L106" s="169" t="s">
        <v>31</v>
      </c>
      <c r="M106" s="170" t="s">
        <v>31</v>
      </c>
      <c r="N106" s="171" t="s">
        <v>31</v>
      </c>
      <c r="T106" s="137" t="s">
        <v>240</v>
      </c>
    </row>
    <row r="107" spans="1:23" s="132" customFormat="1" x14ac:dyDescent="0.2">
      <c r="A107" s="167"/>
      <c r="B107" s="166" t="s">
        <v>31</v>
      </c>
      <c r="C107" s="917" t="s">
        <v>244</v>
      </c>
      <c r="D107" s="917"/>
      <c r="E107" s="917"/>
      <c r="F107" s="159" t="s">
        <v>31</v>
      </c>
      <c r="G107" s="159" t="s">
        <v>31</v>
      </c>
      <c r="H107" s="159" t="s">
        <v>31</v>
      </c>
      <c r="I107" s="159" t="s">
        <v>31</v>
      </c>
      <c r="J107" s="160">
        <v>147.08000000000001</v>
      </c>
      <c r="K107" s="159" t="s">
        <v>31</v>
      </c>
      <c r="L107" s="160">
        <v>172.56</v>
      </c>
      <c r="M107" s="161" t="s">
        <v>31</v>
      </c>
      <c r="N107" s="162" t="s">
        <v>31</v>
      </c>
      <c r="U107" s="137" t="s">
        <v>244</v>
      </c>
    </row>
    <row r="108" spans="1:23" s="132" customFormat="1" x14ac:dyDescent="0.2">
      <c r="A108" s="167"/>
      <c r="B108" s="166" t="s">
        <v>31</v>
      </c>
      <c r="C108" s="904" t="s">
        <v>245</v>
      </c>
      <c r="D108" s="904"/>
      <c r="E108" s="904"/>
      <c r="F108" s="168" t="s">
        <v>31</v>
      </c>
      <c r="G108" s="168" t="s">
        <v>31</v>
      </c>
      <c r="H108" s="168" t="s">
        <v>31</v>
      </c>
      <c r="I108" s="168" t="s">
        <v>31</v>
      </c>
      <c r="J108" s="169" t="s">
        <v>31</v>
      </c>
      <c r="K108" s="168" t="s">
        <v>31</v>
      </c>
      <c r="L108" s="169">
        <v>91.59</v>
      </c>
      <c r="M108" s="170" t="s">
        <v>31</v>
      </c>
      <c r="N108" s="171" t="s">
        <v>31</v>
      </c>
      <c r="T108" s="137" t="s">
        <v>245</v>
      </c>
    </row>
    <row r="109" spans="1:23" s="132" customFormat="1" ht="22.5" x14ac:dyDescent="0.2">
      <c r="A109" s="167"/>
      <c r="B109" s="166" t="s">
        <v>699</v>
      </c>
      <c r="C109" s="904" t="s">
        <v>700</v>
      </c>
      <c r="D109" s="904"/>
      <c r="E109" s="904"/>
      <c r="F109" s="168" t="s">
        <v>144</v>
      </c>
      <c r="G109" s="168" t="s">
        <v>537</v>
      </c>
      <c r="H109" s="168" t="s">
        <v>31</v>
      </c>
      <c r="I109" s="168" t="s">
        <v>537</v>
      </c>
      <c r="J109" s="169" t="s">
        <v>31</v>
      </c>
      <c r="K109" s="168" t="s">
        <v>31</v>
      </c>
      <c r="L109" s="169">
        <v>73.27</v>
      </c>
      <c r="M109" s="170" t="s">
        <v>31</v>
      </c>
      <c r="N109" s="171" t="s">
        <v>31</v>
      </c>
      <c r="T109" s="137" t="s">
        <v>700</v>
      </c>
    </row>
    <row r="110" spans="1:23" s="132" customFormat="1" ht="22.5" x14ac:dyDescent="0.2">
      <c r="A110" s="167"/>
      <c r="B110" s="166" t="s">
        <v>701</v>
      </c>
      <c r="C110" s="904" t="s">
        <v>702</v>
      </c>
      <c r="D110" s="904"/>
      <c r="E110" s="904"/>
      <c r="F110" s="168" t="s">
        <v>144</v>
      </c>
      <c r="G110" s="168" t="s">
        <v>703</v>
      </c>
      <c r="H110" s="168" t="s">
        <v>31</v>
      </c>
      <c r="I110" s="168" t="s">
        <v>703</v>
      </c>
      <c r="J110" s="169" t="s">
        <v>31</v>
      </c>
      <c r="K110" s="168" t="s">
        <v>31</v>
      </c>
      <c r="L110" s="169">
        <v>54.95</v>
      </c>
      <c r="M110" s="170" t="s">
        <v>31</v>
      </c>
      <c r="N110" s="171" t="s">
        <v>31</v>
      </c>
      <c r="T110" s="137" t="s">
        <v>702</v>
      </c>
    </row>
    <row r="111" spans="1:23" s="132" customFormat="1" x14ac:dyDescent="0.2">
      <c r="A111" s="172"/>
      <c r="B111" s="173"/>
      <c r="C111" s="918" t="s">
        <v>252</v>
      </c>
      <c r="D111" s="918"/>
      <c r="E111" s="918"/>
      <c r="F111" s="174" t="s">
        <v>31</v>
      </c>
      <c r="G111" s="174" t="s">
        <v>31</v>
      </c>
      <c r="H111" s="174" t="s">
        <v>31</v>
      </c>
      <c r="I111" s="174" t="s">
        <v>31</v>
      </c>
      <c r="J111" s="175" t="s">
        <v>31</v>
      </c>
      <c r="K111" s="174" t="s">
        <v>31</v>
      </c>
      <c r="L111" s="175">
        <v>300.77999999999997</v>
      </c>
      <c r="M111" s="161" t="s">
        <v>31</v>
      </c>
      <c r="N111" s="176" t="s">
        <v>31</v>
      </c>
      <c r="V111" s="137" t="s">
        <v>252</v>
      </c>
    </row>
    <row r="112" spans="1:23" s="132" customFormat="1" ht="22.5" x14ac:dyDescent="0.2">
      <c r="A112" s="157" t="s">
        <v>323</v>
      </c>
      <c r="B112" s="158" t="s">
        <v>1007</v>
      </c>
      <c r="C112" s="917" t="s">
        <v>1123</v>
      </c>
      <c r="D112" s="917"/>
      <c r="E112" s="917"/>
      <c r="F112" s="159" t="s">
        <v>178</v>
      </c>
      <c r="G112" s="159" t="s">
        <v>31</v>
      </c>
      <c r="H112" s="159" t="s">
        <v>31</v>
      </c>
      <c r="I112" s="159" t="s">
        <v>225</v>
      </c>
      <c r="J112" s="160">
        <v>8470.67</v>
      </c>
      <c r="K112" s="159" t="s">
        <v>706</v>
      </c>
      <c r="L112" s="160">
        <v>8572.32</v>
      </c>
      <c r="M112" s="161" t="s">
        <v>31</v>
      </c>
      <c r="N112" s="162" t="s">
        <v>31</v>
      </c>
      <c r="Q112" s="137" t="s">
        <v>1123</v>
      </c>
    </row>
    <row r="113" spans="1:23" s="132" customFormat="1" x14ac:dyDescent="0.2">
      <c r="A113" s="163"/>
      <c r="B113" s="164"/>
      <c r="C113" s="904" t="s">
        <v>1124</v>
      </c>
      <c r="D113" s="904"/>
      <c r="E113" s="904"/>
      <c r="F113" s="904"/>
      <c r="G113" s="904"/>
      <c r="H113" s="904"/>
      <c r="I113" s="904"/>
      <c r="J113" s="904"/>
      <c r="K113" s="904"/>
      <c r="L113" s="904"/>
      <c r="M113" s="904"/>
      <c r="N113" s="912"/>
      <c r="W113" s="137" t="s">
        <v>1124</v>
      </c>
    </row>
    <row r="114" spans="1:23" s="132" customFormat="1" ht="22.5" x14ac:dyDescent="0.2">
      <c r="A114" s="165"/>
      <c r="B114" s="166" t="s">
        <v>708</v>
      </c>
      <c r="C114" s="904" t="s">
        <v>709</v>
      </c>
      <c r="D114" s="904"/>
      <c r="E114" s="904"/>
      <c r="F114" s="904"/>
      <c r="G114" s="904"/>
      <c r="H114" s="904"/>
      <c r="I114" s="904"/>
      <c r="J114" s="904"/>
      <c r="K114" s="904"/>
      <c r="L114" s="904"/>
      <c r="M114" s="904"/>
      <c r="N114" s="912"/>
      <c r="R114" s="137" t="s">
        <v>709</v>
      </c>
    </row>
    <row r="115" spans="1:23" s="132" customFormat="1" ht="22.5" x14ac:dyDescent="0.2">
      <c r="A115" s="157" t="s">
        <v>328</v>
      </c>
      <c r="B115" s="158" t="s">
        <v>1739</v>
      </c>
      <c r="C115" s="917" t="s">
        <v>1126</v>
      </c>
      <c r="D115" s="917"/>
      <c r="E115" s="917"/>
      <c r="F115" s="159" t="s">
        <v>178</v>
      </c>
      <c r="G115" s="159" t="s">
        <v>31</v>
      </c>
      <c r="H115" s="159" t="s">
        <v>31</v>
      </c>
      <c r="I115" s="159" t="s">
        <v>225</v>
      </c>
      <c r="J115" s="160">
        <v>120.17</v>
      </c>
      <c r="K115" s="159" t="s">
        <v>787</v>
      </c>
      <c r="L115" s="160">
        <v>122.57</v>
      </c>
      <c r="M115" s="161" t="s">
        <v>31</v>
      </c>
      <c r="N115" s="162" t="s">
        <v>31</v>
      </c>
      <c r="Q115" s="137" t="s">
        <v>1126</v>
      </c>
    </row>
    <row r="116" spans="1:23" s="132" customFormat="1" x14ac:dyDescent="0.2">
      <c r="A116" s="163"/>
      <c r="B116" s="164"/>
      <c r="C116" s="904" t="s">
        <v>1127</v>
      </c>
      <c r="D116" s="904"/>
      <c r="E116" s="904"/>
      <c r="F116" s="904"/>
      <c r="G116" s="904"/>
      <c r="H116" s="904"/>
      <c r="I116" s="904"/>
      <c r="J116" s="904"/>
      <c r="K116" s="904"/>
      <c r="L116" s="904"/>
      <c r="M116" s="904"/>
      <c r="N116" s="912"/>
      <c r="W116" s="137" t="s">
        <v>1127</v>
      </c>
    </row>
    <row r="117" spans="1:23" s="132" customFormat="1" ht="22.5" x14ac:dyDescent="0.2">
      <c r="A117" s="165"/>
      <c r="B117" s="166" t="s">
        <v>789</v>
      </c>
      <c r="C117" s="904" t="s">
        <v>790</v>
      </c>
      <c r="D117" s="904"/>
      <c r="E117" s="904"/>
      <c r="F117" s="904"/>
      <c r="G117" s="904"/>
      <c r="H117" s="904"/>
      <c r="I117" s="904"/>
      <c r="J117" s="904"/>
      <c r="K117" s="904"/>
      <c r="L117" s="904"/>
      <c r="M117" s="904"/>
      <c r="N117" s="912"/>
      <c r="R117" s="137" t="s">
        <v>790</v>
      </c>
    </row>
    <row r="118" spans="1:23" s="132" customFormat="1" ht="22.5" x14ac:dyDescent="0.2">
      <c r="A118" s="157" t="s">
        <v>336</v>
      </c>
      <c r="B118" s="158" t="s">
        <v>847</v>
      </c>
      <c r="C118" s="917" t="s">
        <v>848</v>
      </c>
      <c r="D118" s="917"/>
      <c r="E118" s="917"/>
      <c r="F118" s="159" t="s">
        <v>178</v>
      </c>
      <c r="G118" s="159" t="s">
        <v>31</v>
      </c>
      <c r="H118" s="159" t="s">
        <v>31</v>
      </c>
      <c r="I118" s="159" t="s">
        <v>225</v>
      </c>
      <c r="J118" s="160" t="s">
        <v>31</v>
      </c>
      <c r="K118" s="159" t="s">
        <v>31</v>
      </c>
      <c r="L118" s="160" t="s">
        <v>31</v>
      </c>
      <c r="M118" s="161" t="s">
        <v>31</v>
      </c>
      <c r="N118" s="162" t="s">
        <v>31</v>
      </c>
      <c r="Q118" s="137" t="s">
        <v>848</v>
      </c>
    </row>
    <row r="119" spans="1:23" s="132" customFormat="1" ht="22.5" x14ac:dyDescent="0.2">
      <c r="A119" s="165"/>
      <c r="B119" s="166" t="s">
        <v>231</v>
      </c>
      <c r="C119" s="904" t="s">
        <v>232</v>
      </c>
      <c r="D119" s="904"/>
      <c r="E119" s="904"/>
      <c r="F119" s="904"/>
      <c r="G119" s="904"/>
      <c r="H119" s="904"/>
      <c r="I119" s="904"/>
      <c r="J119" s="904"/>
      <c r="K119" s="904"/>
      <c r="L119" s="904"/>
      <c r="M119" s="904"/>
      <c r="N119" s="912"/>
      <c r="R119" s="137" t="s">
        <v>232</v>
      </c>
    </row>
    <row r="120" spans="1:23" s="132" customFormat="1" x14ac:dyDescent="0.2">
      <c r="A120" s="167"/>
      <c r="B120" s="166" t="s">
        <v>225</v>
      </c>
      <c r="C120" s="904" t="s">
        <v>255</v>
      </c>
      <c r="D120" s="904"/>
      <c r="E120" s="904"/>
      <c r="F120" s="168" t="s">
        <v>31</v>
      </c>
      <c r="G120" s="168" t="s">
        <v>31</v>
      </c>
      <c r="H120" s="168" t="s">
        <v>31</v>
      </c>
      <c r="I120" s="168" t="s">
        <v>31</v>
      </c>
      <c r="J120" s="169">
        <v>8.9</v>
      </c>
      <c r="K120" s="168" t="s">
        <v>520</v>
      </c>
      <c r="L120" s="169">
        <v>11.13</v>
      </c>
      <c r="M120" s="170" t="s">
        <v>31</v>
      </c>
      <c r="N120" s="171" t="s">
        <v>31</v>
      </c>
      <c r="S120" s="137" t="s">
        <v>255</v>
      </c>
    </row>
    <row r="121" spans="1:23" s="132" customFormat="1" x14ac:dyDescent="0.2">
      <c r="A121" s="167"/>
      <c r="B121" s="166" t="s">
        <v>235</v>
      </c>
      <c r="C121" s="904" t="s">
        <v>236</v>
      </c>
      <c r="D121" s="904"/>
      <c r="E121" s="904"/>
      <c r="F121" s="168" t="s">
        <v>31</v>
      </c>
      <c r="G121" s="168" t="s">
        <v>31</v>
      </c>
      <c r="H121" s="168" t="s">
        <v>31</v>
      </c>
      <c r="I121" s="168" t="s">
        <v>31</v>
      </c>
      <c r="J121" s="169">
        <v>0.66</v>
      </c>
      <c r="K121" s="168" t="s">
        <v>520</v>
      </c>
      <c r="L121" s="169">
        <v>0.83</v>
      </c>
      <c r="M121" s="170" t="s">
        <v>31</v>
      </c>
      <c r="N121" s="171" t="s">
        <v>31</v>
      </c>
      <c r="S121" s="137" t="s">
        <v>236</v>
      </c>
    </row>
    <row r="122" spans="1:23" s="132" customFormat="1" x14ac:dyDescent="0.2">
      <c r="A122" s="167"/>
      <c r="B122" s="166" t="s">
        <v>238</v>
      </c>
      <c r="C122" s="904" t="s">
        <v>239</v>
      </c>
      <c r="D122" s="904"/>
      <c r="E122" s="904"/>
      <c r="F122" s="168" t="s">
        <v>31</v>
      </c>
      <c r="G122" s="168" t="s">
        <v>31</v>
      </c>
      <c r="H122" s="168" t="s">
        <v>31</v>
      </c>
      <c r="I122" s="168" t="s">
        <v>31</v>
      </c>
      <c r="J122" s="169">
        <v>0.12</v>
      </c>
      <c r="K122" s="168" t="s">
        <v>520</v>
      </c>
      <c r="L122" s="169">
        <v>0.15</v>
      </c>
      <c r="M122" s="170" t="s">
        <v>31</v>
      </c>
      <c r="N122" s="171" t="s">
        <v>31</v>
      </c>
      <c r="S122" s="137" t="s">
        <v>239</v>
      </c>
    </row>
    <row r="123" spans="1:23" s="132" customFormat="1" x14ac:dyDescent="0.2">
      <c r="A123" s="167"/>
      <c r="B123" s="166" t="s">
        <v>256</v>
      </c>
      <c r="C123" s="904" t="s">
        <v>257</v>
      </c>
      <c r="D123" s="904"/>
      <c r="E123" s="904"/>
      <c r="F123" s="168" t="s">
        <v>31</v>
      </c>
      <c r="G123" s="168" t="s">
        <v>31</v>
      </c>
      <c r="H123" s="168" t="s">
        <v>31</v>
      </c>
      <c r="I123" s="168" t="s">
        <v>31</v>
      </c>
      <c r="J123" s="169">
        <v>0.18</v>
      </c>
      <c r="K123" s="168" t="s">
        <v>31</v>
      </c>
      <c r="L123" s="169">
        <v>0.18</v>
      </c>
      <c r="M123" s="170" t="s">
        <v>31</v>
      </c>
      <c r="N123" s="171" t="s">
        <v>31</v>
      </c>
      <c r="S123" s="137" t="s">
        <v>257</v>
      </c>
    </row>
    <row r="124" spans="1:23" s="132" customFormat="1" x14ac:dyDescent="0.2">
      <c r="A124" s="167"/>
      <c r="B124" s="166" t="s">
        <v>31</v>
      </c>
      <c r="C124" s="904" t="s">
        <v>258</v>
      </c>
      <c r="D124" s="904"/>
      <c r="E124" s="904"/>
      <c r="F124" s="168" t="s">
        <v>241</v>
      </c>
      <c r="G124" s="168" t="s">
        <v>849</v>
      </c>
      <c r="H124" s="168" t="s">
        <v>520</v>
      </c>
      <c r="I124" s="168" t="s">
        <v>850</v>
      </c>
      <c r="J124" s="169" t="s">
        <v>31</v>
      </c>
      <c r="K124" s="168" t="s">
        <v>31</v>
      </c>
      <c r="L124" s="169" t="s">
        <v>31</v>
      </c>
      <c r="M124" s="170" t="s">
        <v>31</v>
      </c>
      <c r="N124" s="171" t="s">
        <v>31</v>
      </c>
      <c r="T124" s="137" t="s">
        <v>258</v>
      </c>
    </row>
    <row r="125" spans="1:23" s="132" customFormat="1" x14ac:dyDescent="0.2">
      <c r="A125" s="167"/>
      <c r="B125" s="166" t="s">
        <v>31</v>
      </c>
      <c r="C125" s="904" t="s">
        <v>240</v>
      </c>
      <c r="D125" s="904"/>
      <c r="E125" s="904"/>
      <c r="F125" s="168" t="s">
        <v>241</v>
      </c>
      <c r="G125" s="168" t="s">
        <v>851</v>
      </c>
      <c r="H125" s="168" t="s">
        <v>520</v>
      </c>
      <c r="I125" s="168" t="s">
        <v>852</v>
      </c>
      <c r="J125" s="169" t="s">
        <v>31</v>
      </c>
      <c r="K125" s="168" t="s">
        <v>31</v>
      </c>
      <c r="L125" s="169" t="s">
        <v>31</v>
      </c>
      <c r="M125" s="170" t="s">
        <v>31</v>
      </c>
      <c r="N125" s="171" t="s">
        <v>31</v>
      </c>
      <c r="T125" s="137" t="s">
        <v>240</v>
      </c>
    </row>
    <row r="126" spans="1:23" s="132" customFormat="1" x14ac:dyDescent="0.2">
      <c r="A126" s="167"/>
      <c r="B126" s="166" t="s">
        <v>31</v>
      </c>
      <c r="C126" s="917" t="s">
        <v>244</v>
      </c>
      <c r="D126" s="917"/>
      <c r="E126" s="917"/>
      <c r="F126" s="159" t="s">
        <v>31</v>
      </c>
      <c r="G126" s="159" t="s">
        <v>31</v>
      </c>
      <c r="H126" s="159" t="s">
        <v>31</v>
      </c>
      <c r="I126" s="159" t="s">
        <v>31</v>
      </c>
      <c r="J126" s="160">
        <v>9.74</v>
      </c>
      <c r="K126" s="159" t="s">
        <v>31</v>
      </c>
      <c r="L126" s="160">
        <v>12.14</v>
      </c>
      <c r="M126" s="161" t="s">
        <v>31</v>
      </c>
      <c r="N126" s="162" t="s">
        <v>31</v>
      </c>
      <c r="U126" s="137" t="s">
        <v>244</v>
      </c>
    </row>
    <row r="127" spans="1:23" s="132" customFormat="1" x14ac:dyDescent="0.2">
      <c r="A127" s="167"/>
      <c r="B127" s="166" t="s">
        <v>31</v>
      </c>
      <c r="C127" s="904" t="s">
        <v>245</v>
      </c>
      <c r="D127" s="904"/>
      <c r="E127" s="904"/>
      <c r="F127" s="168" t="s">
        <v>31</v>
      </c>
      <c r="G127" s="168" t="s">
        <v>31</v>
      </c>
      <c r="H127" s="168" t="s">
        <v>31</v>
      </c>
      <c r="I127" s="168" t="s">
        <v>31</v>
      </c>
      <c r="J127" s="169" t="s">
        <v>31</v>
      </c>
      <c r="K127" s="168" t="s">
        <v>31</v>
      </c>
      <c r="L127" s="169">
        <v>11.28</v>
      </c>
      <c r="M127" s="170" t="s">
        <v>31</v>
      </c>
      <c r="N127" s="171" t="s">
        <v>31</v>
      </c>
      <c r="T127" s="137" t="s">
        <v>245</v>
      </c>
    </row>
    <row r="128" spans="1:23" s="132" customFormat="1" ht="22.5" x14ac:dyDescent="0.2">
      <c r="A128" s="167"/>
      <c r="B128" s="166" t="s">
        <v>839</v>
      </c>
      <c r="C128" s="904" t="s">
        <v>840</v>
      </c>
      <c r="D128" s="904"/>
      <c r="E128" s="904"/>
      <c r="F128" s="168" t="s">
        <v>144</v>
      </c>
      <c r="G128" s="168" t="s">
        <v>841</v>
      </c>
      <c r="H128" s="168" t="s">
        <v>31</v>
      </c>
      <c r="I128" s="168" t="s">
        <v>841</v>
      </c>
      <c r="J128" s="169" t="s">
        <v>31</v>
      </c>
      <c r="K128" s="168" t="s">
        <v>31</v>
      </c>
      <c r="L128" s="169">
        <v>10.38</v>
      </c>
      <c r="M128" s="170" t="s">
        <v>31</v>
      </c>
      <c r="N128" s="171" t="s">
        <v>31</v>
      </c>
      <c r="T128" s="137" t="s">
        <v>840</v>
      </c>
    </row>
    <row r="129" spans="1:22" s="132" customFormat="1" ht="22.5" x14ac:dyDescent="0.2">
      <c r="A129" s="167"/>
      <c r="B129" s="166" t="s">
        <v>842</v>
      </c>
      <c r="C129" s="904" t="s">
        <v>843</v>
      </c>
      <c r="D129" s="904"/>
      <c r="E129" s="904"/>
      <c r="F129" s="168" t="s">
        <v>144</v>
      </c>
      <c r="G129" s="168" t="s">
        <v>554</v>
      </c>
      <c r="H129" s="168" t="s">
        <v>31</v>
      </c>
      <c r="I129" s="168" t="s">
        <v>554</v>
      </c>
      <c r="J129" s="169" t="s">
        <v>31</v>
      </c>
      <c r="K129" s="168" t="s">
        <v>31</v>
      </c>
      <c r="L129" s="169">
        <v>7.33</v>
      </c>
      <c r="M129" s="170" t="s">
        <v>31</v>
      </c>
      <c r="N129" s="171" t="s">
        <v>31</v>
      </c>
      <c r="T129" s="137" t="s">
        <v>843</v>
      </c>
    </row>
    <row r="130" spans="1:22" s="132" customFormat="1" x14ac:dyDescent="0.2">
      <c r="A130" s="172"/>
      <c r="B130" s="173"/>
      <c r="C130" s="918" t="s">
        <v>252</v>
      </c>
      <c r="D130" s="918"/>
      <c r="E130" s="918"/>
      <c r="F130" s="174" t="s">
        <v>31</v>
      </c>
      <c r="G130" s="174" t="s">
        <v>31</v>
      </c>
      <c r="H130" s="174" t="s">
        <v>31</v>
      </c>
      <c r="I130" s="174" t="s">
        <v>31</v>
      </c>
      <c r="J130" s="175" t="s">
        <v>31</v>
      </c>
      <c r="K130" s="174" t="s">
        <v>31</v>
      </c>
      <c r="L130" s="175">
        <v>29.85</v>
      </c>
      <c r="M130" s="161" t="s">
        <v>31</v>
      </c>
      <c r="N130" s="176" t="s">
        <v>31</v>
      </c>
      <c r="V130" s="137" t="s">
        <v>252</v>
      </c>
    </row>
    <row r="131" spans="1:22" s="132" customFormat="1" ht="67.5" x14ac:dyDescent="0.2">
      <c r="A131" s="157" t="s">
        <v>341</v>
      </c>
      <c r="B131" s="158" t="s">
        <v>1128</v>
      </c>
      <c r="C131" s="917" t="s">
        <v>1129</v>
      </c>
      <c r="D131" s="917"/>
      <c r="E131" s="917"/>
      <c r="F131" s="159" t="s">
        <v>178</v>
      </c>
      <c r="G131" s="159" t="s">
        <v>31</v>
      </c>
      <c r="H131" s="159" t="s">
        <v>31</v>
      </c>
      <c r="I131" s="159" t="s">
        <v>225</v>
      </c>
      <c r="J131" s="160">
        <v>2504.73</v>
      </c>
      <c r="K131" s="159" t="s">
        <v>31</v>
      </c>
      <c r="L131" s="160">
        <v>2504.73</v>
      </c>
      <c r="M131" s="161" t="s">
        <v>31</v>
      </c>
      <c r="N131" s="162" t="s">
        <v>31</v>
      </c>
      <c r="Q131" s="137" t="s">
        <v>1129</v>
      </c>
    </row>
    <row r="132" spans="1:22" s="132" customFormat="1" ht="22.5" x14ac:dyDescent="0.2">
      <c r="A132" s="157" t="s">
        <v>344</v>
      </c>
      <c r="B132" s="158" t="s">
        <v>847</v>
      </c>
      <c r="C132" s="917" t="s">
        <v>848</v>
      </c>
      <c r="D132" s="917"/>
      <c r="E132" s="917"/>
      <c r="F132" s="159" t="s">
        <v>178</v>
      </c>
      <c r="G132" s="159" t="s">
        <v>31</v>
      </c>
      <c r="H132" s="159" t="s">
        <v>31</v>
      </c>
      <c r="I132" s="159" t="s">
        <v>225</v>
      </c>
      <c r="J132" s="160" t="s">
        <v>31</v>
      </c>
      <c r="K132" s="159" t="s">
        <v>31</v>
      </c>
      <c r="L132" s="160" t="s">
        <v>31</v>
      </c>
      <c r="M132" s="161" t="s">
        <v>31</v>
      </c>
      <c r="N132" s="162" t="s">
        <v>31</v>
      </c>
      <c r="Q132" s="137" t="s">
        <v>848</v>
      </c>
    </row>
    <row r="133" spans="1:22" s="132" customFormat="1" ht="22.5" x14ac:dyDescent="0.2">
      <c r="A133" s="165"/>
      <c r="B133" s="166" t="s">
        <v>231</v>
      </c>
      <c r="C133" s="904" t="s">
        <v>232</v>
      </c>
      <c r="D133" s="904"/>
      <c r="E133" s="904"/>
      <c r="F133" s="904"/>
      <c r="G133" s="904"/>
      <c r="H133" s="904"/>
      <c r="I133" s="904"/>
      <c r="J133" s="904"/>
      <c r="K133" s="904"/>
      <c r="L133" s="904"/>
      <c r="M133" s="904"/>
      <c r="N133" s="912"/>
      <c r="R133" s="137" t="s">
        <v>232</v>
      </c>
    </row>
    <row r="134" spans="1:22" s="132" customFormat="1" x14ac:dyDescent="0.2">
      <c r="A134" s="167"/>
      <c r="B134" s="166" t="s">
        <v>225</v>
      </c>
      <c r="C134" s="904" t="s">
        <v>255</v>
      </c>
      <c r="D134" s="904"/>
      <c r="E134" s="904"/>
      <c r="F134" s="168" t="s">
        <v>31</v>
      </c>
      <c r="G134" s="168" t="s">
        <v>31</v>
      </c>
      <c r="H134" s="168" t="s">
        <v>31</v>
      </c>
      <c r="I134" s="168" t="s">
        <v>31</v>
      </c>
      <c r="J134" s="169">
        <v>8.9</v>
      </c>
      <c r="K134" s="168" t="s">
        <v>520</v>
      </c>
      <c r="L134" s="169">
        <v>11.13</v>
      </c>
      <c r="M134" s="170" t="s">
        <v>31</v>
      </c>
      <c r="N134" s="171" t="s">
        <v>31</v>
      </c>
      <c r="S134" s="137" t="s">
        <v>255</v>
      </c>
    </row>
    <row r="135" spans="1:22" s="132" customFormat="1" x14ac:dyDescent="0.2">
      <c r="A135" s="167"/>
      <c r="B135" s="166" t="s">
        <v>235</v>
      </c>
      <c r="C135" s="904" t="s">
        <v>236</v>
      </c>
      <c r="D135" s="904"/>
      <c r="E135" s="904"/>
      <c r="F135" s="168" t="s">
        <v>31</v>
      </c>
      <c r="G135" s="168" t="s">
        <v>31</v>
      </c>
      <c r="H135" s="168" t="s">
        <v>31</v>
      </c>
      <c r="I135" s="168" t="s">
        <v>31</v>
      </c>
      <c r="J135" s="169">
        <v>0.66</v>
      </c>
      <c r="K135" s="168" t="s">
        <v>520</v>
      </c>
      <c r="L135" s="169">
        <v>0.83</v>
      </c>
      <c r="M135" s="170" t="s">
        <v>31</v>
      </c>
      <c r="N135" s="171" t="s">
        <v>31</v>
      </c>
      <c r="S135" s="137" t="s">
        <v>236</v>
      </c>
    </row>
    <row r="136" spans="1:22" s="132" customFormat="1" x14ac:dyDescent="0.2">
      <c r="A136" s="167"/>
      <c r="B136" s="166" t="s">
        <v>238</v>
      </c>
      <c r="C136" s="904" t="s">
        <v>239</v>
      </c>
      <c r="D136" s="904"/>
      <c r="E136" s="904"/>
      <c r="F136" s="168" t="s">
        <v>31</v>
      </c>
      <c r="G136" s="168" t="s">
        <v>31</v>
      </c>
      <c r="H136" s="168" t="s">
        <v>31</v>
      </c>
      <c r="I136" s="168" t="s">
        <v>31</v>
      </c>
      <c r="J136" s="169">
        <v>0.12</v>
      </c>
      <c r="K136" s="168" t="s">
        <v>520</v>
      </c>
      <c r="L136" s="169">
        <v>0.15</v>
      </c>
      <c r="M136" s="170" t="s">
        <v>31</v>
      </c>
      <c r="N136" s="171" t="s">
        <v>31</v>
      </c>
      <c r="S136" s="137" t="s">
        <v>239</v>
      </c>
    </row>
    <row r="137" spans="1:22" s="132" customFormat="1" x14ac:dyDescent="0.2">
      <c r="A137" s="167"/>
      <c r="B137" s="166" t="s">
        <v>256</v>
      </c>
      <c r="C137" s="904" t="s">
        <v>257</v>
      </c>
      <c r="D137" s="904"/>
      <c r="E137" s="904"/>
      <c r="F137" s="168" t="s">
        <v>31</v>
      </c>
      <c r="G137" s="168" t="s">
        <v>31</v>
      </c>
      <c r="H137" s="168" t="s">
        <v>31</v>
      </c>
      <c r="I137" s="168" t="s">
        <v>31</v>
      </c>
      <c r="J137" s="169">
        <v>0.18</v>
      </c>
      <c r="K137" s="168" t="s">
        <v>31</v>
      </c>
      <c r="L137" s="169">
        <v>0.18</v>
      </c>
      <c r="M137" s="170" t="s">
        <v>31</v>
      </c>
      <c r="N137" s="171" t="s">
        <v>31</v>
      </c>
      <c r="S137" s="137" t="s">
        <v>257</v>
      </c>
    </row>
    <row r="138" spans="1:22" s="132" customFormat="1" x14ac:dyDescent="0.2">
      <c r="A138" s="167"/>
      <c r="B138" s="166" t="s">
        <v>31</v>
      </c>
      <c r="C138" s="904" t="s">
        <v>258</v>
      </c>
      <c r="D138" s="904"/>
      <c r="E138" s="904"/>
      <c r="F138" s="168" t="s">
        <v>241</v>
      </c>
      <c r="G138" s="168" t="s">
        <v>849</v>
      </c>
      <c r="H138" s="168" t="s">
        <v>520</v>
      </c>
      <c r="I138" s="168" t="s">
        <v>850</v>
      </c>
      <c r="J138" s="169" t="s">
        <v>31</v>
      </c>
      <c r="K138" s="168" t="s">
        <v>31</v>
      </c>
      <c r="L138" s="169" t="s">
        <v>31</v>
      </c>
      <c r="M138" s="170" t="s">
        <v>31</v>
      </c>
      <c r="N138" s="171" t="s">
        <v>31</v>
      </c>
      <c r="T138" s="137" t="s">
        <v>258</v>
      </c>
    </row>
    <row r="139" spans="1:22" s="132" customFormat="1" x14ac:dyDescent="0.2">
      <c r="A139" s="167"/>
      <c r="B139" s="166" t="s">
        <v>31</v>
      </c>
      <c r="C139" s="904" t="s">
        <v>240</v>
      </c>
      <c r="D139" s="904"/>
      <c r="E139" s="904"/>
      <c r="F139" s="168" t="s">
        <v>241</v>
      </c>
      <c r="G139" s="168" t="s">
        <v>851</v>
      </c>
      <c r="H139" s="168" t="s">
        <v>520</v>
      </c>
      <c r="I139" s="168" t="s">
        <v>852</v>
      </c>
      <c r="J139" s="169" t="s">
        <v>31</v>
      </c>
      <c r="K139" s="168" t="s">
        <v>31</v>
      </c>
      <c r="L139" s="169" t="s">
        <v>31</v>
      </c>
      <c r="M139" s="170" t="s">
        <v>31</v>
      </c>
      <c r="N139" s="171" t="s">
        <v>31</v>
      </c>
      <c r="T139" s="137" t="s">
        <v>240</v>
      </c>
    </row>
    <row r="140" spans="1:22" s="132" customFormat="1" x14ac:dyDescent="0.2">
      <c r="A140" s="167"/>
      <c r="B140" s="166" t="s">
        <v>31</v>
      </c>
      <c r="C140" s="917" t="s">
        <v>244</v>
      </c>
      <c r="D140" s="917"/>
      <c r="E140" s="917"/>
      <c r="F140" s="159" t="s">
        <v>31</v>
      </c>
      <c r="G140" s="159" t="s">
        <v>31</v>
      </c>
      <c r="H140" s="159" t="s">
        <v>31</v>
      </c>
      <c r="I140" s="159" t="s">
        <v>31</v>
      </c>
      <c r="J140" s="160">
        <v>9.74</v>
      </c>
      <c r="K140" s="159" t="s">
        <v>31</v>
      </c>
      <c r="L140" s="160">
        <v>12.14</v>
      </c>
      <c r="M140" s="161" t="s">
        <v>31</v>
      </c>
      <c r="N140" s="162" t="s">
        <v>31</v>
      </c>
      <c r="U140" s="137" t="s">
        <v>244</v>
      </c>
    </row>
    <row r="141" spans="1:22" s="132" customFormat="1" x14ac:dyDescent="0.2">
      <c r="A141" s="167"/>
      <c r="B141" s="166" t="s">
        <v>31</v>
      </c>
      <c r="C141" s="904" t="s">
        <v>245</v>
      </c>
      <c r="D141" s="904"/>
      <c r="E141" s="904"/>
      <c r="F141" s="168" t="s">
        <v>31</v>
      </c>
      <c r="G141" s="168" t="s">
        <v>31</v>
      </c>
      <c r="H141" s="168" t="s">
        <v>31</v>
      </c>
      <c r="I141" s="168" t="s">
        <v>31</v>
      </c>
      <c r="J141" s="169" t="s">
        <v>31</v>
      </c>
      <c r="K141" s="168" t="s">
        <v>31</v>
      </c>
      <c r="L141" s="169">
        <v>11.28</v>
      </c>
      <c r="M141" s="170" t="s">
        <v>31</v>
      </c>
      <c r="N141" s="171" t="s">
        <v>31</v>
      </c>
      <c r="T141" s="137" t="s">
        <v>245</v>
      </c>
    </row>
    <row r="142" spans="1:22" s="132" customFormat="1" ht="22.5" x14ac:dyDescent="0.2">
      <c r="A142" s="167"/>
      <c r="B142" s="166" t="s">
        <v>839</v>
      </c>
      <c r="C142" s="904" t="s">
        <v>840</v>
      </c>
      <c r="D142" s="904"/>
      <c r="E142" s="904"/>
      <c r="F142" s="168" t="s">
        <v>144</v>
      </c>
      <c r="G142" s="168" t="s">
        <v>841</v>
      </c>
      <c r="H142" s="168" t="s">
        <v>31</v>
      </c>
      <c r="I142" s="168" t="s">
        <v>841</v>
      </c>
      <c r="J142" s="169" t="s">
        <v>31</v>
      </c>
      <c r="K142" s="168" t="s">
        <v>31</v>
      </c>
      <c r="L142" s="169">
        <v>10.38</v>
      </c>
      <c r="M142" s="170" t="s">
        <v>31</v>
      </c>
      <c r="N142" s="171" t="s">
        <v>31</v>
      </c>
      <c r="T142" s="137" t="s">
        <v>840</v>
      </c>
    </row>
    <row r="143" spans="1:22" s="132" customFormat="1" ht="22.5" x14ac:dyDescent="0.2">
      <c r="A143" s="167"/>
      <c r="B143" s="166" t="s">
        <v>842</v>
      </c>
      <c r="C143" s="904" t="s">
        <v>843</v>
      </c>
      <c r="D143" s="904"/>
      <c r="E143" s="904"/>
      <c r="F143" s="168" t="s">
        <v>144</v>
      </c>
      <c r="G143" s="168" t="s">
        <v>554</v>
      </c>
      <c r="H143" s="168" t="s">
        <v>31</v>
      </c>
      <c r="I143" s="168" t="s">
        <v>554</v>
      </c>
      <c r="J143" s="169" t="s">
        <v>31</v>
      </c>
      <c r="K143" s="168" t="s">
        <v>31</v>
      </c>
      <c r="L143" s="169">
        <v>7.33</v>
      </c>
      <c r="M143" s="170" t="s">
        <v>31</v>
      </c>
      <c r="N143" s="171" t="s">
        <v>31</v>
      </c>
      <c r="T143" s="137" t="s">
        <v>843</v>
      </c>
    </row>
    <row r="144" spans="1:22" s="132" customFormat="1" x14ac:dyDescent="0.2">
      <c r="A144" s="172"/>
      <c r="B144" s="173"/>
      <c r="C144" s="918" t="s">
        <v>252</v>
      </c>
      <c r="D144" s="918"/>
      <c r="E144" s="918"/>
      <c r="F144" s="174" t="s">
        <v>31</v>
      </c>
      <c r="G144" s="174" t="s">
        <v>31</v>
      </c>
      <c r="H144" s="174" t="s">
        <v>31</v>
      </c>
      <c r="I144" s="174" t="s">
        <v>31</v>
      </c>
      <c r="J144" s="175" t="s">
        <v>31</v>
      </c>
      <c r="K144" s="174" t="s">
        <v>31</v>
      </c>
      <c r="L144" s="175">
        <v>29.85</v>
      </c>
      <c r="M144" s="161" t="s">
        <v>31</v>
      </c>
      <c r="N144" s="176" t="s">
        <v>31</v>
      </c>
      <c r="V144" s="137" t="s">
        <v>252</v>
      </c>
    </row>
    <row r="145" spans="1:23" s="132" customFormat="1" ht="56.25" x14ac:dyDescent="0.2">
      <c r="A145" s="157" t="s">
        <v>346</v>
      </c>
      <c r="B145" s="158" t="s">
        <v>871</v>
      </c>
      <c r="C145" s="917" t="s">
        <v>1130</v>
      </c>
      <c r="D145" s="917"/>
      <c r="E145" s="917"/>
      <c r="F145" s="159" t="s">
        <v>178</v>
      </c>
      <c r="G145" s="159" t="s">
        <v>31</v>
      </c>
      <c r="H145" s="159" t="s">
        <v>31</v>
      </c>
      <c r="I145" s="159" t="s">
        <v>225</v>
      </c>
      <c r="J145" s="160">
        <v>1921.84</v>
      </c>
      <c r="K145" s="159" t="s">
        <v>31</v>
      </c>
      <c r="L145" s="160">
        <v>1921.84</v>
      </c>
      <c r="M145" s="161" t="s">
        <v>31</v>
      </c>
      <c r="N145" s="162" t="s">
        <v>31</v>
      </c>
      <c r="Q145" s="137" t="s">
        <v>1130</v>
      </c>
    </row>
    <row r="146" spans="1:23" s="132" customFormat="1" ht="22.5" x14ac:dyDescent="0.2">
      <c r="A146" s="157" t="s">
        <v>348</v>
      </c>
      <c r="B146" s="158" t="s">
        <v>873</v>
      </c>
      <c r="C146" s="917" t="s">
        <v>874</v>
      </c>
      <c r="D146" s="917"/>
      <c r="E146" s="917"/>
      <c r="F146" s="159" t="s">
        <v>178</v>
      </c>
      <c r="G146" s="159" t="s">
        <v>31</v>
      </c>
      <c r="H146" s="159" t="s">
        <v>31</v>
      </c>
      <c r="I146" s="159" t="s">
        <v>225</v>
      </c>
      <c r="J146" s="160">
        <v>348.74</v>
      </c>
      <c r="K146" s="159" t="s">
        <v>787</v>
      </c>
      <c r="L146" s="160">
        <v>355.71</v>
      </c>
      <c r="M146" s="161" t="s">
        <v>31</v>
      </c>
      <c r="N146" s="162" t="s">
        <v>31</v>
      </c>
      <c r="Q146" s="137" t="s">
        <v>874</v>
      </c>
    </row>
    <row r="147" spans="1:23" s="132" customFormat="1" x14ac:dyDescent="0.2">
      <c r="A147" s="163"/>
      <c r="B147" s="164"/>
      <c r="C147" s="904" t="s">
        <v>875</v>
      </c>
      <c r="D147" s="904"/>
      <c r="E147" s="904"/>
      <c r="F147" s="904"/>
      <c r="G147" s="904"/>
      <c r="H147" s="904"/>
      <c r="I147" s="904"/>
      <c r="J147" s="904"/>
      <c r="K147" s="904"/>
      <c r="L147" s="904"/>
      <c r="M147" s="904"/>
      <c r="N147" s="912"/>
      <c r="W147" s="137" t="s">
        <v>875</v>
      </c>
    </row>
    <row r="148" spans="1:23" s="132" customFormat="1" ht="22.5" x14ac:dyDescent="0.2">
      <c r="A148" s="165"/>
      <c r="B148" s="166" t="s">
        <v>789</v>
      </c>
      <c r="C148" s="904" t="s">
        <v>790</v>
      </c>
      <c r="D148" s="904"/>
      <c r="E148" s="904"/>
      <c r="F148" s="904"/>
      <c r="G148" s="904"/>
      <c r="H148" s="904"/>
      <c r="I148" s="904"/>
      <c r="J148" s="904"/>
      <c r="K148" s="904"/>
      <c r="L148" s="904"/>
      <c r="M148" s="904"/>
      <c r="N148" s="912"/>
      <c r="R148" s="137" t="s">
        <v>790</v>
      </c>
    </row>
    <row r="149" spans="1:23" s="132" customFormat="1" ht="33.75" x14ac:dyDescent="0.2">
      <c r="A149" s="157" t="s">
        <v>351</v>
      </c>
      <c r="B149" s="158" t="s">
        <v>876</v>
      </c>
      <c r="C149" s="917" t="s">
        <v>877</v>
      </c>
      <c r="D149" s="917"/>
      <c r="E149" s="917"/>
      <c r="F149" s="159" t="s">
        <v>178</v>
      </c>
      <c r="G149" s="159" t="s">
        <v>31</v>
      </c>
      <c r="H149" s="159" t="s">
        <v>31</v>
      </c>
      <c r="I149" s="159" t="s">
        <v>225</v>
      </c>
      <c r="J149" s="160" t="s">
        <v>31</v>
      </c>
      <c r="K149" s="159" t="s">
        <v>31</v>
      </c>
      <c r="L149" s="160" t="s">
        <v>31</v>
      </c>
      <c r="M149" s="161" t="s">
        <v>31</v>
      </c>
      <c r="N149" s="162" t="s">
        <v>31</v>
      </c>
      <c r="Q149" s="137" t="s">
        <v>877</v>
      </c>
    </row>
    <row r="150" spans="1:23" s="132" customFormat="1" ht="22.5" x14ac:dyDescent="0.2">
      <c r="A150" s="165"/>
      <c r="B150" s="166" t="s">
        <v>231</v>
      </c>
      <c r="C150" s="904" t="s">
        <v>232</v>
      </c>
      <c r="D150" s="904"/>
      <c r="E150" s="904"/>
      <c r="F150" s="904"/>
      <c r="G150" s="904"/>
      <c r="H150" s="904"/>
      <c r="I150" s="904"/>
      <c r="J150" s="904"/>
      <c r="K150" s="904"/>
      <c r="L150" s="904"/>
      <c r="M150" s="904"/>
      <c r="N150" s="912"/>
      <c r="R150" s="137" t="s">
        <v>232</v>
      </c>
    </row>
    <row r="151" spans="1:23" s="132" customFormat="1" x14ac:dyDescent="0.2">
      <c r="A151" s="167"/>
      <c r="B151" s="166" t="s">
        <v>225</v>
      </c>
      <c r="C151" s="904" t="s">
        <v>255</v>
      </c>
      <c r="D151" s="904"/>
      <c r="E151" s="904"/>
      <c r="F151" s="168" t="s">
        <v>31</v>
      </c>
      <c r="G151" s="168" t="s">
        <v>31</v>
      </c>
      <c r="H151" s="168" t="s">
        <v>31</v>
      </c>
      <c r="I151" s="168" t="s">
        <v>31</v>
      </c>
      <c r="J151" s="169">
        <v>5.16</v>
      </c>
      <c r="K151" s="168" t="s">
        <v>520</v>
      </c>
      <c r="L151" s="169">
        <v>6.45</v>
      </c>
      <c r="M151" s="170" t="s">
        <v>31</v>
      </c>
      <c r="N151" s="171" t="s">
        <v>31</v>
      </c>
      <c r="S151" s="137" t="s">
        <v>255</v>
      </c>
    </row>
    <row r="152" spans="1:23" s="132" customFormat="1" x14ac:dyDescent="0.2">
      <c r="A152" s="167"/>
      <c r="B152" s="166" t="s">
        <v>256</v>
      </c>
      <c r="C152" s="904" t="s">
        <v>257</v>
      </c>
      <c r="D152" s="904"/>
      <c r="E152" s="904"/>
      <c r="F152" s="168" t="s">
        <v>31</v>
      </c>
      <c r="G152" s="168" t="s">
        <v>31</v>
      </c>
      <c r="H152" s="168" t="s">
        <v>31</v>
      </c>
      <c r="I152" s="168" t="s">
        <v>31</v>
      </c>
      <c r="J152" s="169">
        <v>1.0900000000000001</v>
      </c>
      <c r="K152" s="168" t="s">
        <v>31</v>
      </c>
      <c r="L152" s="169">
        <v>1.0900000000000001</v>
      </c>
      <c r="M152" s="170" t="s">
        <v>31</v>
      </c>
      <c r="N152" s="171" t="s">
        <v>31</v>
      </c>
      <c r="S152" s="137" t="s">
        <v>257</v>
      </c>
    </row>
    <row r="153" spans="1:23" s="132" customFormat="1" x14ac:dyDescent="0.2">
      <c r="A153" s="167"/>
      <c r="B153" s="166" t="s">
        <v>31</v>
      </c>
      <c r="C153" s="904" t="s">
        <v>258</v>
      </c>
      <c r="D153" s="904"/>
      <c r="E153" s="904"/>
      <c r="F153" s="168" t="s">
        <v>241</v>
      </c>
      <c r="G153" s="168" t="s">
        <v>878</v>
      </c>
      <c r="H153" s="168" t="s">
        <v>520</v>
      </c>
      <c r="I153" s="168" t="s">
        <v>629</v>
      </c>
      <c r="J153" s="169" t="s">
        <v>31</v>
      </c>
      <c r="K153" s="168" t="s">
        <v>31</v>
      </c>
      <c r="L153" s="169" t="s">
        <v>31</v>
      </c>
      <c r="M153" s="170" t="s">
        <v>31</v>
      </c>
      <c r="N153" s="171" t="s">
        <v>31</v>
      </c>
      <c r="T153" s="137" t="s">
        <v>258</v>
      </c>
    </row>
    <row r="154" spans="1:23" s="132" customFormat="1" x14ac:dyDescent="0.2">
      <c r="A154" s="167"/>
      <c r="B154" s="166" t="s">
        <v>31</v>
      </c>
      <c r="C154" s="917" t="s">
        <v>244</v>
      </c>
      <c r="D154" s="917"/>
      <c r="E154" s="917"/>
      <c r="F154" s="159" t="s">
        <v>31</v>
      </c>
      <c r="G154" s="159" t="s">
        <v>31</v>
      </c>
      <c r="H154" s="159" t="s">
        <v>31</v>
      </c>
      <c r="I154" s="159" t="s">
        <v>31</v>
      </c>
      <c r="J154" s="160">
        <v>6.25</v>
      </c>
      <c r="K154" s="159" t="s">
        <v>31</v>
      </c>
      <c r="L154" s="160">
        <v>7.54</v>
      </c>
      <c r="M154" s="161" t="s">
        <v>31</v>
      </c>
      <c r="N154" s="162" t="s">
        <v>31</v>
      </c>
      <c r="U154" s="137" t="s">
        <v>244</v>
      </c>
    </row>
    <row r="155" spans="1:23" s="132" customFormat="1" x14ac:dyDescent="0.2">
      <c r="A155" s="167"/>
      <c r="B155" s="166" t="s">
        <v>31</v>
      </c>
      <c r="C155" s="904" t="s">
        <v>245</v>
      </c>
      <c r="D155" s="904"/>
      <c r="E155" s="904"/>
      <c r="F155" s="168" t="s">
        <v>31</v>
      </c>
      <c r="G155" s="168" t="s">
        <v>31</v>
      </c>
      <c r="H155" s="168" t="s">
        <v>31</v>
      </c>
      <c r="I155" s="168" t="s">
        <v>31</v>
      </c>
      <c r="J155" s="169" t="s">
        <v>31</v>
      </c>
      <c r="K155" s="168" t="s">
        <v>31</v>
      </c>
      <c r="L155" s="169">
        <v>6.45</v>
      </c>
      <c r="M155" s="170" t="s">
        <v>31</v>
      </c>
      <c r="N155" s="171" t="s">
        <v>31</v>
      </c>
      <c r="T155" s="137" t="s">
        <v>245</v>
      </c>
    </row>
    <row r="156" spans="1:23" s="132" customFormat="1" ht="22.5" x14ac:dyDescent="0.2">
      <c r="A156" s="167"/>
      <c r="B156" s="166" t="s">
        <v>699</v>
      </c>
      <c r="C156" s="904" t="s">
        <v>700</v>
      </c>
      <c r="D156" s="904"/>
      <c r="E156" s="904"/>
      <c r="F156" s="168" t="s">
        <v>144</v>
      </c>
      <c r="G156" s="168" t="s">
        <v>537</v>
      </c>
      <c r="H156" s="168" t="s">
        <v>31</v>
      </c>
      <c r="I156" s="168" t="s">
        <v>537</v>
      </c>
      <c r="J156" s="169" t="s">
        <v>31</v>
      </c>
      <c r="K156" s="168" t="s">
        <v>31</v>
      </c>
      <c r="L156" s="169">
        <v>5.16</v>
      </c>
      <c r="M156" s="170" t="s">
        <v>31</v>
      </c>
      <c r="N156" s="171" t="s">
        <v>31</v>
      </c>
      <c r="T156" s="137" t="s">
        <v>700</v>
      </c>
    </row>
    <row r="157" spans="1:23" s="132" customFormat="1" ht="22.5" x14ac:dyDescent="0.2">
      <c r="A157" s="167"/>
      <c r="B157" s="166" t="s">
        <v>701</v>
      </c>
      <c r="C157" s="904" t="s">
        <v>702</v>
      </c>
      <c r="D157" s="904"/>
      <c r="E157" s="904"/>
      <c r="F157" s="168" t="s">
        <v>144</v>
      </c>
      <c r="G157" s="168" t="s">
        <v>703</v>
      </c>
      <c r="H157" s="168" t="s">
        <v>31</v>
      </c>
      <c r="I157" s="168" t="s">
        <v>703</v>
      </c>
      <c r="J157" s="169" t="s">
        <v>31</v>
      </c>
      <c r="K157" s="168" t="s">
        <v>31</v>
      </c>
      <c r="L157" s="169">
        <v>3.87</v>
      </c>
      <c r="M157" s="170" t="s">
        <v>31</v>
      </c>
      <c r="N157" s="171" t="s">
        <v>31</v>
      </c>
      <c r="T157" s="137" t="s">
        <v>702</v>
      </c>
    </row>
    <row r="158" spans="1:23" s="132" customFormat="1" x14ac:dyDescent="0.2">
      <c r="A158" s="172"/>
      <c r="B158" s="173"/>
      <c r="C158" s="918" t="s">
        <v>252</v>
      </c>
      <c r="D158" s="918"/>
      <c r="E158" s="918"/>
      <c r="F158" s="174" t="s">
        <v>31</v>
      </c>
      <c r="G158" s="174" t="s">
        <v>31</v>
      </c>
      <c r="H158" s="174" t="s">
        <v>31</v>
      </c>
      <c r="I158" s="174" t="s">
        <v>31</v>
      </c>
      <c r="J158" s="175" t="s">
        <v>31</v>
      </c>
      <c r="K158" s="174" t="s">
        <v>31</v>
      </c>
      <c r="L158" s="175">
        <v>16.57</v>
      </c>
      <c r="M158" s="161" t="s">
        <v>31</v>
      </c>
      <c r="N158" s="176" t="s">
        <v>31</v>
      </c>
      <c r="V158" s="137" t="s">
        <v>252</v>
      </c>
    </row>
    <row r="159" spans="1:23" s="132" customFormat="1" ht="33.75" x14ac:dyDescent="0.2">
      <c r="A159" s="157" t="s">
        <v>356</v>
      </c>
      <c r="B159" s="158" t="s">
        <v>1131</v>
      </c>
      <c r="C159" s="917" t="s">
        <v>1132</v>
      </c>
      <c r="D159" s="917"/>
      <c r="E159" s="917"/>
      <c r="F159" s="159" t="s">
        <v>178</v>
      </c>
      <c r="G159" s="159" t="s">
        <v>31</v>
      </c>
      <c r="H159" s="159" t="s">
        <v>31</v>
      </c>
      <c r="I159" s="159" t="s">
        <v>225</v>
      </c>
      <c r="J159" s="160">
        <v>428.1</v>
      </c>
      <c r="K159" s="159" t="s">
        <v>787</v>
      </c>
      <c r="L159" s="160">
        <v>436.66</v>
      </c>
      <c r="M159" s="161" t="s">
        <v>31</v>
      </c>
      <c r="N159" s="162" t="s">
        <v>31</v>
      </c>
      <c r="Q159" s="137" t="s">
        <v>1132</v>
      </c>
    </row>
    <row r="160" spans="1:23" s="132" customFormat="1" x14ac:dyDescent="0.2">
      <c r="A160" s="163"/>
      <c r="B160" s="164"/>
      <c r="C160" s="904" t="s">
        <v>1133</v>
      </c>
      <c r="D160" s="904"/>
      <c r="E160" s="904"/>
      <c r="F160" s="904"/>
      <c r="G160" s="904"/>
      <c r="H160" s="904"/>
      <c r="I160" s="904"/>
      <c r="J160" s="904"/>
      <c r="K160" s="904"/>
      <c r="L160" s="904"/>
      <c r="M160" s="904"/>
      <c r="N160" s="912"/>
      <c r="W160" s="137" t="s">
        <v>1133</v>
      </c>
    </row>
    <row r="161" spans="1:23" s="132" customFormat="1" ht="22.5" x14ac:dyDescent="0.2">
      <c r="A161" s="165"/>
      <c r="B161" s="166" t="s">
        <v>789</v>
      </c>
      <c r="C161" s="904" t="s">
        <v>790</v>
      </c>
      <c r="D161" s="904"/>
      <c r="E161" s="904"/>
      <c r="F161" s="904"/>
      <c r="G161" s="904"/>
      <c r="H161" s="904"/>
      <c r="I161" s="904"/>
      <c r="J161" s="904"/>
      <c r="K161" s="904"/>
      <c r="L161" s="904"/>
      <c r="M161" s="904"/>
      <c r="N161" s="912"/>
      <c r="R161" s="137" t="s">
        <v>790</v>
      </c>
    </row>
    <row r="162" spans="1:23" s="132" customFormat="1" ht="33.75" x14ac:dyDescent="0.2">
      <c r="A162" s="157" t="s">
        <v>359</v>
      </c>
      <c r="B162" s="158" t="s">
        <v>881</v>
      </c>
      <c r="C162" s="917" t="s">
        <v>882</v>
      </c>
      <c r="D162" s="917"/>
      <c r="E162" s="917"/>
      <c r="F162" s="159" t="s">
        <v>178</v>
      </c>
      <c r="G162" s="159" t="s">
        <v>31</v>
      </c>
      <c r="H162" s="159" t="s">
        <v>31</v>
      </c>
      <c r="I162" s="159" t="s">
        <v>225</v>
      </c>
      <c r="J162" s="160">
        <v>31.98</v>
      </c>
      <c r="K162" s="159" t="s">
        <v>787</v>
      </c>
      <c r="L162" s="160">
        <v>32.619999999999997</v>
      </c>
      <c r="M162" s="161" t="s">
        <v>31</v>
      </c>
      <c r="N162" s="162" t="s">
        <v>31</v>
      </c>
      <c r="Q162" s="137" t="s">
        <v>882</v>
      </c>
    </row>
    <row r="163" spans="1:23" s="132" customFormat="1" x14ac:dyDescent="0.2">
      <c r="A163" s="163"/>
      <c r="B163" s="164"/>
      <c r="C163" s="904" t="s">
        <v>883</v>
      </c>
      <c r="D163" s="904"/>
      <c r="E163" s="904"/>
      <c r="F163" s="904"/>
      <c r="G163" s="904"/>
      <c r="H163" s="904"/>
      <c r="I163" s="904"/>
      <c r="J163" s="904"/>
      <c r="K163" s="904"/>
      <c r="L163" s="904"/>
      <c r="M163" s="904"/>
      <c r="N163" s="912"/>
      <c r="W163" s="137" t="s">
        <v>883</v>
      </c>
    </row>
    <row r="164" spans="1:23" s="132" customFormat="1" ht="22.5" x14ac:dyDescent="0.2">
      <c r="A164" s="165"/>
      <c r="B164" s="166" t="s">
        <v>789</v>
      </c>
      <c r="C164" s="904" t="s">
        <v>790</v>
      </c>
      <c r="D164" s="904"/>
      <c r="E164" s="904"/>
      <c r="F164" s="904"/>
      <c r="G164" s="904"/>
      <c r="H164" s="904"/>
      <c r="I164" s="904"/>
      <c r="J164" s="904"/>
      <c r="K164" s="904"/>
      <c r="L164" s="904"/>
      <c r="M164" s="904"/>
      <c r="N164" s="912"/>
      <c r="R164" s="137" t="s">
        <v>790</v>
      </c>
    </row>
    <row r="165" spans="1:23" s="132" customFormat="1" ht="22.5" x14ac:dyDescent="0.2">
      <c r="A165" s="157" t="s">
        <v>364</v>
      </c>
      <c r="B165" s="158" t="s">
        <v>1134</v>
      </c>
      <c r="C165" s="917" t="s">
        <v>1135</v>
      </c>
      <c r="D165" s="917"/>
      <c r="E165" s="917"/>
      <c r="F165" s="159" t="s">
        <v>178</v>
      </c>
      <c r="G165" s="159" t="s">
        <v>31</v>
      </c>
      <c r="H165" s="159" t="s">
        <v>31</v>
      </c>
      <c r="I165" s="159" t="s">
        <v>225</v>
      </c>
      <c r="J165" s="160">
        <v>370.33</v>
      </c>
      <c r="K165" s="159" t="s">
        <v>787</v>
      </c>
      <c r="L165" s="160">
        <v>377.74</v>
      </c>
      <c r="M165" s="161" t="s">
        <v>31</v>
      </c>
      <c r="N165" s="162" t="s">
        <v>31</v>
      </c>
      <c r="Q165" s="137" t="s">
        <v>1135</v>
      </c>
    </row>
    <row r="166" spans="1:23" s="132" customFormat="1" x14ac:dyDescent="0.2">
      <c r="A166" s="163"/>
      <c r="B166" s="164"/>
      <c r="C166" s="904" t="s">
        <v>1136</v>
      </c>
      <c r="D166" s="904"/>
      <c r="E166" s="904"/>
      <c r="F166" s="904"/>
      <c r="G166" s="904"/>
      <c r="H166" s="904"/>
      <c r="I166" s="904"/>
      <c r="J166" s="904"/>
      <c r="K166" s="904"/>
      <c r="L166" s="904"/>
      <c r="M166" s="904"/>
      <c r="N166" s="912"/>
      <c r="W166" s="137" t="s">
        <v>1136</v>
      </c>
    </row>
    <row r="167" spans="1:23" s="132" customFormat="1" ht="22.5" x14ac:dyDescent="0.2">
      <c r="A167" s="165"/>
      <c r="B167" s="166" t="s">
        <v>789</v>
      </c>
      <c r="C167" s="904" t="s">
        <v>790</v>
      </c>
      <c r="D167" s="904"/>
      <c r="E167" s="904"/>
      <c r="F167" s="904"/>
      <c r="G167" s="904"/>
      <c r="H167" s="904"/>
      <c r="I167" s="904"/>
      <c r="J167" s="904"/>
      <c r="K167" s="904"/>
      <c r="L167" s="904"/>
      <c r="M167" s="904"/>
      <c r="N167" s="912"/>
      <c r="R167" s="137" t="s">
        <v>790</v>
      </c>
    </row>
    <row r="168" spans="1:23" s="132" customFormat="1" ht="33.75" x14ac:dyDescent="0.2">
      <c r="A168" s="157" t="s">
        <v>366</v>
      </c>
      <c r="B168" s="158" t="s">
        <v>1137</v>
      </c>
      <c r="C168" s="917" t="s">
        <v>1138</v>
      </c>
      <c r="D168" s="917"/>
      <c r="E168" s="917"/>
      <c r="F168" s="159" t="s">
        <v>178</v>
      </c>
      <c r="G168" s="159" t="s">
        <v>31</v>
      </c>
      <c r="H168" s="159" t="s">
        <v>31</v>
      </c>
      <c r="I168" s="159" t="s">
        <v>225</v>
      </c>
      <c r="J168" s="160">
        <v>788.05</v>
      </c>
      <c r="K168" s="159" t="s">
        <v>787</v>
      </c>
      <c r="L168" s="160">
        <v>803.81</v>
      </c>
      <c r="M168" s="161" t="s">
        <v>31</v>
      </c>
      <c r="N168" s="162" t="s">
        <v>31</v>
      </c>
      <c r="Q168" s="137" t="s">
        <v>1138</v>
      </c>
    </row>
    <row r="169" spans="1:23" s="132" customFormat="1" x14ac:dyDescent="0.2">
      <c r="A169" s="163"/>
      <c r="B169" s="164"/>
      <c r="C169" s="904" t="s">
        <v>1139</v>
      </c>
      <c r="D169" s="904"/>
      <c r="E169" s="904"/>
      <c r="F169" s="904"/>
      <c r="G169" s="904"/>
      <c r="H169" s="904"/>
      <c r="I169" s="904"/>
      <c r="J169" s="904"/>
      <c r="K169" s="904"/>
      <c r="L169" s="904"/>
      <c r="M169" s="904"/>
      <c r="N169" s="912"/>
      <c r="W169" s="137" t="s">
        <v>1139</v>
      </c>
    </row>
    <row r="170" spans="1:23" s="132" customFormat="1" ht="22.5" x14ac:dyDescent="0.2">
      <c r="A170" s="165"/>
      <c r="B170" s="166" t="s">
        <v>789</v>
      </c>
      <c r="C170" s="904" t="s">
        <v>790</v>
      </c>
      <c r="D170" s="904"/>
      <c r="E170" s="904"/>
      <c r="F170" s="904"/>
      <c r="G170" s="904"/>
      <c r="H170" s="904"/>
      <c r="I170" s="904"/>
      <c r="J170" s="904"/>
      <c r="K170" s="904"/>
      <c r="L170" s="904"/>
      <c r="M170" s="904"/>
      <c r="N170" s="912"/>
      <c r="R170" s="137" t="s">
        <v>790</v>
      </c>
    </row>
    <row r="171" spans="1:23" s="132" customFormat="1" x14ac:dyDescent="0.2">
      <c r="A171" s="157" t="s">
        <v>368</v>
      </c>
      <c r="B171" s="158" t="s">
        <v>1140</v>
      </c>
      <c r="C171" s="917" t="s">
        <v>1141</v>
      </c>
      <c r="D171" s="917"/>
      <c r="E171" s="917"/>
      <c r="F171" s="159" t="s">
        <v>178</v>
      </c>
      <c r="G171" s="159" t="s">
        <v>31</v>
      </c>
      <c r="H171" s="159" t="s">
        <v>31</v>
      </c>
      <c r="I171" s="159" t="s">
        <v>295</v>
      </c>
      <c r="J171" s="160" t="s">
        <v>31</v>
      </c>
      <c r="K171" s="159" t="s">
        <v>31</v>
      </c>
      <c r="L171" s="160" t="s">
        <v>31</v>
      </c>
      <c r="M171" s="161" t="s">
        <v>31</v>
      </c>
      <c r="N171" s="162" t="s">
        <v>31</v>
      </c>
      <c r="Q171" s="137" t="s">
        <v>1141</v>
      </c>
    </row>
    <row r="172" spans="1:23" s="132" customFormat="1" ht="22.5" x14ac:dyDescent="0.2">
      <c r="A172" s="165"/>
      <c r="B172" s="166" t="s">
        <v>231</v>
      </c>
      <c r="C172" s="904" t="s">
        <v>232</v>
      </c>
      <c r="D172" s="904"/>
      <c r="E172" s="904"/>
      <c r="F172" s="904"/>
      <c r="G172" s="904"/>
      <c r="H172" s="904"/>
      <c r="I172" s="904"/>
      <c r="J172" s="904"/>
      <c r="K172" s="904"/>
      <c r="L172" s="904"/>
      <c r="M172" s="904"/>
      <c r="N172" s="912"/>
      <c r="R172" s="137" t="s">
        <v>232</v>
      </c>
    </row>
    <row r="173" spans="1:23" s="132" customFormat="1" x14ac:dyDescent="0.2">
      <c r="A173" s="167"/>
      <c r="B173" s="166" t="s">
        <v>225</v>
      </c>
      <c r="C173" s="904" t="s">
        <v>255</v>
      </c>
      <c r="D173" s="904"/>
      <c r="E173" s="904"/>
      <c r="F173" s="168" t="s">
        <v>31</v>
      </c>
      <c r="G173" s="168" t="s">
        <v>31</v>
      </c>
      <c r="H173" s="168" t="s">
        <v>31</v>
      </c>
      <c r="I173" s="168" t="s">
        <v>31</v>
      </c>
      <c r="J173" s="169">
        <v>8.5299999999999994</v>
      </c>
      <c r="K173" s="168" t="s">
        <v>520</v>
      </c>
      <c r="L173" s="169">
        <v>63.98</v>
      </c>
      <c r="M173" s="170" t="s">
        <v>31</v>
      </c>
      <c r="N173" s="171" t="s">
        <v>31</v>
      </c>
      <c r="S173" s="137" t="s">
        <v>255</v>
      </c>
    </row>
    <row r="174" spans="1:23" s="132" customFormat="1" x14ac:dyDescent="0.2">
      <c r="A174" s="167"/>
      <c r="B174" s="166" t="s">
        <v>256</v>
      </c>
      <c r="C174" s="904" t="s">
        <v>257</v>
      </c>
      <c r="D174" s="904"/>
      <c r="E174" s="904"/>
      <c r="F174" s="168" t="s">
        <v>31</v>
      </c>
      <c r="G174" s="168" t="s">
        <v>31</v>
      </c>
      <c r="H174" s="168" t="s">
        <v>31</v>
      </c>
      <c r="I174" s="168" t="s">
        <v>31</v>
      </c>
      <c r="J174" s="169">
        <v>0.78</v>
      </c>
      <c r="K174" s="168" t="s">
        <v>31</v>
      </c>
      <c r="L174" s="169">
        <v>4.68</v>
      </c>
      <c r="M174" s="170" t="s">
        <v>31</v>
      </c>
      <c r="N174" s="171" t="s">
        <v>31</v>
      </c>
      <c r="S174" s="137" t="s">
        <v>257</v>
      </c>
    </row>
    <row r="175" spans="1:23" s="132" customFormat="1" x14ac:dyDescent="0.2">
      <c r="A175" s="167"/>
      <c r="B175" s="166" t="s">
        <v>31</v>
      </c>
      <c r="C175" s="904" t="s">
        <v>258</v>
      </c>
      <c r="D175" s="904"/>
      <c r="E175" s="904"/>
      <c r="F175" s="168" t="s">
        <v>241</v>
      </c>
      <c r="G175" s="168" t="s">
        <v>225</v>
      </c>
      <c r="H175" s="168" t="s">
        <v>520</v>
      </c>
      <c r="I175" s="168" t="s">
        <v>333</v>
      </c>
      <c r="J175" s="169" t="s">
        <v>31</v>
      </c>
      <c r="K175" s="168" t="s">
        <v>31</v>
      </c>
      <c r="L175" s="169" t="s">
        <v>31</v>
      </c>
      <c r="M175" s="170" t="s">
        <v>31</v>
      </c>
      <c r="N175" s="171" t="s">
        <v>31</v>
      </c>
      <c r="T175" s="137" t="s">
        <v>258</v>
      </c>
    </row>
    <row r="176" spans="1:23" s="132" customFormat="1" x14ac:dyDescent="0.2">
      <c r="A176" s="167"/>
      <c r="B176" s="166" t="s">
        <v>31</v>
      </c>
      <c r="C176" s="917" t="s">
        <v>244</v>
      </c>
      <c r="D176" s="917"/>
      <c r="E176" s="917"/>
      <c r="F176" s="159" t="s">
        <v>31</v>
      </c>
      <c r="G176" s="159" t="s">
        <v>31</v>
      </c>
      <c r="H176" s="159" t="s">
        <v>31</v>
      </c>
      <c r="I176" s="159" t="s">
        <v>31</v>
      </c>
      <c r="J176" s="160">
        <v>9.31</v>
      </c>
      <c r="K176" s="159" t="s">
        <v>31</v>
      </c>
      <c r="L176" s="160">
        <v>68.66</v>
      </c>
      <c r="M176" s="161" t="s">
        <v>31</v>
      </c>
      <c r="N176" s="162" t="s">
        <v>31</v>
      </c>
      <c r="U176" s="137" t="s">
        <v>244</v>
      </c>
    </row>
    <row r="177" spans="1:24" s="132" customFormat="1" x14ac:dyDescent="0.2">
      <c r="A177" s="167"/>
      <c r="B177" s="166" t="s">
        <v>31</v>
      </c>
      <c r="C177" s="904" t="s">
        <v>245</v>
      </c>
      <c r="D177" s="904"/>
      <c r="E177" s="904"/>
      <c r="F177" s="168" t="s">
        <v>31</v>
      </c>
      <c r="G177" s="168" t="s">
        <v>31</v>
      </c>
      <c r="H177" s="168" t="s">
        <v>31</v>
      </c>
      <c r="I177" s="168" t="s">
        <v>31</v>
      </c>
      <c r="J177" s="169" t="s">
        <v>31</v>
      </c>
      <c r="K177" s="168" t="s">
        <v>31</v>
      </c>
      <c r="L177" s="169">
        <v>63.98</v>
      </c>
      <c r="M177" s="170" t="s">
        <v>31</v>
      </c>
      <c r="N177" s="171" t="s">
        <v>31</v>
      </c>
      <c r="T177" s="137" t="s">
        <v>245</v>
      </c>
    </row>
    <row r="178" spans="1:24" s="132" customFormat="1" ht="22.5" x14ac:dyDescent="0.2">
      <c r="A178" s="167"/>
      <c r="B178" s="166" t="s">
        <v>839</v>
      </c>
      <c r="C178" s="904" t="s">
        <v>840</v>
      </c>
      <c r="D178" s="904"/>
      <c r="E178" s="904"/>
      <c r="F178" s="168" t="s">
        <v>144</v>
      </c>
      <c r="G178" s="168" t="s">
        <v>841</v>
      </c>
      <c r="H178" s="168" t="s">
        <v>31</v>
      </c>
      <c r="I178" s="168" t="s">
        <v>841</v>
      </c>
      <c r="J178" s="169" t="s">
        <v>31</v>
      </c>
      <c r="K178" s="168" t="s">
        <v>31</v>
      </c>
      <c r="L178" s="169">
        <v>58.86</v>
      </c>
      <c r="M178" s="170" t="s">
        <v>31</v>
      </c>
      <c r="N178" s="171" t="s">
        <v>31</v>
      </c>
      <c r="T178" s="137" t="s">
        <v>840</v>
      </c>
    </row>
    <row r="179" spans="1:24" s="132" customFormat="1" ht="22.5" x14ac:dyDescent="0.2">
      <c r="A179" s="167"/>
      <c r="B179" s="166" t="s">
        <v>842</v>
      </c>
      <c r="C179" s="904" t="s">
        <v>843</v>
      </c>
      <c r="D179" s="904"/>
      <c r="E179" s="904"/>
      <c r="F179" s="168" t="s">
        <v>144</v>
      </c>
      <c r="G179" s="168" t="s">
        <v>554</v>
      </c>
      <c r="H179" s="168" t="s">
        <v>31</v>
      </c>
      <c r="I179" s="168" t="s">
        <v>554</v>
      </c>
      <c r="J179" s="169" t="s">
        <v>31</v>
      </c>
      <c r="K179" s="168" t="s">
        <v>31</v>
      </c>
      <c r="L179" s="169">
        <v>41.59</v>
      </c>
      <c r="M179" s="170" t="s">
        <v>31</v>
      </c>
      <c r="N179" s="171" t="s">
        <v>31</v>
      </c>
      <c r="T179" s="137" t="s">
        <v>843</v>
      </c>
    </row>
    <row r="180" spans="1:24" s="132" customFormat="1" x14ac:dyDescent="0.2">
      <c r="A180" s="172"/>
      <c r="B180" s="173"/>
      <c r="C180" s="918" t="s">
        <v>252</v>
      </c>
      <c r="D180" s="918"/>
      <c r="E180" s="918"/>
      <c r="F180" s="174" t="s">
        <v>31</v>
      </c>
      <c r="G180" s="174" t="s">
        <v>31</v>
      </c>
      <c r="H180" s="174" t="s">
        <v>31</v>
      </c>
      <c r="I180" s="174" t="s">
        <v>31</v>
      </c>
      <c r="J180" s="175" t="s">
        <v>31</v>
      </c>
      <c r="K180" s="174" t="s">
        <v>31</v>
      </c>
      <c r="L180" s="175">
        <v>169.11</v>
      </c>
      <c r="M180" s="161" t="s">
        <v>31</v>
      </c>
      <c r="N180" s="176" t="s">
        <v>31</v>
      </c>
      <c r="V180" s="137" t="s">
        <v>252</v>
      </c>
    </row>
    <row r="181" spans="1:24" s="132" customFormat="1" ht="22.5" x14ac:dyDescent="0.2">
      <c r="A181" s="157" t="s">
        <v>370</v>
      </c>
      <c r="B181" s="158" t="s">
        <v>1142</v>
      </c>
      <c r="C181" s="917" t="s">
        <v>1143</v>
      </c>
      <c r="D181" s="917"/>
      <c r="E181" s="917"/>
      <c r="F181" s="159" t="s">
        <v>178</v>
      </c>
      <c r="G181" s="159" t="s">
        <v>31</v>
      </c>
      <c r="H181" s="159" t="s">
        <v>31</v>
      </c>
      <c r="I181" s="159" t="s">
        <v>238</v>
      </c>
      <c r="J181" s="160">
        <v>5.37</v>
      </c>
      <c r="K181" s="159" t="s">
        <v>787</v>
      </c>
      <c r="L181" s="160">
        <v>16.43</v>
      </c>
      <c r="M181" s="161" t="s">
        <v>31</v>
      </c>
      <c r="N181" s="162" t="s">
        <v>31</v>
      </c>
      <c r="Q181" s="137" t="s">
        <v>1143</v>
      </c>
    </row>
    <row r="182" spans="1:24" s="132" customFormat="1" x14ac:dyDescent="0.2">
      <c r="A182" s="163"/>
      <c r="B182" s="164"/>
      <c r="C182" s="904" t="s">
        <v>1144</v>
      </c>
      <c r="D182" s="904"/>
      <c r="E182" s="904"/>
      <c r="F182" s="904"/>
      <c r="G182" s="904"/>
      <c r="H182" s="904"/>
      <c r="I182" s="904"/>
      <c r="J182" s="904"/>
      <c r="K182" s="904"/>
      <c r="L182" s="904"/>
      <c r="M182" s="904"/>
      <c r="N182" s="912"/>
      <c r="W182" s="137" t="s">
        <v>1144</v>
      </c>
    </row>
    <row r="183" spans="1:24" s="132" customFormat="1" ht="22.5" x14ac:dyDescent="0.2">
      <c r="A183" s="165"/>
      <c r="B183" s="166" t="s">
        <v>789</v>
      </c>
      <c r="C183" s="904" t="s">
        <v>790</v>
      </c>
      <c r="D183" s="904"/>
      <c r="E183" s="904"/>
      <c r="F183" s="904"/>
      <c r="G183" s="904"/>
      <c r="H183" s="904"/>
      <c r="I183" s="904"/>
      <c r="J183" s="904"/>
      <c r="K183" s="904"/>
      <c r="L183" s="904"/>
      <c r="M183" s="904"/>
      <c r="N183" s="912"/>
      <c r="R183" s="137" t="s">
        <v>790</v>
      </c>
    </row>
    <row r="184" spans="1:24" s="132" customFormat="1" ht="22.5" x14ac:dyDescent="0.2">
      <c r="A184" s="157" t="s">
        <v>375</v>
      </c>
      <c r="B184" s="158" t="s">
        <v>1131</v>
      </c>
      <c r="C184" s="917" t="s">
        <v>1145</v>
      </c>
      <c r="D184" s="917"/>
      <c r="E184" s="917"/>
      <c r="F184" s="159" t="s">
        <v>178</v>
      </c>
      <c r="G184" s="159" t="s">
        <v>31</v>
      </c>
      <c r="H184" s="159" t="s">
        <v>31</v>
      </c>
      <c r="I184" s="159" t="s">
        <v>295</v>
      </c>
      <c r="J184" s="160">
        <v>62.81</v>
      </c>
      <c r="K184" s="159" t="s">
        <v>787</v>
      </c>
      <c r="L184" s="160">
        <v>384.4</v>
      </c>
      <c r="M184" s="161" t="s">
        <v>31</v>
      </c>
      <c r="N184" s="162" t="s">
        <v>31</v>
      </c>
      <c r="Q184" s="137" t="s">
        <v>1145</v>
      </c>
    </row>
    <row r="185" spans="1:24" s="132" customFormat="1" x14ac:dyDescent="0.2">
      <c r="A185" s="163"/>
      <c r="B185" s="164"/>
      <c r="C185" s="904" t="s">
        <v>1146</v>
      </c>
      <c r="D185" s="904"/>
      <c r="E185" s="904"/>
      <c r="F185" s="904"/>
      <c r="G185" s="904"/>
      <c r="H185" s="904"/>
      <c r="I185" s="904"/>
      <c r="J185" s="904"/>
      <c r="K185" s="904"/>
      <c r="L185" s="904"/>
      <c r="M185" s="904"/>
      <c r="N185" s="912"/>
      <c r="W185" s="137" t="s">
        <v>1146</v>
      </c>
    </row>
    <row r="186" spans="1:24" s="132" customFormat="1" ht="22.5" x14ac:dyDescent="0.2">
      <c r="A186" s="165"/>
      <c r="B186" s="166" t="s">
        <v>789</v>
      </c>
      <c r="C186" s="904" t="s">
        <v>790</v>
      </c>
      <c r="D186" s="904"/>
      <c r="E186" s="904"/>
      <c r="F186" s="904"/>
      <c r="G186" s="904"/>
      <c r="H186" s="904"/>
      <c r="I186" s="904"/>
      <c r="J186" s="904"/>
      <c r="K186" s="904"/>
      <c r="L186" s="904"/>
      <c r="M186" s="904"/>
      <c r="N186" s="912"/>
      <c r="R186" s="137" t="s">
        <v>790</v>
      </c>
    </row>
    <row r="187" spans="1:24" s="132" customFormat="1" x14ac:dyDescent="0.2">
      <c r="A187" s="157" t="s">
        <v>380</v>
      </c>
      <c r="B187" s="158" t="s">
        <v>885</v>
      </c>
      <c r="C187" s="917" t="s">
        <v>886</v>
      </c>
      <c r="D187" s="917"/>
      <c r="E187" s="917"/>
      <c r="F187" s="159" t="s">
        <v>650</v>
      </c>
      <c r="G187" s="159" t="s">
        <v>31</v>
      </c>
      <c r="H187" s="159" t="s">
        <v>31</v>
      </c>
      <c r="I187" s="159" t="s">
        <v>838</v>
      </c>
      <c r="J187" s="160" t="s">
        <v>31</v>
      </c>
      <c r="K187" s="159" t="s">
        <v>31</v>
      </c>
      <c r="L187" s="160" t="s">
        <v>31</v>
      </c>
      <c r="M187" s="161" t="s">
        <v>31</v>
      </c>
      <c r="N187" s="162" t="s">
        <v>31</v>
      </c>
      <c r="Q187" s="137" t="s">
        <v>886</v>
      </c>
    </row>
    <row r="188" spans="1:24" s="132" customFormat="1" x14ac:dyDescent="0.2">
      <c r="A188" s="163"/>
      <c r="B188" s="164"/>
      <c r="C188" s="904" t="s">
        <v>1147</v>
      </c>
      <c r="D188" s="904"/>
      <c r="E188" s="904"/>
      <c r="F188" s="904"/>
      <c r="G188" s="904"/>
      <c r="H188" s="904"/>
      <c r="I188" s="904"/>
      <c r="J188" s="904"/>
      <c r="K188" s="904"/>
      <c r="L188" s="904"/>
      <c r="M188" s="904"/>
      <c r="N188" s="912"/>
      <c r="X188" s="137" t="s">
        <v>1147</v>
      </c>
    </row>
    <row r="189" spans="1:24" s="132" customFormat="1" ht="22.5" x14ac:dyDescent="0.2">
      <c r="A189" s="165"/>
      <c r="B189" s="166" t="s">
        <v>231</v>
      </c>
      <c r="C189" s="904" t="s">
        <v>232</v>
      </c>
      <c r="D189" s="904"/>
      <c r="E189" s="904"/>
      <c r="F189" s="904"/>
      <c r="G189" s="904"/>
      <c r="H189" s="904"/>
      <c r="I189" s="904"/>
      <c r="J189" s="904"/>
      <c r="K189" s="904"/>
      <c r="L189" s="904"/>
      <c r="M189" s="904"/>
      <c r="N189" s="912"/>
      <c r="R189" s="137" t="s">
        <v>232</v>
      </c>
    </row>
    <row r="190" spans="1:24" s="132" customFormat="1" x14ac:dyDescent="0.2">
      <c r="A190" s="167"/>
      <c r="B190" s="166" t="s">
        <v>225</v>
      </c>
      <c r="C190" s="904" t="s">
        <v>255</v>
      </c>
      <c r="D190" s="904"/>
      <c r="E190" s="904"/>
      <c r="F190" s="168" t="s">
        <v>31</v>
      </c>
      <c r="G190" s="168" t="s">
        <v>31</v>
      </c>
      <c r="H190" s="168" t="s">
        <v>31</v>
      </c>
      <c r="I190" s="168" t="s">
        <v>31</v>
      </c>
      <c r="J190" s="169">
        <v>154.91999999999999</v>
      </c>
      <c r="K190" s="168" t="s">
        <v>520</v>
      </c>
      <c r="L190" s="169">
        <v>96.83</v>
      </c>
      <c r="M190" s="170" t="s">
        <v>31</v>
      </c>
      <c r="N190" s="171" t="s">
        <v>31</v>
      </c>
      <c r="S190" s="137" t="s">
        <v>255</v>
      </c>
    </row>
    <row r="191" spans="1:24" s="132" customFormat="1" x14ac:dyDescent="0.2">
      <c r="A191" s="167"/>
      <c r="B191" s="166" t="s">
        <v>235</v>
      </c>
      <c r="C191" s="904" t="s">
        <v>236</v>
      </c>
      <c r="D191" s="904"/>
      <c r="E191" s="904"/>
      <c r="F191" s="168" t="s">
        <v>31</v>
      </c>
      <c r="G191" s="168" t="s">
        <v>31</v>
      </c>
      <c r="H191" s="168" t="s">
        <v>31</v>
      </c>
      <c r="I191" s="168" t="s">
        <v>31</v>
      </c>
      <c r="J191" s="169">
        <v>0.31</v>
      </c>
      <c r="K191" s="168" t="s">
        <v>520</v>
      </c>
      <c r="L191" s="169">
        <v>0.19</v>
      </c>
      <c r="M191" s="170" t="s">
        <v>31</v>
      </c>
      <c r="N191" s="171" t="s">
        <v>31</v>
      </c>
      <c r="S191" s="137" t="s">
        <v>236</v>
      </c>
    </row>
    <row r="192" spans="1:24" s="132" customFormat="1" x14ac:dyDescent="0.2">
      <c r="A192" s="167"/>
      <c r="B192" s="166" t="s">
        <v>238</v>
      </c>
      <c r="C192" s="904" t="s">
        <v>239</v>
      </c>
      <c r="D192" s="904"/>
      <c r="E192" s="904"/>
      <c r="F192" s="168" t="s">
        <v>31</v>
      </c>
      <c r="G192" s="168" t="s">
        <v>31</v>
      </c>
      <c r="H192" s="168" t="s">
        <v>31</v>
      </c>
      <c r="I192" s="168" t="s">
        <v>31</v>
      </c>
      <c r="J192" s="169">
        <v>0.14000000000000001</v>
      </c>
      <c r="K192" s="168" t="s">
        <v>520</v>
      </c>
      <c r="L192" s="169">
        <v>0.09</v>
      </c>
      <c r="M192" s="170" t="s">
        <v>31</v>
      </c>
      <c r="N192" s="171" t="s">
        <v>31</v>
      </c>
      <c r="S192" s="137" t="s">
        <v>239</v>
      </c>
    </row>
    <row r="193" spans="1:24" s="132" customFormat="1" x14ac:dyDescent="0.2">
      <c r="A193" s="167"/>
      <c r="B193" s="166" t="s">
        <v>256</v>
      </c>
      <c r="C193" s="904" t="s">
        <v>257</v>
      </c>
      <c r="D193" s="904"/>
      <c r="E193" s="904"/>
      <c r="F193" s="168" t="s">
        <v>31</v>
      </c>
      <c r="G193" s="168" t="s">
        <v>31</v>
      </c>
      <c r="H193" s="168" t="s">
        <v>31</v>
      </c>
      <c r="I193" s="168" t="s">
        <v>31</v>
      </c>
      <c r="J193" s="169">
        <v>51.53</v>
      </c>
      <c r="K193" s="168" t="s">
        <v>31</v>
      </c>
      <c r="L193" s="169">
        <v>25.77</v>
      </c>
      <c r="M193" s="170" t="s">
        <v>31</v>
      </c>
      <c r="N193" s="171" t="s">
        <v>31</v>
      </c>
      <c r="S193" s="137" t="s">
        <v>257</v>
      </c>
    </row>
    <row r="194" spans="1:24" s="132" customFormat="1" x14ac:dyDescent="0.2">
      <c r="A194" s="167"/>
      <c r="B194" s="166" t="s">
        <v>31</v>
      </c>
      <c r="C194" s="904" t="s">
        <v>258</v>
      </c>
      <c r="D194" s="904"/>
      <c r="E194" s="904"/>
      <c r="F194" s="168" t="s">
        <v>241</v>
      </c>
      <c r="G194" s="168" t="s">
        <v>889</v>
      </c>
      <c r="H194" s="168" t="s">
        <v>520</v>
      </c>
      <c r="I194" s="168" t="s">
        <v>1148</v>
      </c>
      <c r="J194" s="169" t="s">
        <v>31</v>
      </c>
      <c r="K194" s="168" t="s">
        <v>31</v>
      </c>
      <c r="L194" s="169" t="s">
        <v>31</v>
      </c>
      <c r="M194" s="170" t="s">
        <v>31</v>
      </c>
      <c r="N194" s="171" t="s">
        <v>31</v>
      </c>
      <c r="T194" s="137" t="s">
        <v>258</v>
      </c>
    </row>
    <row r="195" spans="1:24" s="132" customFormat="1" x14ac:dyDescent="0.2">
      <c r="A195" s="167"/>
      <c r="B195" s="166" t="s">
        <v>31</v>
      </c>
      <c r="C195" s="904" t="s">
        <v>240</v>
      </c>
      <c r="D195" s="904"/>
      <c r="E195" s="904"/>
      <c r="F195" s="168" t="s">
        <v>241</v>
      </c>
      <c r="G195" s="168" t="s">
        <v>851</v>
      </c>
      <c r="H195" s="168" t="s">
        <v>520</v>
      </c>
      <c r="I195" s="168" t="s">
        <v>1149</v>
      </c>
      <c r="J195" s="169" t="s">
        <v>31</v>
      </c>
      <c r="K195" s="168" t="s">
        <v>31</v>
      </c>
      <c r="L195" s="169" t="s">
        <v>31</v>
      </c>
      <c r="M195" s="170" t="s">
        <v>31</v>
      </c>
      <c r="N195" s="171" t="s">
        <v>31</v>
      </c>
      <c r="T195" s="137" t="s">
        <v>240</v>
      </c>
    </row>
    <row r="196" spans="1:24" s="132" customFormat="1" x14ac:dyDescent="0.2">
      <c r="A196" s="167"/>
      <c r="B196" s="166" t="s">
        <v>31</v>
      </c>
      <c r="C196" s="917" t="s">
        <v>244</v>
      </c>
      <c r="D196" s="917"/>
      <c r="E196" s="917"/>
      <c r="F196" s="159" t="s">
        <v>31</v>
      </c>
      <c r="G196" s="159" t="s">
        <v>31</v>
      </c>
      <c r="H196" s="159" t="s">
        <v>31</v>
      </c>
      <c r="I196" s="159" t="s">
        <v>31</v>
      </c>
      <c r="J196" s="160">
        <v>206.76</v>
      </c>
      <c r="K196" s="159" t="s">
        <v>31</v>
      </c>
      <c r="L196" s="160">
        <v>122.79</v>
      </c>
      <c r="M196" s="161" t="s">
        <v>31</v>
      </c>
      <c r="N196" s="162" t="s">
        <v>31</v>
      </c>
      <c r="U196" s="137" t="s">
        <v>244</v>
      </c>
    </row>
    <row r="197" spans="1:24" s="132" customFormat="1" x14ac:dyDescent="0.2">
      <c r="A197" s="167"/>
      <c r="B197" s="166" t="s">
        <v>31</v>
      </c>
      <c r="C197" s="904" t="s">
        <v>245</v>
      </c>
      <c r="D197" s="904"/>
      <c r="E197" s="904"/>
      <c r="F197" s="168" t="s">
        <v>31</v>
      </c>
      <c r="G197" s="168" t="s">
        <v>31</v>
      </c>
      <c r="H197" s="168" t="s">
        <v>31</v>
      </c>
      <c r="I197" s="168" t="s">
        <v>31</v>
      </c>
      <c r="J197" s="169" t="s">
        <v>31</v>
      </c>
      <c r="K197" s="168" t="s">
        <v>31</v>
      </c>
      <c r="L197" s="169">
        <v>96.92</v>
      </c>
      <c r="M197" s="170" t="s">
        <v>31</v>
      </c>
      <c r="N197" s="171" t="s">
        <v>31</v>
      </c>
      <c r="T197" s="137" t="s">
        <v>245</v>
      </c>
    </row>
    <row r="198" spans="1:24" s="132" customFormat="1" ht="22.5" x14ac:dyDescent="0.2">
      <c r="A198" s="167"/>
      <c r="B198" s="166" t="s">
        <v>892</v>
      </c>
      <c r="C198" s="904" t="s">
        <v>893</v>
      </c>
      <c r="D198" s="904"/>
      <c r="E198" s="904"/>
      <c r="F198" s="168" t="s">
        <v>144</v>
      </c>
      <c r="G198" s="168" t="s">
        <v>248</v>
      </c>
      <c r="H198" s="168" t="s">
        <v>31</v>
      </c>
      <c r="I198" s="168" t="s">
        <v>248</v>
      </c>
      <c r="J198" s="169" t="s">
        <v>31</v>
      </c>
      <c r="K198" s="168" t="s">
        <v>31</v>
      </c>
      <c r="L198" s="169">
        <v>92.07</v>
      </c>
      <c r="M198" s="170" t="s">
        <v>31</v>
      </c>
      <c r="N198" s="171" t="s">
        <v>31</v>
      </c>
      <c r="T198" s="137" t="s">
        <v>893</v>
      </c>
    </row>
    <row r="199" spans="1:24" s="132" customFormat="1" ht="22.5" x14ac:dyDescent="0.2">
      <c r="A199" s="167"/>
      <c r="B199" s="166" t="s">
        <v>894</v>
      </c>
      <c r="C199" s="904" t="s">
        <v>895</v>
      </c>
      <c r="D199" s="904"/>
      <c r="E199" s="904"/>
      <c r="F199" s="168" t="s">
        <v>144</v>
      </c>
      <c r="G199" s="168" t="s">
        <v>554</v>
      </c>
      <c r="H199" s="168" t="s">
        <v>31</v>
      </c>
      <c r="I199" s="168" t="s">
        <v>554</v>
      </c>
      <c r="J199" s="169" t="s">
        <v>31</v>
      </c>
      <c r="K199" s="168" t="s">
        <v>31</v>
      </c>
      <c r="L199" s="169">
        <v>63</v>
      </c>
      <c r="M199" s="170" t="s">
        <v>31</v>
      </c>
      <c r="N199" s="171" t="s">
        <v>31</v>
      </c>
      <c r="T199" s="137" t="s">
        <v>895</v>
      </c>
    </row>
    <row r="200" spans="1:24" s="132" customFormat="1" x14ac:dyDescent="0.2">
      <c r="A200" s="172"/>
      <c r="B200" s="173"/>
      <c r="C200" s="918" t="s">
        <v>252</v>
      </c>
      <c r="D200" s="918"/>
      <c r="E200" s="918"/>
      <c r="F200" s="174" t="s">
        <v>31</v>
      </c>
      <c r="G200" s="174" t="s">
        <v>31</v>
      </c>
      <c r="H200" s="174" t="s">
        <v>31</v>
      </c>
      <c r="I200" s="174" t="s">
        <v>31</v>
      </c>
      <c r="J200" s="175" t="s">
        <v>31</v>
      </c>
      <c r="K200" s="174" t="s">
        <v>31</v>
      </c>
      <c r="L200" s="175">
        <v>277.86</v>
      </c>
      <c r="M200" s="161" t="s">
        <v>31</v>
      </c>
      <c r="N200" s="176" t="s">
        <v>31</v>
      </c>
      <c r="V200" s="137" t="s">
        <v>252</v>
      </c>
    </row>
    <row r="201" spans="1:24" s="132" customFormat="1" ht="22.5" x14ac:dyDescent="0.2">
      <c r="A201" s="157" t="s">
        <v>383</v>
      </c>
      <c r="B201" s="158" t="s">
        <v>1150</v>
      </c>
      <c r="C201" s="917" t="s">
        <v>1151</v>
      </c>
      <c r="D201" s="917"/>
      <c r="E201" s="917"/>
      <c r="F201" s="159" t="s">
        <v>744</v>
      </c>
      <c r="G201" s="159" t="s">
        <v>31</v>
      </c>
      <c r="H201" s="159" t="s">
        <v>31</v>
      </c>
      <c r="I201" s="159" t="s">
        <v>251</v>
      </c>
      <c r="J201" s="160">
        <v>1.19</v>
      </c>
      <c r="K201" s="159" t="s">
        <v>31</v>
      </c>
      <c r="L201" s="160">
        <v>59.5</v>
      </c>
      <c r="M201" s="161" t="s">
        <v>31</v>
      </c>
      <c r="N201" s="162" t="s">
        <v>31</v>
      </c>
      <c r="Q201" s="137" t="s">
        <v>1151</v>
      </c>
    </row>
    <row r="202" spans="1:24" s="132" customFormat="1" ht="22.5" x14ac:dyDescent="0.2">
      <c r="A202" s="157" t="s">
        <v>398</v>
      </c>
      <c r="B202" s="158" t="s">
        <v>1152</v>
      </c>
      <c r="C202" s="917" t="s">
        <v>1153</v>
      </c>
      <c r="D202" s="917"/>
      <c r="E202" s="917"/>
      <c r="F202" s="159" t="s">
        <v>650</v>
      </c>
      <c r="G202" s="159" t="s">
        <v>31</v>
      </c>
      <c r="H202" s="159" t="s">
        <v>31</v>
      </c>
      <c r="I202" s="159" t="s">
        <v>736</v>
      </c>
      <c r="J202" s="160" t="s">
        <v>31</v>
      </c>
      <c r="K202" s="159" t="s">
        <v>31</v>
      </c>
      <c r="L202" s="160" t="s">
        <v>31</v>
      </c>
      <c r="M202" s="161" t="s">
        <v>31</v>
      </c>
      <c r="N202" s="162" t="s">
        <v>31</v>
      </c>
      <c r="Q202" s="137" t="s">
        <v>1153</v>
      </c>
    </row>
    <row r="203" spans="1:24" s="132" customFormat="1" x14ac:dyDescent="0.2">
      <c r="A203" s="163"/>
      <c r="B203" s="164"/>
      <c r="C203" s="904" t="s">
        <v>737</v>
      </c>
      <c r="D203" s="904"/>
      <c r="E203" s="904"/>
      <c r="F203" s="904"/>
      <c r="G203" s="904"/>
      <c r="H203" s="904"/>
      <c r="I203" s="904"/>
      <c r="J203" s="904"/>
      <c r="K203" s="904"/>
      <c r="L203" s="904"/>
      <c r="M203" s="904"/>
      <c r="N203" s="912"/>
      <c r="X203" s="137" t="s">
        <v>737</v>
      </c>
    </row>
    <row r="204" spans="1:24" s="132" customFormat="1" ht="22.5" x14ac:dyDescent="0.2">
      <c r="A204" s="165"/>
      <c r="B204" s="166" t="s">
        <v>231</v>
      </c>
      <c r="C204" s="904" t="s">
        <v>232</v>
      </c>
      <c r="D204" s="904"/>
      <c r="E204" s="904"/>
      <c r="F204" s="904"/>
      <c r="G204" s="904"/>
      <c r="H204" s="904"/>
      <c r="I204" s="904"/>
      <c r="J204" s="904"/>
      <c r="K204" s="904"/>
      <c r="L204" s="904"/>
      <c r="M204" s="904"/>
      <c r="N204" s="912"/>
      <c r="R204" s="137" t="s">
        <v>232</v>
      </c>
    </row>
    <row r="205" spans="1:24" s="132" customFormat="1" x14ac:dyDescent="0.2">
      <c r="A205" s="167"/>
      <c r="B205" s="166" t="s">
        <v>225</v>
      </c>
      <c r="C205" s="904" t="s">
        <v>255</v>
      </c>
      <c r="D205" s="904"/>
      <c r="E205" s="904"/>
      <c r="F205" s="168" t="s">
        <v>31</v>
      </c>
      <c r="G205" s="168" t="s">
        <v>31</v>
      </c>
      <c r="H205" s="168" t="s">
        <v>31</v>
      </c>
      <c r="I205" s="168" t="s">
        <v>31</v>
      </c>
      <c r="J205" s="169">
        <v>193.34</v>
      </c>
      <c r="K205" s="168" t="s">
        <v>520</v>
      </c>
      <c r="L205" s="169">
        <v>14.5</v>
      </c>
      <c r="M205" s="170" t="s">
        <v>31</v>
      </c>
      <c r="N205" s="171" t="s">
        <v>31</v>
      </c>
      <c r="S205" s="137" t="s">
        <v>255</v>
      </c>
    </row>
    <row r="206" spans="1:24" s="132" customFormat="1" x14ac:dyDescent="0.2">
      <c r="A206" s="167"/>
      <c r="B206" s="166" t="s">
        <v>235</v>
      </c>
      <c r="C206" s="904" t="s">
        <v>236</v>
      </c>
      <c r="D206" s="904"/>
      <c r="E206" s="904"/>
      <c r="F206" s="168" t="s">
        <v>31</v>
      </c>
      <c r="G206" s="168" t="s">
        <v>31</v>
      </c>
      <c r="H206" s="168" t="s">
        <v>31</v>
      </c>
      <c r="I206" s="168" t="s">
        <v>31</v>
      </c>
      <c r="J206" s="169">
        <v>0.31</v>
      </c>
      <c r="K206" s="168" t="s">
        <v>520</v>
      </c>
      <c r="L206" s="169">
        <v>0.02</v>
      </c>
      <c r="M206" s="170" t="s">
        <v>31</v>
      </c>
      <c r="N206" s="171" t="s">
        <v>31</v>
      </c>
      <c r="S206" s="137" t="s">
        <v>236</v>
      </c>
    </row>
    <row r="207" spans="1:24" s="132" customFormat="1" x14ac:dyDescent="0.2">
      <c r="A207" s="167"/>
      <c r="B207" s="166" t="s">
        <v>238</v>
      </c>
      <c r="C207" s="904" t="s">
        <v>239</v>
      </c>
      <c r="D207" s="904"/>
      <c r="E207" s="904"/>
      <c r="F207" s="168" t="s">
        <v>31</v>
      </c>
      <c r="G207" s="168" t="s">
        <v>31</v>
      </c>
      <c r="H207" s="168" t="s">
        <v>31</v>
      </c>
      <c r="I207" s="168" t="s">
        <v>31</v>
      </c>
      <c r="J207" s="169">
        <v>0.14000000000000001</v>
      </c>
      <c r="K207" s="168" t="s">
        <v>520</v>
      </c>
      <c r="L207" s="169">
        <v>0.01</v>
      </c>
      <c r="M207" s="170" t="s">
        <v>31</v>
      </c>
      <c r="N207" s="171" t="s">
        <v>31</v>
      </c>
      <c r="S207" s="137" t="s">
        <v>239</v>
      </c>
    </row>
    <row r="208" spans="1:24" s="132" customFormat="1" x14ac:dyDescent="0.2">
      <c r="A208" s="167"/>
      <c r="B208" s="166" t="s">
        <v>256</v>
      </c>
      <c r="C208" s="904" t="s">
        <v>257</v>
      </c>
      <c r="D208" s="904"/>
      <c r="E208" s="904"/>
      <c r="F208" s="168" t="s">
        <v>31</v>
      </c>
      <c r="G208" s="168" t="s">
        <v>31</v>
      </c>
      <c r="H208" s="168" t="s">
        <v>31</v>
      </c>
      <c r="I208" s="168" t="s">
        <v>31</v>
      </c>
      <c r="J208" s="169">
        <v>93.27</v>
      </c>
      <c r="K208" s="168" t="s">
        <v>31</v>
      </c>
      <c r="L208" s="169">
        <v>5.6</v>
      </c>
      <c r="M208" s="170" t="s">
        <v>31</v>
      </c>
      <c r="N208" s="171" t="s">
        <v>31</v>
      </c>
      <c r="S208" s="137" t="s">
        <v>257</v>
      </c>
    </row>
    <row r="209" spans="1:24" s="132" customFormat="1" x14ac:dyDescent="0.2">
      <c r="A209" s="167"/>
      <c r="B209" s="166" t="s">
        <v>31</v>
      </c>
      <c r="C209" s="904" t="s">
        <v>258</v>
      </c>
      <c r="D209" s="904"/>
      <c r="E209" s="904"/>
      <c r="F209" s="168" t="s">
        <v>241</v>
      </c>
      <c r="G209" s="168" t="s">
        <v>1154</v>
      </c>
      <c r="H209" s="168" t="s">
        <v>520</v>
      </c>
      <c r="I209" s="168" t="s">
        <v>1155</v>
      </c>
      <c r="J209" s="169" t="s">
        <v>31</v>
      </c>
      <c r="K209" s="168" t="s">
        <v>31</v>
      </c>
      <c r="L209" s="169" t="s">
        <v>31</v>
      </c>
      <c r="M209" s="170" t="s">
        <v>31</v>
      </c>
      <c r="N209" s="171" t="s">
        <v>31</v>
      </c>
      <c r="T209" s="137" t="s">
        <v>258</v>
      </c>
    </row>
    <row r="210" spans="1:24" s="132" customFormat="1" x14ac:dyDescent="0.2">
      <c r="A210" s="167"/>
      <c r="B210" s="166" t="s">
        <v>31</v>
      </c>
      <c r="C210" s="904" t="s">
        <v>240</v>
      </c>
      <c r="D210" s="904"/>
      <c r="E210" s="904"/>
      <c r="F210" s="168" t="s">
        <v>241</v>
      </c>
      <c r="G210" s="168" t="s">
        <v>851</v>
      </c>
      <c r="H210" s="168" t="s">
        <v>520</v>
      </c>
      <c r="I210" s="168" t="s">
        <v>1156</v>
      </c>
      <c r="J210" s="169" t="s">
        <v>31</v>
      </c>
      <c r="K210" s="168" t="s">
        <v>31</v>
      </c>
      <c r="L210" s="169" t="s">
        <v>31</v>
      </c>
      <c r="M210" s="170" t="s">
        <v>31</v>
      </c>
      <c r="N210" s="171" t="s">
        <v>31</v>
      </c>
      <c r="T210" s="137" t="s">
        <v>240</v>
      </c>
    </row>
    <row r="211" spans="1:24" s="132" customFormat="1" x14ac:dyDescent="0.2">
      <c r="A211" s="167"/>
      <c r="B211" s="166" t="s">
        <v>31</v>
      </c>
      <c r="C211" s="917" t="s">
        <v>244</v>
      </c>
      <c r="D211" s="917"/>
      <c r="E211" s="917"/>
      <c r="F211" s="159" t="s">
        <v>31</v>
      </c>
      <c r="G211" s="159" t="s">
        <v>31</v>
      </c>
      <c r="H211" s="159" t="s">
        <v>31</v>
      </c>
      <c r="I211" s="159" t="s">
        <v>31</v>
      </c>
      <c r="J211" s="160">
        <v>286.92</v>
      </c>
      <c r="K211" s="159" t="s">
        <v>31</v>
      </c>
      <c r="L211" s="160">
        <v>20.12</v>
      </c>
      <c r="M211" s="161" t="s">
        <v>31</v>
      </c>
      <c r="N211" s="162" t="s">
        <v>31</v>
      </c>
      <c r="U211" s="137" t="s">
        <v>244</v>
      </c>
    </row>
    <row r="212" spans="1:24" s="132" customFormat="1" x14ac:dyDescent="0.2">
      <c r="A212" s="167"/>
      <c r="B212" s="166" t="s">
        <v>31</v>
      </c>
      <c r="C212" s="904" t="s">
        <v>245</v>
      </c>
      <c r="D212" s="904"/>
      <c r="E212" s="904"/>
      <c r="F212" s="168" t="s">
        <v>31</v>
      </c>
      <c r="G212" s="168" t="s">
        <v>31</v>
      </c>
      <c r="H212" s="168" t="s">
        <v>31</v>
      </c>
      <c r="I212" s="168" t="s">
        <v>31</v>
      </c>
      <c r="J212" s="169" t="s">
        <v>31</v>
      </c>
      <c r="K212" s="168" t="s">
        <v>31</v>
      </c>
      <c r="L212" s="169">
        <v>14.51</v>
      </c>
      <c r="M212" s="170" t="s">
        <v>31</v>
      </c>
      <c r="N212" s="171" t="s">
        <v>31</v>
      </c>
      <c r="T212" s="137" t="s">
        <v>245</v>
      </c>
    </row>
    <row r="213" spans="1:24" s="132" customFormat="1" ht="22.5" x14ac:dyDescent="0.2">
      <c r="A213" s="167"/>
      <c r="B213" s="166" t="s">
        <v>892</v>
      </c>
      <c r="C213" s="904" t="s">
        <v>893</v>
      </c>
      <c r="D213" s="904"/>
      <c r="E213" s="904"/>
      <c r="F213" s="168" t="s">
        <v>144</v>
      </c>
      <c r="G213" s="168" t="s">
        <v>248</v>
      </c>
      <c r="H213" s="168" t="s">
        <v>31</v>
      </c>
      <c r="I213" s="168" t="s">
        <v>248</v>
      </c>
      <c r="J213" s="169" t="s">
        <v>31</v>
      </c>
      <c r="K213" s="168" t="s">
        <v>31</v>
      </c>
      <c r="L213" s="169">
        <v>13.78</v>
      </c>
      <c r="M213" s="170" t="s">
        <v>31</v>
      </c>
      <c r="N213" s="171" t="s">
        <v>31</v>
      </c>
      <c r="T213" s="137" t="s">
        <v>893</v>
      </c>
    </row>
    <row r="214" spans="1:24" s="132" customFormat="1" ht="22.5" x14ac:dyDescent="0.2">
      <c r="A214" s="167"/>
      <c r="B214" s="166" t="s">
        <v>894</v>
      </c>
      <c r="C214" s="904" t="s">
        <v>895</v>
      </c>
      <c r="D214" s="904"/>
      <c r="E214" s="904"/>
      <c r="F214" s="168" t="s">
        <v>144</v>
      </c>
      <c r="G214" s="168" t="s">
        <v>554</v>
      </c>
      <c r="H214" s="168" t="s">
        <v>31</v>
      </c>
      <c r="I214" s="168" t="s">
        <v>554</v>
      </c>
      <c r="J214" s="169" t="s">
        <v>31</v>
      </c>
      <c r="K214" s="168" t="s">
        <v>31</v>
      </c>
      <c r="L214" s="169">
        <v>9.43</v>
      </c>
      <c r="M214" s="170" t="s">
        <v>31</v>
      </c>
      <c r="N214" s="171" t="s">
        <v>31</v>
      </c>
      <c r="T214" s="137" t="s">
        <v>895</v>
      </c>
    </row>
    <row r="215" spans="1:24" s="132" customFormat="1" x14ac:dyDescent="0.2">
      <c r="A215" s="172"/>
      <c r="B215" s="173"/>
      <c r="C215" s="918" t="s">
        <v>252</v>
      </c>
      <c r="D215" s="918"/>
      <c r="E215" s="918"/>
      <c r="F215" s="174" t="s">
        <v>31</v>
      </c>
      <c r="G215" s="174" t="s">
        <v>31</v>
      </c>
      <c r="H215" s="174" t="s">
        <v>31</v>
      </c>
      <c r="I215" s="174" t="s">
        <v>31</v>
      </c>
      <c r="J215" s="175" t="s">
        <v>31</v>
      </c>
      <c r="K215" s="174" t="s">
        <v>31</v>
      </c>
      <c r="L215" s="175">
        <v>43.33</v>
      </c>
      <c r="M215" s="161" t="s">
        <v>31</v>
      </c>
      <c r="N215" s="176" t="s">
        <v>31</v>
      </c>
      <c r="V215" s="137" t="s">
        <v>252</v>
      </c>
    </row>
    <row r="216" spans="1:24" s="132" customFormat="1" ht="22.5" x14ac:dyDescent="0.2">
      <c r="A216" s="157" t="s">
        <v>404</v>
      </c>
      <c r="B216" s="158" t="s">
        <v>1157</v>
      </c>
      <c r="C216" s="917" t="s">
        <v>1158</v>
      </c>
      <c r="D216" s="917"/>
      <c r="E216" s="917"/>
      <c r="F216" s="159" t="s">
        <v>650</v>
      </c>
      <c r="G216" s="159" t="s">
        <v>31</v>
      </c>
      <c r="H216" s="159" t="s">
        <v>31</v>
      </c>
      <c r="I216" s="159" t="s">
        <v>736</v>
      </c>
      <c r="J216" s="160">
        <v>7816</v>
      </c>
      <c r="K216" s="159" t="s">
        <v>31</v>
      </c>
      <c r="L216" s="160">
        <v>468.96</v>
      </c>
      <c r="M216" s="161" t="s">
        <v>31</v>
      </c>
      <c r="N216" s="162" t="s">
        <v>31</v>
      </c>
      <c r="Q216" s="137" t="s">
        <v>1158</v>
      </c>
    </row>
    <row r="217" spans="1:24" s="132" customFormat="1" x14ac:dyDescent="0.2">
      <c r="A217" s="163"/>
      <c r="B217" s="164"/>
      <c r="C217" s="904" t="s">
        <v>737</v>
      </c>
      <c r="D217" s="904"/>
      <c r="E217" s="904"/>
      <c r="F217" s="904"/>
      <c r="G217" s="904"/>
      <c r="H217" s="904"/>
      <c r="I217" s="904"/>
      <c r="J217" s="904"/>
      <c r="K217" s="904"/>
      <c r="L217" s="904"/>
      <c r="M217" s="904"/>
      <c r="N217" s="912"/>
      <c r="X217" s="137" t="s">
        <v>737</v>
      </c>
    </row>
    <row r="218" spans="1:24" s="132" customFormat="1" x14ac:dyDescent="0.2">
      <c r="A218" s="157" t="s">
        <v>413</v>
      </c>
      <c r="B218" s="158" t="s">
        <v>919</v>
      </c>
      <c r="C218" s="917" t="s">
        <v>920</v>
      </c>
      <c r="D218" s="917"/>
      <c r="E218" s="917"/>
      <c r="F218" s="159" t="s">
        <v>650</v>
      </c>
      <c r="G218" s="159" t="s">
        <v>31</v>
      </c>
      <c r="H218" s="159" t="s">
        <v>31</v>
      </c>
      <c r="I218" s="159" t="s">
        <v>225</v>
      </c>
      <c r="J218" s="160" t="s">
        <v>31</v>
      </c>
      <c r="K218" s="159" t="s">
        <v>31</v>
      </c>
      <c r="L218" s="160" t="s">
        <v>31</v>
      </c>
      <c r="M218" s="161" t="s">
        <v>31</v>
      </c>
      <c r="N218" s="162" t="s">
        <v>31</v>
      </c>
      <c r="Q218" s="137" t="s">
        <v>920</v>
      </c>
    </row>
    <row r="219" spans="1:24" s="132" customFormat="1" x14ac:dyDescent="0.2">
      <c r="A219" s="163"/>
      <c r="B219" s="164"/>
      <c r="C219" s="904" t="s">
        <v>1159</v>
      </c>
      <c r="D219" s="904"/>
      <c r="E219" s="904"/>
      <c r="F219" s="904"/>
      <c r="G219" s="904"/>
      <c r="H219" s="904"/>
      <c r="I219" s="904"/>
      <c r="J219" s="904"/>
      <c r="K219" s="904"/>
      <c r="L219" s="904"/>
      <c r="M219" s="904"/>
      <c r="N219" s="912"/>
      <c r="X219" s="137" t="s">
        <v>1159</v>
      </c>
    </row>
    <row r="220" spans="1:24" s="132" customFormat="1" ht="22.5" x14ac:dyDescent="0.2">
      <c r="A220" s="165"/>
      <c r="B220" s="166" t="s">
        <v>231</v>
      </c>
      <c r="C220" s="904" t="s">
        <v>232</v>
      </c>
      <c r="D220" s="904"/>
      <c r="E220" s="904"/>
      <c r="F220" s="904"/>
      <c r="G220" s="904"/>
      <c r="H220" s="904"/>
      <c r="I220" s="904"/>
      <c r="J220" s="904"/>
      <c r="K220" s="904"/>
      <c r="L220" s="904"/>
      <c r="M220" s="904"/>
      <c r="N220" s="912"/>
      <c r="R220" s="137" t="s">
        <v>232</v>
      </c>
    </row>
    <row r="221" spans="1:24" s="132" customFormat="1" x14ac:dyDescent="0.2">
      <c r="A221" s="167"/>
      <c r="B221" s="166" t="s">
        <v>225</v>
      </c>
      <c r="C221" s="904" t="s">
        <v>255</v>
      </c>
      <c r="D221" s="904"/>
      <c r="E221" s="904"/>
      <c r="F221" s="168" t="s">
        <v>31</v>
      </c>
      <c r="G221" s="168" t="s">
        <v>31</v>
      </c>
      <c r="H221" s="168" t="s">
        <v>31</v>
      </c>
      <c r="I221" s="168" t="s">
        <v>31</v>
      </c>
      <c r="J221" s="169">
        <v>26.51</v>
      </c>
      <c r="K221" s="168" t="s">
        <v>520</v>
      </c>
      <c r="L221" s="169">
        <v>33.14</v>
      </c>
      <c r="M221" s="170" t="s">
        <v>31</v>
      </c>
      <c r="N221" s="171" t="s">
        <v>31</v>
      </c>
      <c r="S221" s="137" t="s">
        <v>255</v>
      </c>
    </row>
    <row r="222" spans="1:24" s="132" customFormat="1" x14ac:dyDescent="0.2">
      <c r="A222" s="167"/>
      <c r="B222" s="166" t="s">
        <v>235</v>
      </c>
      <c r="C222" s="904" t="s">
        <v>236</v>
      </c>
      <c r="D222" s="904"/>
      <c r="E222" s="904"/>
      <c r="F222" s="168" t="s">
        <v>31</v>
      </c>
      <c r="G222" s="168" t="s">
        <v>31</v>
      </c>
      <c r="H222" s="168" t="s">
        <v>31</v>
      </c>
      <c r="I222" s="168" t="s">
        <v>31</v>
      </c>
      <c r="J222" s="169">
        <v>1.81</v>
      </c>
      <c r="K222" s="168" t="s">
        <v>520</v>
      </c>
      <c r="L222" s="169">
        <v>2.2599999999999998</v>
      </c>
      <c r="M222" s="170" t="s">
        <v>31</v>
      </c>
      <c r="N222" s="171" t="s">
        <v>31</v>
      </c>
      <c r="S222" s="137" t="s">
        <v>236</v>
      </c>
    </row>
    <row r="223" spans="1:24" s="132" customFormat="1" x14ac:dyDescent="0.2">
      <c r="A223" s="167"/>
      <c r="B223" s="166" t="s">
        <v>238</v>
      </c>
      <c r="C223" s="904" t="s">
        <v>239</v>
      </c>
      <c r="D223" s="904"/>
      <c r="E223" s="904"/>
      <c r="F223" s="168" t="s">
        <v>31</v>
      </c>
      <c r="G223" s="168" t="s">
        <v>31</v>
      </c>
      <c r="H223" s="168" t="s">
        <v>31</v>
      </c>
      <c r="I223" s="168" t="s">
        <v>31</v>
      </c>
      <c r="J223" s="169">
        <v>0.26</v>
      </c>
      <c r="K223" s="168" t="s">
        <v>520</v>
      </c>
      <c r="L223" s="169">
        <v>0.33</v>
      </c>
      <c r="M223" s="170" t="s">
        <v>31</v>
      </c>
      <c r="N223" s="171" t="s">
        <v>31</v>
      </c>
      <c r="S223" s="137" t="s">
        <v>239</v>
      </c>
    </row>
    <row r="224" spans="1:24" s="132" customFormat="1" x14ac:dyDescent="0.2">
      <c r="A224" s="167"/>
      <c r="B224" s="166" t="s">
        <v>256</v>
      </c>
      <c r="C224" s="904" t="s">
        <v>257</v>
      </c>
      <c r="D224" s="904"/>
      <c r="E224" s="904"/>
      <c r="F224" s="168" t="s">
        <v>31</v>
      </c>
      <c r="G224" s="168" t="s">
        <v>31</v>
      </c>
      <c r="H224" s="168" t="s">
        <v>31</v>
      </c>
      <c r="I224" s="168" t="s">
        <v>31</v>
      </c>
      <c r="J224" s="169">
        <v>10.27</v>
      </c>
      <c r="K224" s="168" t="s">
        <v>31</v>
      </c>
      <c r="L224" s="169">
        <v>10.27</v>
      </c>
      <c r="M224" s="170" t="s">
        <v>31</v>
      </c>
      <c r="N224" s="171" t="s">
        <v>31</v>
      </c>
      <c r="S224" s="137" t="s">
        <v>257</v>
      </c>
    </row>
    <row r="225" spans="1:24" s="132" customFormat="1" x14ac:dyDescent="0.2">
      <c r="A225" s="167"/>
      <c r="B225" s="166" t="s">
        <v>31</v>
      </c>
      <c r="C225" s="904" t="s">
        <v>258</v>
      </c>
      <c r="D225" s="904"/>
      <c r="E225" s="904"/>
      <c r="F225" s="168" t="s">
        <v>241</v>
      </c>
      <c r="G225" s="168" t="s">
        <v>923</v>
      </c>
      <c r="H225" s="168" t="s">
        <v>520</v>
      </c>
      <c r="I225" s="168" t="s">
        <v>1160</v>
      </c>
      <c r="J225" s="169" t="s">
        <v>31</v>
      </c>
      <c r="K225" s="168" t="s">
        <v>31</v>
      </c>
      <c r="L225" s="169" t="s">
        <v>31</v>
      </c>
      <c r="M225" s="170" t="s">
        <v>31</v>
      </c>
      <c r="N225" s="171" t="s">
        <v>31</v>
      </c>
      <c r="T225" s="137" t="s">
        <v>258</v>
      </c>
    </row>
    <row r="226" spans="1:24" s="132" customFormat="1" x14ac:dyDescent="0.2">
      <c r="A226" s="167"/>
      <c r="B226" s="166" t="s">
        <v>31</v>
      </c>
      <c r="C226" s="904" t="s">
        <v>240</v>
      </c>
      <c r="D226" s="904"/>
      <c r="E226" s="904"/>
      <c r="F226" s="168" t="s">
        <v>241</v>
      </c>
      <c r="G226" s="168" t="s">
        <v>925</v>
      </c>
      <c r="H226" s="168" t="s">
        <v>520</v>
      </c>
      <c r="I226" s="168" t="s">
        <v>1115</v>
      </c>
      <c r="J226" s="169" t="s">
        <v>31</v>
      </c>
      <c r="K226" s="168" t="s">
        <v>31</v>
      </c>
      <c r="L226" s="169" t="s">
        <v>31</v>
      </c>
      <c r="M226" s="170" t="s">
        <v>31</v>
      </c>
      <c r="N226" s="171" t="s">
        <v>31</v>
      </c>
      <c r="T226" s="137" t="s">
        <v>240</v>
      </c>
    </row>
    <row r="227" spans="1:24" s="132" customFormat="1" x14ac:dyDescent="0.2">
      <c r="A227" s="167"/>
      <c r="B227" s="166" t="s">
        <v>31</v>
      </c>
      <c r="C227" s="917" t="s">
        <v>244</v>
      </c>
      <c r="D227" s="917"/>
      <c r="E227" s="917"/>
      <c r="F227" s="159" t="s">
        <v>31</v>
      </c>
      <c r="G227" s="159" t="s">
        <v>31</v>
      </c>
      <c r="H227" s="159" t="s">
        <v>31</v>
      </c>
      <c r="I227" s="159" t="s">
        <v>31</v>
      </c>
      <c r="J227" s="160">
        <v>38.590000000000003</v>
      </c>
      <c r="K227" s="159" t="s">
        <v>31</v>
      </c>
      <c r="L227" s="160">
        <v>45.67</v>
      </c>
      <c r="M227" s="161" t="s">
        <v>31</v>
      </c>
      <c r="N227" s="162" t="s">
        <v>31</v>
      </c>
      <c r="U227" s="137" t="s">
        <v>244</v>
      </c>
    </row>
    <row r="228" spans="1:24" s="132" customFormat="1" x14ac:dyDescent="0.2">
      <c r="A228" s="167"/>
      <c r="B228" s="166" t="s">
        <v>31</v>
      </c>
      <c r="C228" s="904" t="s">
        <v>245</v>
      </c>
      <c r="D228" s="904"/>
      <c r="E228" s="904"/>
      <c r="F228" s="168" t="s">
        <v>31</v>
      </c>
      <c r="G228" s="168" t="s">
        <v>31</v>
      </c>
      <c r="H228" s="168" t="s">
        <v>31</v>
      </c>
      <c r="I228" s="168" t="s">
        <v>31</v>
      </c>
      <c r="J228" s="169" t="s">
        <v>31</v>
      </c>
      <c r="K228" s="168" t="s">
        <v>31</v>
      </c>
      <c r="L228" s="169">
        <v>33.47</v>
      </c>
      <c r="M228" s="170" t="s">
        <v>31</v>
      </c>
      <c r="N228" s="171" t="s">
        <v>31</v>
      </c>
      <c r="T228" s="137" t="s">
        <v>245</v>
      </c>
    </row>
    <row r="229" spans="1:24" s="132" customFormat="1" ht="22.5" x14ac:dyDescent="0.2">
      <c r="A229" s="167"/>
      <c r="B229" s="166" t="s">
        <v>892</v>
      </c>
      <c r="C229" s="904" t="s">
        <v>893</v>
      </c>
      <c r="D229" s="904"/>
      <c r="E229" s="904"/>
      <c r="F229" s="168" t="s">
        <v>144</v>
      </c>
      <c r="G229" s="168" t="s">
        <v>248</v>
      </c>
      <c r="H229" s="168" t="s">
        <v>31</v>
      </c>
      <c r="I229" s="168" t="s">
        <v>248</v>
      </c>
      <c r="J229" s="169" t="s">
        <v>31</v>
      </c>
      <c r="K229" s="168" t="s">
        <v>31</v>
      </c>
      <c r="L229" s="169">
        <v>31.8</v>
      </c>
      <c r="M229" s="170" t="s">
        <v>31</v>
      </c>
      <c r="N229" s="171" t="s">
        <v>31</v>
      </c>
      <c r="T229" s="137" t="s">
        <v>893</v>
      </c>
    </row>
    <row r="230" spans="1:24" s="132" customFormat="1" ht="22.5" x14ac:dyDescent="0.2">
      <c r="A230" s="167"/>
      <c r="B230" s="166" t="s">
        <v>894</v>
      </c>
      <c r="C230" s="904" t="s">
        <v>895</v>
      </c>
      <c r="D230" s="904"/>
      <c r="E230" s="904"/>
      <c r="F230" s="168" t="s">
        <v>144</v>
      </c>
      <c r="G230" s="168" t="s">
        <v>554</v>
      </c>
      <c r="H230" s="168" t="s">
        <v>31</v>
      </c>
      <c r="I230" s="168" t="s">
        <v>554</v>
      </c>
      <c r="J230" s="169" t="s">
        <v>31</v>
      </c>
      <c r="K230" s="168" t="s">
        <v>31</v>
      </c>
      <c r="L230" s="169">
        <v>21.76</v>
      </c>
      <c r="M230" s="170" t="s">
        <v>31</v>
      </c>
      <c r="N230" s="171" t="s">
        <v>31</v>
      </c>
      <c r="T230" s="137" t="s">
        <v>895</v>
      </c>
    </row>
    <row r="231" spans="1:24" s="132" customFormat="1" x14ac:dyDescent="0.2">
      <c r="A231" s="172"/>
      <c r="B231" s="173"/>
      <c r="C231" s="918" t="s">
        <v>252</v>
      </c>
      <c r="D231" s="918"/>
      <c r="E231" s="918"/>
      <c r="F231" s="174" t="s">
        <v>31</v>
      </c>
      <c r="G231" s="174" t="s">
        <v>31</v>
      </c>
      <c r="H231" s="174" t="s">
        <v>31</v>
      </c>
      <c r="I231" s="174" t="s">
        <v>31</v>
      </c>
      <c r="J231" s="175" t="s">
        <v>31</v>
      </c>
      <c r="K231" s="174" t="s">
        <v>31</v>
      </c>
      <c r="L231" s="175">
        <v>99.23</v>
      </c>
      <c r="M231" s="161" t="s">
        <v>31</v>
      </c>
      <c r="N231" s="176" t="s">
        <v>31</v>
      </c>
      <c r="V231" s="137" t="s">
        <v>252</v>
      </c>
    </row>
    <row r="232" spans="1:24" s="132" customFormat="1" ht="33.75" x14ac:dyDescent="0.2">
      <c r="A232" s="157" t="s">
        <v>418</v>
      </c>
      <c r="B232" s="158" t="s">
        <v>1161</v>
      </c>
      <c r="C232" s="917" t="s">
        <v>1162</v>
      </c>
      <c r="D232" s="917"/>
      <c r="E232" s="917"/>
      <c r="F232" s="159" t="s">
        <v>1037</v>
      </c>
      <c r="G232" s="159" t="s">
        <v>31</v>
      </c>
      <c r="H232" s="159" t="s">
        <v>31</v>
      </c>
      <c r="I232" s="159" t="s">
        <v>1163</v>
      </c>
      <c r="J232" s="160">
        <v>1480.94</v>
      </c>
      <c r="K232" s="159" t="s">
        <v>31</v>
      </c>
      <c r="L232" s="160">
        <v>151.06</v>
      </c>
      <c r="M232" s="161" t="s">
        <v>31</v>
      </c>
      <c r="N232" s="162" t="s">
        <v>31</v>
      </c>
      <c r="Q232" s="137" t="s">
        <v>1162</v>
      </c>
    </row>
    <row r="233" spans="1:24" s="132" customFormat="1" x14ac:dyDescent="0.2">
      <c r="A233" s="163"/>
      <c r="B233" s="164"/>
      <c r="C233" s="904" t="s">
        <v>1164</v>
      </c>
      <c r="D233" s="904"/>
      <c r="E233" s="904"/>
      <c r="F233" s="904"/>
      <c r="G233" s="904"/>
      <c r="H233" s="904"/>
      <c r="I233" s="904"/>
      <c r="J233" s="904"/>
      <c r="K233" s="904"/>
      <c r="L233" s="904"/>
      <c r="M233" s="904"/>
      <c r="N233" s="912"/>
      <c r="X233" s="137" t="s">
        <v>1164</v>
      </c>
    </row>
    <row r="234" spans="1:24" s="132" customFormat="1" x14ac:dyDescent="0.2">
      <c r="A234" s="157" t="s">
        <v>423</v>
      </c>
      <c r="B234" s="158" t="s">
        <v>1165</v>
      </c>
      <c r="C234" s="917" t="s">
        <v>1166</v>
      </c>
      <c r="D234" s="917"/>
      <c r="E234" s="917"/>
      <c r="F234" s="159" t="s">
        <v>900</v>
      </c>
      <c r="G234" s="159" t="s">
        <v>31</v>
      </c>
      <c r="H234" s="159" t="s">
        <v>31</v>
      </c>
      <c r="I234" s="159" t="s">
        <v>908</v>
      </c>
      <c r="J234" s="160">
        <v>142.5</v>
      </c>
      <c r="K234" s="159" t="s">
        <v>31</v>
      </c>
      <c r="L234" s="160">
        <v>42.75</v>
      </c>
      <c r="M234" s="161" t="s">
        <v>31</v>
      </c>
      <c r="N234" s="162" t="s">
        <v>31</v>
      </c>
      <c r="Q234" s="137" t="s">
        <v>1166</v>
      </c>
    </row>
    <row r="235" spans="1:24" s="132" customFormat="1" x14ac:dyDescent="0.2">
      <c r="A235" s="163"/>
      <c r="B235" s="164"/>
      <c r="C235" s="904" t="s">
        <v>909</v>
      </c>
      <c r="D235" s="904"/>
      <c r="E235" s="904"/>
      <c r="F235" s="904"/>
      <c r="G235" s="904"/>
      <c r="H235" s="904"/>
      <c r="I235" s="904"/>
      <c r="J235" s="904"/>
      <c r="K235" s="904"/>
      <c r="L235" s="904"/>
      <c r="M235" s="904"/>
      <c r="N235" s="912"/>
      <c r="X235" s="137" t="s">
        <v>909</v>
      </c>
    </row>
    <row r="236" spans="1:24" s="132" customFormat="1" ht="22.5" x14ac:dyDescent="0.2">
      <c r="A236" s="157" t="s">
        <v>426</v>
      </c>
      <c r="B236" s="158" t="s">
        <v>1050</v>
      </c>
      <c r="C236" s="917" t="s">
        <v>1051</v>
      </c>
      <c r="D236" s="917"/>
      <c r="E236" s="917"/>
      <c r="F236" s="159" t="s">
        <v>1052</v>
      </c>
      <c r="G236" s="159" t="s">
        <v>31</v>
      </c>
      <c r="H236" s="159" t="s">
        <v>31</v>
      </c>
      <c r="I236" s="159" t="s">
        <v>527</v>
      </c>
      <c r="J236" s="160" t="s">
        <v>31</v>
      </c>
      <c r="K236" s="159" t="s">
        <v>31</v>
      </c>
      <c r="L236" s="160" t="s">
        <v>31</v>
      </c>
      <c r="M236" s="161" t="s">
        <v>31</v>
      </c>
      <c r="N236" s="162" t="s">
        <v>31</v>
      </c>
      <c r="Q236" s="137" t="s">
        <v>1051</v>
      </c>
    </row>
    <row r="237" spans="1:24" s="132" customFormat="1" x14ac:dyDescent="0.2">
      <c r="A237" s="163"/>
      <c r="B237" s="164"/>
      <c r="C237" s="904" t="s">
        <v>1167</v>
      </c>
      <c r="D237" s="904"/>
      <c r="E237" s="904"/>
      <c r="F237" s="904"/>
      <c r="G237" s="904"/>
      <c r="H237" s="904"/>
      <c r="I237" s="904"/>
      <c r="J237" s="904"/>
      <c r="K237" s="904"/>
      <c r="L237" s="904"/>
      <c r="M237" s="904"/>
      <c r="N237" s="912"/>
      <c r="X237" s="137" t="s">
        <v>1167</v>
      </c>
    </row>
    <row r="238" spans="1:24" s="132" customFormat="1" ht="22.5" x14ac:dyDescent="0.2">
      <c r="A238" s="165"/>
      <c r="B238" s="166" t="s">
        <v>231</v>
      </c>
      <c r="C238" s="904" t="s">
        <v>232</v>
      </c>
      <c r="D238" s="904"/>
      <c r="E238" s="904"/>
      <c r="F238" s="904"/>
      <c r="G238" s="904"/>
      <c r="H238" s="904"/>
      <c r="I238" s="904"/>
      <c r="J238" s="904"/>
      <c r="K238" s="904"/>
      <c r="L238" s="904"/>
      <c r="M238" s="904"/>
      <c r="N238" s="912"/>
      <c r="R238" s="137" t="s">
        <v>232</v>
      </c>
    </row>
    <row r="239" spans="1:24" s="132" customFormat="1" x14ac:dyDescent="0.2">
      <c r="A239" s="167"/>
      <c r="B239" s="166" t="s">
        <v>225</v>
      </c>
      <c r="C239" s="904" t="s">
        <v>255</v>
      </c>
      <c r="D239" s="904"/>
      <c r="E239" s="904"/>
      <c r="F239" s="168" t="s">
        <v>31</v>
      </c>
      <c r="G239" s="168" t="s">
        <v>31</v>
      </c>
      <c r="H239" s="168" t="s">
        <v>31</v>
      </c>
      <c r="I239" s="168" t="s">
        <v>31</v>
      </c>
      <c r="J239" s="169">
        <v>49.06</v>
      </c>
      <c r="K239" s="168" t="s">
        <v>520</v>
      </c>
      <c r="L239" s="169">
        <v>147.18</v>
      </c>
      <c r="M239" s="170" t="s">
        <v>31</v>
      </c>
      <c r="N239" s="171" t="s">
        <v>31</v>
      </c>
      <c r="S239" s="137" t="s">
        <v>255</v>
      </c>
    </row>
    <row r="240" spans="1:24" s="132" customFormat="1" x14ac:dyDescent="0.2">
      <c r="A240" s="167"/>
      <c r="B240" s="166" t="s">
        <v>256</v>
      </c>
      <c r="C240" s="904" t="s">
        <v>257</v>
      </c>
      <c r="D240" s="904"/>
      <c r="E240" s="904"/>
      <c r="F240" s="168" t="s">
        <v>31</v>
      </c>
      <c r="G240" s="168" t="s">
        <v>31</v>
      </c>
      <c r="H240" s="168" t="s">
        <v>31</v>
      </c>
      <c r="I240" s="168" t="s">
        <v>31</v>
      </c>
      <c r="J240" s="169">
        <v>5.35</v>
      </c>
      <c r="K240" s="168" t="s">
        <v>31</v>
      </c>
      <c r="L240" s="169">
        <v>12.84</v>
      </c>
      <c r="M240" s="170" t="s">
        <v>31</v>
      </c>
      <c r="N240" s="171" t="s">
        <v>31</v>
      </c>
      <c r="S240" s="137" t="s">
        <v>257</v>
      </c>
    </row>
    <row r="241" spans="1:24" s="132" customFormat="1" x14ac:dyDescent="0.2">
      <c r="A241" s="167"/>
      <c r="B241" s="166" t="s">
        <v>31</v>
      </c>
      <c r="C241" s="904" t="s">
        <v>258</v>
      </c>
      <c r="D241" s="904"/>
      <c r="E241" s="904"/>
      <c r="F241" s="168" t="s">
        <v>241</v>
      </c>
      <c r="G241" s="168" t="s">
        <v>1054</v>
      </c>
      <c r="H241" s="168" t="s">
        <v>520</v>
      </c>
      <c r="I241" s="168" t="s">
        <v>1044</v>
      </c>
      <c r="J241" s="169" t="s">
        <v>31</v>
      </c>
      <c r="K241" s="168" t="s">
        <v>31</v>
      </c>
      <c r="L241" s="169" t="s">
        <v>31</v>
      </c>
      <c r="M241" s="170" t="s">
        <v>31</v>
      </c>
      <c r="N241" s="171" t="s">
        <v>31</v>
      </c>
      <c r="T241" s="137" t="s">
        <v>258</v>
      </c>
    </row>
    <row r="242" spans="1:24" s="132" customFormat="1" x14ac:dyDescent="0.2">
      <c r="A242" s="167"/>
      <c r="B242" s="166" t="s">
        <v>31</v>
      </c>
      <c r="C242" s="917" t="s">
        <v>244</v>
      </c>
      <c r="D242" s="917"/>
      <c r="E242" s="917"/>
      <c r="F242" s="159" t="s">
        <v>31</v>
      </c>
      <c r="G242" s="159" t="s">
        <v>31</v>
      </c>
      <c r="H242" s="159" t="s">
        <v>31</v>
      </c>
      <c r="I242" s="159" t="s">
        <v>31</v>
      </c>
      <c r="J242" s="160">
        <v>54.41</v>
      </c>
      <c r="K242" s="159" t="s">
        <v>31</v>
      </c>
      <c r="L242" s="160">
        <v>160.02000000000001</v>
      </c>
      <c r="M242" s="161" t="s">
        <v>31</v>
      </c>
      <c r="N242" s="162" t="s">
        <v>31</v>
      </c>
      <c r="U242" s="137" t="s">
        <v>244</v>
      </c>
    </row>
    <row r="243" spans="1:24" s="132" customFormat="1" x14ac:dyDescent="0.2">
      <c r="A243" s="167"/>
      <c r="B243" s="166" t="s">
        <v>31</v>
      </c>
      <c r="C243" s="904" t="s">
        <v>245</v>
      </c>
      <c r="D243" s="904"/>
      <c r="E243" s="904"/>
      <c r="F243" s="168" t="s">
        <v>31</v>
      </c>
      <c r="G243" s="168" t="s">
        <v>31</v>
      </c>
      <c r="H243" s="168" t="s">
        <v>31</v>
      </c>
      <c r="I243" s="168" t="s">
        <v>31</v>
      </c>
      <c r="J243" s="169" t="s">
        <v>31</v>
      </c>
      <c r="K243" s="168" t="s">
        <v>31</v>
      </c>
      <c r="L243" s="169">
        <v>147.18</v>
      </c>
      <c r="M243" s="170" t="s">
        <v>31</v>
      </c>
      <c r="N243" s="171" t="s">
        <v>31</v>
      </c>
      <c r="T243" s="137" t="s">
        <v>245</v>
      </c>
    </row>
    <row r="244" spans="1:24" s="132" customFormat="1" ht="22.5" x14ac:dyDescent="0.2">
      <c r="A244" s="167"/>
      <c r="B244" s="166" t="s">
        <v>699</v>
      </c>
      <c r="C244" s="904" t="s">
        <v>700</v>
      </c>
      <c r="D244" s="904"/>
      <c r="E244" s="904"/>
      <c r="F244" s="168" t="s">
        <v>144</v>
      </c>
      <c r="G244" s="168" t="s">
        <v>537</v>
      </c>
      <c r="H244" s="168" t="s">
        <v>31</v>
      </c>
      <c r="I244" s="168" t="s">
        <v>537</v>
      </c>
      <c r="J244" s="169" t="s">
        <v>31</v>
      </c>
      <c r="K244" s="168" t="s">
        <v>31</v>
      </c>
      <c r="L244" s="169">
        <v>117.74</v>
      </c>
      <c r="M244" s="170" t="s">
        <v>31</v>
      </c>
      <c r="N244" s="171" t="s">
        <v>31</v>
      </c>
      <c r="T244" s="137" t="s">
        <v>700</v>
      </c>
    </row>
    <row r="245" spans="1:24" s="132" customFormat="1" ht="22.5" x14ac:dyDescent="0.2">
      <c r="A245" s="167"/>
      <c r="B245" s="166" t="s">
        <v>701</v>
      </c>
      <c r="C245" s="904" t="s">
        <v>702</v>
      </c>
      <c r="D245" s="904"/>
      <c r="E245" s="904"/>
      <c r="F245" s="168" t="s">
        <v>144</v>
      </c>
      <c r="G245" s="168" t="s">
        <v>703</v>
      </c>
      <c r="H245" s="168" t="s">
        <v>31</v>
      </c>
      <c r="I245" s="168" t="s">
        <v>703</v>
      </c>
      <c r="J245" s="169" t="s">
        <v>31</v>
      </c>
      <c r="K245" s="168" t="s">
        <v>31</v>
      </c>
      <c r="L245" s="169">
        <v>88.31</v>
      </c>
      <c r="M245" s="170" t="s">
        <v>31</v>
      </c>
      <c r="N245" s="171" t="s">
        <v>31</v>
      </c>
      <c r="T245" s="137" t="s">
        <v>702</v>
      </c>
    </row>
    <row r="246" spans="1:24" s="132" customFormat="1" x14ac:dyDescent="0.2">
      <c r="A246" s="172"/>
      <c r="B246" s="173"/>
      <c r="C246" s="918" t="s">
        <v>252</v>
      </c>
      <c r="D246" s="918"/>
      <c r="E246" s="918"/>
      <c r="F246" s="174" t="s">
        <v>31</v>
      </c>
      <c r="G246" s="174" t="s">
        <v>31</v>
      </c>
      <c r="H246" s="174" t="s">
        <v>31</v>
      </c>
      <c r="I246" s="174" t="s">
        <v>31</v>
      </c>
      <c r="J246" s="175" t="s">
        <v>31</v>
      </c>
      <c r="K246" s="174" t="s">
        <v>31</v>
      </c>
      <c r="L246" s="175">
        <v>366.07</v>
      </c>
      <c r="M246" s="161" t="s">
        <v>31</v>
      </c>
      <c r="N246" s="176" t="s">
        <v>31</v>
      </c>
      <c r="V246" s="137" t="s">
        <v>252</v>
      </c>
    </row>
    <row r="247" spans="1:24" s="132" customFormat="1" ht="22.5" x14ac:dyDescent="0.2">
      <c r="A247" s="157" t="s">
        <v>431</v>
      </c>
      <c r="B247" s="158" t="s">
        <v>945</v>
      </c>
      <c r="C247" s="917" t="s">
        <v>946</v>
      </c>
      <c r="D247" s="917"/>
      <c r="E247" s="917"/>
      <c r="F247" s="159" t="s">
        <v>900</v>
      </c>
      <c r="G247" s="159" t="s">
        <v>31</v>
      </c>
      <c r="H247" s="159" t="s">
        <v>31</v>
      </c>
      <c r="I247" s="159" t="s">
        <v>1168</v>
      </c>
      <c r="J247" s="160">
        <v>343.28</v>
      </c>
      <c r="K247" s="159" t="s">
        <v>31</v>
      </c>
      <c r="L247" s="160">
        <v>82.39</v>
      </c>
      <c r="M247" s="161" t="s">
        <v>31</v>
      </c>
      <c r="N247" s="162" t="s">
        <v>31</v>
      </c>
      <c r="Q247" s="137" t="s">
        <v>946</v>
      </c>
    </row>
    <row r="248" spans="1:24" s="132" customFormat="1" x14ac:dyDescent="0.2">
      <c r="A248" s="163"/>
      <c r="B248" s="164"/>
      <c r="C248" s="904" t="s">
        <v>1169</v>
      </c>
      <c r="D248" s="904"/>
      <c r="E248" s="904"/>
      <c r="F248" s="904"/>
      <c r="G248" s="904"/>
      <c r="H248" s="904"/>
      <c r="I248" s="904"/>
      <c r="J248" s="904"/>
      <c r="K248" s="904"/>
      <c r="L248" s="904"/>
      <c r="M248" s="904"/>
      <c r="N248" s="912"/>
      <c r="X248" s="137" t="s">
        <v>1169</v>
      </c>
    </row>
    <row r="249" spans="1:24" s="132" customFormat="1" ht="33.75" x14ac:dyDescent="0.2">
      <c r="A249" s="157" t="s">
        <v>438</v>
      </c>
      <c r="B249" s="158" t="s">
        <v>936</v>
      </c>
      <c r="C249" s="917" t="s">
        <v>937</v>
      </c>
      <c r="D249" s="917"/>
      <c r="E249" s="917"/>
      <c r="F249" s="159" t="s">
        <v>178</v>
      </c>
      <c r="G249" s="159" t="s">
        <v>31</v>
      </c>
      <c r="H249" s="159" t="s">
        <v>31</v>
      </c>
      <c r="I249" s="159" t="s">
        <v>1170</v>
      </c>
      <c r="J249" s="160" t="s">
        <v>31</v>
      </c>
      <c r="K249" s="159" t="s">
        <v>31</v>
      </c>
      <c r="L249" s="160" t="s">
        <v>31</v>
      </c>
      <c r="M249" s="161" t="s">
        <v>31</v>
      </c>
      <c r="N249" s="162" t="s">
        <v>31</v>
      </c>
      <c r="Q249" s="137" t="s">
        <v>937</v>
      </c>
    </row>
    <row r="250" spans="1:24" s="132" customFormat="1" x14ac:dyDescent="0.2">
      <c r="A250" s="163"/>
      <c r="B250" s="164"/>
      <c r="C250" s="904" t="s">
        <v>1171</v>
      </c>
      <c r="D250" s="904"/>
      <c r="E250" s="904"/>
      <c r="F250" s="904"/>
      <c r="G250" s="904"/>
      <c r="H250" s="904"/>
      <c r="I250" s="904"/>
      <c r="J250" s="904"/>
      <c r="K250" s="904"/>
      <c r="L250" s="904"/>
      <c r="M250" s="904"/>
      <c r="N250" s="912"/>
      <c r="X250" s="137" t="s">
        <v>1171</v>
      </c>
    </row>
    <row r="251" spans="1:24" s="132" customFormat="1" ht="22.5" x14ac:dyDescent="0.2">
      <c r="A251" s="165"/>
      <c r="B251" s="166" t="s">
        <v>231</v>
      </c>
      <c r="C251" s="904" t="s">
        <v>232</v>
      </c>
      <c r="D251" s="904"/>
      <c r="E251" s="904"/>
      <c r="F251" s="904"/>
      <c r="G251" s="904"/>
      <c r="H251" s="904"/>
      <c r="I251" s="904"/>
      <c r="J251" s="904"/>
      <c r="K251" s="904"/>
      <c r="L251" s="904"/>
      <c r="M251" s="904"/>
      <c r="N251" s="912"/>
      <c r="R251" s="137" t="s">
        <v>232</v>
      </c>
    </row>
    <row r="252" spans="1:24" s="132" customFormat="1" x14ac:dyDescent="0.2">
      <c r="A252" s="167"/>
      <c r="B252" s="166" t="s">
        <v>225</v>
      </c>
      <c r="C252" s="904" t="s">
        <v>255</v>
      </c>
      <c r="D252" s="904"/>
      <c r="E252" s="904"/>
      <c r="F252" s="168" t="s">
        <v>31</v>
      </c>
      <c r="G252" s="168" t="s">
        <v>31</v>
      </c>
      <c r="H252" s="168" t="s">
        <v>31</v>
      </c>
      <c r="I252" s="168" t="s">
        <v>31</v>
      </c>
      <c r="J252" s="169">
        <v>2.0699999999999998</v>
      </c>
      <c r="K252" s="168" t="s">
        <v>520</v>
      </c>
      <c r="L252" s="169">
        <v>134.55000000000001</v>
      </c>
      <c r="M252" s="170" t="s">
        <v>31</v>
      </c>
      <c r="N252" s="171" t="s">
        <v>31</v>
      </c>
      <c r="S252" s="137" t="s">
        <v>255</v>
      </c>
    </row>
    <row r="253" spans="1:24" s="132" customFormat="1" x14ac:dyDescent="0.2">
      <c r="A253" s="167"/>
      <c r="B253" s="166" t="s">
        <v>256</v>
      </c>
      <c r="C253" s="904" t="s">
        <v>257</v>
      </c>
      <c r="D253" s="904"/>
      <c r="E253" s="904"/>
      <c r="F253" s="168" t="s">
        <v>31</v>
      </c>
      <c r="G253" s="168" t="s">
        <v>31</v>
      </c>
      <c r="H253" s="168" t="s">
        <v>31</v>
      </c>
      <c r="I253" s="168" t="s">
        <v>31</v>
      </c>
      <c r="J253" s="169">
        <v>0.04</v>
      </c>
      <c r="K253" s="168" t="s">
        <v>31</v>
      </c>
      <c r="L253" s="169">
        <v>2.08</v>
      </c>
      <c r="M253" s="170" t="s">
        <v>31</v>
      </c>
      <c r="N253" s="171" t="s">
        <v>31</v>
      </c>
      <c r="S253" s="137" t="s">
        <v>257</v>
      </c>
    </row>
    <row r="254" spans="1:24" s="132" customFormat="1" x14ac:dyDescent="0.2">
      <c r="A254" s="167"/>
      <c r="B254" s="166" t="s">
        <v>31</v>
      </c>
      <c r="C254" s="904" t="s">
        <v>258</v>
      </c>
      <c r="D254" s="904"/>
      <c r="E254" s="904"/>
      <c r="F254" s="168" t="s">
        <v>241</v>
      </c>
      <c r="G254" s="168" t="s">
        <v>939</v>
      </c>
      <c r="H254" s="168" t="s">
        <v>520</v>
      </c>
      <c r="I254" s="168" t="s">
        <v>1172</v>
      </c>
      <c r="J254" s="169" t="s">
        <v>31</v>
      </c>
      <c r="K254" s="168" t="s">
        <v>31</v>
      </c>
      <c r="L254" s="169" t="s">
        <v>31</v>
      </c>
      <c r="M254" s="170" t="s">
        <v>31</v>
      </c>
      <c r="N254" s="171" t="s">
        <v>31</v>
      </c>
      <c r="T254" s="137" t="s">
        <v>258</v>
      </c>
    </row>
    <row r="255" spans="1:24" s="132" customFormat="1" x14ac:dyDescent="0.2">
      <c r="A255" s="167"/>
      <c r="B255" s="166" t="s">
        <v>31</v>
      </c>
      <c r="C255" s="917" t="s">
        <v>244</v>
      </c>
      <c r="D255" s="917"/>
      <c r="E255" s="917"/>
      <c r="F255" s="159" t="s">
        <v>31</v>
      </c>
      <c r="G255" s="159" t="s">
        <v>31</v>
      </c>
      <c r="H255" s="159" t="s">
        <v>31</v>
      </c>
      <c r="I255" s="159" t="s">
        <v>31</v>
      </c>
      <c r="J255" s="160">
        <v>2.11</v>
      </c>
      <c r="K255" s="159" t="s">
        <v>31</v>
      </c>
      <c r="L255" s="160">
        <v>136.63</v>
      </c>
      <c r="M255" s="161" t="s">
        <v>31</v>
      </c>
      <c r="N255" s="162" t="s">
        <v>31</v>
      </c>
      <c r="U255" s="137" t="s">
        <v>244</v>
      </c>
    </row>
    <row r="256" spans="1:24" s="132" customFormat="1" x14ac:dyDescent="0.2">
      <c r="A256" s="167"/>
      <c r="B256" s="166" t="s">
        <v>31</v>
      </c>
      <c r="C256" s="904" t="s">
        <v>245</v>
      </c>
      <c r="D256" s="904"/>
      <c r="E256" s="904"/>
      <c r="F256" s="168" t="s">
        <v>31</v>
      </c>
      <c r="G256" s="168" t="s">
        <v>31</v>
      </c>
      <c r="H256" s="168" t="s">
        <v>31</v>
      </c>
      <c r="I256" s="168" t="s">
        <v>31</v>
      </c>
      <c r="J256" s="169" t="s">
        <v>31</v>
      </c>
      <c r="K256" s="168" t="s">
        <v>31</v>
      </c>
      <c r="L256" s="169">
        <v>134.55000000000001</v>
      </c>
      <c r="M256" s="170" t="s">
        <v>31</v>
      </c>
      <c r="N256" s="171" t="s">
        <v>31</v>
      </c>
      <c r="T256" s="137" t="s">
        <v>245</v>
      </c>
    </row>
    <row r="257" spans="1:23" s="132" customFormat="1" ht="22.5" x14ac:dyDescent="0.2">
      <c r="A257" s="167"/>
      <c r="B257" s="166" t="s">
        <v>839</v>
      </c>
      <c r="C257" s="904" t="s">
        <v>840</v>
      </c>
      <c r="D257" s="904"/>
      <c r="E257" s="904"/>
      <c r="F257" s="168" t="s">
        <v>144</v>
      </c>
      <c r="G257" s="168" t="s">
        <v>841</v>
      </c>
      <c r="H257" s="168" t="s">
        <v>31</v>
      </c>
      <c r="I257" s="168" t="s">
        <v>841</v>
      </c>
      <c r="J257" s="169" t="s">
        <v>31</v>
      </c>
      <c r="K257" s="168" t="s">
        <v>31</v>
      </c>
      <c r="L257" s="169">
        <v>123.79</v>
      </c>
      <c r="M257" s="170" t="s">
        <v>31</v>
      </c>
      <c r="N257" s="171" t="s">
        <v>31</v>
      </c>
      <c r="T257" s="137" t="s">
        <v>840</v>
      </c>
    </row>
    <row r="258" spans="1:23" s="132" customFormat="1" ht="22.5" x14ac:dyDescent="0.2">
      <c r="A258" s="167"/>
      <c r="B258" s="166" t="s">
        <v>842</v>
      </c>
      <c r="C258" s="904" t="s">
        <v>843</v>
      </c>
      <c r="D258" s="904"/>
      <c r="E258" s="904"/>
      <c r="F258" s="168" t="s">
        <v>144</v>
      </c>
      <c r="G258" s="168" t="s">
        <v>554</v>
      </c>
      <c r="H258" s="168" t="s">
        <v>31</v>
      </c>
      <c r="I258" s="168" t="s">
        <v>554</v>
      </c>
      <c r="J258" s="169" t="s">
        <v>31</v>
      </c>
      <c r="K258" s="168" t="s">
        <v>31</v>
      </c>
      <c r="L258" s="169">
        <v>87.46</v>
      </c>
      <c r="M258" s="170" t="s">
        <v>31</v>
      </c>
      <c r="N258" s="171" t="s">
        <v>31</v>
      </c>
      <c r="T258" s="137" t="s">
        <v>843</v>
      </c>
    </row>
    <row r="259" spans="1:23" s="132" customFormat="1" x14ac:dyDescent="0.2">
      <c r="A259" s="172"/>
      <c r="B259" s="173"/>
      <c r="C259" s="918" t="s">
        <v>252</v>
      </c>
      <c r="D259" s="918"/>
      <c r="E259" s="918"/>
      <c r="F259" s="174" t="s">
        <v>31</v>
      </c>
      <c r="G259" s="174" t="s">
        <v>31</v>
      </c>
      <c r="H259" s="174" t="s">
        <v>31</v>
      </c>
      <c r="I259" s="174" t="s">
        <v>31</v>
      </c>
      <c r="J259" s="175" t="s">
        <v>31</v>
      </c>
      <c r="K259" s="174" t="s">
        <v>31</v>
      </c>
      <c r="L259" s="175">
        <v>347.88</v>
      </c>
      <c r="M259" s="161" t="s">
        <v>31</v>
      </c>
      <c r="N259" s="176" t="s">
        <v>31</v>
      </c>
      <c r="V259" s="137" t="s">
        <v>252</v>
      </c>
    </row>
    <row r="260" spans="1:23" s="132" customFormat="1" ht="22.5" x14ac:dyDescent="0.2">
      <c r="A260" s="157" t="s">
        <v>443</v>
      </c>
      <c r="B260" s="158" t="s">
        <v>881</v>
      </c>
      <c r="C260" s="917" t="s">
        <v>941</v>
      </c>
      <c r="D260" s="917"/>
      <c r="E260" s="917"/>
      <c r="F260" s="159" t="s">
        <v>178</v>
      </c>
      <c r="G260" s="159" t="s">
        <v>31</v>
      </c>
      <c r="H260" s="159" t="s">
        <v>31</v>
      </c>
      <c r="I260" s="159" t="s">
        <v>370</v>
      </c>
      <c r="J260" s="160">
        <v>19.559999999999999</v>
      </c>
      <c r="K260" s="159" t="s">
        <v>787</v>
      </c>
      <c r="L260" s="160">
        <v>478.83</v>
      </c>
      <c r="M260" s="161" t="s">
        <v>31</v>
      </c>
      <c r="N260" s="162" t="s">
        <v>31</v>
      </c>
      <c r="Q260" s="137" t="s">
        <v>941</v>
      </c>
    </row>
    <row r="261" spans="1:23" s="132" customFormat="1" x14ac:dyDescent="0.2">
      <c r="A261" s="163"/>
      <c r="B261" s="164"/>
      <c r="C261" s="904" t="s">
        <v>942</v>
      </c>
      <c r="D261" s="904"/>
      <c r="E261" s="904"/>
      <c r="F261" s="904"/>
      <c r="G261" s="904"/>
      <c r="H261" s="904"/>
      <c r="I261" s="904"/>
      <c r="J261" s="904"/>
      <c r="K261" s="904"/>
      <c r="L261" s="904"/>
      <c r="M261" s="904"/>
      <c r="N261" s="912"/>
      <c r="W261" s="137" t="s">
        <v>942</v>
      </c>
    </row>
    <row r="262" spans="1:23" s="132" customFormat="1" ht="22.5" x14ac:dyDescent="0.2">
      <c r="A262" s="165"/>
      <c r="B262" s="166" t="s">
        <v>789</v>
      </c>
      <c r="C262" s="904" t="s">
        <v>790</v>
      </c>
      <c r="D262" s="904"/>
      <c r="E262" s="904"/>
      <c r="F262" s="904"/>
      <c r="G262" s="904"/>
      <c r="H262" s="904"/>
      <c r="I262" s="904"/>
      <c r="J262" s="904"/>
      <c r="K262" s="904"/>
      <c r="L262" s="904"/>
      <c r="M262" s="904"/>
      <c r="N262" s="912"/>
      <c r="R262" s="137" t="s">
        <v>790</v>
      </c>
    </row>
    <row r="263" spans="1:23" s="132" customFormat="1" ht="22.5" x14ac:dyDescent="0.2">
      <c r="A263" s="157" t="s">
        <v>447</v>
      </c>
      <c r="B263" s="158" t="s">
        <v>881</v>
      </c>
      <c r="C263" s="917" t="s">
        <v>1173</v>
      </c>
      <c r="D263" s="917"/>
      <c r="E263" s="917"/>
      <c r="F263" s="159" t="s">
        <v>178</v>
      </c>
      <c r="G263" s="159" t="s">
        <v>31</v>
      </c>
      <c r="H263" s="159" t="s">
        <v>31</v>
      </c>
      <c r="I263" s="159" t="s">
        <v>235</v>
      </c>
      <c r="J263" s="160">
        <v>238.45</v>
      </c>
      <c r="K263" s="159" t="s">
        <v>787</v>
      </c>
      <c r="L263" s="160">
        <v>486.44</v>
      </c>
      <c r="M263" s="161" t="s">
        <v>31</v>
      </c>
      <c r="N263" s="162" t="s">
        <v>31</v>
      </c>
      <c r="Q263" s="137" t="s">
        <v>1173</v>
      </c>
    </row>
    <row r="264" spans="1:23" s="132" customFormat="1" x14ac:dyDescent="0.2">
      <c r="A264" s="163"/>
      <c r="B264" s="164"/>
      <c r="C264" s="904" t="s">
        <v>1174</v>
      </c>
      <c r="D264" s="904"/>
      <c r="E264" s="904"/>
      <c r="F264" s="904"/>
      <c r="G264" s="904"/>
      <c r="H264" s="904"/>
      <c r="I264" s="904"/>
      <c r="J264" s="904"/>
      <c r="K264" s="904"/>
      <c r="L264" s="904"/>
      <c r="M264" s="904"/>
      <c r="N264" s="912"/>
      <c r="W264" s="137" t="s">
        <v>1174</v>
      </c>
    </row>
    <row r="265" spans="1:23" s="132" customFormat="1" ht="22.5" x14ac:dyDescent="0.2">
      <c r="A265" s="165"/>
      <c r="B265" s="166" t="s">
        <v>789</v>
      </c>
      <c r="C265" s="904" t="s">
        <v>790</v>
      </c>
      <c r="D265" s="904"/>
      <c r="E265" s="904"/>
      <c r="F265" s="904"/>
      <c r="G265" s="904"/>
      <c r="H265" s="904"/>
      <c r="I265" s="904"/>
      <c r="J265" s="904"/>
      <c r="K265" s="904"/>
      <c r="L265" s="904"/>
      <c r="M265" s="904"/>
      <c r="N265" s="912"/>
      <c r="R265" s="137" t="s">
        <v>790</v>
      </c>
    </row>
    <row r="266" spans="1:23" s="132" customFormat="1" ht="45" x14ac:dyDescent="0.2">
      <c r="A266" s="157" t="s">
        <v>452</v>
      </c>
      <c r="B266" s="158" t="s">
        <v>949</v>
      </c>
      <c r="C266" s="917" t="s">
        <v>1175</v>
      </c>
      <c r="D266" s="917"/>
      <c r="E266" s="917"/>
      <c r="F266" s="159" t="s">
        <v>178</v>
      </c>
      <c r="G266" s="159" t="s">
        <v>31</v>
      </c>
      <c r="H266" s="159" t="s">
        <v>31</v>
      </c>
      <c r="I266" s="159" t="s">
        <v>413</v>
      </c>
      <c r="J266" s="160" t="s">
        <v>31</v>
      </c>
      <c r="K266" s="159" t="s">
        <v>31</v>
      </c>
      <c r="L266" s="160" t="s">
        <v>31</v>
      </c>
      <c r="M266" s="161" t="s">
        <v>31</v>
      </c>
      <c r="N266" s="162" t="s">
        <v>31</v>
      </c>
      <c r="Q266" s="137" t="s">
        <v>1175</v>
      </c>
    </row>
    <row r="267" spans="1:23" s="132" customFormat="1" ht="22.5" x14ac:dyDescent="0.2">
      <c r="A267" s="165"/>
      <c r="B267" s="166" t="s">
        <v>231</v>
      </c>
      <c r="C267" s="904" t="s">
        <v>232</v>
      </c>
      <c r="D267" s="904"/>
      <c r="E267" s="904"/>
      <c r="F267" s="904"/>
      <c r="G267" s="904"/>
      <c r="H267" s="904"/>
      <c r="I267" s="904"/>
      <c r="J267" s="904"/>
      <c r="K267" s="904"/>
      <c r="L267" s="904"/>
      <c r="M267" s="904"/>
      <c r="N267" s="912"/>
      <c r="R267" s="137" t="s">
        <v>232</v>
      </c>
    </row>
    <row r="268" spans="1:23" s="132" customFormat="1" x14ac:dyDescent="0.2">
      <c r="A268" s="167"/>
      <c r="B268" s="166" t="s">
        <v>225</v>
      </c>
      <c r="C268" s="904" t="s">
        <v>255</v>
      </c>
      <c r="D268" s="904"/>
      <c r="E268" s="904"/>
      <c r="F268" s="168" t="s">
        <v>31</v>
      </c>
      <c r="G268" s="168" t="s">
        <v>31</v>
      </c>
      <c r="H268" s="168" t="s">
        <v>31</v>
      </c>
      <c r="I268" s="168" t="s">
        <v>31</v>
      </c>
      <c r="J268" s="169">
        <v>3.57</v>
      </c>
      <c r="K268" s="168" t="s">
        <v>520</v>
      </c>
      <c r="L268" s="169">
        <v>133.88</v>
      </c>
      <c r="M268" s="170" t="s">
        <v>31</v>
      </c>
      <c r="N268" s="171" t="s">
        <v>31</v>
      </c>
      <c r="S268" s="137" t="s">
        <v>255</v>
      </c>
    </row>
    <row r="269" spans="1:23" s="132" customFormat="1" x14ac:dyDescent="0.2">
      <c r="A269" s="167"/>
      <c r="B269" s="166" t="s">
        <v>256</v>
      </c>
      <c r="C269" s="904" t="s">
        <v>257</v>
      </c>
      <c r="D269" s="904"/>
      <c r="E269" s="904"/>
      <c r="F269" s="168" t="s">
        <v>31</v>
      </c>
      <c r="G269" s="168" t="s">
        <v>31</v>
      </c>
      <c r="H269" s="168" t="s">
        <v>31</v>
      </c>
      <c r="I269" s="168" t="s">
        <v>31</v>
      </c>
      <c r="J269" s="169">
        <v>15.07</v>
      </c>
      <c r="K269" s="168" t="s">
        <v>31</v>
      </c>
      <c r="L269" s="169">
        <v>452.1</v>
      </c>
      <c r="M269" s="170" t="s">
        <v>31</v>
      </c>
      <c r="N269" s="171" t="s">
        <v>31</v>
      </c>
      <c r="S269" s="137" t="s">
        <v>257</v>
      </c>
    </row>
    <row r="270" spans="1:23" s="132" customFormat="1" x14ac:dyDescent="0.2">
      <c r="A270" s="167"/>
      <c r="B270" s="166" t="s">
        <v>31</v>
      </c>
      <c r="C270" s="904" t="s">
        <v>258</v>
      </c>
      <c r="D270" s="904"/>
      <c r="E270" s="904"/>
      <c r="F270" s="168" t="s">
        <v>241</v>
      </c>
      <c r="G270" s="168" t="s">
        <v>951</v>
      </c>
      <c r="H270" s="168" t="s">
        <v>520</v>
      </c>
      <c r="I270" s="168" t="s">
        <v>952</v>
      </c>
      <c r="J270" s="169" t="s">
        <v>31</v>
      </c>
      <c r="K270" s="168" t="s">
        <v>31</v>
      </c>
      <c r="L270" s="169" t="s">
        <v>31</v>
      </c>
      <c r="M270" s="170" t="s">
        <v>31</v>
      </c>
      <c r="N270" s="171" t="s">
        <v>31</v>
      </c>
      <c r="T270" s="137" t="s">
        <v>258</v>
      </c>
    </row>
    <row r="271" spans="1:23" s="132" customFormat="1" x14ac:dyDescent="0.2">
      <c r="A271" s="167"/>
      <c r="B271" s="166" t="s">
        <v>31</v>
      </c>
      <c r="C271" s="917" t="s">
        <v>244</v>
      </c>
      <c r="D271" s="917"/>
      <c r="E271" s="917"/>
      <c r="F271" s="159" t="s">
        <v>31</v>
      </c>
      <c r="G271" s="159" t="s">
        <v>31</v>
      </c>
      <c r="H271" s="159" t="s">
        <v>31</v>
      </c>
      <c r="I271" s="159" t="s">
        <v>31</v>
      </c>
      <c r="J271" s="160">
        <v>18.64</v>
      </c>
      <c r="K271" s="159" t="s">
        <v>31</v>
      </c>
      <c r="L271" s="160">
        <v>585.98</v>
      </c>
      <c r="M271" s="161" t="s">
        <v>31</v>
      </c>
      <c r="N271" s="162" t="s">
        <v>31</v>
      </c>
      <c r="U271" s="137" t="s">
        <v>244</v>
      </c>
    </row>
    <row r="272" spans="1:23" s="132" customFormat="1" x14ac:dyDescent="0.2">
      <c r="A272" s="167"/>
      <c r="B272" s="166" t="s">
        <v>31</v>
      </c>
      <c r="C272" s="904" t="s">
        <v>245</v>
      </c>
      <c r="D272" s="904"/>
      <c r="E272" s="904"/>
      <c r="F272" s="168" t="s">
        <v>31</v>
      </c>
      <c r="G272" s="168" t="s">
        <v>31</v>
      </c>
      <c r="H272" s="168" t="s">
        <v>31</v>
      </c>
      <c r="I272" s="168" t="s">
        <v>31</v>
      </c>
      <c r="J272" s="169" t="s">
        <v>31</v>
      </c>
      <c r="K272" s="168" t="s">
        <v>31</v>
      </c>
      <c r="L272" s="169">
        <v>133.88</v>
      </c>
      <c r="M272" s="170" t="s">
        <v>31</v>
      </c>
      <c r="N272" s="171" t="s">
        <v>31</v>
      </c>
      <c r="T272" s="137" t="s">
        <v>245</v>
      </c>
    </row>
    <row r="273" spans="1:26" s="132" customFormat="1" ht="22.5" x14ac:dyDescent="0.2">
      <c r="A273" s="167"/>
      <c r="B273" s="166" t="s">
        <v>892</v>
      </c>
      <c r="C273" s="904" t="s">
        <v>893</v>
      </c>
      <c r="D273" s="904"/>
      <c r="E273" s="904"/>
      <c r="F273" s="168" t="s">
        <v>144</v>
      </c>
      <c r="G273" s="168" t="s">
        <v>248</v>
      </c>
      <c r="H273" s="168" t="s">
        <v>31</v>
      </c>
      <c r="I273" s="168" t="s">
        <v>248</v>
      </c>
      <c r="J273" s="169" t="s">
        <v>31</v>
      </c>
      <c r="K273" s="168" t="s">
        <v>31</v>
      </c>
      <c r="L273" s="169">
        <v>127.19</v>
      </c>
      <c r="M273" s="170" t="s">
        <v>31</v>
      </c>
      <c r="N273" s="171" t="s">
        <v>31</v>
      </c>
      <c r="T273" s="137" t="s">
        <v>893</v>
      </c>
    </row>
    <row r="274" spans="1:26" s="132" customFormat="1" ht="22.5" x14ac:dyDescent="0.2">
      <c r="A274" s="167"/>
      <c r="B274" s="166" t="s">
        <v>894</v>
      </c>
      <c r="C274" s="904" t="s">
        <v>895</v>
      </c>
      <c r="D274" s="904"/>
      <c r="E274" s="904"/>
      <c r="F274" s="168" t="s">
        <v>144</v>
      </c>
      <c r="G274" s="168" t="s">
        <v>554</v>
      </c>
      <c r="H274" s="168" t="s">
        <v>31</v>
      </c>
      <c r="I274" s="168" t="s">
        <v>554</v>
      </c>
      <c r="J274" s="169" t="s">
        <v>31</v>
      </c>
      <c r="K274" s="168" t="s">
        <v>31</v>
      </c>
      <c r="L274" s="169">
        <v>87.02</v>
      </c>
      <c r="M274" s="170" t="s">
        <v>31</v>
      </c>
      <c r="N274" s="171" t="s">
        <v>31</v>
      </c>
      <c r="T274" s="137" t="s">
        <v>895</v>
      </c>
    </row>
    <row r="275" spans="1:26" s="132" customFormat="1" x14ac:dyDescent="0.2">
      <c r="A275" s="172"/>
      <c r="B275" s="173"/>
      <c r="C275" s="918" t="s">
        <v>252</v>
      </c>
      <c r="D275" s="918"/>
      <c r="E275" s="918"/>
      <c r="F275" s="174" t="s">
        <v>31</v>
      </c>
      <c r="G275" s="174" t="s">
        <v>31</v>
      </c>
      <c r="H275" s="174" t="s">
        <v>31</v>
      </c>
      <c r="I275" s="174" t="s">
        <v>31</v>
      </c>
      <c r="J275" s="175" t="s">
        <v>31</v>
      </c>
      <c r="K275" s="174" t="s">
        <v>31</v>
      </c>
      <c r="L275" s="175">
        <v>800.19</v>
      </c>
      <c r="M275" s="161" t="s">
        <v>31</v>
      </c>
      <c r="N275" s="176" t="s">
        <v>31</v>
      </c>
      <c r="V275" s="137" t="s">
        <v>252</v>
      </c>
    </row>
    <row r="276" spans="1:26" s="132" customFormat="1" ht="1.5" customHeight="1" x14ac:dyDescent="0.2">
      <c r="A276" s="177"/>
      <c r="B276" s="173"/>
      <c r="C276" s="173"/>
      <c r="D276" s="173"/>
      <c r="E276" s="173"/>
      <c r="F276" s="177"/>
      <c r="G276" s="177"/>
      <c r="H276" s="177"/>
      <c r="I276" s="177"/>
      <c r="J276" s="178"/>
      <c r="K276" s="177"/>
      <c r="L276" s="178"/>
      <c r="M276" s="168"/>
      <c r="N276" s="178"/>
    </row>
    <row r="277" spans="1:26" s="132" customFormat="1" ht="2.25" customHeight="1" x14ac:dyDescent="0.2"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91"/>
      <c r="M277" s="192"/>
      <c r="N277" s="193"/>
    </row>
    <row r="278" spans="1:26" s="132" customFormat="1" x14ac:dyDescent="0.2">
      <c r="A278" s="179"/>
      <c r="B278" s="180" t="s">
        <v>31</v>
      </c>
      <c r="C278" s="918" t="s">
        <v>466</v>
      </c>
      <c r="D278" s="918"/>
      <c r="E278" s="918"/>
      <c r="F278" s="918"/>
      <c r="G278" s="918"/>
      <c r="H278" s="918"/>
      <c r="I278" s="918"/>
      <c r="J278" s="918"/>
      <c r="K278" s="918"/>
      <c r="L278" s="181" t="s">
        <v>31</v>
      </c>
      <c r="M278" s="182" t="s">
        <v>31</v>
      </c>
      <c r="N278" s="183" t="s">
        <v>31</v>
      </c>
      <c r="Y278" s="137" t="s">
        <v>466</v>
      </c>
    </row>
    <row r="279" spans="1:26" s="132" customFormat="1" x14ac:dyDescent="0.2">
      <c r="A279" s="184"/>
      <c r="B279" s="166" t="s">
        <v>225</v>
      </c>
      <c r="C279" s="904" t="s">
        <v>808</v>
      </c>
      <c r="D279" s="904"/>
      <c r="E279" s="904"/>
      <c r="F279" s="904"/>
      <c r="G279" s="904"/>
      <c r="H279" s="904"/>
      <c r="I279" s="904"/>
      <c r="J279" s="904"/>
      <c r="K279" s="904"/>
      <c r="L279" s="185">
        <v>7021.97</v>
      </c>
      <c r="M279" s="186">
        <v>7.3</v>
      </c>
      <c r="N279" s="187">
        <v>51260</v>
      </c>
      <c r="Z279" s="137" t="s">
        <v>808</v>
      </c>
    </row>
    <row r="280" spans="1:26" s="132" customFormat="1" x14ac:dyDescent="0.2">
      <c r="A280" s="184"/>
      <c r="B280" s="166" t="s">
        <v>31</v>
      </c>
      <c r="C280" s="904" t="s">
        <v>270</v>
      </c>
      <c r="D280" s="904"/>
      <c r="E280" s="904"/>
      <c r="F280" s="904"/>
      <c r="G280" s="904"/>
      <c r="H280" s="904"/>
      <c r="I280" s="904"/>
      <c r="J280" s="904"/>
      <c r="K280" s="904"/>
      <c r="L280" s="185" t="s">
        <v>31</v>
      </c>
      <c r="M280" s="186" t="s">
        <v>31</v>
      </c>
      <c r="N280" s="187" t="s">
        <v>31</v>
      </c>
      <c r="Z280" s="137" t="s">
        <v>270</v>
      </c>
    </row>
    <row r="281" spans="1:26" s="132" customFormat="1" x14ac:dyDescent="0.2">
      <c r="A281" s="184"/>
      <c r="B281" s="166" t="s">
        <v>31</v>
      </c>
      <c r="C281" s="904" t="s">
        <v>271</v>
      </c>
      <c r="D281" s="904"/>
      <c r="E281" s="904"/>
      <c r="F281" s="904"/>
      <c r="G281" s="904"/>
      <c r="H281" s="904"/>
      <c r="I281" s="904"/>
      <c r="J281" s="904"/>
      <c r="K281" s="904"/>
      <c r="L281" s="185">
        <v>829.35</v>
      </c>
      <c r="M281" s="186" t="s">
        <v>31</v>
      </c>
      <c r="N281" s="187" t="s">
        <v>31</v>
      </c>
      <c r="Z281" s="137" t="s">
        <v>271</v>
      </c>
    </row>
    <row r="282" spans="1:26" s="132" customFormat="1" x14ac:dyDescent="0.2">
      <c r="A282" s="184"/>
      <c r="B282" s="166" t="s">
        <v>31</v>
      </c>
      <c r="C282" s="904" t="s">
        <v>272</v>
      </c>
      <c r="D282" s="904"/>
      <c r="E282" s="904"/>
      <c r="F282" s="904"/>
      <c r="G282" s="904"/>
      <c r="H282" s="904"/>
      <c r="I282" s="904"/>
      <c r="J282" s="904"/>
      <c r="K282" s="904"/>
      <c r="L282" s="185">
        <v>56.39</v>
      </c>
      <c r="M282" s="186" t="s">
        <v>31</v>
      </c>
      <c r="N282" s="187" t="s">
        <v>31</v>
      </c>
      <c r="Z282" s="137" t="s">
        <v>272</v>
      </c>
    </row>
    <row r="283" spans="1:26" s="132" customFormat="1" x14ac:dyDescent="0.2">
      <c r="A283" s="184"/>
      <c r="B283" s="166" t="s">
        <v>31</v>
      </c>
      <c r="C283" s="904" t="s">
        <v>273</v>
      </c>
      <c r="D283" s="904"/>
      <c r="E283" s="904"/>
      <c r="F283" s="904"/>
      <c r="G283" s="904"/>
      <c r="H283" s="904"/>
      <c r="I283" s="904"/>
      <c r="J283" s="904"/>
      <c r="K283" s="904"/>
      <c r="L283" s="185">
        <v>4861.2700000000004</v>
      </c>
      <c r="M283" s="186" t="s">
        <v>31</v>
      </c>
      <c r="N283" s="187" t="s">
        <v>31</v>
      </c>
      <c r="Z283" s="137" t="s">
        <v>273</v>
      </c>
    </row>
    <row r="284" spans="1:26" s="132" customFormat="1" x14ac:dyDescent="0.2">
      <c r="A284" s="184"/>
      <c r="B284" s="166" t="s">
        <v>31</v>
      </c>
      <c r="C284" s="904" t="s">
        <v>274</v>
      </c>
      <c r="D284" s="904"/>
      <c r="E284" s="904"/>
      <c r="F284" s="904"/>
      <c r="G284" s="904"/>
      <c r="H284" s="904"/>
      <c r="I284" s="904"/>
      <c r="J284" s="904"/>
      <c r="K284" s="904"/>
      <c r="L284" s="185">
        <v>745.1</v>
      </c>
      <c r="M284" s="186" t="s">
        <v>31</v>
      </c>
      <c r="N284" s="187" t="s">
        <v>31</v>
      </c>
      <c r="Z284" s="137" t="s">
        <v>274</v>
      </c>
    </row>
    <row r="285" spans="1:26" s="132" customFormat="1" x14ac:dyDescent="0.2">
      <c r="A285" s="184"/>
      <c r="B285" s="166" t="s">
        <v>31</v>
      </c>
      <c r="C285" s="904" t="s">
        <v>275</v>
      </c>
      <c r="D285" s="904"/>
      <c r="E285" s="904"/>
      <c r="F285" s="904"/>
      <c r="G285" s="904"/>
      <c r="H285" s="904"/>
      <c r="I285" s="904"/>
      <c r="J285" s="904"/>
      <c r="K285" s="904"/>
      <c r="L285" s="185">
        <v>529.86</v>
      </c>
      <c r="M285" s="186" t="s">
        <v>31</v>
      </c>
      <c r="N285" s="187" t="s">
        <v>31</v>
      </c>
      <c r="Z285" s="137" t="s">
        <v>275</v>
      </c>
    </row>
    <row r="286" spans="1:26" s="132" customFormat="1" x14ac:dyDescent="0.2">
      <c r="A286" s="184"/>
      <c r="B286" s="166" t="s">
        <v>235</v>
      </c>
      <c r="C286" s="904" t="s">
        <v>809</v>
      </c>
      <c r="D286" s="904"/>
      <c r="E286" s="904"/>
      <c r="F286" s="904"/>
      <c r="G286" s="904"/>
      <c r="H286" s="904"/>
      <c r="I286" s="904"/>
      <c r="J286" s="904"/>
      <c r="K286" s="904"/>
      <c r="L286" s="185">
        <v>137601.35999999999</v>
      </c>
      <c r="M286" s="186">
        <v>4.51</v>
      </c>
      <c r="N286" s="187">
        <v>620582</v>
      </c>
      <c r="Z286" s="137" t="s">
        <v>809</v>
      </c>
    </row>
    <row r="287" spans="1:26" s="132" customFormat="1" x14ac:dyDescent="0.2">
      <c r="A287" s="184"/>
      <c r="B287" s="166" t="s">
        <v>31</v>
      </c>
      <c r="C287" s="904" t="s">
        <v>276</v>
      </c>
      <c r="D287" s="904"/>
      <c r="E287" s="904"/>
      <c r="F287" s="904"/>
      <c r="G287" s="904"/>
      <c r="H287" s="904"/>
      <c r="I287" s="904"/>
      <c r="J287" s="904"/>
      <c r="K287" s="904"/>
      <c r="L287" s="185">
        <v>835.83</v>
      </c>
      <c r="M287" s="186" t="s">
        <v>31</v>
      </c>
      <c r="N287" s="187" t="s">
        <v>31</v>
      </c>
      <c r="Z287" s="137" t="s">
        <v>276</v>
      </c>
    </row>
    <row r="288" spans="1:26" s="132" customFormat="1" x14ac:dyDescent="0.2">
      <c r="A288" s="184"/>
      <c r="B288" s="166" t="s">
        <v>31</v>
      </c>
      <c r="C288" s="904" t="s">
        <v>277</v>
      </c>
      <c r="D288" s="904"/>
      <c r="E288" s="904"/>
      <c r="F288" s="904"/>
      <c r="G288" s="904"/>
      <c r="H288" s="904"/>
      <c r="I288" s="904"/>
      <c r="J288" s="904"/>
      <c r="K288" s="904"/>
      <c r="L288" s="185">
        <v>745.1</v>
      </c>
      <c r="M288" s="186" t="s">
        <v>31</v>
      </c>
      <c r="N288" s="187" t="s">
        <v>31</v>
      </c>
      <c r="Z288" s="137" t="s">
        <v>277</v>
      </c>
    </row>
    <row r="289" spans="1:27" x14ac:dyDescent="0.2">
      <c r="A289" s="184"/>
      <c r="B289" s="166" t="s">
        <v>31</v>
      </c>
      <c r="C289" s="904" t="s">
        <v>278</v>
      </c>
      <c r="D289" s="904"/>
      <c r="E289" s="904"/>
      <c r="F289" s="904"/>
      <c r="G289" s="904"/>
      <c r="H289" s="904"/>
      <c r="I289" s="904"/>
      <c r="J289" s="904"/>
      <c r="K289" s="904"/>
      <c r="L289" s="185">
        <v>529.86</v>
      </c>
      <c r="M289" s="186" t="s">
        <v>31</v>
      </c>
      <c r="N289" s="187" t="s">
        <v>31</v>
      </c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7" t="s">
        <v>278</v>
      </c>
      <c r="AA289" s="132"/>
    </row>
    <row r="290" spans="1:27" x14ac:dyDescent="0.2">
      <c r="A290" s="184"/>
      <c r="B290" s="178" t="s">
        <v>31</v>
      </c>
      <c r="C290" s="919" t="s">
        <v>467</v>
      </c>
      <c r="D290" s="919"/>
      <c r="E290" s="919"/>
      <c r="F290" s="919"/>
      <c r="G290" s="919"/>
      <c r="H290" s="919"/>
      <c r="I290" s="919"/>
      <c r="J290" s="919"/>
      <c r="K290" s="919"/>
      <c r="L290" s="188">
        <v>144623.32999999999</v>
      </c>
      <c r="M290" s="189" t="s">
        <v>31</v>
      </c>
      <c r="N290" s="194">
        <v>671842</v>
      </c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137" t="s">
        <v>467</v>
      </c>
    </row>
    <row r="291" spans="1:27" ht="1.5" customHeight="1" x14ac:dyDescent="0.2">
      <c r="B291" s="178"/>
      <c r="C291" s="173"/>
      <c r="D291" s="173"/>
      <c r="E291" s="173"/>
      <c r="F291" s="173"/>
      <c r="G291" s="173"/>
      <c r="H291" s="173"/>
      <c r="I291" s="173"/>
      <c r="J291" s="173"/>
      <c r="K291" s="173"/>
      <c r="L291" s="188"/>
      <c r="M291" s="189"/>
      <c r="N291" s="195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132"/>
    </row>
    <row r="292" spans="1:27" ht="53.25" customHeight="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196"/>
      <c r="N292" s="196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132"/>
    </row>
    <row r="293" spans="1:27" x14ac:dyDescent="0.2">
      <c r="B293" s="197" t="s">
        <v>468</v>
      </c>
      <c r="C293" s="923" t="s">
        <v>31</v>
      </c>
      <c r="D293" s="923"/>
      <c r="E293" s="923"/>
      <c r="F293" s="923"/>
      <c r="G293" s="923"/>
      <c r="H293" s="923"/>
      <c r="I293" s="923"/>
      <c r="J293" s="923"/>
      <c r="K293" s="923"/>
      <c r="L293" s="923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132"/>
    </row>
    <row r="294" spans="1:27" ht="13.5" customHeight="1" x14ac:dyDescent="0.2">
      <c r="B294" s="133"/>
      <c r="C294" s="924" t="s">
        <v>11</v>
      </c>
      <c r="D294" s="924"/>
      <c r="E294" s="924"/>
      <c r="F294" s="924"/>
      <c r="G294" s="924"/>
      <c r="H294" s="924"/>
      <c r="I294" s="924"/>
      <c r="J294" s="924"/>
      <c r="K294" s="924"/>
      <c r="L294" s="924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132"/>
    </row>
    <row r="295" spans="1:27" ht="12.75" customHeight="1" x14ac:dyDescent="0.2">
      <c r="B295" s="197" t="s">
        <v>469</v>
      </c>
      <c r="C295" s="923" t="s">
        <v>31</v>
      </c>
      <c r="D295" s="923"/>
      <c r="E295" s="923"/>
      <c r="F295" s="923"/>
      <c r="G295" s="923"/>
      <c r="H295" s="923"/>
      <c r="I295" s="923"/>
      <c r="J295" s="923"/>
      <c r="K295" s="923"/>
      <c r="L295" s="923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132"/>
    </row>
    <row r="296" spans="1:27" ht="13.5" customHeight="1" x14ac:dyDescent="0.2">
      <c r="C296" s="924" t="s">
        <v>11</v>
      </c>
      <c r="D296" s="924"/>
      <c r="E296" s="924"/>
      <c r="F296" s="924"/>
      <c r="G296" s="924"/>
      <c r="H296" s="924"/>
      <c r="I296" s="924"/>
      <c r="J296" s="924"/>
      <c r="K296" s="924"/>
      <c r="L296" s="924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132"/>
    </row>
    <row r="310" s="132" customFormat="1" x14ac:dyDescent="0.2"/>
  </sheetData>
  <mergeCells count="282">
    <mergeCell ref="C295:L295"/>
    <mergeCell ref="C296:L296"/>
    <mergeCell ref="C287:K287"/>
    <mergeCell ref="C288:K288"/>
    <mergeCell ref="C289:K289"/>
    <mergeCell ref="C290:K290"/>
    <mergeCell ref="C293:L293"/>
    <mergeCell ref="C294:L294"/>
    <mergeCell ref="C281:K281"/>
    <mergeCell ref="C282:K282"/>
    <mergeCell ref="C283:K283"/>
    <mergeCell ref="C284:K284"/>
    <mergeCell ref="C285:K285"/>
    <mergeCell ref="C286:K286"/>
    <mergeCell ref="C273:E273"/>
    <mergeCell ref="C274:E274"/>
    <mergeCell ref="C275:E275"/>
    <mergeCell ref="C278:K278"/>
    <mergeCell ref="C279:K279"/>
    <mergeCell ref="C280:K280"/>
    <mergeCell ref="C267:N267"/>
    <mergeCell ref="C268:E268"/>
    <mergeCell ref="C269:E269"/>
    <mergeCell ref="C270:E270"/>
    <mergeCell ref="C271:E271"/>
    <mergeCell ref="C272:E272"/>
    <mergeCell ref="C261:N261"/>
    <mergeCell ref="C262:N262"/>
    <mergeCell ref="C263:E263"/>
    <mergeCell ref="C264:N264"/>
    <mergeCell ref="C265:N265"/>
    <mergeCell ref="C266:E266"/>
    <mergeCell ref="C255:E255"/>
    <mergeCell ref="C256:E256"/>
    <mergeCell ref="C257:E257"/>
    <mergeCell ref="C258:E258"/>
    <mergeCell ref="C259:E259"/>
    <mergeCell ref="C260:E260"/>
    <mergeCell ref="C249:E249"/>
    <mergeCell ref="C250:N250"/>
    <mergeCell ref="C251:N251"/>
    <mergeCell ref="C252:E252"/>
    <mergeCell ref="C253:E253"/>
    <mergeCell ref="C254:E254"/>
    <mergeCell ref="C243:E243"/>
    <mergeCell ref="C244:E244"/>
    <mergeCell ref="C245:E245"/>
    <mergeCell ref="C246:E246"/>
    <mergeCell ref="C247:E247"/>
    <mergeCell ref="C248:N248"/>
    <mergeCell ref="C237:N237"/>
    <mergeCell ref="C238:N238"/>
    <mergeCell ref="C239:E239"/>
    <mergeCell ref="C240:E240"/>
    <mergeCell ref="C241:E241"/>
    <mergeCell ref="C242:E242"/>
    <mergeCell ref="C231:E231"/>
    <mergeCell ref="C232:E232"/>
    <mergeCell ref="C233:N233"/>
    <mergeCell ref="C234:E234"/>
    <mergeCell ref="C235:N235"/>
    <mergeCell ref="C236:E236"/>
    <mergeCell ref="C225:E225"/>
    <mergeCell ref="C226:E226"/>
    <mergeCell ref="C227:E227"/>
    <mergeCell ref="C228:E228"/>
    <mergeCell ref="C229:E229"/>
    <mergeCell ref="C230:E230"/>
    <mergeCell ref="C219:N219"/>
    <mergeCell ref="C220:N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N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N203"/>
    <mergeCell ref="C204:N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C189:N189"/>
    <mergeCell ref="C190:E190"/>
    <mergeCell ref="C191:E191"/>
    <mergeCell ref="C192:E192"/>
    <mergeCell ref="C193:E193"/>
    <mergeCell ref="C194:E194"/>
    <mergeCell ref="C183:N183"/>
    <mergeCell ref="C184:E184"/>
    <mergeCell ref="C185:N185"/>
    <mergeCell ref="C186:N186"/>
    <mergeCell ref="C187:E187"/>
    <mergeCell ref="C188:N188"/>
    <mergeCell ref="C177:E177"/>
    <mergeCell ref="C178:E178"/>
    <mergeCell ref="C179:E179"/>
    <mergeCell ref="C180:E180"/>
    <mergeCell ref="C181:E181"/>
    <mergeCell ref="C182:N182"/>
    <mergeCell ref="C171:E171"/>
    <mergeCell ref="C172:N172"/>
    <mergeCell ref="C173:E173"/>
    <mergeCell ref="C174:E174"/>
    <mergeCell ref="C175:E175"/>
    <mergeCell ref="C176:E176"/>
    <mergeCell ref="C165:E165"/>
    <mergeCell ref="C166:N166"/>
    <mergeCell ref="C167:N167"/>
    <mergeCell ref="C168:E168"/>
    <mergeCell ref="C169:N169"/>
    <mergeCell ref="C170:N170"/>
    <mergeCell ref="C159:E159"/>
    <mergeCell ref="C160:N160"/>
    <mergeCell ref="C161:N161"/>
    <mergeCell ref="C162:E162"/>
    <mergeCell ref="C163:N163"/>
    <mergeCell ref="C164:N164"/>
    <mergeCell ref="C153:E153"/>
    <mergeCell ref="C154:E154"/>
    <mergeCell ref="C155:E155"/>
    <mergeCell ref="C156:E156"/>
    <mergeCell ref="C157:E157"/>
    <mergeCell ref="C158:E158"/>
    <mergeCell ref="C147:N147"/>
    <mergeCell ref="C148:N148"/>
    <mergeCell ref="C149:E149"/>
    <mergeCell ref="C150:N150"/>
    <mergeCell ref="C151:E151"/>
    <mergeCell ref="C152:E152"/>
    <mergeCell ref="C141:E141"/>
    <mergeCell ref="C142:E142"/>
    <mergeCell ref="C143:E143"/>
    <mergeCell ref="C144:E144"/>
    <mergeCell ref="C145:E145"/>
    <mergeCell ref="C146:E146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E132"/>
    <mergeCell ref="C133:N133"/>
    <mergeCell ref="C134:E134"/>
    <mergeCell ref="C123:E123"/>
    <mergeCell ref="C124:E124"/>
    <mergeCell ref="C125:E125"/>
    <mergeCell ref="C126:E126"/>
    <mergeCell ref="C127:E127"/>
    <mergeCell ref="C128:E128"/>
    <mergeCell ref="C117:N117"/>
    <mergeCell ref="C118:E118"/>
    <mergeCell ref="C119:N119"/>
    <mergeCell ref="C120:E120"/>
    <mergeCell ref="C121:E121"/>
    <mergeCell ref="C122:E122"/>
    <mergeCell ref="C111:E111"/>
    <mergeCell ref="C112:E112"/>
    <mergeCell ref="C113:N113"/>
    <mergeCell ref="C114:N114"/>
    <mergeCell ref="C115:E115"/>
    <mergeCell ref="C116:N116"/>
    <mergeCell ref="C105:E105"/>
    <mergeCell ref="C106:E106"/>
    <mergeCell ref="C107:E107"/>
    <mergeCell ref="C108:E108"/>
    <mergeCell ref="C109:E109"/>
    <mergeCell ref="C110:E110"/>
    <mergeCell ref="C99:E99"/>
    <mergeCell ref="C100:N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N97"/>
    <mergeCell ref="C98:N98"/>
    <mergeCell ref="C87:E87"/>
    <mergeCell ref="C88:E88"/>
    <mergeCell ref="C89:E89"/>
    <mergeCell ref="C90:E90"/>
    <mergeCell ref="C91:E91"/>
    <mergeCell ref="C92:E92"/>
    <mergeCell ref="C81:N81"/>
    <mergeCell ref="C82:N82"/>
    <mergeCell ref="C83:E83"/>
    <mergeCell ref="C84:N84"/>
    <mergeCell ref="C85:E85"/>
    <mergeCell ref="C86:E86"/>
    <mergeCell ref="C75:E75"/>
    <mergeCell ref="C76:E76"/>
    <mergeCell ref="C77:E77"/>
    <mergeCell ref="C78:E78"/>
    <mergeCell ref="C79:E79"/>
    <mergeCell ref="C80:E80"/>
    <mergeCell ref="C69:E69"/>
    <mergeCell ref="C70:E70"/>
    <mergeCell ref="C71:E71"/>
    <mergeCell ref="C72:E72"/>
    <mergeCell ref="C73:E73"/>
    <mergeCell ref="C74:E74"/>
    <mergeCell ref="C63:E63"/>
    <mergeCell ref="C64:E64"/>
    <mergeCell ref="C65:N65"/>
    <mergeCell ref="C66:N66"/>
    <mergeCell ref="C67:E67"/>
    <mergeCell ref="C68:N68"/>
    <mergeCell ref="C57:E57"/>
    <mergeCell ref="C58:E58"/>
    <mergeCell ref="C59:E59"/>
    <mergeCell ref="C60:E60"/>
    <mergeCell ref="C61:E61"/>
    <mergeCell ref="C62:E62"/>
    <mergeCell ref="C51:E51"/>
    <mergeCell ref="C52:N52"/>
    <mergeCell ref="C53:E53"/>
    <mergeCell ref="C54:E54"/>
    <mergeCell ref="C55:E55"/>
    <mergeCell ref="C56:E56"/>
    <mergeCell ref="C45:E45"/>
    <mergeCell ref="C46:N46"/>
    <mergeCell ref="C47:N47"/>
    <mergeCell ref="C48:E48"/>
    <mergeCell ref="C49:N49"/>
    <mergeCell ref="C50:N50"/>
    <mergeCell ref="C39:E39"/>
    <mergeCell ref="C40:E40"/>
    <mergeCell ref="C41:E41"/>
    <mergeCell ref="C42:E42"/>
    <mergeCell ref="C43:E43"/>
    <mergeCell ref="C44:E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E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309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0"/>
  <sheetViews>
    <sheetView topLeftCell="A50" zoomScale="115" zoomScaleNormal="115" workbookViewId="0">
      <selection activeCell="J34" sqref="J34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37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1740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494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1104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9.58</v>
      </c>
      <c r="D20" s="148" t="s">
        <v>1176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L67*7.3/1000</f>
        <v>0.2</v>
      </c>
      <c r="M22" s="148" t="s">
        <v>1177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1.69</v>
      </c>
      <c r="D23" s="152" t="s">
        <v>1178</v>
      </c>
      <c r="E23" s="135" t="s">
        <v>206</v>
      </c>
      <c r="G23" s="132" t="s">
        <v>212</v>
      </c>
      <c r="L23" s="153"/>
      <c r="M23" s="153">
        <v>2.9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7.89</v>
      </c>
      <c r="D24" s="152" t="s">
        <v>1179</v>
      </c>
      <c r="E24" s="135" t="s">
        <v>206</v>
      </c>
      <c r="G24" s="132" t="s">
        <v>214</v>
      </c>
      <c r="L24" s="153"/>
      <c r="M24" s="153" t="s">
        <v>31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1180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1180</v>
      </c>
    </row>
    <row r="32" spans="1:17" s="132" customFormat="1" ht="22.5" x14ac:dyDescent="0.2">
      <c r="A32" s="157" t="s">
        <v>225</v>
      </c>
      <c r="B32" s="158" t="s">
        <v>1181</v>
      </c>
      <c r="C32" s="917" t="s">
        <v>1182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235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1182</v>
      </c>
    </row>
    <row r="33" spans="1:23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3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6.93</v>
      </c>
      <c r="K34" s="168" t="s">
        <v>520</v>
      </c>
      <c r="L34" s="169">
        <v>17.329999999999998</v>
      </c>
      <c r="M34" s="170" t="s">
        <v>31</v>
      </c>
      <c r="N34" s="171" t="s">
        <v>31</v>
      </c>
      <c r="S34" s="137" t="s">
        <v>255</v>
      </c>
    </row>
    <row r="35" spans="1:23" s="132" customFormat="1" x14ac:dyDescent="0.2">
      <c r="A35" s="167"/>
      <c r="B35" s="166" t="s">
        <v>256</v>
      </c>
      <c r="C35" s="904" t="s">
        <v>257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10.64</v>
      </c>
      <c r="K35" s="168" t="s">
        <v>31</v>
      </c>
      <c r="L35" s="169">
        <v>21.28</v>
      </c>
      <c r="M35" s="170" t="s">
        <v>31</v>
      </c>
      <c r="N35" s="171" t="s">
        <v>31</v>
      </c>
      <c r="S35" s="137" t="s">
        <v>257</v>
      </c>
    </row>
    <row r="36" spans="1:23" s="132" customFormat="1" x14ac:dyDescent="0.2">
      <c r="A36" s="167"/>
      <c r="B36" s="166" t="s">
        <v>31</v>
      </c>
      <c r="C36" s="904" t="s">
        <v>258</v>
      </c>
      <c r="D36" s="904"/>
      <c r="E36" s="904"/>
      <c r="F36" s="168" t="s">
        <v>241</v>
      </c>
      <c r="G36" s="168" t="s">
        <v>1183</v>
      </c>
      <c r="H36" s="168" t="s">
        <v>520</v>
      </c>
      <c r="I36" s="168" t="s">
        <v>1184</v>
      </c>
      <c r="J36" s="169" t="s">
        <v>31</v>
      </c>
      <c r="K36" s="168" t="s">
        <v>31</v>
      </c>
      <c r="L36" s="169" t="s">
        <v>31</v>
      </c>
      <c r="M36" s="170" t="s">
        <v>31</v>
      </c>
      <c r="N36" s="171" t="s">
        <v>31</v>
      </c>
      <c r="T36" s="137" t="s">
        <v>258</v>
      </c>
    </row>
    <row r="37" spans="1:23" s="132" customFormat="1" x14ac:dyDescent="0.2">
      <c r="A37" s="167"/>
      <c r="B37" s="166" t="s">
        <v>31</v>
      </c>
      <c r="C37" s="917" t="s">
        <v>244</v>
      </c>
      <c r="D37" s="917"/>
      <c r="E37" s="917"/>
      <c r="F37" s="159" t="s">
        <v>31</v>
      </c>
      <c r="G37" s="159" t="s">
        <v>31</v>
      </c>
      <c r="H37" s="159" t="s">
        <v>31</v>
      </c>
      <c r="I37" s="159" t="s">
        <v>31</v>
      </c>
      <c r="J37" s="160">
        <v>17.57</v>
      </c>
      <c r="K37" s="159" t="s">
        <v>31</v>
      </c>
      <c r="L37" s="160">
        <v>38.61</v>
      </c>
      <c r="M37" s="161" t="s">
        <v>31</v>
      </c>
      <c r="N37" s="162" t="s">
        <v>31</v>
      </c>
      <c r="U37" s="137" t="s">
        <v>244</v>
      </c>
    </row>
    <row r="38" spans="1:23" s="132" customFormat="1" x14ac:dyDescent="0.2">
      <c r="A38" s="167"/>
      <c r="B38" s="166" t="s">
        <v>31</v>
      </c>
      <c r="C38" s="904" t="s">
        <v>245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 t="s">
        <v>31</v>
      </c>
      <c r="K38" s="168" t="s">
        <v>31</v>
      </c>
      <c r="L38" s="169">
        <v>17.329999999999998</v>
      </c>
      <c r="M38" s="170" t="s">
        <v>31</v>
      </c>
      <c r="N38" s="171" t="s">
        <v>31</v>
      </c>
      <c r="T38" s="137" t="s">
        <v>245</v>
      </c>
    </row>
    <row r="39" spans="1:23" s="132" customFormat="1" ht="22.5" x14ac:dyDescent="0.2">
      <c r="A39" s="167"/>
      <c r="B39" s="166" t="s">
        <v>699</v>
      </c>
      <c r="C39" s="904" t="s">
        <v>700</v>
      </c>
      <c r="D39" s="904"/>
      <c r="E39" s="904"/>
      <c r="F39" s="168" t="s">
        <v>144</v>
      </c>
      <c r="G39" s="168" t="s">
        <v>537</v>
      </c>
      <c r="H39" s="168" t="s">
        <v>31</v>
      </c>
      <c r="I39" s="168" t="s">
        <v>537</v>
      </c>
      <c r="J39" s="169" t="s">
        <v>31</v>
      </c>
      <c r="K39" s="168" t="s">
        <v>31</v>
      </c>
      <c r="L39" s="169">
        <v>13.86</v>
      </c>
      <c r="M39" s="170" t="s">
        <v>31</v>
      </c>
      <c r="N39" s="171" t="s">
        <v>31</v>
      </c>
      <c r="T39" s="137" t="s">
        <v>700</v>
      </c>
    </row>
    <row r="40" spans="1:23" s="132" customFormat="1" ht="22.5" x14ac:dyDescent="0.2">
      <c r="A40" s="167"/>
      <c r="B40" s="166" t="s">
        <v>701</v>
      </c>
      <c r="C40" s="904" t="s">
        <v>702</v>
      </c>
      <c r="D40" s="904"/>
      <c r="E40" s="904"/>
      <c r="F40" s="168" t="s">
        <v>144</v>
      </c>
      <c r="G40" s="168" t="s">
        <v>703</v>
      </c>
      <c r="H40" s="168" t="s">
        <v>31</v>
      </c>
      <c r="I40" s="168" t="s">
        <v>703</v>
      </c>
      <c r="J40" s="169" t="s">
        <v>31</v>
      </c>
      <c r="K40" s="168" t="s">
        <v>31</v>
      </c>
      <c r="L40" s="169">
        <v>10.4</v>
      </c>
      <c r="M40" s="170" t="s">
        <v>31</v>
      </c>
      <c r="N40" s="171" t="s">
        <v>31</v>
      </c>
      <c r="T40" s="137" t="s">
        <v>702</v>
      </c>
    </row>
    <row r="41" spans="1:23" s="132" customFormat="1" x14ac:dyDescent="0.2">
      <c r="A41" s="172"/>
      <c r="B41" s="173"/>
      <c r="C41" s="918" t="s">
        <v>252</v>
      </c>
      <c r="D41" s="918"/>
      <c r="E41" s="918"/>
      <c r="F41" s="174" t="s">
        <v>31</v>
      </c>
      <c r="G41" s="174" t="s">
        <v>31</v>
      </c>
      <c r="H41" s="174" t="s">
        <v>31</v>
      </c>
      <c r="I41" s="174" t="s">
        <v>31</v>
      </c>
      <c r="J41" s="175" t="s">
        <v>31</v>
      </c>
      <c r="K41" s="174" t="s">
        <v>31</v>
      </c>
      <c r="L41" s="175">
        <v>62.87</v>
      </c>
      <c r="M41" s="161" t="s">
        <v>31</v>
      </c>
      <c r="N41" s="176" t="s">
        <v>31</v>
      </c>
      <c r="V41" s="137" t="s">
        <v>252</v>
      </c>
    </row>
    <row r="42" spans="1:23" s="132" customFormat="1" ht="22.5" x14ac:dyDescent="0.2">
      <c r="A42" s="157" t="s">
        <v>235</v>
      </c>
      <c r="B42" s="158" t="s">
        <v>1185</v>
      </c>
      <c r="C42" s="917" t="s">
        <v>1186</v>
      </c>
      <c r="D42" s="917"/>
      <c r="E42" s="917"/>
      <c r="F42" s="159" t="s">
        <v>178</v>
      </c>
      <c r="G42" s="159" t="s">
        <v>31</v>
      </c>
      <c r="H42" s="159" t="s">
        <v>31</v>
      </c>
      <c r="I42" s="159" t="s">
        <v>235</v>
      </c>
      <c r="J42" s="160">
        <v>874.86</v>
      </c>
      <c r="K42" s="159" t="s">
        <v>31</v>
      </c>
      <c r="L42" s="160">
        <v>1749.72</v>
      </c>
      <c r="M42" s="161" t="s">
        <v>31</v>
      </c>
      <c r="N42" s="162" t="s">
        <v>31</v>
      </c>
      <c r="Q42" s="137" t="s">
        <v>1186</v>
      </c>
    </row>
    <row r="43" spans="1:23" s="132" customFormat="1" ht="33.75" x14ac:dyDescent="0.2">
      <c r="A43" s="157" t="s">
        <v>238</v>
      </c>
      <c r="B43" s="158" t="s">
        <v>936</v>
      </c>
      <c r="C43" s="917" t="s">
        <v>937</v>
      </c>
      <c r="D43" s="917"/>
      <c r="E43" s="917"/>
      <c r="F43" s="159" t="s">
        <v>178</v>
      </c>
      <c r="G43" s="159" t="s">
        <v>31</v>
      </c>
      <c r="H43" s="159" t="s">
        <v>31</v>
      </c>
      <c r="I43" s="159" t="s">
        <v>256</v>
      </c>
      <c r="J43" s="160" t="s">
        <v>31</v>
      </c>
      <c r="K43" s="159" t="s">
        <v>31</v>
      </c>
      <c r="L43" s="160" t="s">
        <v>31</v>
      </c>
      <c r="M43" s="161" t="s">
        <v>31</v>
      </c>
      <c r="N43" s="162" t="s">
        <v>31</v>
      </c>
      <c r="Q43" s="137" t="s">
        <v>937</v>
      </c>
    </row>
    <row r="44" spans="1:23" s="132" customFormat="1" x14ac:dyDescent="0.2">
      <c r="A44" s="163"/>
      <c r="B44" s="164"/>
      <c r="C44" s="904" t="s">
        <v>1187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W44" s="137" t="s">
        <v>1187</v>
      </c>
    </row>
    <row r="45" spans="1:23" s="132" customFormat="1" ht="22.5" x14ac:dyDescent="0.2">
      <c r="A45" s="165"/>
      <c r="B45" s="166" t="s">
        <v>231</v>
      </c>
      <c r="C45" s="904" t="s">
        <v>232</v>
      </c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12"/>
      <c r="R45" s="137" t="s">
        <v>232</v>
      </c>
    </row>
    <row r="46" spans="1:23" s="132" customFormat="1" x14ac:dyDescent="0.2">
      <c r="A46" s="167"/>
      <c r="B46" s="166" t="s">
        <v>225</v>
      </c>
      <c r="C46" s="904" t="s">
        <v>255</v>
      </c>
      <c r="D46" s="904"/>
      <c r="E46" s="904"/>
      <c r="F46" s="168" t="s">
        <v>31</v>
      </c>
      <c r="G46" s="168" t="s">
        <v>31</v>
      </c>
      <c r="H46" s="168" t="s">
        <v>31</v>
      </c>
      <c r="I46" s="168" t="s">
        <v>31</v>
      </c>
      <c r="J46" s="169">
        <v>2.0699999999999998</v>
      </c>
      <c r="K46" s="168" t="s">
        <v>520</v>
      </c>
      <c r="L46" s="169">
        <v>10.35</v>
      </c>
      <c r="M46" s="170" t="s">
        <v>31</v>
      </c>
      <c r="N46" s="171" t="s">
        <v>31</v>
      </c>
      <c r="S46" s="137" t="s">
        <v>255</v>
      </c>
    </row>
    <row r="47" spans="1:23" s="132" customFormat="1" x14ac:dyDescent="0.2">
      <c r="A47" s="167"/>
      <c r="B47" s="166" t="s">
        <v>256</v>
      </c>
      <c r="C47" s="904" t="s">
        <v>257</v>
      </c>
      <c r="D47" s="904"/>
      <c r="E47" s="904"/>
      <c r="F47" s="168" t="s">
        <v>31</v>
      </c>
      <c r="G47" s="168" t="s">
        <v>31</v>
      </c>
      <c r="H47" s="168" t="s">
        <v>31</v>
      </c>
      <c r="I47" s="168" t="s">
        <v>31</v>
      </c>
      <c r="J47" s="169">
        <v>0.04</v>
      </c>
      <c r="K47" s="168" t="s">
        <v>31</v>
      </c>
      <c r="L47" s="169">
        <v>0.16</v>
      </c>
      <c r="M47" s="170" t="s">
        <v>31</v>
      </c>
      <c r="N47" s="171" t="s">
        <v>31</v>
      </c>
      <c r="S47" s="137" t="s">
        <v>257</v>
      </c>
    </row>
    <row r="48" spans="1:23" s="132" customFormat="1" x14ac:dyDescent="0.2">
      <c r="A48" s="167"/>
      <c r="B48" s="166" t="s">
        <v>31</v>
      </c>
      <c r="C48" s="904" t="s">
        <v>258</v>
      </c>
      <c r="D48" s="904"/>
      <c r="E48" s="904"/>
      <c r="F48" s="168" t="s">
        <v>241</v>
      </c>
      <c r="G48" s="168" t="s">
        <v>939</v>
      </c>
      <c r="H48" s="168" t="s">
        <v>520</v>
      </c>
      <c r="I48" s="168" t="s">
        <v>1188</v>
      </c>
      <c r="J48" s="169" t="s">
        <v>31</v>
      </c>
      <c r="K48" s="168" t="s">
        <v>31</v>
      </c>
      <c r="L48" s="169" t="s">
        <v>31</v>
      </c>
      <c r="M48" s="170" t="s">
        <v>31</v>
      </c>
      <c r="N48" s="171" t="s">
        <v>31</v>
      </c>
      <c r="T48" s="137" t="s">
        <v>258</v>
      </c>
    </row>
    <row r="49" spans="1:26" s="132" customFormat="1" x14ac:dyDescent="0.2">
      <c r="A49" s="167"/>
      <c r="B49" s="166" t="s">
        <v>31</v>
      </c>
      <c r="C49" s="917" t="s">
        <v>244</v>
      </c>
      <c r="D49" s="917"/>
      <c r="E49" s="917"/>
      <c r="F49" s="159" t="s">
        <v>31</v>
      </c>
      <c r="G49" s="159" t="s">
        <v>31</v>
      </c>
      <c r="H49" s="159" t="s">
        <v>31</v>
      </c>
      <c r="I49" s="159" t="s">
        <v>31</v>
      </c>
      <c r="J49" s="160">
        <v>2.11</v>
      </c>
      <c r="K49" s="159" t="s">
        <v>31</v>
      </c>
      <c r="L49" s="160">
        <v>10.51</v>
      </c>
      <c r="M49" s="161" t="s">
        <v>31</v>
      </c>
      <c r="N49" s="162" t="s">
        <v>31</v>
      </c>
      <c r="U49" s="137" t="s">
        <v>244</v>
      </c>
    </row>
    <row r="50" spans="1:26" s="132" customFormat="1" x14ac:dyDescent="0.2">
      <c r="A50" s="167"/>
      <c r="B50" s="166" t="s">
        <v>31</v>
      </c>
      <c r="C50" s="904" t="s">
        <v>245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 t="s">
        <v>31</v>
      </c>
      <c r="K50" s="168" t="s">
        <v>31</v>
      </c>
      <c r="L50" s="169">
        <v>10.35</v>
      </c>
      <c r="M50" s="170" t="s">
        <v>31</v>
      </c>
      <c r="N50" s="171" t="s">
        <v>31</v>
      </c>
      <c r="T50" s="137" t="s">
        <v>245</v>
      </c>
    </row>
    <row r="51" spans="1:26" s="132" customFormat="1" ht="22.5" x14ac:dyDescent="0.2">
      <c r="A51" s="167"/>
      <c r="B51" s="166" t="s">
        <v>839</v>
      </c>
      <c r="C51" s="904" t="s">
        <v>840</v>
      </c>
      <c r="D51" s="904"/>
      <c r="E51" s="904"/>
      <c r="F51" s="168" t="s">
        <v>144</v>
      </c>
      <c r="G51" s="168" t="s">
        <v>841</v>
      </c>
      <c r="H51" s="168" t="s">
        <v>31</v>
      </c>
      <c r="I51" s="168" t="s">
        <v>841</v>
      </c>
      <c r="J51" s="169" t="s">
        <v>31</v>
      </c>
      <c r="K51" s="168" t="s">
        <v>31</v>
      </c>
      <c r="L51" s="169">
        <v>9.52</v>
      </c>
      <c r="M51" s="170" t="s">
        <v>31</v>
      </c>
      <c r="N51" s="171" t="s">
        <v>31</v>
      </c>
      <c r="T51" s="137" t="s">
        <v>840</v>
      </c>
    </row>
    <row r="52" spans="1:26" s="132" customFormat="1" ht="22.5" x14ac:dyDescent="0.2">
      <c r="A52" s="167"/>
      <c r="B52" s="166" t="s">
        <v>842</v>
      </c>
      <c r="C52" s="904" t="s">
        <v>843</v>
      </c>
      <c r="D52" s="904"/>
      <c r="E52" s="904"/>
      <c r="F52" s="168" t="s">
        <v>144</v>
      </c>
      <c r="G52" s="168" t="s">
        <v>554</v>
      </c>
      <c r="H52" s="168" t="s">
        <v>31</v>
      </c>
      <c r="I52" s="168" t="s">
        <v>554</v>
      </c>
      <c r="J52" s="169" t="s">
        <v>31</v>
      </c>
      <c r="K52" s="168" t="s">
        <v>31</v>
      </c>
      <c r="L52" s="169">
        <v>6.73</v>
      </c>
      <c r="M52" s="170" t="s">
        <v>31</v>
      </c>
      <c r="N52" s="171" t="s">
        <v>31</v>
      </c>
      <c r="T52" s="137" t="s">
        <v>843</v>
      </c>
    </row>
    <row r="53" spans="1:26" s="132" customFormat="1" x14ac:dyDescent="0.2">
      <c r="A53" s="172"/>
      <c r="B53" s="173"/>
      <c r="C53" s="918" t="s">
        <v>252</v>
      </c>
      <c r="D53" s="918"/>
      <c r="E53" s="918"/>
      <c r="F53" s="174" t="s">
        <v>31</v>
      </c>
      <c r="G53" s="174" t="s">
        <v>31</v>
      </c>
      <c r="H53" s="174" t="s">
        <v>31</v>
      </c>
      <c r="I53" s="174" t="s">
        <v>31</v>
      </c>
      <c r="J53" s="175" t="s">
        <v>31</v>
      </c>
      <c r="K53" s="174" t="s">
        <v>31</v>
      </c>
      <c r="L53" s="175">
        <v>26.76</v>
      </c>
      <c r="M53" s="161" t="s">
        <v>31</v>
      </c>
      <c r="N53" s="176" t="s">
        <v>31</v>
      </c>
      <c r="V53" s="137" t="s">
        <v>252</v>
      </c>
    </row>
    <row r="54" spans="1:26" s="132" customFormat="1" ht="22.5" x14ac:dyDescent="0.2">
      <c r="A54" s="157" t="s">
        <v>256</v>
      </c>
      <c r="B54" s="158" t="s">
        <v>881</v>
      </c>
      <c r="C54" s="917" t="s">
        <v>1189</v>
      </c>
      <c r="D54" s="917"/>
      <c r="E54" s="917"/>
      <c r="F54" s="159" t="s">
        <v>178</v>
      </c>
      <c r="G54" s="159" t="s">
        <v>31</v>
      </c>
      <c r="H54" s="159" t="s">
        <v>31</v>
      </c>
      <c r="I54" s="159" t="s">
        <v>235</v>
      </c>
      <c r="J54" s="160">
        <v>69.37</v>
      </c>
      <c r="K54" s="159" t="s">
        <v>787</v>
      </c>
      <c r="L54" s="160">
        <v>141.51</v>
      </c>
      <c r="M54" s="161" t="s">
        <v>31</v>
      </c>
      <c r="N54" s="162" t="s">
        <v>31</v>
      </c>
      <c r="Q54" s="137" t="s">
        <v>1189</v>
      </c>
    </row>
    <row r="55" spans="1:26" s="132" customFormat="1" x14ac:dyDescent="0.2">
      <c r="A55" s="163"/>
      <c r="B55" s="164"/>
      <c r="C55" s="904" t="s">
        <v>1190</v>
      </c>
      <c r="D55" s="904"/>
      <c r="E55" s="904"/>
      <c r="F55" s="904"/>
      <c r="G55" s="904"/>
      <c r="H55" s="904"/>
      <c r="I55" s="904"/>
      <c r="J55" s="904"/>
      <c r="K55" s="904"/>
      <c r="L55" s="904"/>
      <c r="M55" s="904"/>
      <c r="N55" s="912"/>
      <c r="X55" s="137" t="s">
        <v>1190</v>
      </c>
    </row>
    <row r="56" spans="1:26" s="132" customFormat="1" ht="22.5" x14ac:dyDescent="0.2">
      <c r="A56" s="165"/>
      <c r="B56" s="166" t="s">
        <v>789</v>
      </c>
      <c r="C56" s="904" t="s">
        <v>790</v>
      </c>
      <c r="D56" s="904"/>
      <c r="E56" s="904"/>
      <c r="F56" s="904"/>
      <c r="G56" s="904"/>
      <c r="H56" s="904"/>
      <c r="I56" s="904"/>
      <c r="J56" s="904"/>
      <c r="K56" s="904"/>
      <c r="L56" s="904"/>
      <c r="M56" s="904"/>
      <c r="N56" s="912"/>
      <c r="R56" s="137" t="s">
        <v>790</v>
      </c>
    </row>
    <row r="57" spans="1:26" s="132" customFormat="1" ht="1.5" customHeight="1" x14ac:dyDescent="0.2">
      <c r="A57" s="177"/>
      <c r="B57" s="173"/>
      <c r="C57" s="173"/>
      <c r="D57" s="173"/>
      <c r="E57" s="173"/>
      <c r="F57" s="177"/>
      <c r="G57" s="177"/>
      <c r="H57" s="177"/>
      <c r="I57" s="177"/>
      <c r="J57" s="178"/>
      <c r="K57" s="177"/>
      <c r="L57" s="178"/>
      <c r="M57" s="168"/>
      <c r="N57" s="178"/>
    </row>
    <row r="58" spans="1:26" s="132" customFormat="1" ht="2.25" customHeight="1" x14ac:dyDescent="0.2"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91"/>
      <c r="M58" s="192"/>
      <c r="N58" s="193"/>
    </row>
    <row r="59" spans="1:26" s="132" customFormat="1" x14ac:dyDescent="0.2">
      <c r="A59" s="179"/>
      <c r="B59" s="180" t="s">
        <v>31</v>
      </c>
      <c r="C59" s="918" t="s">
        <v>466</v>
      </c>
      <c r="D59" s="918"/>
      <c r="E59" s="918"/>
      <c r="F59" s="918"/>
      <c r="G59" s="918"/>
      <c r="H59" s="918"/>
      <c r="I59" s="918"/>
      <c r="J59" s="918"/>
      <c r="K59" s="918"/>
      <c r="L59" s="181" t="s">
        <v>31</v>
      </c>
      <c r="M59" s="182" t="s">
        <v>31</v>
      </c>
      <c r="N59" s="183" t="s">
        <v>31</v>
      </c>
      <c r="Y59" s="137" t="s">
        <v>466</v>
      </c>
    </row>
    <row r="60" spans="1:26" s="132" customFormat="1" x14ac:dyDescent="0.2">
      <c r="A60" s="184"/>
      <c r="B60" s="166" t="s">
        <v>225</v>
      </c>
      <c r="C60" s="904" t="s">
        <v>808</v>
      </c>
      <c r="D60" s="904"/>
      <c r="E60" s="904"/>
      <c r="F60" s="904"/>
      <c r="G60" s="904"/>
      <c r="H60" s="904"/>
      <c r="I60" s="904"/>
      <c r="J60" s="904"/>
      <c r="K60" s="904"/>
      <c r="L60" s="185">
        <v>231.14</v>
      </c>
      <c r="M60" s="186">
        <v>7.3</v>
      </c>
      <c r="N60" s="187">
        <v>1687</v>
      </c>
      <c r="Z60" s="137" t="s">
        <v>808</v>
      </c>
    </row>
    <row r="61" spans="1:26" s="132" customFormat="1" x14ac:dyDescent="0.2">
      <c r="A61" s="184"/>
      <c r="B61" s="166" t="s">
        <v>31</v>
      </c>
      <c r="C61" s="904" t="s">
        <v>270</v>
      </c>
      <c r="D61" s="904"/>
      <c r="E61" s="904"/>
      <c r="F61" s="904"/>
      <c r="G61" s="904"/>
      <c r="H61" s="904"/>
      <c r="I61" s="904"/>
      <c r="J61" s="904"/>
      <c r="K61" s="904"/>
      <c r="L61" s="185" t="s">
        <v>31</v>
      </c>
      <c r="M61" s="186" t="s">
        <v>31</v>
      </c>
      <c r="N61" s="187" t="s">
        <v>31</v>
      </c>
      <c r="Z61" s="137" t="s">
        <v>270</v>
      </c>
    </row>
    <row r="62" spans="1:26" s="132" customFormat="1" x14ac:dyDescent="0.2">
      <c r="A62" s="184"/>
      <c r="B62" s="166" t="s">
        <v>31</v>
      </c>
      <c r="C62" s="904" t="s">
        <v>271</v>
      </c>
      <c r="D62" s="904"/>
      <c r="E62" s="904"/>
      <c r="F62" s="904"/>
      <c r="G62" s="904"/>
      <c r="H62" s="904"/>
      <c r="I62" s="904"/>
      <c r="J62" s="904"/>
      <c r="K62" s="904"/>
      <c r="L62" s="185">
        <v>27.68</v>
      </c>
      <c r="M62" s="186" t="s">
        <v>31</v>
      </c>
      <c r="N62" s="187" t="s">
        <v>31</v>
      </c>
      <c r="Z62" s="137" t="s">
        <v>271</v>
      </c>
    </row>
    <row r="63" spans="1:26" s="132" customFormat="1" x14ac:dyDescent="0.2">
      <c r="A63" s="184"/>
      <c r="B63" s="166" t="s">
        <v>31</v>
      </c>
      <c r="C63" s="904" t="s">
        <v>273</v>
      </c>
      <c r="D63" s="904"/>
      <c r="E63" s="904"/>
      <c r="F63" s="904"/>
      <c r="G63" s="904"/>
      <c r="H63" s="904"/>
      <c r="I63" s="904"/>
      <c r="J63" s="904"/>
      <c r="K63" s="904"/>
      <c r="L63" s="185">
        <v>162.94999999999999</v>
      </c>
      <c r="M63" s="186" t="s">
        <v>31</v>
      </c>
      <c r="N63" s="187" t="s">
        <v>31</v>
      </c>
      <c r="Z63" s="137" t="s">
        <v>273</v>
      </c>
    </row>
    <row r="64" spans="1:26" s="132" customFormat="1" x14ac:dyDescent="0.2">
      <c r="A64" s="184"/>
      <c r="B64" s="166" t="s">
        <v>31</v>
      </c>
      <c r="C64" s="904" t="s">
        <v>274</v>
      </c>
      <c r="D64" s="904"/>
      <c r="E64" s="904"/>
      <c r="F64" s="904"/>
      <c r="G64" s="904"/>
      <c r="H64" s="904"/>
      <c r="I64" s="904"/>
      <c r="J64" s="904"/>
      <c r="K64" s="904"/>
      <c r="L64" s="185">
        <v>23.38</v>
      </c>
      <c r="M64" s="186" t="s">
        <v>31</v>
      </c>
      <c r="N64" s="187" t="s">
        <v>31</v>
      </c>
      <c r="Z64" s="137" t="s">
        <v>274</v>
      </c>
    </row>
    <row r="65" spans="1:27" x14ac:dyDescent="0.2">
      <c r="A65" s="184"/>
      <c r="B65" s="166" t="s">
        <v>31</v>
      </c>
      <c r="C65" s="904" t="s">
        <v>275</v>
      </c>
      <c r="D65" s="904"/>
      <c r="E65" s="904"/>
      <c r="F65" s="904"/>
      <c r="G65" s="904"/>
      <c r="H65" s="904"/>
      <c r="I65" s="904"/>
      <c r="J65" s="904"/>
      <c r="K65" s="904"/>
      <c r="L65" s="185">
        <v>17.13</v>
      </c>
      <c r="M65" s="186" t="s">
        <v>31</v>
      </c>
      <c r="N65" s="187" t="s">
        <v>31</v>
      </c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7" t="s">
        <v>275</v>
      </c>
      <c r="AA65" s="132"/>
    </row>
    <row r="66" spans="1:27" x14ac:dyDescent="0.2">
      <c r="A66" s="184"/>
      <c r="B66" s="166" t="s">
        <v>235</v>
      </c>
      <c r="C66" s="904" t="s">
        <v>809</v>
      </c>
      <c r="D66" s="904"/>
      <c r="E66" s="904"/>
      <c r="F66" s="904"/>
      <c r="G66" s="904"/>
      <c r="H66" s="904"/>
      <c r="I66" s="904"/>
      <c r="J66" s="904"/>
      <c r="K66" s="904"/>
      <c r="L66" s="185">
        <v>1749.72</v>
      </c>
      <c r="M66" s="186">
        <v>4.51</v>
      </c>
      <c r="N66" s="187">
        <v>7891</v>
      </c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7" t="s">
        <v>809</v>
      </c>
      <c r="AA66" s="132"/>
    </row>
    <row r="67" spans="1:27" x14ac:dyDescent="0.2">
      <c r="A67" s="184"/>
      <c r="B67" s="166" t="s">
        <v>31</v>
      </c>
      <c r="C67" s="904" t="s">
        <v>276</v>
      </c>
      <c r="D67" s="904"/>
      <c r="E67" s="904"/>
      <c r="F67" s="904"/>
      <c r="G67" s="904"/>
      <c r="H67" s="904"/>
      <c r="I67" s="904"/>
      <c r="J67" s="904"/>
      <c r="K67" s="904"/>
      <c r="L67" s="185">
        <v>27.68</v>
      </c>
      <c r="M67" s="186" t="s">
        <v>31</v>
      </c>
      <c r="N67" s="187" t="s">
        <v>31</v>
      </c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7" t="s">
        <v>276</v>
      </c>
      <c r="AA67" s="132"/>
    </row>
    <row r="68" spans="1:27" x14ac:dyDescent="0.2">
      <c r="A68" s="184"/>
      <c r="B68" s="166" t="s">
        <v>31</v>
      </c>
      <c r="C68" s="904" t="s">
        <v>277</v>
      </c>
      <c r="D68" s="904"/>
      <c r="E68" s="904"/>
      <c r="F68" s="904"/>
      <c r="G68" s="904"/>
      <c r="H68" s="904"/>
      <c r="I68" s="904"/>
      <c r="J68" s="904"/>
      <c r="K68" s="904"/>
      <c r="L68" s="185">
        <v>23.38</v>
      </c>
      <c r="M68" s="186" t="s">
        <v>31</v>
      </c>
      <c r="N68" s="187" t="s">
        <v>31</v>
      </c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7" t="s">
        <v>277</v>
      </c>
      <c r="AA68" s="132"/>
    </row>
    <row r="69" spans="1:27" x14ac:dyDescent="0.2">
      <c r="A69" s="184"/>
      <c r="B69" s="166" t="s">
        <v>31</v>
      </c>
      <c r="C69" s="904" t="s">
        <v>278</v>
      </c>
      <c r="D69" s="904"/>
      <c r="E69" s="904"/>
      <c r="F69" s="904"/>
      <c r="G69" s="904"/>
      <c r="H69" s="904"/>
      <c r="I69" s="904"/>
      <c r="J69" s="904"/>
      <c r="K69" s="904"/>
      <c r="L69" s="185">
        <v>17.13</v>
      </c>
      <c r="M69" s="186" t="s">
        <v>31</v>
      </c>
      <c r="N69" s="187" t="s">
        <v>31</v>
      </c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7" t="s">
        <v>278</v>
      </c>
      <c r="AA69" s="132"/>
    </row>
    <row r="70" spans="1:27" x14ac:dyDescent="0.2">
      <c r="A70" s="184"/>
      <c r="B70" s="178" t="s">
        <v>31</v>
      </c>
      <c r="C70" s="919" t="s">
        <v>467</v>
      </c>
      <c r="D70" s="919"/>
      <c r="E70" s="919"/>
      <c r="F70" s="919"/>
      <c r="G70" s="919"/>
      <c r="H70" s="919"/>
      <c r="I70" s="919"/>
      <c r="J70" s="919"/>
      <c r="K70" s="919"/>
      <c r="L70" s="188">
        <v>1980.86</v>
      </c>
      <c r="M70" s="189" t="s">
        <v>31</v>
      </c>
      <c r="N70" s="194">
        <v>9578</v>
      </c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7" t="s">
        <v>467</v>
      </c>
    </row>
    <row r="71" spans="1:27" ht="1.5" customHeight="1" x14ac:dyDescent="0.2">
      <c r="B71" s="178"/>
      <c r="C71" s="173"/>
      <c r="D71" s="173"/>
      <c r="E71" s="173"/>
      <c r="F71" s="173"/>
      <c r="G71" s="173"/>
      <c r="H71" s="173"/>
      <c r="I71" s="173"/>
      <c r="J71" s="173"/>
      <c r="K71" s="173"/>
      <c r="L71" s="188"/>
      <c r="M71" s="189"/>
      <c r="N71" s="195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</row>
    <row r="72" spans="1:27" ht="53.25" customHeight="1" x14ac:dyDescent="0.2">
      <c r="A72" s="196"/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</row>
    <row r="73" spans="1:27" x14ac:dyDescent="0.2">
      <c r="B73" s="197" t="s">
        <v>468</v>
      </c>
      <c r="C73" s="923" t="s">
        <v>31</v>
      </c>
      <c r="D73" s="923"/>
      <c r="E73" s="923"/>
      <c r="F73" s="923"/>
      <c r="G73" s="923"/>
      <c r="H73" s="923"/>
      <c r="I73" s="923"/>
      <c r="J73" s="923"/>
      <c r="K73" s="923"/>
      <c r="L73" s="923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</row>
    <row r="74" spans="1:27" ht="13.5" customHeight="1" x14ac:dyDescent="0.2">
      <c r="B74" s="133"/>
      <c r="C74" s="924" t="s">
        <v>11</v>
      </c>
      <c r="D74" s="924"/>
      <c r="E74" s="924"/>
      <c r="F74" s="924"/>
      <c r="G74" s="924"/>
      <c r="H74" s="924"/>
      <c r="I74" s="924"/>
      <c r="J74" s="924"/>
      <c r="K74" s="924"/>
      <c r="L74" s="924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</row>
    <row r="75" spans="1:27" ht="12.75" customHeight="1" x14ac:dyDescent="0.2">
      <c r="B75" s="197" t="s">
        <v>469</v>
      </c>
      <c r="C75" s="923" t="s">
        <v>31</v>
      </c>
      <c r="D75" s="923"/>
      <c r="E75" s="923"/>
      <c r="F75" s="923"/>
      <c r="G75" s="923"/>
      <c r="H75" s="923"/>
      <c r="I75" s="923"/>
      <c r="J75" s="923"/>
      <c r="K75" s="923"/>
      <c r="L75" s="923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</row>
    <row r="76" spans="1:27" ht="13.5" customHeight="1" x14ac:dyDescent="0.2">
      <c r="C76" s="924" t="s">
        <v>11</v>
      </c>
      <c r="D76" s="924"/>
      <c r="E76" s="924"/>
      <c r="F76" s="924"/>
      <c r="G76" s="924"/>
      <c r="H76" s="924"/>
      <c r="I76" s="924"/>
      <c r="J76" s="924"/>
      <c r="K76" s="924"/>
      <c r="L76" s="924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</row>
    <row r="90" s="132" customFormat="1" x14ac:dyDescent="0.2"/>
  </sheetData>
  <mergeCells count="62">
    <mergeCell ref="C73:L73"/>
    <mergeCell ref="C74:L74"/>
    <mergeCell ref="C75:L75"/>
    <mergeCell ref="C76:L76"/>
    <mergeCell ref="C65:K65"/>
    <mergeCell ref="C66:K66"/>
    <mergeCell ref="C67:K67"/>
    <mergeCell ref="C68:K68"/>
    <mergeCell ref="C69:K69"/>
    <mergeCell ref="C70:K70"/>
    <mergeCell ref="C38:E38"/>
    <mergeCell ref="C64:K64"/>
    <mergeCell ref="C51:E51"/>
    <mergeCell ref="C52:E52"/>
    <mergeCell ref="C53:E53"/>
    <mergeCell ref="C54:E54"/>
    <mergeCell ref="C55:N55"/>
    <mergeCell ref="C56:N56"/>
    <mergeCell ref="C59:K59"/>
    <mergeCell ref="C60:K60"/>
    <mergeCell ref="C61:K61"/>
    <mergeCell ref="C62:K62"/>
    <mergeCell ref="C63:K63"/>
    <mergeCell ref="C50:E50"/>
    <mergeCell ref="C39:E39"/>
    <mergeCell ref="C40:E40"/>
    <mergeCell ref="C41:E41"/>
    <mergeCell ref="C42:E42"/>
    <mergeCell ref="C43:E43"/>
    <mergeCell ref="C44:N44"/>
    <mergeCell ref="C45:N45"/>
    <mergeCell ref="C46:E46"/>
    <mergeCell ref="C47:E47"/>
    <mergeCell ref="C48:E48"/>
    <mergeCell ref="C49:E49"/>
    <mergeCell ref="N27:N29"/>
    <mergeCell ref="C30:E30"/>
    <mergeCell ref="A31:N31"/>
    <mergeCell ref="G27:I28"/>
    <mergeCell ref="C37:E37"/>
    <mergeCell ref="C33:N33"/>
    <mergeCell ref="C34:E34"/>
    <mergeCell ref="C35:E35"/>
    <mergeCell ref="C36:E36"/>
    <mergeCell ref="A12:N12"/>
    <mergeCell ref="A13:N13"/>
    <mergeCell ref="B15:F15"/>
    <mergeCell ref="B16:F16"/>
    <mergeCell ref="L25:M25"/>
    <mergeCell ref="C32:E32"/>
    <mergeCell ref="A27:A29"/>
    <mergeCell ref="B27:B29"/>
    <mergeCell ref="C27:E29"/>
    <mergeCell ref="F27:F29"/>
    <mergeCell ref="J27:L28"/>
    <mergeCell ref="M27:M29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89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6"/>
  <sheetViews>
    <sheetView topLeftCell="A82" zoomScale="115" zoomScaleNormal="115" workbookViewId="0">
      <selection activeCell="J34" sqref="J34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37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1741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496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1104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362.94</v>
      </c>
      <c r="D20" s="148" t="s">
        <v>1742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L103*7.3/1000</f>
        <v>0.92</v>
      </c>
      <c r="M22" s="148" t="s">
        <v>1193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7.91</v>
      </c>
      <c r="D23" s="152" t="s">
        <v>1194</v>
      </c>
      <c r="E23" s="135" t="s">
        <v>206</v>
      </c>
      <c r="G23" s="132" t="s">
        <v>212</v>
      </c>
      <c r="L23" s="153"/>
      <c r="M23" s="153">
        <v>11.05</v>
      </c>
      <c r="N23" s="138" t="s">
        <v>213</v>
      </c>
    </row>
    <row r="24" spans="1:17" s="132" customFormat="1" ht="12.75" customHeight="1" x14ac:dyDescent="0.2">
      <c r="B24" s="132" t="s">
        <v>18</v>
      </c>
      <c r="C24" s="238">
        <v>355.03</v>
      </c>
      <c r="D24" s="152" t="s">
        <v>1195</v>
      </c>
      <c r="E24" s="135" t="s">
        <v>206</v>
      </c>
      <c r="G24" s="132" t="s">
        <v>214</v>
      </c>
      <c r="L24" s="153"/>
      <c r="M24" s="153">
        <v>1.51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1196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1196</v>
      </c>
    </row>
    <row r="32" spans="1:17" s="132" customFormat="1" ht="22.5" x14ac:dyDescent="0.2">
      <c r="A32" s="157" t="s">
        <v>225</v>
      </c>
      <c r="B32" s="158" t="s">
        <v>1197</v>
      </c>
      <c r="C32" s="917" t="s">
        <v>1198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225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1198</v>
      </c>
    </row>
    <row r="33" spans="1:23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3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37.6</v>
      </c>
      <c r="K34" s="168" t="s">
        <v>520</v>
      </c>
      <c r="L34" s="169">
        <v>47</v>
      </c>
      <c r="M34" s="170" t="s">
        <v>31</v>
      </c>
      <c r="N34" s="171" t="s">
        <v>31</v>
      </c>
      <c r="S34" s="137" t="s">
        <v>255</v>
      </c>
    </row>
    <row r="35" spans="1:23" s="132" customFormat="1" x14ac:dyDescent="0.2">
      <c r="A35" s="167"/>
      <c r="B35" s="166" t="s">
        <v>235</v>
      </c>
      <c r="C35" s="904" t="s">
        <v>236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573.04999999999995</v>
      </c>
      <c r="K35" s="168" t="s">
        <v>520</v>
      </c>
      <c r="L35" s="169">
        <v>716.31</v>
      </c>
      <c r="M35" s="170" t="s">
        <v>31</v>
      </c>
      <c r="N35" s="171" t="s">
        <v>31</v>
      </c>
      <c r="S35" s="137" t="s">
        <v>236</v>
      </c>
    </row>
    <row r="36" spans="1:23" s="132" customFormat="1" x14ac:dyDescent="0.2">
      <c r="A36" s="167"/>
      <c r="B36" s="166" t="s">
        <v>238</v>
      </c>
      <c r="C36" s="904" t="s">
        <v>239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17.28</v>
      </c>
      <c r="K36" s="168" t="s">
        <v>520</v>
      </c>
      <c r="L36" s="169">
        <v>21.6</v>
      </c>
      <c r="M36" s="170" t="s">
        <v>31</v>
      </c>
      <c r="N36" s="171" t="s">
        <v>31</v>
      </c>
      <c r="S36" s="137" t="s">
        <v>239</v>
      </c>
    </row>
    <row r="37" spans="1:23" s="132" customFormat="1" x14ac:dyDescent="0.2">
      <c r="A37" s="167"/>
      <c r="B37" s="166" t="s">
        <v>256</v>
      </c>
      <c r="C37" s="904" t="s">
        <v>257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1.47</v>
      </c>
      <c r="K37" s="168" t="s">
        <v>31</v>
      </c>
      <c r="L37" s="169">
        <v>1.47</v>
      </c>
      <c r="M37" s="170" t="s">
        <v>31</v>
      </c>
      <c r="N37" s="171" t="s">
        <v>31</v>
      </c>
      <c r="S37" s="137" t="s">
        <v>257</v>
      </c>
    </row>
    <row r="38" spans="1:23" s="132" customFormat="1" x14ac:dyDescent="0.2">
      <c r="A38" s="167"/>
      <c r="B38" s="166" t="s">
        <v>31</v>
      </c>
      <c r="C38" s="904" t="s">
        <v>258</v>
      </c>
      <c r="D38" s="904"/>
      <c r="E38" s="904"/>
      <c r="F38" s="168" t="s">
        <v>241</v>
      </c>
      <c r="G38" s="168" t="s">
        <v>256</v>
      </c>
      <c r="H38" s="168" t="s">
        <v>520</v>
      </c>
      <c r="I38" s="168" t="s">
        <v>285</v>
      </c>
      <c r="J38" s="169" t="s">
        <v>31</v>
      </c>
      <c r="K38" s="168" t="s">
        <v>31</v>
      </c>
      <c r="L38" s="169" t="s">
        <v>31</v>
      </c>
      <c r="M38" s="170" t="s">
        <v>31</v>
      </c>
      <c r="N38" s="171" t="s">
        <v>31</v>
      </c>
      <c r="T38" s="137" t="s">
        <v>258</v>
      </c>
    </row>
    <row r="39" spans="1:23" s="132" customFormat="1" x14ac:dyDescent="0.2">
      <c r="A39" s="167"/>
      <c r="B39" s="166" t="s">
        <v>31</v>
      </c>
      <c r="C39" s="904" t="s">
        <v>240</v>
      </c>
      <c r="D39" s="904"/>
      <c r="E39" s="904"/>
      <c r="F39" s="168" t="s">
        <v>241</v>
      </c>
      <c r="G39" s="168" t="s">
        <v>997</v>
      </c>
      <c r="H39" s="168" t="s">
        <v>520</v>
      </c>
      <c r="I39" s="168" t="s">
        <v>237</v>
      </c>
      <c r="J39" s="169" t="s">
        <v>31</v>
      </c>
      <c r="K39" s="168" t="s">
        <v>31</v>
      </c>
      <c r="L39" s="169" t="s">
        <v>31</v>
      </c>
      <c r="M39" s="170" t="s">
        <v>31</v>
      </c>
      <c r="N39" s="171" t="s">
        <v>31</v>
      </c>
      <c r="T39" s="137" t="s">
        <v>240</v>
      </c>
    </row>
    <row r="40" spans="1:23" s="132" customFormat="1" x14ac:dyDescent="0.2">
      <c r="A40" s="167"/>
      <c r="B40" s="166" t="s">
        <v>31</v>
      </c>
      <c r="C40" s="917" t="s">
        <v>244</v>
      </c>
      <c r="D40" s="917"/>
      <c r="E40" s="917"/>
      <c r="F40" s="159" t="s">
        <v>31</v>
      </c>
      <c r="G40" s="159" t="s">
        <v>31</v>
      </c>
      <c r="H40" s="159" t="s">
        <v>31</v>
      </c>
      <c r="I40" s="159" t="s">
        <v>31</v>
      </c>
      <c r="J40" s="160">
        <v>612.12</v>
      </c>
      <c r="K40" s="159" t="s">
        <v>31</v>
      </c>
      <c r="L40" s="160">
        <v>764.78</v>
      </c>
      <c r="M40" s="161" t="s">
        <v>31</v>
      </c>
      <c r="N40" s="162" t="s">
        <v>31</v>
      </c>
      <c r="U40" s="137" t="s">
        <v>244</v>
      </c>
    </row>
    <row r="41" spans="1:23" s="132" customFormat="1" x14ac:dyDescent="0.2">
      <c r="A41" s="167"/>
      <c r="B41" s="166" t="s">
        <v>31</v>
      </c>
      <c r="C41" s="904" t="s">
        <v>245</v>
      </c>
      <c r="D41" s="904"/>
      <c r="E41" s="904"/>
      <c r="F41" s="168" t="s">
        <v>31</v>
      </c>
      <c r="G41" s="168" t="s">
        <v>31</v>
      </c>
      <c r="H41" s="168" t="s">
        <v>31</v>
      </c>
      <c r="I41" s="168" t="s">
        <v>31</v>
      </c>
      <c r="J41" s="169" t="s">
        <v>31</v>
      </c>
      <c r="K41" s="168" t="s">
        <v>31</v>
      </c>
      <c r="L41" s="169">
        <v>68.599999999999994</v>
      </c>
      <c r="M41" s="170" t="s">
        <v>31</v>
      </c>
      <c r="N41" s="171" t="s">
        <v>31</v>
      </c>
      <c r="T41" s="137" t="s">
        <v>245</v>
      </c>
    </row>
    <row r="42" spans="1:23" s="132" customFormat="1" ht="22.5" x14ac:dyDescent="0.2">
      <c r="A42" s="167"/>
      <c r="B42" s="166" t="s">
        <v>699</v>
      </c>
      <c r="C42" s="904" t="s">
        <v>700</v>
      </c>
      <c r="D42" s="904"/>
      <c r="E42" s="904"/>
      <c r="F42" s="168" t="s">
        <v>144</v>
      </c>
      <c r="G42" s="168" t="s">
        <v>537</v>
      </c>
      <c r="H42" s="168" t="s">
        <v>31</v>
      </c>
      <c r="I42" s="168" t="s">
        <v>537</v>
      </c>
      <c r="J42" s="169" t="s">
        <v>31</v>
      </c>
      <c r="K42" s="168" t="s">
        <v>31</v>
      </c>
      <c r="L42" s="169">
        <v>54.88</v>
      </c>
      <c r="M42" s="170" t="s">
        <v>31</v>
      </c>
      <c r="N42" s="171" t="s">
        <v>31</v>
      </c>
      <c r="T42" s="137" t="s">
        <v>700</v>
      </c>
    </row>
    <row r="43" spans="1:23" s="132" customFormat="1" ht="22.5" x14ac:dyDescent="0.2">
      <c r="A43" s="167"/>
      <c r="B43" s="166" t="s">
        <v>701</v>
      </c>
      <c r="C43" s="904" t="s">
        <v>702</v>
      </c>
      <c r="D43" s="904"/>
      <c r="E43" s="904"/>
      <c r="F43" s="168" t="s">
        <v>144</v>
      </c>
      <c r="G43" s="168" t="s">
        <v>703</v>
      </c>
      <c r="H43" s="168" t="s">
        <v>31</v>
      </c>
      <c r="I43" s="168" t="s">
        <v>703</v>
      </c>
      <c r="J43" s="169" t="s">
        <v>31</v>
      </c>
      <c r="K43" s="168" t="s">
        <v>31</v>
      </c>
      <c r="L43" s="169">
        <v>41.16</v>
      </c>
      <c r="M43" s="170" t="s">
        <v>31</v>
      </c>
      <c r="N43" s="171" t="s">
        <v>31</v>
      </c>
      <c r="T43" s="137" t="s">
        <v>702</v>
      </c>
    </row>
    <row r="44" spans="1:23" s="132" customFormat="1" x14ac:dyDescent="0.2">
      <c r="A44" s="172"/>
      <c r="B44" s="173"/>
      <c r="C44" s="918" t="s">
        <v>252</v>
      </c>
      <c r="D44" s="918"/>
      <c r="E44" s="918"/>
      <c r="F44" s="174" t="s">
        <v>31</v>
      </c>
      <c r="G44" s="174" t="s">
        <v>31</v>
      </c>
      <c r="H44" s="174" t="s">
        <v>31</v>
      </c>
      <c r="I44" s="174" t="s">
        <v>31</v>
      </c>
      <c r="J44" s="175" t="s">
        <v>31</v>
      </c>
      <c r="K44" s="174" t="s">
        <v>31</v>
      </c>
      <c r="L44" s="175">
        <v>860.82</v>
      </c>
      <c r="M44" s="161" t="s">
        <v>31</v>
      </c>
      <c r="N44" s="176" t="s">
        <v>31</v>
      </c>
      <c r="V44" s="137" t="s">
        <v>252</v>
      </c>
    </row>
    <row r="45" spans="1:23" s="132" customFormat="1" ht="67.5" x14ac:dyDescent="0.2">
      <c r="A45" s="157" t="s">
        <v>235</v>
      </c>
      <c r="B45" s="158" t="s">
        <v>1199</v>
      </c>
      <c r="C45" s="917" t="s">
        <v>1200</v>
      </c>
      <c r="D45" s="917"/>
      <c r="E45" s="917"/>
      <c r="F45" s="159" t="s">
        <v>178</v>
      </c>
      <c r="G45" s="159" t="s">
        <v>31</v>
      </c>
      <c r="H45" s="159" t="s">
        <v>31</v>
      </c>
      <c r="I45" s="159" t="s">
        <v>225</v>
      </c>
      <c r="J45" s="160">
        <v>77788.39</v>
      </c>
      <c r="K45" s="159" t="s">
        <v>706</v>
      </c>
      <c r="L45" s="160">
        <v>78721.850000000006</v>
      </c>
      <c r="M45" s="161" t="s">
        <v>31</v>
      </c>
      <c r="N45" s="162" t="s">
        <v>31</v>
      </c>
      <c r="Q45" s="137" t="s">
        <v>1200</v>
      </c>
    </row>
    <row r="46" spans="1:23" s="132" customFormat="1" x14ac:dyDescent="0.2">
      <c r="A46" s="163"/>
      <c r="B46" s="164"/>
      <c r="C46" s="904" t="s">
        <v>1201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W46" s="137" t="s">
        <v>1201</v>
      </c>
    </row>
    <row r="47" spans="1:23" s="132" customFormat="1" ht="22.5" x14ac:dyDescent="0.2">
      <c r="A47" s="165"/>
      <c r="B47" s="166" t="s">
        <v>708</v>
      </c>
      <c r="C47" s="904" t="s">
        <v>709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R47" s="137" t="s">
        <v>709</v>
      </c>
    </row>
    <row r="48" spans="1:23" s="132" customFormat="1" x14ac:dyDescent="0.2">
      <c r="A48" s="157" t="s">
        <v>238</v>
      </c>
      <c r="B48" s="158" t="s">
        <v>885</v>
      </c>
      <c r="C48" s="917" t="s">
        <v>886</v>
      </c>
      <c r="D48" s="917"/>
      <c r="E48" s="917"/>
      <c r="F48" s="159" t="s">
        <v>650</v>
      </c>
      <c r="G48" s="159" t="s">
        <v>31</v>
      </c>
      <c r="H48" s="159" t="s">
        <v>31</v>
      </c>
      <c r="I48" s="159" t="s">
        <v>574</v>
      </c>
      <c r="J48" s="160" t="s">
        <v>31</v>
      </c>
      <c r="K48" s="159" t="s">
        <v>31</v>
      </c>
      <c r="L48" s="160" t="s">
        <v>31</v>
      </c>
      <c r="M48" s="161" t="s">
        <v>31</v>
      </c>
      <c r="N48" s="162" t="s">
        <v>31</v>
      </c>
      <c r="Q48" s="137" t="s">
        <v>886</v>
      </c>
    </row>
    <row r="49" spans="1:24" s="132" customFormat="1" x14ac:dyDescent="0.2">
      <c r="A49" s="163"/>
      <c r="B49" s="164"/>
      <c r="C49" s="904" t="s">
        <v>1013</v>
      </c>
      <c r="D49" s="904"/>
      <c r="E49" s="904"/>
      <c r="F49" s="904"/>
      <c r="G49" s="904"/>
      <c r="H49" s="904"/>
      <c r="I49" s="904"/>
      <c r="J49" s="904"/>
      <c r="K49" s="904"/>
      <c r="L49" s="904"/>
      <c r="M49" s="904"/>
      <c r="N49" s="912"/>
      <c r="X49" s="137" t="s">
        <v>1013</v>
      </c>
    </row>
    <row r="50" spans="1:24" s="132" customFormat="1" ht="22.5" x14ac:dyDescent="0.2">
      <c r="A50" s="165"/>
      <c r="B50" s="166" t="s">
        <v>231</v>
      </c>
      <c r="C50" s="904" t="s">
        <v>232</v>
      </c>
      <c r="D50" s="904"/>
      <c r="E50" s="904"/>
      <c r="F50" s="904"/>
      <c r="G50" s="904"/>
      <c r="H50" s="904"/>
      <c r="I50" s="904"/>
      <c r="J50" s="904"/>
      <c r="K50" s="904"/>
      <c r="L50" s="904"/>
      <c r="M50" s="904"/>
      <c r="N50" s="912"/>
      <c r="R50" s="137" t="s">
        <v>232</v>
      </c>
    </row>
    <row r="51" spans="1:24" s="132" customFormat="1" x14ac:dyDescent="0.2">
      <c r="A51" s="167"/>
      <c r="B51" s="166" t="s">
        <v>225</v>
      </c>
      <c r="C51" s="904" t="s">
        <v>255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>
        <v>154.91999999999999</v>
      </c>
      <c r="K51" s="168" t="s">
        <v>520</v>
      </c>
      <c r="L51" s="169">
        <v>38.729999999999997</v>
      </c>
      <c r="M51" s="170" t="s">
        <v>31</v>
      </c>
      <c r="N51" s="171" t="s">
        <v>31</v>
      </c>
      <c r="S51" s="137" t="s">
        <v>255</v>
      </c>
    </row>
    <row r="52" spans="1:24" s="132" customFormat="1" x14ac:dyDescent="0.2">
      <c r="A52" s="167"/>
      <c r="B52" s="166" t="s">
        <v>235</v>
      </c>
      <c r="C52" s="904" t="s">
        <v>236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>
        <v>0.31</v>
      </c>
      <c r="K52" s="168" t="s">
        <v>520</v>
      </c>
      <c r="L52" s="169">
        <v>0.08</v>
      </c>
      <c r="M52" s="170" t="s">
        <v>31</v>
      </c>
      <c r="N52" s="171" t="s">
        <v>31</v>
      </c>
      <c r="S52" s="137" t="s">
        <v>236</v>
      </c>
    </row>
    <row r="53" spans="1:24" s="132" customFormat="1" x14ac:dyDescent="0.2">
      <c r="A53" s="167"/>
      <c r="B53" s="166" t="s">
        <v>238</v>
      </c>
      <c r="C53" s="904" t="s">
        <v>239</v>
      </c>
      <c r="D53" s="904"/>
      <c r="E53" s="904"/>
      <c r="F53" s="168" t="s">
        <v>31</v>
      </c>
      <c r="G53" s="168" t="s">
        <v>31</v>
      </c>
      <c r="H53" s="168" t="s">
        <v>31</v>
      </c>
      <c r="I53" s="168" t="s">
        <v>31</v>
      </c>
      <c r="J53" s="169">
        <v>0.14000000000000001</v>
      </c>
      <c r="K53" s="168" t="s">
        <v>520</v>
      </c>
      <c r="L53" s="169">
        <v>0.04</v>
      </c>
      <c r="M53" s="170" t="s">
        <v>31</v>
      </c>
      <c r="N53" s="171" t="s">
        <v>31</v>
      </c>
      <c r="S53" s="137" t="s">
        <v>239</v>
      </c>
    </row>
    <row r="54" spans="1:24" s="132" customFormat="1" x14ac:dyDescent="0.2">
      <c r="A54" s="167"/>
      <c r="B54" s="166" t="s">
        <v>256</v>
      </c>
      <c r="C54" s="904" t="s">
        <v>257</v>
      </c>
      <c r="D54" s="904"/>
      <c r="E54" s="904"/>
      <c r="F54" s="168" t="s">
        <v>31</v>
      </c>
      <c r="G54" s="168" t="s">
        <v>31</v>
      </c>
      <c r="H54" s="168" t="s">
        <v>31</v>
      </c>
      <c r="I54" s="168" t="s">
        <v>31</v>
      </c>
      <c r="J54" s="169">
        <v>51.53</v>
      </c>
      <c r="K54" s="168" t="s">
        <v>31</v>
      </c>
      <c r="L54" s="169">
        <v>10.31</v>
      </c>
      <c r="M54" s="170" t="s">
        <v>31</v>
      </c>
      <c r="N54" s="171" t="s">
        <v>31</v>
      </c>
      <c r="S54" s="137" t="s">
        <v>257</v>
      </c>
    </row>
    <row r="55" spans="1:24" s="132" customFormat="1" x14ac:dyDescent="0.2">
      <c r="A55" s="167"/>
      <c r="B55" s="166" t="s">
        <v>31</v>
      </c>
      <c r="C55" s="904" t="s">
        <v>258</v>
      </c>
      <c r="D55" s="904"/>
      <c r="E55" s="904"/>
      <c r="F55" s="168" t="s">
        <v>241</v>
      </c>
      <c r="G55" s="168" t="s">
        <v>889</v>
      </c>
      <c r="H55" s="168" t="s">
        <v>520</v>
      </c>
      <c r="I55" s="168" t="s">
        <v>1014</v>
      </c>
      <c r="J55" s="169" t="s">
        <v>31</v>
      </c>
      <c r="K55" s="168" t="s">
        <v>31</v>
      </c>
      <c r="L55" s="169" t="s">
        <v>31</v>
      </c>
      <c r="M55" s="170" t="s">
        <v>31</v>
      </c>
      <c r="N55" s="171" t="s">
        <v>31</v>
      </c>
      <c r="T55" s="137" t="s">
        <v>258</v>
      </c>
    </row>
    <row r="56" spans="1:24" s="132" customFormat="1" x14ac:dyDescent="0.2">
      <c r="A56" s="167"/>
      <c r="B56" s="166" t="s">
        <v>31</v>
      </c>
      <c r="C56" s="904" t="s">
        <v>240</v>
      </c>
      <c r="D56" s="904"/>
      <c r="E56" s="904"/>
      <c r="F56" s="168" t="s">
        <v>241</v>
      </c>
      <c r="G56" s="168" t="s">
        <v>851</v>
      </c>
      <c r="H56" s="168" t="s">
        <v>520</v>
      </c>
      <c r="I56" s="168" t="s">
        <v>1015</v>
      </c>
      <c r="J56" s="169" t="s">
        <v>31</v>
      </c>
      <c r="K56" s="168" t="s">
        <v>31</v>
      </c>
      <c r="L56" s="169" t="s">
        <v>31</v>
      </c>
      <c r="M56" s="170" t="s">
        <v>31</v>
      </c>
      <c r="N56" s="171" t="s">
        <v>31</v>
      </c>
      <c r="T56" s="137" t="s">
        <v>240</v>
      </c>
    </row>
    <row r="57" spans="1:24" s="132" customFormat="1" x14ac:dyDescent="0.2">
      <c r="A57" s="167"/>
      <c r="B57" s="166" t="s">
        <v>31</v>
      </c>
      <c r="C57" s="917" t="s">
        <v>244</v>
      </c>
      <c r="D57" s="917"/>
      <c r="E57" s="917"/>
      <c r="F57" s="159" t="s">
        <v>31</v>
      </c>
      <c r="G57" s="159" t="s">
        <v>31</v>
      </c>
      <c r="H57" s="159" t="s">
        <v>31</v>
      </c>
      <c r="I57" s="159" t="s">
        <v>31</v>
      </c>
      <c r="J57" s="160">
        <v>206.76</v>
      </c>
      <c r="K57" s="159" t="s">
        <v>31</v>
      </c>
      <c r="L57" s="160">
        <v>49.12</v>
      </c>
      <c r="M57" s="161" t="s">
        <v>31</v>
      </c>
      <c r="N57" s="162" t="s">
        <v>31</v>
      </c>
      <c r="U57" s="137" t="s">
        <v>244</v>
      </c>
    </row>
    <row r="58" spans="1:24" s="132" customFormat="1" x14ac:dyDescent="0.2">
      <c r="A58" s="167"/>
      <c r="B58" s="166" t="s">
        <v>31</v>
      </c>
      <c r="C58" s="904" t="s">
        <v>245</v>
      </c>
      <c r="D58" s="904"/>
      <c r="E58" s="904"/>
      <c r="F58" s="168" t="s">
        <v>31</v>
      </c>
      <c r="G58" s="168" t="s">
        <v>31</v>
      </c>
      <c r="H58" s="168" t="s">
        <v>31</v>
      </c>
      <c r="I58" s="168" t="s">
        <v>31</v>
      </c>
      <c r="J58" s="169" t="s">
        <v>31</v>
      </c>
      <c r="K58" s="168" t="s">
        <v>31</v>
      </c>
      <c r="L58" s="169">
        <v>38.770000000000003</v>
      </c>
      <c r="M58" s="170" t="s">
        <v>31</v>
      </c>
      <c r="N58" s="171" t="s">
        <v>31</v>
      </c>
      <c r="T58" s="137" t="s">
        <v>245</v>
      </c>
    </row>
    <row r="59" spans="1:24" s="132" customFormat="1" ht="22.5" x14ac:dyDescent="0.2">
      <c r="A59" s="167"/>
      <c r="B59" s="166" t="s">
        <v>892</v>
      </c>
      <c r="C59" s="904" t="s">
        <v>893</v>
      </c>
      <c r="D59" s="904"/>
      <c r="E59" s="904"/>
      <c r="F59" s="168" t="s">
        <v>144</v>
      </c>
      <c r="G59" s="168" t="s">
        <v>248</v>
      </c>
      <c r="H59" s="168" t="s">
        <v>31</v>
      </c>
      <c r="I59" s="168" t="s">
        <v>248</v>
      </c>
      <c r="J59" s="169" t="s">
        <v>31</v>
      </c>
      <c r="K59" s="168" t="s">
        <v>31</v>
      </c>
      <c r="L59" s="169">
        <v>36.83</v>
      </c>
      <c r="M59" s="170" t="s">
        <v>31</v>
      </c>
      <c r="N59" s="171" t="s">
        <v>31</v>
      </c>
      <c r="T59" s="137" t="s">
        <v>893</v>
      </c>
    </row>
    <row r="60" spans="1:24" s="132" customFormat="1" ht="22.5" x14ac:dyDescent="0.2">
      <c r="A60" s="167"/>
      <c r="B60" s="166" t="s">
        <v>894</v>
      </c>
      <c r="C60" s="904" t="s">
        <v>895</v>
      </c>
      <c r="D60" s="904"/>
      <c r="E60" s="904"/>
      <c r="F60" s="168" t="s">
        <v>144</v>
      </c>
      <c r="G60" s="168" t="s">
        <v>554</v>
      </c>
      <c r="H60" s="168" t="s">
        <v>31</v>
      </c>
      <c r="I60" s="168" t="s">
        <v>554</v>
      </c>
      <c r="J60" s="169" t="s">
        <v>31</v>
      </c>
      <c r="K60" s="168" t="s">
        <v>31</v>
      </c>
      <c r="L60" s="169">
        <v>25.2</v>
      </c>
      <c r="M60" s="170" t="s">
        <v>31</v>
      </c>
      <c r="N60" s="171" t="s">
        <v>31</v>
      </c>
      <c r="T60" s="137" t="s">
        <v>895</v>
      </c>
    </row>
    <row r="61" spans="1:24" s="132" customFormat="1" x14ac:dyDescent="0.2">
      <c r="A61" s="172"/>
      <c r="B61" s="173"/>
      <c r="C61" s="918" t="s">
        <v>252</v>
      </c>
      <c r="D61" s="918"/>
      <c r="E61" s="918"/>
      <c r="F61" s="174" t="s">
        <v>31</v>
      </c>
      <c r="G61" s="174" t="s">
        <v>31</v>
      </c>
      <c r="H61" s="174" t="s">
        <v>31</v>
      </c>
      <c r="I61" s="174" t="s">
        <v>31</v>
      </c>
      <c r="J61" s="175" t="s">
        <v>31</v>
      </c>
      <c r="K61" s="174" t="s">
        <v>31</v>
      </c>
      <c r="L61" s="175">
        <v>111.15</v>
      </c>
      <c r="M61" s="161" t="s">
        <v>31</v>
      </c>
      <c r="N61" s="176" t="s">
        <v>31</v>
      </c>
      <c r="V61" s="137" t="s">
        <v>252</v>
      </c>
    </row>
    <row r="62" spans="1:24" s="132" customFormat="1" ht="22.5" x14ac:dyDescent="0.2">
      <c r="A62" s="157" t="s">
        <v>256</v>
      </c>
      <c r="B62" s="158" t="s">
        <v>1150</v>
      </c>
      <c r="C62" s="917" t="s">
        <v>1151</v>
      </c>
      <c r="D62" s="917"/>
      <c r="E62" s="917"/>
      <c r="F62" s="159" t="s">
        <v>744</v>
      </c>
      <c r="G62" s="159" t="s">
        <v>31</v>
      </c>
      <c r="H62" s="159" t="s">
        <v>31</v>
      </c>
      <c r="I62" s="159" t="s">
        <v>359</v>
      </c>
      <c r="J62" s="160">
        <v>1.19</v>
      </c>
      <c r="K62" s="159" t="s">
        <v>31</v>
      </c>
      <c r="L62" s="160">
        <v>23.8</v>
      </c>
      <c r="M62" s="161" t="s">
        <v>31</v>
      </c>
      <c r="N62" s="162" t="s">
        <v>31</v>
      </c>
      <c r="Q62" s="137" t="s">
        <v>1151</v>
      </c>
    </row>
    <row r="63" spans="1:24" s="132" customFormat="1" x14ac:dyDescent="0.2">
      <c r="A63" s="157" t="s">
        <v>285</v>
      </c>
      <c r="B63" s="158" t="s">
        <v>919</v>
      </c>
      <c r="C63" s="917" t="s">
        <v>920</v>
      </c>
      <c r="D63" s="917"/>
      <c r="E63" s="917"/>
      <c r="F63" s="159" t="s">
        <v>650</v>
      </c>
      <c r="G63" s="159" t="s">
        <v>31</v>
      </c>
      <c r="H63" s="159" t="s">
        <v>31</v>
      </c>
      <c r="I63" s="159" t="s">
        <v>574</v>
      </c>
      <c r="J63" s="160" t="s">
        <v>31</v>
      </c>
      <c r="K63" s="159" t="s">
        <v>31</v>
      </c>
      <c r="L63" s="160" t="s">
        <v>31</v>
      </c>
      <c r="M63" s="161" t="s">
        <v>31</v>
      </c>
      <c r="N63" s="162" t="s">
        <v>31</v>
      </c>
      <c r="Q63" s="137" t="s">
        <v>920</v>
      </c>
    </row>
    <row r="64" spans="1:24" s="132" customFormat="1" x14ac:dyDescent="0.2">
      <c r="A64" s="163"/>
      <c r="B64" s="164"/>
      <c r="C64" s="904" t="s">
        <v>1013</v>
      </c>
      <c r="D64" s="904"/>
      <c r="E64" s="904"/>
      <c r="F64" s="904"/>
      <c r="G64" s="904"/>
      <c r="H64" s="904"/>
      <c r="I64" s="904"/>
      <c r="J64" s="904"/>
      <c r="K64" s="904"/>
      <c r="L64" s="904"/>
      <c r="M64" s="904"/>
      <c r="N64" s="912"/>
      <c r="X64" s="137" t="s">
        <v>1013</v>
      </c>
    </row>
    <row r="65" spans="1:24" s="132" customFormat="1" ht="22.5" x14ac:dyDescent="0.2">
      <c r="A65" s="165"/>
      <c r="B65" s="166" t="s">
        <v>231</v>
      </c>
      <c r="C65" s="904" t="s">
        <v>232</v>
      </c>
      <c r="D65" s="904"/>
      <c r="E65" s="904"/>
      <c r="F65" s="904"/>
      <c r="G65" s="904"/>
      <c r="H65" s="904"/>
      <c r="I65" s="904"/>
      <c r="J65" s="904"/>
      <c r="K65" s="904"/>
      <c r="L65" s="904"/>
      <c r="M65" s="904"/>
      <c r="N65" s="912"/>
      <c r="R65" s="137" t="s">
        <v>232</v>
      </c>
    </row>
    <row r="66" spans="1:24" s="132" customFormat="1" x14ac:dyDescent="0.2">
      <c r="A66" s="167"/>
      <c r="B66" s="166" t="s">
        <v>225</v>
      </c>
      <c r="C66" s="904" t="s">
        <v>255</v>
      </c>
      <c r="D66" s="904"/>
      <c r="E66" s="904"/>
      <c r="F66" s="168" t="s">
        <v>31</v>
      </c>
      <c r="G66" s="168" t="s">
        <v>31</v>
      </c>
      <c r="H66" s="168" t="s">
        <v>31</v>
      </c>
      <c r="I66" s="168" t="s">
        <v>31</v>
      </c>
      <c r="J66" s="169">
        <v>26.51</v>
      </c>
      <c r="K66" s="168" t="s">
        <v>520</v>
      </c>
      <c r="L66" s="169">
        <v>6.63</v>
      </c>
      <c r="M66" s="170" t="s">
        <v>31</v>
      </c>
      <c r="N66" s="171" t="s">
        <v>31</v>
      </c>
      <c r="S66" s="137" t="s">
        <v>255</v>
      </c>
    </row>
    <row r="67" spans="1:24" s="132" customFormat="1" x14ac:dyDescent="0.2">
      <c r="A67" s="167"/>
      <c r="B67" s="166" t="s">
        <v>235</v>
      </c>
      <c r="C67" s="904" t="s">
        <v>236</v>
      </c>
      <c r="D67" s="904"/>
      <c r="E67" s="904"/>
      <c r="F67" s="168" t="s">
        <v>31</v>
      </c>
      <c r="G67" s="168" t="s">
        <v>31</v>
      </c>
      <c r="H67" s="168" t="s">
        <v>31</v>
      </c>
      <c r="I67" s="168" t="s">
        <v>31</v>
      </c>
      <c r="J67" s="169">
        <v>1.81</v>
      </c>
      <c r="K67" s="168" t="s">
        <v>520</v>
      </c>
      <c r="L67" s="169">
        <v>0.45</v>
      </c>
      <c r="M67" s="170" t="s">
        <v>31</v>
      </c>
      <c r="N67" s="171" t="s">
        <v>31</v>
      </c>
      <c r="S67" s="137" t="s">
        <v>236</v>
      </c>
    </row>
    <row r="68" spans="1:24" s="132" customFormat="1" x14ac:dyDescent="0.2">
      <c r="A68" s="167"/>
      <c r="B68" s="166" t="s">
        <v>238</v>
      </c>
      <c r="C68" s="904" t="s">
        <v>239</v>
      </c>
      <c r="D68" s="904"/>
      <c r="E68" s="904"/>
      <c r="F68" s="168" t="s">
        <v>31</v>
      </c>
      <c r="G68" s="168" t="s">
        <v>31</v>
      </c>
      <c r="H68" s="168" t="s">
        <v>31</v>
      </c>
      <c r="I68" s="168" t="s">
        <v>31</v>
      </c>
      <c r="J68" s="169">
        <v>0.26</v>
      </c>
      <c r="K68" s="168" t="s">
        <v>520</v>
      </c>
      <c r="L68" s="169">
        <v>7.0000000000000007E-2</v>
      </c>
      <c r="M68" s="170" t="s">
        <v>31</v>
      </c>
      <c r="N68" s="171" t="s">
        <v>31</v>
      </c>
      <c r="S68" s="137" t="s">
        <v>239</v>
      </c>
    </row>
    <row r="69" spans="1:24" s="132" customFormat="1" x14ac:dyDescent="0.2">
      <c r="A69" s="167"/>
      <c r="B69" s="166" t="s">
        <v>256</v>
      </c>
      <c r="C69" s="904" t="s">
        <v>257</v>
      </c>
      <c r="D69" s="904"/>
      <c r="E69" s="904"/>
      <c r="F69" s="168" t="s">
        <v>31</v>
      </c>
      <c r="G69" s="168" t="s">
        <v>31</v>
      </c>
      <c r="H69" s="168" t="s">
        <v>31</v>
      </c>
      <c r="I69" s="168" t="s">
        <v>31</v>
      </c>
      <c r="J69" s="169">
        <v>10.27</v>
      </c>
      <c r="K69" s="168" t="s">
        <v>31</v>
      </c>
      <c r="L69" s="169">
        <v>2.0499999999999998</v>
      </c>
      <c r="M69" s="170" t="s">
        <v>31</v>
      </c>
      <c r="N69" s="171" t="s">
        <v>31</v>
      </c>
      <c r="S69" s="137" t="s">
        <v>257</v>
      </c>
    </row>
    <row r="70" spans="1:24" s="132" customFormat="1" x14ac:dyDescent="0.2">
      <c r="A70" s="167"/>
      <c r="B70" s="166" t="s">
        <v>31</v>
      </c>
      <c r="C70" s="904" t="s">
        <v>258</v>
      </c>
      <c r="D70" s="904"/>
      <c r="E70" s="904"/>
      <c r="F70" s="168" t="s">
        <v>241</v>
      </c>
      <c r="G70" s="168" t="s">
        <v>923</v>
      </c>
      <c r="H70" s="168" t="s">
        <v>520</v>
      </c>
      <c r="I70" s="168" t="s">
        <v>1202</v>
      </c>
      <c r="J70" s="169" t="s">
        <v>31</v>
      </c>
      <c r="K70" s="168" t="s">
        <v>31</v>
      </c>
      <c r="L70" s="169" t="s">
        <v>31</v>
      </c>
      <c r="M70" s="170" t="s">
        <v>31</v>
      </c>
      <c r="N70" s="171" t="s">
        <v>31</v>
      </c>
      <c r="T70" s="137" t="s">
        <v>258</v>
      </c>
    </row>
    <row r="71" spans="1:24" s="132" customFormat="1" x14ac:dyDescent="0.2">
      <c r="A71" s="167"/>
      <c r="B71" s="166" t="s">
        <v>31</v>
      </c>
      <c r="C71" s="904" t="s">
        <v>240</v>
      </c>
      <c r="D71" s="904"/>
      <c r="E71" s="904"/>
      <c r="F71" s="168" t="s">
        <v>241</v>
      </c>
      <c r="G71" s="168" t="s">
        <v>925</v>
      </c>
      <c r="H71" s="168" t="s">
        <v>520</v>
      </c>
      <c r="I71" s="168" t="s">
        <v>360</v>
      </c>
      <c r="J71" s="169" t="s">
        <v>31</v>
      </c>
      <c r="K71" s="168" t="s">
        <v>31</v>
      </c>
      <c r="L71" s="169" t="s">
        <v>31</v>
      </c>
      <c r="M71" s="170" t="s">
        <v>31</v>
      </c>
      <c r="N71" s="171" t="s">
        <v>31</v>
      </c>
      <c r="T71" s="137" t="s">
        <v>240</v>
      </c>
    </row>
    <row r="72" spans="1:24" s="132" customFormat="1" x14ac:dyDescent="0.2">
      <c r="A72" s="167"/>
      <c r="B72" s="166" t="s">
        <v>31</v>
      </c>
      <c r="C72" s="917" t="s">
        <v>244</v>
      </c>
      <c r="D72" s="917"/>
      <c r="E72" s="917"/>
      <c r="F72" s="159" t="s">
        <v>31</v>
      </c>
      <c r="G72" s="159" t="s">
        <v>31</v>
      </c>
      <c r="H72" s="159" t="s">
        <v>31</v>
      </c>
      <c r="I72" s="159" t="s">
        <v>31</v>
      </c>
      <c r="J72" s="160">
        <v>38.590000000000003</v>
      </c>
      <c r="K72" s="159" t="s">
        <v>31</v>
      </c>
      <c r="L72" s="160">
        <v>9.1300000000000008</v>
      </c>
      <c r="M72" s="161" t="s">
        <v>31</v>
      </c>
      <c r="N72" s="162" t="s">
        <v>31</v>
      </c>
      <c r="U72" s="137" t="s">
        <v>244</v>
      </c>
    </row>
    <row r="73" spans="1:24" s="132" customFormat="1" x14ac:dyDescent="0.2">
      <c r="A73" s="167"/>
      <c r="B73" s="166" t="s">
        <v>31</v>
      </c>
      <c r="C73" s="904" t="s">
        <v>245</v>
      </c>
      <c r="D73" s="904"/>
      <c r="E73" s="904"/>
      <c r="F73" s="168" t="s">
        <v>31</v>
      </c>
      <c r="G73" s="168" t="s">
        <v>31</v>
      </c>
      <c r="H73" s="168" t="s">
        <v>31</v>
      </c>
      <c r="I73" s="168" t="s">
        <v>31</v>
      </c>
      <c r="J73" s="169" t="s">
        <v>31</v>
      </c>
      <c r="K73" s="168" t="s">
        <v>31</v>
      </c>
      <c r="L73" s="169">
        <v>6.7</v>
      </c>
      <c r="M73" s="170" t="s">
        <v>31</v>
      </c>
      <c r="N73" s="171" t="s">
        <v>31</v>
      </c>
      <c r="T73" s="137" t="s">
        <v>245</v>
      </c>
    </row>
    <row r="74" spans="1:24" s="132" customFormat="1" ht="22.5" x14ac:dyDescent="0.2">
      <c r="A74" s="167"/>
      <c r="B74" s="166" t="s">
        <v>892</v>
      </c>
      <c r="C74" s="904" t="s">
        <v>893</v>
      </c>
      <c r="D74" s="904"/>
      <c r="E74" s="904"/>
      <c r="F74" s="168" t="s">
        <v>144</v>
      </c>
      <c r="G74" s="168" t="s">
        <v>248</v>
      </c>
      <c r="H74" s="168" t="s">
        <v>31</v>
      </c>
      <c r="I74" s="168" t="s">
        <v>248</v>
      </c>
      <c r="J74" s="169" t="s">
        <v>31</v>
      </c>
      <c r="K74" s="168" t="s">
        <v>31</v>
      </c>
      <c r="L74" s="169">
        <v>6.37</v>
      </c>
      <c r="M74" s="170" t="s">
        <v>31</v>
      </c>
      <c r="N74" s="171" t="s">
        <v>31</v>
      </c>
      <c r="T74" s="137" t="s">
        <v>893</v>
      </c>
    </row>
    <row r="75" spans="1:24" s="132" customFormat="1" ht="22.5" x14ac:dyDescent="0.2">
      <c r="A75" s="167"/>
      <c r="B75" s="166" t="s">
        <v>894</v>
      </c>
      <c r="C75" s="904" t="s">
        <v>895</v>
      </c>
      <c r="D75" s="904"/>
      <c r="E75" s="904"/>
      <c r="F75" s="168" t="s">
        <v>144</v>
      </c>
      <c r="G75" s="168" t="s">
        <v>554</v>
      </c>
      <c r="H75" s="168" t="s">
        <v>31</v>
      </c>
      <c r="I75" s="168" t="s">
        <v>554</v>
      </c>
      <c r="J75" s="169" t="s">
        <v>31</v>
      </c>
      <c r="K75" s="168" t="s">
        <v>31</v>
      </c>
      <c r="L75" s="169">
        <v>4.3600000000000003</v>
      </c>
      <c r="M75" s="170" t="s">
        <v>31</v>
      </c>
      <c r="N75" s="171" t="s">
        <v>31</v>
      </c>
      <c r="T75" s="137" t="s">
        <v>895</v>
      </c>
    </row>
    <row r="76" spans="1:24" s="132" customFormat="1" x14ac:dyDescent="0.2">
      <c r="A76" s="172"/>
      <c r="B76" s="173"/>
      <c r="C76" s="918" t="s">
        <v>252</v>
      </c>
      <c r="D76" s="918"/>
      <c r="E76" s="918"/>
      <c r="F76" s="174" t="s">
        <v>31</v>
      </c>
      <c r="G76" s="174" t="s">
        <v>31</v>
      </c>
      <c r="H76" s="174" t="s">
        <v>31</v>
      </c>
      <c r="I76" s="174" t="s">
        <v>31</v>
      </c>
      <c r="J76" s="175" t="s">
        <v>31</v>
      </c>
      <c r="K76" s="174" t="s">
        <v>31</v>
      </c>
      <c r="L76" s="175">
        <v>19.86</v>
      </c>
      <c r="M76" s="161" t="s">
        <v>31</v>
      </c>
      <c r="N76" s="176" t="s">
        <v>31</v>
      </c>
      <c r="V76" s="137" t="s">
        <v>252</v>
      </c>
    </row>
    <row r="77" spans="1:24" s="132" customFormat="1" ht="33.75" x14ac:dyDescent="0.2">
      <c r="A77" s="157" t="s">
        <v>295</v>
      </c>
      <c r="B77" s="158" t="s">
        <v>1161</v>
      </c>
      <c r="C77" s="917" t="s">
        <v>1162</v>
      </c>
      <c r="D77" s="917"/>
      <c r="E77" s="917"/>
      <c r="F77" s="159" t="s">
        <v>1037</v>
      </c>
      <c r="G77" s="159" t="s">
        <v>31</v>
      </c>
      <c r="H77" s="159" t="s">
        <v>31</v>
      </c>
      <c r="I77" s="159" t="s">
        <v>1042</v>
      </c>
      <c r="J77" s="160">
        <v>1480.94</v>
      </c>
      <c r="K77" s="159" t="s">
        <v>31</v>
      </c>
      <c r="L77" s="160">
        <v>30.21</v>
      </c>
      <c r="M77" s="161" t="s">
        <v>31</v>
      </c>
      <c r="N77" s="162" t="s">
        <v>31</v>
      </c>
      <c r="Q77" s="137" t="s">
        <v>1162</v>
      </c>
    </row>
    <row r="78" spans="1:24" s="132" customFormat="1" x14ac:dyDescent="0.2">
      <c r="A78" s="163"/>
      <c r="B78" s="164"/>
      <c r="C78" s="904" t="s">
        <v>1043</v>
      </c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12"/>
      <c r="X78" s="137" t="s">
        <v>1043</v>
      </c>
    </row>
    <row r="79" spans="1:24" s="132" customFormat="1" ht="22.5" x14ac:dyDescent="0.2">
      <c r="A79" s="157" t="s">
        <v>304</v>
      </c>
      <c r="B79" s="158" t="s">
        <v>1050</v>
      </c>
      <c r="C79" s="917" t="s">
        <v>1051</v>
      </c>
      <c r="D79" s="917"/>
      <c r="E79" s="917"/>
      <c r="F79" s="159" t="s">
        <v>1052</v>
      </c>
      <c r="G79" s="159" t="s">
        <v>31</v>
      </c>
      <c r="H79" s="159" t="s">
        <v>31</v>
      </c>
      <c r="I79" s="159" t="s">
        <v>574</v>
      </c>
      <c r="J79" s="160" t="s">
        <v>31</v>
      </c>
      <c r="K79" s="159" t="s">
        <v>31</v>
      </c>
      <c r="L79" s="160" t="s">
        <v>31</v>
      </c>
      <c r="M79" s="161" t="s">
        <v>31</v>
      </c>
      <c r="N79" s="162" t="s">
        <v>31</v>
      </c>
      <c r="Q79" s="137" t="s">
        <v>1051</v>
      </c>
    </row>
    <row r="80" spans="1:24" s="132" customFormat="1" x14ac:dyDescent="0.2">
      <c r="A80" s="163"/>
      <c r="B80" s="164"/>
      <c r="C80" s="904" t="s">
        <v>966</v>
      </c>
      <c r="D80" s="904"/>
      <c r="E80" s="904"/>
      <c r="F80" s="904"/>
      <c r="G80" s="904"/>
      <c r="H80" s="904"/>
      <c r="I80" s="904"/>
      <c r="J80" s="904"/>
      <c r="K80" s="904"/>
      <c r="L80" s="904"/>
      <c r="M80" s="904"/>
      <c r="N80" s="912"/>
      <c r="X80" s="137" t="s">
        <v>966</v>
      </c>
    </row>
    <row r="81" spans="1:26" s="132" customFormat="1" ht="22.5" x14ac:dyDescent="0.2">
      <c r="A81" s="165"/>
      <c r="B81" s="166" t="s">
        <v>231</v>
      </c>
      <c r="C81" s="904" t="s">
        <v>232</v>
      </c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12"/>
      <c r="R81" s="137" t="s">
        <v>232</v>
      </c>
    </row>
    <row r="82" spans="1:26" s="132" customFormat="1" x14ac:dyDescent="0.2">
      <c r="A82" s="167"/>
      <c r="B82" s="166" t="s">
        <v>225</v>
      </c>
      <c r="C82" s="904" t="s">
        <v>255</v>
      </c>
      <c r="D82" s="904"/>
      <c r="E82" s="904"/>
      <c r="F82" s="168" t="s">
        <v>31</v>
      </c>
      <c r="G82" s="168" t="s">
        <v>31</v>
      </c>
      <c r="H82" s="168" t="s">
        <v>31</v>
      </c>
      <c r="I82" s="168" t="s">
        <v>31</v>
      </c>
      <c r="J82" s="169">
        <v>49.06</v>
      </c>
      <c r="K82" s="168" t="s">
        <v>520</v>
      </c>
      <c r="L82" s="169">
        <v>12.27</v>
      </c>
      <c r="M82" s="170" t="s">
        <v>31</v>
      </c>
      <c r="N82" s="171" t="s">
        <v>31</v>
      </c>
      <c r="S82" s="137" t="s">
        <v>255</v>
      </c>
    </row>
    <row r="83" spans="1:26" s="132" customFormat="1" x14ac:dyDescent="0.2">
      <c r="A83" s="167"/>
      <c r="B83" s="166" t="s">
        <v>256</v>
      </c>
      <c r="C83" s="904" t="s">
        <v>257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>
        <v>5.35</v>
      </c>
      <c r="K83" s="168" t="s">
        <v>31</v>
      </c>
      <c r="L83" s="169">
        <v>1.07</v>
      </c>
      <c r="M83" s="170" t="s">
        <v>31</v>
      </c>
      <c r="N83" s="171" t="s">
        <v>31</v>
      </c>
      <c r="S83" s="137" t="s">
        <v>257</v>
      </c>
    </row>
    <row r="84" spans="1:26" s="132" customFormat="1" x14ac:dyDescent="0.2">
      <c r="A84" s="167"/>
      <c r="B84" s="166" t="s">
        <v>31</v>
      </c>
      <c r="C84" s="904" t="s">
        <v>258</v>
      </c>
      <c r="D84" s="904"/>
      <c r="E84" s="904"/>
      <c r="F84" s="168" t="s">
        <v>241</v>
      </c>
      <c r="G84" s="168" t="s">
        <v>1054</v>
      </c>
      <c r="H84" s="168" t="s">
        <v>520</v>
      </c>
      <c r="I84" s="168" t="s">
        <v>1203</v>
      </c>
      <c r="J84" s="169" t="s">
        <v>31</v>
      </c>
      <c r="K84" s="168" t="s">
        <v>31</v>
      </c>
      <c r="L84" s="169" t="s">
        <v>31</v>
      </c>
      <c r="M84" s="170" t="s">
        <v>31</v>
      </c>
      <c r="N84" s="171" t="s">
        <v>31</v>
      </c>
      <c r="T84" s="137" t="s">
        <v>258</v>
      </c>
    </row>
    <row r="85" spans="1:26" s="132" customFormat="1" x14ac:dyDescent="0.2">
      <c r="A85" s="167"/>
      <c r="B85" s="166" t="s">
        <v>31</v>
      </c>
      <c r="C85" s="917" t="s">
        <v>244</v>
      </c>
      <c r="D85" s="917"/>
      <c r="E85" s="917"/>
      <c r="F85" s="159" t="s">
        <v>31</v>
      </c>
      <c r="G85" s="159" t="s">
        <v>31</v>
      </c>
      <c r="H85" s="159" t="s">
        <v>31</v>
      </c>
      <c r="I85" s="159" t="s">
        <v>31</v>
      </c>
      <c r="J85" s="160">
        <v>54.41</v>
      </c>
      <c r="K85" s="159" t="s">
        <v>31</v>
      </c>
      <c r="L85" s="160">
        <v>13.34</v>
      </c>
      <c r="M85" s="161" t="s">
        <v>31</v>
      </c>
      <c r="N85" s="162" t="s">
        <v>31</v>
      </c>
      <c r="U85" s="137" t="s">
        <v>244</v>
      </c>
    </row>
    <row r="86" spans="1:26" s="132" customFormat="1" x14ac:dyDescent="0.2">
      <c r="A86" s="167"/>
      <c r="B86" s="166" t="s">
        <v>31</v>
      </c>
      <c r="C86" s="904" t="s">
        <v>245</v>
      </c>
      <c r="D86" s="904"/>
      <c r="E86" s="904"/>
      <c r="F86" s="168" t="s">
        <v>31</v>
      </c>
      <c r="G86" s="168" t="s">
        <v>31</v>
      </c>
      <c r="H86" s="168" t="s">
        <v>31</v>
      </c>
      <c r="I86" s="168" t="s">
        <v>31</v>
      </c>
      <c r="J86" s="169" t="s">
        <v>31</v>
      </c>
      <c r="K86" s="168" t="s">
        <v>31</v>
      </c>
      <c r="L86" s="169">
        <v>12.27</v>
      </c>
      <c r="M86" s="170" t="s">
        <v>31</v>
      </c>
      <c r="N86" s="171" t="s">
        <v>31</v>
      </c>
      <c r="T86" s="137" t="s">
        <v>245</v>
      </c>
    </row>
    <row r="87" spans="1:26" s="132" customFormat="1" ht="22.5" x14ac:dyDescent="0.2">
      <c r="A87" s="167"/>
      <c r="B87" s="166" t="s">
        <v>699</v>
      </c>
      <c r="C87" s="904" t="s">
        <v>700</v>
      </c>
      <c r="D87" s="904"/>
      <c r="E87" s="904"/>
      <c r="F87" s="168" t="s">
        <v>144</v>
      </c>
      <c r="G87" s="168" t="s">
        <v>537</v>
      </c>
      <c r="H87" s="168" t="s">
        <v>31</v>
      </c>
      <c r="I87" s="168" t="s">
        <v>537</v>
      </c>
      <c r="J87" s="169" t="s">
        <v>31</v>
      </c>
      <c r="K87" s="168" t="s">
        <v>31</v>
      </c>
      <c r="L87" s="169">
        <v>9.82</v>
      </c>
      <c r="M87" s="170" t="s">
        <v>31</v>
      </c>
      <c r="N87" s="171" t="s">
        <v>31</v>
      </c>
      <c r="T87" s="137" t="s">
        <v>700</v>
      </c>
    </row>
    <row r="88" spans="1:26" s="132" customFormat="1" ht="22.5" x14ac:dyDescent="0.2">
      <c r="A88" s="167"/>
      <c r="B88" s="166" t="s">
        <v>701</v>
      </c>
      <c r="C88" s="904" t="s">
        <v>702</v>
      </c>
      <c r="D88" s="904"/>
      <c r="E88" s="904"/>
      <c r="F88" s="168" t="s">
        <v>144</v>
      </c>
      <c r="G88" s="168" t="s">
        <v>703</v>
      </c>
      <c r="H88" s="168" t="s">
        <v>31</v>
      </c>
      <c r="I88" s="168" t="s">
        <v>703</v>
      </c>
      <c r="J88" s="169" t="s">
        <v>31</v>
      </c>
      <c r="K88" s="168" t="s">
        <v>31</v>
      </c>
      <c r="L88" s="169">
        <v>7.36</v>
      </c>
      <c r="M88" s="170" t="s">
        <v>31</v>
      </c>
      <c r="N88" s="171" t="s">
        <v>31</v>
      </c>
      <c r="T88" s="137" t="s">
        <v>702</v>
      </c>
    </row>
    <row r="89" spans="1:26" s="132" customFormat="1" x14ac:dyDescent="0.2">
      <c r="A89" s="172"/>
      <c r="B89" s="173"/>
      <c r="C89" s="918" t="s">
        <v>252</v>
      </c>
      <c r="D89" s="918"/>
      <c r="E89" s="918"/>
      <c r="F89" s="174" t="s">
        <v>31</v>
      </c>
      <c r="G89" s="174" t="s">
        <v>31</v>
      </c>
      <c r="H89" s="174" t="s">
        <v>31</v>
      </c>
      <c r="I89" s="174" t="s">
        <v>31</v>
      </c>
      <c r="J89" s="175" t="s">
        <v>31</v>
      </c>
      <c r="K89" s="174" t="s">
        <v>31</v>
      </c>
      <c r="L89" s="175">
        <v>30.52</v>
      </c>
      <c r="M89" s="161" t="s">
        <v>31</v>
      </c>
      <c r="N89" s="176" t="s">
        <v>31</v>
      </c>
      <c r="V89" s="137" t="s">
        <v>252</v>
      </c>
    </row>
    <row r="90" spans="1:26" s="132" customFormat="1" ht="22.5" x14ac:dyDescent="0.2">
      <c r="A90" s="157" t="s">
        <v>309</v>
      </c>
      <c r="B90" s="158" t="s">
        <v>945</v>
      </c>
      <c r="C90" s="917" t="s">
        <v>946</v>
      </c>
      <c r="D90" s="917"/>
      <c r="E90" s="917"/>
      <c r="F90" s="159" t="s">
        <v>900</v>
      </c>
      <c r="G90" s="159" t="s">
        <v>31</v>
      </c>
      <c r="H90" s="159" t="s">
        <v>31</v>
      </c>
      <c r="I90" s="159" t="s">
        <v>925</v>
      </c>
      <c r="J90" s="160">
        <v>343.28</v>
      </c>
      <c r="K90" s="159" t="s">
        <v>31</v>
      </c>
      <c r="L90" s="160">
        <v>6.87</v>
      </c>
      <c r="M90" s="161" t="s">
        <v>31</v>
      </c>
      <c r="N90" s="162" t="s">
        <v>31</v>
      </c>
      <c r="Q90" s="137" t="s">
        <v>946</v>
      </c>
    </row>
    <row r="91" spans="1:26" s="132" customFormat="1" x14ac:dyDescent="0.2">
      <c r="A91" s="163"/>
      <c r="B91" s="164"/>
      <c r="C91" s="904" t="s">
        <v>1024</v>
      </c>
      <c r="D91" s="904"/>
      <c r="E91" s="904"/>
      <c r="F91" s="904"/>
      <c r="G91" s="904"/>
      <c r="H91" s="904"/>
      <c r="I91" s="904"/>
      <c r="J91" s="904"/>
      <c r="K91" s="904"/>
      <c r="L91" s="904"/>
      <c r="M91" s="904"/>
      <c r="N91" s="912"/>
      <c r="X91" s="137" t="s">
        <v>1024</v>
      </c>
    </row>
    <row r="92" spans="1:26" s="132" customFormat="1" ht="1.5" customHeight="1" x14ac:dyDescent="0.2">
      <c r="A92" s="177"/>
      <c r="B92" s="173"/>
      <c r="C92" s="173"/>
      <c r="D92" s="173"/>
      <c r="E92" s="173"/>
      <c r="F92" s="177"/>
      <c r="G92" s="177"/>
      <c r="H92" s="177"/>
      <c r="I92" s="177"/>
      <c r="J92" s="178"/>
      <c r="K92" s="177"/>
      <c r="L92" s="178"/>
      <c r="M92" s="168"/>
      <c r="N92" s="178"/>
    </row>
    <row r="93" spans="1:26" s="132" customFormat="1" ht="2.25" customHeight="1" x14ac:dyDescent="0.2"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91"/>
      <c r="M93" s="192"/>
      <c r="N93" s="193"/>
    </row>
    <row r="94" spans="1:26" s="132" customFormat="1" x14ac:dyDescent="0.2">
      <c r="A94" s="179"/>
      <c r="B94" s="180" t="s">
        <v>31</v>
      </c>
      <c r="C94" s="918" t="s">
        <v>466</v>
      </c>
      <c r="D94" s="918"/>
      <c r="E94" s="918"/>
      <c r="F94" s="918"/>
      <c r="G94" s="918"/>
      <c r="H94" s="918"/>
      <c r="I94" s="918"/>
      <c r="J94" s="918"/>
      <c r="K94" s="918"/>
      <c r="L94" s="181" t="s">
        <v>31</v>
      </c>
      <c r="M94" s="182" t="s">
        <v>31</v>
      </c>
      <c r="N94" s="183" t="s">
        <v>31</v>
      </c>
      <c r="Y94" s="137" t="s">
        <v>466</v>
      </c>
    </row>
    <row r="95" spans="1:26" s="132" customFormat="1" x14ac:dyDescent="0.2">
      <c r="A95" s="184"/>
      <c r="B95" s="166" t="s">
        <v>225</v>
      </c>
      <c r="C95" s="904" t="s">
        <v>808</v>
      </c>
      <c r="D95" s="904"/>
      <c r="E95" s="904"/>
      <c r="F95" s="904"/>
      <c r="G95" s="904"/>
      <c r="H95" s="904"/>
      <c r="I95" s="904"/>
      <c r="J95" s="904"/>
      <c r="K95" s="904"/>
      <c r="L95" s="185">
        <v>1083.23</v>
      </c>
      <c r="M95" s="186">
        <v>7.3</v>
      </c>
      <c r="N95" s="187">
        <v>7908</v>
      </c>
      <c r="Z95" s="137" t="s">
        <v>808</v>
      </c>
    </row>
    <row r="96" spans="1:26" s="132" customFormat="1" x14ac:dyDescent="0.2">
      <c r="A96" s="184"/>
      <c r="B96" s="166" t="s">
        <v>31</v>
      </c>
      <c r="C96" s="904" t="s">
        <v>270</v>
      </c>
      <c r="D96" s="904"/>
      <c r="E96" s="904"/>
      <c r="F96" s="904"/>
      <c r="G96" s="904"/>
      <c r="H96" s="904"/>
      <c r="I96" s="904"/>
      <c r="J96" s="904"/>
      <c r="K96" s="904"/>
      <c r="L96" s="185" t="s">
        <v>31</v>
      </c>
      <c r="M96" s="186" t="s">
        <v>31</v>
      </c>
      <c r="N96" s="187" t="s">
        <v>31</v>
      </c>
      <c r="Z96" s="137" t="s">
        <v>270</v>
      </c>
    </row>
    <row r="97" spans="1:27" x14ac:dyDescent="0.2">
      <c r="A97" s="184"/>
      <c r="B97" s="166" t="s">
        <v>31</v>
      </c>
      <c r="C97" s="904" t="s">
        <v>271</v>
      </c>
      <c r="D97" s="904"/>
      <c r="E97" s="904"/>
      <c r="F97" s="904"/>
      <c r="G97" s="904"/>
      <c r="H97" s="904"/>
      <c r="I97" s="904"/>
      <c r="J97" s="904"/>
      <c r="K97" s="904"/>
      <c r="L97" s="185">
        <v>104.63</v>
      </c>
      <c r="M97" s="186" t="s">
        <v>31</v>
      </c>
      <c r="N97" s="187" t="s">
        <v>31</v>
      </c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7" t="s">
        <v>271</v>
      </c>
      <c r="AA97" s="132"/>
    </row>
    <row r="98" spans="1:27" x14ac:dyDescent="0.2">
      <c r="A98" s="184"/>
      <c r="B98" s="166" t="s">
        <v>31</v>
      </c>
      <c r="C98" s="904" t="s">
        <v>272</v>
      </c>
      <c r="D98" s="904"/>
      <c r="E98" s="904"/>
      <c r="F98" s="904"/>
      <c r="G98" s="904"/>
      <c r="H98" s="904"/>
      <c r="I98" s="904"/>
      <c r="J98" s="904"/>
      <c r="K98" s="904"/>
      <c r="L98" s="185">
        <v>716.84</v>
      </c>
      <c r="M98" s="186" t="s">
        <v>31</v>
      </c>
      <c r="N98" s="187" t="s">
        <v>31</v>
      </c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7" t="s">
        <v>272</v>
      </c>
      <c r="AA98" s="132"/>
    </row>
    <row r="99" spans="1:27" x14ac:dyDescent="0.2">
      <c r="A99" s="184"/>
      <c r="B99" s="166" t="s">
        <v>31</v>
      </c>
      <c r="C99" s="904" t="s">
        <v>273</v>
      </c>
      <c r="D99" s="904"/>
      <c r="E99" s="904"/>
      <c r="F99" s="904"/>
      <c r="G99" s="904"/>
      <c r="H99" s="904"/>
      <c r="I99" s="904"/>
      <c r="J99" s="904"/>
      <c r="K99" s="904"/>
      <c r="L99" s="185">
        <v>75.78</v>
      </c>
      <c r="M99" s="186" t="s">
        <v>31</v>
      </c>
      <c r="N99" s="187" t="s">
        <v>31</v>
      </c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7" t="s">
        <v>273</v>
      </c>
      <c r="AA99" s="132"/>
    </row>
    <row r="100" spans="1:27" x14ac:dyDescent="0.2">
      <c r="A100" s="184"/>
      <c r="B100" s="166" t="s">
        <v>31</v>
      </c>
      <c r="C100" s="904" t="s">
        <v>274</v>
      </c>
      <c r="D100" s="904"/>
      <c r="E100" s="904"/>
      <c r="F100" s="904"/>
      <c r="G100" s="904"/>
      <c r="H100" s="904"/>
      <c r="I100" s="904"/>
      <c r="J100" s="904"/>
      <c r="K100" s="904"/>
      <c r="L100" s="185">
        <v>107.9</v>
      </c>
      <c r="M100" s="186" t="s">
        <v>31</v>
      </c>
      <c r="N100" s="187" t="s">
        <v>31</v>
      </c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7" t="s">
        <v>274</v>
      </c>
      <c r="AA100" s="132"/>
    </row>
    <row r="101" spans="1:27" x14ac:dyDescent="0.2">
      <c r="A101" s="184"/>
      <c r="B101" s="166" t="s">
        <v>31</v>
      </c>
      <c r="C101" s="904" t="s">
        <v>275</v>
      </c>
      <c r="D101" s="904"/>
      <c r="E101" s="904"/>
      <c r="F101" s="904"/>
      <c r="G101" s="904"/>
      <c r="H101" s="904"/>
      <c r="I101" s="904"/>
      <c r="J101" s="904"/>
      <c r="K101" s="904"/>
      <c r="L101" s="185">
        <v>78.08</v>
      </c>
      <c r="M101" s="186" t="s">
        <v>31</v>
      </c>
      <c r="N101" s="187" t="s">
        <v>31</v>
      </c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7" t="s">
        <v>275</v>
      </c>
      <c r="AA101" s="132"/>
    </row>
    <row r="102" spans="1:27" x14ac:dyDescent="0.2">
      <c r="A102" s="184"/>
      <c r="B102" s="166" t="s">
        <v>235</v>
      </c>
      <c r="C102" s="904" t="s">
        <v>809</v>
      </c>
      <c r="D102" s="904"/>
      <c r="E102" s="904"/>
      <c r="F102" s="904"/>
      <c r="G102" s="904"/>
      <c r="H102" s="904"/>
      <c r="I102" s="904"/>
      <c r="J102" s="904"/>
      <c r="K102" s="904"/>
      <c r="L102" s="185">
        <v>78721.850000000006</v>
      </c>
      <c r="M102" s="186">
        <v>4.51</v>
      </c>
      <c r="N102" s="187">
        <v>355036</v>
      </c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7" t="s">
        <v>809</v>
      </c>
      <c r="AA102" s="132"/>
    </row>
    <row r="103" spans="1:27" x14ac:dyDescent="0.2">
      <c r="A103" s="184"/>
      <c r="B103" s="166" t="s">
        <v>31</v>
      </c>
      <c r="C103" s="904" t="s">
        <v>276</v>
      </c>
      <c r="D103" s="904"/>
      <c r="E103" s="904"/>
      <c r="F103" s="904"/>
      <c r="G103" s="904"/>
      <c r="H103" s="904"/>
      <c r="I103" s="904"/>
      <c r="J103" s="904"/>
      <c r="K103" s="904"/>
      <c r="L103" s="185">
        <v>126.34</v>
      </c>
      <c r="M103" s="186" t="s">
        <v>31</v>
      </c>
      <c r="N103" s="187" t="s">
        <v>31</v>
      </c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7" t="s">
        <v>276</v>
      </c>
      <c r="AA103" s="132"/>
    </row>
    <row r="104" spans="1:27" x14ac:dyDescent="0.2">
      <c r="A104" s="184"/>
      <c r="B104" s="166" t="s">
        <v>31</v>
      </c>
      <c r="C104" s="904" t="s">
        <v>277</v>
      </c>
      <c r="D104" s="904"/>
      <c r="E104" s="904"/>
      <c r="F104" s="904"/>
      <c r="G104" s="904"/>
      <c r="H104" s="904"/>
      <c r="I104" s="904"/>
      <c r="J104" s="904"/>
      <c r="K104" s="904"/>
      <c r="L104" s="185">
        <v>107.9</v>
      </c>
      <c r="M104" s="186" t="s">
        <v>31</v>
      </c>
      <c r="N104" s="187" t="s">
        <v>31</v>
      </c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7" t="s">
        <v>277</v>
      </c>
      <c r="AA104" s="132"/>
    </row>
    <row r="105" spans="1:27" x14ac:dyDescent="0.2">
      <c r="A105" s="184"/>
      <c r="B105" s="166" t="s">
        <v>31</v>
      </c>
      <c r="C105" s="904" t="s">
        <v>278</v>
      </c>
      <c r="D105" s="904"/>
      <c r="E105" s="904"/>
      <c r="F105" s="904"/>
      <c r="G105" s="904"/>
      <c r="H105" s="904"/>
      <c r="I105" s="904"/>
      <c r="J105" s="904"/>
      <c r="K105" s="904"/>
      <c r="L105" s="185">
        <v>78.08</v>
      </c>
      <c r="M105" s="186" t="s">
        <v>31</v>
      </c>
      <c r="N105" s="187" t="s">
        <v>31</v>
      </c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7" t="s">
        <v>278</v>
      </c>
      <c r="AA105" s="132"/>
    </row>
    <row r="106" spans="1:27" x14ac:dyDescent="0.2">
      <c r="A106" s="184"/>
      <c r="B106" s="178" t="s">
        <v>31</v>
      </c>
      <c r="C106" s="919" t="s">
        <v>467</v>
      </c>
      <c r="D106" s="919"/>
      <c r="E106" s="919"/>
      <c r="F106" s="919"/>
      <c r="G106" s="919"/>
      <c r="H106" s="919"/>
      <c r="I106" s="919"/>
      <c r="J106" s="919"/>
      <c r="K106" s="919"/>
      <c r="L106" s="188">
        <v>79805.08</v>
      </c>
      <c r="M106" s="189" t="s">
        <v>31</v>
      </c>
      <c r="N106" s="194">
        <v>362944</v>
      </c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7" t="s">
        <v>467</v>
      </c>
    </row>
    <row r="107" spans="1:27" ht="1.5" customHeight="1" x14ac:dyDescent="0.2">
      <c r="B107" s="178"/>
      <c r="C107" s="173"/>
      <c r="D107" s="173"/>
      <c r="E107" s="173"/>
      <c r="F107" s="173"/>
      <c r="G107" s="173"/>
      <c r="H107" s="173"/>
      <c r="I107" s="173"/>
      <c r="J107" s="173"/>
      <c r="K107" s="173"/>
      <c r="L107" s="188"/>
      <c r="M107" s="189"/>
      <c r="N107" s="195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</row>
    <row r="108" spans="1:27" ht="53.25" customHeight="1" x14ac:dyDescent="0.2">
      <c r="A108" s="196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  <c r="N108" s="196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</row>
    <row r="109" spans="1:27" x14ac:dyDescent="0.2">
      <c r="B109" s="197" t="s">
        <v>468</v>
      </c>
      <c r="C109" s="923" t="s">
        <v>31</v>
      </c>
      <c r="D109" s="923"/>
      <c r="E109" s="923"/>
      <c r="F109" s="923"/>
      <c r="G109" s="923"/>
      <c r="H109" s="923"/>
      <c r="I109" s="923"/>
      <c r="J109" s="923"/>
      <c r="K109" s="923"/>
      <c r="L109" s="923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</row>
    <row r="110" spans="1:27" ht="13.5" customHeight="1" x14ac:dyDescent="0.2">
      <c r="B110" s="133"/>
      <c r="C110" s="924" t="s">
        <v>11</v>
      </c>
      <c r="D110" s="924"/>
      <c r="E110" s="924"/>
      <c r="F110" s="924"/>
      <c r="G110" s="924"/>
      <c r="H110" s="924"/>
      <c r="I110" s="924"/>
      <c r="J110" s="924"/>
      <c r="K110" s="924"/>
      <c r="L110" s="924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</row>
    <row r="111" spans="1:27" ht="12.75" customHeight="1" x14ac:dyDescent="0.2">
      <c r="B111" s="197" t="s">
        <v>469</v>
      </c>
      <c r="C111" s="923" t="s">
        <v>31</v>
      </c>
      <c r="D111" s="923"/>
      <c r="E111" s="923"/>
      <c r="F111" s="923"/>
      <c r="G111" s="923"/>
      <c r="H111" s="923"/>
      <c r="I111" s="923"/>
      <c r="J111" s="923"/>
      <c r="K111" s="923"/>
      <c r="L111" s="923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</row>
    <row r="112" spans="1:27" ht="13.5" customHeight="1" x14ac:dyDescent="0.2">
      <c r="C112" s="924" t="s">
        <v>11</v>
      </c>
      <c r="D112" s="924"/>
      <c r="E112" s="924"/>
      <c r="F112" s="924"/>
      <c r="G112" s="924"/>
      <c r="H112" s="924"/>
      <c r="I112" s="924"/>
      <c r="J112" s="924"/>
      <c r="K112" s="924"/>
      <c r="L112" s="924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</row>
    <row r="126" s="132" customFormat="1" x14ac:dyDescent="0.2"/>
  </sheetData>
  <mergeCells count="98">
    <mergeCell ref="C109:L109"/>
    <mergeCell ref="C110:L110"/>
    <mergeCell ref="C111:L111"/>
    <mergeCell ref="C112:L112"/>
    <mergeCell ref="C101:K101"/>
    <mergeCell ref="C102:K102"/>
    <mergeCell ref="C103:K103"/>
    <mergeCell ref="C104:K104"/>
    <mergeCell ref="C105:K105"/>
    <mergeCell ref="C106:K106"/>
    <mergeCell ref="C100:K100"/>
    <mergeCell ref="C87:E87"/>
    <mergeCell ref="C88:E88"/>
    <mergeCell ref="C89:E89"/>
    <mergeCell ref="C90:E90"/>
    <mergeCell ref="C91:N91"/>
    <mergeCell ref="C94:K94"/>
    <mergeCell ref="C95:K95"/>
    <mergeCell ref="C96:K96"/>
    <mergeCell ref="C97:K97"/>
    <mergeCell ref="C98:K98"/>
    <mergeCell ref="C99:K99"/>
    <mergeCell ref="C86:E86"/>
    <mergeCell ref="C75:E75"/>
    <mergeCell ref="C76:E76"/>
    <mergeCell ref="C77:E77"/>
    <mergeCell ref="C78:N78"/>
    <mergeCell ref="C79:E79"/>
    <mergeCell ref="C80:N80"/>
    <mergeCell ref="C81:N81"/>
    <mergeCell ref="C82:E82"/>
    <mergeCell ref="C83:E83"/>
    <mergeCell ref="C84:E84"/>
    <mergeCell ref="C85:E85"/>
    <mergeCell ref="C74:E74"/>
    <mergeCell ref="C63:E63"/>
    <mergeCell ref="C64:N64"/>
    <mergeCell ref="C65:N65"/>
    <mergeCell ref="C66:E66"/>
    <mergeCell ref="C67:E67"/>
    <mergeCell ref="C68:E68"/>
    <mergeCell ref="C69:E69"/>
    <mergeCell ref="C70:E70"/>
    <mergeCell ref="C71:E71"/>
    <mergeCell ref="C72:E72"/>
    <mergeCell ref="C73:E73"/>
    <mergeCell ref="C38:E38"/>
    <mergeCell ref="C62:E62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50:N50"/>
    <mergeCell ref="C39:E39"/>
    <mergeCell ref="C40:E40"/>
    <mergeCell ref="C41:E41"/>
    <mergeCell ref="C42:E42"/>
    <mergeCell ref="C43:E43"/>
    <mergeCell ref="C44:E44"/>
    <mergeCell ref="C45:E45"/>
    <mergeCell ref="C46:N46"/>
    <mergeCell ref="C47:N47"/>
    <mergeCell ref="C48:E48"/>
    <mergeCell ref="C49:N49"/>
    <mergeCell ref="N27:N29"/>
    <mergeCell ref="C30:E30"/>
    <mergeCell ref="A31:N31"/>
    <mergeCell ref="G27:I28"/>
    <mergeCell ref="C37:E37"/>
    <mergeCell ref="C33:N33"/>
    <mergeCell ref="C34:E34"/>
    <mergeCell ref="C35:E35"/>
    <mergeCell ref="C36:E36"/>
    <mergeCell ref="A12:N12"/>
    <mergeCell ref="A13:N13"/>
    <mergeCell ref="B15:F15"/>
    <mergeCell ref="B16:F16"/>
    <mergeCell ref="L25:M25"/>
    <mergeCell ref="C32:E32"/>
    <mergeCell ref="A27:A29"/>
    <mergeCell ref="B27:B29"/>
    <mergeCell ref="C27:E29"/>
    <mergeCell ref="F27:F29"/>
    <mergeCell ref="J27:L28"/>
    <mergeCell ref="M27:M29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2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29"/>
  <sheetViews>
    <sheetView topLeftCell="A289" zoomScale="115" zoomScaleNormal="115" workbookViewId="0">
      <selection activeCell="J34" sqref="J34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3" width="110.140625" style="137" hidden="1" customWidth="1"/>
    <col min="24" max="24" width="138.42578125" style="137" hidden="1" customWidth="1"/>
    <col min="25" max="25" width="110.140625" style="137" hidden="1" customWidth="1"/>
    <col min="26" max="28" width="84.42578125" style="137" hidden="1" customWidth="1"/>
    <col min="29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37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1743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502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1273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277.57</v>
      </c>
      <c r="D20" s="148" t="s">
        <v>1744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L306*7.3/1000</f>
        <v>7.91</v>
      </c>
      <c r="M22" s="148" t="s">
        <v>1194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33.340000000000003</v>
      </c>
      <c r="D23" s="152" t="s">
        <v>1745</v>
      </c>
      <c r="E23" s="135" t="s">
        <v>206</v>
      </c>
      <c r="G23" s="132" t="s">
        <v>212</v>
      </c>
      <c r="L23" s="153"/>
      <c r="M23" s="153">
        <v>111.4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244.23</v>
      </c>
      <c r="D24" s="152" t="s">
        <v>1746</v>
      </c>
      <c r="E24" s="135" t="s">
        <v>206</v>
      </c>
      <c r="G24" s="132" t="s">
        <v>214</v>
      </c>
      <c r="L24" s="153"/>
      <c r="M24" s="153">
        <v>0.54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1747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1747</v>
      </c>
    </row>
    <row r="32" spans="1:17" s="132" customFormat="1" ht="22.5" x14ac:dyDescent="0.2">
      <c r="A32" s="157" t="s">
        <v>225</v>
      </c>
      <c r="B32" s="158" t="s">
        <v>1279</v>
      </c>
      <c r="C32" s="917" t="s">
        <v>1280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235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1280</v>
      </c>
    </row>
    <row r="33" spans="1:22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2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59</v>
      </c>
      <c r="K34" s="168" t="s">
        <v>520</v>
      </c>
      <c r="L34" s="169">
        <v>147.5</v>
      </c>
      <c r="M34" s="170" t="s">
        <v>31</v>
      </c>
      <c r="N34" s="171" t="s">
        <v>31</v>
      </c>
      <c r="S34" s="137" t="s">
        <v>255</v>
      </c>
    </row>
    <row r="35" spans="1:22" s="132" customFormat="1" x14ac:dyDescent="0.2">
      <c r="A35" s="167"/>
      <c r="B35" s="166" t="s">
        <v>256</v>
      </c>
      <c r="C35" s="904" t="s">
        <v>257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4.38</v>
      </c>
      <c r="K35" s="168" t="s">
        <v>31</v>
      </c>
      <c r="L35" s="169">
        <v>8.76</v>
      </c>
      <c r="M35" s="170" t="s">
        <v>31</v>
      </c>
      <c r="N35" s="171" t="s">
        <v>31</v>
      </c>
      <c r="S35" s="137" t="s">
        <v>257</v>
      </c>
    </row>
    <row r="36" spans="1:22" s="132" customFormat="1" x14ac:dyDescent="0.2">
      <c r="A36" s="167"/>
      <c r="B36" s="166" t="s">
        <v>31</v>
      </c>
      <c r="C36" s="904" t="s">
        <v>258</v>
      </c>
      <c r="D36" s="904"/>
      <c r="E36" s="904"/>
      <c r="F36" s="168" t="s">
        <v>241</v>
      </c>
      <c r="G36" s="168" t="s">
        <v>911</v>
      </c>
      <c r="H36" s="168" t="s">
        <v>520</v>
      </c>
      <c r="I36" s="168" t="s">
        <v>952</v>
      </c>
      <c r="J36" s="169" t="s">
        <v>31</v>
      </c>
      <c r="K36" s="168" t="s">
        <v>31</v>
      </c>
      <c r="L36" s="169" t="s">
        <v>31</v>
      </c>
      <c r="M36" s="170" t="s">
        <v>31</v>
      </c>
      <c r="N36" s="171" t="s">
        <v>31</v>
      </c>
      <c r="T36" s="137" t="s">
        <v>258</v>
      </c>
    </row>
    <row r="37" spans="1:22" s="132" customFormat="1" x14ac:dyDescent="0.2">
      <c r="A37" s="167"/>
      <c r="B37" s="166" t="s">
        <v>31</v>
      </c>
      <c r="C37" s="917" t="s">
        <v>244</v>
      </c>
      <c r="D37" s="917"/>
      <c r="E37" s="917"/>
      <c r="F37" s="159" t="s">
        <v>31</v>
      </c>
      <c r="G37" s="159" t="s">
        <v>31</v>
      </c>
      <c r="H37" s="159" t="s">
        <v>31</v>
      </c>
      <c r="I37" s="159" t="s">
        <v>31</v>
      </c>
      <c r="J37" s="160">
        <v>63.38</v>
      </c>
      <c r="K37" s="159" t="s">
        <v>31</v>
      </c>
      <c r="L37" s="160">
        <v>156.26</v>
      </c>
      <c r="M37" s="161" t="s">
        <v>31</v>
      </c>
      <c r="N37" s="162" t="s">
        <v>31</v>
      </c>
      <c r="U37" s="137" t="s">
        <v>244</v>
      </c>
    </row>
    <row r="38" spans="1:22" s="132" customFormat="1" x14ac:dyDescent="0.2">
      <c r="A38" s="167"/>
      <c r="B38" s="166" t="s">
        <v>31</v>
      </c>
      <c r="C38" s="904" t="s">
        <v>245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 t="s">
        <v>31</v>
      </c>
      <c r="K38" s="168" t="s">
        <v>31</v>
      </c>
      <c r="L38" s="169">
        <v>147.5</v>
      </c>
      <c r="M38" s="170" t="s">
        <v>31</v>
      </c>
      <c r="N38" s="171" t="s">
        <v>31</v>
      </c>
      <c r="T38" s="137" t="s">
        <v>245</v>
      </c>
    </row>
    <row r="39" spans="1:22" s="132" customFormat="1" ht="22.5" x14ac:dyDescent="0.2">
      <c r="A39" s="167"/>
      <c r="B39" s="166" t="s">
        <v>699</v>
      </c>
      <c r="C39" s="904" t="s">
        <v>700</v>
      </c>
      <c r="D39" s="904"/>
      <c r="E39" s="904"/>
      <c r="F39" s="168" t="s">
        <v>144</v>
      </c>
      <c r="G39" s="168" t="s">
        <v>537</v>
      </c>
      <c r="H39" s="168" t="s">
        <v>31</v>
      </c>
      <c r="I39" s="168" t="s">
        <v>537</v>
      </c>
      <c r="J39" s="169" t="s">
        <v>31</v>
      </c>
      <c r="K39" s="168" t="s">
        <v>31</v>
      </c>
      <c r="L39" s="169">
        <v>118</v>
      </c>
      <c r="M39" s="170" t="s">
        <v>31</v>
      </c>
      <c r="N39" s="171" t="s">
        <v>31</v>
      </c>
      <c r="T39" s="137" t="s">
        <v>700</v>
      </c>
    </row>
    <row r="40" spans="1:22" s="132" customFormat="1" ht="22.5" x14ac:dyDescent="0.2">
      <c r="A40" s="167"/>
      <c r="B40" s="166" t="s">
        <v>701</v>
      </c>
      <c r="C40" s="904" t="s">
        <v>702</v>
      </c>
      <c r="D40" s="904"/>
      <c r="E40" s="904"/>
      <c r="F40" s="168" t="s">
        <v>144</v>
      </c>
      <c r="G40" s="168" t="s">
        <v>703</v>
      </c>
      <c r="H40" s="168" t="s">
        <v>31</v>
      </c>
      <c r="I40" s="168" t="s">
        <v>703</v>
      </c>
      <c r="J40" s="169" t="s">
        <v>31</v>
      </c>
      <c r="K40" s="168" t="s">
        <v>31</v>
      </c>
      <c r="L40" s="169">
        <v>88.5</v>
      </c>
      <c r="M40" s="170" t="s">
        <v>31</v>
      </c>
      <c r="N40" s="171" t="s">
        <v>31</v>
      </c>
      <c r="T40" s="137" t="s">
        <v>702</v>
      </c>
    </row>
    <row r="41" spans="1:22" s="132" customFormat="1" x14ac:dyDescent="0.2">
      <c r="A41" s="172"/>
      <c r="B41" s="173"/>
      <c r="C41" s="918" t="s">
        <v>252</v>
      </c>
      <c r="D41" s="918"/>
      <c r="E41" s="918"/>
      <c r="F41" s="174" t="s">
        <v>31</v>
      </c>
      <c r="G41" s="174" t="s">
        <v>31</v>
      </c>
      <c r="H41" s="174" t="s">
        <v>31</v>
      </c>
      <c r="I41" s="174" t="s">
        <v>31</v>
      </c>
      <c r="J41" s="175" t="s">
        <v>31</v>
      </c>
      <c r="K41" s="174" t="s">
        <v>31</v>
      </c>
      <c r="L41" s="175">
        <v>362.76</v>
      </c>
      <c r="M41" s="161" t="s">
        <v>31</v>
      </c>
      <c r="N41" s="176" t="s">
        <v>31</v>
      </c>
      <c r="V41" s="137" t="s">
        <v>252</v>
      </c>
    </row>
    <row r="42" spans="1:22" s="132" customFormat="1" ht="22.5" x14ac:dyDescent="0.2">
      <c r="A42" s="157" t="s">
        <v>235</v>
      </c>
      <c r="B42" s="158" t="s">
        <v>988</v>
      </c>
      <c r="C42" s="917" t="s">
        <v>989</v>
      </c>
      <c r="D42" s="917"/>
      <c r="E42" s="917"/>
      <c r="F42" s="159" t="s">
        <v>178</v>
      </c>
      <c r="G42" s="159" t="s">
        <v>31</v>
      </c>
      <c r="H42" s="159" t="s">
        <v>31</v>
      </c>
      <c r="I42" s="159" t="s">
        <v>235</v>
      </c>
      <c r="J42" s="160">
        <v>175.63</v>
      </c>
      <c r="K42" s="159" t="s">
        <v>31</v>
      </c>
      <c r="L42" s="160">
        <v>351.26</v>
      </c>
      <c r="M42" s="161" t="s">
        <v>31</v>
      </c>
      <c r="N42" s="162" t="s">
        <v>31</v>
      </c>
      <c r="Q42" s="137" t="s">
        <v>989</v>
      </c>
    </row>
    <row r="43" spans="1:22" s="132" customFormat="1" ht="22.5" x14ac:dyDescent="0.2">
      <c r="A43" s="157" t="s">
        <v>238</v>
      </c>
      <c r="B43" s="158" t="s">
        <v>1000</v>
      </c>
      <c r="C43" s="917" t="s">
        <v>1281</v>
      </c>
      <c r="D43" s="917"/>
      <c r="E43" s="917"/>
      <c r="F43" s="159" t="s">
        <v>178</v>
      </c>
      <c r="G43" s="159" t="s">
        <v>31</v>
      </c>
      <c r="H43" s="159" t="s">
        <v>31</v>
      </c>
      <c r="I43" s="159" t="s">
        <v>235</v>
      </c>
      <c r="J43" s="160">
        <v>230.51</v>
      </c>
      <c r="K43" s="159" t="s">
        <v>31</v>
      </c>
      <c r="L43" s="160">
        <v>461.02</v>
      </c>
      <c r="M43" s="161" t="s">
        <v>31</v>
      </c>
      <c r="N43" s="162" t="s">
        <v>31</v>
      </c>
      <c r="Q43" s="137" t="s">
        <v>1281</v>
      </c>
    </row>
    <row r="44" spans="1:22" s="132" customFormat="1" ht="33.75" x14ac:dyDescent="0.2">
      <c r="A44" s="157" t="s">
        <v>256</v>
      </c>
      <c r="B44" s="158" t="s">
        <v>876</v>
      </c>
      <c r="C44" s="917" t="s">
        <v>877</v>
      </c>
      <c r="D44" s="917"/>
      <c r="E44" s="917"/>
      <c r="F44" s="159" t="s">
        <v>178</v>
      </c>
      <c r="G44" s="159" t="s">
        <v>31</v>
      </c>
      <c r="H44" s="159" t="s">
        <v>31</v>
      </c>
      <c r="I44" s="159" t="s">
        <v>235</v>
      </c>
      <c r="J44" s="160" t="s">
        <v>31</v>
      </c>
      <c r="K44" s="159" t="s">
        <v>31</v>
      </c>
      <c r="L44" s="160" t="s">
        <v>31</v>
      </c>
      <c r="M44" s="161" t="s">
        <v>31</v>
      </c>
      <c r="N44" s="162" t="s">
        <v>31</v>
      </c>
      <c r="Q44" s="137" t="s">
        <v>877</v>
      </c>
    </row>
    <row r="45" spans="1:22" s="132" customFormat="1" ht="22.5" x14ac:dyDescent="0.2">
      <c r="A45" s="165"/>
      <c r="B45" s="166" t="s">
        <v>231</v>
      </c>
      <c r="C45" s="904" t="s">
        <v>232</v>
      </c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12"/>
      <c r="R45" s="137" t="s">
        <v>232</v>
      </c>
    </row>
    <row r="46" spans="1:22" s="132" customFormat="1" x14ac:dyDescent="0.2">
      <c r="A46" s="167"/>
      <c r="B46" s="166" t="s">
        <v>225</v>
      </c>
      <c r="C46" s="904" t="s">
        <v>255</v>
      </c>
      <c r="D46" s="904"/>
      <c r="E46" s="904"/>
      <c r="F46" s="168" t="s">
        <v>31</v>
      </c>
      <c r="G46" s="168" t="s">
        <v>31</v>
      </c>
      <c r="H46" s="168" t="s">
        <v>31</v>
      </c>
      <c r="I46" s="168" t="s">
        <v>31</v>
      </c>
      <c r="J46" s="169">
        <v>5.16</v>
      </c>
      <c r="K46" s="168" t="s">
        <v>520</v>
      </c>
      <c r="L46" s="169">
        <v>12.9</v>
      </c>
      <c r="M46" s="170" t="s">
        <v>31</v>
      </c>
      <c r="N46" s="171" t="s">
        <v>31</v>
      </c>
      <c r="S46" s="137" t="s">
        <v>255</v>
      </c>
    </row>
    <row r="47" spans="1:22" s="132" customFormat="1" x14ac:dyDescent="0.2">
      <c r="A47" s="167"/>
      <c r="B47" s="166" t="s">
        <v>256</v>
      </c>
      <c r="C47" s="904" t="s">
        <v>257</v>
      </c>
      <c r="D47" s="904"/>
      <c r="E47" s="904"/>
      <c r="F47" s="168" t="s">
        <v>31</v>
      </c>
      <c r="G47" s="168" t="s">
        <v>31</v>
      </c>
      <c r="H47" s="168" t="s">
        <v>31</v>
      </c>
      <c r="I47" s="168" t="s">
        <v>31</v>
      </c>
      <c r="J47" s="169">
        <v>1.0900000000000001</v>
      </c>
      <c r="K47" s="168" t="s">
        <v>31</v>
      </c>
      <c r="L47" s="169">
        <v>2.1800000000000002</v>
      </c>
      <c r="M47" s="170" t="s">
        <v>31</v>
      </c>
      <c r="N47" s="171" t="s">
        <v>31</v>
      </c>
      <c r="S47" s="137" t="s">
        <v>257</v>
      </c>
    </row>
    <row r="48" spans="1:22" s="132" customFormat="1" x14ac:dyDescent="0.2">
      <c r="A48" s="167"/>
      <c r="B48" s="166" t="s">
        <v>31</v>
      </c>
      <c r="C48" s="904" t="s">
        <v>258</v>
      </c>
      <c r="D48" s="904"/>
      <c r="E48" s="904"/>
      <c r="F48" s="168" t="s">
        <v>241</v>
      </c>
      <c r="G48" s="168" t="s">
        <v>878</v>
      </c>
      <c r="H48" s="168" t="s">
        <v>520</v>
      </c>
      <c r="I48" s="168" t="s">
        <v>1300</v>
      </c>
      <c r="J48" s="169" t="s">
        <v>31</v>
      </c>
      <c r="K48" s="168" t="s">
        <v>31</v>
      </c>
      <c r="L48" s="169" t="s">
        <v>31</v>
      </c>
      <c r="M48" s="170" t="s">
        <v>31</v>
      </c>
      <c r="N48" s="171" t="s">
        <v>31</v>
      </c>
      <c r="T48" s="137" t="s">
        <v>258</v>
      </c>
    </row>
    <row r="49" spans="1:23" s="132" customFormat="1" x14ac:dyDescent="0.2">
      <c r="A49" s="167"/>
      <c r="B49" s="166" t="s">
        <v>31</v>
      </c>
      <c r="C49" s="917" t="s">
        <v>244</v>
      </c>
      <c r="D49" s="917"/>
      <c r="E49" s="917"/>
      <c r="F49" s="159" t="s">
        <v>31</v>
      </c>
      <c r="G49" s="159" t="s">
        <v>31</v>
      </c>
      <c r="H49" s="159" t="s">
        <v>31</v>
      </c>
      <c r="I49" s="159" t="s">
        <v>31</v>
      </c>
      <c r="J49" s="160">
        <v>6.25</v>
      </c>
      <c r="K49" s="159" t="s">
        <v>31</v>
      </c>
      <c r="L49" s="160">
        <v>15.08</v>
      </c>
      <c r="M49" s="161" t="s">
        <v>31</v>
      </c>
      <c r="N49" s="162" t="s">
        <v>31</v>
      </c>
      <c r="U49" s="137" t="s">
        <v>244</v>
      </c>
    </row>
    <row r="50" spans="1:23" s="132" customFormat="1" x14ac:dyDescent="0.2">
      <c r="A50" s="167"/>
      <c r="B50" s="166" t="s">
        <v>31</v>
      </c>
      <c r="C50" s="904" t="s">
        <v>245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 t="s">
        <v>31</v>
      </c>
      <c r="K50" s="168" t="s">
        <v>31</v>
      </c>
      <c r="L50" s="169">
        <v>12.9</v>
      </c>
      <c r="M50" s="170" t="s">
        <v>31</v>
      </c>
      <c r="N50" s="171" t="s">
        <v>31</v>
      </c>
      <c r="T50" s="137" t="s">
        <v>245</v>
      </c>
    </row>
    <row r="51" spans="1:23" s="132" customFormat="1" ht="22.5" x14ac:dyDescent="0.2">
      <c r="A51" s="167"/>
      <c r="B51" s="166" t="s">
        <v>699</v>
      </c>
      <c r="C51" s="904" t="s">
        <v>700</v>
      </c>
      <c r="D51" s="904"/>
      <c r="E51" s="904"/>
      <c r="F51" s="168" t="s">
        <v>144</v>
      </c>
      <c r="G51" s="168" t="s">
        <v>537</v>
      </c>
      <c r="H51" s="168" t="s">
        <v>31</v>
      </c>
      <c r="I51" s="168" t="s">
        <v>537</v>
      </c>
      <c r="J51" s="169" t="s">
        <v>31</v>
      </c>
      <c r="K51" s="168" t="s">
        <v>31</v>
      </c>
      <c r="L51" s="169">
        <v>10.32</v>
      </c>
      <c r="M51" s="170" t="s">
        <v>31</v>
      </c>
      <c r="N51" s="171" t="s">
        <v>31</v>
      </c>
      <c r="T51" s="137" t="s">
        <v>700</v>
      </c>
    </row>
    <row r="52" spans="1:23" s="132" customFormat="1" ht="22.5" x14ac:dyDescent="0.2">
      <c r="A52" s="167"/>
      <c r="B52" s="166" t="s">
        <v>701</v>
      </c>
      <c r="C52" s="904" t="s">
        <v>702</v>
      </c>
      <c r="D52" s="904"/>
      <c r="E52" s="904"/>
      <c r="F52" s="168" t="s">
        <v>144</v>
      </c>
      <c r="G52" s="168" t="s">
        <v>703</v>
      </c>
      <c r="H52" s="168" t="s">
        <v>31</v>
      </c>
      <c r="I52" s="168" t="s">
        <v>703</v>
      </c>
      <c r="J52" s="169" t="s">
        <v>31</v>
      </c>
      <c r="K52" s="168" t="s">
        <v>31</v>
      </c>
      <c r="L52" s="169">
        <v>7.74</v>
      </c>
      <c r="M52" s="170" t="s">
        <v>31</v>
      </c>
      <c r="N52" s="171" t="s">
        <v>31</v>
      </c>
      <c r="T52" s="137" t="s">
        <v>702</v>
      </c>
    </row>
    <row r="53" spans="1:23" s="132" customFormat="1" x14ac:dyDescent="0.2">
      <c r="A53" s="172"/>
      <c r="B53" s="173"/>
      <c r="C53" s="918" t="s">
        <v>252</v>
      </c>
      <c r="D53" s="918"/>
      <c r="E53" s="918"/>
      <c r="F53" s="174" t="s">
        <v>31</v>
      </c>
      <c r="G53" s="174" t="s">
        <v>31</v>
      </c>
      <c r="H53" s="174" t="s">
        <v>31</v>
      </c>
      <c r="I53" s="174" t="s">
        <v>31</v>
      </c>
      <c r="J53" s="175" t="s">
        <v>31</v>
      </c>
      <c r="K53" s="174" t="s">
        <v>31</v>
      </c>
      <c r="L53" s="175">
        <v>33.14</v>
      </c>
      <c r="M53" s="161" t="s">
        <v>31</v>
      </c>
      <c r="N53" s="176" t="s">
        <v>31</v>
      </c>
      <c r="V53" s="137" t="s">
        <v>252</v>
      </c>
    </row>
    <row r="54" spans="1:23" s="132" customFormat="1" ht="22.5" x14ac:dyDescent="0.2">
      <c r="A54" s="157" t="s">
        <v>285</v>
      </c>
      <c r="B54" s="158" t="s">
        <v>1301</v>
      </c>
      <c r="C54" s="917" t="s">
        <v>1302</v>
      </c>
      <c r="D54" s="917"/>
      <c r="E54" s="917"/>
      <c r="F54" s="159" t="s">
        <v>178</v>
      </c>
      <c r="G54" s="159" t="s">
        <v>31</v>
      </c>
      <c r="H54" s="159" t="s">
        <v>31</v>
      </c>
      <c r="I54" s="159" t="s">
        <v>235</v>
      </c>
      <c r="J54" s="160">
        <v>1311.39</v>
      </c>
      <c r="K54" s="159" t="s">
        <v>706</v>
      </c>
      <c r="L54" s="160">
        <v>2654.25</v>
      </c>
      <c r="M54" s="161" t="s">
        <v>31</v>
      </c>
      <c r="N54" s="162" t="s">
        <v>31</v>
      </c>
      <c r="Q54" s="137" t="s">
        <v>1302</v>
      </c>
    </row>
    <row r="55" spans="1:23" s="132" customFormat="1" x14ac:dyDescent="0.2">
      <c r="A55" s="163"/>
      <c r="B55" s="164"/>
      <c r="C55" s="904" t="s">
        <v>1303</v>
      </c>
      <c r="D55" s="904"/>
      <c r="E55" s="904"/>
      <c r="F55" s="904"/>
      <c r="G55" s="904"/>
      <c r="H55" s="904"/>
      <c r="I55" s="904"/>
      <c r="J55" s="904"/>
      <c r="K55" s="904"/>
      <c r="L55" s="904"/>
      <c r="M55" s="904"/>
      <c r="N55" s="912"/>
      <c r="W55" s="137" t="s">
        <v>1303</v>
      </c>
    </row>
    <row r="56" spans="1:23" s="132" customFormat="1" ht="22.5" x14ac:dyDescent="0.2">
      <c r="A56" s="165"/>
      <c r="B56" s="166" t="s">
        <v>708</v>
      </c>
      <c r="C56" s="904" t="s">
        <v>709</v>
      </c>
      <c r="D56" s="904"/>
      <c r="E56" s="904"/>
      <c r="F56" s="904"/>
      <c r="G56" s="904"/>
      <c r="H56" s="904"/>
      <c r="I56" s="904"/>
      <c r="J56" s="904"/>
      <c r="K56" s="904"/>
      <c r="L56" s="904"/>
      <c r="M56" s="904"/>
      <c r="N56" s="912"/>
      <c r="R56" s="137" t="s">
        <v>709</v>
      </c>
    </row>
    <row r="57" spans="1:23" s="132" customFormat="1" ht="33.75" x14ac:dyDescent="0.2">
      <c r="A57" s="157" t="s">
        <v>295</v>
      </c>
      <c r="B57" s="158" t="s">
        <v>1292</v>
      </c>
      <c r="C57" s="917" t="s">
        <v>1293</v>
      </c>
      <c r="D57" s="917"/>
      <c r="E57" s="917"/>
      <c r="F57" s="159" t="s">
        <v>178</v>
      </c>
      <c r="G57" s="159" t="s">
        <v>31</v>
      </c>
      <c r="H57" s="159" t="s">
        <v>31</v>
      </c>
      <c r="I57" s="159" t="s">
        <v>318</v>
      </c>
      <c r="J57" s="160" t="s">
        <v>31</v>
      </c>
      <c r="K57" s="159" t="s">
        <v>31</v>
      </c>
      <c r="L57" s="160" t="s">
        <v>31</v>
      </c>
      <c r="M57" s="161" t="s">
        <v>31</v>
      </c>
      <c r="N57" s="162" t="s">
        <v>31</v>
      </c>
      <c r="Q57" s="137" t="s">
        <v>1293</v>
      </c>
    </row>
    <row r="58" spans="1:23" s="132" customFormat="1" ht="22.5" x14ac:dyDescent="0.2">
      <c r="A58" s="165"/>
      <c r="B58" s="166" t="s">
        <v>231</v>
      </c>
      <c r="C58" s="904" t="s">
        <v>232</v>
      </c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12"/>
      <c r="R58" s="137" t="s">
        <v>232</v>
      </c>
    </row>
    <row r="59" spans="1:23" s="132" customFormat="1" x14ac:dyDescent="0.2">
      <c r="A59" s="167"/>
      <c r="B59" s="166" t="s">
        <v>225</v>
      </c>
      <c r="C59" s="904" t="s">
        <v>255</v>
      </c>
      <c r="D59" s="904"/>
      <c r="E59" s="904"/>
      <c r="F59" s="168" t="s">
        <v>31</v>
      </c>
      <c r="G59" s="168" t="s">
        <v>31</v>
      </c>
      <c r="H59" s="168" t="s">
        <v>31</v>
      </c>
      <c r="I59" s="168" t="s">
        <v>31</v>
      </c>
      <c r="J59" s="169">
        <v>16.16</v>
      </c>
      <c r="K59" s="168" t="s">
        <v>520</v>
      </c>
      <c r="L59" s="169">
        <v>202</v>
      </c>
      <c r="M59" s="170" t="s">
        <v>31</v>
      </c>
      <c r="N59" s="171" t="s">
        <v>31</v>
      </c>
      <c r="S59" s="137" t="s">
        <v>255</v>
      </c>
    </row>
    <row r="60" spans="1:23" s="132" customFormat="1" x14ac:dyDescent="0.2">
      <c r="A60" s="167"/>
      <c r="B60" s="166" t="s">
        <v>256</v>
      </c>
      <c r="C60" s="904" t="s">
        <v>257</v>
      </c>
      <c r="D60" s="904"/>
      <c r="E60" s="904"/>
      <c r="F60" s="168" t="s">
        <v>31</v>
      </c>
      <c r="G60" s="168" t="s">
        <v>31</v>
      </c>
      <c r="H60" s="168" t="s">
        <v>31</v>
      </c>
      <c r="I60" s="168" t="s">
        <v>31</v>
      </c>
      <c r="J60" s="169">
        <v>3.08</v>
      </c>
      <c r="K60" s="168" t="s">
        <v>31</v>
      </c>
      <c r="L60" s="169">
        <v>30.8</v>
      </c>
      <c r="M60" s="170" t="s">
        <v>31</v>
      </c>
      <c r="N60" s="171" t="s">
        <v>31</v>
      </c>
      <c r="S60" s="137" t="s">
        <v>257</v>
      </c>
    </row>
    <row r="61" spans="1:23" s="132" customFormat="1" x14ac:dyDescent="0.2">
      <c r="A61" s="167"/>
      <c r="B61" s="166" t="s">
        <v>31</v>
      </c>
      <c r="C61" s="904" t="s">
        <v>258</v>
      </c>
      <c r="D61" s="904"/>
      <c r="E61" s="904"/>
      <c r="F61" s="168" t="s">
        <v>241</v>
      </c>
      <c r="G61" s="168" t="s">
        <v>1294</v>
      </c>
      <c r="H61" s="168" t="s">
        <v>520</v>
      </c>
      <c r="I61" s="168" t="s">
        <v>364</v>
      </c>
      <c r="J61" s="169" t="s">
        <v>31</v>
      </c>
      <c r="K61" s="168" t="s">
        <v>31</v>
      </c>
      <c r="L61" s="169" t="s">
        <v>31</v>
      </c>
      <c r="M61" s="170" t="s">
        <v>31</v>
      </c>
      <c r="N61" s="171" t="s">
        <v>31</v>
      </c>
      <c r="T61" s="137" t="s">
        <v>258</v>
      </c>
    </row>
    <row r="62" spans="1:23" s="132" customFormat="1" x14ac:dyDescent="0.2">
      <c r="A62" s="167"/>
      <c r="B62" s="166" t="s">
        <v>31</v>
      </c>
      <c r="C62" s="917" t="s">
        <v>244</v>
      </c>
      <c r="D62" s="917"/>
      <c r="E62" s="917"/>
      <c r="F62" s="159" t="s">
        <v>31</v>
      </c>
      <c r="G62" s="159" t="s">
        <v>31</v>
      </c>
      <c r="H62" s="159" t="s">
        <v>31</v>
      </c>
      <c r="I62" s="159" t="s">
        <v>31</v>
      </c>
      <c r="J62" s="160">
        <v>19.239999999999998</v>
      </c>
      <c r="K62" s="159" t="s">
        <v>31</v>
      </c>
      <c r="L62" s="160">
        <v>232.8</v>
      </c>
      <c r="M62" s="161" t="s">
        <v>31</v>
      </c>
      <c r="N62" s="162" t="s">
        <v>31</v>
      </c>
      <c r="U62" s="137" t="s">
        <v>244</v>
      </c>
    </row>
    <row r="63" spans="1:23" s="132" customFormat="1" x14ac:dyDescent="0.2">
      <c r="A63" s="167"/>
      <c r="B63" s="166" t="s">
        <v>31</v>
      </c>
      <c r="C63" s="904" t="s">
        <v>245</v>
      </c>
      <c r="D63" s="904"/>
      <c r="E63" s="904"/>
      <c r="F63" s="168" t="s">
        <v>31</v>
      </c>
      <c r="G63" s="168" t="s">
        <v>31</v>
      </c>
      <c r="H63" s="168" t="s">
        <v>31</v>
      </c>
      <c r="I63" s="168" t="s">
        <v>31</v>
      </c>
      <c r="J63" s="169" t="s">
        <v>31</v>
      </c>
      <c r="K63" s="168" t="s">
        <v>31</v>
      </c>
      <c r="L63" s="169">
        <v>202</v>
      </c>
      <c r="M63" s="170" t="s">
        <v>31</v>
      </c>
      <c r="N63" s="171" t="s">
        <v>31</v>
      </c>
      <c r="T63" s="137" t="s">
        <v>245</v>
      </c>
    </row>
    <row r="64" spans="1:23" s="132" customFormat="1" ht="22.5" x14ac:dyDescent="0.2">
      <c r="A64" s="167"/>
      <c r="B64" s="166" t="s">
        <v>699</v>
      </c>
      <c r="C64" s="904" t="s">
        <v>700</v>
      </c>
      <c r="D64" s="904"/>
      <c r="E64" s="904"/>
      <c r="F64" s="168" t="s">
        <v>144</v>
      </c>
      <c r="G64" s="168" t="s">
        <v>537</v>
      </c>
      <c r="H64" s="168" t="s">
        <v>31</v>
      </c>
      <c r="I64" s="168" t="s">
        <v>537</v>
      </c>
      <c r="J64" s="169" t="s">
        <v>31</v>
      </c>
      <c r="K64" s="168" t="s">
        <v>31</v>
      </c>
      <c r="L64" s="169">
        <v>161.6</v>
      </c>
      <c r="M64" s="170" t="s">
        <v>31</v>
      </c>
      <c r="N64" s="171" t="s">
        <v>31</v>
      </c>
      <c r="T64" s="137" t="s">
        <v>700</v>
      </c>
    </row>
    <row r="65" spans="1:22" s="132" customFormat="1" ht="22.5" x14ac:dyDescent="0.2">
      <c r="A65" s="167"/>
      <c r="B65" s="166" t="s">
        <v>701</v>
      </c>
      <c r="C65" s="904" t="s">
        <v>702</v>
      </c>
      <c r="D65" s="904"/>
      <c r="E65" s="904"/>
      <c r="F65" s="168" t="s">
        <v>144</v>
      </c>
      <c r="G65" s="168" t="s">
        <v>703</v>
      </c>
      <c r="H65" s="168" t="s">
        <v>31</v>
      </c>
      <c r="I65" s="168" t="s">
        <v>703</v>
      </c>
      <c r="J65" s="169" t="s">
        <v>31</v>
      </c>
      <c r="K65" s="168" t="s">
        <v>31</v>
      </c>
      <c r="L65" s="169">
        <v>121.2</v>
      </c>
      <c r="M65" s="170" t="s">
        <v>31</v>
      </c>
      <c r="N65" s="171" t="s">
        <v>31</v>
      </c>
      <c r="T65" s="137" t="s">
        <v>702</v>
      </c>
    </row>
    <row r="66" spans="1:22" s="132" customFormat="1" x14ac:dyDescent="0.2">
      <c r="A66" s="172"/>
      <c r="B66" s="173"/>
      <c r="C66" s="918" t="s">
        <v>252</v>
      </c>
      <c r="D66" s="918"/>
      <c r="E66" s="918"/>
      <c r="F66" s="174" t="s">
        <v>31</v>
      </c>
      <c r="G66" s="174" t="s">
        <v>31</v>
      </c>
      <c r="H66" s="174" t="s">
        <v>31</v>
      </c>
      <c r="I66" s="174" t="s">
        <v>31</v>
      </c>
      <c r="J66" s="175" t="s">
        <v>31</v>
      </c>
      <c r="K66" s="174" t="s">
        <v>31</v>
      </c>
      <c r="L66" s="175">
        <v>515.6</v>
      </c>
      <c r="M66" s="161" t="s">
        <v>31</v>
      </c>
      <c r="N66" s="176" t="s">
        <v>31</v>
      </c>
      <c r="V66" s="137" t="s">
        <v>252</v>
      </c>
    </row>
    <row r="67" spans="1:22" s="132" customFormat="1" ht="45" x14ac:dyDescent="0.2">
      <c r="A67" s="157" t="s">
        <v>304</v>
      </c>
      <c r="B67" s="158" t="s">
        <v>1296</v>
      </c>
      <c r="C67" s="917" t="s">
        <v>1297</v>
      </c>
      <c r="D67" s="917"/>
      <c r="E67" s="917"/>
      <c r="F67" s="159" t="s">
        <v>178</v>
      </c>
      <c r="G67" s="159" t="s">
        <v>31</v>
      </c>
      <c r="H67" s="159" t="s">
        <v>31</v>
      </c>
      <c r="I67" s="159" t="s">
        <v>318</v>
      </c>
      <c r="J67" s="160">
        <v>116.52</v>
      </c>
      <c r="K67" s="159" t="s">
        <v>31</v>
      </c>
      <c r="L67" s="160">
        <v>1165.2</v>
      </c>
      <c r="M67" s="161" t="s">
        <v>31</v>
      </c>
      <c r="N67" s="162" t="s">
        <v>31</v>
      </c>
      <c r="Q67" s="137" t="s">
        <v>1297</v>
      </c>
    </row>
    <row r="68" spans="1:22" s="132" customFormat="1" ht="56.25" x14ac:dyDescent="0.2">
      <c r="A68" s="157" t="s">
        <v>309</v>
      </c>
      <c r="B68" s="158" t="s">
        <v>967</v>
      </c>
      <c r="C68" s="917" t="s">
        <v>968</v>
      </c>
      <c r="D68" s="917"/>
      <c r="E68" s="917"/>
      <c r="F68" s="159" t="s">
        <v>178</v>
      </c>
      <c r="G68" s="159" t="s">
        <v>31</v>
      </c>
      <c r="H68" s="159" t="s">
        <v>31</v>
      </c>
      <c r="I68" s="159" t="s">
        <v>238</v>
      </c>
      <c r="J68" s="160" t="s">
        <v>31</v>
      </c>
      <c r="K68" s="159" t="s">
        <v>31</v>
      </c>
      <c r="L68" s="160" t="s">
        <v>31</v>
      </c>
      <c r="M68" s="161" t="s">
        <v>31</v>
      </c>
      <c r="N68" s="162" t="s">
        <v>31</v>
      </c>
      <c r="Q68" s="137" t="s">
        <v>968</v>
      </c>
    </row>
    <row r="69" spans="1:22" s="132" customFormat="1" ht="22.5" x14ac:dyDescent="0.2">
      <c r="A69" s="165"/>
      <c r="B69" s="166" t="s">
        <v>231</v>
      </c>
      <c r="C69" s="904" t="s">
        <v>232</v>
      </c>
      <c r="D69" s="904"/>
      <c r="E69" s="904"/>
      <c r="F69" s="904"/>
      <c r="G69" s="904"/>
      <c r="H69" s="904"/>
      <c r="I69" s="904"/>
      <c r="J69" s="904"/>
      <c r="K69" s="904"/>
      <c r="L69" s="904"/>
      <c r="M69" s="904"/>
      <c r="N69" s="912"/>
      <c r="R69" s="137" t="s">
        <v>232</v>
      </c>
    </row>
    <row r="70" spans="1:22" s="132" customFormat="1" x14ac:dyDescent="0.2">
      <c r="A70" s="167"/>
      <c r="B70" s="166" t="s">
        <v>225</v>
      </c>
      <c r="C70" s="904" t="s">
        <v>255</v>
      </c>
      <c r="D70" s="904"/>
      <c r="E70" s="904"/>
      <c r="F70" s="168" t="s">
        <v>31</v>
      </c>
      <c r="G70" s="168" t="s">
        <v>31</v>
      </c>
      <c r="H70" s="168" t="s">
        <v>31</v>
      </c>
      <c r="I70" s="168" t="s">
        <v>31</v>
      </c>
      <c r="J70" s="169">
        <v>9.91</v>
      </c>
      <c r="K70" s="168" t="s">
        <v>520</v>
      </c>
      <c r="L70" s="169">
        <v>37.159999999999997</v>
      </c>
      <c r="M70" s="170" t="s">
        <v>31</v>
      </c>
      <c r="N70" s="171" t="s">
        <v>31</v>
      </c>
      <c r="S70" s="137" t="s">
        <v>255</v>
      </c>
    </row>
    <row r="71" spans="1:22" s="132" customFormat="1" x14ac:dyDescent="0.2">
      <c r="A71" s="167"/>
      <c r="B71" s="166" t="s">
        <v>235</v>
      </c>
      <c r="C71" s="904" t="s">
        <v>236</v>
      </c>
      <c r="D71" s="904"/>
      <c r="E71" s="904"/>
      <c r="F71" s="168" t="s">
        <v>31</v>
      </c>
      <c r="G71" s="168" t="s">
        <v>31</v>
      </c>
      <c r="H71" s="168" t="s">
        <v>31</v>
      </c>
      <c r="I71" s="168" t="s">
        <v>31</v>
      </c>
      <c r="J71" s="169">
        <v>5.43</v>
      </c>
      <c r="K71" s="168" t="s">
        <v>520</v>
      </c>
      <c r="L71" s="169">
        <v>20.36</v>
      </c>
      <c r="M71" s="170" t="s">
        <v>31</v>
      </c>
      <c r="N71" s="171" t="s">
        <v>31</v>
      </c>
      <c r="S71" s="137" t="s">
        <v>236</v>
      </c>
    </row>
    <row r="72" spans="1:22" s="132" customFormat="1" x14ac:dyDescent="0.2">
      <c r="A72" s="167"/>
      <c r="B72" s="166" t="s">
        <v>238</v>
      </c>
      <c r="C72" s="904" t="s">
        <v>239</v>
      </c>
      <c r="D72" s="904"/>
      <c r="E72" s="904"/>
      <c r="F72" s="168" t="s">
        <v>31</v>
      </c>
      <c r="G72" s="168" t="s">
        <v>31</v>
      </c>
      <c r="H72" s="168" t="s">
        <v>31</v>
      </c>
      <c r="I72" s="168" t="s">
        <v>31</v>
      </c>
      <c r="J72" s="169">
        <v>0.76</v>
      </c>
      <c r="K72" s="168" t="s">
        <v>520</v>
      </c>
      <c r="L72" s="169">
        <v>2.85</v>
      </c>
      <c r="M72" s="170" t="s">
        <v>31</v>
      </c>
      <c r="N72" s="171" t="s">
        <v>31</v>
      </c>
      <c r="S72" s="137" t="s">
        <v>239</v>
      </c>
    </row>
    <row r="73" spans="1:22" s="132" customFormat="1" x14ac:dyDescent="0.2">
      <c r="A73" s="167"/>
      <c r="B73" s="166" t="s">
        <v>256</v>
      </c>
      <c r="C73" s="904" t="s">
        <v>257</v>
      </c>
      <c r="D73" s="904"/>
      <c r="E73" s="904"/>
      <c r="F73" s="168" t="s">
        <v>31</v>
      </c>
      <c r="G73" s="168" t="s">
        <v>31</v>
      </c>
      <c r="H73" s="168" t="s">
        <v>31</v>
      </c>
      <c r="I73" s="168" t="s">
        <v>31</v>
      </c>
      <c r="J73" s="169">
        <v>0.74</v>
      </c>
      <c r="K73" s="168" t="s">
        <v>31</v>
      </c>
      <c r="L73" s="169">
        <v>2.2200000000000002</v>
      </c>
      <c r="M73" s="170" t="s">
        <v>31</v>
      </c>
      <c r="N73" s="171" t="s">
        <v>31</v>
      </c>
      <c r="S73" s="137" t="s">
        <v>257</v>
      </c>
    </row>
    <row r="74" spans="1:22" s="132" customFormat="1" x14ac:dyDescent="0.2">
      <c r="A74" s="167"/>
      <c r="B74" s="166" t="s">
        <v>31</v>
      </c>
      <c r="C74" s="904" t="s">
        <v>258</v>
      </c>
      <c r="D74" s="904"/>
      <c r="E74" s="904"/>
      <c r="F74" s="168" t="s">
        <v>241</v>
      </c>
      <c r="G74" s="168" t="s">
        <v>849</v>
      </c>
      <c r="H74" s="168" t="s">
        <v>520</v>
      </c>
      <c r="I74" s="168" t="s">
        <v>1360</v>
      </c>
      <c r="J74" s="169" t="s">
        <v>31</v>
      </c>
      <c r="K74" s="168" t="s">
        <v>31</v>
      </c>
      <c r="L74" s="169" t="s">
        <v>31</v>
      </c>
      <c r="M74" s="170" t="s">
        <v>31</v>
      </c>
      <c r="N74" s="171" t="s">
        <v>31</v>
      </c>
      <c r="T74" s="137" t="s">
        <v>258</v>
      </c>
    </row>
    <row r="75" spans="1:22" s="132" customFormat="1" x14ac:dyDescent="0.2">
      <c r="A75" s="167"/>
      <c r="B75" s="166" t="s">
        <v>31</v>
      </c>
      <c r="C75" s="904" t="s">
        <v>240</v>
      </c>
      <c r="D75" s="904"/>
      <c r="E75" s="904"/>
      <c r="F75" s="168" t="s">
        <v>241</v>
      </c>
      <c r="G75" s="168" t="s">
        <v>736</v>
      </c>
      <c r="H75" s="168" t="s">
        <v>520</v>
      </c>
      <c r="I75" s="168" t="s">
        <v>1748</v>
      </c>
      <c r="J75" s="169" t="s">
        <v>31</v>
      </c>
      <c r="K75" s="168" t="s">
        <v>31</v>
      </c>
      <c r="L75" s="169" t="s">
        <v>31</v>
      </c>
      <c r="M75" s="170" t="s">
        <v>31</v>
      </c>
      <c r="N75" s="171" t="s">
        <v>31</v>
      </c>
      <c r="T75" s="137" t="s">
        <v>240</v>
      </c>
    </row>
    <row r="76" spans="1:22" s="132" customFormat="1" x14ac:dyDescent="0.2">
      <c r="A76" s="167"/>
      <c r="B76" s="166" t="s">
        <v>31</v>
      </c>
      <c r="C76" s="917" t="s">
        <v>244</v>
      </c>
      <c r="D76" s="917"/>
      <c r="E76" s="917"/>
      <c r="F76" s="159" t="s">
        <v>31</v>
      </c>
      <c r="G76" s="159" t="s">
        <v>31</v>
      </c>
      <c r="H76" s="159" t="s">
        <v>31</v>
      </c>
      <c r="I76" s="159" t="s">
        <v>31</v>
      </c>
      <c r="J76" s="160">
        <v>16.079999999999998</v>
      </c>
      <c r="K76" s="159" t="s">
        <v>31</v>
      </c>
      <c r="L76" s="160">
        <v>59.74</v>
      </c>
      <c r="M76" s="161" t="s">
        <v>31</v>
      </c>
      <c r="N76" s="162" t="s">
        <v>31</v>
      </c>
      <c r="U76" s="137" t="s">
        <v>244</v>
      </c>
    </row>
    <row r="77" spans="1:22" s="132" customFormat="1" x14ac:dyDescent="0.2">
      <c r="A77" s="167"/>
      <c r="B77" s="166" t="s">
        <v>31</v>
      </c>
      <c r="C77" s="904" t="s">
        <v>245</v>
      </c>
      <c r="D77" s="904"/>
      <c r="E77" s="904"/>
      <c r="F77" s="168" t="s">
        <v>31</v>
      </c>
      <c r="G77" s="168" t="s">
        <v>31</v>
      </c>
      <c r="H77" s="168" t="s">
        <v>31</v>
      </c>
      <c r="I77" s="168" t="s">
        <v>31</v>
      </c>
      <c r="J77" s="169" t="s">
        <v>31</v>
      </c>
      <c r="K77" s="168" t="s">
        <v>31</v>
      </c>
      <c r="L77" s="169">
        <v>40.01</v>
      </c>
      <c r="M77" s="170" t="s">
        <v>31</v>
      </c>
      <c r="N77" s="171" t="s">
        <v>31</v>
      </c>
      <c r="T77" s="137" t="s">
        <v>245</v>
      </c>
    </row>
    <row r="78" spans="1:22" s="132" customFormat="1" ht="22.5" x14ac:dyDescent="0.2">
      <c r="A78" s="167"/>
      <c r="B78" s="166" t="s">
        <v>892</v>
      </c>
      <c r="C78" s="904" t="s">
        <v>893</v>
      </c>
      <c r="D78" s="904"/>
      <c r="E78" s="904"/>
      <c r="F78" s="168" t="s">
        <v>144</v>
      </c>
      <c r="G78" s="168" t="s">
        <v>248</v>
      </c>
      <c r="H78" s="168" t="s">
        <v>31</v>
      </c>
      <c r="I78" s="168" t="s">
        <v>248</v>
      </c>
      <c r="J78" s="169" t="s">
        <v>31</v>
      </c>
      <c r="K78" s="168" t="s">
        <v>31</v>
      </c>
      <c r="L78" s="169">
        <v>38.01</v>
      </c>
      <c r="M78" s="170" t="s">
        <v>31</v>
      </c>
      <c r="N78" s="171" t="s">
        <v>31</v>
      </c>
      <c r="T78" s="137" t="s">
        <v>893</v>
      </c>
    </row>
    <row r="79" spans="1:22" s="132" customFormat="1" ht="22.5" x14ac:dyDescent="0.2">
      <c r="A79" s="167"/>
      <c r="B79" s="166" t="s">
        <v>894</v>
      </c>
      <c r="C79" s="904" t="s">
        <v>895</v>
      </c>
      <c r="D79" s="904"/>
      <c r="E79" s="904"/>
      <c r="F79" s="168" t="s">
        <v>144</v>
      </c>
      <c r="G79" s="168" t="s">
        <v>554</v>
      </c>
      <c r="H79" s="168" t="s">
        <v>31</v>
      </c>
      <c r="I79" s="168" t="s">
        <v>554</v>
      </c>
      <c r="J79" s="169" t="s">
        <v>31</v>
      </c>
      <c r="K79" s="168" t="s">
        <v>31</v>
      </c>
      <c r="L79" s="169">
        <v>26.01</v>
      </c>
      <c r="M79" s="170" t="s">
        <v>31</v>
      </c>
      <c r="N79" s="171" t="s">
        <v>31</v>
      </c>
      <c r="T79" s="137" t="s">
        <v>895</v>
      </c>
    </row>
    <row r="80" spans="1:22" s="132" customFormat="1" x14ac:dyDescent="0.2">
      <c r="A80" s="172"/>
      <c r="B80" s="173"/>
      <c r="C80" s="918" t="s">
        <v>252</v>
      </c>
      <c r="D80" s="918"/>
      <c r="E80" s="918"/>
      <c r="F80" s="174" t="s">
        <v>31</v>
      </c>
      <c r="G80" s="174" t="s">
        <v>31</v>
      </c>
      <c r="H80" s="174" t="s">
        <v>31</v>
      </c>
      <c r="I80" s="174" t="s">
        <v>31</v>
      </c>
      <c r="J80" s="175" t="s">
        <v>31</v>
      </c>
      <c r="K80" s="174" t="s">
        <v>31</v>
      </c>
      <c r="L80" s="175">
        <v>123.76</v>
      </c>
      <c r="M80" s="161" t="s">
        <v>31</v>
      </c>
      <c r="N80" s="176" t="s">
        <v>31</v>
      </c>
      <c r="V80" s="137" t="s">
        <v>252</v>
      </c>
    </row>
    <row r="81" spans="1:23" s="132" customFormat="1" ht="45" x14ac:dyDescent="0.2">
      <c r="A81" s="157" t="s">
        <v>315</v>
      </c>
      <c r="B81" s="158" t="s">
        <v>1298</v>
      </c>
      <c r="C81" s="917" t="s">
        <v>1299</v>
      </c>
      <c r="D81" s="917"/>
      <c r="E81" s="917"/>
      <c r="F81" s="159" t="s">
        <v>178</v>
      </c>
      <c r="G81" s="159" t="s">
        <v>31</v>
      </c>
      <c r="H81" s="159" t="s">
        <v>31</v>
      </c>
      <c r="I81" s="159" t="s">
        <v>238</v>
      </c>
      <c r="J81" s="160">
        <v>145.41999999999999</v>
      </c>
      <c r="K81" s="159" t="s">
        <v>31</v>
      </c>
      <c r="L81" s="160">
        <v>436.26</v>
      </c>
      <c r="M81" s="161" t="s">
        <v>31</v>
      </c>
      <c r="N81" s="162" t="s">
        <v>31</v>
      </c>
      <c r="Q81" s="137" t="s">
        <v>1299</v>
      </c>
    </row>
    <row r="82" spans="1:23" s="132" customFormat="1" ht="22.5" x14ac:dyDescent="0.2">
      <c r="A82" s="157" t="s">
        <v>318</v>
      </c>
      <c r="B82" s="158" t="s">
        <v>995</v>
      </c>
      <c r="C82" s="917" t="s">
        <v>996</v>
      </c>
      <c r="D82" s="917"/>
      <c r="E82" s="917"/>
      <c r="F82" s="159" t="s">
        <v>178</v>
      </c>
      <c r="G82" s="159" t="s">
        <v>31</v>
      </c>
      <c r="H82" s="159" t="s">
        <v>31</v>
      </c>
      <c r="I82" s="159" t="s">
        <v>235</v>
      </c>
      <c r="J82" s="160" t="s">
        <v>31</v>
      </c>
      <c r="K82" s="159" t="s">
        <v>31</v>
      </c>
      <c r="L82" s="160" t="s">
        <v>31</v>
      </c>
      <c r="M82" s="161" t="s">
        <v>31</v>
      </c>
      <c r="N82" s="162" t="s">
        <v>31</v>
      </c>
      <c r="Q82" s="137" t="s">
        <v>996</v>
      </c>
    </row>
    <row r="83" spans="1:23" s="132" customFormat="1" ht="22.5" x14ac:dyDescent="0.2">
      <c r="A83" s="165"/>
      <c r="B83" s="166" t="s">
        <v>231</v>
      </c>
      <c r="C83" s="904" t="s">
        <v>232</v>
      </c>
      <c r="D83" s="904"/>
      <c r="E83" s="904"/>
      <c r="F83" s="904"/>
      <c r="G83" s="904"/>
      <c r="H83" s="904"/>
      <c r="I83" s="904"/>
      <c r="J83" s="904"/>
      <c r="K83" s="904"/>
      <c r="L83" s="904"/>
      <c r="M83" s="904"/>
      <c r="N83" s="912"/>
      <c r="R83" s="137" t="s">
        <v>232</v>
      </c>
    </row>
    <row r="84" spans="1:23" s="132" customFormat="1" x14ac:dyDescent="0.2">
      <c r="A84" s="167"/>
      <c r="B84" s="166" t="s">
        <v>225</v>
      </c>
      <c r="C84" s="904" t="s">
        <v>255</v>
      </c>
      <c r="D84" s="904"/>
      <c r="E84" s="904"/>
      <c r="F84" s="168" t="s">
        <v>31</v>
      </c>
      <c r="G84" s="168" t="s">
        <v>31</v>
      </c>
      <c r="H84" s="168" t="s">
        <v>31</v>
      </c>
      <c r="I84" s="168" t="s">
        <v>31</v>
      </c>
      <c r="J84" s="169">
        <v>12.25</v>
      </c>
      <c r="K84" s="168" t="s">
        <v>520</v>
      </c>
      <c r="L84" s="169">
        <v>30.63</v>
      </c>
      <c r="M84" s="170" t="s">
        <v>31</v>
      </c>
      <c r="N84" s="171" t="s">
        <v>31</v>
      </c>
      <c r="S84" s="137" t="s">
        <v>255</v>
      </c>
    </row>
    <row r="85" spans="1:23" s="132" customFormat="1" x14ac:dyDescent="0.2">
      <c r="A85" s="167"/>
      <c r="B85" s="166" t="s">
        <v>256</v>
      </c>
      <c r="C85" s="904" t="s">
        <v>257</v>
      </c>
      <c r="D85" s="904"/>
      <c r="E85" s="904"/>
      <c r="F85" s="168" t="s">
        <v>31</v>
      </c>
      <c r="G85" s="168" t="s">
        <v>31</v>
      </c>
      <c r="H85" s="168" t="s">
        <v>31</v>
      </c>
      <c r="I85" s="168" t="s">
        <v>31</v>
      </c>
      <c r="J85" s="169">
        <v>3.44</v>
      </c>
      <c r="K85" s="168" t="s">
        <v>31</v>
      </c>
      <c r="L85" s="169">
        <v>6.88</v>
      </c>
      <c r="M85" s="170" t="s">
        <v>31</v>
      </c>
      <c r="N85" s="171" t="s">
        <v>31</v>
      </c>
      <c r="S85" s="137" t="s">
        <v>257</v>
      </c>
    </row>
    <row r="86" spans="1:23" s="132" customFormat="1" x14ac:dyDescent="0.2">
      <c r="A86" s="167"/>
      <c r="B86" s="166" t="s">
        <v>31</v>
      </c>
      <c r="C86" s="904" t="s">
        <v>258</v>
      </c>
      <c r="D86" s="904"/>
      <c r="E86" s="904"/>
      <c r="F86" s="168" t="s">
        <v>241</v>
      </c>
      <c r="G86" s="168" t="s">
        <v>997</v>
      </c>
      <c r="H86" s="168" t="s">
        <v>520</v>
      </c>
      <c r="I86" s="168" t="s">
        <v>238</v>
      </c>
      <c r="J86" s="169" t="s">
        <v>31</v>
      </c>
      <c r="K86" s="168" t="s">
        <v>31</v>
      </c>
      <c r="L86" s="169" t="s">
        <v>31</v>
      </c>
      <c r="M86" s="170" t="s">
        <v>31</v>
      </c>
      <c r="N86" s="171" t="s">
        <v>31</v>
      </c>
      <c r="T86" s="137" t="s">
        <v>258</v>
      </c>
    </row>
    <row r="87" spans="1:23" s="132" customFormat="1" x14ac:dyDescent="0.2">
      <c r="A87" s="167"/>
      <c r="B87" s="166" t="s">
        <v>31</v>
      </c>
      <c r="C87" s="917" t="s">
        <v>244</v>
      </c>
      <c r="D87" s="917"/>
      <c r="E87" s="917"/>
      <c r="F87" s="159" t="s">
        <v>31</v>
      </c>
      <c r="G87" s="159" t="s">
        <v>31</v>
      </c>
      <c r="H87" s="159" t="s">
        <v>31</v>
      </c>
      <c r="I87" s="159" t="s">
        <v>31</v>
      </c>
      <c r="J87" s="160">
        <v>15.69</v>
      </c>
      <c r="K87" s="159" t="s">
        <v>31</v>
      </c>
      <c r="L87" s="160">
        <v>37.51</v>
      </c>
      <c r="M87" s="161" t="s">
        <v>31</v>
      </c>
      <c r="N87" s="162" t="s">
        <v>31</v>
      </c>
      <c r="U87" s="137" t="s">
        <v>244</v>
      </c>
    </row>
    <row r="88" spans="1:23" s="132" customFormat="1" x14ac:dyDescent="0.2">
      <c r="A88" s="167"/>
      <c r="B88" s="166" t="s">
        <v>31</v>
      </c>
      <c r="C88" s="904" t="s">
        <v>245</v>
      </c>
      <c r="D88" s="904"/>
      <c r="E88" s="904"/>
      <c r="F88" s="168" t="s">
        <v>31</v>
      </c>
      <c r="G88" s="168" t="s">
        <v>31</v>
      </c>
      <c r="H88" s="168" t="s">
        <v>31</v>
      </c>
      <c r="I88" s="168" t="s">
        <v>31</v>
      </c>
      <c r="J88" s="169" t="s">
        <v>31</v>
      </c>
      <c r="K88" s="168" t="s">
        <v>31</v>
      </c>
      <c r="L88" s="169">
        <v>30.63</v>
      </c>
      <c r="M88" s="170" t="s">
        <v>31</v>
      </c>
      <c r="N88" s="171" t="s">
        <v>31</v>
      </c>
      <c r="T88" s="137" t="s">
        <v>245</v>
      </c>
    </row>
    <row r="89" spans="1:23" s="132" customFormat="1" ht="22.5" x14ac:dyDescent="0.2">
      <c r="A89" s="167"/>
      <c r="B89" s="166" t="s">
        <v>699</v>
      </c>
      <c r="C89" s="904" t="s">
        <v>700</v>
      </c>
      <c r="D89" s="904"/>
      <c r="E89" s="904"/>
      <c r="F89" s="168" t="s">
        <v>144</v>
      </c>
      <c r="G89" s="168" t="s">
        <v>537</v>
      </c>
      <c r="H89" s="168" t="s">
        <v>31</v>
      </c>
      <c r="I89" s="168" t="s">
        <v>537</v>
      </c>
      <c r="J89" s="169" t="s">
        <v>31</v>
      </c>
      <c r="K89" s="168" t="s">
        <v>31</v>
      </c>
      <c r="L89" s="169">
        <v>24.5</v>
      </c>
      <c r="M89" s="170" t="s">
        <v>31</v>
      </c>
      <c r="N89" s="171" t="s">
        <v>31</v>
      </c>
      <c r="T89" s="137" t="s">
        <v>700</v>
      </c>
    </row>
    <row r="90" spans="1:23" s="132" customFormat="1" ht="22.5" x14ac:dyDescent="0.2">
      <c r="A90" s="167"/>
      <c r="B90" s="166" t="s">
        <v>701</v>
      </c>
      <c r="C90" s="904" t="s">
        <v>702</v>
      </c>
      <c r="D90" s="904"/>
      <c r="E90" s="904"/>
      <c r="F90" s="168" t="s">
        <v>144</v>
      </c>
      <c r="G90" s="168" t="s">
        <v>703</v>
      </c>
      <c r="H90" s="168" t="s">
        <v>31</v>
      </c>
      <c r="I90" s="168" t="s">
        <v>703</v>
      </c>
      <c r="J90" s="169" t="s">
        <v>31</v>
      </c>
      <c r="K90" s="168" t="s">
        <v>31</v>
      </c>
      <c r="L90" s="169">
        <v>18.38</v>
      </c>
      <c r="M90" s="170" t="s">
        <v>31</v>
      </c>
      <c r="N90" s="171" t="s">
        <v>31</v>
      </c>
      <c r="T90" s="137" t="s">
        <v>702</v>
      </c>
    </row>
    <row r="91" spans="1:23" s="132" customFormat="1" x14ac:dyDescent="0.2">
      <c r="A91" s="172"/>
      <c r="B91" s="173"/>
      <c r="C91" s="918" t="s">
        <v>252</v>
      </c>
      <c r="D91" s="918"/>
      <c r="E91" s="918"/>
      <c r="F91" s="174" t="s">
        <v>31</v>
      </c>
      <c r="G91" s="174" t="s">
        <v>31</v>
      </c>
      <c r="H91" s="174" t="s">
        <v>31</v>
      </c>
      <c r="I91" s="174" t="s">
        <v>31</v>
      </c>
      <c r="J91" s="175" t="s">
        <v>31</v>
      </c>
      <c r="K91" s="174" t="s">
        <v>31</v>
      </c>
      <c r="L91" s="175">
        <v>80.39</v>
      </c>
      <c r="M91" s="161" t="s">
        <v>31</v>
      </c>
      <c r="N91" s="176" t="s">
        <v>31</v>
      </c>
      <c r="V91" s="137" t="s">
        <v>252</v>
      </c>
    </row>
    <row r="92" spans="1:23" s="132" customFormat="1" ht="22.5" x14ac:dyDescent="0.2">
      <c r="A92" s="157" t="s">
        <v>323</v>
      </c>
      <c r="B92" s="158" t="s">
        <v>1010</v>
      </c>
      <c r="C92" s="917" t="s">
        <v>1011</v>
      </c>
      <c r="D92" s="917"/>
      <c r="E92" s="917"/>
      <c r="F92" s="159" t="s">
        <v>178</v>
      </c>
      <c r="G92" s="159" t="s">
        <v>31</v>
      </c>
      <c r="H92" s="159" t="s">
        <v>31</v>
      </c>
      <c r="I92" s="159" t="s">
        <v>235</v>
      </c>
      <c r="J92" s="160">
        <v>77.94</v>
      </c>
      <c r="K92" s="159" t="s">
        <v>706</v>
      </c>
      <c r="L92" s="160">
        <v>157.75</v>
      </c>
      <c r="M92" s="161" t="s">
        <v>31</v>
      </c>
      <c r="N92" s="162" t="s">
        <v>31</v>
      </c>
      <c r="Q92" s="137" t="s">
        <v>1011</v>
      </c>
    </row>
    <row r="93" spans="1:23" s="132" customFormat="1" x14ac:dyDescent="0.2">
      <c r="A93" s="163"/>
      <c r="B93" s="164"/>
      <c r="C93" s="904" t="s">
        <v>1012</v>
      </c>
      <c r="D93" s="904"/>
      <c r="E93" s="904"/>
      <c r="F93" s="904"/>
      <c r="G93" s="904"/>
      <c r="H93" s="904"/>
      <c r="I93" s="904"/>
      <c r="J93" s="904"/>
      <c r="K93" s="904"/>
      <c r="L93" s="904"/>
      <c r="M93" s="904"/>
      <c r="N93" s="912"/>
      <c r="W93" s="137" t="s">
        <v>1012</v>
      </c>
    </row>
    <row r="94" spans="1:23" s="132" customFormat="1" ht="22.5" x14ac:dyDescent="0.2">
      <c r="A94" s="165"/>
      <c r="B94" s="166" t="s">
        <v>708</v>
      </c>
      <c r="C94" s="904" t="s">
        <v>709</v>
      </c>
      <c r="D94" s="904"/>
      <c r="E94" s="904"/>
      <c r="F94" s="904"/>
      <c r="G94" s="904"/>
      <c r="H94" s="904"/>
      <c r="I94" s="904"/>
      <c r="J94" s="904"/>
      <c r="K94" s="904"/>
      <c r="L94" s="904"/>
      <c r="M94" s="904"/>
      <c r="N94" s="912"/>
      <c r="R94" s="137" t="s">
        <v>709</v>
      </c>
    </row>
    <row r="95" spans="1:23" s="132" customFormat="1" ht="22.5" x14ac:dyDescent="0.2">
      <c r="A95" s="157" t="s">
        <v>328</v>
      </c>
      <c r="B95" s="158" t="s">
        <v>990</v>
      </c>
      <c r="C95" s="917" t="s">
        <v>991</v>
      </c>
      <c r="D95" s="917"/>
      <c r="E95" s="917"/>
      <c r="F95" s="159" t="s">
        <v>178</v>
      </c>
      <c r="G95" s="159" t="s">
        <v>31</v>
      </c>
      <c r="H95" s="159" t="s">
        <v>31</v>
      </c>
      <c r="I95" s="159" t="s">
        <v>225</v>
      </c>
      <c r="J95" s="160" t="s">
        <v>31</v>
      </c>
      <c r="K95" s="159" t="s">
        <v>31</v>
      </c>
      <c r="L95" s="160" t="s">
        <v>31</v>
      </c>
      <c r="M95" s="161" t="s">
        <v>31</v>
      </c>
      <c r="N95" s="162" t="s">
        <v>31</v>
      </c>
      <c r="Q95" s="137" t="s">
        <v>991</v>
      </c>
    </row>
    <row r="96" spans="1:23" s="132" customFormat="1" ht="22.5" x14ac:dyDescent="0.2">
      <c r="A96" s="165"/>
      <c r="B96" s="166" t="s">
        <v>231</v>
      </c>
      <c r="C96" s="904" t="s">
        <v>232</v>
      </c>
      <c r="D96" s="904"/>
      <c r="E96" s="904"/>
      <c r="F96" s="904"/>
      <c r="G96" s="904"/>
      <c r="H96" s="904"/>
      <c r="I96" s="904"/>
      <c r="J96" s="904"/>
      <c r="K96" s="904"/>
      <c r="L96" s="904"/>
      <c r="M96" s="904"/>
      <c r="N96" s="912"/>
      <c r="R96" s="137" t="s">
        <v>232</v>
      </c>
    </row>
    <row r="97" spans="1:22" s="132" customFormat="1" x14ac:dyDescent="0.2">
      <c r="A97" s="167"/>
      <c r="B97" s="166" t="s">
        <v>225</v>
      </c>
      <c r="C97" s="904" t="s">
        <v>255</v>
      </c>
      <c r="D97" s="904"/>
      <c r="E97" s="904"/>
      <c r="F97" s="168" t="s">
        <v>31</v>
      </c>
      <c r="G97" s="168" t="s">
        <v>31</v>
      </c>
      <c r="H97" s="168" t="s">
        <v>31</v>
      </c>
      <c r="I97" s="168" t="s">
        <v>31</v>
      </c>
      <c r="J97" s="169">
        <v>53.16</v>
      </c>
      <c r="K97" s="168" t="s">
        <v>520</v>
      </c>
      <c r="L97" s="169">
        <v>66.45</v>
      </c>
      <c r="M97" s="170" t="s">
        <v>31</v>
      </c>
      <c r="N97" s="171" t="s">
        <v>31</v>
      </c>
      <c r="S97" s="137" t="s">
        <v>255</v>
      </c>
    </row>
    <row r="98" spans="1:22" s="132" customFormat="1" x14ac:dyDescent="0.2">
      <c r="A98" s="167"/>
      <c r="B98" s="166" t="s">
        <v>256</v>
      </c>
      <c r="C98" s="904" t="s">
        <v>257</v>
      </c>
      <c r="D98" s="904"/>
      <c r="E98" s="904"/>
      <c r="F98" s="168" t="s">
        <v>31</v>
      </c>
      <c r="G98" s="168" t="s">
        <v>31</v>
      </c>
      <c r="H98" s="168" t="s">
        <v>31</v>
      </c>
      <c r="I98" s="168" t="s">
        <v>31</v>
      </c>
      <c r="J98" s="169">
        <v>15.92</v>
      </c>
      <c r="K98" s="168" t="s">
        <v>31</v>
      </c>
      <c r="L98" s="169">
        <v>15.92</v>
      </c>
      <c r="M98" s="170" t="s">
        <v>31</v>
      </c>
      <c r="N98" s="171" t="s">
        <v>31</v>
      </c>
      <c r="S98" s="137" t="s">
        <v>257</v>
      </c>
    </row>
    <row r="99" spans="1:22" s="132" customFormat="1" x14ac:dyDescent="0.2">
      <c r="A99" s="167"/>
      <c r="B99" s="166" t="s">
        <v>31</v>
      </c>
      <c r="C99" s="904" t="s">
        <v>258</v>
      </c>
      <c r="D99" s="904"/>
      <c r="E99" s="904"/>
      <c r="F99" s="168" t="s">
        <v>241</v>
      </c>
      <c r="G99" s="168" t="s">
        <v>295</v>
      </c>
      <c r="H99" s="168" t="s">
        <v>520</v>
      </c>
      <c r="I99" s="168" t="s">
        <v>333</v>
      </c>
      <c r="J99" s="169" t="s">
        <v>31</v>
      </c>
      <c r="K99" s="168" t="s">
        <v>31</v>
      </c>
      <c r="L99" s="169" t="s">
        <v>31</v>
      </c>
      <c r="M99" s="170" t="s">
        <v>31</v>
      </c>
      <c r="N99" s="171" t="s">
        <v>31</v>
      </c>
      <c r="T99" s="137" t="s">
        <v>258</v>
      </c>
    </row>
    <row r="100" spans="1:22" s="132" customFormat="1" x14ac:dyDescent="0.2">
      <c r="A100" s="167"/>
      <c r="B100" s="166" t="s">
        <v>31</v>
      </c>
      <c r="C100" s="917" t="s">
        <v>244</v>
      </c>
      <c r="D100" s="917"/>
      <c r="E100" s="917"/>
      <c r="F100" s="159" t="s">
        <v>31</v>
      </c>
      <c r="G100" s="159" t="s">
        <v>31</v>
      </c>
      <c r="H100" s="159" t="s">
        <v>31</v>
      </c>
      <c r="I100" s="159" t="s">
        <v>31</v>
      </c>
      <c r="J100" s="160">
        <v>69.08</v>
      </c>
      <c r="K100" s="159" t="s">
        <v>31</v>
      </c>
      <c r="L100" s="160">
        <v>82.37</v>
      </c>
      <c r="M100" s="161" t="s">
        <v>31</v>
      </c>
      <c r="N100" s="162" t="s">
        <v>31</v>
      </c>
      <c r="U100" s="137" t="s">
        <v>244</v>
      </c>
    </row>
    <row r="101" spans="1:22" s="132" customFormat="1" x14ac:dyDescent="0.2">
      <c r="A101" s="167"/>
      <c r="B101" s="166" t="s">
        <v>31</v>
      </c>
      <c r="C101" s="904" t="s">
        <v>245</v>
      </c>
      <c r="D101" s="904"/>
      <c r="E101" s="904"/>
      <c r="F101" s="168" t="s">
        <v>31</v>
      </c>
      <c r="G101" s="168" t="s">
        <v>31</v>
      </c>
      <c r="H101" s="168" t="s">
        <v>31</v>
      </c>
      <c r="I101" s="168" t="s">
        <v>31</v>
      </c>
      <c r="J101" s="169" t="s">
        <v>31</v>
      </c>
      <c r="K101" s="168" t="s">
        <v>31</v>
      </c>
      <c r="L101" s="169">
        <v>66.45</v>
      </c>
      <c r="M101" s="170" t="s">
        <v>31</v>
      </c>
      <c r="N101" s="171" t="s">
        <v>31</v>
      </c>
      <c r="T101" s="137" t="s">
        <v>245</v>
      </c>
    </row>
    <row r="102" spans="1:22" s="132" customFormat="1" ht="22.5" x14ac:dyDescent="0.2">
      <c r="A102" s="167"/>
      <c r="B102" s="166" t="s">
        <v>839</v>
      </c>
      <c r="C102" s="904" t="s">
        <v>840</v>
      </c>
      <c r="D102" s="904"/>
      <c r="E102" s="904"/>
      <c r="F102" s="168" t="s">
        <v>144</v>
      </c>
      <c r="G102" s="168" t="s">
        <v>841</v>
      </c>
      <c r="H102" s="168" t="s">
        <v>31</v>
      </c>
      <c r="I102" s="168" t="s">
        <v>841</v>
      </c>
      <c r="J102" s="169" t="s">
        <v>31</v>
      </c>
      <c r="K102" s="168" t="s">
        <v>31</v>
      </c>
      <c r="L102" s="169">
        <v>61.13</v>
      </c>
      <c r="M102" s="170" t="s">
        <v>31</v>
      </c>
      <c r="N102" s="171" t="s">
        <v>31</v>
      </c>
      <c r="T102" s="137" t="s">
        <v>840</v>
      </c>
    </row>
    <row r="103" spans="1:22" s="132" customFormat="1" ht="22.5" x14ac:dyDescent="0.2">
      <c r="A103" s="167"/>
      <c r="B103" s="166" t="s">
        <v>842</v>
      </c>
      <c r="C103" s="904" t="s">
        <v>843</v>
      </c>
      <c r="D103" s="904"/>
      <c r="E103" s="904"/>
      <c r="F103" s="168" t="s">
        <v>144</v>
      </c>
      <c r="G103" s="168" t="s">
        <v>554</v>
      </c>
      <c r="H103" s="168" t="s">
        <v>31</v>
      </c>
      <c r="I103" s="168" t="s">
        <v>554</v>
      </c>
      <c r="J103" s="169" t="s">
        <v>31</v>
      </c>
      <c r="K103" s="168" t="s">
        <v>31</v>
      </c>
      <c r="L103" s="169">
        <v>43.19</v>
      </c>
      <c r="M103" s="170" t="s">
        <v>31</v>
      </c>
      <c r="N103" s="171" t="s">
        <v>31</v>
      </c>
      <c r="T103" s="137" t="s">
        <v>843</v>
      </c>
    </row>
    <row r="104" spans="1:22" s="132" customFormat="1" x14ac:dyDescent="0.2">
      <c r="A104" s="172"/>
      <c r="B104" s="173"/>
      <c r="C104" s="918" t="s">
        <v>252</v>
      </c>
      <c r="D104" s="918"/>
      <c r="E104" s="918"/>
      <c r="F104" s="174" t="s">
        <v>31</v>
      </c>
      <c r="G104" s="174" t="s">
        <v>31</v>
      </c>
      <c r="H104" s="174" t="s">
        <v>31</v>
      </c>
      <c r="I104" s="174" t="s">
        <v>31</v>
      </c>
      <c r="J104" s="175" t="s">
        <v>31</v>
      </c>
      <c r="K104" s="174" t="s">
        <v>31</v>
      </c>
      <c r="L104" s="175">
        <v>186.69</v>
      </c>
      <c r="M104" s="161" t="s">
        <v>31</v>
      </c>
      <c r="N104" s="176" t="s">
        <v>31</v>
      </c>
      <c r="V104" s="137" t="s">
        <v>252</v>
      </c>
    </row>
    <row r="105" spans="1:22" s="132" customFormat="1" ht="22.5" x14ac:dyDescent="0.2">
      <c r="A105" s="157" t="s">
        <v>336</v>
      </c>
      <c r="B105" s="158" t="s">
        <v>1749</v>
      </c>
      <c r="C105" s="917" t="s">
        <v>1750</v>
      </c>
      <c r="D105" s="917"/>
      <c r="E105" s="917"/>
      <c r="F105" s="159" t="s">
        <v>178</v>
      </c>
      <c r="G105" s="159" t="s">
        <v>31</v>
      </c>
      <c r="H105" s="159" t="s">
        <v>31</v>
      </c>
      <c r="I105" s="159" t="s">
        <v>225</v>
      </c>
      <c r="J105" s="160">
        <v>692.04</v>
      </c>
      <c r="K105" s="159" t="s">
        <v>31</v>
      </c>
      <c r="L105" s="160">
        <v>692.04</v>
      </c>
      <c r="M105" s="161" t="s">
        <v>31</v>
      </c>
      <c r="N105" s="162" t="s">
        <v>31</v>
      </c>
      <c r="Q105" s="137" t="s">
        <v>1750</v>
      </c>
    </row>
    <row r="106" spans="1:22" s="132" customFormat="1" ht="22.5" x14ac:dyDescent="0.2">
      <c r="A106" s="157" t="s">
        <v>341</v>
      </c>
      <c r="B106" s="158" t="s">
        <v>990</v>
      </c>
      <c r="C106" s="917" t="s">
        <v>991</v>
      </c>
      <c r="D106" s="917"/>
      <c r="E106" s="917"/>
      <c r="F106" s="159" t="s">
        <v>178</v>
      </c>
      <c r="G106" s="159" t="s">
        <v>31</v>
      </c>
      <c r="H106" s="159" t="s">
        <v>31</v>
      </c>
      <c r="I106" s="159" t="s">
        <v>225</v>
      </c>
      <c r="J106" s="160" t="s">
        <v>31</v>
      </c>
      <c r="K106" s="159" t="s">
        <v>31</v>
      </c>
      <c r="L106" s="160" t="s">
        <v>31</v>
      </c>
      <c r="M106" s="161" t="s">
        <v>31</v>
      </c>
      <c r="N106" s="162" t="s">
        <v>31</v>
      </c>
      <c r="Q106" s="137" t="s">
        <v>991</v>
      </c>
    </row>
    <row r="107" spans="1:22" s="132" customFormat="1" ht="22.5" x14ac:dyDescent="0.2">
      <c r="A107" s="165"/>
      <c r="B107" s="166" t="s">
        <v>231</v>
      </c>
      <c r="C107" s="904" t="s">
        <v>232</v>
      </c>
      <c r="D107" s="904"/>
      <c r="E107" s="904"/>
      <c r="F107" s="904"/>
      <c r="G107" s="904"/>
      <c r="H107" s="904"/>
      <c r="I107" s="904"/>
      <c r="J107" s="904"/>
      <c r="K107" s="904"/>
      <c r="L107" s="904"/>
      <c r="M107" s="904"/>
      <c r="N107" s="912"/>
      <c r="R107" s="137" t="s">
        <v>232</v>
      </c>
    </row>
    <row r="108" spans="1:22" s="132" customFormat="1" x14ac:dyDescent="0.2">
      <c r="A108" s="167"/>
      <c r="B108" s="166" t="s">
        <v>225</v>
      </c>
      <c r="C108" s="904" t="s">
        <v>255</v>
      </c>
      <c r="D108" s="904"/>
      <c r="E108" s="904"/>
      <c r="F108" s="168" t="s">
        <v>31</v>
      </c>
      <c r="G108" s="168" t="s">
        <v>31</v>
      </c>
      <c r="H108" s="168" t="s">
        <v>31</v>
      </c>
      <c r="I108" s="168" t="s">
        <v>31</v>
      </c>
      <c r="J108" s="169">
        <v>53.16</v>
      </c>
      <c r="K108" s="168" t="s">
        <v>520</v>
      </c>
      <c r="L108" s="169">
        <v>66.45</v>
      </c>
      <c r="M108" s="170" t="s">
        <v>31</v>
      </c>
      <c r="N108" s="171" t="s">
        <v>31</v>
      </c>
      <c r="S108" s="137" t="s">
        <v>255</v>
      </c>
    </row>
    <row r="109" spans="1:22" s="132" customFormat="1" x14ac:dyDescent="0.2">
      <c r="A109" s="167"/>
      <c r="B109" s="166" t="s">
        <v>256</v>
      </c>
      <c r="C109" s="904" t="s">
        <v>257</v>
      </c>
      <c r="D109" s="904"/>
      <c r="E109" s="904"/>
      <c r="F109" s="168" t="s">
        <v>31</v>
      </c>
      <c r="G109" s="168" t="s">
        <v>31</v>
      </c>
      <c r="H109" s="168" t="s">
        <v>31</v>
      </c>
      <c r="I109" s="168" t="s">
        <v>31</v>
      </c>
      <c r="J109" s="169">
        <v>15.92</v>
      </c>
      <c r="K109" s="168" t="s">
        <v>31</v>
      </c>
      <c r="L109" s="169">
        <v>15.92</v>
      </c>
      <c r="M109" s="170" t="s">
        <v>31</v>
      </c>
      <c r="N109" s="171" t="s">
        <v>31</v>
      </c>
      <c r="S109" s="137" t="s">
        <v>257</v>
      </c>
    </row>
    <row r="110" spans="1:22" s="132" customFormat="1" x14ac:dyDescent="0.2">
      <c r="A110" s="167"/>
      <c r="B110" s="166" t="s">
        <v>31</v>
      </c>
      <c r="C110" s="904" t="s">
        <v>258</v>
      </c>
      <c r="D110" s="904"/>
      <c r="E110" s="904"/>
      <c r="F110" s="168" t="s">
        <v>241</v>
      </c>
      <c r="G110" s="168" t="s">
        <v>295</v>
      </c>
      <c r="H110" s="168" t="s">
        <v>520</v>
      </c>
      <c r="I110" s="168" t="s">
        <v>333</v>
      </c>
      <c r="J110" s="169" t="s">
        <v>31</v>
      </c>
      <c r="K110" s="168" t="s">
        <v>31</v>
      </c>
      <c r="L110" s="169" t="s">
        <v>31</v>
      </c>
      <c r="M110" s="170" t="s">
        <v>31</v>
      </c>
      <c r="N110" s="171" t="s">
        <v>31</v>
      </c>
      <c r="T110" s="137" t="s">
        <v>258</v>
      </c>
    </row>
    <row r="111" spans="1:22" s="132" customFormat="1" x14ac:dyDescent="0.2">
      <c r="A111" s="167"/>
      <c r="B111" s="166" t="s">
        <v>31</v>
      </c>
      <c r="C111" s="917" t="s">
        <v>244</v>
      </c>
      <c r="D111" s="917"/>
      <c r="E111" s="917"/>
      <c r="F111" s="159" t="s">
        <v>31</v>
      </c>
      <c r="G111" s="159" t="s">
        <v>31</v>
      </c>
      <c r="H111" s="159" t="s">
        <v>31</v>
      </c>
      <c r="I111" s="159" t="s">
        <v>31</v>
      </c>
      <c r="J111" s="160">
        <v>69.08</v>
      </c>
      <c r="K111" s="159" t="s">
        <v>31</v>
      </c>
      <c r="L111" s="160">
        <v>82.37</v>
      </c>
      <c r="M111" s="161" t="s">
        <v>31</v>
      </c>
      <c r="N111" s="162" t="s">
        <v>31</v>
      </c>
      <c r="U111" s="137" t="s">
        <v>244</v>
      </c>
    </row>
    <row r="112" spans="1:22" s="132" customFormat="1" x14ac:dyDescent="0.2">
      <c r="A112" s="167"/>
      <c r="B112" s="166" t="s">
        <v>31</v>
      </c>
      <c r="C112" s="904" t="s">
        <v>245</v>
      </c>
      <c r="D112" s="904"/>
      <c r="E112" s="904"/>
      <c r="F112" s="168" t="s">
        <v>31</v>
      </c>
      <c r="G112" s="168" t="s">
        <v>31</v>
      </c>
      <c r="H112" s="168" t="s">
        <v>31</v>
      </c>
      <c r="I112" s="168" t="s">
        <v>31</v>
      </c>
      <c r="J112" s="169" t="s">
        <v>31</v>
      </c>
      <c r="K112" s="168" t="s">
        <v>31</v>
      </c>
      <c r="L112" s="169">
        <v>66.45</v>
      </c>
      <c r="M112" s="170" t="s">
        <v>31</v>
      </c>
      <c r="N112" s="171" t="s">
        <v>31</v>
      </c>
      <c r="T112" s="137" t="s">
        <v>245</v>
      </c>
    </row>
    <row r="113" spans="1:23" s="132" customFormat="1" ht="22.5" x14ac:dyDescent="0.2">
      <c r="A113" s="167"/>
      <c r="B113" s="166" t="s">
        <v>839</v>
      </c>
      <c r="C113" s="904" t="s">
        <v>840</v>
      </c>
      <c r="D113" s="904"/>
      <c r="E113" s="904"/>
      <c r="F113" s="168" t="s">
        <v>144</v>
      </c>
      <c r="G113" s="168" t="s">
        <v>841</v>
      </c>
      <c r="H113" s="168" t="s">
        <v>31</v>
      </c>
      <c r="I113" s="168" t="s">
        <v>841</v>
      </c>
      <c r="J113" s="169" t="s">
        <v>31</v>
      </c>
      <c r="K113" s="168" t="s">
        <v>31</v>
      </c>
      <c r="L113" s="169">
        <v>61.13</v>
      </c>
      <c r="M113" s="170" t="s">
        <v>31</v>
      </c>
      <c r="N113" s="171" t="s">
        <v>31</v>
      </c>
      <c r="T113" s="137" t="s">
        <v>840</v>
      </c>
    </row>
    <row r="114" spans="1:23" s="132" customFormat="1" ht="22.5" x14ac:dyDescent="0.2">
      <c r="A114" s="167"/>
      <c r="B114" s="166" t="s">
        <v>842</v>
      </c>
      <c r="C114" s="904" t="s">
        <v>843</v>
      </c>
      <c r="D114" s="904"/>
      <c r="E114" s="904"/>
      <c r="F114" s="168" t="s">
        <v>144</v>
      </c>
      <c r="G114" s="168" t="s">
        <v>554</v>
      </c>
      <c r="H114" s="168" t="s">
        <v>31</v>
      </c>
      <c r="I114" s="168" t="s">
        <v>554</v>
      </c>
      <c r="J114" s="169" t="s">
        <v>31</v>
      </c>
      <c r="K114" s="168" t="s">
        <v>31</v>
      </c>
      <c r="L114" s="169">
        <v>43.19</v>
      </c>
      <c r="M114" s="170" t="s">
        <v>31</v>
      </c>
      <c r="N114" s="171" t="s">
        <v>31</v>
      </c>
      <c r="T114" s="137" t="s">
        <v>843</v>
      </c>
    </row>
    <row r="115" spans="1:23" s="132" customFormat="1" x14ac:dyDescent="0.2">
      <c r="A115" s="172"/>
      <c r="B115" s="173"/>
      <c r="C115" s="918" t="s">
        <v>252</v>
      </c>
      <c r="D115" s="918"/>
      <c r="E115" s="918"/>
      <c r="F115" s="174" t="s">
        <v>31</v>
      </c>
      <c r="G115" s="174" t="s">
        <v>31</v>
      </c>
      <c r="H115" s="174" t="s">
        <v>31</v>
      </c>
      <c r="I115" s="174" t="s">
        <v>31</v>
      </c>
      <c r="J115" s="175" t="s">
        <v>31</v>
      </c>
      <c r="K115" s="174" t="s">
        <v>31</v>
      </c>
      <c r="L115" s="175">
        <v>186.69</v>
      </c>
      <c r="M115" s="161" t="s">
        <v>31</v>
      </c>
      <c r="N115" s="176" t="s">
        <v>31</v>
      </c>
      <c r="V115" s="137" t="s">
        <v>252</v>
      </c>
    </row>
    <row r="116" spans="1:23" s="132" customFormat="1" ht="22.5" x14ac:dyDescent="0.2">
      <c r="A116" s="157" t="s">
        <v>344</v>
      </c>
      <c r="B116" s="158" t="s">
        <v>992</v>
      </c>
      <c r="C116" s="917" t="s">
        <v>993</v>
      </c>
      <c r="D116" s="917"/>
      <c r="E116" s="917"/>
      <c r="F116" s="159" t="s">
        <v>178</v>
      </c>
      <c r="G116" s="159" t="s">
        <v>31</v>
      </c>
      <c r="H116" s="159" t="s">
        <v>31</v>
      </c>
      <c r="I116" s="159" t="s">
        <v>225</v>
      </c>
      <c r="J116" s="160">
        <v>902.13</v>
      </c>
      <c r="K116" s="159" t="s">
        <v>706</v>
      </c>
      <c r="L116" s="160">
        <v>912.96</v>
      </c>
      <c r="M116" s="161" t="s">
        <v>31</v>
      </c>
      <c r="N116" s="162" t="s">
        <v>31</v>
      </c>
      <c r="Q116" s="137" t="s">
        <v>993</v>
      </c>
    </row>
    <row r="117" spans="1:23" s="132" customFormat="1" x14ac:dyDescent="0.2">
      <c r="A117" s="163"/>
      <c r="B117" s="164"/>
      <c r="C117" s="904" t="s">
        <v>994</v>
      </c>
      <c r="D117" s="904"/>
      <c r="E117" s="904"/>
      <c r="F117" s="904"/>
      <c r="G117" s="904"/>
      <c r="H117" s="904"/>
      <c r="I117" s="904"/>
      <c r="J117" s="904"/>
      <c r="K117" s="904"/>
      <c r="L117" s="904"/>
      <c r="M117" s="904"/>
      <c r="N117" s="912"/>
      <c r="W117" s="137" t="s">
        <v>994</v>
      </c>
    </row>
    <row r="118" spans="1:23" s="132" customFormat="1" ht="22.5" x14ac:dyDescent="0.2">
      <c r="A118" s="165"/>
      <c r="B118" s="166" t="s">
        <v>708</v>
      </c>
      <c r="C118" s="904" t="s">
        <v>709</v>
      </c>
      <c r="D118" s="904"/>
      <c r="E118" s="904"/>
      <c r="F118" s="904"/>
      <c r="G118" s="904"/>
      <c r="H118" s="904"/>
      <c r="I118" s="904"/>
      <c r="J118" s="904"/>
      <c r="K118" s="904"/>
      <c r="L118" s="904"/>
      <c r="M118" s="904"/>
      <c r="N118" s="912"/>
      <c r="R118" s="137" t="s">
        <v>709</v>
      </c>
    </row>
    <row r="119" spans="1:23" s="132" customFormat="1" ht="22.5" x14ac:dyDescent="0.2">
      <c r="A119" s="157" t="s">
        <v>346</v>
      </c>
      <c r="B119" s="158" t="s">
        <v>984</v>
      </c>
      <c r="C119" s="917" t="s">
        <v>985</v>
      </c>
      <c r="D119" s="917"/>
      <c r="E119" s="917"/>
      <c r="F119" s="159" t="s">
        <v>178</v>
      </c>
      <c r="G119" s="159" t="s">
        <v>31</v>
      </c>
      <c r="H119" s="159" t="s">
        <v>31</v>
      </c>
      <c r="I119" s="159" t="s">
        <v>225</v>
      </c>
      <c r="J119" s="160" t="s">
        <v>31</v>
      </c>
      <c r="K119" s="159" t="s">
        <v>31</v>
      </c>
      <c r="L119" s="160" t="s">
        <v>31</v>
      </c>
      <c r="M119" s="161" t="s">
        <v>31</v>
      </c>
      <c r="N119" s="162" t="s">
        <v>31</v>
      </c>
      <c r="Q119" s="137" t="s">
        <v>985</v>
      </c>
    </row>
    <row r="120" spans="1:23" s="132" customFormat="1" ht="22.5" x14ac:dyDescent="0.2">
      <c r="A120" s="165"/>
      <c r="B120" s="166" t="s">
        <v>231</v>
      </c>
      <c r="C120" s="904" t="s">
        <v>232</v>
      </c>
      <c r="D120" s="904"/>
      <c r="E120" s="904"/>
      <c r="F120" s="904"/>
      <c r="G120" s="904"/>
      <c r="H120" s="904"/>
      <c r="I120" s="904"/>
      <c r="J120" s="904"/>
      <c r="K120" s="904"/>
      <c r="L120" s="904"/>
      <c r="M120" s="904"/>
      <c r="N120" s="912"/>
      <c r="R120" s="137" t="s">
        <v>232</v>
      </c>
    </row>
    <row r="121" spans="1:23" s="132" customFormat="1" x14ac:dyDescent="0.2">
      <c r="A121" s="167"/>
      <c r="B121" s="166" t="s">
        <v>225</v>
      </c>
      <c r="C121" s="904" t="s">
        <v>255</v>
      </c>
      <c r="D121" s="904"/>
      <c r="E121" s="904"/>
      <c r="F121" s="168" t="s">
        <v>31</v>
      </c>
      <c r="G121" s="168" t="s">
        <v>31</v>
      </c>
      <c r="H121" s="168" t="s">
        <v>31</v>
      </c>
      <c r="I121" s="168" t="s">
        <v>31</v>
      </c>
      <c r="J121" s="169">
        <v>36.76</v>
      </c>
      <c r="K121" s="168" t="s">
        <v>520</v>
      </c>
      <c r="L121" s="169">
        <v>45.95</v>
      </c>
      <c r="M121" s="170" t="s">
        <v>31</v>
      </c>
      <c r="N121" s="171" t="s">
        <v>31</v>
      </c>
      <c r="S121" s="137" t="s">
        <v>255</v>
      </c>
    </row>
    <row r="122" spans="1:23" s="132" customFormat="1" x14ac:dyDescent="0.2">
      <c r="A122" s="167"/>
      <c r="B122" s="166" t="s">
        <v>256</v>
      </c>
      <c r="C122" s="904" t="s">
        <v>257</v>
      </c>
      <c r="D122" s="904"/>
      <c r="E122" s="904"/>
      <c r="F122" s="168" t="s">
        <v>31</v>
      </c>
      <c r="G122" s="168" t="s">
        <v>31</v>
      </c>
      <c r="H122" s="168" t="s">
        <v>31</v>
      </c>
      <c r="I122" s="168" t="s">
        <v>31</v>
      </c>
      <c r="J122" s="169">
        <v>4.5999999999999996</v>
      </c>
      <c r="K122" s="168" t="s">
        <v>31</v>
      </c>
      <c r="L122" s="169">
        <v>4.5999999999999996</v>
      </c>
      <c r="M122" s="170" t="s">
        <v>31</v>
      </c>
      <c r="N122" s="171" t="s">
        <v>31</v>
      </c>
      <c r="S122" s="137" t="s">
        <v>257</v>
      </c>
    </row>
    <row r="123" spans="1:23" s="132" customFormat="1" x14ac:dyDescent="0.2">
      <c r="A123" s="167"/>
      <c r="B123" s="166" t="s">
        <v>31</v>
      </c>
      <c r="C123" s="904" t="s">
        <v>258</v>
      </c>
      <c r="D123" s="904"/>
      <c r="E123" s="904"/>
      <c r="F123" s="168" t="s">
        <v>241</v>
      </c>
      <c r="G123" s="168" t="s">
        <v>986</v>
      </c>
      <c r="H123" s="168" t="s">
        <v>520</v>
      </c>
      <c r="I123" s="168" t="s">
        <v>987</v>
      </c>
      <c r="J123" s="169" t="s">
        <v>31</v>
      </c>
      <c r="K123" s="168" t="s">
        <v>31</v>
      </c>
      <c r="L123" s="169" t="s">
        <v>31</v>
      </c>
      <c r="M123" s="170" t="s">
        <v>31</v>
      </c>
      <c r="N123" s="171" t="s">
        <v>31</v>
      </c>
      <c r="T123" s="137" t="s">
        <v>258</v>
      </c>
    </row>
    <row r="124" spans="1:23" s="132" customFormat="1" x14ac:dyDescent="0.2">
      <c r="A124" s="167"/>
      <c r="B124" s="166" t="s">
        <v>31</v>
      </c>
      <c r="C124" s="917" t="s">
        <v>244</v>
      </c>
      <c r="D124" s="917"/>
      <c r="E124" s="917"/>
      <c r="F124" s="159" t="s">
        <v>31</v>
      </c>
      <c r="G124" s="159" t="s">
        <v>31</v>
      </c>
      <c r="H124" s="159" t="s">
        <v>31</v>
      </c>
      <c r="I124" s="159" t="s">
        <v>31</v>
      </c>
      <c r="J124" s="160">
        <v>41.36</v>
      </c>
      <c r="K124" s="159" t="s">
        <v>31</v>
      </c>
      <c r="L124" s="160">
        <v>50.55</v>
      </c>
      <c r="M124" s="161" t="s">
        <v>31</v>
      </c>
      <c r="N124" s="162" t="s">
        <v>31</v>
      </c>
      <c r="U124" s="137" t="s">
        <v>244</v>
      </c>
    </row>
    <row r="125" spans="1:23" s="132" customFormat="1" x14ac:dyDescent="0.2">
      <c r="A125" s="167"/>
      <c r="B125" s="166" t="s">
        <v>31</v>
      </c>
      <c r="C125" s="904" t="s">
        <v>245</v>
      </c>
      <c r="D125" s="904"/>
      <c r="E125" s="904"/>
      <c r="F125" s="168" t="s">
        <v>31</v>
      </c>
      <c r="G125" s="168" t="s">
        <v>31</v>
      </c>
      <c r="H125" s="168" t="s">
        <v>31</v>
      </c>
      <c r="I125" s="168" t="s">
        <v>31</v>
      </c>
      <c r="J125" s="169" t="s">
        <v>31</v>
      </c>
      <c r="K125" s="168" t="s">
        <v>31</v>
      </c>
      <c r="L125" s="169">
        <v>45.95</v>
      </c>
      <c r="M125" s="170" t="s">
        <v>31</v>
      </c>
      <c r="N125" s="171" t="s">
        <v>31</v>
      </c>
      <c r="T125" s="137" t="s">
        <v>245</v>
      </c>
    </row>
    <row r="126" spans="1:23" s="132" customFormat="1" ht="22.5" x14ac:dyDescent="0.2">
      <c r="A126" s="167"/>
      <c r="B126" s="166" t="s">
        <v>699</v>
      </c>
      <c r="C126" s="904" t="s">
        <v>700</v>
      </c>
      <c r="D126" s="904"/>
      <c r="E126" s="904"/>
      <c r="F126" s="168" t="s">
        <v>144</v>
      </c>
      <c r="G126" s="168" t="s">
        <v>537</v>
      </c>
      <c r="H126" s="168" t="s">
        <v>31</v>
      </c>
      <c r="I126" s="168" t="s">
        <v>537</v>
      </c>
      <c r="J126" s="169" t="s">
        <v>31</v>
      </c>
      <c r="K126" s="168" t="s">
        <v>31</v>
      </c>
      <c r="L126" s="169">
        <v>36.76</v>
      </c>
      <c r="M126" s="170" t="s">
        <v>31</v>
      </c>
      <c r="N126" s="171" t="s">
        <v>31</v>
      </c>
      <c r="T126" s="137" t="s">
        <v>700</v>
      </c>
    </row>
    <row r="127" spans="1:23" s="132" customFormat="1" ht="22.5" x14ac:dyDescent="0.2">
      <c r="A127" s="167"/>
      <c r="B127" s="166" t="s">
        <v>701</v>
      </c>
      <c r="C127" s="904" t="s">
        <v>702</v>
      </c>
      <c r="D127" s="904"/>
      <c r="E127" s="904"/>
      <c r="F127" s="168" t="s">
        <v>144</v>
      </c>
      <c r="G127" s="168" t="s">
        <v>703</v>
      </c>
      <c r="H127" s="168" t="s">
        <v>31</v>
      </c>
      <c r="I127" s="168" t="s">
        <v>703</v>
      </c>
      <c r="J127" s="169" t="s">
        <v>31</v>
      </c>
      <c r="K127" s="168" t="s">
        <v>31</v>
      </c>
      <c r="L127" s="169">
        <v>27.57</v>
      </c>
      <c r="M127" s="170" t="s">
        <v>31</v>
      </c>
      <c r="N127" s="171" t="s">
        <v>31</v>
      </c>
      <c r="T127" s="137" t="s">
        <v>702</v>
      </c>
    </row>
    <row r="128" spans="1:23" s="132" customFormat="1" x14ac:dyDescent="0.2">
      <c r="A128" s="172"/>
      <c r="B128" s="173"/>
      <c r="C128" s="918" t="s">
        <v>252</v>
      </c>
      <c r="D128" s="918"/>
      <c r="E128" s="918"/>
      <c r="F128" s="174" t="s">
        <v>31</v>
      </c>
      <c r="G128" s="174" t="s">
        <v>31</v>
      </c>
      <c r="H128" s="174" t="s">
        <v>31</v>
      </c>
      <c r="I128" s="174" t="s">
        <v>31</v>
      </c>
      <c r="J128" s="175" t="s">
        <v>31</v>
      </c>
      <c r="K128" s="174" t="s">
        <v>31</v>
      </c>
      <c r="L128" s="175">
        <v>114.88</v>
      </c>
      <c r="M128" s="161" t="s">
        <v>31</v>
      </c>
      <c r="N128" s="176" t="s">
        <v>31</v>
      </c>
      <c r="V128" s="137" t="s">
        <v>252</v>
      </c>
    </row>
    <row r="129" spans="1:23" s="132" customFormat="1" ht="22.5" x14ac:dyDescent="0.2">
      <c r="A129" s="157" t="s">
        <v>348</v>
      </c>
      <c r="B129" s="158" t="s">
        <v>1288</v>
      </c>
      <c r="C129" s="917" t="s">
        <v>1289</v>
      </c>
      <c r="D129" s="917"/>
      <c r="E129" s="917"/>
      <c r="F129" s="159" t="s">
        <v>178</v>
      </c>
      <c r="G129" s="159" t="s">
        <v>31</v>
      </c>
      <c r="H129" s="159" t="s">
        <v>31</v>
      </c>
      <c r="I129" s="159" t="s">
        <v>225</v>
      </c>
      <c r="J129" s="160">
        <v>1046.03</v>
      </c>
      <c r="K129" s="159" t="s">
        <v>31</v>
      </c>
      <c r="L129" s="160">
        <v>1046.03</v>
      </c>
      <c r="M129" s="161" t="s">
        <v>31</v>
      </c>
      <c r="N129" s="162" t="s">
        <v>31</v>
      </c>
      <c r="Q129" s="137" t="s">
        <v>1289</v>
      </c>
    </row>
    <row r="130" spans="1:23" s="132" customFormat="1" ht="45" x14ac:dyDescent="0.2">
      <c r="A130" s="157" t="s">
        <v>351</v>
      </c>
      <c r="B130" s="158" t="s">
        <v>1290</v>
      </c>
      <c r="C130" s="917" t="s">
        <v>1291</v>
      </c>
      <c r="D130" s="917"/>
      <c r="E130" s="917"/>
      <c r="F130" s="159" t="s">
        <v>178</v>
      </c>
      <c r="G130" s="159" t="s">
        <v>31</v>
      </c>
      <c r="H130" s="159" t="s">
        <v>31</v>
      </c>
      <c r="I130" s="159" t="s">
        <v>235</v>
      </c>
      <c r="J130" s="160">
        <v>331.13</v>
      </c>
      <c r="K130" s="159" t="s">
        <v>31</v>
      </c>
      <c r="L130" s="160">
        <v>662.26</v>
      </c>
      <c r="M130" s="161" t="s">
        <v>31</v>
      </c>
      <c r="N130" s="162" t="s">
        <v>31</v>
      </c>
      <c r="Q130" s="137" t="s">
        <v>1291</v>
      </c>
    </row>
    <row r="131" spans="1:23" s="132" customFormat="1" ht="22.5" x14ac:dyDescent="0.2">
      <c r="A131" s="157" t="s">
        <v>356</v>
      </c>
      <c r="B131" s="158" t="s">
        <v>995</v>
      </c>
      <c r="C131" s="917" t="s">
        <v>996</v>
      </c>
      <c r="D131" s="917"/>
      <c r="E131" s="917"/>
      <c r="F131" s="159" t="s">
        <v>178</v>
      </c>
      <c r="G131" s="159" t="s">
        <v>31</v>
      </c>
      <c r="H131" s="159" t="s">
        <v>31</v>
      </c>
      <c r="I131" s="159" t="s">
        <v>225</v>
      </c>
      <c r="J131" s="160" t="s">
        <v>31</v>
      </c>
      <c r="K131" s="159" t="s">
        <v>31</v>
      </c>
      <c r="L131" s="160" t="s">
        <v>31</v>
      </c>
      <c r="M131" s="161" t="s">
        <v>31</v>
      </c>
      <c r="N131" s="162" t="s">
        <v>31</v>
      </c>
      <c r="Q131" s="137" t="s">
        <v>996</v>
      </c>
    </row>
    <row r="132" spans="1:23" s="132" customFormat="1" ht="22.5" x14ac:dyDescent="0.2">
      <c r="A132" s="165"/>
      <c r="B132" s="166" t="s">
        <v>231</v>
      </c>
      <c r="C132" s="904" t="s">
        <v>232</v>
      </c>
      <c r="D132" s="904"/>
      <c r="E132" s="904"/>
      <c r="F132" s="904"/>
      <c r="G132" s="904"/>
      <c r="H132" s="904"/>
      <c r="I132" s="904"/>
      <c r="J132" s="904"/>
      <c r="K132" s="904"/>
      <c r="L132" s="904"/>
      <c r="M132" s="904"/>
      <c r="N132" s="912"/>
      <c r="R132" s="137" t="s">
        <v>232</v>
      </c>
    </row>
    <row r="133" spans="1:23" s="132" customFormat="1" x14ac:dyDescent="0.2">
      <c r="A133" s="167"/>
      <c r="B133" s="166" t="s">
        <v>225</v>
      </c>
      <c r="C133" s="904" t="s">
        <v>255</v>
      </c>
      <c r="D133" s="904"/>
      <c r="E133" s="904"/>
      <c r="F133" s="168" t="s">
        <v>31</v>
      </c>
      <c r="G133" s="168" t="s">
        <v>31</v>
      </c>
      <c r="H133" s="168" t="s">
        <v>31</v>
      </c>
      <c r="I133" s="168" t="s">
        <v>31</v>
      </c>
      <c r="J133" s="169">
        <v>12.25</v>
      </c>
      <c r="K133" s="168" t="s">
        <v>520</v>
      </c>
      <c r="L133" s="169">
        <v>15.31</v>
      </c>
      <c r="M133" s="170" t="s">
        <v>31</v>
      </c>
      <c r="N133" s="171" t="s">
        <v>31</v>
      </c>
      <c r="S133" s="137" t="s">
        <v>255</v>
      </c>
    </row>
    <row r="134" spans="1:23" s="132" customFormat="1" x14ac:dyDescent="0.2">
      <c r="A134" s="167"/>
      <c r="B134" s="166" t="s">
        <v>256</v>
      </c>
      <c r="C134" s="904" t="s">
        <v>257</v>
      </c>
      <c r="D134" s="904"/>
      <c r="E134" s="904"/>
      <c r="F134" s="168" t="s">
        <v>31</v>
      </c>
      <c r="G134" s="168" t="s">
        <v>31</v>
      </c>
      <c r="H134" s="168" t="s">
        <v>31</v>
      </c>
      <c r="I134" s="168" t="s">
        <v>31</v>
      </c>
      <c r="J134" s="169">
        <v>3.44</v>
      </c>
      <c r="K134" s="168" t="s">
        <v>31</v>
      </c>
      <c r="L134" s="169">
        <v>3.44</v>
      </c>
      <c r="M134" s="170" t="s">
        <v>31</v>
      </c>
      <c r="N134" s="171" t="s">
        <v>31</v>
      </c>
      <c r="S134" s="137" t="s">
        <v>257</v>
      </c>
    </row>
    <row r="135" spans="1:23" s="132" customFormat="1" x14ac:dyDescent="0.2">
      <c r="A135" s="167"/>
      <c r="B135" s="166" t="s">
        <v>31</v>
      </c>
      <c r="C135" s="904" t="s">
        <v>258</v>
      </c>
      <c r="D135" s="904"/>
      <c r="E135" s="904"/>
      <c r="F135" s="168" t="s">
        <v>241</v>
      </c>
      <c r="G135" s="168" t="s">
        <v>997</v>
      </c>
      <c r="H135" s="168" t="s">
        <v>520</v>
      </c>
      <c r="I135" s="168" t="s">
        <v>237</v>
      </c>
      <c r="J135" s="169" t="s">
        <v>31</v>
      </c>
      <c r="K135" s="168" t="s">
        <v>31</v>
      </c>
      <c r="L135" s="169" t="s">
        <v>31</v>
      </c>
      <c r="M135" s="170" t="s">
        <v>31</v>
      </c>
      <c r="N135" s="171" t="s">
        <v>31</v>
      </c>
      <c r="T135" s="137" t="s">
        <v>258</v>
      </c>
    </row>
    <row r="136" spans="1:23" s="132" customFormat="1" x14ac:dyDescent="0.2">
      <c r="A136" s="167"/>
      <c r="B136" s="166" t="s">
        <v>31</v>
      </c>
      <c r="C136" s="917" t="s">
        <v>244</v>
      </c>
      <c r="D136" s="917"/>
      <c r="E136" s="917"/>
      <c r="F136" s="159" t="s">
        <v>31</v>
      </c>
      <c r="G136" s="159" t="s">
        <v>31</v>
      </c>
      <c r="H136" s="159" t="s">
        <v>31</v>
      </c>
      <c r="I136" s="159" t="s">
        <v>31</v>
      </c>
      <c r="J136" s="160">
        <v>15.69</v>
      </c>
      <c r="K136" s="159" t="s">
        <v>31</v>
      </c>
      <c r="L136" s="160">
        <v>18.75</v>
      </c>
      <c r="M136" s="161" t="s">
        <v>31</v>
      </c>
      <c r="N136" s="162" t="s">
        <v>31</v>
      </c>
      <c r="U136" s="137" t="s">
        <v>244</v>
      </c>
    </row>
    <row r="137" spans="1:23" s="132" customFormat="1" x14ac:dyDescent="0.2">
      <c r="A137" s="167"/>
      <c r="B137" s="166" t="s">
        <v>31</v>
      </c>
      <c r="C137" s="904" t="s">
        <v>245</v>
      </c>
      <c r="D137" s="904"/>
      <c r="E137" s="904"/>
      <c r="F137" s="168" t="s">
        <v>31</v>
      </c>
      <c r="G137" s="168" t="s">
        <v>31</v>
      </c>
      <c r="H137" s="168" t="s">
        <v>31</v>
      </c>
      <c r="I137" s="168" t="s">
        <v>31</v>
      </c>
      <c r="J137" s="169" t="s">
        <v>31</v>
      </c>
      <c r="K137" s="168" t="s">
        <v>31</v>
      </c>
      <c r="L137" s="169">
        <v>15.31</v>
      </c>
      <c r="M137" s="170" t="s">
        <v>31</v>
      </c>
      <c r="N137" s="171" t="s">
        <v>31</v>
      </c>
      <c r="T137" s="137" t="s">
        <v>245</v>
      </c>
    </row>
    <row r="138" spans="1:23" s="132" customFormat="1" ht="22.5" x14ac:dyDescent="0.2">
      <c r="A138" s="167"/>
      <c r="B138" s="166" t="s">
        <v>699</v>
      </c>
      <c r="C138" s="904" t="s">
        <v>700</v>
      </c>
      <c r="D138" s="904"/>
      <c r="E138" s="904"/>
      <c r="F138" s="168" t="s">
        <v>144</v>
      </c>
      <c r="G138" s="168" t="s">
        <v>537</v>
      </c>
      <c r="H138" s="168" t="s">
        <v>31</v>
      </c>
      <c r="I138" s="168" t="s">
        <v>537</v>
      </c>
      <c r="J138" s="169" t="s">
        <v>31</v>
      </c>
      <c r="K138" s="168" t="s">
        <v>31</v>
      </c>
      <c r="L138" s="169">
        <v>12.25</v>
      </c>
      <c r="M138" s="170" t="s">
        <v>31</v>
      </c>
      <c r="N138" s="171" t="s">
        <v>31</v>
      </c>
      <c r="T138" s="137" t="s">
        <v>700</v>
      </c>
    </row>
    <row r="139" spans="1:23" s="132" customFormat="1" ht="22.5" x14ac:dyDescent="0.2">
      <c r="A139" s="167"/>
      <c r="B139" s="166" t="s">
        <v>701</v>
      </c>
      <c r="C139" s="904" t="s">
        <v>702</v>
      </c>
      <c r="D139" s="904"/>
      <c r="E139" s="904"/>
      <c r="F139" s="168" t="s">
        <v>144</v>
      </c>
      <c r="G139" s="168" t="s">
        <v>703</v>
      </c>
      <c r="H139" s="168" t="s">
        <v>31</v>
      </c>
      <c r="I139" s="168" t="s">
        <v>703</v>
      </c>
      <c r="J139" s="169" t="s">
        <v>31</v>
      </c>
      <c r="K139" s="168" t="s">
        <v>31</v>
      </c>
      <c r="L139" s="169">
        <v>9.19</v>
      </c>
      <c r="M139" s="170" t="s">
        <v>31</v>
      </c>
      <c r="N139" s="171" t="s">
        <v>31</v>
      </c>
      <c r="T139" s="137" t="s">
        <v>702</v>
      </c>
    </row>
    <row r="140" spans="1:23" s="132" customFormat="1" x14ac:dyDescent="0.2">
      <c r="A140" s="172"/>
      <c r="B140" s="173"/>
      <c r="C140" s="918" t="s">
        <v>252</v>
      </c>
      <c r="D140" s="918"/>
      <c r="E140" s="918"/>
      <c r="F140" s="174" t="s">
        <v>31</v>
      </c>
      <c r="G140" s="174" t="s">
        <v>31</v>
      </c>
      <c r="H140" s="174" t="s">
        <v>31</v>
      </c>
      <c r="I140" s="174" t="s">
        <v>31</v>
      </c>
      <c r="J140" s="175" t="s">
        <v>31</v>
      </c>
      <c r="K140" s="174" t="s">
        <v>31</v>
      </c>
      <c r="L140" s="175">
        <v>40.19</v>
      </c>
      <c r="M140" s="161" t="s">
        <v>31</v>
      </c>
      <c r="N140" s="176" t="s">
        <v>31</v>
      </c>
      <c r="V140" s="137" t="s">
        <v>252</v>
      </c>
    </row>
    <row r="141" spans="1:23" s="132" customFormat="1" ht="22.5" x14ac:dyDescent="0.2">
      <c r="A141" s="157" t="s">
        <v>359</v>
      </c>
      <c r="B141" s="158" t="s">
        <v>992</v>
      </c>
      <c r="C141" s="917" t="s">
        <v>1304</v>
      </c>
      <c r="D141" s="917"/>
      <c r="E141" s="917"/>
      <c r="F141" s="159" t="s">
        <v>178</v>
      </c>
      <c r="G141" s="159" t="s">
        <v>31</v>
      </c>
      <c r="H141" s="159" t="s">
        <v>31</v>
      </c>
      <c r="I141" s="159" t="s">
        <v>225</v>
      </c>
      <c r="J141" s="160">
        <v>441.48</v>
      </c>
      <c r="K141" s="159" t="s">
        <v>706</v>
      </c>
      <c r="L141" s="160">
        <v>446.78</v>
      </c>
      <c r="M141" s="161" t="s">
        <v>31</v>
      </c>
      <c r="N141" s="162" t="s">
        <v>31</v>
      </c>
      <c r="Q141" s="137" t="s">
        <v>1304</v>
      </c>
    </row>
    <row r="142" spans="1:23" s="132" customFormat="1" x14ac:dyDescent="0.2">
      <c r="A142" s="163"/>
      <c r="B142" s="164"/>
      <c r="C142" s="904" t="s">
        <v>1305</v>
      </c>
      <c r="D142" s="904"/>
      <c r="E142" s="904"/>
      <c r="F142" s="904"/>
      <c r="G142" s="904"/>
      <c r="H142" s="904"/>
      <c r="I142" s="904"/>
      <c r="J142" s="904"/>
      <c r="K142" s="904"/>
      <c r="L142" s="904"/>
      <c r="M142" s="904"/>
      <c r="N142" s="912"/>
      <c r="W142" s="137" t="s">
        <v>1305</v>
      </c>
    </row>
    <row r="143" spans="1:23" s="132" customFormat="1" ht="22.5" x14ac:dyDescent="0.2">
      <c r="A143" s="165"/>
      <c r="B143" s="166" t="s">
        <v>708</v>
      </c>
      <c r="C143" s="904" t="s">
        <v>709</v>
      </c>
      <c r="D143" s="904"/>
      <c r="E143" s="904"/>
      <c r="F143" s="904"/>
      <c r="G143" s="904"/>
      <c r="H143" s="904"/>
      <c r="I143" s="904"/>
      <c r="J143" s="904"/>
      <c r="K143" s="904"/>
      <c r="L143" s="904"/>
      <c r="M143" s="904"/>
      <c r="N143" s="912"/>
      <c r="R143" s="137" t="s">
        <v>709</v>
      </c>
    </row>
    <row r="144" spans="1:23" s="132" customFormat="1" ht="22.5" x14ac:dyDescent="0.2">
      <c r="A144" s="157" t="s">
        <v>364</v>
      </c>
      <c r="B144" s="158" t="s">
        <v>1306</v>
      </c>
      <c r="C144" s="917" t="s">
        <v>1307</v>
      </c>
      <c r="D144" s="917"/>
      <c r="E144" s="917"/>
      <c r="F144" s="159" t="s">
        <v>178</v>
      </c>
      <c r="G144" s="159" t="s">
        <v>31</v>
      </c>
      <c r="H144" s="159" t="s">
        <v>31</v>
      </c>
      <c r="I144" s="159" t="s">
        <v>238</v>
      </c>
      <c r="J144" s="160" t="s">
        <v>31</v>
      </c>
      <c r="K144" s="159" t="s">
        <v>31</v>
      </c>
      <c r="L144" s="160" t="s">
        <v>31</v>
      </c>
      <c r="M144" s="161" t="s">
        <v>31</v>
      </c>
      <c r="N144" s="162" t="s">
        <v>31</v>
      </c>
      <c r="Q144" s="137" t="s">
        <v>1307</v>
      </c>
    </row>
    <row r="145" spans="1:22" s="132" customFormat="1" ht="22.5" x14ac:dyDescent="0.2">
      <c r="A145" s="165"/>
      <c r="B145" s="166" t="s">
        <v>231</v>
      </c>
      <c r="C145" s="904" t="s">
        <v>232</v>
      </c>
      <c r="D145" s="904"/>
      <c r="E145" s="904"/>
      <c r="F145" s="904"/>
      <c r="G145" s="904"/>
      <c r="H145" s="904"/>
      <c r="I145" s="904"/>
      <c r="J145" s="904"/>
      <c r="K145" s="904"/>
      <c r="L145" s="904"/>
      <c r="M145" s="904"/>
      <c r="N145" s="912"/>
      <c r="R145" s="137" t="s">
        <v>232</v>
      </c>
    </row>
    <row r="146" spans="1:22" s="132" customFormat="1" x14ac:dyDescent="0.2">
      <c r="A146" s="167"/>
      <c r="B146" s="166" t="s">
        <v>225</v>
      </c>
      <c r="C146" s="904" t="s">
        <v>255</v>
      </c>
      <c r="D146" s="904"/>
      <c r="E146" s="904"/>
      <c r="F146" s="168" t="s">
        <v>31</v>
      </c>
      <c r="G146" s="168" t="s">
        <v>31</v>
      </c>
      <c r="H146" s="168" t="s">
        <v>31</v>
      </c>
      <c r="I146" s="168" t="s">
        <v>31</v>
      </c>
      <c r="J146" s="169">
        <v>24.84</v>
      </c>
      <c r="K146" s="168" t="s">
        <v>520</v>
      </c>
      <c r="L146" s="169">
        <v>93.15</v>
      </c>
      <c r="M146" s="170" t="s">
        <v>31</v>
      </c>
      <c r="N146" s="171" t="s">
        <v>31</v>
      </c>
      <c r="S146" s="137" t="s">
        <v>255</v>
      </c>
    </row>
    <row r="147" spans="1:22" s="132" customFormat="1" x14ac:dyDescent="0.2">
      <c r="A147" s="167"/>
      <c r="B147" s="166" t="s">
        <v>256</v>
      </c>
      <c r="C147" s="904" t="s">
        <v>257</v>
      </c>
      <c r="D147" s="904"/>
      <c r="E147" s="904"/>
      <c r="F147" s="168" t="s">
        <v>31</v>
      </c>
      <c r="G147" s="168" t="s">
        <v>31</v>
      </c>
      <c r="H147" s="168" t="s">
        <v>31</v>
      </c>
      <c r="I147" s="168" t="s">
        <v>31</v>
      </c>
      <c r="J147" s="169">
        <v>4.3600000000000003</v>
      </c>
      <c r="K147" s="168" t="s">
        <v>31</v>
      </c>
      <c r="L147" s="169">
        <v>13.08</v>
      </c>
      <c r="M147" s="170" t="s">
        <v>31</v>
      </c>
      <c r="N147" s="171" t="s">
        <v>31</v>
      </c>
      <c r="S147" s="137" t="s">
        <v>257</v>
      </c>
    </row>
    <row r="148" spans="1:22" s="132" customFormat="1" x14ac:dyDescent="0.2">
      <c r="A148" s="167"/>
      <c r="B148" s="166" t="s">
        <v>31</v>
      </c>
      <c r="C148" s="904" t="s">
        <v>258</v>
      </c>
      <c r="D148" s="904"/>
      <c r="E148" s="904"/>
      <c r="F148" s="168" t="s">
        <v>241</v>
      </c>
      <c r="G148" s="168" t="s">
        <v>527</v>
      </c>
      <c r="H148" s="168" t="s">
        <v>520</v>
      </c>
      <c r="I148" s="168" t="s">
        <v>315</v>
      </c>
      <c r="J148" s="169" t="s">
        <v>31</v>
      </c>
      <c r="K148" s="168" t="s">
        <v>31</v>
      </c>
      <c r="L148" s="169" t="s">
        <v>31</v>
      </c>
      <c r="M148" s="170" t="s">
        <v>31</v>
      </c>
      <c r="N148" s="171" t="s">
        <v>31</v>
      </c>
      <c r="T148" s="137" t="s">
        <v>258</v>
      </c>
    </row>
    <row r="149" spans="1:22" s="132" customFormat="1" x14ac:dyDescent="0.2">
      <c r="A149" s="167"/>
      <c r="B149" s="166" t="s">
        <v>31</v>
      </c>
      <c r="C149" s="917" t="s">
        <v>244</v>
      </c>
      <c r="D149" s="917"/>
      <c r="E149" s="917"/>
      <c r="F149" s="159" t="s">
        <v>31</v>
      </c>
      <c r="G149" s="159" t="s">
        <v>31</v>
      </c>
      <c r="H149" s="159" t="s">
        <v>31</v>
      </c>
      <c r="I149" s="159" t="s">
        <v>31</v>
      </c>
      <c r="J149" s="160">
        <v>29.2</v>
      </c>
      <c r="K149" s="159" t="s">
        <v>31</v>
      </c>
      <c r="L149" s="160">
        <v>106.23</v>
      </c>
      <c r="M149" s="161" t="s">
        <v>31</v>
      </c>
      <c r="N149" s="162" t="s">
        <v>31</v>
      </c>
      <c r="U149" s="137" t="s">
        <v>244</v>
      </c>
    </row>
    <row r="150" spans="1:22" s="132" customFormat="1" x14ac:dyDescent="0.2">
      <c r="A150" s="167"/>
      <c r="B150" s="166" t="s">
        <v>31</v>
      </c>
      <c r="C150" s="904" t="s">
        <v>245</v>
      </c>
      <c r="D150" s="904"/>
      <c r="E150" s="904"/>
      <c r="F150" s="168" t="s">
        <v>31</v>
      </c>
      <c r="G150" s="168" t="s">
        <v>31</v>
      </c>
      <c r="H150" s="168" t="s">
        <v>31</v>
      </c>
      <c r="I150" s="168" t="s">
        <v>31</v>
      </c>
      <c r="J150" s="169" t="s">
        <v>31</v>
      </c>
      <c r="K150" s="168" t="s">
        <v>31</v>
      </c>
      <c r="L150" s="169">
        <v>93.15</v>
      </c>
      <c r="M150" s="170" t="s">
        <v>31</v>
      </c>
      <c r="N150" s="171" t="s">
        <v>31</v>
      </c>
      <c r="T150" s="137" t="s">
        <v>245</v>
      </c>
    </row>
    <row r="151" spans="1:22" s="132" customFormat="1" ht="22.5" x14ac:dyDescent="0.2">
      <c r="A151" s="167"/>
      <c r="B151" s="166" t="s">
        <v>699</v>
      </c>
      <c r="C151" s="904" t="s">
        <v>700</v>
      </c>
      <c r="D151" s="904"/>
      <c r="E151" s="904"/>
      <c r="F151" s="168" t="s">
        <v>144</v>
      </c>
      <c r="G151" s="168" t="s">
        <v>537</v>
      </c>
      <c r="H151" s="168" t="s">
        <v>31</v>
      </c>
      <c r="I151" s="168" t="s">
        <v>537</v>
      </c>
      <c r="J151" s="169" t="s">
        <v>31</v>
      </c>
      <c r="K151" s="168" t="s">
        <v>31</v>
      </c>
      <c r="L151" s="169">
        <v>74.52</v>
      </c>
      <c r="M151" s="170" t="s">
        <v>31</v>
      </c>
      <c r="N151" s="171" t="s">
        <v>31</v>
      </c>
      <c r="T151" s="137" t="s">
        <v>700</v>
      </c>
    </row>
    <row r="152" spans="1:22" s="132" customFormat="1" ht="22.5" x14ac:dyDescent="0.2">
      <c r="A152" s="167"/>
      <c r="B152" s="166" t="s">
        <v>701</v>
      </c>
      <c r="C152" s="904" t="s">
        <v>702</v>
      </c>
      <c r="D152" s="904"/>
      <c r="E152" s="904"/>
      <c r="F152" s="168" t="s">
        <v>144</v>
      </c>
      <c r="G152" s="168" t="s">
        <v>703</v>
      </c>
      <c r="H152" s="168" t="s">
        <v>31</v>
      </c>
      <c r="I152" s="168" t="s">
        <v>703</v>
      </c>
      <c r="J152" s="169" t="s">
        <v>31</v>
      </c>
      <c r="K152" s="168" t="s">
        <v>31</v>
      </c>
      <c r="L152" s="169">
        <v>55.89</v>
      </c>
      <c r="M152" s="170" t="s">
        <v>31</v>
      </c>
      <c r="N152" s="171" t="s">
        <v>31</v>
      </c>
      <c r="T152" s="137" t="s">
        <v>702</v>
      </c>
    </row>
    <row r="153" spans="1:22" s="132" customFormat="1" x14ac:dyDescent="0.2">
      <c r="A153" s="172"/>
      <c r="B153" s="173"/>
      <c r="C153" s="918" t="s">
        <v>252</v>
      </c>
      <c r="D153" s="918"/>
      <c r="E153" s="918"/>
      <c r="F153" s="174" t="s">
        <v>31</v>
      </c>
      <c r="G153" s="174" t="s">
        <v>31</v>
      </c>
      <c r="H153" s="174" t="s">
        <v>31</v>
      </c>
      <c r="I153" s="174" t="s">
        <v>31</v>
      </c>
      <c r="J153" s="175" t="s">
        <v>31</v>
      </c>
      <c r="K153" s="174" t="s">
        <v>31</v>
      </c>
      <c r="L153" s="175">
        <v>236.64</v>
      </c>
      <c r="M153" s="161" t="s">
        <v>31</v>
      </c>
      <c r="N153" s="176" t="s">
        <v>31</v>
      </c>
      <c r="V153" s="137" t="s">
        <v>252</v>
      </c>
    </row>
    <row r="154" spans="1:22" s="132" customFormat="1" ht="22.5" x14ac:dyDescent="0.2">
      <c r="A154" s="157" t="s">
        <v>366</v>
      </c>
      <c r="B154" s="158" t="s">
        <v>1308</v>
      </c>
      <c r="C154" s="917" t="s">
        <v>1309</v>
      </c>
      <c r="D154" s="917"/>
      <c r="E154" s="917"/>
      <c r="F154" s="159" t="s">
        <v>178</v>
      </c>
      <c r="G154" s="159" t="s">
        <v>31</v>
      </c>
      <c r="H154" s="159" t="s">
        <v>31</v>
      </c>
      <c r="I154" s="159" t="s">
        <v>238</v>
      </c>
      <c r="J154" s="160">
        <v>97.47</v>
      </c>
      <c r="K154" s="159" t="s">
        <v>31</v>
      </c>
      <c r="L154" s="160">
        <v>292.41000000000003</v>
      </c>
      <c r="M154" s="161" t="s">
        <v>31</v>
      </c>
      <c r="N154" s="162" t="s">
        <v>31</v>
      </c>
      <c r="Q154" s="137" t="s">
        <v>1309</v>
      </c>
    </row>
    <row r="155" spans="1:22" s="132" customFormat="1" x14ac:dyDescent="0.2">
      <c r="A155" s="157" t="s">
        <v>368</v>
      </c>
      <c r="B155" s="158" t="s">
        <v>1282</v>
      </c>
      <c r="C155" s="917" t="s">
        <v>1283</v>
      </c>
      <c r="D155" s="917"/>
      <c r="E155" s="917"/>
      <c r="F155" s="159" t="s">
        <v>178</v>
      </c>
      <c r="G155" s="159" t="s">
        <v>31</v>
      </c>
      <c r="H155" s="159" t="s">
        <v>31</v>
      </c>
      <c r="I155" s="159" t="s">
        <v>225</v>
      </c>
      <c r="J155" s="160" t="s">
        <v>31</v>
      </c>
      <c r="K155" s="159" t="s">
        <v>31</v>
      </c>
      <c r="L155" s="160" t="s">
        <v>31</v>
      </c>
      <c r="M155" s="161" t="s">
        <v>31</v>
      </c>
      <c r="N155" s="162" t="s">
        <v>31</v>
      </c>
      <c r="Q155" s="137" t="s">
        <v>1283</v>
      </c>
    </row>
    <row r="156" spans="1:22" s="132" customFormat="1" ht="22.5" x14ac:dyDescent="0.2">
      <c r="A156" s="165"/>
      <c r="B156" s="166" t="s">
        <v>231</v>
      </c>
      <c r="C156" s="904" t="s">
        <v>232</v>
      </c>
      <c r="D156" s="904"/>
      <c r="E156" s="904"/>
      <c r="F156" s="904"/>
      <c r="G156" s="904"/>
      <c r="H156" s="904"/>
      <c r="I156" s="904"/>
      <c r="J156" s="904"/>
      <c r="K156" s="904"/>
      <c r="L156" s="904"/>
      <c r="M156" s="904"/>
      <c r="N156" s="912"/>
      <c r="R156" s="137" t="s">
        <v>232</v>
      </c>
    </row>
    <row r="157" spans="1:22" s="132" customFormat="1" x14ac:dyDescent="0.2">
      <c r="A157" s="167"/>
      <c r="B157" s="166" t="s">
        <v>225</v>
      </c>
      <c r="C157" s="904" t="s">
        <v>255</v>
      </c>
      <c r="D157" s="904"/>
      <c r="E157" s="904"/>
      <c r="F157" s="168" t="s">
        <v>31</v>
      </c>
      <c r="G157" s="168" t="s">
        <v>31</v>
      </c>
      <c r="H157" s="168" t="s">
        <v>31</v>
      </c>
      <c r="I157" s="168" t="s">
        <v>31</v>
      </c>
      <c r="J157" s="169">
        <v>4.4400000000000004</v>
      </c>
      <c r="K157" s="168" t="s">
        <v>520</v>
      </c>
      <c r="L157" s="169">
        <v>5.55</v>
      </c>
      <c r="M157" s="170" t="s">
        <v>31</v>
      </c>
      <c r="N157" s="171" t="s">
        <v>31</v>
      </c>
      <c r="S157" s="137" t="s">
        <v>255</v>
      </c>
    </row>
    <row r="158" spans="1:22" s="132" customFormat="1" x14ac:dyDescent="0.2">
      <c r="A158" s="167"/>
      <c r="B158" s="166" t="s">
        <v>235</v>
      </c>
      <c r="C158" s="904" t="s">
        <v>236</v>
      </c>
      <c r="D158" s="904"/>
      <c r="E158" s="904"/>
      <c r="F158" s="168" t="s">
        <v>31</v>
      </c>
      <c r="G158" s="168" t="s">
        <v>31</v>
      </c>
      <c r="H158" s="168" t="s">
        <v>31</v>
      </c>
      <c r="I158" s="168" t="s">
        <v>31</v>
      </c>
      <c r="J158" s="169">
        <v>29.85</v>
      </c>
      <c r="K158" s="168" t="s">
        <v>520</v>
      </c>
      <c r="L158" s="169">
        <v>37.31</v>
      </c>
      <c r="M158" s="170" t="s">
        <v>31</v>
      </c>
      <c r="N158" s="171" t="s">
        <v>31</v>
      </c>
      <c r="S158" s="137" t="s">
        <v>236</v>
      </c>
    </row>
    <row r="159" spans="1:22" s="132" customFormat="1" x14ac:dyDescent="0.2">
      <c r="A159" s="167"/>
      <c r="B159" s="166" t="s">
        <v>238</v>
      </c>
      <c r="C159" s="904" t="s">
        <v>239</v>
      </c>
      <c r="D159" s="904"/>
      <c r="E159" s="904"/>
      <c r="F159" s="168" t="s">
        <v>31</v>
      </c>
      <c r="G159" s="168" t="s">
        <v>31</v>
      </c>
      <c r="H159" s="168" t="s">
        <v>31</v>
      </c>
      <c r="I159" s="168" t="s">
        <v>31</v>
      </c>
      <c r="J159" s="169">
        <v>2.93</v>
      </c>
      <c r="K159" s="168" t="s">
        <v>520</v>
      </c>
      <c r="L159" s="169">
        <v>3.66</v>
      </c>
      <c r="M159" s="170" t="s">
        <v>31</v>
      </c>
      <c r="N159" s="171" t="s">
        <v>31</v>
      </c>
      <c r="S159" s="137" t="s">
        <v>239</v>
      </c>
    </row>
    <row r="160" spans="1:22" s="132" customFormat="1" x14ac:dyDescent="0.2">
      <c r="A160" s="167"/>
      <c r="B160" s="166" t="s">
        <v>256</v>
      </c>
      <c r="C160" s="904" t="s">
        <v>257</v>
      </c>
      <c r="D160" s="904"/>
      <c r="E160" s="904"/>
      <c r="F160" s="168" t="s">
        <v>31</v>
      </c>
      <c r="G160" s="168" t="s">
        <v>31</v>
      </c>
      <c r="H160" s="168" t="s">
        <v>31</v>
      </c>
      <c r="I160" s="168" t="s">
        <v>31</v>
      </c>
      <c r="J160" s="169">
        <v>8.33</v>
      </c>
      <c r="K160" s="168" t="s">
        <v>31</v>
      </c>
      <c r="L160" s="169">
        <v>8.33</v>
      </c>
      <c r="M160" s="170" t="s">
        <v>31</v>
      </c>
      <c r="N160" s="171" t="s">
        <v>31</v>
      </c>
      <c r="S160" s="137" t="s">
        <v>257</v>
      </c>
    </row>
    <row r="161" spans="1:24" s="132" customFormat="1" x14ac:dyDescent="0.2">
      <c r="A161" s="167"/>
      <c r="B161" s="166" t="s">
        <v>31</v>
      </c>
      <c r="C161" s="904" t="s">
        <v>258</v>
      </c>
      <c r="D161" s="904"/>
      <c r="E161" s="904"/>
      <c r="F161" s="168" t="s">
        <v>241</v>
      </c>
      <c r="G161" s="168" t="s">
        <v>878</v>
      </c>
      <c r="H161" s="168" t="s">
        <v>520</v>
      </c>
      <c r="I161" s="168" t="s">
        <v>629</v>
      </c>
      <c r="J161" s="169" t="s">
        <v>31</v>
      </c>
      <c r="K161" s="168" t="s">
        <v>31</v>
      </c>
      <c r="L161" s="169" t="s">
        <v>31</v>
      </c>
      <c r="M161" s="170" t="s">
        <v>31</v>
      </c>
      <c r="N161" s="171" t="s">
        <v>31</v>
      </c>
      <c r="T161" s="137" t="s">
        <v>258</v>
      </c>
    </row>
    <row r="162" spans="1:24" s="132" customFormat="1" x14ac:dyDescent="0.2">
      <c r="A162" s="167"/>
      <c r="B162" s="166" t="s">
        <v>31</v>
      </c>
      <c r="C162" s="904" t="s">
        <v>240</v>
      </c>
      <c r="D162" s="904"/>
      <c r="E162" s="904"/>
      <c r="F162" s="168" t="s">
        <v>241</v>
      </c>
      <c r="G162" s="168" t="s">
        <v>939</v>
      </c>
      <c r="H162" s="168" t="s">
        <v>520</v>
      </c>
      <c r="I162" s="168" t="s">
        <v>1284</v>
      </c>
      <c r="J162" s="169" t="s">
        <v>31</v>
      </c>
      <c r="K162" s="168" t="s">
        <v>31</v>
      </c>
      <c r="L162" s="169" t="s">
        <v>31</v>
      </c>
      <c r="M162" s="170" t="s">
        <v>31</v>
      </c>
      <c r="N162" s="171" t="s">
        <v>31</v>
      </c>
      <c r="T162" s="137" t="s">
        <v>240</v>
      </c>
    </row>
    <row r="163" spans="1:24" s="132" customFormat="1" x14ac:dyDescent="0.2">
      <c r="A163" s="167"/>
      <c r="B163" s="166" t="s">
        <v>31</v>
      </c>
      <c r="C163" s="917" t="s">
        <v>244</v>
      </c>
      <c r="D163" s="917"/>
      <c r="E163" s="917"/>
      <c r="F163" s="159" t="s">
        <v>31</v>
      </c>
      <c r="G163" s="159" t="s">
        <v>31</v>
      </c>
      <c r="H163" s="159" t="s">
        <v>31</v>
      </c>
      <c r="I163" s="159" t="s">
        <v>31</v>
      </c>
      <c r="J163" s="160">
        <v>42.62</v>
      </c>
      <c r="K163" s="159" t="s">
        <v>31</v>
      </c>
      <c r="L163" s="160">
        <v>51.19</v>
      </c>
      <c r="M163" s="161" t="s">
        <v>31</v>
      </c>
      <c r="N163" s="162" t="s">
        <v>31</v>
      </c>
      <c r="U163" s="137" t="s">
        <v>244</v>
      </c>
    </row>
    <row r="164" spans="1:24" s="132" customFormat="1" x14ac:dyDescent="0.2">
      <c r="A164" s="167"/>
      <c r="B164" s="166" t="s">
        <v>31</v>
      </c>
      <c r="C164" s="904" t="s">
        <v>245</v>
      </c>
      <c r="D164" s="904"/>
      <c r="E164" s="904"/>
      <c r="F164" s="168" t="s">
        <v>31</v>
      </c>
      <c r="G164" s="168" t="s">
        <v>31</v>
      </c>
      <c r="H164" s="168" t="s">
        <v>31</v>
      </c>
      <c r="I164" s="168" t="s">
        <v>31</v>
      </c>
      <c r="J164" s="169" t="s">
        <v>31</v>
      </c>
      <c r="K164" s="168" t="s">
        <v>31</v>
      </c>
      <c r="L164" s="169">
        <v>9.2100000000000009</v>
      </c>
      <c r="M164" s="170" t="s">
        <v>31</v>
      </c>
      <c r="N164" s="171" t="s">
        <v>31</v>
      </c>
      <c r="T164" s="137" t="s">
        <v>245</v>
      </c>
    </row>
    <row r="165" spans="1:24" s="132" customFormat="1" ht="22.5" x14ac:dyDescent="0.2">
      <c r="A165" s="167"/>
      <c r="B165" s="166" t="s">
        <v>699</v>
      </c>
      <c r="C165" s="904" t="s">
        <v>700</v>
      </c>
      <c r="D165" s="904"/>
      <c r="E165" s="904"/>
      <c r="F165" s="168" t="s">
        <v>144</v>
      </c>
      <c r="G165" s="168" t="s">
        <v>537</v>
      </c>
      <c r="H165" s="168" t="s">
        <v>31</v>
      </c>
      <c r="I165" s="168" t="s">
        <v>537</v>
      </c>
      <c r="J165" s="169" t="s">
        <v>31</v>
      </c>
      <c r="K165" s="168" t="s">
        <v>31</v>
      </c>
      <c r="L165" s="169">
        <v>7.37</v>
      </c>
      <c r="M165" s="170" t="s">
        <v>31</v>
      </c>
      <c r="N165" s="171" t="s">
        <v>31</v>
      </c>
      <c r="T165" s="137" t="s">
        <v>700</v>
      </c>
    </row>
    <row r="166" spans="1:24" s="132" customFormat="1" ht="22.5" x14ac:dyDescent="0.2">
      <c r="A166" s="167"/>
      <c r="B166" s="166" t="s">
        <v>701</v>
      </c>
      <c r="C166" s="904" t="s">
        <v>702</v>
      </c>
      <c r="D166" s="904"/>
      <c r="E166" s="904"/>
      <c r="F166" s="168" t="s">
        <v>144</v>
      </c>
      <c r="G166" s="168" t="s">
        <v>703</v>
      </c>
      <c r="H166" s="168" t="s">
        <v>31</v>
      </c>
      <c r="I166" s="168" t="s">
        <v>703</v>
      </c>
      <c r="J166" s="169" t="s">
        <v>31</v>
      </c>
      <c r="K166" s="168" t="s">
        <v>31</v>
      </c>
      <c r="L166" s="169">
        <v>5.53</v>
      </c>
      <c r="M166" s="170" t="s">
        <v>31</v>
      </c>
      <c r="N166" s="171" t="s">
        <v>31</v>
      </c>
      <c r="T166" s="137" t="s">
        <v>702</v>
      </c>
    </row>
    <row r="167" spans="1:24" s="132" customFormat="1" x14ac:dyDescent="0.2">
      <c r="A167" s="172"/>
      <c r="B167" s="173"/>
      <c r="C167" s="918" t="s">
        <v>252</v>
      </c>
      <c r="D167" s="918"/>
      <c r="E167" s="918"/>
      <c r="F167" s="174" t="s">
        <v>31</v>
      </c>
      <c r="G167" s="174" t="s">
        <v>31</v>
      </c>
      <c r="H167" s="174" t="s">
        <v>31</v>
      </c>
      <c r="I167" s="174" t="s">
        <v>31</v>
      </c>
      <c r="J167" s="175" t="s">
        <v>31</v>
      </c>
      <c r="K167" s="174" t="s">
        <v>31</v>
      </c>
      <c r="L167" s="175">
        <v>64.09</v>
      </c>
      <c r="M167" s="161" t="s">
        <v>31</v>
      </c>
      <c r="N167" s="176" t="s">
        <v>31</v>
      </c>
      <c r="V167" s="137" t="s">
        <v>252</v>
      </c>
    </row>
    <row r="168" spans="1:24" s="132" customFormat="1" ht="22.5" x14ac:dyDescent="0.2">
      <c r="A168" s="157" t="s">
        <v>370</v>
      </c>
      <c r="B168" s="158" t="s">
        <v>1285</v>
      </c>
      <c r="C168" s="917" t="s">
        <v>1286</v>
      </c>
      <c r="D168" s="917"/>
      <c r="E168" s="917"/>
      <c r="F168" s="159" t="s">
        <v>178</v>
      </c>
      <c r="G168" s="159" t="s">
        <v>31</v>
      </c>
      <c r="H168" s="159" t="s">
        <v>31</v>
      </c>
      <c r="I168" s="159" t="s">
        <v>225</v>
      </c>
      <c r="J168" s="160">
        <v>8331.1200000000008</v>
      </c>
      <c r="K168" s="159" t="s">
        <v>706</v>
      </c>
      <c r="L168" s="160">
        <v>8431.09</v>
      </c>
      <c r="M168" s="161" t="s">
        <v>31</v>
      </c>
      <c r="N168" s="162" t="s">
        <v>31</v>
      </c>
      <c r="Q168" s="137" t="s">
        <v>1286</v>
      </c>
    </row>
    <row r="169" spans="1:24" s="132" customFormat="1" x14ac:dyDescent="0.2">
      <c r="A169" s="163"/>
      <c r="B169" s="164"/>
      <c r="C169" s="904" t="s">
        <v>1287</v>
      </c>
      <c r="D169" s="904"/>
      <c r="E169" s="904"/>
      <c r="F169" s="904"/>
      <c r="G169" s="904"/>
      <c r="H169" s="904"/>
      <c r="I169" s="904"/>
      <c r="J169" s="904"/>
      <c r="K169" s="904"/>
      <c r="L169" s="904"/>
      <c r="M169" s="904"/>
      <c r="N169" s="912"/>
      <c r="W169" s="137" t="s">
        <v>1287</v>
      </c>
    </row>
    <row r="170" spans="1:24" s="132" customFormat="1" ht="22.5" x14ac:dyDescent="0.2">
      <c r="A170" s="165"/>
      <c r="B170" s="166" t="s">
        <v>708</v>
      </c>
      <c r="C170" s="904" t="s">
        <v>709</v>
      </c>
      <c r="D170" s="904"/>
      <c r="E170" s="904"/>
      <c r="F170" s="904"/>
      <c r="G170" s="904"/>
      <c r="H170" s="904"/>
      <c r="I170" s="904"/>
      <c r="J170" s="904"/>
      <c r="K170" s="904"/>
      <c r="L170" s="904"/>
      <c r="M170" s="904"/>
      <c r="N170" s="912"/>
      <c r="R170" s="137" t="s">
        <v>709</v>
      </c>
    </row>
    <row r="171" spans="1:24" s="132" customFormat="1" x14ac:dyDescent="0.2">
      <c r="A171" s="920" t="s">
        <v>31</v>
      </c>
      <c r="B171" s="921"/>
      <c r="C171" s="921"/>
      <c r="D171" s="921"/>
      <c r="E171" s="921"/>
      <c r="F171" s="921"/>
      <c r="G171" s="921"/>
      <c r="H171" s="921"/>
      <c r="I171" s="921"/>
      <c r="J171" s="921"/>
      <c r="K171" s="921"/>
      <c r="L171" s="921"/>
      <c r="M171" s="921"/>
      <c r="N171" s="922"/>
      <c r="X171" s="137" t="s">
        <v>31</v>
      </c>
    </row>
    <row r="172" spans="1:24" s="132" customFormat="1" ht="33.75" x14ac:dyDescent="0.2">
      <c r="A172" s="157" t="s">
        <v>375</v>
      </c>
      <c r="B172" s="158" t="s">
        <v>1751</v>
      </c>
      <c r="C172" s="917" t="s">
        <v>1752</v>
      </c>
      <c r="D172" s="917"/>
      <c r="E172" s="917"/>
      <c r="F172" s="159" t="s">
        <v>178</v>
      </c>
      <c r="G172" s="159" t="s">
        <v>31</v>
      </c>
      <c r="H172" s="159" t="s">
        <v>31</v>
      </c>
      <c r="I172" s="159" t="s">
        <v>225</v>
      </c>
      <c r="J172" s="160">
        <v>1053.98</v>
      </c>
      <c r="K172" s="159" t="s">
        <v>706</v>
      </c>
      <c r="L172" s="160">
        <v>1066.6300000000001</v>
      </c>
      <c r="M172" s="161" t="s">
        <v>31</v>
      </c>
      <c r="N172" s="162" t="s">
        <v>31</v>
      </c>
      <c r="Q172" s="137" t="s">
        <v>1752</v>
      </c>
    </row>
    <row r="173" spans="1:24" s="132" customFormat="1" x14ac:dyDescent="0.2">
      <c r="A173" s="163"/>
      <c r="B173" s="164"/>
      <c r="C173" s="904" t="s">
        <v>1753</v>
      </c>
      <c r="D173" s="904"/>
      <c r="E173" s="904"/>
      <c r="F173" s="904"/>
      <c r="G173" s="904"/>
      <c r="H173" s="904"/>
      <c r="I173" s="904"/>
      <c r="J173" s="904"/>
      <c r="K173" s="904"/>
      <c r="L173" s="904"/>
      <c r="M173" s="904"/>
      <c r="N173" s="912"/>
      <c r="W173" s="137" t="s">
        <v>1753</v>
      </c>
    </row>
    <row r="174" spans="1:24" s="132" customFormat="1" ht="22.5" x14ac:dyDescent="0.2">
      <c r="A174" s="165"/>
      <c r="B174" s="166" t="s">
        <v>708</v>
      </c>
      <c r="C174" s="904" t="s">
        <v>709</v>
      </c>
      <c r="D174" s="904"/>
      <c r="E174" s="904"/>
      <c r="F174" s="904"/>
      <c r="G174" s="904"/>
      <c r="H174" s="904"/>
      <c r="I174" s="904"/>
      <c r="J174" s="904"/>
      <c r="K174" s="904"/>
      <c r="L174" s="904"/>
      <c r="M174" s="904"/>
      <c r="N174" s="912"/>
      <c r="R174" s="137" t="s">
        <v>709</v>
      </c>
    </row>
    <row r="175" spans="1:24" s="132" customFormat="1" ht="33.75" x14ac:dyDescent="0.2">
      <c r="A175" s="157" t="s">
        <v>380</v>
      </c>
      <c r="B175" s="158" t="s">
        <v>1751</v>
      </c>
      <c r="C175" s="917" t="s">
        <v>1754</v>
      </c>
      <c r="D175" s="917"/>
      <c r="E175" s="917"/>
      <c r="F175" s="159" t="s">
        <v>178</v>
      </c>
      <c r="G175" s="159" t="s">
        <v>31</v>
      </c>
      <c r="H175" s="159" t="s">
        <v>31</v>
      </c>
      <c r="I175" s="159" t="s">
        <v>225</v>
      </c>
      <c r="J175" s="160">
        <v>12677.45</v>
      </c>
      <c r="K175" s="159" t="s">
        <v>706</v>
      </c>
      <c r="L175" s="160">
        <v>12829.58</v>
      </c>
      <c r="M175" s="161" t="s">
        <v>31</v>
      </c>
      <c r="N175" s="162" t="s">
        <v>31</v>
      </c>
      <c r="Q175" s="137" t="s">
        <v>1754</v>
      </c>
    </row>
    <row r="176" spans="1:24" s="132" customFormat="1" x14ac:dyDescent="0.2">
      <c r="A176" s="163"/>
      <c r="B176" s="164"/>
      <c r="C176" s="904" t="s">
        <v>1755</v>
      </c>
      <c r="D176" s="904"/>
      <c r="E176" s="904"/>
      <c r="F176" s="904"/>
      <c r="G176" s="904"/>
      <c r="H176" s="904"/>
      <c r="I176" s="904"/>
      <c r="J176" s="904"/>
      <c r="K176" s="904"/>
      <c r="L176" s="904"/>
      <c r="M176" s="904"/>
      <c r="N176" s="912"/>
      <c r="W176" s="137" t="s">
        <v>1755</v>
      </c>
    </row>
    <row r="177" spans="1:23" s="132" customFormat="1" ht="22.5" x14ac:dyDescent="0.2">
      <c r="A177" s="165"/>
      <c r="B177" s="166" t="s">
        <v>708</v>
      </c>
      <c r="C177" s="904" t="s">
        <v>709</v>
      </c>
      <c r="D177" s="904"/>
      <c r="E177" s="904"/>
      <c r="F177" s="904"/>
      <c r="G177" s="904"/>
      <c r="H177" s="904"/>
      <c r="I177" s="904"/>
      <c r="J177" s="904"/>
      <c r="K177" s="904"/>
      <c r="L177" s="904"/>
      <c r="M177" s="904"/>
      <c r="N177" s="912"/>
      <c r="R177" s="137" t="s">
        <v>709</v>
      </c>
    </row>
    <row r="178" spans="1:23" s="132" customFormat="1" ht="22.5" x14ac:dyDescent="0.2">
      <c r="A178" s="157" t="s">
        <v>383</v>
      </c>
      <c r="B178" s="158" t="s">
        <v>1751</v>
      </c>
      <c r="C178" s="917" t="s">
        <v>1756</v>
      </c>
      <c r="D178" s="917"/>
      <c r="E178" s="917"/>
      <c r="F178" s="159" t="s">
        <v>178</v>
      </c>
      <c r="G178" s="159" t="s">
        <v>31</v>
      </c>
      <c r="H178" s="159" t="s">
        <v>31</v>
      </c>
      <c r="I178" s="159" t="s">
        <v>225</v>
      </c>
      <c r="J178" s="160">
        <v>2103.21</v>
      </c>
      <c r="K178" s="159" t="s">
        <v>706</v>
      </c>
      <c r="L178" s="160">
        <v>2128.4499999999998</v>
      </c>
      <c r="M178" s="161" t="s">
        <v>31</v>
      </c>
      <c r="N178" s="162" t="s">
        <v>31</v>
      </c>
      <c r="Q178" s="137" t="s">
        <v>1756</v>
      </c>
    </row>
    <row r="179" spans="1:23" s="132" customFormat="1" x14ac:dyDescent="0.2">
      <c r="A179" s="163"/>
      <c r="B179" s="164"/>
      <c r="C179" s="904" t="s">
        <v>1757</v>
      </c>
      <c r="D179" s="904"/>
      <c r="E179" s="904"/>
      <c r="F179" s="904"/>
      <c r="G179" s="904"/>
      <c r="H179" s="904"/>
      <c r="I179" s="904"/>
      <c r="J179" s="904"/>
      <c r="K179" s="904"/>
      <c r="L179" s="904"/>
      <c r="M179" s="904"/>
      <c r="N179" s="912"/>
      <c r="W179" s="137" t="s">
        <v>1757</v>
      </c>
    </row>
    <row r="180" spans="1:23" s="132" customFormat="1" ht="22.5" x14ac:dyDescent="0.2">
      <c r="A180" s="165"/>
      <c r="B180" s="166" t="s">
        <v>708</v>
      </c>
      <c r="C180" s="904" t="s">
        <v>709</v>
      </c>
      <c r="D180" s="904"/>
      <c r="E180" s="904"/>
      <c r="F180" s="904"/>
      <c r="G180" s="904"/>
      <c r="H180" s="904"/>
      <c r="I180" s="904"/>
      <c r="J180" s="904"/>
      <c r="K180" s="904"/>
      <c r="L180" s="904"/>
      <c r="M180" s="904"/>
      <c r="N180" s="912"/>
      <c r="R180" s="137" t="s">
        <v>709</v>
      </c>
    </row>
    <row r="181" spans="1:23" s="132" customFormat="1" ht="22.5" x14ac:dyDescent="0.2">
      <c r="A181" s="157" t="s">
        <v>398</v>
      </c>
      <c r="B181" s="158" t="s">
        <v>1592</v>
      </c>
      <c r="C181" s="917" t="s">
        <v>1758</v>
      </c>
      <c r="D181" s="917"/>
      <c r="E181" s="917"/>
      <c r="F181" s="159" t="s">
        <v>178</v>
      </c>
      <c r="G181" s="159" t="s">
        <v>31</v>
      </c>
      <c r="H181" s="159" t="s">
        <v>31</v>
      </c>
      <c r="I181" s="159" t="s">
        <v>225</v>
      </c>
      <c r="J181" s="160">
        <v>1053.98</v>
      </c>
      <c r="K181" s="159" t="s">
        <v>706</v>
      </c>
      <c r="L181" s="160">
        <v>1066.6300000000001</v>
      </c>
      <c r="M181" s="161" t="s">
        <v>31</v>
      </c>
      <c r="N181" s="162" t="s">
        <v>31</v>
      </c>
      <c r="Q181" s="137" t="s">
        <v>1758</v>
      </c>
    </row>
    <row r="182" spans="1:23" s="132" customFormat="1" x14ac:dyDescent="0.2">
      <c r="A182" s="163"/>
      <c r="B182" s="164"/>
      <c r="C182" s="904" t="s">
        <v>1753</v>
      </c>
      <c r="D182" s="904"/>
      <c r="E182" s="904"/>
      <c r="F182" s="904"/>
      <c r="G182" s="904"/>
      <c r="H182" s="904"/>
      <c r="I182" s="904"/>
      <c r="J182" s="904"/>
      <c r="K182" s="904"/>
      <c r="L182" s="904"/>
      <c r="M182" s="904"/>
      <c r="N182" s="912"/>
      <c r="W182" s="137" t="s">
        <v>1753</v>
      </c>
    </row>
    <row r="183" spans="1:23" s="132" customFormat="1" ht="22.5" x14ac:dyDescent="0.2">
      <c r="A183" s="165"/>
      <c r="B183" s="166" t="s">
        <v>708</v>
      </c>
      <c r="C183" s="904" t="s">
        <v>709</v>
      </c>
      <c r="D183" s="904"/>
      <c r="E183" s="904"/>
      <c r="F183" s="904"/>
      <c r="G183" s="904"/>
      <c r="H183" s="904"/>
      <c r="I183" s="904"/>
      <c r="J183" s="904"/>
      <c r="K183" s="904"/>
      <c r="L183" s="904"/>
      <c r="M183" s="904"/>
      <c r="N183" s="912"/>
      <c r="R183" s="137" t="s">
        <v>709</v>
      </c>
    </row>
    <row r="184" spans="1:23" s="132" customFormat="1" ht="22.5" x14ac:dyDescent="0.2">
      <c r="A184" s="157" t="s">
        <v>404</v>
      </c>
      <c r="B184" s="158" t="s">
        <v>1751</v>
      </c>
      <c r="C184" s="917" t="s">
        <v>1759</v>
      </c>
      <c r="D184" s="917"/>
      <c r="E184" s="917"/>
      <c r="F184" s="159" t="s">
        <v>178</v>
      </c>
      <c r="G184" s="159" t="s">
        <v>31</v>
      </c>
      <c r="H184" s="159" t="s">
        <v>31</v>
      </c>
      <c r="I184" s="159" t="s">
        <v>225</v>
      </c>
      <c r="J184" s="160">
        <v>4796.01</v>
      </c>
      <c r="K184" s="159" t="s">
        <v>706</v>
      </c>
      <c r="L184" s="160">
        <v>4853.5600000000004</v>
      </c>
      <c r="M184" s="161" t="s">
        <v>31</v>
      </c>
      <c r="N184" s="162" t="s">
        <v>31</v>
      </c>
      <c r="Q184" s="137" t="s">
        <v>1759</v>
      </c>
    </row>
    <row r="185" spans="1:23" s="132" customFormat="1" x14ac:dyDescent="0.2">
      <c r="A185" s="163"/>
      <c r="B185" s="164"/>
      <c r="C185" s="904" t="s">
        <v>1760</v>
      </c>
      <c r="D185" s="904"/>
      <c r="E185" s="904"/>
      <c r="F185" s="904"/>
      <c r="G185" s="904"/>
      <c r="H185" s="904"/>
      <c r="I185" s="904"/>
      <c r="J185" s="904"/>
      <c r="K185" s="904"/>
      <c r="L185" s="904"/>
      <c r="M185" s="904"/>
      <c r="N185" s="912"/>
      <c r="W185" s="137" t="s">
        <v>1760</v>
      </c>
    </row>
    <row r="186" spans="1:23" s="132" customFormat="1" ht="22.5" x14ac:dyDescent="0.2">
      <c r="A186" s="165"/>
      <c r="B186" s="166" t="s">
        <v>708</v>
      </c>
      <c r="C186" s="904" t="s">
        <v>709</v>
      </c>
      <c r="D186" s="904"/>
      <c r="E186" s="904"/>
      <c r="F186" s="904"/>
      <c r="G186" s="904"/>
      <c r="H186" s="904"/>
      <c r="I186" s="904"/>
      <c r="J186" s="904"/>
      <c r="K186" s="904"/>
      <c r="L186" s="904"/>
      <c r="M186" s="904"/>
      <c r="N186" s="912"/>
      <c r="R186" s="137" t="s">
        <v>709</v>
      </c>
    </row>
    <row r="187" spans="1:23" s="132" customFormat="1" ht="22.5" x14ac:dyDescent="0.2">
      <c r="A187" s="157" t="s">
        <v>413</v>
      </c>
      <c r="B187" s="158" t="s">
        <v>1592</v>
      </c>
      <c r="C187" s="917" t="s">
        <v>1761</v>
      </c>
      <c r="D187" s="917"/>
      <c r="E187" s="917"/>
      <c r="F187" s="159" t="s">
        <v>178</v>
      </c>
      <c r="G187" s="159" t="s">
        <v>31</v>
      </c>
      <c r="H187" s="159" t="s">
        <v>31</v>
      </c>
      <c r="I187" s="159" t="s">
        <v>225</v>
      </c>
      <c r="J187" s="160">
        <v>3203.24</v>
      </c>
      <c r="K187" s="159" t="s">
        <v>706</v>
      </c>
      <c r="L187" s="160">
        <v>3241.68</v>
      </c>
      <c r="M187" s="161" t="s">
        <v>31</v>
      </c>
      <c r="N187" s="162" t="s">
        <v>31</v>
      </c>
      <c r="Q187" s="137" t="s">
        <v>1761</v>
      </c>
    </row>
    <row r="188" spans="1:23" s="132" customFormat="1" x14ac:dyDescent="0.2">
      <c r="A188" s="163"/>
      <c r="B188" s="164"/>
      <c r="C188" s="904" t="s">
        <v>1762</v>
      </c>
      <c r="D188" s="904"/>
      <c r="E188" s="904"/>
      <c r="F188" s="904"/>
      <c r="G188" s="904"/>
      <c r="H188" s="904"/>
      <c r="I188" s="904"/>
      <c r="J188" s="904"/>
      <c r="K188" s="904"/>
      <c r="L188" s="904"/>
      <c r="M188" s="904"/>
      <c r="N188" s="912"/>
      <c r="W188" s="137" t="s">
        <v>1762</v>
      </c>
    </row>
    <row r="189" spans="1:23" s="132" customFormat="1" ht="22.5" x14ac:dyDescent="0.2">
      <c r="A189" s="165"/>
      <c r="B189" s="166" t="s">
        <v>708</v>
      </c>
      <c r="C189" s="904" t="s">
        <v>709</v>
      </c>
      <c r="D189" s="904"/>
      <c r="E189" s="904"/>
      <c r="F189" s="904"/>
      <c r="G189" s="904"/>
      <c r="H189" s="904"/>
      <c r="I189" s="904"/>
      <c r="J189" s="904"/>
      <c r="K189" s="904"/>
      <c r="L189" s="904"/>
      <c r="M189" s="904"/>
      <c r="N189" s="912"/>
      <c r="R189" s="137" t="s">
        <v>709</v>
      </c>
    </row>
    <row r="190" spans="1:23" s="132" customFormat="1" ht="22.5" x14ac:dyDescent="0.2">
      <c r="A190" s="157" t="s">
        <v>418</v>
      </c>
      <c r="B190" s="158" t="s">
        <v>861</v>
      </c>
      <c r="C190" s="917" t="s">
        <v>1763</v>
      </c>
      <c r="D190" s="917"/>
      <c r="E190" s="917"/>
      <c r="F190" s="159" t="s">
        <v>178</v>
      </c>
      <c r="G190" s="159" t="s">
        <v>31</v>
      </c>
      <c r="H190" s="159" t="s">
        <v>31</v>
      </c>
      <c r="I190" s="159" t="s">
        <v>225</v>
      </c>
      <c r="J190" s="160">
        <v>11123.3</v>
      </c>
      <c r="K190" s="159" t="s">
        <v>706</v>
      </c>
      <c r="L190" s="160">
        <v>11256.78</v>
      </c>
      <c r="M190" s="161" t="s">
        <v>31</v>
      </c>
      <c r="N190" s="162" t="s">
        <v>31</v>
      </c>
      <c r="Q190" s="137" t="s">
        <v>1763</v>
      </c>
    </row>
    <row r="191" spans="1:23" s="132" customFormat="1" x14ac:dyDescent="0.2">
      <c r="A191" s="163"/>
      <c r="B191" s="164"/>
      <c r="C191" s="904" t="s">
        <v>1764</v>
      </c>
      <c r="D191" s="904"/>
      <c r="E191" s="904"/>
      <c r="F191" s="904"/>
      <c r="G191" s="904"/>
      <c r="H191" s="904"/>
      <c r="I191" s="904"/>
      <c r="J191" s="904"/>
      <c r="K191" s="904"/>
      <c r="L191" s="904"/>
      <c r="M191" s="904"/>
      <c r="N191" s="912"/>
      <c r="W191" s="137" t="s">
        <v>1764</v>
      </c>
    </row>
    <row r="192" spans="1:23" s="132" customFormat="1" ht="22.5" x14ac:dyDescent="0.2">
      <c r="A192" s="165"/>
      <c r="B192" s="166" t="s">
        <v>708</v>
      </c>
      <c r="C192" s="904" t="s">
        <v>709</v>
      </c>
      <c r="D192" s="904"/>
      <c r="E192" s="904"/>
      <c r="F192" s="904"/>
      <c r="G192" s="904"/>
      <c r="H192" s="904"/>
      <c r="I192" s="904"/>
      <c r="J192" s="904"/>
      <c r="K192" s="904"/>
      <c r="L192" s="904"/>
      <c r="M192" s="904"/>
      <c r="N192" s="912"/>
      <c r="R192" s="137" t="s">
        <v>709</v>
      </c>
    </row>
    <row r="193" spans="1:25" s="132" customFormat="1" x14ac:dyDescent="0.2">
      <c r="A193" s="157" t="s">
        <v>423</v>
      </c>
      <c r="B193" s="158" t="s">
        <v>1022</v>
      </c>
      <c r="C193" s="917" t="s">
        <v>1023</v>
      </c>
      <c r="D193" s="917"/>
      <c r="E193" s="917"/>
      <c r="F193" s="159" t="s">
        <v>650</v>
      </c>
      <c r="G193" s="159" t="s">
        <v>31</v>
      </c>
      <c r="H193" s="159" t="s">
        <v>31</v>
      </c>
      <c r="I193" s="159" t="s">
        <v>925</v>
      </c>
      <c r="J193" s="160" t="s">
        <v>31</v>
      </c>
      <c r="K193" s="159" t="s">
        <v>31</v>
      </c>
      <c r="L193" s="160" t="s">
        <v>31</v>
      </c>
      <c r="M193" s="161" t="s">
        <v>31</v>
      </c>
      <c r="N193" s="162" t="s">
        <v>31</v>
      </c>
      <c r="Q193" s="137" t="s">
        <v>1023</v>
      </c>
    </row>
    <row r="194" spans="1:25" s="132" customFormat="1" x14ac:dyDescent="0.2">
      <c r="A194" s="163"/>
      <c r="B194" s="164"/>
      <c r="C194" s="904" t="s">
        <v>1024</v>
      </c>
      <c r="D194" s="904"/>
      <c r="E194" s="904"/>
      <c r="F194" s="904"/>
      <c r="G194" s="904"/>
      <c r="H194" s="904"/>
      <c r="I194" s="904"/>
      <c r="J194" s="904"/>
      <c r="K194" s="904"/>
      <c r="L194" s="904"/>
      <c r="M194" s="904"/>
      <c r="N194" s="912"/>
      <c r="Y194" s="137" t="s">
        <v>1024</v>
      </c>
    </row>
    <row r="195" spans="1:25" s="132" customFormat="1" ht="22.5" x14ac:dyDescent="0.2">
      <c r="A195" s="165"/>
      <c r="B195" s="166" t="s">
        <v>231</v>
      </c>
      <c r="C195" s="904" t="s">
        <v>232</v>
      </c>
      <c r="D195" s="904"/>
      <c r="E195" s="904"/>
      <c r="F195" s="904"/>
      <c r="G195" s="904"/>
      <c r="H195" s="904"/>
      <c r="I195" s="904"/>
      <c r="J195" s="904"/>
      <c r="K195" s="904"/>
      <c r="L195" s="904"/>
      <c r="M195" s="904"/>
      <c r="N195" s="912"/>
      <c r="R195" s="137" t="s">
        <v>232</v>
      </c>
    </row>
    <row r="196" spans="1:25" s="132" customFormat="1" x14ac:dyDescent="0.2">
      <c r="A196" s="167"/>
      <c r="B196" s="166" t="s">
        <v>225</v>
      </c>
      <c r="C196" s="904" t="s">
        <v>255</v>
      </c>
      <c r="D196" s="904"/>
      <c r="E196" s="904"/>
      <c r="F196" s="168" t="s">
        <v>31</v>
      </c>
      <c r="G196" s="168" t="s">
        <v>31</v>
      </c>
      <c r="H196" s="168" t="s">
        <v>31</v>
      </c>
      <c r="I196" s="168" t="s">
        <v>31</v>
      </c>
      <c r="J196" s="169">
        <v>174.89</v>
      </c>
      <c r="K196" s="168" t="s">
        <v>520</v>
      </c>
      <c r="L196" s="169">
        <v>4.37</v>
      </c>
      <c r="M196" s="170" t="s">
        <v>31</v>
      </c>
      <c r="N196" s="171" t="s">
        <v>31</v>
      </c>
      <c r="S196" s="137" t="s">
        <v>255</v>
      </c>
    </row>
    <row r="197" spans="1:25" s="132" customFormat="1" x14ac:dyDescent="0.2">
      <c r="A197" s="167"/>
      <c r="B197" s="166" t="s">
        <v>235</v>
      </c>
      <c r="C197" s="904" t="s">
        <v>236</v>
      </c>
      <c r="D197" s="904"/>
      <c r="E197" s="904"/>
      <c r="F197" s="168" t="s">
        <v>31</v>
      </c>
      <c r="G197" s="168" t="s">
        <v>31</v>
      </c>
      <c r="H197" s="168" t="s">
        <v>31</v>
      </c>
      <c r="I197" s="168" t="s">
        <v>31</v>
      </c>
      <c r="J197" s="169">
        <v>0.31</v>
      </c>
      <c r="K197" s="168" t="s">
        <v>520</v>
      </c>
      <c r="L197" s="169">
        <v>0.01</v>
      </c>
      <c r="M197" s="170" t="s">
        <v>31</v>
      </c>
      <c r="N197" s="171" t="s">
        <v>31</v>
      </c>
      <c r="S197" s="137" t="s">
        <v>236</v>
      </c>
    </row>
    <row r="198" spans="1:25" s="132" customFormat="1" x14ac:dyDescent="0.2">
      <c r="A198" s="167"/>
      <c r="B198" s="166" t="s">
        <v>238</v>
      </c>
      <c r="C198" s="904" t="s">
        <v>239</v>
      </c>
      <c r="D198" s="904"/>
      <c r="E198" s="904"/>
      <c r="F198" s="168" t="s">
        <v>31</v>
      </c>
      <c r="G198" s="168" t="s">
        <v>31</v>
      </c>
      <c r="H198" s="168" t="s">
        <v>31</v>
      </c>
      <c r="I198" s="168" t="s">
        <v>31</v>
      </c>
      <c r="J198" s="169">
        <v>0.14000000000000001</v>
      </c>
      <c r="K198" s="168" t="s">
        <v>520</v>
      </c>
      <c r="L198" s="169">
        <v>0</v>
      </c>
      <c r="M198" s="170" t="s">
        <v>31</v>
      </c>
      <c r="N198" s="171" t="s">
        <v>31</v>
      </c>
      <c r="S198" s="137" t="s">
        <v>239</v>
      </c>
    </row>
    <row r="199" spans="1:25" s="132" customFormat="1" x14ac:dyDescent="0.2">
      <c r="A199" s="167"/>
      <c r="B199" s="166" t="s">
        <v>256</v>
      </c>
      <c r="C199" s="904" t="s">
        <v>257</v>
      </c>
      <c r="D199" s="904"/>
      <c r="E199" s="904"/>
      <c r="F199" s="168" t="s">
        <v>31</v>
      </c>
      <c r="G199" s="168" t="s">
        <v>31</v>
      </c>
      <c r="H199" s="168" t="s">
        <v>31</v>
      </c>
      <c r="I199" s="168" t="s">
        <v>31</v>
      </c>
      <c r="J199" s="169">
        <v>69.930000000000007</v>
      </c>
      <c r="K199" s="168" t="s">
        <v>31</v>
      </c>
      <c r="L199" s="169">
        <v>1.4</v>
      </c>
      <c r="M199" s="170" t="s">
        <v>31</v>
      </c>
      <c r="N199" s="171" t="s">
        <v>31</v>
      </c>
      <c r="S199" s="137" t="s">
        <v>257</v>
      </c>
    </row>
    <row r="200" spans="1:25" s="132" customFormat="1" x14ac:dyDescent="0.2">
      <c r="A200" s="167"/>
      <c r="B200" s="166" t="s">
        <v>31</v>
      </c>
      <c r="C200" s="904" t="s">
        <v>258</v>
      </c>
      <c r="D200" s="904"/>
      <c r="E200" s="904"/>
      <c r="F200" s="168" t="s">
        <v>241</v>
      </c>
      <c r="G200" s="168" t="s">
        <v>1025</v>
      </c>
      <c r="H200" s="168" t="s">
        <v>520</v>
      </c>
      <c r="I200" s="168" t="s">
        <v>1026</v>
      </c>
      <c r="J200" s="169" t="s">
        <v>31</v>
      </c>
      <c r="K200" s="168" t="s">
        <v>31</v>
      </c>
      <c r="L200" s="169" t="s">
        <v>31</v>
      </c>
      <c r="M200" s="170" t="s">
        <v>31</v>
      </c>
      <c r="N200" s="171" t="s">
        <v>31</v>
      </c>
      <c r="T200" s="137" t="s">
        <v>258</v>
      </c>
    </row>
    <row r="201" spans="1:25" s="132" customFormat="1" x14ac:dyDescent="0.2">
      <c r="A201" s="167"/>
      <c r="B201" s="166" t="s">
        <v>31</v>
      </c>
      <c r="C201" s="904" t="s">
        <v>240</v>
      </c>
      <c r="D201" s="904"/>
      <c r="E201" s="904"/>
      <c r="F201" s="168" t="s">
        <v>241</v>
      </c>
      <c r="G201" s="168" t="s">
        <v>851</v>
      </c>
      <c r="H201" s="168" t="s">
        <v>520</v>
      </c>
      <c r="I201" s="168" t="s">
        <v>1027</v>
      </c>
      <c r="J201" s="169" t="s">
        <v>31</v>
      </c>
      <c r="K201" s="168" t="s">
        <v>31</v>
      </c>
      <c r="L201" s="169" t="s">
        <v>31</v>
      </c>
      <c r="M201" s="170" t="s">
        <v>31</v>
      </c>
      <c r="N201" s="171" t="s">
        <v>31</v>
      </c>
      <c r="T201" s="137" t="s">
        <v>240</v>
      </c>
    </row>
    <row r="202" spans="1:25" s="132" customFormat="1" x14ac:dyDescent="0.2">
      <c r="A202" s="167"/>
      <c r="B202" s="166" t="s">
        <v>31</v>
      </c>
      <c r="C202" s="917" t="s">
        <v>244</v>
      </c>
      <c r="D202" s="917"/>
      <c r="E202" s="917"/>
      <c r="F202" s="159" t="s">
        <v>31</v>
      </c>
      <c r="G202" s="159" t="s">
        <v>31</v>
      </c>
      <c r="H202" s="159" t="s">
        <v>31</v>
      </c>
      <c r="I202" s="159" t="s">
        <v>31</v>
      </c>
      <c r="J202" s="160">
        <v>245.13</v>
      </c>
      <c r="K202" s="159" t="s">
        <v>31</v>
      </c>
      <c r="L202" s="160">
        <v>5.78</v>
      </c>
      <c r="M202" s="161" t="s">
        <v>31</v>
      </c>
      <c r="N202" s="162" t="s">
        <v>31</v>
      </c>
      <c r="U202" s="137" t="s">
        <v>244</v>
      </c>
    </row>
    <row r="203" spans="1:25" s="132" customFormat="1" x14ac:dyDescent="0.2">
      <c r="A203" s="167"/>
      <c r="B203" s="166" t="s">
        <v>31</v>
      </c>
      <c r="C203" s="904" t="s">
        <v>245</v>
      </c>
      <c r="D203" s="904"/>
      <c r="E203" s="904"/>
      <c r="F203" s="168" t="s">
        <v>31</v>
      </c>
      <c r="G203" s="168" t="s">
        <v>31</v>
      </c>
      <c r="H203" s="168" t="s">
        <v>31</v>
      </c>
      <c r="I203" s="168" t="s">
        <v>31</v>
      </c>
      <c r="J203" s="169" t="s">
        <v>31</v>
      </c>
      <c r="K203" s="168" t="s">
        <v>31</v>
      </c>
      <c r="L203" s="169">
        <v>4.37</v>
      </c>
      <c r="M203" s="170" t="s">
        <v>31</v>
      </c>
      <c r="N203" s="171" t="s">
        <v>31</v>
      </c>
      <c r="T203" s="137" t="s">
        <v>245</v>
      </c>
    </row>
    <row r="204" spans="1:25" s="132" customFormat="1" ht="22.5" x14ac:dyDescent="0.2">
      <c r="A204" s="167"/>
      <c r="B204" s="166" t="s">
        <v>892</v>
      </c>
      <c r="C204" s="904" t="s">
        <v>893</v>
      </c>
      <c r="D204" s="904"/>
      <c r="E204" s="904"/>
      <c r="F204" s="168" t="s">
        <v>144</v>
      </c>
      <c r="G204" s="168" t="s">
        <v>248</v>
      </c>
      <c r="H204" s="168" t="s">
        <v>31</v>
      </c>
      <c r="I204" s="168" t="s">
        <v>248</v>
      </c>
      <c r="J204" s="169" t="s">
        <v>31</v>
      </c>
      <c r="K204" s="168" t="s">
        <v>31</v>
      </c>
      <c r="L204" s="169">
        <v>4.1500000000000004</v>
      </c>
      <c r="M204" s="170" t="s">
        <v>31</v>
      </c>
      <c r="N204" s="171" t="s">
        <v>31</v>
      </c>
      <c r="T204" s="137" t="s">
        <v>893</v>
      </c>
    </row>
    <row r="205" spans="1:25" s="132" customFormat="1" ht="22.5" x14ac:dyDescent="0.2">
      <c r="A205" s="167"/>
      <c r="B205" s="166" t="s">
        <v>894</v>
      </c>
      <c r="C205" s="904" t="s">
        <v>895</v>
      </c>
      <c r="D205" s="904"/>
      <c r="E205" s="904"/>
      <c r="F205" s="168" t="s">
        <v>144</v>
      </c>
      <c r="G205" s="168" t="s">
        <v>554</v>
      </c>
      <c r="H205" s="168" t="s">
        <v>31</v>
      </c>
      <c r="I205" s="168" t="s">
        <v>554</v>
      </c>
      <c r="J205" s="169" t="s">
        <v>31</v>
      </c>
      <c r="K205" s="168" t="s">
        <v>31</v>
      </c>
      <c r="L205" s="169">
        <v>2.84</v>
      </c>
      <c r="M205" s="170" t="s">
        <v>31</v>
      </c>
      <c r="N205" s="171" t="s">
        <v>31</v>
      </c>
      <c r="T205" s="137" t="s">
        <v>895</v>
      </c>
    </row>
    <row r="206" spans="1:25" s="132" customFormat="1" x14ac:dyDescent="0.2">
      <c r="A206" s="172"/>
      <c r="B206" s="173"/>
      <c r="C206" s="918" t="s">
        <v>252</v>
      </c>
      <c r="D206" s="918"/>
      <c r="E206" s="918"/>
      <c r="F206" s="174" t="s">
        <v>31</v>
      </c>
      <c r="G206" s="174" t="s">
        <v>31</v>
      </c>
      <c r="H206" s="174" t="s">
        <v>31</v>
      </c>
      <c r="I206" s="174" t="s">
        <v>31</v>
      </c>
      <c r="J206" s="175" t="s">
        <v>31</v>
      </c>
      <c r="K206" s="174" t="s">
        <v>31</v>
      </c>
      <c r="L206" s="175">
        <v>12.77</v>
      </c>
      <c r="M206" s="161" t="s">
        <v>31</v>
      </c>
      <c r="N206" s="176" t="s">
        <v>31</v>
      </c>
      <c r="V206" s="137" t="s">
        <v>252</v>
      </c>
    </row>
    <row r="207" spans="1:25" s="132" customFormat="1" ht="33.75" x14ac:dyDescent="0.2">
      <c r="A207" s="157" t="s">
        <v>426</v>
      </c>
      <c r="B207" s="158" t="s">
        <v>1310</v>
      </c>
      <c r="C207" s="917" t="s">
        <v>1311</v>
      </c>
      <c r="D207" s="917"/>
      <c r="E207" s="917"/>
      <c r="F207" s="159" t="s">
        <v>744</v>
      </c>
      <c r="G207" s="159" t="s">
        <v>31</v>
      </c>
      <c r="H207" s="159" t="s">
        <v>31</v>
      </c>
      <c r="I207" s="159" t="s">
        <v>235</v>
      </c>
      <c r="J207" s="160">
        <v>9.27</v>
      </c>
      <c r="K207" s="159" t="s">
        <v>31</v>
      </c>
      <c r="L207" s="160">
        <v>18.54</v>
      </c>
      <c r="M207" s="161" t="s">
        <v>31</v>
      </c>
      <c r="N207" s="162" t="s">
        <v>31</v>
      </c>
      <c r="Q207" s="137" t="s">
        <v>1311</v>
      </c>
    </row>
    <row r="208" spans="1:25" s="132" customFormat="1" ht="22.5" x14ac:dyDescent="0.2">
      <c r="A208" s="157" t="s">
        <v>431</v>
      </c>
      <c r="B208" s="158" t="s">
        <v>1312</v>
      </c>
      <c r="C208" s="917" t="s">
        <v>1313</v>
      </c>
      <c r="D208" s="917"/>
      <c r="E208" s="917"/>
      <c r="F208" s="159" t="s">
        <v>650</v>
      </c>
      <c r="G208" s="159" t="s">
        <v>31</v>
      </c>
      <c r="H208" s="159" t="s">
        <v>31</v>
      </c>
      <c r="I208" s="159" t="s">
        <v>925</v>
      </c>
      <c r="J208" s="160">
        <v>861</v>
      </c>
      <c r="K208" s="159" t="s">
        <v>31</v>
      </c>
      <c r="L208" s="160">
        <v>17.22</v>
      </c>
      <c r="M208" s="161" t="s">
        <v>31</v>
      </c>
      <c r="N208" s="162" t="s">
        <v>31</v>
      </c>
      <c r="Q208" s="137" t="s">
        <v>1313</v>
      </c>
    </row>
    <row r="209" spans="1:25" s="132" customFormat="1" x14ac:dyDescent="0.2">
      <c r="A209" s="163"/>
      <c r="B209" s="164"/>
      <c r="C209" s="904" t="s">
        <v>1024</v>
      </c>
      <c r="D209" s="904"/>
      <c r="E209" s="904"/>
      <c r="F209" s="904"/>
      <c r="G209" s="904"/>
      <c r="H209" s="904"/>
      <c r="I209" s="904"/>
      <c r="J209" s="904"/>
      <c r="K209" s="904"/>
      <c r="L209" s="904"/>
      <c r="M209" s="904"/>
      <c r="N209" s="912"/>
      <c r="Y209" s="137" t="s">
        <v>1024</v>
      </c>
    </row>
    <row r="210" spans="1:25" s="132" customFormat="1" x14ac:dyDescent="0.2">
      <c r="A210" s="157" t="s">
        <v>438</v>
      </c>
      <c r="B210" s="158" t="s">
        <v>885</v>
      </c>
      <c r="C210" s="917" t="s">
        <v>886</v>
      </c>
      <c r="D210" s="917"/>
      <c r="E210" s="917"/>
      <c r="F210" s="159" t="s">
        <v>650</v>
      </c>
      <c r="G210" s="159" t="s">
        <v>31</v>
      </c>
      <c r="H210" s="159" t="s">
        <v>31</v>
      </c>
      <c r="I210" s="159" t="s">
        <v>747</v>
      </c>
      <c r="J210" s="160" t="s">
        <v>31</v>
      </c>
      <c r="K210" s="159" t="s">
        <v>31</v>
      </c>
      <c r="L210" s="160" t="s">
        <v>31</v>
      </c>
      <c r="M210" s="161" t="s">
        <v>31</v>
      </c>
      <c r="N210" s="162" t="s">
        <v>31</v>
      </c>
      <c r="Q210" s="137" t="s">
        <v>886</v>
      </c>
    </row>
    <row r="211" spans="1:25" s="132" customFormat="1" x14ac:dyDescent="0.2">
      <c r="A211" s="163"/>
      <c r="B211" s="164"/>
      <c r="C211" s="904" t="s">
        <v>1668</v>
      </c>
      <c r="D211" s="904"/>
      <c r="E211" s="904"/>
      <c r="F211" s="904"/>
      <c r="G211" s="904"/>
      <c r="H211" s="904"/>
      <c r="I211" s="904"/>
      <c r="J211" s="904"/>
      <c r="K211" s="904"/>
      <c r="L211" s="904"/>
      <c r="M211" s="904"/>
      <c r="N211" s="912"/>
      <c r="Y211" s="137" t="s">
        <v>1668</v>
      </c>
    </row>
    <row r="212" spans="1:25" s="132" customFormat="1" ht="22.5" x14ac:dyDescent="0.2">
      <c r="A212" s="165"/>
      <c r="B212" s="166" t="s">
        <v>231</v>
      </c>
      <c r="C212" s="904" t="s">
        <v>232</v>
      </c>
      <c r="D212" s="904"/>
      <c r="E212" s="904"/>
      <c r="F212" s="904"/>
      <c r="G212" s="904"/>
      <c r="H212" s="904"/>
      <c r="I212" s="904"/>
      <c r="J212" s="904"/>
      <c r="K212" s="904"/>
      <c r="L212" s="904"/>
      <c r="M212" s="904"/>
      <c r="N212" s="912"/>
      <c r="R212" s="137" t="s">
        <v>232</v>
      </c>
    </row>
    <row r="213" spans="1:25" s="132" customFormat="1" x14ac:dyDescent="0.2">
      <c r="A213" s="167"/>
      <c r="B213" s="166" t="s">
        <v>225</v>
      </c>
      <c r="C213" s="904" t="s">
        <v>255</v>
      </c>
      <c r="D213" s="904"/>
      <c r="E213" s="904"/>
      <c r="F213" s="168" t="s">
        <v>31</v>
      </c>
      <c r="G213" s="168" t="s">
        <v>31</v>
      </c>
      <c r="H213" s="168" t="s">
        <v>31</v>
      </c>
      <c r="I213" s="168" t="s">
        <v>31</v>
      </c>
      <c r="J213" s="169">
        <v>154.91999999999999</v>
      </c>
      <c r="K213" s="168" t="s">
        <v>520</v>
      </c>
      <c r="L213" s="169">
        <v>81.33</v>
      </c>
      <c r="M213" s="170" t="s">
        <v>31</v>
      </c>
      <c r="N213" s="171" t="s">
        <v>31</v>
      </c>
      <c r="S213" s="137" t="s">
        <v>255</v>
      </c>
    </row>
    <row r="214" spans="1:25" s="132" customFormat="1" x14ac:dyDescent="0.2">
      <c r="A214" s="167"/>
      <c r="B214" s="166" t="s">
        <v>235</v>
      </c>
      <c r="C214" s="904" t="s">
        <v>236</v>
      </c>
      <c r="D214" s="904"/>
      <c r="E214" s="904"/>
      <c r="F214" s="168" t="s">
        <v>31</v>
      </c>
      <c r="G214" s="168" t="s">
        <v>31</v>
      </c>
      <c r="H214" s="168" t="s">
        <v>31</v>
      </c>
      <c r="I214" s="168" t="s">
        <v>31</v>
      </c>
      <c r="J214" s="169">
        <v>0.31</v>
      </c>
      <c r="K214" s="168" t="s">
        <v>520</v>
      </c>
      <c r="L214" s="169">
        <v>0.16</v>
      </c>
      <c r="M214" s="170" t="s">
        <v>31</v>
      </c>
      <c r="N214" s="171" t="s">
        <v>31</v>
      </c>
      <c r="S214" s="137" t="s">
        <v>236</v>
      </c>
    </row>
    <row r="215" spans="1:25" s="132" customFormat="1" x14ac:dyDescent="0.2">
      <c r="A215" s="167"/>
      <c r="B215" s="166" t="s">
        <v>238</v>
      </c>
      <c r="C215" s="904" t="s">
        <v>239</v>
      </c>
      <c r="D215" s="904"/>
      <c r="E215" s="904"/>
      <c r="F215" s="168" t="s">
        <v>31</v>
      </c>
      <c r="G215" s="168" t="s">
        <v>31</v>
      </c>
      <c r="H215" s="168" t="s">
        <v>31</v>
      </c>
      <c r="I215" s="168" t="s">
        <v>31</v>
      </c>
      <c r="J215" s="169">
        <v>0.14000000000000001</v>
      </c>
      <c r="K215" s="168" t="s">
        <v>520</v>
      </c>
      <c r="L215" s="169">
        <v>7.0000000000000007E-2</v>
      </c>
      <c r="M215" s="170" t="s">
        <v>31</v>
      </c>
      <c r="N215" s="171" t="s">
        <v>31</v>
      </c>
      <c r="S215" s="137" t="s">
        <v>239</v>
      </c>
    </row>
    <row r="216" spans="1:25" s="132" customFormat="1" x14ac:dyDescent="0.2">
      <c r="A216" s="167"/>
      <c r="B216" s="166" t="s">
        <v>256</v>
      </c>
      <c r="C216" s="904" t="s">
        <v>257</v>
      </c>
      <c r="D216" s="904"/>
      <c r="E216" s="904"/>
      <c r="F216" s="168" t="s">
        <v>31</v>
      </c>
      <c r="G216" s="168" t="s">
        <v>31</v>
      </c>
      <c r="H216" s="168" t="s">
        <v>31</v>
      </c>
      <c r="I216" s="168" t="s">
        <v>31</v>
      </c>
      <c r="J216" s="169">
        <v>51.53</v>
      </c>
      <c r="K216" s="168" t="s">
        <v>31</v>
      </c>
      <c r="L216" s="169">
        <v>21.64</v>
      </c>
      <c r="M216" s="170" t="s">
        <v>31</v>
      </c>
      <c r="N216" s="171" t="s">
        <v>31</v>
      </c>
      <c r="S216" s="137" t="s">
        <v>257</v>
      </c>
    </row>
    <row r="217" spans="1:25" s="132" customFormat="1" x14ac:dyDescent="0.2">
      <c r="A217" s="167"/>
      <c r="B217" s="166" t="s">
        <v>31</v>
      </c>
      <c r="C217" s="904" t="s">
        <v>258</v>
      </c>
      <c r="D217" s="904"/>
      <c r="E217" s="904"/>
      <c r="F217" s="168" t="s">
        <v>241</v>
      </c>
      <c r="G217" s="168" t="s">
        <v>889</v>
      </c>
      <c r="H217" s="168" t="s">
        <v>520</v>
      </c>
      <c r="I217" s="168" t="s">
        <v>1669</v>
      </c>
      <c r="J217" s="169" t="s">
        <v>31</v>
      </c>
      <c r="K217" s="168" t="s">
        <v>31</v>
      </c>
      <c r="L217" s="169" t="s">
        <v>31</v>
      </c>
      <c r="M217" s="170" t="s">
        <v>31</v>
      </c>
      <c r="N217" s="171" t="s">
        <v>31</v>
      </c>
      <c r="T217" s="137" t="s">
        <v>258</v>
      </c>
    </row>
    <row r="218" spans="1:25" s="132" customFormat="1" x14ac:dyDescent="0.2">
      <c r="A218" s="167"/>
      <c r="B218" s="166" t="s">
        <v>31</v>
      </c>
      <c r="C218" s="904" t="s">
        <v>240</v>
      </c>
      <c r="D218" s="904"/>
      <c r="E218" s="904"/>
      <c r="F218" s="168" t="s">
        <v>241</v>
      </c>
      <c r="G218" s="168" t="s">
        <v>851</v>
      </c>
      <c r="H218" s="168" t="s">
        <v>520</v>
      </c>
      <c r="I218" s="168" t="s">
        <v>1670</v>
      </c>
      <c r="J218" s="169" t="s">
        <v>31</v>
      </c>
      <c r="K218" s="168" t="s">
        <v>31</v>
      </c>
      <c r="L218" s="169" t="s">
        <v>31</v>
      </c>
      <c r="M218" s="170" t="s">
        <v>31</v>
      </c>
      <c r="N218" s="171" t="s">
        <v>31</v>
      </c>
      <c r="T218" s="137" t="s">
        <v>240</v>
      </c>
    </row>
    <row r="219" spans="1:25" s="132" customFormat="1" x14ac:dyDescent="0.2">
      <c r="A219" s="167"/>
      <c r="B219" s="166" t="s">
        <v>31</v>
      </c>
      <c r="C219" s="917" t="s">
        <v>244</v>
      </c>
      <c r="D219" s="917"/>
      <c r="E219" s="917"/>
      <c r="F219" s="159" t="s">
        <v>31</v>
      </c>
      <c r="G219" s="159" t="s">
        <v>31</v>
      </c>
      <c r="H219" s="159" t="s">
        <v>31</v>
      </c>
      <c r="I219" s="159" t="s">
        <v>31</v>
      </c>
      <c r="J219" s="160">
        <v>206.76</v>
      </c>
      <c r="K219" s="159" t="s">
        <v>31</v>
      </c>
      <c r="L219" s="160">
        <v>103.13</v>
      </c>
      <c r="M219" s="161" t="s">
        <v>31</v>
      </c>
      <c r="N219" s="162" t="s">
        <v>31</v>
      </c>
      <c r="U219" s="137" t="s">
        <v>244</v>
      </c>
    </row>
    <row r="220" spans="1:25" s="132" customFormat="1" x14ac:dyDescent="0.2">
      <c r="A220" s="167"/>
      <c r="B220" s="166" t="s">
        <v>31</v>
      </c>
      <c r="C220" s="904" t="s">
        <v>245</v>
      </c>
      <c r="D220" s="904"/>
      <c r="E220" s="904"/>
      <c r="F220" s="168" t="s">
        <v>31</v>
      </c>
      <c r="G220" s="168" t="s">
        <v>31</v>
      </c>
      <c r="H220" s="168" t="s">
        <v>31</v>
      </c>
      <c r="I220" s="168" t="s">
        <v>31</v>
      </c>
      <c r="J220" s="169" t="s">
        <v>31</v>
      </c>
      <c r="K220" s="168" t="s">
        <v>31</v>
      </c>
      <c r="L220" s="169">
        <v>81.400000000000006</v>
      </c>
      <c r="M220" s="170" t="s">
        <v>31</v>
      </c>
      <c r="N220" s="171" t="s">
        <v>31</v>
      </c>
      <c r="T220" s="137" t="s">
        <v>245</v>
      </c>
    </row>
    <row r="221" spans="1:25" s="132" customFormat="1" ht="22.5" x14ac:dyDescent="0.2">
      <c r="A221" s="167"/>
      <c r="B221" s="166" t="s">
        <v>892</v>
      </c>
      <c r="C221" s="904" t="s">
        <v>893</v>
      </c>
      <c r="D221" s="904"/>
      <c r="E221" s="904"/>
      <c r="F221" s="168" t="s">
        <v>144</v>
      </c>
      <c r="G221" s="168" t="s">
        <v>248</v>
      </c>
      <c r="H221" s="168" t="s">
        <v>31</v>
      </c>
      <c r="I221" s="168" t="s">
        <v>248</v>
      </c>
      <c r="J221" s="169" t="s">
        <v>31</v>
      </c>
      <c r="K221" s="168" t="s">
        <v>31</v>
      </c>
      <c r="L221" s="169">
        <v>77.33</v>
      </c>
      <c r="M221" s="170" t="s">
        <v>31</v>
      </c>
      <c r="N221" s="171" t="s">
        <v>31</v>
      </c>
      <c r="T221" s="137" t="s">
        <v>893</v>
      </c>
    </row>
    <row r="222" spans="1:25" s="132" customFormat="1" ht="22.5" x14ac:dyDescent="0.2">
      <c r="A222" s="167"/>
      <c r="B222" s="166" t="s">
        <v>894</v>
      </c>
      <c r="C222" s="904" t="s">
        <v>895</v>
      </c>
      <c r="D222" s="904"/>
      <c r="E222" s="904"/>
      <c r="F222" s="168" t="s">
        <v>144</v>
      </c>
      <c r="G222" s="168" t="s">
        <v>554</v>
      </c>
      <c r="H222" s="168" t="s">
        <v>31</v>
      </c>
      <c r="I222" s="168" t="s">
        <v>554</v>
      </c>
      <c r="J222" s="169" t="s">
        <v>31</v>
      </c>
      <c r="K222" s="168" t="s">
        <v>31</v>
      </c>
      <c r="L222" s="169">
        <v>52.91</v>
      </c>
      <c r="M222" s="170" t="s">
        <v>31</v>
      </c>
      <c r="N222" s="171" t="s">
        <v>31</v>
      </c>
      <c r="T222" s="137" t="s">
        <v>895</v>
      </c>
    </row>
    <row r="223" spans="1:25" s="132" customFormat="1" x14ac:dyDescent="0.2">
      <c r="A223" s="172"/>
      <c r="B223" s="173"/>
      <c r="C223" s="918" t="s">
        <v>252</v>
      </c>
      <c r="D223" s="918"/>
      <c r="E223" s="918"/>
      <c r="F223" s="174" t="s">
        <v>31</v>
      </c>
      <c r="G223" s="174" t="s">
        <v>31</v>
      </c>
      <c r="H223" s="174" t="s">
        <v>31</v>
      </c>
      <c r="I223" s="174" t="s">
        <v>31</v>
      </c>
      <c r="J223" s="175" t="s">
        <v>31</v>
      </c>
      <c r="K223" s="174" t="s">
        <v>31</v>
      </c>
      <c r="L223" s="175">
        <v>233.37</v>
      </c>
      <c r="M223" s="161" t="s">
        <v>31</v>
      </c>
      <c r="N223" s="176" t="s">
        <v>31</v>
      </c>
      <c r="V223" s="137" t="s">
        <v>252</v>
      </c>
    </row>
    <row r="224" spans="1:25" s="132" customFormat="1" ht="22.5" x14ac:dyDescent="0.2">
      <c r="A224" s="157" t="s">
        <v>443</v>
      </c>
      <c r="B224" s="158" t="s">
        <v>1016</v>
      </c>
      <c r="C224" s="917" t="s">
        <v>1314</v>
      </c>
      <c r="D224" s="917"/>
      <c r="E224" s="917"/>
      <c r="F224" s="159" t="s">
        <v>744</v>
      </c>
      <c r="G224" s="159" t="s">
        <v>31</v>
      </c>
      <c r="H224" s="159" t="s">
        <v>31</v>
      </c>
      <c r="I224" s="159" t="s">
        <v>1599</v>
      </c>
      <c r="J224" s="160">
        <v>1.18</v>
      </c>
      <c r="K224" s="159" t="s">
        <v>31</v>
      </c>
      <c r="L224" s="160">
        <v>49.56</v>
      </c>
      <c r="M224" s="161" t="s">
        <v>31</v>
      </c>
      <c r="N224" s="162" t="s">
        <v>31</v>
      </c>
      <c r="Q224" s="137" t="s">
        <v>1314</v>
      </c>
    </row>
    <row r="225" spans="1:25" s="132" customFormat="1" ht="22.5" x14ac:dyDescent="0.2">
      <c r="A225" s="157" t="s">
        <v>447</v>
      </c>
      <c r="B225" s="158" t="s">
        <v>1018</v>
      </c>
      <c r="C225" s="917" t="s">
        <v>1315</v>
      </c>
      <c r="D225" s="917"/>
      <c r="E225" s="917"/>
      <c r="F225" s="159" t="s">
        <v>900</v>
      </c>
      <c r="G225" s="159" t="s">
        <v>31</v>
      </c>
      <c r="H225" s="159" t="s">
        <v>31</v>
      </c>
      <c r="I225" s="159" t="s">
        <v>868</v>
      </c>
      <c r="J225" s="160">
        <v>290</v>
      </c>
      <c r="K225" s="159" t="s">
        <v>31</v>
      </c>
      <c r="L225" s="160">
        <v>29</v>
      </c>
      <c r="M225" s="161" t="s">
        <v>31</v>
      </c>
      <c r="N225" s="162" t="s">
        <v>31</v>
      </c>
      <c r="Q225" s="137" t="s">
        <v>1315</v>
      </c>
    </row>
    <row r="226" spans="1:25" s="132" customFormat="1" x14ac:dyDescent="0.2">
      <c r="A226" s="163"/>
      <c r="B226" s="164"/>
      <c r="C226" s="904" t="s">
        <v>1049</v>
      </c>
      <c r="D226" s="904"/>
      <c r="E226" s="904"/>
      <c r="F226" s="904"/>
      <c r="G226" s="904"/>
      <c r="H226" s="904"/>
      <c r="I226" s="904"/>
      <c r="J226" s="904"/>
      <c r="K226" s="904"/>
      <c r="L226" s="904"/>
      <c r="M226" s="904"/>
      <c r="N226" s="912"/>
      <c r="Y226" s="137" t="s">
        <v>1049</v>
      </c>
    </row>
    <row r="227" spans="1:25" s="132" customFormat="1" ht="22.5" x14ac:dyDescent="0.2">
      <c r="A227" s="157" t="s">
        <v>452</v>
      </c>
      <c r="B227" s="158" t="s">
        <v>1020</v>
      </c>
      <c r="C227" s="917" t="s">
        <v>1316</v>
      </c>
      <c r="D227" s="917"/>
      <c r="E227" s="917"/>
      <c r="F227" s="159" t="s">
        <v>900</v>
      </c>
      <c r="G227" s="159" t="s">
        <v>31</v>
      </c>
      <c r="H227" s="159" t="s">
        <v>31</v>
      </c>
      <c r="I227" s="159" t="s">
        <v>947</v>
      </c>
      <c r="J227" s="160">
        <v>415</v>
      </c>
      <c r="K227" s="159" t="s">
        <v>31</v>
      </c>
      <c r="L227" s="160">
        <v>20.75</v>
      </c>
      <c r="M227" s="161" t="s">
        <v>31</v>
      </c>
      <c r="N227" s="162" t="s">
        <v>31</v>
      </c>
      <c r="Q227" s="137" t="s">
        <v>1316</v>
      </c>
    </row>
    <row r="228" spans="1:25" s="132" customFormat="1" x14ac:dyDescent="0.2">
      <c r="A228" s="163"/>
      <c r="B228" s="164"/>
      <c r="C228" s="904" t="s">
        <v>948</v>
      </c>
      <c r="D228" s="904"/>
      <c r="E228" s="904"/>
      <c r="F228" s="904"/>
      <c r="G228" s="904"/>
      <c r="H228" s="904"/>
      <c r="I228" s="904"/>
      <c r="J228" s="904"/>
      <c r="K228" s="904"/>
      <c r="L228" s="904"/>
      <c r="M228" s="904"/>
      <c r="N228" s="912"/>
      <c r="Y228" s="137" t="s">
        <v>948</v>
      </c>
    </row>
    <row r="229" spans="1:25" s="132" customFormat="1" x14ac:dyDescent="0.2">
      <c r="A229" s="157" t="s">
        <v>459</v>
      </c>
      <c r="B229" s="158" t="s">
        <v>919</v>
      </c>
      <c r="C229" s="917" t="s">
        <v>920</v>
      </c>
      <c r="D229" s="917"/>
      <c r="E229" s="917"/>
      <c r="F229" s="159" t="s">
        <v>650</v>
      </c>
      <c r="G229" s="159" t="s">
        <v>31</v>
      </c>
      <c r="H229" s="159" t="s">
        <v>31</v>
      </c>
      <c r="I229" s="159" t="s">
        <v>997</v>
      </c>
      <c r="J229" s="160" t="s">
        <v>31</v>
      </c>
      <c r="K229" s="159" t="s">
        <v>31</v>
      </c>
      <c r="L229" s="160" t="s">
        <v>31</v>
      </c>
      <c r="M229" s="161" t="s">
        <v>31</v>
      </c>
      <c r="N229" s="162" t="s">
        <v>31</v>
      </c>
      <c r="Q229" s="137" t="s">
        <v>920</v>
      </c>
    </row>
    <row r="230" spans="1:25" s="132" customFormat="1" x14ac:dyDescent="0.2">
      <c r="A230" s="163"/>
      <c r="B230" s="164"/>
      <c r="C230" s="904" t="s">
        <v>1765</v>
      </c>
      <c r="D230" s="904"/>
      <c r="E230" s="904"/>
      <c r="F230" s="904"/>
      <c r="G230" s="904"/>
      <c r="H230" s="904"/>
      <c r="I230" s="904"/>
      <c r="J230" s="904"/>
      <c r="K230" s="904"/>
      <c r="L230" s="904"/>
      <c r="M230" s="904"/>
      <c r="N230" s="912"/>
      <c r="Y230" s="137" t="s">
        <v>1765</v>
      </c>
    </row>
    <row r="231" spans="1:25" s="132" customFormat="1" ht="22.5" x14ac:dyDescent="0.2">
      <c r="A231" s="165"/>
      <c r="B231" s="166" t="s">
        <v>231</v>
      </c>
      <c r="C231" s="904" t="s">
        <v>232</v>
      </c>
      <c r="D231" s="904"/>
      <c r="E231" s="904"/>
      <c r="F231" s="904"/>
      <c r="G231" s="904"/>
      <c r="H231" s="904"/>
      <c r="I231" s="904"/>
      <c r="J231" s="904"/>
      <c r="K231" s="904"/>
      <c r="L231" s="904"/>
      <c r="M231" s="904"/>
      <c r="N231" s="912"/>
      <c r="R231" s="137" t="s">
        <v>232</v>
      </c>
    </row>
    <row r="232" spans="1:25" s="132" customFormat="1" x14ac:dyDescent="0.2">
      <c r="A232" s="167"/>
      <c r="B232" s="166" t="s">
        <v>225</v>
      </c>
      <c r="C232" s="904" t="s">
        <v>255</v>
      </c>
      <c r="D232" s="904"/>
      <c r="E232" s="904"/>
      <c r="F232" s="168" t="s">
        <v>31</v>
      </c>
      <c r="G232" s="168" t="s">
        <v>31</v>
      </c>
      <c r="H232" s="168" t="s">
        <v>31</v>
      </c>
      <c r="I232" s="168" t="s">
        <v>31</v>
      </c>
      <c r="J232" s="169">
        <v>26.51</v>
      </c>
      <c r="K232" s="168" t="s">
        <v>520</v>
      </c>
      <c r="L232" s="169">
        <v>39.770000000000003</v>
      </c>
      <c r="M232" s="170" t="s">
        <v>31</v>
      </c>
      <c r="N232" s="171" t="s">
        <v>31</v>
      </c>
      <c r="S232" s="137" t="s">
        <v>255</v>
      </c>
    </row>
    <row r="233" spans="1:25" s="132" customFormat="1" x14ac:dyDescent="0.2">
      <c r="A233" s="167"/>
      <c r="B233" s="166" t="s">
        <v>235</v>
      </c>
      <c r="C233" s="904" t="s">
        <v>236</v>
      </c>
      <c r="D233" s="904"/>
      <c r="E233" s="904"/>
      <c r="F233" s="168" t="s">
        <v>31</v>
      </c>
      <c r="G233" s="168" t="s">
        <v>31</v>
      </c>
      <c r="H233" s="168" t="s">
        <v>31</v>
      </c>
      <c r="I233" s="168" t="s">
        <v>31</v>
      </c>
      <c r="J233" s="169">
        <v>1.81</v>
      </c>
      <c r="K233" s="168" t="s">
        <v>520</v>
      </c>
      <c r="L233" s="169">
        <v>2.72</v>
      </c>
      <c r="M233" s="170" t="s">
        <v>31</v>
      </c>
      <c r="N233" s="171" t="s">
        <v>31</v>
      </c>
      <c r="S233" s="137" t="s">
        <v>236</v>
      </c>
    </row>
    <row r="234" spans="1:25" s="132" customFormat="1" x14ac:dyDescent="0.2">
      <c r="A234" s="167"/>
      <c r="B234" s="166" t="s">
        <v>238</v>
      </c>
      <c r="C234" s="904" t="s">
        <v>239</v>
      </c>
      <c r="D234" s="904"/>
      <c r="E234" s="904"/>
      <c r="F234" s="168" t="s">
        <v>31</v>
      </c>
      <c r="G234" s="168" t="s">
        <v>31</v>
      </c>
      <c r="H234" s="168" t="s">
        <v>31</v>
      </c>
      <c r="I234" s="168" t="s">
        <v>31</v>
      </c>
      <c r="J234" s="169">
        <v>0.26</v>
      </c>
      <c r="K234" s="168" t="s">
        <v>520</v>
      </c>
      <c r="L234" s="169">
        <v>0.39</v>
      </c>
      <c r="M234" s="170" t="s">
        <v>31</v>
      </c>
      <c r="N234" s="171" t="s">
        <v>31</v>
      </c>
      <c r="S234" s="137" t="s">
        <v>239</v>
      </c>
    </row>
    <row r="235" spans="1:25" s="132" customFormat="1" x14ac:dyDescent="0.2">
      <c r="A235" s="167"/>
      <c r="B235" s="166" t="s">
        <v>256</v>
      </c>
      <c r="C235" s="904" t="s">
        <v>257</v>
      </c>
      <c r="D235" s="904"/>
      <c r="E235" s="904"/>
      <c r="F235" s="168" t="s">
        <v>31</v>
      </c>
      <c r="G235" s="168" t="s">
        <v>31</v>
      </c>
      <c r="H235" s="168" t="s">
        <v>31</v>
      </c>
      <c r="I235" s="168" t="s">
        <v>31</v>
      </c>
      <c r="J235" s="169">
        <v>10.27</v>
      </c>
      <c r="K235" s="168" t="s">
        <v>31</v>
      </c>
      <c r="L235" s="169">
        <v>12.32</v>
      </c>
      <c r="M235" s="170" t="s">
        <v>31</v>
      </c>
      <c r="N235" s="171" t="s">
        <v>31</v>
      </c>
      <c r="S235" s="137" t="s">
        <v>257</v>
      </c>
    </row>
    <row r="236" spans="1:25" s="132" customFormat="1" x14ac:dyDescent="0.2">
      <c r="A236" s="167"/>
      <c r="B236" s="166" t="s">
        <v>31</v>
      </c>
      <c r="C236" s="904" t="s">
        <v>258</v>
      </c>
      <c r="D236" s="904"/>
      <c r="E236" s="904"/>
      <c r="F236" s="168" t="s">
        <v>241</v>
      </c>
      <c r="G236" s="168" t="s">
        <v>923</v>
      </c>
      <c r="H236" s="168" t="s">
        <v>520</v>
      </c>
      <c r="I236" s="168" t="s">
        <v>1766</v>
      </c>
      <c r="J236" s="169" t="s">
        <v>31</v>
      </c>
      <c r="K236" s="168" t="s">
        <v>31</v>
      </c>
      <c r="L236" s="169" t="s">
        <v>31</v>
      </c>
      <c r="M236" s="170" t="s">
        <v>31</v>
      </c>
      <c r="N236" s="171" t="s">
        <v>31</v>
      </c>
      <c r="T236" s="137" t="s">
        <v>258</v>
      </c>
    </row>
    <row r="237" spans="1:25" s="132" customFormat="1" x14ac:dyDescent="0.2">
      <c r="A237" s="167"/>
      <c r="B237" s="166" t="s">
        <v>31</v>
      </c>
      <c r="C237" s="904" t="s">
        <v>240</v>
      </c>
      <c r="D237" s="904"/>
      <c r="E237" s="904"/>
      <c r="F237" s="168" t="s">
        <v>241</v>
      </c>
      <c r="G237" s="168" t="s">
        <v>925</v>
      </c>
      <c r="H237" s="168" t="s">
        <v>520</v>
      </c>
      <c r="I237" s="168" t="s">
        <v>1381</v>
      </c>
      <c r="J237" s="169" t="s">
        <v>31</v>
      </c>
      <c r="K237" s="168" t="s">
        <v>31</v>
      </c>
      <c r="L237" s="169" t="s">
        <v>31</v>
      </c>
      <c r="M237" s="170" t="s">
        <v>31</v>
      </c>
      <c r="N237" s="171" t="s">
        <v>31</v>
      </c>
      <c r="T237" s="137" t="s">
        <v>240</v>
      </c>
    </row>
    <row r="238" spans="1:25" s="132" customFormat="1" x14ac:dyDescent="0.2">
      <c r="A238" s="167"/>
      <c r="B238" s="166" t="s">
        <v>31</v>
      </c>
      <c r="C238" s="917" t="s">
        <v>244</v>
      </c>
      <c r="D238" s="917"/>
      <c r="E238" s="917"/>
      <c r="F238" s="159" t="s">
        <v>31</v>
      </c>
      <c r="G238" s="159" t="s">
        <v>31</v>
      </c>
      <c r="H238" s="159" t="s">
        <v>31</v>
      </c>
      <c r="I238" s="159" t="s">
        <v>31</v>
      </c>
      <c r="J238" s="160">
        <v>38.590000000000003</v>
      </c>
      <c r="K238" s="159" t="s">
        <v>31</v>
      </c>
      <c r="L238" s="160">
        <v>54.81</v>
      </c>
      <c r="M238" s="161" t="s">
        <v>31</v>
      </c>
      <c r="N238" s="162" t="s">
        <v>31</v>
      </c>
      <c r="U238" s="137" t="s">
        <v>244</v>
      </c>
    </row>
    <row r="239" spans="1:25" s="132" customFormat="1" x14ac:dyDescent="0.2">
      <c r="A239" s="167"/>
      <c r="B239" s="166" t="s">
        <v>31</v>
      </c>
      <c r="C239" s="904" t="s">
        <v>245</v>
      </c>
      <c r="D239" s="904"/>
      <c r="E239" s="904"/>
      <c r="F239" s="168" t="s">
        <v>31</v>
      </c>
      <c r="G239" s="168" t="s">
        <v>31</v>
      </c>
      <c r="H239" s="168" t="s">
        <v>31</v>
      </c>
      <c r="I239" s="168" t="s">
        <v>31</v>
      </c>
      <c r="J239" s="169" t="s">
        <v>31</v>
      </c>
      <c r="K239" s="168" t="s">
        <v>31</v>
      </c>
      <c r="L239" s="169">
        <v>40.159999999999997</v>
      </c>
      <c r="M239" s="170" t="s">
        <v>31</v>
      </c>
      <c r="N239" s="171" t="s">
        <v>31</v>
      </c>
      <c r="T239" s="137" t="s">
        <v>245</v>
      </c>
    </row>
    <row r="240" spans="1:25" s="132" customFormat="1" ht="22.5" x14ac:dyDescent="0.2">
      <c r="A240" s="167"/>
      <c r="B240" s="166" t="s">
        <v>892</v>
      </c>
      <c r="C240" s="904" t="s">
        <v>893</v>
      </c>
      <c r="D240" s="904"/>
      <c r="E240" s="904"/>
      <c r="F240" s="168" t="s">
        <v>144</v>
      </c>
      <c r="G240" s="168" t="s">
        <v>248</v>
      </c>
      <c r="H240" s="168" t="s">
        <v>31</v>
      </c>
      <c r="I240" s="168" t="s">
        <v>248</v>
      </c>
      <c r="J240" s="169" t="s">
        <v>31</v>
      </c>
      <c r="K240" s="168" t="s">
        <v>31</v>
      </c>
      <c r="L240" s="169">
        <v>38.15</v>
      </c>
      <c r="M240" s="170" t="s">
        <v>31</v>
      </c>
      <c r="N240" s="171" t="s">
        <v>31</v>
      </c>
      <c r="T240" s="137" t="s">
        <v>893</v>
      </c>
    </row>
    <row r="241" spans="1:25" s="132" customFormat="1" ht="22.5" x14ac:dyDescent="0.2">
      <c r="A241" s="167"/>
      <c r="B241" s="166" t="s">
        <v>894</v>
      </c>
      <c r="C241" s="904" t="s">
        <v>895</v>
      </c>
      <c r="D241" s="904"/>
      <c r="E241" s="904"/>
      <c r="F241" s="168" t="s">
        <v>144</v>
      </c>
      <c r="G241" s="168" t="s">
        <v>554</v>
      </c>
      <c r="H241" s="168" t="s">
        <v>31</v>
      </c>
      <c r="I241" s="168" t="s">
        <v>554</v>
      </c>
      <c r="J241" s="169" t="s">
        <v>31</v>
      </c>
      <c r="K241" s="168" t="s">
        <v>31</v>
      </c>
      <c r="L241" s="169">
        <v>26.1</v>
      </c>
      <c r="M241" s="170" t="s">
        <v>31</v>
      </c>
      <c r="N241" s="171" t="s">
        <v>31</v>
      </c>
      <c r="T241" s="137" t="s">
        <v>895</v>
      </c>
    </row>
    <row r="242" spans="1:25" s="132" customFormat="1" x14ac:dyDescent="0.2">
      <c r="A242" s="172"/>
      <c r="B242" s="173"/>
      <c r="C242" s="918" t="s">
        <v>252</v>
      </c>
      <c r="D242" s="918"/>
      <c r="E242" s="918"/>
      <c r="F242" s="174" t="s">
        <v>31</v>
      </c>
      <c r="G242" s="174" t="s">
        <v>31</v>
      </c>
      <c r="H242" s="174" t="s">
        <v>31</v>
      </c>
      <c r="I242" s="174" t="s">
        <v>31</v>
      </c>
      <c r="J242" s="175" t="s">
        <v>31</v>
      </c>
      <c r="K242" s="174" t="s">
        <v>31</v>
      </c>
      <c r="L242" s="175">
        <v>119.06</v>
      </c>
      <c r="M242" s="161" t="s">
        <v>31</v>
      </c>
      <c r="N242" s="176" t="s">
        <v>31</v>
      </c>
      <c r="V242" s="137" t="s">
        <v>252</v>
      </c>
    </row>
    <row r="243" spans="1:25" s="132" customFormat="1" ht="101.25" x14ac:dyDescent="0.2">
      <c r="A243" s="157" t="s">
        <v>1390</v>
      </c>
      <c r="B243" s="158" t="s">
        <v>1092</v>
      </c>
      <c r="C243" s="917" t="s">
        <v>1320</v>
      </c>
      <c r="D243" s="917"/>
      <c r="E243" s="917"/>
      <c r="F243" s="159" t="s">
        <v>1037</v>
      </c>
      <c r="G243" s="159" t="s">
        <v>31</v>
      </c>
      <c r="H243" s="159" t="s">
        <v>31</v>
      </c>
      <c r="I243" s="159" t="s">
        <v>1767</v>
      </c>
      <c r="J243" s="160">
        <v>5167.54</v>
      </c>
      <c r="K243" s="159" t="s">
        <v>31</v>
      </c>
      <c r="L243" s="160">
        <v>474.38</v>
      </c>
      <c r="M243" s="161" t="s">
        <v>31</v>
      </c>
      <c r="N243" s="162" t="s">
        <v>31</v>
      </c>
      <c r="Q243" s="137" t="s">
        <v>1320</v>
      </c>
    </row>
    <row r="244" spans="1:25" s="132" customFormat="1" x14ac:dyDescent="0.2">
      <c r="A244" s="163"/>
      <c r="B244" s="164"/>
      <c r="C244" s="904" t="s">
        <v>1768</v>
      </c>
      <c r="D244" s="904"/>
      <c r="E244" s="904"/>
      <c r="F244" s="904"/>
      <c r="G244" s="904"/>
      <c r="H244" s="904"/>
      <c r="I244" s="904"/>
      <c r="J244" s="904"/>
      <c r="K244" s="904"/>
      <c r="L244" s="904"/>
      <c r="M244" s="904"/>
      <c r="N244" s="912"/>
      <c r="Y244" s="137" t="s">
        <v>1768</v>
      </c>
    </row>
    <row r="245" spans="1:25" s="132" customFormat="1" ht="112.5" x14ac:dyDescent="0.2">
      <c r="A245" s="157" t="s">
        <v>1598</v>
      </c>
      <c r="B245" s="158" t="s">
        <v>1323</v>
      </c>
      <c r="C245" s="917" t="s">
        <v>1324</v>
      </c>
      <c r="D245" s="917"/>
      <c r="E245" s="917"/>
      <c r="F245" s="159" t="s">
        <v>1037</v>
      </c>
      <c r="G245" s="159" t="s">
        <v>31</v>
      </c>
      <c r="H245" s="159" t="s">
        <v>31</v>
      </c>
      <c r="I245" s="159" t="s">
        <v>1042</v>
      </c>
      <c r="J245" s="160">
        <v>16358.22</v>
      </c>
      <c r="K245" s="159" t="s">
        <v>31</v>
      </c>
      <c r="L245" s="160">
        <v>333.71</v>
      </c>
      <c r="M245" s="161" t="s">
        <v>31</v>
      </c>
      <c r="N245" s="162" t="s">
        <v>31</v>
      </c>
      <c r="Q245" s="137" t="s">
        <v>1324</v>
      </c>
    </row>
    <row r="246" spans="1:25" s="132" customFormat="1" x14ac:dyDescent="0.2">
      <c r="A246" s="163"/>
      <c r="B246" s="164"/>
      <c r="C246" s="904" t="s">
        <v>1043</v>
      </c>
      <c r="D246" s="904"/>
      <c r="E246" s="904"/>
      <c r="F246" s="904"/>
      <c r="G246" s="904"/>
      <c r="H246" s="904"/>
      <c r="I246" s="904"/>
      <c r="J246" s="904"/>
      <c r="K246" s="904"/>
      <c r="L246" s="904"/>
      <c r="M246" s="904"/>
      <c r="N246" s="912"/>
      <c r="Y246" s="137" t="s">
        <v>1043</v>
      </c>
    </row>
    <row r="247" spans="1:25" s="132" customFormat="1" ht="22.5" x14ac:dyDescent="0.2">
      <c r="A247" s="157" t="s">
        <v>1599</v>
      </c>
      <c r="B247" s="158" t="s">
        <v>931</v>
      </c>
      <c r="C247" s="917" t="s">
        <v>1425</v>
      </c>
      <c r="D247" s="917"/>
      <c r="E247" s="917"/>
      <c r="F247" s="159" t="s">
        <v>744</v>
      </c>
      <c r="G247" s="159" t="s">
        <v>31</v>
      </c>
      <c r="H247" s="159" t="s">
        <v>31</v>
      </c>
      <c r="I247" s="159" t="s">
        <v>1769</v>
      </c>
      <c r="J247" s="160">
        <v>13.35</v>
      </c>
      <c r="K247" s="159" t="s">
        <v>787</v>
      </c>
      <c r="L247" s="160">
        <v>138.88999999999999</v>
      </c>
      <c r="M247" s="161" t="s">
        <v>31</v>
      </c>
      <c r="N247" s="162" t="s">
        <v>31</v>
      </c>
      <c r="Q247" s="137" t="s">
        <v>1425</v>
      </c>
    </row>
    <row r="248" spans="1:25" s="132" customFormat="1" x14ac:dyDescent="0.2">
      <c r="A248" s="163"/>
      <c r="B248" s="164"/>
      <c r="C248" s="904" t="s">
        <v>1770</v>
      </c>
      <c r="D248" s="904"/>
      <c r="E248" s="904"/>
      <c r="F248" s="904"/>
      <c r="G248" s="904"/>
      <c r="H248" s="904"/>
      <c r="I248" s="904"/>
      <c r="J248" s="904"/>
      <c r="K248" s="904"/>
      <c r="L248" s="904"/>
      <c r="M248" s="904"/>
      <c r="N248" s="912"/>
      <c r="Y248" s="137" t="s">
        <v>1770</v>
      </c>
    </row>
    <row r="249" spans="1:25" s="132" customFormat="1" x14ac:dyDescent="0.2">
      <c r="A249" s="163"/>
      <c r="B249" s="164"/>
      <c r="C249" s="904" t="s">
        <v>1427</v>
      </c>
      <c r="D249" s="904"/>
      <c r="E249" s="904"/>
      <c r="F249" s="904"/>
      <c r="G249" s="904"/>
      <c r="H249" s="904"/>
      <c r="I249" s="904"/>
      <c r="J249" s="904"/>
      <c r="K249" s="904"/>
      <c r="L249" s="904"/>
      <c r="M249" s="904"/>
      <c r="N249" s="912"/>
      <c r="W249" s="137" t="s">
        <v>1427</v>
      </c>
    </row>
    <row r="250" spans="1:25" s="132" customFormat="1" ht="22.5" x14ac:dyDescent="0.2">
      <c r="A250" s="165"/>
      <c r="B250" s="166" t="s">
        <v>789</v>
      </c>
      <c r="C250" s="904" t="s">
        <v>790</v>
      </c>
      <c r="D250" s="904"/>
      <c r="E250" s="904"/>
      <c r="F250" s="904"/>
      <c r="G250" s="904"/>
      <c r="H250" s="904"/>
      <c r="I250" s="904"/>
      <c r="J250" s="904"/>
      <c r="K250" s="904"/>
      <c r="L250" s="904"/>
      <c r="M250" s="904"/>
      <c r="N250" s="912"/>
      <c r="R250" s="137" t="s">
        <v>790</v>
      </c>
    </row>
    <row r="251" spans="1:25" s="132" customFormat="1" ht="22.5" x14ac:dyDescent="0.2">
      <c r="A251" s="157" t="s">
        <v>1602</v>
      </c>
      <c r="B251" s="158" t="s">
        <v>1047</v>
      </c>
      <c r="C251" s="917" t="s">
        <v>1048</v>
      </c>
      <c r="D251" s="917"/>
      <c r="E251" s="917"/>
      <c r="F251" s="159" t="s">
        <v>900</v>
      </c>
      <c r="G251" s="159" t="s">
        <v>31</v>
      </c>
      <c r="H251" s="159" t="s">
        <v>31</v>
      </c>
      <c r="I251" s="159" t="s">
        <v>868</v>
      </c>
      <c r="J251" s="160">
        <v>125</v>
      </c>
      <c r="K251" s="159" t="s">
        <v>31</v>
      </c>
      <c r="L251" s="160">
        <v>12.5</v>
      </c>
      <c r="M251" s="161" t="s">
        <v>31</v>
      </c>
      <c r="N251" s="162" t="s">
        <v>31</v>
      </c>
      <c r="Q251" s="137" t="s">
        <v>1048</v>
      </c>
    </row>
    <row r="252" spans="1:25" s="132" customFormat="1" x14ac:dyDescent="0.2">
      <c r="A252" s="163"/>
      <c r="B252" s="164"/>
      <c r="C252" s="904" t="s">
        <v>1049</v>
      </c>
      <c r="D252" s="904"/>
      <c r="E252" s="904"/>
      <c r="F252" s="904"/>
      <c r="G252" s="904"/>
      <c r="H252" s="904"/>
      <c r="I252" s="904"/>
      <c r="J252" s="904"/>
      <c r="K252" s="904"/>
      <c r="L252" s="904"/>
      <c r="M252" s="904"/>
      <c r="N252" s="912"/>
      <c r="Y252" s="137" t="s">
        <v>1049</v>
      </c>
    </row>
    <row r="253" spans="1:25" s="132" customFormat="1" ht="22.5" x14ac:dyDescent="0.2">
      <c r="A253" s="157" t="s">
        <v>1605</v>
      </c>
      <c r="B253" s="158" t="s">
        <v>1050</v>
      </c>
      <c r="C253" s="917" t="s">
        <v>1051</v>
      </c>
      <c r="D253" s="917"/>
      <c r="E253" s="917"/>
      <c r="F253" s="159" t="s">
        <v>1052</v>
      </c>
      <c r="G253" s="159" t="s">
        <v>31</v>
      </c>
      <c r="H253" s="159" t="s">
        <v>31</v>
      </c>
      <c r="I253" s="159" t="s">
        <v>997</v>
      </c>
      <c r="J253" s="160" t="s">
        <v>31</v>
      </c>
      <c r="K253" s="159" t="s">
        <v>31</v>
      </c>
      <c r="L253" s="160" t="s">
        <v>31</v>
      </c>
      <c r="M253" s="161" t="s">
        <v>31</v>
      </c>
      <c r="N253" s="162" t="s">
        <v>31</v>
      </c>
      <c r="Q253" s="137" t="s">
        <v>1051</v>
      </c>
    </row>
    <row r="254" spans="1:25" s="132" customFormat="1" x14ac:dyDescent="0.2">
      <c r="A254" s="163"/>
      <c r="B254" s="164"/>
      <c r="C254" s="904" t="s">
        <v>1771</v>
      </c>
      <c r="D254" s="904"/>
      <c r="E254" s="904"/>
      <c r="F254" s="904"/>
      <c r="G254" s="904"/>
      <c r="H254" s="904"/>
      <c r="I254" s="904"/>
      <c r="J254" s="904"/>
      <c r="K254" s="904"/>
      <c r="L254" s="904"/>
      <c r="M254" s="904"/>
      <c r="N254" s="912"/>
      <c r="Y254" s="137" t="s">
        <v>1771</v>
      </c>
    </row>
    <row r="255" spans="1:25" s="132" customFormat="1" ht="22.5" x14ac:dyDescent="0.2">
      <c r="A255" s="165"/>
      <c r="B255" s="166" t="s">
        <v>231</v>
      </c>
      <c r="C255" s="904" t="s">
        <v>232</v>
      </c>
      <c r="D255" s="904"/>
      <c r="E255" s="904"/>
      <c r="F255" s="904"/>
      <c r="G255" s="904"/>
      <c r="H255" s="904"/>
      <c r="I255" s="904"/>
      <c r="J255" s="904"/>
      <c r="K255" s="904"/>
      <c r="L255" s="904"/>
      <c r="M255" s="904"/>
      <c r="N255" s="912"/>
      <c r="R255" s="137" t="s">
        <v>232</v>
      </c>
    </row>
    <row r="256" spans="1:25" s="132" customFormat="1" x14ac:dyDescent="0.2">
      <c r="A256" s="167"/>
      <c r="B256" s="166" t="s">
        <v>225</v>
      </c>
      <c r="C256" s="904" t="s">
        <v>255</v>
      </c>
      <c r="D256" s="904"/>
      <c r="E256" s="904"/>
      <c r="F256" s="168" t="s">
        <v>31</v>
      </c>
      <c r="G256" s="168" t="s">
        <v>31</v>
      </c>
      <c r="H256" s="168" t="s">
        <v>31</v>
      </c>
      <c r="I256" s="168" t="s">
        <v>31</v>
      </c>
      <c r="J256" s="169">
        <v>49.06</v>
      </c>
      <c r="K256" s="168" t="s">
        <v>520</v>
      </c>
      <c r="L256" s="169">
        <v>73.59</v>
      </c>
      <c r="M256" s="170" t="s">
        <v>31</v>
      </c>
      <c r="N256" s="171" t="s">
        <v>31</v>
      </c>
      <c r="S256" s="137" t="s">
        <v>255</v>
      </c>
    </row>
    <row r="257" spans="1:25" s="132" customFormat="1" x14ac:dyDescent="0.2">
      <c r="A257" s="167"/>
      <c r="B257" s="166" t="s">
        <v>256</v>
      </c>
      <c r="C257" s="904" t="s">
        <v>257</v>
      </c>
      <c r="D257" s="904"/>
      <c r="E257" s="904"/>
      <c r="F257" s="168" t="s">
        <v>31</v>
      </c>
      <c r="G257" s="168" t="s">
        <v>31</v>
      </c>
      <c r="H257" s="168" t="s">
        <v>31</v>
      </c>
      <c r="I257" s="168" t="s">
        <v>31</v>
      </c>
      <c r="J257" s="169">
        <v>5.35</v>
      </c>
      <c r="K257" s="168" t="s">
        <v>31</v>
      </c>
      <c r="L257" s="169">
        <v>6.42</v>
      </c>
      <c r="M257" s="170" t="s">
        <v>31</v>
      </c>
      <c r="N257" s="171" t="s">
        <v>31</v>
      </c>
      <c r="S257" s="137" t="s">
        <v>257</v>
      </c>
    </row>
    <row r="258" spans="1:25" s="132" customFormat="1" x14ac:dyDescent="0.2">
      <c r="A258" s="167"/>
      <c r="B258" s="166" t="s">
        <v>31</v>
      </c>
      <c r="C258" s="904" t="s">
        <v>258</v>
      </c>
      <c r="D258" s="904"/>
      <c r="E258" s="904"/>
      <c r="F258" s="168" t="s">
        <v>241</v>
      </c>
      <c r="G258" s="168" t="s">
        <v>1054</v>
      </c>
      <c r="H258" s="168" t="s">
        <v>520</v>
      </c>
      <c r="I258" s="168" t="s">
        <v>1772</v>
      </c>
      <c r="J258" s="169" t="s">
        <v>31</v>
      </c>
      <c r="K258" s="168" t="s">
        <v>31</v>
      </c>
      <c r="L258" s="169" t="s">
        <v>31</v>
      </c>
      <c r="M258" s="170" t="s">
        <v>31</v>
      </c>
      <c r="N258" s="171" t="s">
        <v>31</v>
      </c>
      <c r="T258" s="137" t="s">
        <v>258</v>
      </c>
    </row>
    <row r="259" spans="1:25" s="132" customFormat="1" x14ac:dyDescent="0.2">
      <c r="A259" s="167"/>
      <c r="B259" s="166" t="s">
        <v>31</v>
      </c>
      <c r="C259" s="917" t="s">
        <v>244</v>
      </c>
      <c r="D259" s="917"/>
      <c r="E259" s="917"/>
      <c r="F259" s="159" t="s">
        <v>31</v>
      </c>
      <c r="G259" s="159" t="s">
        <v>31</v>
      </c>
      <c r="H259" s="159" t="s">
        <v>31</v>
      </c>
      <c r="I259" s="159" t="s">
        <v>31</v>
      </c>
      <c r="J259" s="160">
        <v>54.41</v>
      </c>
      <c r="K259" s="159" t="s">
        <v>31</v>
      </c>
      <c r="L259" s="160">
        <v>80.010000000000005</v>
      </c>
      <c r="M259" s="161" t="s">
        <v>31</v>
      </c>
      <c r="N259" s="162" t="s">
        <v>31</v>
      </c>
      <c r="U259" s="137" t="s">
        <v>244</v>
      </c>
    </row>
    <row r="260" spans="1:25" s="132" customFormat="1" x14ac:dyDescent="0.2">
      <c r="A260" s="167"/>
      <c r="B260" s="166" t="s">
        <v>31</v>
      </c>
      <c r="C260" s="904" t="s">
        <v>245</v>
      </c>
      <c r="D260" s="904"/>
      <c r="E260" s="904"/>
      <c r="F260" s="168" t="s">
        <v>31</v>
      </c>
      <c r="G260" s="168" t="s">
        <v>31</v>
      </c>
      <c r="H260" s="168" t="s">
        <v>31</v>
      </c>
      <c r="I260" s="168" t="s">
        <v>31</v>
      </c>
      <c r="J260" s="169" t="s">
        <v>31</v>
      </c>
      <c r="K260" s="168" t="s">
        <v>31</v>
      </c>
      <c r="L260" s="169">
        <v>73.59</v>
      </c>
      <c r="M260" s="170" t="s">
        <v>31</v>
      </c>
      <c r="N260" s="171" t="s">
        <v>31</v>
      </c>
      <c r="T260" s="137" t="s">
        <v>245</v>
      </c>
    </row>
    <row r="261" spans="1:25" s="132" customFormat="1" ht="22.5" x14ac:dyDescent="0.2">
      <c r="A261" s="167"/>
      <c r="B261" s="166" t="s">
        <v>699</v>
      </c>
      <c r="C261" s="904" t="s">
        <v>700</v>
      </c>
      <c r="D261" s="904"/>
      <c r="E261" s="904"/>
      <c r="F261" s="168" t="s">
        <v>144</v>
      </c>
      <c r="G261" s="168" t="s">
        <v>537</v>
      </c>
      <c r="H261" s="168" t="s">
        <v>31</v>
      </c>
      <c r="I261" s="168" t="s">
        <v>537</v>
      </c>
      <c r="J261" s="169" t="s">
        <v>31</v>
      </c>
      <c r="K261" s="168" t="s">
        <v>31</v>
      </c>
      <c r="L261" s="169">
        <v>58.87</v>
      </c>
      <c r="M261" s="170" t="s">
        <v>31</v>
      </c>
      <c r="N261" s="171" t="s">
        <v>31</v>
      </c>
      <c r="T261" s="137" t="s">
        <v>700</v>
      </c>
    </row>
    <row r="262" spans="1:25" s="132" customFormat="1" ht="22.5" x14ac:dyDescent="0.2">
      <c r="A262" s="167"/>
      <c r="B262" s="166" t="s">
        <v>701</v>
      </c>
      <c r="C262" s="904" t="s">
        <v>702</v>
      </c>
      <c r="D262" s="904"/>
      <c r="E262" s="904"/>
      <c r="F262" s="168" t="s">
        <v>144</v>
      </c>
      <c r="G262" s="168" t="s">
        <v>703</v>
      </c>
      <c r="H262" s="168" t="s">
        <v>31</v>
      </c>
      <c r="I262" s="168" t="s">
        <v>703</v>
      </c>
      <c r="J262" s="169" t="s">
        <v>31</v>
      </c>
      <c r="K262" s="168" t="s">
        <v>31</v>
      </c>
      <c r="L262" s="169">
        <v>44.15</v>
      </c>
      <c r="M262" s="170" t="s">
        <v>31</v>
      </c>
      <c r="N262" s="171" t="s">
        <v>31</v>
      </c>
      <c r="T262" s="137" t="s">
        <v>702</v>
      </c>
    </row>
    <row r="263" spans="1:25" s="132" customFormat="1" x14ac:dyDescent="0.2">
      <c r="A263" s="172"/>
      <c r="B263" s="173"/>
      <c r="C263" s="918" t="s">
        <v>252</v>
      </c>
      <c r="D263" s="918"/>
      <c r="E263" s="918"/>
      <c r="F263" s="174" t="s">
        <v>31</v>
      </c>
      <c r="G263" s="174" t="s">
        <v>31</v>
      </c>
      <c r="H263" s="174" t="s">
        <v>31</v>
      </c>
      <c r="I263" s="174" t="s">
        <v>31</v>
      </c>
      <c r="J263" s="175" t="s">
        <v>31</v>
      </c>
      <c r="K263" s="174" t="s">
        <v>31</v>
      </c>
      <c r="L263" s="175">
        <v>183.03</v>
      </c>
      <c r="M263" s="161" t="s">
        <v>31</v>
      </c>
      <c r="N263" s="176" t="s">
        <v>31</v>
      </c>
      <c r="V263" s="137" t="s">
        <v>252</v>
      </c>
    </row>
    <row r="264" spans="1:25" s="132" customFormat="1" ht="22.5" x14ac:dyDescent="0.2">
      <c r="A264" s="157" t="s">
        <v>1606</v>
      </c>
      <c r="B264" s="158" t="s">
        <v>945</v>
      </c>
      <c r="C264" s="917" t="s">
        <v>946</v>
      </c>
      <c r="D264" s="917"/>
      <c r="E264" s="917"/>
      <c r="F264" s="159" t="s">
        <v>900</v>
      </c>
      <c r="G264" s="159" t="s">
        <v>31</v>
      </c>
      <c r="H264" s="159" t="s">
        <v>31</v>
      </c>
      <c r="I264" s="159" t="s">
        <v>868</v>
      </c>
      <c r="J264" s="160">
        <v>343.28</v>
      </c>
      <c r="K264" s="159" t="s">
        <v>31</v>
      </c>
      <c r="L264" s="160">
        <v>34.33</v>
      </c>
      <c r="M264" s="161" t="s">
        <v>31</v>
      </c>
      <c r="N264" s="162" t="s">
        <v>31</v>
      </c>
      <c r="Q264" s="137" t="s">
        <v>946</v>
      </c>
    </row>
    <row r="265" spans="1:25" s="132" customFormat="1" x14ac:dyDescent="0.2">
      <c r="A265" s="163"/>
      <c r="B265" s="164"/>
      <c r="C265" s="904" t="s">
        <v>1049</v>
      </c>
      <c r="D265" s="904"/>
      <c r="E265" s="904"/>
      <c r="F265" s="904"/>
      <c r="G265" s="904"/>
      <c r="H265" s="904"/>
      <c r="I265" s="904"/>
      <c r="J265" s="904"/>
      <c r="K265" s="904"/>
      <c r="L265" s="904"/>
      <c r="M265" s="904"/>
      <c r="N265" s="912"/>
      <c r="Y265" s="137" t="s">
        <v>1049</v>
      </c>
    </row>
    <row r="266" spans="1:25" s="132" customFormat="1" ht="33.75" x14ac:dyDescent="0.2">
      <c r="A266" s="157" t="s">
        <v>1609</v>
      </c>
      <c r="B266" s="158" t="s">
        <v>1325</v>
      </c>
      <c r="C266" s="917" t="s">
        <v>1326</v>
      </c>
      <c r="D266" s="917"/>
      <c r="E266" s="917"/>
      <c r="F266" s="159" t="s">
        <v>1327</v>
      </c>
      <c r="G266" s="159" t="s">
        <v>31</v>
      </c>
      <c r="H266" s="159" t="s">
        <v>31</v>
      </c>
      <c r="I266" s="159" t="s">
        <v>925</v>
      </c>
      <c r="J266" s="160">
        <v>728.52</v>
      </c>
      <c r="K266" s="159" t="s">
        <v>31</v>
      </c>
      <c r="L266" s="160">
        <v>14.57</v>
      </c>
      <c r="M266" s="161" t="s">
        <v>31</v>
      </c>
      <c r="N266" s="162" t="s">
        <v>31</v>
      </c>
      <c r="Q266" s="137" t="s">
        <v>1326</v>
      </c>
    </row>
    <row r="267" spans="1:25" s="132" customFormat="1" x14ac:dyDescent="0.2">
      <c r="A267" s="163"/>
      <c r="B267" s="164"/>
      <c r="C267" s="904" t="s">
        <v>1024</v>
      </c>
      <c r="D267" s="904"/>
      <c r="E267" s="904"/>
      <c r="F267" s="904"/>
      <c r="G267" s="904"/>
      <c r="H267" s="904"/>
      <c r="I267" s="904"/>
      <c r="J267" s="904"/>
      <c r="K267" s="904"/>
      <c r="L267" s="904"/>
      <c r="M267" s="904"/>
      <c r="N267" s="912"/>
      <c r="Y267" s="137" t="s">
        <v>1024</v>
      </c>
    </row>
    <row r="268" spans="1:25" s="132" customFormat="1" ht="33.75" x14ac:dyDescent="0.2">
      <c r="A268" s="157" t="s">
        <v>1610</v>
      </c>
      <c r="B268" s="158" t="s">
        <v>936</v>
      </c>
      <c r="C268" s="917" t="s">
        <v>937</v>
      </c>
      <c r="D268" s="917"/>
      <c r="E268" s="917"/>
      <c r="F268" s="159" t="s">
        <v>178</v>
      </c>
      <c r="G268" s="159" t="s">
        <v>31</v>
      </c>
      <c r="H268" s="159" t="s">
        <v>31</v>
      </c>
      <c r="I268" s="159" t="s">
        <v>309</v>
      </c>
      <c r="J268" s="160" t="s">
        <v>31</v>
      </c>
      <c r="K268" s="159" t="s">
        <v>31</v>
      </c>
      <c r="L268" s="160" t="s">
        <v>31</v>
      </c>
      <c r="M268" s="161" t="s">
        <v>31</v>
      </c>
      <c r="N268" s="162" t="s">
        <v>31</v>
      </c>
      <c r="Q268" s="137" t="s">
        <v>937</v>
      </c>
    </row>
    <row r="269" spans="1:25" s="132" customFormat="1" x14ac:dyDescent="0.2">
      <c r="A269" s="163"/>
      <c r="B269" s="164"/>
      <c r="C269" s="904" t="s">
        <v>1773</v>
      </c>
      <c r="D269" s="904"/>
      <c r="E269" s="904"/>
      <c r="F269" s="904"/>
      <c r="G269" s="904"/>
      <c r="H269" s="904"/>
      <c r="I269" s="904"/>
      <c r="J269" s="904"/>
      <c r="K269" s="904"/>
      <c r="L269" s="904"/>
      <c r="M269" s="904"/>
      <c r="N269" s="912"/>
      <c r="Y269" s="137" t="s">
        <v>1773</v>
      </c>
    </row>
    <row r="270" spans="1:25" s="132" customFormat="1" ht="22.5" x14ac:dyDescent="0.2">
      <c r="A270" s="165"/>
      <c r="B270" s="166" t="s">
        <v>231</v>
      </c>
      <c r="C270" s="904" t="s">
        <v>232</v>
      </c>
      <c r="D270" s="904"/>
      <c r="E270" s="904"/>
      <c r="F270" s="904"/>
      <c r="G270" s="904"/>
      <c r="H270" s="904"/>
      <c r="I270" s="904"/>
      <c r="J270" s="904"/>
      <c r="K270" s="904"/>
      <c r="L270" s="904"/>
      <c r="M270" s="904"/>
      <c r="N270" s="912"/>
      <c r="R270" s="137" t="s">
        <v>232</v>
      </c>
    </row>
    <row r="271" spans="1:25" s="132" customFormat="1" x14ac:dyDescent="0.2">
      <c r="A271" s="167"/>
      <c r="B271" s="166" t="s">
        <v>225</v>
      </c>
      <c r="C271" s="904" t="s">
        <v>255</v>
      </c>
      <c r="D271" s="904"/>
      <c r="E271" s="904"/>
      <c r="F271" s="168" t="s">
        <v>31</v>
      </c>
      <c r="G271" s="168" t="s">
        <v>31</v>
      </c>
      <c r="H271" s="168" t="s">
        <v>31</v>
      </c>
      <c r="I271" s="168" t="s">
        <v>31</v>
      </c>
      <c r="J271" s="169">
        <v>2.0699999999999998</v>
      </c>
      <c r="K271" s="168" t="s">
        <v>520</v>
      </c>
      <c r="L271" s="169">
        <v>20.7</v>
      </c>
      <c r="M271" s="170" t="s">
        <v>31</v>
      </c>
      <c r="N271" s="171" t="s">
        <v>31</v>
      </c>
      <c r="S271" s="137" t="s">
        <v>255</v>
      </c>
    </row>
    <row r="272" spans="1:25" s="132" customFormat="1" x14ac:dyDescent="0.2">
      <c r="A272" s="167"/>
      <c r="B272" s="166" t="s">
        <v>256</v>
      </c>
      <c r="C272" s="904" t="s">
        <v>257</v>
      </c>
      <c r="D272" s="904"/>
      <c r="E272" s="904"/>
      <c r="F272" s="168" t="s">
        <v>31</v>
      </c>
      <c r="G272" s="168" t="s">
        <v>31</v>
      </c>
      <c r="H272" s="168" t="s">
        <v>31</v>
      </c>
      <c r="I272" s="168" t="s">
        <v>31</v>
      </c>
      <c r="J272" s="169">
        <v>0.04</v>
      </c>
      <c r="K272" s="168" t="s">
        <v>31</v>
      </c>
      <c r="L272" s="169">
        <v>0.32</v>
      </c>
      <c r="M272" s="170" t="s">
        <v>31</v>
      </c>
      <c r="N272" s="171" t="s">
        <v>31</v>
      </c>
      <c r="S272" s="137" t="s">
        <v>257</v>
      </c>
    </row>
    <row r="273" spans="1:23" s="132" customFormat="1" x14ac:dyDescent="0.2">
      <c r="A273" s="167"/>
      <c r="B273" s="166" t="s">
        <v>31</v>
      </c>
      <c r="C273" s="904" t="s">
        <v>258</v>
      </c>
      <c r="D273" s="904"/>
      <c r="E273" s="904"/>
      <c r="F273" s="168" t="s">
        <v>241</v>
      </c>
      <c r="G273" s="168" t="s">
        <v>939</v>
      </c>
      <c r="H273" s="168" t="s">
        <v>520</v>
      </c>
      <c r="I273" s="168" t="s">
        <v>1271</v>
      </c>
      <c r="J273" s="169" t="s">
        <v>31</v>
      </c>
      <c r="K273" s="168" t="s">
        <v>31</v>
      </c>
      <c r="L273" s="169" t="s">
        <v>31</v>
      </c>
      <c r="M273" s="170" t="s">
        <v>31</v>
      </c>
      <c r="N273" s="171" t="s">
        <v>31</v>
      </c>
      <c r="T273" s="137" t="s">
        <v>258</v>
      </c>
    </row>
    <row r="274" spans="1:23" s="132" customFormat="1" x14ac:dyDescent="0.2">
      <c r="A274" s="167"/>
      <c r="B274" s="166" t="s">
        <v>31</v>
      </c>
      <c r="C274" s="917" t="s">
        <v>244</v>
      </c>
      <c r="D274" s="917"/>
      <c r="E274" s="917"/>
      <c r="F274" s="159" t="s">
        <v>31</v>
      </c>
      <c r="G274" s="159" t="s">
        <v>31</v>
      </c>
      <c r="H274" s="159" t="s">
        <v>31</v>
      </c>
      <c r="I274" s="159" t="s">
        <v>31</v>
      </c>
      <c r="J274" s="160">
        <v>2.11</v>
      </c>
      <c r="K274" s="159" t="s">
        <v>31</v>
      </c>
      <c r="L274" s="160">
        <v>21.02</v>
      </c>
      <c r="M274" s="161" t="s">
        <v>31</v>
      </c>
      <c r="N274" s="162" t="s">
        <v>31</v>
      </c>
      <c r="U274" s="137" t="s">
        <v>244</v>
      </c>
    </row>
    <row r="275" spans="1:23" s="132" customFormat="1" x14ac:dyDescent="0.2">
      <c r="A275" s="167"/>
      <c r="B275" s="166" t="s">
        <v>31</v>
      </c>
      <c r="C275" s="904" t="s">
        <v>245</v>
      </c>
      <c r="D275" s="904"/>
      <c r="E275" s="904"/>
      <c r="F275" s="168" t="s">
        <v>31</v>
      </c>
      <c r="G275" s="168" t="s">
        <v>31</v>
      </c>
      <c r="H275" s="168" t="s">
        <v>31</v>
      </c>
      <c r="I275" s="168" t="s">
        <v>31</v>
      </c>
      <c r="J275" s="169" t="s">
        <v>31</v>
      </c>
      <c r="K275" s="168" t="s">
        <v>31</v>
      </c>
      <c r="L275" s="169">
        <v>20.7</v>
      </c>
      <c r="M275" s="170" t="s">
        <v>31</v>
      </c>
      <c r="N275" s="171" t="s">
        <v>31</v>
      </c>
      <c r="T275" s="137" t="s">
        <v>245</v>
      </c>
    </row>
    <row r="276" spans="1:23" s="132" customFormat="1" ht="22.5" x14ac:dyDescent="0.2">
      <c r="A276" s="167"/>
      <c r="B276" s="166" t="s">
        <v>839</v>
      </c>
      <c r="C276" s="904" t="s">
        <v>840</v>
      </c>
      <c r="D276" s="904"/>
      <c r="E276" s="904"/>
      <c r="F276" s="168" t="s">
        <v>144</v>
      </c>
      <c r="G276" s="168" t="s">
        <v>841</v>
      </c>
      <c r="H276" s="168" t="s">
        <v>31</v>
      </c>
      <c r="I276" s="168" t="s">
        <v>841</v>
      </c>
      <c r="J276" s="169" t="s">
        <v>31</v>
      </c>
      <c r="K276" s="168" t="s">
        <v>31</v>
      </c>
      <c r="L276" s="169">
        <v>19.04</v>
      </c>
      <c r="M276" s="170" t="s">
        <v>31</v>
      </c>
      <c r="N276" s="171" t="s">
        <v>31</v>
      </c>
      <c r="T276" s="137" t="s">
        <v>840</v>
      </c>
    </row>
    <row r="277" spans="1:23" s="132" customFormat="1" ht="22.5" x14ac:dyDescent="0.2">
      <c r="A277" s="167"/>
      <c r="B277" s="166" t="s">
        <v>842</v>
      </c>
      <c r="C277" s="904" t="s">
        <v>843</v>
      </c>
      <c r="D277" s="904"/>
      <c r="E277" s="904"/>
      <c r="F277" s="168" t="s">
        <v>144</v>
      </c>
      <c r="G277" s="168" t="s">
        <v>554</v>
      </c>
      <c r="H277" s="168" t="s">
        <v>31</v>
      </c>
      <c r="I277" s="168" t="s">
        <v>554</v>
      </c>
      <c r="J277" s="169" t="s">
        <v>31</v>
      </c>
      <c r="K277" s="168" t="s">
        <v>31</v>
      </c>
      <c r="L277" s="169">
        <v>13.46</v>
      </c>
      <c r="M277" s="170" t="s">
        <v>31</v>
      </c>
      <c r="N277" s="171" t="s">
        <v>31</v>
      </c>
      <c r="T277" s="137" t="s">
        <v>843</v>
      </c>
    </row>
    <row r="278" spans="1:23" s="132" customFormat="1" x14ac:dyDescent="0.2">
      <c r="A278" s="172"/>
      <c r="B278" s="173"/>
      <c r="C278" s="918" t="s">
        <v>252</v>
      </c>
      <c r="D278" s="918"/>
      <c r="E278" s="918"/>
      <c r="F278" s="174" t="s">
        <v>31</v>
      </c>
      <c r="G278" s="174" t="s">
        <v>31</v>
      </c>
      <c r="H278" s="174" t="s">
        <v>31</v>
      </c>
      <c r="I278" s="174" t="s">
        <v>31</v>
      </c>
      <c r="J278" s="175" t="s">
        <v>31</v>
      </c>
      <c r="K278" s="174" t="s">
        <v>31</v>
      </c>
      <c r="L278" s="175">
        <v>53.52</v>
      </c>
      <c r="M278" s="161" t="s">
        <v>31</v>
      </c>
      <c r="N278" s="176" t="s">
        <v>31</v>
      </c>
      <c r="V278" s="137" t="s">
        <v>252</v>
      </c>
    </row>
    <row r="279" spans="1:23" s="132" customFormat="1" ht="22.5" x14ac:dyDescent="0.2">
      <c r="A279" s="157" t="s">
        <v>1611</v>
      </c>
      <c r="B279" s="158" t="s">
        <v>881</v>
      </c>
      <c r="C279" s="917" t="s">
        <v>941</v>
      </c>
      <c r="D279" s="917"/>
      <c r="E279" s="917"/>
      <c r="F279" s="159" t="s">
        <v>178</v>
      </c>
      <c r="G279" s="159" t="s">
        <v>31</v>
      </c>
      <c r="H279" s="159" t="s">
        <v>31</v>
      </c>
      <c r="I279" s="159" t="s">
        <v>235</v>
      </c>
      <c r="J279" s="160">
        <v>19.559999999999999</v>
      </c>
      <c r="K279" s="159" t="s">
        <v>787</v>
      </c>
      <c r="L279" s="160">
        <v>39.9</v>
      </c>
      <c r="M279" s="161" t="s">
        <v>31</v>
      </c>
      <c r="N279" s="162" t="s">
        <v>31</v>
      </c>
      <c r="Q279" s="137" t="s">
        <v>941</v>
      </c>
    </row>
    <row r="280" spans="1:23" s="132" customFormat="1" x14ac:dyDescent="0.2">
      <c r="A280" s="163"/>
      <c r="B280" s="164"/>
      <c r="C280" s="904" t="s">
        <v>942</v>
      </c>
      <c r="D280" s="904"/>
      <c r="E280" s="904"/>
      <c r="F280" s="904"/>
      <c r="G280" s="904"/>
      <c r="H280" s="904"/>
      <c r="I280" s="904"/>
      <c r="J280" s="904"/>
      <c r="K280" s="904"/>
      <c r="L280" s="904"/>
      <c r="M280" s="904"/>
      <c r="N280" s="912"/>
      <c r="W280" s="137" t="s">
        <v>942</v>
      </c>
    </row>
    <row r="281" spans="1:23" s="132" customFormat="1" ht="22.5" x14ac:dyDescent="0.2">
      <c r="A281" s="165"/>
      <c r="B281" s="166" t="s">
        <v>789</v>
      </c>
      <c r="C281" s="904" t="s">
        <v>790</v>
      </c>
      <c r="D281" s="904"/>
      <c r="E281" s="904"/>
      <c r="F281" s="904"/>
      <c r="G281" s="904"/>
      <c r="H281" s="904"/>
      <c r="I281" s="904"/>
      <c r="J281" s="904"/>
      <c r="K281" s="904"/>
      <c r="L281" s="904"/>
      <c r="M281" s="904"/>
      <c r="N281" s="912"/>
      <c r="R281" s="137" t="s">
        <v>790</v>
      </c>
    </row>
    <row r="282" spans="1:23" s="132" customFormat="1" ht="22.5" x14ac:dyDescent="0.2">
      <c r="A282" s="157" t="s">
        <v>1612</v>
      </c>
      <c r="B282" s="158" t="s">
        <v>881</v>
      </c>
      <c r="C282" s="917" t="s">
        <v>943</v>
      </c>
      <c r="D282" s="917"/>
      <c r="E282" s="917"/>
      <c r="F282" s="159" t="s">
        <v>178</v>
      </c>
      <c r="G282" s="159" t="s">
        <v>31</v>
      </c>
      <c r="H282" s="159" t="s">
        <v>31</v>
      </c>
      <c r="I282" s="159" t="s">
        <v>235</v>
      </c>
      <c r="J282" s="160">
        <v>18</v>
      </c>
      <c r="K282" s="159" t="s">
        <v>787</v>
      </c>
      <c r="L282" s="160">
        <v>36.72</v>
      </c>
      <c r="M282" s="161" t="s">
        <v>31</v>
      </c>
      <c r="N282" s="162" t="s">
        <v>31</v>
      </c>
      <c r="Q282" s="137" t="s">
        <v>943</v>
      </c>
    </row>
    <row r="283" spans="1:23" s="132" customFormat="1" x14ac:dyDescent="0.2">
      <c r="A283" s="163"/>
      <c r="B283" s="164"/>
      <c r="C283" s="904" t="s">
        <v>944</v>
      </c>
      <c r="D283" s="904"/>
      <c r="E283" s="904"/>
      <c r="F283" s="904"/>
      <c r="G283" s="904"/>
      <c r="H283" s="904"/>
      <c r="I283" s="904"/>
      <c r="J283" s="904"/>
      <c r="K283" s="904"/>
      <c r="L283" s="904"/>
      <c r="M283" s="904"/>
      <c r="N283" s="912"/>
      <c r="W283" s="137" t="s">
        <v>944</v>
      </c>
    </row>
    <row r="284" spans="1:23" s="132" customFormat="1" ht="22.5" x14ac:dyDescent="0.2">
      <c r="A284" s="165"/>
      <c r="B284" s="166" t="s">
        <v>789</v>
      </c>
      <c r="C284" s="904" t="s">
        <v>790</v>
      </c>
      <c r="D284" s="904"/>
      <c r="E284" s="904"/>
      <c r="F284" s="904"/>
      <c r="G284" s="904"/>
      <c r="H284" s="904"/>
      <c r="I284" s="904"/>
      <c r="J284" s="904"/>
      <c r="K284" s="904"/>
      <c r="L284" s="904"/>
      <c r="M284" s="904"/>
      <c r="N284" s="912"/>
      <c r="R284" s="137" t="s">
        <v>790</v>
      </c>
    </row>
    <row r="285" spans="1:23" s="132" customFormat="1" ht="33.75" x14ac:dyDescent="0.2">
      <c r="A285" s="157" t="s">
        <v>251</v>
      </c>
      <c r="B285" s="158" t="s">
        <v>949</v>
      </c>
      <c r="C285" s="917" t="s">
        <v>950</v>
      </c>
      <c r="D285" s="917"/>
      <c r="E285" s="917"/>
      <c r="F285" s="159" t="s">
        <v>178</v>
      </c>
      <c r="G285" s="159" t="s">
        <v>31</v>
      </c>
      <c r="H285" s="159" t="s">
        <v>31</v>
      </c>
      <c r="I285" s="159" t="s">
        <v>413</v>
      </c>
      <c r="J285" s="160" t="s">
        <v>31</v>
      </c>
      <c r="K285" s="159" t="s">
        <v>31</v>
      </c>
      <c r="L285" s="160" t="s">
        <v>31</v>
      </c>
      <c r="M285" s="161" t="s">
        <v>31</v>
      </c>
      <c r="N285" s="162" t="s">
        <v>31</v>
      </c>
      <c r="Q285" s="137" t="s">
        <v>950</v>
      </c>
    </row>
    <row r="286" spans="1:23" s="132" customFormat="1" ht="22.5" x14ac:dyDescent="0.2">
      <c r="A286" s="165"/>
      <c r="B286" s="166" t="s">
        <v>231</v>
      </c>
      <c r="C286" s="904" t="s">
        <v>232</v>
      </c>
      <c r="D286" s="904"/>
      <c r="E286" s="904"/>
      <c r="F286" s="904"/>
      <c r="G286" s="904"/>
      <c r="H286" s="904"/>
      <c r="I286" s="904"/>
      <c r="J286" s="904"/>
      <c r="K286" s="904"/>
      <c r="L286" s="904"/>
      <c r="M286" s="904"/>
      <c r="N286" s="912"/>
      <c r="R286" s="137" t="s">
        <v>232</v>
      </c>
    </row>
    <row r="287" spans="1:23" s="132" customFormat="1" x14ac:dyDescent="0.2">
      <c r="A287" s="167"/>
      <c r="B287" s="166" t="s">
        <v>225</v>
      </c>
      <c r="C287" s="904" t="s">
        <v>255</v>
      </c>
      <c r="D287" s="904"/>
      <c r="E287" s="904"/>
      <c r="F287" s="168" t="s">
        <v>31</v>
      </c>
      <c r="G287" s="168" t="s">
        <v>31</v>
      </c>
      <c r="H287" s="168" t="s">
        <v>31</v>
      </c>
      <c r="I287" s="168" t="s">
        <v>31</v>
      </c>
      <c r="J287" s="169">
        <v>3.57</v>
      </c>
      <c r="K287" s="168" t="s">
        <v>520</v>
      </c>
      <c r="L287" s="169">
        <v>133.88</v>
      </c>
      <c r="M287" s="170" t="s">
        <v>31</v>
      </c>
      <c r="N287" s="171" t="s">
        <v>31</v>
      </c>
      <c r="S287" s="137" t="s">
        <v>255</v>
      </c>
    </row>
    <row r="288" spans="1:23" s="132" customFormat="1" x14ac:dyDescent="0.2">
      <c r="A288" s="167"/>
      <c r="B288" s="166" t="s">
        <v>256</v>
      </c>
      <c r="C288" s="904" t="s">
        <v>257</v>
      </c>
      <c r="D288" s="904"/>
      <c r="E288" s="904"/>
      <c r="F288" s="168" t="s">
        <v>31</v>
      </c>
      <c r="G288" s="168" t="s">
        <v>31</v>
      </c>
      <c r="H288" s="168" t="s">
        <v>31</v>
      </c>
      <c r="I288" s="168" t="s">
        <v>31</v>
      </c>
      <c r="J288" s="169">
        <v>15.07</v>
      </c>
      <c r="K288" s="168" t="s">
        <v>31</v>
      </c>
      <c r="L288" s="169">
        <v>452.1</v>
      </c>
      <c r="M288" s="170" t="s">
        <v>31</v>
      </c>
      <c r="N288" s="171" t="s">
        <v>31</v>
      </c>
      <c r="S288" s="137" t="s">
        <v>257</v>
      </c>
    </row>
    <row r="289" spans="1:27" s="132" customFormat="1" x14ac:dyDescent="0.2">
      <c r="A289" s="167"/>
      <c r="B289" s="166" t="s">
        <v>31</v>
      </c>
      <c r="C289" s="904" t="s">
        <v>258</v>
      </c>
      <c r="D289" s="904"/>
      <c r="E289" s="904"/>
      <c r="F289" s="168" t="s">
        <v>241</v>
      </c>
      <c r="G289" s="168" t="s">
        <v>951</v>
      </c>
      <c r="H289" s="168" t="s">
        <v>520</v>
      </c>
      <c r="I289" s="168" t="s">
        <v>952</v>
      </c>
      <c r="J289" s="169" t="s">
        <v>31</v>
      </c>
      <c r="K289" s="168" t="s">
        <v>31</v>
      </c>
      <c r="L289" s="169" t="s">
        <v>31</v>
      </c>
      <c r="M289" s="170" t="s">
        <v>31</v>
      </c>
      <c r="N289" s="171" t="s">
        <v>31</v>
      </c>
      <c r="T289" s="137" t="s">
        <v>258</v>
      </c>
    </row>
    <row r="290" spans="1:27" s="132" customFormat="1" x14ac:dyDescent="0.2">
      <c r="A290" s="167"/>
      <c r="B290" s="166" t="s">
        <v>31</v>
      </c>
      <c r="C290" s="917" t="s">
        <v>244</v>
      </c>
      <c r="D290" s="917"/>
      <c r="E290" s="917"/>
      <c r="F290" s="159" t="s">
        <v>31</v>
      </c>
      <c r="G290" s="159" t="s">
        <v>31</v>
      </c>
      <c r="H290" s="159" t="s">
        <v>31</v>
      </c>
      <c r="I290" s="159" t="s">
        <v>31</v>
      </c>
      <c r="J290" s="160">
        <v>18.64</v>
      </c>
      <c r="K290" s="159" t="s">
        <v>31</v>
      </c>
      <c r="L290" s="160">
        <v>585.98</v>
      </c>
      <c r="M290" s="161" t="s">
        <v>31</v>
      </c>
      <c r="N290" s="162" t="s">
        <v>31</v>
      </c>
      <c r="U290" s="137" t="s">
        <v>244</v>
      </c>
    </row>
    <row r="291" spans="1:27" s="132" customFormat="1" x14ac:dyDescent="0.2">
      <c r="A291" s="167"/>
      <c r="B291" s="166" t="s">
        <v>31</v>
      </c>
      <c r="C291" s="904" t="s">
        <v>245</v>
      </c>
      <c r="D291" s="904"/>
      <c r="E291" s="904"/>
      <c r="F291" s="168" t="s">
        <v>31</v>
      </c>
      <c r="G291" s="168" t="s">
        <v>31</v>
      </c>
      <c r="H291" s="168" t="s">
        <v>31</v>
      </c>
      <c r="I291" s="168" t="s">
        <v>31</v>
      </c>
      <c r="J291" s="169" t="s">
        <v>31</v>
      </c>
      <c r="K291" s="168" t="s">
        <v>31</v>
      </c>
      <c r="L291" s="169">
        <v>133.88</v>
      </c>
      <c r="M291" s="170" t="s">
        <v>31</v>
      </c>
      <c r="N291" s="171" t="s">
        <v>31</v>
      </c>
      <c r="T291" s="137" t="s">
        <v>245</v>
      </c>
    </row>
    <row r="292" spans="1:27" s="132" customFormat="1" ht="22.5" x14ac:dyDescent="0.2">
      <c r="A292" s="167"/>
      <c r="B292" s="166" t="s">
        <v>892</v>
      </c>
      <c r="C292" s="904" t="s">
        <v>893</v>
      </c>
      <c r="D292" s="904"/>
      <c r="E292" s="904"/>
      <c r="F292" s="168" t="s">
        <v>144</v>
      </c>
      <c r="G292" s="168" t="s">
        <v>248</v>
      </c>
      <c r="H292" s="168" t="s">
        <v>31</v>
      </c>
      <c r="I292" s="168" t="s">
        <v>248</v>
      </c>
      <c r="J292" s="169" t="s">
        <v>31</v>
      </c>
      <c r="K292" s="168" t="s">
        <v>31</v>
      </c>
      <c r="L292" s="169">
        <v>127.19</v>
      </c>
      <c r="M292" s="170" t="s">
        <v>31</v>
      </c>
      <c r="N292" s="171" t="s">
        <v>31</v>
      </c>
      <c r="T292" s="137" t="s">
        <v>893</v>
      </c>
    </row>
    <row r="293" spans="1:27" s="132" customFormat="1" ht="22.5" x14ac:dyDescent="0.2">
      <c r="A293" s="167"/>
      <c r="B293" s="166" t="s">
        <v>894</v>
      </c>
      <c r="C293" s="904" t="s">
        <v>895</v>
      </c>
      <c r="D293" s="904"/>
      <c r="E293" s="904"/>
      <c r="F293" s="168" t="s">
        <v>144</v>
      </c>
      <c r="G293" s="168" t="s">
        <v>554</v>
      </c>
      <c r="H293" s="168" t="s">
        <v>31</v>
      </c>
      <c r="I293" s="168" t="s">
        <v>554</v>
      </c>
      <c r="J293" s="169" t="s">
        <v>31</v>
      </c>
      <c r="K293" s="168" t="s">
        <v>31</v>
      </c>
      <c r="L293" s="169">
        <v>87.02</v>
      </c>
      <c r="M293" s="170" t="s">
        <v>31</v>
      </c>
      <c r="N293" s="171" t="s">
        <v>31</v>
      </c>
      <c r="T293" s="137" t="s">
        <v>895</v>
      </c>
    </row>
    <row r="294" spans="1:27" s="132" customFormat="1" x14ac:dyDescent="0.2">
      <c r="A294" s="172"/>
      <c r="B294" s="173"/>
      <c r="C294" s="918" t="s">
        <v>252</v>
      </c>
      <c r="D294" s="918"/>
      <c r="E294" s="918"/>
      <c r="F294" s="174" t="s">
        <v>31</v>
      </c>
      <c r="G294" s="174" t="s">
        <v>31</v>
      </c>
      <c r="H294" s="174" t="s">
        <v>31</v>
      </c>
      <c r="I294" s="174" t="s">
        <v>31</v>
      </c>
      <c r="J294" s="175" t="s">
        <v>31</v>
      </c>
      <c r="K294" s="174" t="s">
        <v>31</v>
      </c>
      <c r="L294" s="175">
        <v>800.19</v>
      </c>
      <c r="M294" s="161" t="s">
        <v>31</v>
      </c>
      <c r="N294" s="176" t="s">
        <v>31</v>
      </c>
      <c r="V294" s="137" t="s">
        <v>252</v>
      </c>
    </row>
    <row r="295" spans="1:27" s="132" customFormat="1" ht="1.5" customHeight="1" x14ac:dyDescent="0.2">
      <c r="A295" s="177"/>
      <c r="B295" s="173"/>
      <c r="C295" s="173"/>
      <c r="D295" s="173"/>
      <c r="E295" s="173"/>
      <c r="F295" s="177"/>
      <c r="G295" s="177"/>
      <c r="H295" s="177"/>
      <c r="I295" s="177"/>
      <c r="J295" s="178"/>
      <c r="K295" s="177"/>
      <c r="L295" s="178"/>
      <c r="M295" s="168"/>
      <c r="N295" s="178"/>
    </row>
    <row r="296" spans="1:27" s="132" customFormat="1" ht="2.25" customHeight="1" x14ac:dyDescent="0.2"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91"/>
      <c r="M296" s="192"/>
      <c r="N296" s="193"/>
    </row>
    <row r="297" spans="1:27" s="132" customFormat="1" x14ac:dyDescent="0.2">
      <c r="A297" s="179"/>
      <c r="B297" s="180" t="s">
        <v>31</v>
      </c>
      <c r="C297" s="918" t="s">
        <v>466</v>
      </c>
      <c r="D297" s="918"/>
      <c r="E297" s="918"/>
      <c r="F297" s="918"/>
      <c r="G297" s="918"/>
      <c r="H297" s="918"/>
      <c r="I297" s="918"/>
      <c r="J297" s="918"/>
      <c r="K297" s="918"/>
      <c r="L297" s="181" t="s">
        <v>31</v>
      </c>
      <c r="M297" s="182" t="s">
        <v>31</v>
      </c>
      <c r="N297" s="183" t="s">
        <v>31</v>
      </c>
      <c r="Z297" s="137" t="s">
        <v>466</v>
      </c>
    </row>
    <row r="298" spans="1:27" s="132" customFormat="1" x14ac:dyDescent="0.2">
      <c r="A298" s="184"/>
      <c r="B298" s="166" t="s">
        <v>225</v>
      </c>
      <c r="C298" s="904" t="s">
        <v>808</v>
      </c>
      <c r="D298" s="904"/>
      <c r="E298" s="904"/>
      <c r="F298" s="904"/>
      <c r="G298" s="904"/>
      <c r="H298" s="904"/>
      <c r="I298" s="904"/>
      <c r="J298" s="904"/>
      <c r="K298" s="904"/>
      <c r="L298" s="185">
        <v>4566.84</v>
      </c>
      <c r="M298" s="186">
        <v>7.3</v>
      </c>
      <c r="N298" s="187">
        <v>33338</v>
      </c>
      <c r="AA298" s="137" t="s">
        <v>808</v>
      </c>
    </row>
    <row r="299" spans="1:27" s="132" customFormat="1" x14ac:dyDescent="0.2">
      <c r="A299" s="184"/>
      <c r="B299" s="166" t="s">
        <v>31</v>
      </c>
      <c r="C299" s="904" t="s">
        <v>270</v>
      </c>
      <c r="D299" s="904"/>
      <c r="E299" s="904"/>
      <c r="F299" s="904"/>
      <c r="G299" s="904"/>
      <c r="H299" s="904"/>
      <c r="I299" s="904"/>
      <c r="J299" s="904"/>
      <c r="K299" s="904"/>
      <c r="L299" s="185" t="s">
        <v>31</v>
      </c>
      <c r="M299" s="186" t="s">
        <v>31</v>
      </c>
      <c r="N299" s="187" t="s">
        <v>31</v>
      </c>
      <c r="AA299" s="137" t="s">
        <v>270</v>
      </c>
    </row>
    <row r="300" spans="1:27" s="132" customFormat="1" x14ac:dyDescent="0.2">
      <c r="A300" s="184"/>
      <c r="B300" s="166" t="s">
        <v>31</v>
      </c>
      <c r="C300" s="904" t="s">
        <v>271</v>
      </c>
      <c r="D300" s="904"/>
      <c r="E300" s="904"/>
      <c r="F300" s="904"/>
      <c r="G300" s="904"/>
      <c r="H300" s="904"/>
      <c r="I300" s="904"/>
      <c r="J300" s="904"/>
      <c r="K300" s="904"/>
      <c r="L300" s="185">
        <v>1076.69</v>
      </c>
      <c r="M300" s="186" t="s">
        <v>31</v>
      </c>
      <c r="N300" s="187" t="s">
        <v>31</v>
      </c>
      <c r="AA300" s="137" t="s">
        <v>271</v>
      </c>
    </row>
    <row r="301" spans="1:27" s="132" customFormat="1" x14ac:dyDescent="0.2">
      <c r="A301" s="184"/>
      <c r="B301" s="166" t="s">
        <v>31</v>
      </c>
      <c r="C301" s="904" t="s">
        <v>272</v>
      </c>
      <c r="D301" s="904"/>
      <c r="E301" s="904"/>
      <c r="F301" s="904"/>
      <c r="G301" s="904"/>
      <c r="H301" s="904"/>
      <c r="I301" s="904"/>
      <c r="J301" s="904"/>
      <c r="K301" s="904"/>
      <c r="L301" s="185">
        <v>60.56</v>
      </c>
      <c r="M301" s="186" t="s">
        <v>31</v>
      </c>
      <c r="N301" s="187" t="s">
        <v>31</v>
      </c>
      <c r="AA301" s="137" t="s">
        <v>272</v>
      </c>
    </row>
    <row r="302" spans="1:27" s="132" customFormat="1" x14ac:dyDescent="0.2">
      <c r="A302" s="184"/>
      <c r="B302" s="166" t="s">
        <v>31</v>
      </c>
      <c r="C302" s="904" t="s">
        <v>273</v>
      </c>
      <c r="D302" s="904"/>
      <c r="E302" s="904"/>
      <c r="F302" s="904"/>
      <c r="G302" s="904"/>
      <c r="H302" s="904"/>
      <c r="I302" s="904"/>
      <c r="J302" s="904"/>
      <c r="K302" s="904"/>
      <c r="L302" s="185">
        <v>1826.4</v>
      </c>
      <c r="M302" s="186" t="s">
        <v>31</v>
      </c>
      <c r="N302" s="187" t="s">
        <v>31</v>
      </c>
      <c r="AA302" s="137" t="s">
        <v>273</v>
      </c>
    </row>
    <row r="303" spans="1:27" s="132" customFormat="1" x14ac:dyDescent="0.2">
      <c r="A303" s="184"/>
      <c r="B303" s="166" t="s">
        <v>31</v>
      </c>
      <c r="C303" s="904" t="s">
        <v>274</v>
      </c>
      <c r="D303" s="904"/>
      <c r="E303" s="904"/>
      <c r="F303" s="904"/>
      <c r="G303" s="904"/>
      <c r="H303" s="904"/>
      <c r="I303" s="904"/>
      <c r="J303" s="904"/>
      <c r="K303" s="904"/>
      <c r="L303" s="185">
        <v>930.32</v>
      </c>
      <c r="M303" s="186" t="s">
        <v>31</v>
      </c>
      <c r="N303" s="187" t="s">
        <v>31</v>
      </c>
      <c r="AA303" s="137" t="s">
        <v>274</v>
      </c>
    </row>
    <row r="304" spans="1:27" s="132" customFormat="1" x14ac:dyDescent="0.2">
      <c r="A304" s="184"/>
      <c r="B304" s="166" t="s">
        <v>31</v>
      </c>
      <c r="C304" s="904" t="s">
        <v>275</v>
      </c>
      <c r="D304" s="904"/>
      <c r="E304" s="904"/>
      <c r="F304" s="904"/>
      <c r="G304" s="904"/>
      <c r="H304" s="904"/>
      <c r="I304" s="904"/>
      <c r="J304" s="904"/>
      <c r="K304" s="904"/>
      <c r="L304" s="185">
        <v>672.87</v>
      </c>
      <c r="M304" s="186" t="s">
        <v>31</v>
      </c>
      <c r="N304" s="187" t="s">
        <v>31</v>
      </c>
      <c r="AA304" s="137" t="s">
        <v>275</v>
      </c>
    </row>
    <row r="305" spans="1:28" x14ac:dyDescent="0.2">
      <c r="A305" s="184"/>
      <c r="B305" s="166" t="s">
        <v>235</v>
      </c>
      <c r="C305" s="904" t="s">
        <v>809</v>
      </c>
      <c r="D305" s="904"/>
      <c r="E305" s="904"/>
      <c r="F305" s="904"/>
      <c r="G305" s="904"/>
      <c r="H305" s="904"/>
      <c r="I305" s="904"/>
      <c r="J305" s="904"/>
      <c r="K305" s="904"/>
      <c r="L305" s="185">
        <v>54152.62</v>
      </c>
      <c r="M305" s="186">
        <v>4.51</v>
      </c>
      <c r="N305" s="187">
        <v>244228</v>
      </c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137" t="s">
        <v>809</v>
      </c>
      <c r="AB305" s="132"/>
    </row>
    <row r="306" spans="1:28" x14ac:dyDescent="0.2">
      <c r="A306" s="184"/>
      <c r="B306" s="166" t="s">
        <v>31</v>
      </c>
      <c r="C306" s="904" t="s">
        <v>276</v>
      </c>
      <c r="D306" s="904"/>
      <c r="E306" s="904"/>
      <c r="F306" s="904"/>
      <c r="G306" s="904"/>
      <c r="H306" s="904"/>
      <c r="I306" s="904"/>
      <c r="J306" s="904"/>
      <c r="K306" s="904"/>
      <c r="L306" s="185">
        <v>1083.6600000000001</v>
      </c>
      <c r="M306" s="186" t="s">
        <v>31</v>
      </c>
      <c r="N306" s="187" t="s">
        <v>31</v>
      </c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137" t="s">
        <v>276</v>
      </c>
      <c r="AB306" s="132"/>
    </row>
    <row r="307" spans="1:28" x14ac:dyDescent="0.2">
      <c r="A307" s="184"/>
      <c r="B307" s="166" t="s">
        <v>31</v>
      </c>
      <c r="C307" s="904" t="s">
        <v>277</v>
      </c>
      <c r="D307" s="904"/>
      <c r="E307" s="904"/>
      <c r="F307" s="904"/>
      <c r="G307" s="904"/>
      <c r="H307" s="904"/>
      <c r="I307" s="904"/>
      <c r="J307" s="904"/>
      <c r="K307" s="904"/>
      <c r="L307" s="185">
        <v>930.32</v>
      </c>
      <c r="M307" s="186" t="s">
        <v>31</v>
      </c>
      <c r="N307" s="187" t="s">
        <v>31</v>
      </c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137" t="s">
        <v>277</v>
      </c>
      <c r="AB307" s="132"/>
    </row>
    <row r="308" spans="1:28" x14ac:dyDescent="0.2">
      <c r="A308" s="184"/>
      <c r="B308" s="166" t="s">
        <v>31</v>
      </c>
      <c r="C308" s="904" t="s">
        <v>278</v>
      </c>
      <c r="D308" s="904"/>
      <c r="E308" s="904"/>
      <c r="F308" s="904"/>
      <c r="G308" s="904"/>
      <c r="H308" s="904"/>
      <c r="I308" s="904"/>
      <c r="J308" s="904"/>
      <c r="K308" s="904"/>
      <c r="L308" s="185">
        <v>672.87</v>
      </c>
      <c r="M308" s="186" t="s">
        <v>31</v>
      </c>
      <c r="N308" s="187" t="s">
        <v>31</v>
      </c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137" t="s">
        <v>278</v>
      </c>
      <c r="AB308" s="132"/>
    </row>
    <row r="309" spans="1:28" x14ac:dyDescent="0.2">
      <c r="A309" s="184"/>
      <c r="B309" s="178" t="s">
        <v>31</v>
      </c>
      <c r="C309" s="919" t="s">
        <v>467</v>
      </c>
      <c r="D309" s="919"/>
      <c r="E309" s="919"/>
      <c r="F309" s="919"/>
      <c r="G309" s="919"/>
      <c r="H309" s="919"/>
      <c r="I309" s="919"/>
      <c r="J309" s="919"/>
      <c r="K309" s="919"/>
      <c r="L309" s="188">
        <v>58719.46</v>
      </c>
      <c r="M309" s="189" t="s">
        <v>31</v>
      </c>
      <c r="N309" s="194">
        <v>277566</v>
      </c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132"/>
      <c r="AB309" s="137" t="s">
        <v>467</v>
      </c>
    </row>
    <row r="310" spans="1:28" ht="1.5" customHeight="1" x14ac:dyDescent="0.2">
      <c r="B310" s="178"/>
      <c r="C310" s="173"/>
      <c r="D310" s="173"/>
      <c r="E310" s="173"/>
      <c r="F310" s="173"/>
      <c r="G310" s="173"/>
      <c r="H310" s="173"/>
      <c r="I310" s="173"/>
      <c r="J310" s="173"/>
      <c r="K310" s="173"/>
      <c r="L310" s="188"/>
      <c r="M310" s="189"/>
      <c r="N310" s="195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132"/>
      <c r="AB310" s="132"/>
    </row>
    <row r="311" spans="1:28" ht="53.25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132"/>
      <c r="AB311" s="132"/>
    </row>
    <row r="312" spans="1:28" x14ac:dyDescent="0.2">
      <c r="B312" s="197" t="s">
        <v>468</v>
      </c>
      <c r="C312" s="923" t="s">
        <v>31</v>
      </c>
      <c r="D312" s="923"/>
      <c r="E312" s="923"/>
      <c r="F312" s="923"/>
      <c r="G312" s="923"/>
      <c r="H312" s="923"/>
      <c r="I312" s="923"/>
      <c r="J312" s="923"/>
      <c r="K312" s="923"/>
      <c r="L312" s="923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132"/>
      <c r="AB312" s="132"/>
    </row>
    <row r="313" spans="1:28" ht="13.5" customHeight="1" x14ac:dyDescent="0.2">
      <c r="B313" s="133"/>
      <c r="C313" s="924" t="s">
        <v>11</v>
      </c>
      <c r="D313" s="924"/>
      <c r="E313" s="924"/>
      <c r="F313" s="924"/>
      <c r="G313" s="924"/>
      <c r="H313" s="924"/>
      <c r="I313" s="924"/>
      <c r="J313" s="924"/>
      <c r="K313" s="924"/>
      <c r="L313" s="924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132"/>
      <c r="AB313" s="132"/>
    </row>
    <row r="314" spans="1:28" ht="12.75" customHeight="1" x14ac:dyDescent="0.2">
      <c r="B314" s="197" t="s">
        <v>469</v>
      </c>
      <c r="C314" s="923" t="s">
        <v>31</v>
      </c>
      <c r="D314" s="923"/>
      <c r="E314" s="923"/>
      <c r="F314" s="923"/>
      <c r="G314" s="923"/>
      <c r="H314" s="923"/>
      <c r="I314" s="923"/>
      <c r="J314" s="923"/>
      <c r="K314" s="923"/>
      <c r="L314" s="923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132"/>
      <c r="AB314" s="132"/>
    </row>
    <row r="315" spans="1:28" ht="13.5" customHeight="1" x14ac:dyDescent="0.2">
      <c r="C315" s="924" t="s">
        <v>11</v>
      </c>
      <c r="D315" s="924"/>
      <c r="E315" s="924"/>
      <c r="F315" s="924"/>
      <c r="G315" s="924"/>
      <c r="H315" s="924"/>
      <c r="I315" s="924"/>
      <c r="J315" s="924"/>
      <c r="K315" s="924"/>
      <c r="L315" s="924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132"/>
      <c r="AB315" s="132"/>
    </row>
    <row r="329" s="132" customFormat="1" x14ac:dyDescent="0.2"/>
  </sheetData>
  <mergeCells count="301">
    <mergeCell ref="C313:L313"/>
    <mergeCell ref="C314:L314"/>
    <mergeCell ref="C315:L315"/>
    <mergeCell ref="C305:K305"/>
    <mergeCell ref="C306:K306"/>
    <mergeCell ref="C307:K307"/>
    <mergeCell ref="C308:K308"/>
    <mergeCell ref="C309:K309"/>
    <mergeCell ref="C312:L312"/>
    <mergeCell ref="C299:K299"/>
    <mergeCell ref="C300:K300"/>
    <mergeCell ref="C301:K301"/>
    <mergeCell ref="C302:K302"/>
    <mergeCell ref="C303:K303"/>
    <mergeCell ref="C304:K304"/>
    <mergeCell ref="C291:E291"/>
    <mergeCell ref="C292:E292"/>
    <mergeCell ref="C293:E293"/>
    <mergeCell ref="C294:E294"/>
    <mergeCell ref="C297:K297"/>
    <mergeCell ref="C298:K298"/>
    <mergeCell ref="C285:E285"/>
    <mergeCell ref="C286:N286"/>
    <mergeCell ref="C287:E287"/>
    <mergeCell ref="C288:E288"/>
    <mergeCell ref="C289:E289"/>
    <mergeCell ref="C290:E290"/>
    <mergeCell ref="C279:E279"/>
    <mergeCell ref="C280:N280"/>
    <mergeCell ref="C281:N281"/>
    <mergeCell ref="C282:E282"/>
    <mergeCell ref="C283:N283"/>
    <mergeCell ref="C284:N284"/>
    <mergeCell ref="C273:E273"/>
    <mergeCell ref="C274:E274"/>
    <mergeCell ref="C275:E275"/>
    <mergeCell ref="C276:E276"/>
    <mergeCell ref="C277:E277"/>
    <mergeCell ref="C278:E278"/>
    <mergeCell ref="C267:N267"/>
    <mergeCell ref="C268:E268"/>
    <mergeCell ref="C269:N269"/>
    <mergeCell ref="C270:N270"/>
    <mergeCell ref="C271:E271"/>
    <mergeCell ref="C272:E272"/>
    <mergeCell ref="C261:E261"/>
    <mergeCell ref="C262:E262"/>
    <mergeCell ref="C263:E263"/>
    <mergeCell ref="C264:E264"/>
    <mergeCell ref="C265:N265"/>
    <mergeCell ref="C266:E266"/>
    <mergeCell ref="C255:N255"/>
    <mergeCell ref="C256:E256"/>
    <mergeCell ref="C257:E257"/>
    <mergeCell ref="C258:E258"/>
    <mergeCell ref="C259:E259"/>
    <mergeCell ref="C260:E260"/>
    <mergeCell ref="C249:N249"/>
    <mergeCell ref="C250:N250"/>
    <mergeCell ref="C251:E251"/>
    <mergeCell ref="C252:N252"/>
    <mergeCell ref="C253:E253"/>
    <mergeCell ref="C254:N254"/>
    <mergeCell ref="C243:E243"/>
    <mergeCell ref="C244:N244"/>
    <mergeCell ref="C245:E245"/>
    <mergeCell ref="C246:N246"/>
    <mergeCell ref="C247:E247"/>
    <mergeCell ref="C248:N248"/>
    <mergeCell ref="C237:E237"/>
    <mergeCell ref="C238:E238"/>
    <mergeCell ref="C239:E239"/>
    <mergeCell ref="C240:E240"/>
    <mergeCell ref="C241:E241"/>
    <mergeCell ref="C242:E242"/>
    <mergeCell ref="C231:N231"/>
    <mergeCell ref="C232:E232"/>
    <mergeCell ref="C233:E233"/>
    <mergeCell ref="C234:E234"/>
    <mergeCell ref="C235:E235"/>
    <mergeCell ref="C236:E236"/>
    <mergeCell ref="C225:E225"/>
    <mergeCell ref="C226:N226"/>
    <mergeCell ref="C227:E227"/>
    <mergeCell ref="C228:N228"/>
    <mergeCell ref="C229:E229"/>
    <mergeCell ref="C230:N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N209"/>
    <mergeCell ref="C210:E210"/>
    <mergeCell ref="C211:N211"/>
    <mergeCell ref="C212:N212"/>
    <mergeCell ref="C201:E201"/>
    <mergeCell ref="C202:E202"/>
    <mergeCell ref="C203:E203"/>
    <mergeCell ref="C204:E204"/>
    <mergeCell ref="C205:E205"/>
    <mergeCell ref="C206:E206"/>
    <mergeCell ref="C195:N195"/>
    <mergeCell ref="C196:E196"/>
    <mergeCell ref="C197:E197"/>
    <mergeCell ref="C198:E198"/>
    <mergeCell ref="C199:E199"/>
    <mergeCell ref="C200:E200"/>
    <mergeCell ref="C189:N189"/>
    <mergeCell ref="C190:E190"/>
    <mergeCell ref="C191:N191"/>
    <mergeCell ref="C192:N192"/>
    <mergeCell ref="C193:E193"/>
    <mergeCell ref="C194:N194"/>
    <mergeCell ref="C183:N183"/>
    <mergeCell ref="C184:E184"/>
    <mergeCell ref="C185:N185"/>
    <mergeCell ref="C186:N186"/>
    <mergeCell ref="C187:E187"/>
    <mergeCell ref="C188:N188"/>
    <mergeCell ref="C177:N177"/>
    <mergeCell ref="C178:E178"/>
    <mergeCell ref="C179:N179"/>
    <mergeCell ref="C180:N180"/>
    <mergeCell ref="C181:E181"/>
    <mergeCell ref="C182:N182"/>
    <mergeCell ref="A171:N171"/>
    <mergeCell ref="C172:E172"/>
    <mergeCell ref="C173:N173"/>
    <mergeCell ref="C174:N174"/>
    <mergeCell ref="C175:E175"/>
    <mergeCell ref="C176:N176"/>
    <mergeCell ref="C165:E165"/>
    <mergeCell ref="C166:E166"/>
    <mergeCell ref="C167:E167"/>
    <mergeCell ref="C168:E168"/>
    <mergeCell ref="C169:N169"/>
    <mergeCell ref="C170:N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N156"/>
    <mergeCell ref="C157:E157"/>
    <mergeCell ref="C158:E158"/>
    <mergeCell ref="C147:E147"/>
    <mergeCell ref="C148:E148"/>
    <mergeCell ref="C149:E149"/>
    <mergeCell ref="C150:E150"/>
    <mergeCell ref="C151:E151"/>
    <mergeCell ref="C152:E152"/>
    <mergeCell ref="C141:E141"/>
    <mergeCell ref="C142:N142"/>
    <mergeCell ref="C143:N143"/>
    <mergeCell ref="C144:E144"/>
    <mergeCell ref="C145:N145"/>
    <mergeCell ref="C146:E146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N132"/>
    <mergeCell ref="C133:E133"/>
    <mergeCell ref="C134:E134"/>
    <mergeCell ref="C123:E123"/>
    <mergeCell ref="C124:E124"/>
    <mergeCell ref="C125:E125"/>
    <mergeCell ref="C126:E126"/>
    <mergeCell ref="C127:E127"/>
    <mergeCell ref="C128:E128"/>
    <mergeCell ref="C117:N117"/>
    <mergeCell ref="C118:N118"/>
    <mergeCell ref="C119:E119"/>
    <mergeCell ref="C120:N120"/>
    <mergeCell ref="C121:E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N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N93"/>
    <mergeCell ref="C94:N94"/>
    <mergeCell ref="C95:E95"/>
    <mergeCell ref="C96:N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N83"/>
    <mergeCell ref="C84:E84"/>
    <mergeCell ref="C85:E85"/>
    <mergeCell ref="C86:E86"/>
    <mergeCell ref="C75:E75"/>
    <mergeCell ref="C76:E76"/>
    <mergeCell ref="C77:E77"/>
    <mergeCell ref="C78:E78"/>
    <mergeCell ref="C79:E79"/>
    <mergeCell ref="C80:E80"/>
    <mergeCell ref="C69:N69"/>
    <mergeCell ref="C70:E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E68"/>
    <mergeCell ref="C57:E57"/>
    <mergeCell ref="C58:N58"/>
    <mergeCell ref="C59:E59"/>
    <mergeCell ref="C60:E60"/>
    <mergeCell ref="C61:E61"/>
    <mergeCell ref="C62:E62"/>
    <mergeCell ref="C51:E51"/>
    <mergeCell ref="C52:E52"/>
    <mergeCell ref="C53:E53"/>
    <mergeCell ref="C54:E54"/>
    <mergeCell ref="C55:N55"/>
    <mergeCell ref="C56:N56"/>
    <mergeCell ref="C45:N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E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E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328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77"/>
  <sheetViews>
    <sheetView topLeftCell="A231" zoomScale="115" zoomScaleNormal="115" workbookViewId="0">
      <selection activeCell="J34" sqref="J34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37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1774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504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1273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444.52</v>
      </c>
      <c r="D20" s="148" t="s">
        <v>1775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L254*7.3/1000</f>
        <v>4.5</v>
      </c>
      <c r="M22" s="148" t="s">
        <v>1776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13.68</v>
      </c>
      <c r="D23" s="152" t="s">
        <v>1777</v>
      </c>
      <c r="E23" s="135" t="s">
        <v>206</v>
      </c>
      <c r="G23" s="132" t="s">
        <v>212</v>
      </c>
      <c r="L23" s="153"/>
      <c r="M23" s="153">
        <v>68.14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430.84</v>
      </c>
      <c r="D24" s="152" t="s">
        <v>1332</v>
      </c>
      <c r="E24" s="135" t="s">
        <v>206</v>
      </c>
      <c r="G24" s="132" t="s">
        <v>214</v>
      </c>
      <c r="L24" s="153"/>
      <c r="M24" s="153">
        <v>0.9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1333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1333</v>
      </c>
    </row>
    <row r="32" spans="1:17" s="132" customFormat="1" ht="22.5" x14ac:dyDescent="0.2">
      <c r="A32" s="157" t="s">
        <v>225</v>
      </c>
      <c r="B32" s="158" t="s">
        <v>847</v>
      </c>
      <c r="C32" s="917" t="s">
        <v>848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225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848</v>
      </c>
    </row>
    <row r="33" spans="1:23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3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8.9</v>
      </c>
      <c r="K34" s="168" t="s">
        <v>520</v>
      </c>
      <c r="L34" s="169">
        <v>11.13</v>
      </c>
      <c r="M34" s="170" t="s">
        <v>31</v>
      </c>
      <c r="N34" s="171" t="s">
        <v>31</v>
      </c>
      <c r="S34" s="137" t="s">
        <v>255</v>
      </c>
    </row>
    <row r="35" spans="1:23" s="132" customFormat="1" x14ac:dyDescent="0.2">
      <c r="A35" s="167"/>
      <c r="B35" s="166" t="s">
        <v>235</v>
      </c>
      <c r="C35" s="904" t="s">
        <v>236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0.66</v>
      </c>
      <c r="K35" s="168" t="s">
        <v>520</v>
      </c>
      <c r="L35" s="169">
        <v>0.83</v>
      </c>
      <c r="M35" s="170" t="s">
        <v>31</v>
      </c>
      <c r="N35" s="171" t="s">
        <v>31</v>
      </c>
      <c r="S35" s="137" t="s">
        <v>236</v>
      </c>
    </row>
    <row r="36" spans="1:23" s="132" customFormat="1" x14ac:dyDescent="0.2">
      <c r="A36" s="167"/>
      <c r="B36" s="166" t="s">
        <v>238</v>
      </c>
      <c r="C36" s="904" t="s">
        <v>239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0.12</v>
      </c>
      <c r="K36" s="168" t="s">
        <v>520</v>
      </c>
      <c r="L36" s="169">
        <v>0.15</v>
      </c>
      <c r="M36" s="170" t="s">
        <v>31</v>
      </c>
      <c r="N36" s="171" t="s">
        <v>31</v>
      </c>
      <c r="S36" s="137" t="s">
        <v>239</v>
      </c>
    </row>
    <row r="37" spans="1:23" s="132" customFormat="1" x14ac:dyDescent="0.2">
      <c r="A37" s="167"/>
      <c r="B37" s="166" t="s">
        <v>256</v>
      </c>
      <c r="C37" s="904" t="s">
        <v>257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0.18</v>
      </c>
      <c r="K37" s="168" t="s">
        <v>31</v>
      </c>
      <c r="L37" s="169">
        <v>0.18</v>
      </c>
      <c r="M37" s="170" t="s">
        <v>31</v>
      </c>
      <c r="N37" s="171" t="s">
        <v>31</v>
      </c>
      <c r="S37" s="137" t="s">
        <v>257</v>
      </c>
    </row>
    <row r="38" spans="1:23" s="132" customFormat="1" x14ac:dyDescent="0.2">
      <c r="A38" s="167"/>
      <c r="B38" s="166" t="s">
        <v>31</v>
      </c>
      <c r="C38" s="904" t="s">
        <v>258</v>
      </c>
      <c r="D38" s="904"/>
      <c r="E38" s="904"/>
      <c r="F38" s="168" t="s">
        <v>241</v>
      </c>
      <c r="G38" s="168" t="s">
        <v>849</v>
      </c>
      <c r="H38" s="168" t="s">
        <v>520</v>
      </c>
      <c r="I38" s="168" t="s">
        <v>850</v>
      </c>
      <c r="J38" s="169" t="s">
        <v>31</v>
      </c>
      <c r="K38" s="168" t="s">
        <v>31</v>
      </c>
      <c r="L38" s="169" t="s">
        <v>31</v>
      </c>
      <c r="M38" s="170" t="s">
        <v>31</v>
      </c>
      <c r="N38" s="171" t="s">
        <v>31</v>
      </c>
      <c r="T38" s="137" t="s">
        <v>258</v>
      </c>
    </row>
    <row r="39" spans="1:23" s="132" customFormat="1" x14ac:dyDescent="0.2">
      <c r="A39" s="167"/>
      <c r="B39" s="166" t="s">
        <v>31</v>
      </c>
      <c r="C39" s="904" t="s">
        <v>240</v>
      </c>
      <c r="D39" s="904"/>
      <c r="E39" s="904"/>
      <c r="F39" s="168" t="s">
        <v>241</v>
      </c>
      <c r="G39" s="168" t="s">
        <v>851</v>
      </c>
      <c r="H39" s="168" t="s">
        <v>520</v>
      </c>
      <c r="I39" s="168" t="s">
        <v>852</v>
      </c>
      <c r="J39" s="169" t="s">
        <v>31</v>
      </c>
      <c r="K39" s="168" t="s">
        <v>31</v>
      </c>
      <c r="L39" s="169" t="s">
        <v>31</v>
      </c>
      <c r="M39" s="170" t="s">
        <v>31</v>
      </c>
      <c r="N39" s="171" t="s">
        <v>31</v>
      </c>
      <c r="T39" s="137" t="s">
        <v>240</v>
      </c>
    </row>
    <row r="40" spans="1:23" s="132" customFormat="1" x14ac:dyDescent="0.2">
      <c r="A40" s="167"/>
      <c r="B40" s="166" t="s">
        <v>31</v>
      </c>
      <c r="C40" s="917" t="s">
        <v>244</v>
      </c>
      <c r="D40" s="917"/>
      <c r="E40" s="917"/>
      <c r="F40" s="159" t="s">
        <v>31</v>
      </c>
      <c r="G40" s="159" t="s">
        <v>31</v>
      </c>
      <c r="H40" s="159" t="s">
        <v>31</v>
      </c>
      <c r="I40" s="159" t="s">
        <v>31</v>
      </c>
      <c r="J40" s="160">
        <v>9.74</v>
      </c>
      <c r="K40" s="159" t="s">
        <v>31</v>
      </c>
      <c r="L40" s="160">
        <v>12.14</v>
      </c>
      <c r="M40" s="161" t="s">
        <v>31</v>
      </c>
      <c r="N40" s="162" t="s">
        <v>31</v>
      </c>
      <c r="U40" s="137" t="s">
        <v>244</v>
      </c>
    </row>
    <row r="41" spans="1:23" s="132" customFormat="1" x14ac:dyDescent="0.2">
      <c r="A41" s="167"/>
      <c r="B41" s="166" t="s">
        <v>31</v>
      </c>
      <c r="C41" s="904" t="s">
        <v>245</v>
      </c>
      <c r="D41" s="904"/>
      <c r="E41" s="904"/>
      <c r="F41" s="168" t="s">
        <v>31</v>
      </c>
      <c r="G41" s="168" t="s">
        <v>31</v>
      </c>
      <c r="H41" s="168" t="s">
        <v>31</v>
      </c>
      <c r="I41" s="168" t="s">
        <v>31</v>
      </c>
      <c r="J41" s="169" t="s">
        <v>31</v>
      </c>
      <c r="K41" s="168" t="s">
        <v>31</v>
      </c>
      <c r="L41" s="169">
        <v>11.28</v>
      </c>
      <c r="M41" s="170" t="s">
        <v>31</v>
      </c>
      <c r="N41" s="171" t="s">
        <v>31</v>
      </c>
      <c r="T41" s="137" t="s">
        <v>245</v>
      </c>
    </row>
    <row r="42" spans="1:23" s="132" customFormat="1" ht="22.5" x14ac:dyDescent="0.2">
      <c r="A42" s="167"/>
      <c r="B42" s="166" t="s">
        <v>839</v>
      </c>
      <c r="C42" s="904" t="s">
        <v>840</v>
      </c>
      <c r="D42" s="904"/>
      <c r="E42" s="904"/>
      <c r="F42" s="168" t="s">
        <v>144</v>
      </c>
      <c r="G42" s="168" t="s">
        <v>841</v>
      </c>
      <c r="H42" s="168" t="s">
        <v>31</v>
      </c>
      <c r="I42" s="168" t="s">
        <v>841</v>
      </c>
      <c r="J42" s="169" t="s">
        <v>31</v>
      </c>
      <c r="K42" s="168" t="s">
        <v>31</v>
      </c>
      <c r="L42" s="169">
        <v>10.38</v>
      </c>
      <c r="M42" s="170" t="s">
        <v>31</v>
      </c>
      <c r="N42" s="171" t="s">
        <v>31</v>
      </c>
      <c r="T42" s="137" t="s">
        <v>840</v>
      </c>
    </row>
    <row r="43" spans="1:23" s="132" customFormat="1" ht="22.5" x14ac:dyDescent="0.2">
      <c r="A43" s="167"/>
      <c r="B43" s="166" t="s">
        <v>842</v>
      </c>
      <c r="C43" s="904" t="s">
        <v>843</v>
      </c>
      <c r="D43" s="904"/>
      <c r="E43" s="904"/>
      <c r="F43" s="168" t="s">
        <v>144</v>
      </c>
      <c r="G43" s="168" t="s">
        <v>554</v>
      </c>
      <c r="H43" s="168" t="s">
        <v>31</v>
      </c>
      <c r="I43" s="168" t="s">
        <v>554</v>
      </c>
      <c r="J43" s="169" t="s">
        <v>31</v>
      </c>
      <c r="K43" s="168" t="s">
        <v>31</v>
      </c>
      <c r="L43" s="169">
        <v>7.33</v>
      </c>
      <c r="M43" s="170" t="s">
        <v>31</v>
      </c>
      <c r="N43" s="171" t="s">
        <v>31</v>
      </c>
      <c r="T43" s="137" t="s">
        <v>843</v>
      </c>
    </row>
    <row r="44" spans="1:23" s="132" customFormat="1" x14ac:dyDescent="0.2">
      <c r="A44" s="172"/>
      <c r="B44" s="173"/>
      <c r="C44" s="918" t="s">
        <v>252</v>
      </c>
      <c r="D44" s="918"/>
      <c r="E44" s="918"/>
      <c r="F44" s="174" t="s">
        <v>31</v>
      </c>
      <c r="G44" s="174" t="s">
        <v>31</v>
      </c>
      <c r="H44" s="174" t="s">
        <v>31</v>
      </c>
      <c r="I44" s="174" t="s">
        <v>31</v>
      </c>
      <c r="J44" s="175" t="s">
        <v>31</v>
      </c>
      <c r="K44" s="174" t="s">
        <v>31</v>
      </c>
      <c r="L44" s="175">
        <v>29.85</v>
      </c>
      <c r="M44" s="161" t="s">
        <v>31</v>
      </c>
      <c r="N44" s="176" t="s">
        <v>31</v>
      </c>
      <c r="V44" s="137" t="s">
        <v>252</v>
      </c>
    </row>
    <row r="45" spans="1:23" s="132" customFormat="1" ht="22.5" x14ac:dyDescent="0.2">
      <c r="A45" s="157" t="s">
        <v>235</v>
      </c>
      <c r="B45" s="158" t="s">
        <v>1301</v>
      </c>
      <c r="C45" s="917" t="s">
        <v>1334</v>
      </c>
      <c r="D45" s="917"/>
      <c r="E45" s="917"/>
      <c r="F45" s="159" t="s">
        <v>178</v>
      </c>
      <c r="G45" s="159" t="s">
        <v>31</v>
      </c>
      <c r="H45" s="159" t="s">
        <v>31</v>
      </c>
      <c r="I45" s="159" t="s">
        <v>225</v>
      </c>
      <c r="J45" s="160">
        <v>10293.540000000001</v>
      </c>
      <c r="K45" s="159" t="s">
        <v>706</v>
      </c>
      <c r="L45" s="160">
        <v>10417.06</v>
      </c>
      <c r="M45" s="161" t="s">
        <v>31</v>
      </c>
      <c r="N45" s="162" t="s">
        <v>31</v>
      </c>
      <c r="Q45" s="137" t="s">
        <v>1334</v>
      </c>
    </row>
    <row r="46" spans="1:23" s="132" customFormat="1" x14ac:dyDescent="0.2">
      <c r="A46" s="163"/>
      <c r="B46" s="164"/>
      <c r="C46" s="904" t="s">
        <v>1335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W46" s="137" t="s">
        <v>1335</v>
      </c>
    </row>
    <row r="47" spans="1:23" s="132" customFormat="1" ht="22.5" x14ac:dyDescent="0.2">
      <c r="A47" s="165"/>
      <c r="B47" s="166" t="s">
        <v>708</v>
      </c>
      <c r="C47" s="904" t="s">
        <v>709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R47" s="137" t="s">
        <v>709</v>
      </c>
    </row>
    <row r="48" spans="1:23" s="132" customFormat="1" x14ac:dyDescent="0.2">
      <c r="A48" s="157" t="s">
        <v>238</v>
      </c>
      <c r="B48" s="158" t="s">
        <v>1336</v>
      </c>
      <c r="C48" s="917" t="s">
        <v>1337</v>
      </c>
      <c r="D48" s="917"/>
      <c r="E48" s="917"/>
      <c r="F48" s="159" t="s">
        <v>178</v>
      </c>
      <c r="G48" s="159" t="s">
        <v>31</v>
      </c>
      <c r="H48" s="159" t="s">
        <v>31</v>
      </c>
      <c r="I48" s="159" t="s">
        <v>225</v>
      </c>
      <c r="J48" s="160" t="s">
        <v>31</v>
      </c>
      <c r="K48" s="159" t="s">
        <v>31</v>
      </c>
      <c r="L48" s="160" t="s">
        <v>31</v>
      </c>
      <c r="M48" s="161" t="s">
        <v>31</v>
      </c>
      <c r="N48" s="162" t="s">
        <v>31</v>
      </c>
      <c r="Q48" s="137" t="s">
        <v>1337</v>
      </c>
    </row>
    <row r="49" spans="1:23" s="132" customFormat="1" ht="22.5" x14ac:dyDescent="0.2">
      <c r="A49" s="165"/>
      <c r="B49" s="166" t="s">
        <v>231</v>
      </c>
      <c r="C49" s="904" t="s">
        <v>232</v>
      </c>
      <c r="D49" s="904"/>
      <c r="E49" s="904"/>
      <c r="F49" s="904"/>
      <c r="G49" s="904"/>
      <c r="H49" s="904"/>
      <c r="I49" s="904"/>
      <c r="J49" s="904"/>
      <c r="K49" s="904"/>
      <c r="L49" s="904"/>
      <c r="M49" s="904"/>
      <c r="N49" s="912"/>
      <c r="R49" s="137" t="s">
        <v>232</v>
      </c>
    </row>
    <row r="50" spans="1:23" s="132" customFormat="1" x14ac:dyDescent="0.2">
      <c r="A50" s="167"/>
      <c r="B50" s="166" t="s">
        <v>225</v>
      </c>
      <c r="C50" s="904" t="s">
        <v>255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>
        <v>9.82</v>
      </c>
      <c r="K50" s="168" t="s">
        <v>520</v>
      </c>
      <c r="L50" s="169">
        <v>12.28</v>
      </c>
      <c r="M50" s="170" t="s">
        <v>31</v>
      </c>
      <c r="N50" s="171" t="s">
        <v>31</v>
      </c>
      <c r="S50" s="137" t="s">
        <v>255</v>
      </c>
    </row>
    <row r="51" spans="1:23" s="132" customFormat="1" x14ac:dyDescent="0.2">
      <c r="A51" s="167"/>
      <c r="B51" s="166" t="s">
        <v>235</v>
      </c>
      <c r="C51" s="904" t="s">
        <v>236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>
        <v>9.06</v>
      </c>
      <c r="K51" s="168" t="s">
        <v>520</v>
      </c>
      <c r="L51" s="169">
        <v>11.33</v>
      </c>
      <c r="M51" s="170" t="s">
        <v>31</v>
      </c>
      <c r="N51" s="171" t="s">
        <v>31</v>
      </c>
      <c r="S51" s="137" t="s">
        <v>236</v>
      </c>
    </row>
    <row r="52" spans="1:23" s="132" customFormat="1" x14ac:dyDescent="0.2">
      <c r="A52" s="167"/>
      <c r="B52" s="166" t="s">
        <v>238</v>
      </c>
      <c r="C52" s="904" t="s">
        <v>239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>
        <v>1.26</v>
      </c>
      <c r="K52" s="168" t="s">
        <v>520</v>
      </c>
      <c r="L52" s="169">
        <v>1.58</v>
      </c>
      <c r="M52" s="170" t="s">
        <v>31</v>
      </c>
      <c r="N52" s="171" t="s">
        <v>31</v>
      </c>
      <c r="S52" s="137" t="s">
        <v>239</v>
      </c>
    </row>
    <row r="53" spans="1:23" s="132" customFormat="1" x14ac:dyDescent="0.2">
      <c r="A53" s="167"/>
      <c r="B53" s="166" t="s">
        <v>256</v>
      </c>
      <c r="C53" s="904" t="s">
        <v>257</v>
      </c>
      <c r="D53" s="904"/>
      <c r="E53" s="904"/>
      <c r="F53" s="168" t="s">
        <v>31</v>
      </c>
      <c r="G53" s="168" t="s">
        <v>31</v>
      </c>
      <c r="H53" s="168" t="s">
        <v>31</v>
      </c>
      <c r="I53" s="168" t="s">
        <v>31</v>
      </c>
      <c r="J53" s="169">
        <v>0.81</v>
      </c>
      <c r="K53" s="168" t="s">
        <v>31</v>
      </c>
      <c r="L53" s="169">
        <v>0.81</v>
      </c>
      <c r="M53" s="170" t="s">
        <v>31</v>
      </c>
      <c r="N53" s="171" t="s">
        <v>31</v>
      </c>
      <c r="S53" s="137" t="s">
        <v>257</v>
      </c>
    </row>
    <row r="54" spans="1:23" s="132" customFormat="1" x14ac:dyDescent="0.2">
      <c r="A54" s="167"/>
      <c r="B54" s="166" t="s">
        <v>31</v>
      </c>
      <c r="C54" s="904" t="s">
        <v>258</v>
      </c>
      <c r="D54" s="904"/>
      <c r="E54" s="904"/>
      <c r="F54" s="168" t="s">
        <v>241</v>
      </c>
      <c r="G54" s="168" t="s">
        <v>1338</v>
      </c>
      <c r="H54" s="168" t="s">
        <v>520</v>
      </c>
      <c r="I54" s="168" t="s">
        <v>1339</v>
      </c>
      <c r="J54" s="169" t="s">
        <v>31</v>
      </c>
      <c r="K54" s="168" t="s">
        <v>31</v>
      </c>
      <c r="L54" s="169" t="s">
        <v>31</v>
      </c>
      <c r="M54" s="170" t="s">
        <v>31</v>
      </c>
      <c r="N54" s="171" t="s">
        <v>31</v>
      </c>
      <c r="T54" s="137" t="s">
        <v>258</v>
      </c>
    </row>
    <row r="55" spans="1:23" s="132" customFormat="1" x14ac:dyDescent="0.2">
      <c r="A55" s="167"/>
      <c r="B55" s="166" t="s">
        <v>31</v>
      </c>
      <c r="C55" s="904" t="s">
        <v>240</v>
      </c>
      <c r="D55" s="904"/>
      <c r="E55" s="904"/>
      <c r="F55" s="168" t="s">
        <v>241</v>
      </c>
      <c r="G55" s="168" t="s">
        <v>868</v>
      </c>
      <c r="H55" s="168" t="s">
        <v>520</v>
      </c>
      <c r="I55" s="168" t="s">
        <v>1340</v>
      </c>
      <c r="J55" s="169" t="s">
        <v>31</v>
      </c>
      <c r="K55" s="168" t="s">
        <v>31</v>
      </c>
      <c r="L55" s="169" t="s">
        <v>31</v>
      </c>
      <c r="M55" s="170" t="s">
        <v>31</v>
      </c>
      <c r="N55" s="171" t="s">
        <v>31</v>
      </c>
      <c r="T55" s="137" t="s">
        <v>240</v>
      </c>
    </row>
    <row r="56" spans="1:23" s="132" customFormat="1" x14ac:dyDescent="0.2">
      <c r="A56" s="167"/>
      <c r="B56" s="166" t="s">
        <v>31</v>
      </c>
      <c r="C56" s="917" t="s">
        <v>244</v>
      </c>
      <c r="D56" s="917"/>
      <c r="E56" s="917"/>
      <c r="F56" s="159" t="s">
        <v>31</v>
      </c>
      <c r="G56" s="159" t="s">
        <v>31</v>
      </c>
      <c r="H56" s="159" t="s">
        <v>31</v>
      </c>
      <c r="I56" s="159" t="s">
        <v>31</v>
      </c>
      <c r="J56" s="160">
        <v>19.690000000000001</v>
      </c>
      <c r="K56" s="159" t="s">
        <v>31</v>
      </c>
      <c r="L56" s="160">
        <v>24.42</v>
      </c>
      <c r="M56" s="161" t="s">
        <v>31</v>
      </c>
      <c r="N56" s="162" t="s">
        <v>31</v>
      </c>
      <c r="U56" s="137" t="s">
        <v>244</v>
      </c>
    </row>
    <row r="57" spans="1:23" s="132" customFormat="1" x14ac:dyDescent="0.2">
      <c r="A57" s="167"/>
      <c r="B57" s="166" t="s">
        <v>31</v>
      </c>
      <c r="C57" s="904" t="s">
        <v>245</v>
      </c>
      <c r="D57" s="904"/>
      <c r="E57" s="904"/>
      <c r="F57" s="168" t="s">
        <v>31</v>
      </c>
      <c r="G57" s="168" t="s">
        <v>31</v>
      </c>
      <c r="H57" s="168" t="s">
        <v>31</v>
      </c>
      <c r="I57" s="168" t="s">
        <v>31</v>
      </c>
      <c r="J57" s="169" t="s">
        <v>31</v>
      </c>
      <c r="K57" s="168" t="s">
        <v>31</v>
      </c>
      <c r="L57" s="169">
        <v>13.86</v>
      </c>
      <c r="M57" s="170" t="s">
        <v>31</v>
      </c>
      <c r="N57" s="171" t="s">
        <v>31</v>
      </c>
      <c r="T57" s="137" t="s">
        <v>245</v>
      </c>
    </row>
    <row r="58" spans="1:23" s="132" customFormat="1" ht="22.5" x14ac:dyDescent="0.2">
      <c r="A58" s="167"/>
      <c r="B58" s="166" t="s">
        <v>892</v>
      </c>
      <c r="C58" s="904" t="s">
        <v>893</v>
      </c>
      <c r="D58" s="904"/>
      <c r="E58" s="904"/>
      <c r="F58" s="168" t="s">
        <v>144</v>
      </c>
      <c r="G58" s="168" t="s">
        <v>248</v>
      </c>
      <c r="H58" s="168" t="s">
        <v>31</v>
      </c>
      <c r="I58" s="168" t="s">
        <v>248</v>
      </c>
      <c r="J58" s="169" t="s">
        <v>31</v>
      </c>
      <c r="K58" s="168" t="s">
        <v>31</v>
      </c>
      <c r="L58" s="169">
        <v>13.17</v>
      </c>
      <c r="M58" s="170" t="s">
        <v>31</v>
      </c>
      <c r="N58" s="171" t="s">
        <v>31</v>
      </c>
      <c r="T58" s="137" t="s">
        <v>893</v>
      </c>
    </row>
    <row r="59" spans="1:23" s="132" customFormat="1" ht="22.5" x14ac:dyDescent="0.2">
      <c r="A59" s="167"/>
      <c r="B59" s="166" t="s">
        <v>894</v>
      </c>
      <c r="C59" s="904" t="s">
        <v>895</v>
      </c>
      <c r="D59" s="904"/>
      <c r="E59" s="904"/>
      <c r="F59" s="168" t="s">
        <v>144</v>
      </c>
      <c r="G59" s="168" t="s">
        <v>554</v>
      </c>
      <c r="H59" s="168" t="s">
        <v>31</v>
      </c>
      <c r="I59" s="168" t="s">
        <v>554</v>
      </c>
      <c r="J59" s="169" t="s">
        <v>31</v>
      </c>
      <c r="K59" s="168" t="s">
        <v>31</v>
      </c>
      <c r="L59" s="169">
        <v>9.01</v>
      </c>
      <c r="M59" s="170" t="s">
        <v>31</v>
      </c>
      <c r="N59" s="171" t="s">
        <v>31</v>
      </c>
      <c r="T59" s="137" t="s">
        <v>895</v>
      </c>
    </row>
    <row r="60" spans="1:23" s="132" customFormat="1" x14ac:dyDescent="0.2">
      <c r="A60" s="172"/>
      <c r="B60" s="173"/>
      <c r="C60" s="918" t="s">
        <v>252</v>
      </c>
      <c r="D60" s="918"/>
      <c r="E60" s="918"/>
      <c r="F60" s="174" t="s">
        <v>31</v>
      </c>
      <c r="G60" s="174" t="s">
        <v>31</v>
      </c>
      <c r="H60" s="174" t="s">
        <v>31</v>
      </c>
      <c r="I60" s="174" t="s">
        <v>31</v>
      </c>
      <c r="J60" s="175" t="s">
        <v>31</v>
      </c>
      <c r="K60" s="174" t="s">
        <v>31</v>
      </c>
      <c r="L60" s="175">
        <v>46.6</v>
      </c>
      <c r="M60" s="161" t="s">
        <v>31</v>
      </c>
      <c r="N60" s="176" t="s">
        <v>31</v>
      </c>
      <c r="V60" s="137" t="s">
        <v>252</v>
      </c>
    </row>
    <row r="61" spans="1:23" s="132" customFormat="1" ht="22.5" x14ac:dyDescent="0.2">
      <c r="A61" s="157" t="s">
        <v>256</v>
      </c>
      <c r="B61" s="158" t="s">
        <v>1341</v>
      </c>
      <c r="C61" s="917" t="s">
        <v>1342</v>
      </c>
      <c r="D61" s="917"/>
      <c r="E61" s="917"/>
      <c r="F61" s="159" t="s">
        <v>178</v>
      </c>
      <c r="G61" s="159" t="s">
        <v>31</v>
      </c>
      <c r="H61" s="159" t="s">
        <v>31</v>
      </c>
      <c r="I61" s="159" t="s">
        <v>225</v>
      </c>
      <c r="J61" s="160">
        <v>2205.9699999999998</v>
      </c>
      <c r="K61" s="159" t="s">
        <v>706</v>
      </c>
      <c r="L61" s="160">
        <v>2232.44</v>
      </c>
      <c r="M61" s="161" t="s">
        <v>31</v>
      </c>
      <c r="N61" s="162" t="s">
        <v>31</v>
      </c>
      <c r="Q61" s="137" t="s">
        <v>1342</v>
      </c>
    </row>
    <row r="62" spans="1:23" s="132" customFormat="1" x14ac:dyDescent="0.2">
      <c r="A62" s="163"/>
      <c r="B62" s="164"/>
      <c r="C62" s="904" t="s">
        <v>1343</v>
      </c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12"/>
      <c r="W62" s="137" t="s">
        <v>1343</v>
      </c>
    </row>
    <row r="63" spans="1:23" s="132" customFormat="1" ht="22.5" x14ac:dyDescent="0.2">
      <c r="A63" s="165"/>
      <c r="B63" s="166" t="s">
        <v>708</v>
      </c>
      <c r="C63" s="904" t="s">
        <v>709</v>
      </c>
      <c r="D63" s="904"/>
      <c r="E63" s="904"/>
      <c r="F63" s="904"/>
      <c r="G63" s="904"/>
      <c r="H63" s="904"/>
      <c r="I63" s="904"/>
      <c r="J63" s="904"/>
      <c r="K63" s="904"/>
      <c r="L63" s="904"/>
      <c r="M63" s="904"/>
      <c r="N63" s="912"/>
      <c r="R63" s="137" t="s">
        <v>709</v>
      </c>
    </row>
    <row r="64" spans="1:23" s="132" customFormat="1" ht="22.5" x14ac:dyDescent="0.2">
      <c r="A64" s="157" t="s">
        <v>285</v>
      </c>
      <c r="B64" s="158" t="s">
        <v>847</v>
      </c>
      <c r="C64" s="917" t="s">
        <v>848</v>
      </c>
      <c r="D64" s="917"/>
      <c r="E64" s="917"/>
      <c r="F64" s="159" t="s">
        <v>178</v>
      </c>
      <c r="G64" s="159" t="s">
        <v>31</v>
      </c>
      <c r="H64" s="159" t="s">
        <v>31</v>
      </c>
      <c r="I64" s="159" t="s">
        <v>225</v>
      </c>
      <c r="J64" s="160" t="s">
        <v>31</v>
      </c>
      <c r="K64" s="159" t="s">
        <v>31</v>
      </c>
      <c r="L64" s="160" t="s">
        <v>31</v>
      </c>
      <c r="M64" s="161" t="s">
        <v>31</v>
      </c>
      <c r="N64" s="162" t="s">
        <v>31</v>
      </c>
      <c r="Q64" s="137" t="s">
        <v>848</v>
      </c>
    </row>
    <row r="65" spans="1:23" s="132" customFormat="1" ht="22.5" x14ac:dyDescent="0.2">
      <c r="A65" s="165"/>
      <c r="B65" s="166" t="s">
        <v>231</v>
      </c>
      <c r="C65" s="904" t="s">
        <v>232</v>
      </c>
      <c r="D65" s="904"/>
      <c r="E65" s="904"/>
      <c r="F65" s="904"/>
      <c r="G65" s="904"/>
      <c r="H65" s="904"/>
      <c r="I65" s="904"/>
      <c r="J65" s="904"/>
      <c r="K65" s="904"/>
      <c r="L65" s="904"/>
      <c r="M65" s="904"/>
      <c r="N65" s="912"/>
      <c r="R65" s="137" t="s">
        <v>232</v>
      </c>
    </row>
    <row r="66" spans="1:23" s="132" customFormat="1" x14ac:dyDescent="0.2">
      <c r="A66" s="167"/>
      <c r="B66" s="166" t="s">
        <v>225</v>
      </c>
      <c r="C66" s="904" t="s">
        <v>255</v>
      </c>
      <c r="D66" s="904"/>
      <c r="E66" s="904"/>
      <c r="F66" s="168" t="s">
        <v>31</v>
      </c>
      <c r="G66" s="168" t="s">
        <v>31</v>
      </c>
      <c r="H66" s="168" t="s">
        <v>31</v>
      </c>
      <c r="I66" s="168" t="s">
        <v>31</v>
      </c>
      <c r="J66" s="169">
        <v>8.9</v>
      </c>
      <c r="K66" s="168" t="s">
        <v>520</v>
      </c>
      <c r="L66" s="169">
        <v>11.13</v>
      </c>
      <c r="M66" s="170" t="s">
        <v>31</v>
      </c>
      <c r="N66" s="171" t="s">
        <v>31</v>
      </c>
      <c r="S66" s="137" t="s">
        <v>255</v>
      </c>
    </row>
    <row r="67" spans="1:23" s="132" customFormat="1" x14ac:dyDescent="0.2">
      <c r="A67" s="167"/>
      <c r="B67" s="166" t="s">
        <v>235</v>
      </c>
      <c r="C67" s="904" t="s">
        <v>236</v>
      </c>
      <c r="D67" s="904"/>
      <c r="E67" s="904"/>
      <c r="F67" s="168" t="s">
        <v>31</v>
      </c>
      <c r="G67" s="168" t="s">
        <v>31</v>
      </c>
      <c r="H67" s="168" t="s">
        <v>31</v>
      </c>
      <c r="I67" s="168" t="s">
        <v>31</v>
      </c>
      <c r="J67" s="169">
        <v>0.66</v>
      </c>
      <c r="K67" s="168" t="s">
        <v>520</v>
      </c>
      <c r="L67" s="169">
        <v>0.83</v>
      </c>
      <c r="M67" s="170" t="s">
        <v>31</v>
      </c>
      <c r="N67" s="171" t="s">
        <v>31</v>
      </c>
      <c r="S67" s="137" t="s">
        <v>236</v>
      </c>
    </row>
    <row r="68" spans="1:23" s="132" customFormat="1" x14ac:dyDescent="0.2">
      <c r="A68" s="167"/>
      <c r="B68" s="166" t="s">
        <v>238</v>
      </c>
      <c r="C68" s="904" t="s">
        <v>239</v>
      </c>
      <c r="D68" s="904"/>
      <c r="E68" s="904"/>
      <c r="F68" s="168" t="s">
        <v>31</v>
      </c>
      <c r="G68" s="168" t="s">
        <v>31</v>
      </c>
      <c r="H68" s="168" t="s">
        <v>31</v>
      </c>
      <c r="I68" s="168" t="s">
        <v>31</v>
      </c>
      <c r="J68" s="169">
        <v>0.12</v>
      </c>
      <c r="K68" s="168" t="s">
        <v>520</v>
      </c>
      <c r="L68" s="169">
        <v>0.15</v>
      </c>
      <c r="M68" s="170" t="s">
        <v>31</v>
      </c>
      <c r="N68" s="171" t="s">
        <v>31</v>
      </c>
      <c r="S68" s="137" t="s">
        <v>239</v>
      </c>
    </row>
    <row r="69" spans="1:23" s="132" customFormat="1" x14ac:dyDescent="0.2">
      <c r="A69" s="167"/>
      <c r="B69" s="166" t="s">
        <v>256</v>
      </c>
      <c r="C69" s="904" t="s">
        <v>257</v>
      </c>
      <c r="D69" s="904"/>
      <c r="E69" s="904"/>
      <c r="F69" s="168" t="s">
        <v>31</v>
      </c>
      <c r="G69" s="168" t="s">
        <v>31</v>
      </c>
      <c r="H69" s="168" t="s">
        <v>31</v>
      </c>
      <c r="I69" s="168" t="s">
        <v>31</v>
      </c>
      <c r="J69" s="169">
        <v>0.18</v>
      </c>
      <c r="K69" s="168" t="s">
        <v>31</v>
      </c>
      <c r="L69" s="169">
        <v>0.18</v>
      </c>
      <c r="M69" s="170" t="s">
        <v>31</v>
      </c>
      <c r="N69" s="171" t="s">
        <v>31</v>
      </c>
      <c r="S69" s="137" t="s">
        <v>257</v>
      </c>
    </row>
    <row r="70" spans="1:23" s="132" customFormat="1" x14ac:dyDescent="0.2">
      <c r="A70" s="167"/>
      <c r="B70" s="166" t="s">
        <v>31</v>
      </c>
      <c r="C70" s="904" t="s">
        <v>258</v>
      </c>
      <c r="D70" s="904"/>
      <c r="E70" s="904"/>
      <c r="F70" s="168" t="s">
        <v>241</v>
      </c>
      <c r="G70" s="168" t="s">
        <v>849</v>
      </c>
      <c r="H70" s="168" t="s">
        <v>520</v>
      </c>
      <c r="I70" s="168" t="s">
        <v>850</v>
      </c>
      <c r="J70" s="169" t="s">
        <v>31</v>
      </c>
      <c r="K70" s="168" t="s">
        <v>31</v>
      </c>
      <c r="L70" s="169" t="s">
        <v>31</v>
      </c>
      <c r="M70" s="170" t="s">
        <v>31</v>
      </c>
      <c r="N70" s="171" t="s">
        <v>31</v>
      </c>
      <c r="T70" s="137" t="s">
        <v>258</v>
      </c>
    </row>
    <row r="71" spans="1:23" s="132" customFormat="1" x14ac:dyDescent="0.2">
      <c r="A71" s="167"/>
      <c r="B71" s="166" t="s">
        <v>31</v>
      </c>
      <c r="C71" s="904" t="s">
        <v>240</v>
      </c>
      <c r="D71" s="904"/>
      <c r="E71" s="904"/>
      <c r="F71" s="168" t="s">
        <v>241</v>
      </c>
      <c r="G71" s="168" t="s">
        <v>851</v>
      </c>
      <c r="H71" s="168" t="s">
        <v>520</v>
      </c>
      <c r="I71" s="168" t="s">
        <v>852</v>
      </c>
      <c r="J71" s="169" t="s">
        <v>31</v>
      </c>
      <c r="K71" s="168" t="s">
        <v>31</v>
      </c>
      <c r="L71" s="169" t="s">
        <v>31</v>
      </c>
      <c r="M71" s="170" t="s">
        <v>31</v>
      </c>
      <c r="N71" s="171" t="s">
        <v>31</v>
      </c>
      <c r="T71" s="137" t="s">
        <v>240</v>
      </c>
    </row>
    <row r="72" spans="1:23" s="132" customFormat="1" x14ac:dyDescent="0.2">
      <c r="A72" s="167"/>
      <c r="B72" s="166" t="s">
        <v>31</v>
      </c>
      <c r="C72" s="917" t="s">
        <v>244</v>
      </c>
      <c r="D72" s="917"/>
      <c r="E72" s="917"/>
      <c r="F72" s="159" t="s">
        <v>31</v>
      </c>
      <c r="G72" s="159" t="s">
        <v>31</v>
      </c>
      <c r="H72" s="159" t="s">
        <v>31</v>
      </c>
      <c r="I72" s="159" t="s">
        <v>31</v>
      </c>
      <c r="J72" s="160">
        <v>9.74</v>
      </c>
      <c r="K72" s="159" t="s">
        <v>31</v>
      </c>
      <c r="L72" s="160">
        <v>12.14</v>
      </c>
      <c r="M72" s="161" t="s">
        <v>31</v>
      </c>
      <c r="N72" s="162" t="s">
        <v>31</v>
      </c>
      <c r="U72" s="137" t="s">
        <v>244</v>
      </c>
    </row>
    <row r="73" spans="1:23" s="132" customFormat="1" x14ac:dyDescent="0.2">
      <c r="A73" s="167"/>
      <c r="B73" s="166" t="s">
        <v>31</v>
      </c>
      <c r="C73" s="904" t="s">
        <v>245</v>
      </c>
      <c r="D73" s="904"/>
      <c r="E73" s="904"/>
      <c r="F73" s="168" t="s">
        <v>31</v>
      </c>
      <c r="G73" s="168" t="s">
        <v>31</v>
      </c>
      <c r="H73" s="168" t="s">
        <v>31</v>
      </c>
      <c r="I73" s="168" t="s">
        <v>31</v>
      </c>
      <c r="J73" s="169" t="s">
        <v>31</v>
      </c>
      <c r="K73" s="168" t="s">
        <v>31</v>
      </c>
      <c r="L73" s="169">
        <v>11.28</v>
      </c>
      <c r="M73" s="170" t="s">
        <v>31</v>
      </c>
      <c r="N73" s="171" t="s">
        <v>31</v>
      </c>
      <c r="T73" s="137" t="s">
        <v>245</v>
      </c>
    </row>
    <row r="74" spans="1:23" s="132" customFormat="1" ht="22.5" x14ac:dyDescent="0.2">
      <c r="A74" s="167"/>
      <c r="B74" s="166" t="s">
        <v>839</v>
      </c>
      <c r="C74" s="904" t="s">
        <v>840</v>
      </c>
      <c r="D74" s="904"/>
      <c r="E74" s="904"/>
      <c r="F74" s="168" t="s">
        <v>144</v>
      </c>
      <c r="G74" s="168" t="s">
        <v>841</v>
      </c>
      <c r="H74" s="168" t="s">
        <v>31</v>
      </c>
      <c r="I74" s="168" t="s">
        <v>841</v>
      </c>
      <c r="J74" s="169" t="s">
        <v>31</v>
      </c>
      <c r="K74" s="168" t="s">
        <v>31</v>
      </c>
      <c r="L74" s="169">
        <v>10.38</v>
      </c>
      <c r="M74" s="170" t="s">
        <v>31</v>
      </c>
      <c r="N74" s="171" t="s">
        <v>31</v>
      </c>
      <c r="T74" s="137" t="s">
        <v>840</v>
      </c>
    </row>
    <row r="75" spans="1:23" s="132" customFormat="1" ht="22.5" x14ac:dyDescent="0.2">
      <c r="A75" s="167"/>
      <c r="B75" s="166" t="s">
        <v>842</v>
      </c>
      <c r="C75" s="904" t="s">
        <v>843</v>
      </c>
      <c r="D75" s="904"/>
      <c r="E75" s="904"/>
      <c r="F75" s="168" t="s">
        <v>144</v>
      </c>
      <c r="G75" s="168" t="s">
        <v>554</v>
      </c>
      <c r="H75" s="168" t="s">
        <v>31</v>
      </c>
      <c r="I75" s="168" t="s">
        <v>554</v>
      </c>
      <c r="J75" s="169" t="s">
        <v>31</v>
      </c>
      <c r="K75" s="168" t="s">
        <v>31</v>
      </c>
      <c r="L75" s="169">
        <v>7.33</v>
      </c>
      <c r="M75" s="170" t="s">
        <v>31</v>
      </c>
      <c r="N75" s="171" t="s">
        <v>31</v>
      </c>
      <c r="T75" s="137" t="s">
        <v>843</v>
      </c>
    </row>
    <row r="76" spans="1:23" s="132" customFormat="1" x14ac:dyDescent="0.2">
      <c r="A76" s="172"/>
      <c r="B76" s="173"/>
      <c r="C76" s="918" t="s">
        <v>252</v>
      </c>
      <c r="D76" s="918"/>
      <c r="E76" s="918"/>
      <c r="F76" s="174" t="s">
        <v>31</v>
      </c>
      <c r="G76" s="174" t="s">
        <v>31</v>
      </c>
      <c r="H76" s="174" t="s">
        <v>31</v>
      </c>
      <c r="I76" s="174" t="s">
        <v>31</v>
      </c>
      <c r="J76" s="175" t="s">
        <v>31</v>
      </c>
      <c r="K76" s="174" t="s">
        <v>31</v>
      </c>
      <c r="L76" s="175">
        <v>29.85</v>
      </c>
      <c r="M76" s="161" t="s">
        <v>31</v>
      </c>
      <c r="N76" s="176" t="s">
        <v>31</v>
      </c>
      <c r="V76" s="137" t="s">
        <v>252</v>
      </c>
    </row>
    <row r="77" spans="1:23" s="132" customFormat="1" ht="22.5" x14ac:dyDescent="0.2">
      <c r="A77" s="157" t="s">
        <v>295</v>
      </c>
      <c r="B77" s="158" t="s">
        <v>1344</v>
      </c>
      <c r="C77" s="917" t="s">
        <v>1345</v>
      </c>
      <c r="D77" s="917"/>
      <c r="E77" s="917"/>
      <c r="F77" s="159" t="s">
        <v>178</v>
      </c>
      <c r="G77" s="159" t="s">
        <v>31</v>
      </c>
      <c r="H77" s="159" t="s">
        <v>31</v>
      </c>
      <c r="I77" s="159" t="s">
        <v>225</v>
      </c>
      <c r="J77" s="160">
        <v>8673.16</v>
      </c>
      <c r="K77" s="159" t="s">
        <v>706</v>
      </c>
      <c r="L77" s="160">
        <v>8777.24</v>
      </c>
      <c r="M77" s="161" t="s">
        <v>31</v>
      </c>
      <c r="N77" s="162" t="s">
        <v>31</v>
      </c>
      <c r="Q77" s="137" t="s">
        <v>1345</v>
      </c>
    </row>
    <row r="78" spans="1:23" s="132" customFormat="1" x14ac:dyDescent="0.2">
      <c r="A78" s="163"/>
      <c r="B78" s="164"/>
      <c r="C78" s="904" t="s">
        <v>1346</v>
      </c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12"/>
      <c r="W78" s="137" t="s">
        <v>1346</v>
      </c>
    </row>
    <row r="79" spans="1:23" s="132" customFormat="1" ht="22.5" x14ac:dyDescent="0.2">
      <c r="A79" s="165"/>
      <c r="B79" s="166" t="s">
        <v>708</v>
      </c>
      <c r="C79" s="904" t="s">
        <v>709</v>
      </c>
      <c r="D79" s="904"/>
      <c r="E79" s="904"/>
      <c r="F79" s="904"/>
      <c r="G79" s="904"/>
      <c r="H79" s="904"/>
      <c r="I79" s="904"/>
      <c r="J79" s="904"/>
      <c r="K79" s="904"/>
      <c r="L79" s="904"/>
      <c r="M79" s="904"/>
      <c r="N79" s="912"/>
      <c r="R79" s="137" t="s">
        <v>709</v>
      </c>
    </row>
    <row r="80" spans="1:23" s="132" customFormat="1" ht="22.5" x14ac:dyDescent="0.2">
      <c r="A80" s="157" t="s">
        <v>304</v>
      </c>
      <c r="B80" s="158" t="s">
        <v>847</v>
      </c>
      <c r="C80" s="917" t="s">
        <v>848</v>
      </c>
      <c r="D80" s="917"/>
      <c r="E80" s="917"/>
      <c r="F80" s="159" t="s">
        <v>178</v>
      </c>
      <c r="G80" s="159" t="s">
        <v>31</v>
      </c>
      <c r="H80" s="159" t="s">
        <v>31</v>
      </c>
      <c r="I80" s="159" t="s">
        <v>225</v>
      </c>
      <c r="J80" s="160" t="s">
        <v>31</v>
      </c>
      <c r="K80" s="159" t="s">
        <v>31</v>
      </c>
      <c r="L80" s="160" t="s">
        <v>31</v>
      </c>
      <c r="M80" s="161" t="s">
        <v>31</v>
      </c>
      <c r="N80" s="162" t="s">
        <v>31</v>
      </c>
      <c r="Q80" s="137" t="s">
        <v>848</v>
      </c>
    </row>
    <row r="81" spans="1:23" s="132" customFormat="1" ht="22.5" x14ac:dyDescent="0.2">
      <c r="A81" s="165"/>
      <c r="B81" s="166" t="s">
        <v>231</v>
      </c>
      <c r="C81" s="904" t="s">
        <v>232</v>
      </c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12"/>
      <c r="R81" s="137" t="s">
        <v>232</v>
      </c>
    </row>
    <row r="82" spans="1:23" s="132" customFormat="1" x14ac:dyDescent="0.2">
      <c r="A82" s="167"/>
      <c r="B82" s="166" t="s">
        <v>225</v>
      </c>
      <c r="C82" s="904" t="s">
        <v>255</v>
      </c>
      <c r="D82" s="904"/>
      <c r="E82" s="904"/>
      <c r="F82" s="168" t="s">
        <v>31</v>
      </c>
      <c r="G82" s="168" t="s">
        <v>31</v>
      </c>
      <c r="H82" s="168" t="s">
        <v>31</v>
      </c>
      <c r="I82" s="168" t="s">
        <v>31</v>
      </c>
      <c r="J82" s="169">
        <v>8.9</v>
      </c>
      <c r="K82" s="168" t="s">
        <v>520</v>
      </c>
      <c r="L82" s="169">
        <v>11.13</v>
      </c>
      <c r="M82" s="170" t="s">
        <v>31</v>
      </c>
      <c r="N82" s="171" t="s">
        <v>31</v>
      </c>
      <c r="S82" s="137" t="s">
        <v>255</v>
      </c>
    </row>
    <row r="83" spans="1:23" s="132" customFormat="1" x14ac:dyDescent="0.2">
      <c r="A83" s="167"/>
      <c r="B83" s="166" t="s">
        <v>235</v>
      </c>
      <c r="C83" s="904" t="s">
        <v>236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>
        <v>0.66</v>
      </c>
      <c r="K83" s="168" t="s">
        <v>520</v>
      </c>
      <c r="L83" s="169">
        <v>0.83</v>
      </c>
      <c r="M83" s="170" t="s">
        <v>31</v>
      </c>
      <c r="N83" s="171" t="s">
        <v>31</v>
      </c>
      <c r="S83" s="137" t="s">
        <v>236</v>
      </c>
    </row>
    <row r="84" spans="1:23" s="132" customFormat="1" x14ac:dyDescent="0.2">
      <c r="A84" s="167"/>
      <c r="B84" s="166" t="s">
        <v>238</v>
      </c>
      <c r="C84" s="904" t="s">
        <v>239</v>
      </c>
      <c r="D84" s="904"/>
      <c r="E84" s="904"/>
      <c r="F84" s="168" t="s">
        <v>31</v>
      </c>
      <c r="G84" s="168" t="s">
        <v>31</v>
      </c>
      <c r="H84" s="168" t="s">
        <v>31</v>
      </c>
      <c r="I84" s="168" t="s">
        <v>31</v>
      </c>
      <c r="J84" s="169">
        <v>0.12</v>
      </c>
      <c r="K84" s="168" t="s">
        <v>520</v>
      </c>
      <c r="L84" s="169">
        <v>0.15</v>
      </c>
      <c r="M84" s="170" t="s">
        <v>31</v>
      </c>
      <c r="N84" s="171" t="s">
        <v>31</v>
      </c>
      <c r="S84" s="137" t="s">
        <v>239</v>
      </c>
    </row>
    <row r="85" spans="1:23" s="132" customFormat="1" x14ac:dyDescent="0.2">
      <c r="A85" s="167"/>
      <c r="B85" s="166" t="s">
        <v>256</v>
      </c>
      <c r="C85" s="904" t="s">
        <v>257</v>
      </c>
      <c r="D85" s="904"/>
      <c r="E85" s="904"/>
      <c r="F85" s="168" t="s">
        <v>31</v>
      </c>
      <c r="G85" s="168" t="s">
        <v>31</v>
      </c>
      <c r="H85" s="168" t="s">
        <v>31</v>
      </c>
      <c r="I85" s="168" t="s">
        <v>31</v>
      </c>
      <c r="J85" s="169">
        <v>0.18</v>
      </c>
      <c r="K85" s="168" t="s">
        <v>31</v>
      </c>
      <c r="L85" s="169">
        <v>0.18</v>
      </c>
      <c r="M85" s="170" t="s">
        <v>31</v>
      </c>
      <c r="N85" s="171" t="s">
        <v>31</v>
      </c>
      <c r="S85" s="137" t="s">
        <v>257</v>
      </c>
    </row>
    <row r="86" spans="1:23" s="132" customFormat="1" x14ac:dyDescent="0.2">
      <c r="A86" s="167"/>
      <c r="B86" s="166" t="s">
        <v>31</v>
      </c>
      <c r="C86" s="904" t="s">
        <v>258</v>
      </c>
      <c r="D86" s="904"/>
      <c r="E86" s="904"/>
      <c r="F86" s="168" t="s">
        <v>241</v>
      </c>
      <c r="G86" s="168" t="s">
        <v>849</v>
      </c>
      <c r="H86" s="168" t="s">
        <v>520</v>
      </c>
      <c r="I86" s="168" t="s">
        <v>850</v>
      </c>
      <c r="J86" s="169" t="s">
        <v>31</v>
      </c>
      <c r="K86" s="168" t="s">
        <v>31</v>
      </c>
      <c r="L86" s="169" t="s">
        <v>31</v>
      </c>
      <c r="M86" s="170" t="s">
        <v>31</v>
      </c>
      <c r="N86" s="171" t="s">
        <v>31</v>
      </c>
      <c r="T86" s="137" t="s">
        <v>258</v>
      </c>
    </row>
    <row r="87" spans="1:23" s="132" customFormat="1" x14ac:dyDescent="0.2">
      <c r="A87" s="167"/>
      <c r="B87" s="166" t="s">
        <v>31</v>
      </c>
      <c r="C87" s="904" t="s">
        <v>240</v>
      </c>
      <c r="D87" s="904"/>
      <c r="E87" s="904"/>
      <c r="F87" s="168" t="s">
        <v>241</v>
      </c>
      <c r="G87" s="168" t="s">
        <v>851</v>
      </c>
      <c r="H87" s="168" t="s">
        <v>520</v>
      </c>
      <c r="I87" s="168" t="s">
        <v>852</v>
      </c>
      <c r="J87" s="169" t="s">
        <v>31</v>
      </c>
      <c r="K87" s="168" t="s">
        <v>31</v>
      </c>
      <c r="L87" s="169" t="s">
        <v>31</v>
      </c>
      <c r="M87" s="170" t="s">
        <v>31</v>
      </c>
      <c r="N87" s="171" t="s">
        <v>31</v>
      </c>
      <c r="T87" s="137" t="s">
        <v>240</v>
      </c>
    </row>
    <row r="88" spans="1:23" s="132" customFormat="1" x14ac:dyDescent="0.2">
      <c r="A88" s="167"/>
      <c r="B88" s="166" t="s">
        <v>31</v>
      </c>
      <c r="C88" s="917" t="s">
        <v>244</v>
      </c>
      <c r="D88" s="917"/>
      <c r="E88" s="917"/>
      <c r="F88" s="159" t="s">
        <v>31</v>
      </c>
      <c r="G88" s="159" t="s">
        <v>31</v>
      </c>
      <c r="H88" s="159" t="s">
        <v>31</v>
      </c>
      <c r="I88" s="159" t="s">
        <v>31</v>
      </c>
      <c r="J88" s="160">
        <v>9.74</v>
      </c>
      <c r="K88" s="159" t="s">
        <v>31</v>
      </c>
      <c r="L88" s="160">
        <v>12.14</v>
      </c>
      <c r="M88" s="161" t="s">
        <v>31</v>
      </c>
      <c r="N88" s="162" t="s">
        <v>31</v>
      </c>
      <c r="U88" s="137" t="s">
        <v>244</v>
      </c>
    </row>
    <row r="89" spans="1:23" s="132" customFormat="1" x14ac:dyDescent="0.2">
      <c r="A89" s="167"/>
      <c r="B89" s="166" t="s">
        <v>31</v>
      </c>
      <c r="C89" s="904" t="s">
        <v>245</v>
      </c>
      <c r="D89" s="904"/>
      <c r="E89" s="904"/>
      <c r="F89" s="168" t="s">
        <v>31</v>
      </c>
      <c r="G89" s="168" t="s">
        <v>31</v>
      </c>
      <c r="H89" s="168" t="s">
        <v>31</v>
      </c>
      <c r="I89" s="168" t="s">
        <v>31</v>
      </c>
      <c r="J89" s="169" t="s">
        <v>31</v>
      </c>
      <c r="K89" s="168" t="s">
        <v>31</v>
      </c>
      <c r="L89" s="169">
        <v>11.28</v>
      </c>
      <c r="M89" s="170" t="s">
        <v>31</v>
      </c>
      <c r="N89" s="171" t="s">
        <v>31</v>
      </c>
      <c r="T89" s="137" t="s">
        <v>245</v>
      </c>
    </row>
    <row r="90" spans="1:23" s="132" customFormat="1" ht="22.5" x14ac:dyDescent="0.2">
      <c r="A90" s="167"/>
      <c r="B90" s="166" t="s">
        <v>839</v>
      </c>
      <c r="C90" s="904" t="s">
        <v>840</v>
      </c>
      <c r="D90" s="904"/>
      <c r="E90" s="904"/>
      <c r="F90" s="168" t="s">
        <v>144</v>
      </c>
      <c r="G90" s="168" t="s">
        <v>841</v>
      </c>
      <c r="H90" s="168" t="s">
        <v>31</v>
      </c>
      <c r="I90" s="168" t="s">
        <v>841</v>
      </c>
      <c r="J90" s="169" t="s">
        <v>31</v>
      </c>
      <c r="K90" s="168" t="s">
        <v>31</v>
      </c>
      <c r="L90" s="169">
        <v>10.38</v>
      </c>
      <c r="M90" s="170" t="s">
        <v>31</v>
      </c>
      <c r="N90" s="171" t="s">
        <v>31</v>
      </c>
      <c r="T90" s="137" t="s">
        <v>840</v>
      </c>
    </row>
    <row r="91" spans="1:23" s="132" customFormat="1" ht="22.5" x14ac:dyDescent="0.2">
      <c r="A91" s="167"/>
      <c r="B91" s="166" t="s">
        <v>842</v>
      </c>
      <c r="C91" s="904" t="s">
        <v>843</v>
      </c>
      <c r="D91" s="904"/>
      <c r="E91" s="904"/>
      <c r="F91" s="168" t="s">
        <v>144</v>
      </c>
      <c r="G91" s="168" t="s">
        <v>554</v>
      </c>
      <c r="H91" s="168" t="s">
        <v>31</v>
      </c>
      <c r="I91" s="168" t="s">
        <v>554</v>
      </c>
      <c r="J91" s="169" t="s">
        <v>31</v>
      </c>
      <c r="K91" s="168" t="s">
        <v>31</v>
      </c>
      <c r="L91" s="169">
        <v>7.33</v>
      </c>
      <c r="M91" s="170" t="s">
        <v>31</v>
      </c>
      <c r="N91" s="171" t="s">
        <v>31</v>
      </c>
      <c r="T91" s="137" t="s">
        <v>843</v>
      </c>
    </row>
    <row r="92" spans="1:23" s="132" customFormat="1" x14ac:dyDescent="0.2">
      <c r="A92" s="172"/>
      <c r="B92" s="173"/>
      <c r="C92" s="918" t="s">
        <v>252</v>
      </c>
      <c r="D92" s="918"/>
      <c r="E92" s="918"/>
      <c r="F92" s="174" t="s">
        <v>31</v>
      </c>
      <c r="G92" s="174" t="s">
        <v>31</v>
      </c>
      <c r="H92" s="174" t="s">
        <v>31</v>
      </c>
      <c r="I92" s="174" t="s">
        <v>31</v>
      </c>
      <c r="J92" s="175" t="s">
        <v>31</v>
      </c>
      <c r="K92" s="174" t="s">
        <v>31</v>
      </c>
      <c r="L92" s="175">
        <v>29.85</v>
      </c>
      <c r="M92" s="161" t="s">
        <v>31</v>
      </c>
      <c r="N92" s="176" t="s">
        <v>31</v>
      </c>
      <c r="V92" s="137" t="s">
        <v>252</v>
      </c>
    </row>
    <row r="93" spans="1:23" s="132" customFormat="1" ht="33.75" x14ac:dyDescent="0.2">
      <c r="A93" s="157" t="s">
        <v>309</v>
      </c>
      <c r="B93" s="158" t="s">
        <v>1347</v>
      </c>
      <c r="C93" s="917" t="s">
        <v>1348</v>
      </c>
      <c r="D93" s="917"/>
      <c r="E93" s="917"/>
      <c r="F93" s="159" t="s">
        <v>178</v>
      </c>
      <c r="G93" s="159" t="s">
        <v>31</v>
      </c>
      <c r="H93" s="159" t="s">
        <v>31</v>
      </c>
      <c r="I93" s="159" t="s">
        <v>225</v>
      </c>
      <c r="J93" s="160">
        <v>8990.61</v>
      </c>
      <c r="K93" s="159" t="s">
        <v>706</v>
      </c>
      <c r="L93" s="160">
        <v>9098.5</v>
      </c>
      <c r="M93" s="161" t="s">
        <v>31</v>
      </c>
      <c r="N93" s="162" t="s">
        <v>31</v>
      </c>
      <c r="Q93" s="137" t="s">
        <v>1348</v>
      </c>
    </row>
    <row r="94" spans="1:23" s="132" customFormat="1" x14ac:dyDescent="0.2">
      <c r="A94" s="163"/>
      <c r="B94" s="164"/>
      <c r="C94" s="904" t="s">
        <v>1349</v>
      </c>
      <c r="D94" s="904"/>
      <c r="E94" s="904"/>
      <c r="F94" s="904"/>
      <c r="G94" s="904"/>
      <c r="H94" s="904"/>
      <c r="I94" s="904"/>
      <c r="J94" s="904"/>
      <c r="K94" s="904"/>
      <c r="L94" s="904"/>
      <c r="M94" s="904"/>
      <c r="N94" s="912"/>
      <c r="W94" s="137" t="s">
        <v>1349</v>
      </c>
    </row>
    <row r="95" spans="1:23" s="132" customFormat="1" ht="22.5" x14ac:dyDescent="0.2">
      <c r="A95" s="165"/>
      <c r="B95" s="166" t="s">
        <v>708</v>
      </c>
      <c r="C95" s="904" t="s">
        <v>709</v>
      </c>
      <c r="D95" s="904"/>
      <c r="E95" s="904"/>
      <c r="F95" s="904"/>
      <c r="G95" s="904"/>
      <c r="H95" s="904"/>
      <c r="I95" s="904"/>
      <c r="J95" s="904"/>
      <c r="K95" s="904"/>
      <c r="L95" s="904"/>
      <c r="M95" s="904"/>
      <c r="N95" s="912"/>
      <c r="R95" s="137" t="s">
        <v>709</v>
      </c>
    </row>
    <row r="96" spans="1:23" s="132" customFormat="1" ht="22.5" x14ac:dyDescent="0.2">
      <c r="A96" s="157" t="s">
        <v>315</v>
      </c>
      <c r="B96" s="158" t="s">
        <v>1350</v>
      </c>
      <c r="C96" s="917" t="s">
        <v>1351</v>
      </c>
      <c r="D96" s="917"/>
      <c r="E96" s="917"/>
      <c r="F96" s="159" t="s">
        <v>178</v>
      </c>
      <c r="G96" s="159" t="s">
        <v>31</v>
      </c>
      <c r="H96" s="159" t="s">
        <v>31</v>
      </c>
      <c r="I96" s="159" t="s">
        <v>225</v>
      </c>
      <c r="J96" s="160" t="s">
        <v>31</v>
      </c>
      <c r="K96" s="159" t="s">
        <v>31</v>
      </c>
      <c r="L96" s="160" t="s">
        <v>31</v>
      </c>
      <c r="M96" s="161" t="s">
        <v>31</v>
      </c>
      <c r="N96" s="162" t="s">
        <v>31</v>
      </c>
      <c r="Q96" s="137" t="s">
        <v>1351</v>
      </c>
    </row>
    <row r="97" spans="1:23" s="132" customFormat="1" ht="22.5" x14ac:dyDescent="0.2">
      <c r="A97" s="165"/>
      <c r="B97" s="166" t="s">
        <v>231</v>
      </c>
      <c r="C97" s="904" t="s">
        <v>232</v>
      </c>
      <c r="D97" s="904"/>
      <c r="E97" s="904"/>
      <c r="F97" s="904"/>
      <c r="G97" s="904"/>
      <c r="H97" s="904"/>
      <c r="I97" s="904"/>
      <c r="J97" s="904"/>
      <c r="K97" s="904"/>
      <c r="L97" s="904"/>
      <c r="M97" s="904"/>
      <c r="N97" s="912"/>
      <c r="R97" s="137" t="s">
        <v>232</v>
      </c>
    </row>
    <row r="98" spans="1:23" s="132" customFormat="1" x14ac:dyDescent="0.2">
      <c r="A98" s="167"/>
      <c r="B98" s="166" t="s">
        <v>225</v>
      </c>
      <c r="C98" s="904" t="s">
        <v>255</v>
      </c>
      <c r="D98" s="904"/>
      <c r="E98" s="904"/>
      <c r="F98" s="168" t="s">
        <v>31</v>
      </c>
      <c r="G98" s="168" t="s">
        <v>31</v>
      </c>
      <c r="H98" s="168" t="s">
        <v>31</v>
      </c>
      <c r="I98" s="168" t="s">
        <v>31</v>
      </c>
      <c r="J98" s="169">
        <v>4.54</v>
      </c>
      <c r="K98" s="168" t="s">
        <v>520</v>
      </c>
      <c r="L98" s="169">
        <v>5.68</v>
      </c>
      <c r="M98" s="170" t="s">
        <v>31</v>
      </c>
      <c r="N98" s="171" t="s">
        <v>31</v>
      </c>
      <c r="S98" s="137" t="s">
        <v>255</v>
      </c>
    </row>
    <row r="99" spans="1:23" s="132" customFormat="1" x14ac:dyDescent="0.2">
      <c r="A99" s="167"/>
      <c r="B99" s="166" t="s">
        <v>235</v>
      </c>
      <c r="C99" s="904" t="s">
        <v>236</v>
      </c>
      <c r="D99" s="904"/>
      <c r="E99" s="904"/>
      <c r="F99" s="168" t="s">
        <v>31</v>
      </c>
      <c r="G99" s="168" t="s">
        <v>31</v>
      </c>
      <c r="H99" s="168" t="s">
        <v>31</v>
      </c>
      <c r="I99" s="168" t="s">
        <v>31</v>
      </c>
      <c r="J99" s="169">
        <v>4.17</v>
      </c>
      <c r="K99" s="168" t="s">
        <v>520</v>
      </c>
      <c r="L99" s="169">
        <v>5.21</v>
      </c>
      <c r="M99" s="170" t="s">
        <v>31</v>
      </c>
      <c r="N99" s="171" t="s">
        <v>31</v>
      </c>
      <c r="S99" s="137" t="s">
        <v>236</v>
      </c>
    </row>
    <row r="100" spans="1:23" s="132" customFormat="1" x14ac:dyDescent="0.2">
      <c r="A100" s="167"/>
      <c r="B100" s="166" t="s">
        <v>238</v>
      </c>
      <c r="C100" s="904" t="s">
        <v>239</v>
      </c>
      <c r="D100" s="904"/>
      <c r="E100" s="904"/>
      <c r="F100" s="168" t="s">
        <v>31</v>
      </c>
      <c r="G100" s="168" t="s">
        <v>31</v>
      </c>
      <c r="H100" s="168" t="s">
        <v>31</v>
      </c>
      <c r="I100" s="168" t="s">
        <v>31</v>
      </c>
      <c r="J100" s="169">
        <v>0.5</v>
      </c>
      <c r="K100" s="168" t="s">
        <v>520</v>
      </c>
      <c r="L100" s="169">
        <v>0.63</v>
      </c>
      <c r="M100" s="170" t="s">
        <v>31</v>
      </c>
      <c r="N100" s="171" t="s">
        <v>31</v>
      </c>
      <c r="S100" s="137" t="s">
        <v>239</v>
      </c>
    </row>
    <row r="101" spans="1:23" s="132" customFormat="1" x14ac:dyDescent="0.2">
      <c r="A101" s="167"/>
      <c r="B101" s="166" t="s">
        <v>256</v>
      </c>
      <c r="C101" s="904" t="s">
        <v>257</v>
      </c>
      <c r="D101" s="904"/>
      <c r="E101" s="904"/>
      <c r="F101" s="168" t="s">
        <v>31</v>
      </c>
      <c r="G101" s="168" t="s">
        <v>31</v>
      </c>
      <c r="H101" s="168" t="s">
        <v>31</v>
      </c>
      <c r="I101" s="168" t="s">
        <v>31</v>
      </c>
      <c r="J101" s="169">
        <v>23.2</v>
      </c>
      <c r="K101" s="168" t="s">
        <v>31</v>
      </c>
      <c r="L101" s="169">
        <v>23.2</v>
      </c>
      <c r="M101" s="170" t="s">
        <v>31</v>
      </c>
      <c r="N101" s="171" t="s">
        <v>31</v>
      </c>
      <c r="S101" s="137" t="s">
        <v>257</v>
      </c>
    </row>
    <row r="102" spans="1:23" s="132" customFormat="1" x14ac:dyDescent="0.2">
      <c r="A102" s="167"/>
      <c r="B102" s="166" t="s">
        <v>31</v>
      </c>
      <c r="C102" s="904" t="s">
        <v>258</v>
      </c>
      <c r="D102" s="904"/>
      <c r="E102" s="904"/>
      <c r="F102" s="168" t="s">
        <v>241</v>
      </c>
      <c r="G102" s="168" t="s">
        <v>878</v>
      </c>
      <c r="H102" s="168" t="s">
        <v>520</v>
      </c>
      <c r="I102" s="168" t="s">
        <v>629</v>
      </c>
      <c r="J102" s="169" t="s">
        <v>31</v>
      </c>
      <c r="K102" s="168" t="s">
        <v>31</v>
      </c>
      <c r="L102" s="169" t="s">
        <v>31</v>
      </c>
      <c r="M102" s="170" t="s">
        <v>31</v>
      </c>
      <c r="N102" s="171" t="s">
        <v>31</v>
      </c>
      <c r="T102" s="137" t="s">
        <v>258</v>
      </c>
    </row>
    <row r="103" spans="1:23" s="132" customFormat="1" x14ac:dyDescent="0.2">
      <c r="A103" s="167"/>
      <c r="B103" s="166" t="s">
        <v>31</v>
      </c>
      <c r="C103" s="904" t="s">
        <v>240</v>
      </c>
      <c r="D103" s="904"/>
      <c r="E103" s="904"/>
      <c r="F103" s="168" t="s">
        <v>241</v>
      </c>
      <c r="G103" s="168" t="s">
        <v>947</v>
      </c>
      <c r="H103" s="168" t="s">
        <v>520</v>
      </c>
      <c r="I103" s="168" t="s">
        <v>1352</v>
      </c>
      <c r="J103" s="169" t="s">
        <v>31</v>
      </c>
      <c r="K103" s="168" t="s">
        <v>31</v>
      </c>
      <c r="L103" s="169" t="s">
        <v>31</v>
      </c>
      <c r="M103" s="170" t="s">
        <v>31</v>
      </c>
      <c r="N103" s="171" t="s">
        <v>31</v>
      </c>
      <c r="T103" s="137" t="s">
        <v>240</v>
      </c>
    </row>
    <row r="104" spans="1:23" s="132" customFormat="1" x14ac:dyDescent="0.2">
      <c r="A104" s="167"/>
      <c r="B104" s="166" t="s">
        <v>31</v>
      </c>
      <c r="C104" s="917" t="s">
        <v>244</v>
      </c>
      <c r="D104" s="917"/>
      <c r="E104" s="917"/>
      <c r="F104" s="159" t="s">
        <v>31</v>
      </c>
      <c r="G104" s="159" t="s">
        <v>31</v>
      </c>
      <c r="H104" s="159" t="s">
        <v>31</v>
      </c>
      <c r="I104" s="159" t="s">
        <v>31</v>
      </c>
      <c r="J104" s="160">
        <v>31.91</v>
      </c>
      <c r="K104" s="159" t="s">
        <v>31</v>
      </c>
      <c r="L104" s="160">
        <v>34.090000000000003</v>
      </c>
      <c r="M104" s="161" t="s">
        <v>31</v>
      </c>
      <c r="N104" s="162" t="s">
        <v>31</v>
      </c>
      <c r="U104" s="137" t="s">
        <v>244</v>
      </c>
    </row>
    <row r="105" spans="1:23" s="132" customFormat="1" x14ac:dyDescent="0.2">
      <c r="A105" s="167"/>
      <c r="B105" s="166" t="s">
        <v>31</v>
      </c>
      <c r="C105" s="904" t="s">
        <v>245</v>
      </c>
      <c r="D105" s="904"/>
      <c r="E105" s="904"/>
      <c r="F105" s="168" t="s">
        <v>31</v>
      </c>
      <c r="G105" s="168" t="s">
        <v>31</v>
      </c>
      <c r="H105" s="168" t="s">
        <v>31</v>
      </c>
      <c r="I105" s="168" t="s">
        <v>31</v>
      </c>
      <c r="J105" s="169" t="s">
        <v>31</v>
      </c>
      <c r="K105" s="168" t="s">
        <v>31</v>
      </c>
      <c r="L105" s="169">
        <v>6.31</v>
      </c>
      <c r="M105" s="170" t="s">
        <v>31</v>
      </c>
      <c r="N105" s="171" t="s">
        <v>31</v>
      </c>
      <c r="T105" s="137" t="s">
        <v>245</v>
      </c>
    </row>
    <row r="106" spans="1:23" s="132" customFormat="1" ht="22.5" x14ac:dyDescent="0.2">
      <c r="A106" s="167"/>
      <c r="B106" s="166" t="s">
        <v>699</v>
      </c>
      <c r="C106" s="904" t="s">
        <v>700</v>
      </c>
      <c r="D106" s="904"/>
      <c r="E106" s="904"/>
      <c r="F106" s="168" t="s">
        <v>144</v>
      </c>
      <c r="G106" s="168" t="s">
        <v>537</v>
      </c>
      <c r="H106" s="168" t="s">
        <v>31</v>
      </c>
      <c r="I106" s="168" t="s">
        <v>537</v>
      </c>
      <c r="J106" s="169" t="s">
        <v>31</v>
      </c>
      <c r="K106" s="168" t="s">
        <v>31</v>
      </c>
      <c r="L106" s="169">
        <v>5.05</v>
      </c>
      <c r="M106" s="170" t="s">
        <v>31</v>
      </c>
      <c r="N106" s="171" t="s">
        <v>31</v>
      </c>
      <c r="T106" s="137" t="s">
        <v>700</v>
      </c>
    </row>
    <row r="107" spans="1:23" s="132" customFormat="1" ht="22.5" x14ac:dyDescent="0.2">
      <c r="A107" s="167"/>
      <c r="B107" s="166" t="s">
        <v>701</v>
      </c>
      <c r="C107" s="904" t="s">
        <v>702</v>
      </c>
      <c r="D107" s="904"/>
      <c r="E107" s="904"/>
      <c r="F107" s="168" t="s">
        <v>144</v>
      </c>
      <c r="G107" s="168" t="s">
        <v>703</v>
      </c>
      <c r="H107" s="168" t="s">
        <v>31</v>
      </c>
      <c r="I107" s="168" t="s">
        <v>703</v>
      </c>
      <c r="J107" s="169" t="s">
        <v>31</v>
      </c>
      <c r="K107" s="168" t="s">
        <v>31</v>
      </c>
      <c r="L107" s="169">
        <v>3.79</v>
      </c>
      <c r="M107" s="170" t="s">
        <v>31</v>
      </c>
      <c r="N107" s="171" t="s">
        <v>31</v>
      </c>
      <c r="T107" s="137" t="s">
        <v>702</v>
      </c>
    </row>
    <row r="108" spans="1:23" s="132" customFormat="1" x14ac:dyDescent="0.2">
      <c r="A108" s="172"/>
      <c r="B108" s="173"/>
      <c r="C108" s="918" t="s">
        <v>252</v>
      </c>
      <c r="D108" s="918"/>
      <c r="E108" s="918"/>
      <c r="F108" s="174" t="s">
        <v>31</v>
      </c>
      <c r="G108" s="174" t="s">
        <v>31</v>
      </c>
      <c r="H108" s="174" t="s">
        <v>31</v>
      </c>
      <c r="I108" s="174" t="s">
        <v>31</v>
      </c>
      <c r="J108" s="175" t="s">
        <v>31</v>
      </c>
      <c r="K108" s="174" t="s">
        <v>31</v>
      </c>
      <c r="L108" s="175">
        <v>42.93</v>
      </c>
      <c r="M108" s="161" t="s">
        <v>31</v>
      </c>
      <c r="N108" s="176" t="s">
        <v>31</v>
      </c>
      <c r="V108" s="137" t="s">
        <v>252</v>
      </c>
    </row>
    <row r="109" spans="1:23" s="132" customFormat="1" ht="22.5" x14ac:dyDescent="0.2">
      <c r="A109" s="157" t="s">
        <v>318</v>
      </c>
      <c r="B109" s="158" t="s">
        <v>1341</v>
      </c>
      <c r="C109" s="917" t="s">
        <v>1353</v>
      </c>
      <c r="D109" s="917"/>
      <c r="E109" s="917"/>
      <c r="F109" s="159" t="s">
        <v>178</v>
      </c>
      <c r="G109" s="159" t="s">
        <v>31</v>
      </c>
      <c r="H109" s="159" t="s">
        <v>31</v>
      </c>
      <c r="I109" s="159" t="s">
        <v>225</v>
      </c>
      <c r="J109" s="160">
        <v>1771.48</v>
      </c>
      <c r="K109" s="159" t="s">
        <v>706</v>
      </c>
      <c r="L109" s="160">
        <v>1792.74</v>
      </c>
      <c r="M109" s="161" t="s">
        <v>31</v>
      </c>
      <c r="N109" s="162" t="s">
        <v>31</v>
      </c>
      <c r="Q109" s="137" t="s">
        <v>1353</v>
      </c>
    </row>
    <row r="110" spans="1:23" s="132" customFormat="1" x14ac:dyDescent="0.2">
      <c r="A110" s="163"/>
      <c r="B110" s="164"/>
      <c r="C110" s="904" t="s">
        <v>1354</v>
      </c>
      <c r="D110" s="904"/>
      <c r="E110" s="904"/>
      <c r="F110" s="904"/>
      <c r="G110" s="904"/>
      <c r="H110" s="904"/>
      <c r="I110" s="904"/>
      <c r="J110" s="904"/>
      <c r="K110" s="904"/>
      <c r="L110" s="904"/>
      <c r="M110" s="904"/>
      <c r="N110" s="912"/>
      <c r="W110" s="137" t="s">
        <v>1354</v>
      </c>
    </row>
    <row r="111" spans="1:23" s="132" customFormat="1" ht="22.5" x14ac:dyDescent="0.2">
      <c r="A111" s="165"/>
      <c r="B111" s="166" t="s">
        <v>708</v>
      </c>
      <c r="C111" s="904" t="s">
        <v>709</v>
      </c>
      <c r="D111" s="904"/>
      <c r="E111" s="904"/>
      <c r="F111" s="904"/>
      <c r="G111" s="904"/>
      <c r="H111" s="904"/>
      <c r="I111" s="904"/>
      <c r="J111" s="904"/>
      <c r="K111" s="904"/>
      <c r="L111" s="904"/>
      <c r="M111" s="904"/>
      <c r="N111" s="912"/>
      <c r="R111" s="137" t="s">
        <v>709</v>
      </c>
    </row>
    <row r="112" spans="1:23" s="132" customFormat="1" ht="22.5" x14ac:dyDescent="0.2">
      <c r="A112" s="157" t="s">
        <v>323</v>
      </c>
      <c r="B112" s="158" t="s">
        <v>1110</v>
      </c>
      <c r="C112" s="917" t="s">
        <v>1111</v>
      </c>
      <c r="D112" s="917"/>
      <c r="E112" s="917"/>
      <c r="F112" s="159" t="s">
        <v>178</v>
      </c>
      <c r="G112" s="159" t="s">
        <v>31</v>
      </c>
      <c r="H112" s="159" t="s">
        <v>31</v>
      </c>
      <c r="I112" s="159" t="s">
        <v>225</v>
      </c>
      <c r="J112" s="160" t="s">
        <v>31</v>
      </c>
      <c r="K112" s="159" t="s">
        <v>31</v>
      </c>
      <c r="L112" s="160" t="s">
        <v>31</v>
      </c>
      <c r="M112" s="161" t="s">
        <v>31</v>
      </c>
      <c r="N112" s="162" t="s">
        <v>31</v>
      </c>
      <c r="Q112" s="137" t="s">
        <v>1111</v>
      </c>
    </row>
    <row r="113" spans="1:23" s="132" customFormat="1" ht="22.5" x14ac:dyDescent="0.2">
      <c r="A113" s="165"/>
      <c r="B113" s="166" t="s">
        <v>231</v>
      </c>
      <c r="C113" s="904" t="s">
        <v>232</v>
      </c>
      <c r="D113" s="904"/>
      <c r="E113" s="904"/>
      <c r="F113" s="904"/>
      <c r="G113" s="904"/>
      <c r="H113" s="904"/>
      <c r="I113" s="904"/>
      <c r="J113" s="904"/>
      <c r="K113" s="904"/>
      <c r="L113" s="904"/>
      <c r="M113" s="904"/>
      <c r="N113" s="912"/>
      <c r="R113" s="137" t="s">
        <v>232</v>
      </c>
    </row>
    <row r="114" spans="1:23" s="132" customFormat="1" x14ac:dyDescent="0.2">
      <c r="A114" s="167"/>
      <c r="B114" s="166" t="s">
        <v>225</v>
      </c>
      <c r="C114" s="904" t="s">
        <v>255</v>
      </c>
      <c r="D114" s="904"/>
      <c r="E114" s="904"/>
      <c r="F114" s="168" t="s">
        <v>31</v>
      </c>
      <c r="G114" s="168" t="s">
        <v>31</v>
      </c>
      <c r="H114" s="168" t="s">
        <v>31</v>
      </c>
      <c r="I114" s="168" t="s">
        <v>31</v>
      </c>
      <c r="J114" s="169">
        <v>17.8</v>
      </c>
      <c r="K114" s="168" t="s">
        <v>520</v>
      </c>
      <c r="L114" s="169">
        <v>22.25</v>
      </c>
      <c r="M114" s="170" t="s">
        <v>31</v>
      </c>
      <c r="N114" s="171" t="s">
        <v>31</v>
      </c>
      <c r="S114" s="137" t="s">
        <v>255</v>
      </c>
    </row>
    <row r="115" spans="1:23" s="132" customFormat="1" x14ac:dyDescent="0.2">
      <c r="A115" s="167"/>
      <c r="B115" s="166" t="s">
        <v>235</v>
      </c>
      <c r="C115" s="904" t="s">
        <v>236</v>
      </c>
      <c r="D115" s="904"/>
      <c r="E115" s="904"/>
      <c r="F115" s="168" t="s">
        <v>31</v>
      </c>
      <c r="G115" s="168" t="s">
        <v>31</v>
      </c>
      <c r="H115" s="168" t="s">
        <v>31</v>
      </c>
      <c r="I115" s="168" t="s">
        <v>31</v>
      </c>
      <c r="J115" s="169">
        <v>0.66</v>
      </c>
      <c r="K115" s="168" t="s">
        <v>520</v>
      </c>
      <c r="L115" s="169">
        <v>0.83</v>
      </c>
      <c r="M115" s="170" t="s">
        <v>31</v>
      </c>
      <c r="N115" s="171" t="s">
        <v>31</v>
      </c>
      <c r="S115" s="137" t="s">
        <v>236</v>
      </c>
    </row>
    <row r="116" spans="1:23" s="132" customFormat="1" x14ac:dyDescent="0.2">
      <c r="A116" s="167"/>
      <c r="B116" s="166" t="s">
        <v>238</v>
      </c>
      <c r="C116" s="904" t="s">
        <v>239</v>
      </c>
      <c r="D116" s="904"/>
      <c r="E116" s="904"/>
      <c r="F116" s="168" t="s">
        <v>31</v>
      </c>
      <c r="G116" s="168" t="s">
        <v>31</v>
      </c>
      <c r="H116" s="168" t="s">
        <v>31</v>
      </c>
      <c r="I116" s="168" t="s">
        <v>31</v>
      </c>
      <c r="J116" s="169">
        <v>0.12</v>
      </c>
      <c r="K116" s="168" t="s">
        <v>520</v>
      </c>
      <c r="L116" s="169">
        <v>0.15</v>
      </c>
      <c r="M116" s="170" t="s">
        <v>31</v>
      </c>
      <c r="N116" s="171" t="s">
        <v>31</v>
      </c>
      <c r="S116" s="137" t="s">
        <v>239</v>
      </c>
    </row>
    <row r="117" spans="1:23" s="132" customFormat="1" x14ac:dyDescent="0.2">
      <c r="A117" s="167"/>
      <c r="B117" s="166" t="s">
        <v>256</v>
      </c>
      <c r="C117" s="904" t="s">
        <v>257</v>
      </c>
      <c r="D117" s="904"/>
      <c r="E117" s="904"/>
      <c r="F117" s="168" t="s">
        <v>31</v>
      </c>
      <c r="G117" s="168" t="s">
        <v>31</v>
      </c>
      <c r="H117" s="168" t="s">
        <v>31</v>
      </c>
      <c r="I117" s="168" t="s">
        <v>31</v>
      </c>
      <c r="J117" s="169">
        <v>0.36</v>
      </c>
      <c r="K117" s="168" t="s">
        <v>31</v>
      </c>
      <c r="L117" s="169">
        <v>0.36</v>
      </c>
      <c r="M117" s="170" t="s">
        <v>31</v>
      </c>
      <c r="N117" s="171" t="s">
        <v>31</v>
      </c>
      <c r="S117" s="137" t="s">
        <v>257</v>
      </c>
    </row>
    <row r="118" spans="1:23" s="132" customFormat="1" x14ac:dyDescent="0.2">
      <c r="A118" s="167"/>
      <c r="B118" s="166" t="s">
        <v>31</v>
      </c>
      <c r="C118" s="904" t="s">
        <v>258</v>
      </c>
      <c r="D118" s="904"/>
      <c r="E118" s="904"/>
      <c r="F118" s="168" t="s">
        <v>241</v>
      </c>
      <c r="G118" s="168" t="s">
        <v>1004</v>
      </c>
      <c r="H118" s="168" t="s">
        <v>520</v>
      </c>
      <c r="I118" s="168" t="s">
        <v>969</v>
      </c>
      <c r="J118" s="169" t="s">
        <v>31</v>
      </c>
      <c r="K118" s="168" t="s">
        <v>31</v>
      </c>
      <c r="L118" s="169" t="s">
        <v>31</v>
      </c>
      <c r="M118" s="170" t="s">
        <v>31</v>
      </c>
      <c r="N118" s="171" t="s">
        <v>31</v>
      </c>
      <c r="T118" s="137" t="s">
        <v>258</v>
      </c>
    </row>
    <row r="119" spans="1:23" s="132" customFormat="1" x14ac:dyDescent="0.2">
      <c r="A119" s="167"/>
      <c r="B119" s="166" t="s">
        <v>31</v>
      </c>
      <c r="C119" s="904" t="s">
        <v>240</v>
      </c>
      <c r="D119" s="904"/>
      <c r="E119" s="904"/>
      <c r="F119" s="168" t="s">
        <v>241</v>
      </c>
      <c r="G119" s="168" t="s">
        <v>851</v>
      </c>
      <c r="H119" s="168" t="s">
        <v>520</v>
      </c>
      <c r="I119" s="168" t="s">
        <v>852</v>
      </c>
      <c r="J119" s="169" t="s">
        <v>31</v>
      </c>
      <c r="K119" s="168" t="s">
        <v>31</v>
      </c>
      <c r="L119" s="169" t="s">
        <v>31</v>
      </c>
      <c r="M119" s="170" t="s">
        <v>31</v>
      </c>
      <c r="N119" s="171" t="s">
        <v>31</v>
      </c>
      <c r="T119" s="137" t="s">
        <v>240</v>
      </c>
    </row>
    <row r="120" spans="1:23" s="132" customFormat="1" x14ac:dyDescent="0.2">
      <c r="A120" s="167"/>
      <c r="B120" s="166" t="s">
        <v>31</v>
      </c>
      <c r="C120" s="917" t="s">
        <v>244</v>
      </c>
      <c r="D120" s="917"/>
      <c r="E120" s="917"/>
      <c r="F120" s="159" t="s">
        <v>31</v>
      </c>
      <c r="G120" s="159" t="s">
        <v>31</v>
      </c>
      <c r="H120" s="159" t="s">
        <v>31</v>
      </c>
      <c r="I120" s="159" t="s">
        <v>31</v>
      </c>
      <c r="J120" s="160">
        <v>18.82</v>
      </c>
      <c r="K120" s="159" t="s">
        <v>31</v>
      </c>
      <c r="L120" s="160">
        <v>23.44</v>
      </c>
      <c r="M120" s="161" t="s">
        <v>31</v>
      </c>
      <c r="N120" s="162" t="s">
        <v>31</v>
      </c>
      <c r="U120" s="137" t="s">
        <v>244</v>
      </c>
    </row>
    <row r="121" spans="1:23" s="132" customFormat="1" x14ac:dyDescent="0.2">
      <c r="A121" s="167"/>
      <c r="B121" s="166" t="s">
        <v>31</v>
      </c>
      <c r="C121" s="904" t="s">
        <v>245</v>
      </c>
      <c r="D121" s="904"/>
      <c r="E121" s="904"/>
      <c r="F121" s="168" t="s">
        <v>31</v>
      </c>
      <c r="G121" s="168" t="s">
        <v>31</v>
      </c>
      <c r="H121" s="168" t="s">
        <v>31</v>
      </c>
      <c r="I121" s="168" t="s">
        <v>31</v>
      </c>
      <c r="J121" s="169" t="s">
        <v>31</v>
      </c>
      <c r="K121" s="168" t="s">
        <v>31</v>
      </c>
      <c r="L121" s="169">
        <v>22.4</v>
      </c>
      <c r="M121" s="170" t="s">
        <v>31</v>
      </c>
      <c r="N121" s="171" t="s">
        <v>31</v>
      </c>
      <c r="T121" s="137" t="s">
        <v>245</v>
      </c>
    </row>
    <row r="122" spans="1:23" s="132" customFormat="1" ht="22.5" x14ac:dyDescent="0.2">
      <c r="A122" s="167"/>
      <c r="B122" s="166" t="s">
        <v>839</v>
      </c>
      <c r="C122" s="904" t="s">
        <v>840</v>
      </c>
      <c r="D122" s="904"/>
      <c r="E122" s="904"/>
      <c r="F122" s="168" t="s">
        <v>144</v>
      </c>
      <c r="G122" s="168" t="s">
        <v>841</v>
      </c>
      <c r="H122" s="168" t="s">
        <v>31</v>
      </c>
      <c r="I122" s="168" t="s">
        <v>841</v>
      </c>
      <c r="J122" s="169" t="s">
        <v>31</v>
      </c>
      <c r="K122" s="168" t="s">
        <v>31</v>
      </c>
      <c r="L122" s="169">
        <v>20.61</v>
      </c>
      <c r="M122" s="170" t="s">
        <v>31</v>
      </c>
      <c r="N122" s="171" t="s">
        <v>31</v>
      </c>
      <c r="T122" s="137" t="s">
        <v>840</v>
      </c>
    </row>
    <row r="123" spans="1:23" s="132" customFormat="1" ht="22.5" x14ac:dyDescent="0.2">
      <c r="A123" s="167"/>
      <c r="B123" s="166" t="s">
        <v>842</v>
      </c>
      <c r="C123" s="904" t="s">
        <v>843</v>
      </c>
      <c r="D123" s="904"/>
      <c r="E123" s="904"/>
      <c r="F123" s="168" t="s">
        <v>144</v>
      </c>
      <c r="G123" s="168" t="s">
        <v>554</v>
      </c>
      <c r="H123" s="168" t="s">
        <v>31</v>
      </c>
      <c r="I123" s="168" t="s">
        <v>554</v>
      </c>
      <c r="J123" s="169" t="s">
        <v>31</v>
      </c>
      <c r="K123" s="168" t="s">
        <v>31</v>
      </c>
      <c r="L123" s="169">
        <v>14.56</v>
      </c>
      <c r="M123" s="170" t="s">
        <v>31</v>
      </c>
      <c r="N123" s="171" t="s">
        <v>31</v>
      </c>
      <c r="T123" s="137" t="s">
        <v>843</v>
      </c>
    </row>
    <row r="124" spans="1:23" s="132" customFormat="1" x14ac:dyDescent="0.2">
      <c r="A124" s="172"/>
      <c r="B124" s="173"/>
      <c r="C124" s="918" t="s">
        <v>252</v>
      </c>
      <c r="D124" s="918"/>
      <c r="E124" s="918"/>
      <c r="F124" s="174" t="s">
        <v>31</v>
      </c>
      <c r="G124" s="174" t="s">
        <v>31</v>
      </c>
      <c r="H124" s="174" t="s">
        <v>31</v>
      </c>
      <c r="I124" s="174" t="s">
        <v>31</v>
      </c>
      <c r="J124" s="175" t="s">
        <v>31</v>
      </c>
      <c r="K124" s="174" t="s">
        <v>31</v>
      </c>
      <c r="L124" s="175">
        <v>58.61</v>
      </c>
      <c r="M124" s="161" t="s">
        <v>31</v>
      </c>
      <c r="N124" s="176" t="s">
        <v>31</v>
      </c>
      <c r="V124" s="137" t="s">
        <v>252</v>
      </c>
    </row>
    <row r="125" spans="1:23" s="132" customFormat="1" ht="22.5" x14ac:dyDescent="0.2">
      <c r="A125" s="157" t="s">
        <v>328</v>
      </c>
      <c r="B125" s="158" t="s">
        <v>1344</v>
      </c>
      <c r="C125" s="917" t="s">
        <v>1355</v>
      </c>
      <c r="D125" s="917"/>
      <c r="E125" s="917"/>
      <c r="F125" s="159" t="s">
        <v>178</v>
      </c>
      <c r="G125" s="159" t="s">
        <v>31</v>
      </c>
      <c r="H125" s="159" t="s">
        <v>31</v>
      </c>
      <c r="I125" s="159" t="s">
        <v>225</v>
      </c>
      <c r="J125" s="160">
        <v>14127.1</v>
      </c>
      <c r="K125" s="159" t="s">
        <v>706</v>
      </c>
      <c r="L125" s="160">
        <v>14296.63</v>
      </c>
      <c r="M125" s="161" t="s">
        <v>31</v>
      </c>
      <c r="N125" s="162" t="s">
        <v>31</v>
      </c>
      <c r="Q125" s="137" t="s">
        <v>1355</v>
      </c>
    </row>
    <row r="126" spans="1:23" s="132" customFormat="1" x14ac:dyDescent="0.2">
      <c r="A126" s="163"/>
      <c r="B126" s="164"/>
      <c r="C126" s="904" t="s">
        <v>1356</v>
      </c>
      <c r="D126" s="904"/>
      <c r="E126" s="904"/>
      <c r="F126" s="904"/>
      <c r="G126" s="904"/>
      <c r="H126" s="904"/>
      <c r="I126" s="904"/>
      <c r="J126" s="904"/>
      <c r="K126" s="904"/>
      <c r="L126" s="904"/>
      <c r="M126" s="904"/>
      <c r="N126" s="912"/>
      <c r="W126" s="137" t="s">
        <v>1356</v>
      </c>
    </row>
    <row r="127" spans="1:23" s="132" customFormat="1" ht="22.5" x14ac:dyDescent="0.2">
      <c r="A127" s="165"/>
      <c r="B127" s="166" t="s">
        <v>708</v>
      </c>
      <c r="C127" s="904" t="s">
        <v>709</v>
      </c>
      <c r="D127" s="904"/>
      <c r="E127" s="904"/>
      <c r="F127" s="904"/>
      <c r="G127" s="904"/>
      <c r="H127" s="904"/>
      <c r="I127" s="904"/>
      <c r="J127" s="904"/>
      <c r="K127" s="904"/>
      <c r="L127" s="904"/>
      <c r="M127" s="904"/>
      <c r="N127" s="912"/>
      <c r="R127" s="137" t="s">
        <v>709</v>
      </c>
    </row>
    <row r="128" spans="1:23" s="132" customFormat="1" ht="22.5" x14ac:dyDescent="0.2">
      <c r="A128" s="157" t="s">
        <v>336</v>
      </c>
      <c r="B128" s="158" t="s">
        <v>1357</v>
      </c>
      <c r="C128" s="917" t="s">
        <v>1358</v>
      </c>
      <c r="D128" s="917"/>
      <c r="E128" s="917"/>
      <c r="F128" s="159" t="s">
        <v>178</v>
      </c>
      <c r="G128" s="159" t="s">
        <v>31</v>
      </c>
      <c r="H128" s="159" t="s">
        <v>31</v>
      </c>
      <c r="I128" s="159" t="s">
        <v>225</v>
      </c>
      <c r="J128" s="160" t="s">
        <v>31</v>
      </c>
      <c r="K128" s="159" t="s">
        <v>31</v>
      </c>
      <c r="L128" s="160" t="s">
        <v>31</v>
      </c>
      <c r="M128" s="161" t="s">
        <v>31</v>
      </c>
      <c r="N128" s="162" t="s">
        <v>31</v>
      </c>
      <c r="Q128" s="137" t="s">
        <v>1358</v>
      </c>
    </row>
    <row r="129" spans="1:23" s="132" customFormat="1" ht="22.5" x14ac:dyDescent="0.2">
      <c r="A129" s="165"/>
      <c r="B129" s="166" t="s">
        <v>231</v>
      </c>
      <c r="C129" s="904" t="s">
        <v>232</v>
      </c>
      <c r="D129" s="904"/>
      <c r="E129" s="904"/>
      <c r="F129" s="904"/>
      <c r="G129" s="904"/>
      <c r="H129" s="904"/>
      <c r="I129" s="904"/>
      <c r="J129" s="904"/>
      <c r="K129" s="904"/>
      <c r="L129" s="904"/>
      <c r="M129" s="904"/>
      <c r="N129" s="912"/>
      <c r="R129" s="137" t="s">
        <v>232</v>
      </c>
    </row>
    <row r="130" spans="1:23" s="132" customFormat="1" x14ac:dyDescent="0.2">
      <c r="A130" s="167"/>
      <c r="B130" s="166" t="s">
        <v>225</v>
      </c>
      <c r="C130" s="904" t="s">
        <v>255</v>
      </c>
      <c r="D130" s="904"/>
      <c r="E130" s="904"/>
      <c r="F130" s="168" t="s">
        <v>31</v>
      </c>
      <c r="G130" s="168" t="s">
        <v>31</v>
      </c>
      <c r="H130" s="168" t="s">
        <v>31</v>
      </c>
      <c r="I130" s="168" t="s">
        <v>31</v>
      </c>
      <c r="J130" s="169">
        <v>26.7</v>
      </c>
      <c r="K130" s="168" t="s">
        <v>520</v>
      </c>
      <c r="L130" s="169">
        <v>33.380000000000003</v>
      </c>
      <c r="M130" s="170" t="s">
        <v>31</v>
      </c>
      <c r="N130" s="171" t="s">
        <v>31</v>
      </c>
      <c r="S130" s="137" t="s">
        <v>255</v>
      </c>
    </row>
    <row r="131" spans="1:23" s="132" customFormat="1" x14ac:dyDescent="0.2">
      <c r="A131" s="167"/>
      <c r="B131" s="166" t="s">
        <v>235</v>
      </c>
      <c r="C131" s="904" t="s">
        <v>236</v>
      </c>
      <c r="D131" s="904"/>
      <c r="E131" s="904"/>
      <c r="F131" s="168" t="s">
        <v>31</v>
      </c>
      <c r="G131" s="168" t="s">
        <v>31</v>
      </c>
      <c r="H131" s="168" t="s">
        <v>31</v>
      </c>
      <c r="I131" s="168" t="s">
        <v>31</v>
      </c>
      <c r="J131" s="169">
        <v>1.31</v>
      </c>
      <c r="K131" s="168" t="s">
        <v>520</v>
      </c>
      <c r="L131" s="169">
        <v>1.64</v>
      </c>
      <c r="M131" s="170" t="s">
        <v>31</v>
      </c>
      <c r="N131" s="171" t="s">
        <v>31</v>
      </c>
      <c r="S131" s="137" t="s">
        <v>236</v>
      </c>
    </row>
    <row r="132" spans="1:23" s="132" customFormat="1" x14ac:dyDescent="0.2">
      <c r="A132" s="167"/>
      <c r="B132" s="166" t="s">
        <v>238</v>
      </c>
      <c r="C132" s="904" t="s">
        <v>239</v>
      </c>
      <c r="D132" s="904"/>
      <c r="E132" s="904"/>
      <c r="F132" s="168" t="s">
        <v>31</v>
      </c>
      <c r="G132" s="168" t="s">
        <v>31</v>
      </c>
      <c r="H132" s="168" t="s">
        <v>31</v>
      </c>
      <c r="I132" s="168" t="s">
        <v>31</v>
      </c>
      <c r="J132" s="169">
        <v>0.23</v>
      </c>
      <c r="K132" s="168" t="s">
        <v>520</v>
      </c>
      <c r="L132" s="169">
        <v>0.28999999999999998</v>
      </c>
      <c r="M132" s="170" t="s">
        <v>31</v>
      </c>
      <c r="N132" s="171" t="s">
        <v>31</v>
      </c>
      <c r="S132" s="137" t="s">
        <v>239</v>
      </c>
    </row>
    <row r="133" spans="1:23" s="132" customFormat="1" x14ac:dyDescent="0.2">
      <c r="A133" s="167"/>
      <c r="B133" s="166" t="s">
        <v>256</v>
      </c>
      <c r="C133" s="904" t="s">
        <v>257</v>
      </c>
      <c r="D133" s="904"/>
      <c r="E133" s="904"/>
      <c r="F133" s="168" t="s">
        <v>31</v>
      </c>
      <c r="G133" s="168" t="s">
        <v>31</v>
      </c>
      <c r="H133" s="168" t="s">
        <v>31</v>
      </c>
      <c r="I133" s="168" t="s">
        <v>31</v>
      </c>
      <c r="J133" s="169">
        <v>0.53</v>
      </c>
      <c r="K133" s="168" t="s">
        <v>31</v>
      </c>
      <c r="L133" s="169">
        <v>0.53</v>
      </c>
      <c r="M133" s="170" t="s">
        <v>31</v>
      </c>
      <c r="N133" s="171" t="s">
        <v>31</v>
      </c>
      <c r="S133" s="137" t="s">
        <v>257</v>
      </c>
    </row>
    <row r="134" spans="1:23" s="132" customFormat="1" x14ac:dyDescent="0.2">
      <c r="A134" s="167"/>
      <c r="B134" s="166" t="s">
        <v>31</v>
      </c>
      <c r="C134" s="904" t="s">
        <v>258</v>
      </c>
      <c r="D134" s="904"/>
      <c r="E134" s="904"/>
      <c r="F134" s="168" t="s">
        <v>241</v>
      </c>
      <c r="G134" s="168" t="s">
        <v>1359</v>
      </c>
      <c r="H134" s="168" t="s">
        <v>520</v>
      </c>
      <c r="I134" s="168" t="s">
        <v>1360</v>
      </c>
      <c r="J134" s="169" t="s">
        <v>31</v>
      </c>
      <c r="K134" s="168" t="s">
        <v>31</v>
      </c>
      <c r="L134" s="169" t="s">
        <v>31</v>
      </c>
      <c r="M134" s="170" t="s">
        <v>31</v>
      </c>
      <c r="N134" s="171" t="s">
        <v>31</v>
      </c>
      <c r="T134" s="137" t="s">
        <v>258</v>
      </c>
    </row>
    <row r="135" spans="1:23" s="132" customFormat="1" x14ac:dyDescent="0.2">
      <c r="A135" s="167"/>
      <c r="B135" s="166" t="s">
        <v>31</v>
      </c>
      <c r="C135" s="904" t="s">
        <v>240</v>
      </c>
      <c r="D135" s="904"/>
      <c r="E135" s="904"/>
      <c r="F135" s="168" t="s">
        <v>241</v>
      </c>
      <c r="G135" s="168" t="s">
        <v>925</v>
      </c>
      <c r="H135" s="168" t="s">
        <v>520</v>
      </c>
      <c r="I135" s="168" t="s">
        <v>1115</v>
      </c>
      <c r="J135" s="169" t="s">
        <v>31</v>
      </c>
      <c r="K135" s="168" t="s">
        <v>31</v>
      </c>
      <c r="L135" s="169" t="s">
        <v>31</v>
      </c>
      <c r="M135" s="170" t="s">
        <v>31</v>
      </c>
      <c r="N135" s="171" t="s">
        <v>31</v>
      </c>
      <c r="T135" s="137" t="s">
        <v>240</v>
      </c>
    </row>
    <row r="136" spans="1:23" s="132" customFormat="1" x14ac:dyDescent="0.2">
      <c r="A136" s="167"/>
      <c r="B136" s="166" t="s">
        <v>31</v>
      </c>
      <c r="C136" s="917" t="s">
        <v>244</v>
      </c>
      <c r="D136" s="917"/>
      <c r="E136" s="917"/>
      <c r="F136" s="159" t="s">
        <v>31</v>
      </c>
      <c r="G136" s="159" t="s">
        <v>31</v>
      </c>
      <c r="H136" s="159" t="s">
        <v>31</v>
      </c>
      <c r="I136" s="159" t="s">
        <v>31</v>
      </c>
      <c r="J136" s="160">
        <v>28.54</v>
      </c>
      <c r="K136" s="159" t="s">
        <v>31</v>
      </c>
      <c r="L136" s="160">
        <v>35.549999999999997</v>
      </c>
      <c r="M136" s="161" t="s">
        <v>31</v>
      </c>
      <c r="N136" s="162" t="s">
        <v>31</v>
      </c>
      <c r="U136" s="137" t="s">
        <v>244</v>
      </c>
    </row>
    <row r="137" spans="1:23" s="132" customFormat="1" x14ac:dyDescent="0.2">
      <c r="A137" s="167"/>
      <c r="B137" s="166" t="s">
        <v>31</v>
      </c>
      <c r="C137" s="904" t="s">
        <v>245</v>
      </c>
      <c r="D137" s="904"/>
      <c r="E137" s="904"/>
      <c r="F137" s="168" t="s">
        <v>31</v>
      </c>
      <c r="G137" s="168" t="s">
        <v>31</v>
      </c>
      <c r="H137" s="168" t="s">
        <v>31</v>
      </c>
      <c r="I137" s="168" t="s">
        <v>31</v>
      </c>
      <c r="J137" s="169" t="s">
        <v>31</v>
      </c>
      <c r="K137" s="168" t="s">
        <v>31</v>
      </c>
      <c r="L137" s="169">
        <v>33.67</v>
      </c>
      <c r="M137" s="170" t="s">
        <v>31</v>
      </c>
      <c r="N137" s="171" t="s">
        <v>31</v>
      </c>
      <c r="T137" s="137" t="s">
        <v>245</v>
      </c>
    </row>
    <row r="138" spans="1:23" s="132" customFormat="1" ht="22.5" x14ac:dyDescent="0.2">
      <c r="A138" s="167"/>
      <c r="B138" s="166" t="s">
        <v>839</v>
      </c>
      <c r="C138" s="904" t="s">
        <v>840</v>
      </c>
      <c r="D138" s="904"/>
      <c r="E138" s="904"/>
      <c r="F138" s="168" t="s">
        <v>144</v>
      </c>
      <c r="G138" s="168" t="s">
        <v>841</v>
      </c>
      <c r="H138" s="168" t="s">
        <v>31</v>
      </c>
      <c r="I138" s="168" t="s">
        <v>841</v>
      </c>
      <c r="J138" s="169" t="s">
        <v>31</v>
      </c>
      <c r="K138" s="168" t="s">
        <v>31</v>
      </c>
      <c r="L138" s="169">
        <v>30.98</v>
      </c>
      <c r="M138" s="170" t="s">
        <v>31</v>
      </c>
      <c r="N138" s="171" t="s">
        <v>31</v>
      </c>
      <c r="T138" s="137" t="s">
        <v>840</v>
      </c>
    </row>
    <row r="139" spans="1:23" s="132" customFormat="1" ht="22.5" x14ac:dyDescent="0.2">
      <c r="A139" s="167"/>
      <c r="B139" s="166" t="s">
        <v>842</v>
      </c>
      <c r="C139" s="904" t="s">
        <v>843</v>
      </c>
      <c r="D139" s="904"/>
      <c r="E139" s="904"/>
      <c r="F139" s="168" t="s">
        <v>144</v>
      </c>
      <c r="G139" s="168" t="s">
        <v>554</v>
      </c>
      <c r="H139" s="168" t="s">
        <v>31</v>
      </c>
      <c r="I139" s="168" t="s">
        <v>554</v>
      </c>
      <c r="J139" s="169" t="s">
        <v>31</v>
      </c>
      <c r="K139" s="168" t="s">
        <v>31</v>
      </c>
      <c r="L139" s="169">
        <v>21.89</v>
      </c>
      <c r="M139" s="170" t="s">
        <v>31</v>
      </c>
      <c r="N139" s="171" t="s">
        <v>31</v>
      </c>
      <c r="T139" s="137" t="s">
        <v>843</v>
      </c>
    </row>
    <row r="140" spans="1:23" s="132" customFormat="1" x14ac:dyDescent="0.2">
      <c r="A140" s="172"/>
      <c r="B140" s="173"/>
      <c r="C140" s="918" t="s">
        <v>252</v>
      </c>
      <c r="D140" s="918"/>
      <c r="E140" s="918"/>
      <c r="F140" s="174" t="s">
        <v>31</v>
      </c>
      <c r="G140" s="174" t="s">
        <v>31</v>
      </c>
      <c r="H140" s="174" t="s">
        <v>31</v>
      </c>
      <c r="I140" s="174" t="s">
        <v>31</v>
      </c>
      <c r="J140" s="175" t="s">
        <v>31</v>
      </c>
      <c r="K140" s="174" t="s">
        <v>31</v>
      </c>
      <c r="L140" s="175">
        <v>88.42</v>
      </c>
      <c r="M140" s="161" t="s">
        <v>31</v>
      </c>
      <c r="N140" s="176" t="s">
        <v>31</v>
      </c>
      <c r="V140" s="137" t="s">
        <v>252</v>
      </c>
    </row>
    <row r="141" spans="1:23" s="132" customFormat="1" ht="22.5" x14ac:dyDescent="0.2">
      <c r="A141" s="157" t="s">
        <v>341</v>
      </c>
      <c r="B141" s="158" t="s">
        <v>992</v>
      </c>
      <c r="C141" s="917" t="s">
        <v>1361</v>
      </c>
      <c r="D141" s="917"/>
      <c r="E141" s="917"/>
      <c r="F141" s="159" t="s">
        <v>178</v>
      </c>
      <c r="G141" s="159" t="s">
        <v>31</v>
      </c>
      <c r="H141" s="159" t="s">
        <v>31</v>
      </c>
      <c r="I141" s="159" t="s">
        <v>225</v>
      </c>
      <c r="J141" s="160">
        <v>12052.07</v>
      </c>
      <c r="K141" s="159" t="s">
        <v>706</v>
      </c>
      <c r="L141" s="160">
        <v>12196.69</v>
      </c>
      <c r="M141" s="161" t="s">
        <v>31</v>
      </c>
      <c r="N141" s="162" t="s">
        <v>31</v>
      </c>
      <c r="Q141" s="137" t="s">
        <v>1361</v>
      </c>
    </row>
    <row r="142" spans="1:23" s="132" customFormat="1" x14ac:dyDescent="0.2">
      <c r="A142" s="163"/>
      <c r="B142" s="164"/>
      <c r="C142" s="904" t="s">
        <v>1362</v>
      </c>
      <c r="D142" s="904"/>
      <c r="E142" s="904"/>
      <c r="F142" s="904"/>
      <c r="G142" s="904"/>
      <c r="H142" s="904"/>
      <c r="I142" s="904"/>
      <c r="J142" s="904"/>
      <c r="K142" s="904"/>
      <c r="L142" s="904"/>
      <c r="M142" s="904"/>
      <c r="N142" s="912"/>
      <c r="W142" s="137" t="s">
        <v>1362</v>
      </c>
    </row>
    <row r="143" spans="1:23" s="132" customFormat="1" ht="22.5" x14ac:dyDescent="0.2">
      <c r="A143" s="165"/>
      <c r="B143" s="166" t="s">
        <v>708</v>
      </c>
      <c r="C143" s="904" t="s">
        <v>709</v>
      </c>
      <c r="D143" s="904"/>
      <c r="E143" s="904"/>
      <c r="F143" s="904"/>
      <c r="G143" s="904"/>
      <c r="H143" s="904"/>
      <c r="I143" s="904"/>
      <c r="J143" s="904"/>
      <c r="K143" s="904"/>
      <c r="L143" s="904"/>
      <c r="M143" s="904"/>
      <c r="N143" s="912"/>
      <c r="R143" s="137" t="s">
        <v>709</v>
      </c>
    </row>
    <row r="144" spans="1:23" s="132" customFormat="1" ht="22.5" x14ac:dyDescent="0.2">
      <c r="A144" s="157" t="s">
        <v>344</v>
      </c>
      <c r="B144" s="158" t="s">
        <v>1110</v>
      </c>
      <c r="C144" s="917" t="s">
        <v>1111</v>
      </c>
      <c r="D144" s="917"/>
      <c r="E144" s="917"/>
      <c r="F144" s="159" t="s">
        <v>178</v>
      </c>
      <c r="G144" s="159" t="s">
        <v>31</v>
      </c>
      <c r="H144" s="159" t="s">
        <v>31</v>
      </c>
      <c r="I144" s="159" t="s">
        <v>225</v>
      </c>
      <c r="J144" s="160" t="s">
        <v>31</v>
      </c>
      <c r="K144" s="159" t="s">
        <v>31</v>
      </c>
      <c r="L144" s="160" t="s">
        <v>31</v>
      </c>
      <c r="M144" s="161" t="s">
        <v>31</v>
      </c>
      <c r="N144" s="162" t="s">
        <v>31</v>
      </c>
      <c r="Q144" s="137" t="s">
        <v>1111</v>
      </c>
    </row>
    <row r="145" spans="1:23" s="132" customFormat="1" ht="22.5" x14ac:dyDescent="0.2">
      <c r="A145" s="165"/>
      <c r="B145" s="166" t="s">
        <v>231</v>
      </c>
      <c r="C145" s="904" t="s">
        <v>232</v>
      </c>
      <c r="D145" s="904"/>
      <c r="E145" s="904"/>
      <c r="F145" s="904"/>
      <c r="G145" s="904"/>
      <c r="H145" s="904"/>
      <c r="I145" s="904"/>
      <c r="J145" s="904"/>
      <c r="K145" s="904"/>
      <c r="L145" s="904"/>
      <c r="M145" s="904"/>
      <c r="N145" s="912"/>
      <c r="R145" s="137" t="s">
        <v>232</v>
      </c>
    </row>
    <row r="146" spans="1:23" s="132" customFormat="1" x14ac:dyDescent="0.2">
      <c r="A146" s="167"/>
      <c r="B146" s="166" t="s">
        <v>225</v>
      </c>
      <c r="C146" s="904" t="s">
        <v>255</v>
      </c>
      <c r="D146" s="904"/>
      <c r="E146" s="904"/>
      <c r="F146" s="168" t="s">
        <v>31</v>
      </c>
      <c r="G146" s="168" t="s">
        <v>31</v>
      </c>
      <c r="H146" s="168" t="s">
        <v>31</v>
      </c>
      <c r="I146" s="168" t="s">
        <v>31</v>
      </c>
      <c r="J146" s="169">
        <v>17.8</v>
      </c>
      <c r="K146" s="168" t="s">
        <v>520</v>
      </c>
      <c r="L146" s="169">
        <v>22.25</v>
      </c>
      <c r="M146" s="170" t="s">
        <v>31</v>
      </c>
      <c r="N146" s="171" t="s">
        <v>31</v>
      </c>
      <c r="S146" s="137" t="s">
        <v>255</v>
      </c>
    </row>
    <row r="147" spans="1:23" s="132" customFormat="1" x14ac:dyDescent="0.2">
      <c r="A147" s="167"/>
      <c r="B147" s="166" t="s">
        <v>235</v>
      </c>
      <c r="C147" s="904" t="s">
        <v>236</v>
      </c>
      <c r="D147" s="904"/>
      <c r="E147" s="904"/>
      <c r="F147" s="168" t="s">
        <v>31</v>
      </c>
      <c r="G147" s="168" t="s">
        <v>31</v>
      </c>
      <c r="H147" s="168" t="s">
        <v>31</v>
      </c>
      <c r="I147" s="168" t="s">
        <v>31</v>
      </c>
      <c r="J147" s="169">
        <v>0.66</v>
      </c>
      <c r="K147" s="168" t="s">
        <v>520</v>
      </c>
      <c r="L147" s="169">
        <v>0.83</v>
      </c>
      <c r="M147" s="170" t="s">
        <v>31</v>
      </c>
      <c r="N147" s="171" t="s">
        <v>31</v>
      </c>
      <c r="S147" s="137" t="s">
        <v>236</v>
      </c>
    </row>
    <row r="148" spans="1:23" s="132" customFormat="1" x14ac:dyDescent="0.2">
      <c r="A148" s="167"/>
      <c r="B148" s="166" t="s">
        <v>238</v>
      </c>
      <c r="C148" s="904" t="s">
        <v>239</v>
      </c>
      <c r="D148" s="904"/>
      <c r="E148" s="904"/>
      <c r="F148" s="168" t="s">
        <v>31</v>
      </c>
      <c r="G148" s="168" t="s">
        <v>31</v>
      </c>
      <c r="H148" s="168" t="s">
        <v>31</v>
      </c>
      <c r="I148" s="168" t="s">
        <v>31</v>
      </c>
      <c r="J148" s="169">
        <v>0.12</v>
      </c>
      <c r="K148" s="168" t="s">
        <v>520</v>
      </c>
      <c r="L148" s="169">
        <v>0.15</v>
      </c>
      <c r="M148" s="170" t="s">
        <v>31</v>
      </c>
      <c r="N148" s="171" t="s">
        <v>31</v>
      </c>
      <c r="S148" s="137" t="s">
        <v>239</v>
      </c>
    </row>
    <row r="149" spans="1:23" s="132" customFormat="1" x14ac:dyDescent="0.2">
      <c r="A149" s="167"/>
      <c r="B149" s="166" t="s">
        <v>256</v>
      </c>
      <c r="C149" s="904" t="s">
        <v>257</v>
      </c>
      <c r="D149" s="904"/>
      <c r="E149" s="904"/>
      <c r="F149" s="168" t="s">
        <v>31</v>
      </c>
      <c r="G149" s="168" t="s">
        <v>31</v>
      </c>
      <c r="H149" s="168" t="s">
        <v>31</v>
      </c>
      <c r="I149" s="168" t="s">
        <v>31</v>
      </c>
      <c r="J149" s="169">
        <v>0.36</v>
      </c>
      <c r="K149" s="168" t="s">
        <v>31</v>
      </c>
      <c r="L149" s="169">
        <v>0.36</v>
      </c>
      <c r="M149" s="170" t="s">
        <v>31</v>
      </c>
      <c r="N149" s="171" t="s">
        <v>31</v>
      </c>
      <c r="S149" s="137" t="s">
        <v>257</v>
      </c>
    </row>
    <row r="150" spans="1:23" s="132" customFormat="1" x14ac:dyDescent="0.2">
      <c r="A150" s="167"/>
      <c r="B150" s="166" t="s">
        <v>31</v>
      </c>
      <c r="C150" s="904" t="s">
        <v>258</v>
      </c>
      <c r="D150" s="904"/>
      <c r="E150" s="904"/>
      <c r="F150" s="168" t="s">
        <v>241</v>
      </c>
      <c r="G150" s="168" t="s">
        <v>1004</v>
      </c>
      <c r="H150" s="168" t="s">
        <v>520</v>
      </c>
      <c r="I150" s="168" t="s">
        <v>969</v>
      </c>
      <c r="J150" s="169" t="s">
        <v>31</v>
      </c>
      <c r="K150" s="168" t="s">
        <v>31</v>
      </c>
      <c r="L150" s="169" t="s">
        <v>31</v>
      </c>
      <c r="M150" s="170" t="s">
        <v>31</v>
      </c>
      <c r="N150" s="171" t="s">
        <v>31</v>
      </c>
      <c r="T150" s="137" t="s">
        <v>258</v>
      </c>
    </row>
    <row r="151" spans="1:23" s="132" customFormat="1" x14ac:dyDescent="0.2">
      <c r="A151" s="167"/>
      <c r="B151" s="166" t="s">
        <v>31</v>
      </c>
      <c r="C151" s="904" t="s">
        <v>240</v>
      </c>
      <c r="D151" s="904"/>
      <c r="E151" s="904"/>
      <c r="F151" s="168" t="s">
        <v>241</v>
      </c>
      <c r="G151" s="168" t="s">
        <v>851</v>
      </c>
      <c r="H151" s="168" t="s">
        <v>520</v>
      </c>
      <c r="I151" s="168" t="s">
        <v>852</v>
      </c>
      <c r="J151" s="169" t="s">
        <v>31</v>
      </c>
      <c r="K151" s="168" t="s">
        <v>31</v>
      </c>
      <c r="L151" s="169" t="s">
        <v>31</v>
      </c>
      <c r="M151" s="170" t="s">
        <v>31</v>
      </c>
      <c r="N151" s="171" t="s">
        <v>31</v>
      </c>
      <c r="T151" s="137" t="s">
        <v>240</v>
      </c>
    </row>
    <row r="152" spans="1:23" s="132" customFormat="1" x14ac:dyDescent="0.2">
      <c r="A152" s="167"/>
      <c r="B152" s="166" t="s">
        <v>31</v>
      </c>
      <c r="C152" s="917" t="s">
        <v>244</v>
      </c>
      <c r="D152" s="917"/>
      <c r="E152" s="917"/>
      <c r="F152" s="159" t="s">
        <v>31</v>
      </c>
      <c r="G152" s="159" t="s">
        <v>31</v>
      </c>
      <c r="H152" s="159" t="s">
        <v>31</v>
      </c>
      <c r="I152" s="159" t="s">
        <v>31</v>
      </c>
      <c r="J152" s="160">
        <v>18.82</v>
      </c>
      <c r="K152" s="159" t="s">
        <v>31</v>
      </c>
      <c r="L152" s="160">
        <v>23.44</v>
      </c>
      <c r="M152" s="161" t="s">
        <v>31</v>
      </c>
      <c r="N152" s="162" t="s">
        <v>31</v>
      </c>
      <c r="U152" s="137" t="s">
        <v>244</v>
      </c>
    </row>
    <row r="153" spans="1:23" s="132" customFormat="1" x14ac:dyDescent="0.2">
      <c r="A153" s="167"/>
      <c r="B153" s="166" t="s">
        <v>31</v>
      </c>
      <c r="C153" s="904" t="s">
        <v>245</v>
      </c>
      <c r="D153" s="904"/>
      <c r="E153" s="904"/>
      <c r="F153" s="168" t="s">
        <v>31</v>
      </c>
      <c r="G153" s="168" t="s">
        <v>31</v>
      </c>
      <c r="H153" s="168" t="s">
        <v>31</v>
      </c>
      <c r="I153" s="168" t="s">
        <v>31</v>
      </c>
      <c r="J153" s="169" t="s">
        <v>31</v>
      </c>
      <c r="K153" s="168" t="s">
        <v>31</v>
      </c>
      <c r="L153" s="169">
        <v>22.4</v>
      </c>
      <c r="M153" s="170" t="s">
        <v>31</v>
      </c>
      <c r="N153" s="171" t="s">
        <v>31</v>
      </c>
      <c r="T153" s="137" t="s">
        <v>245</v>
      </c>
    </row>
    <row r="154" spans="1:23" s="132" customFormat="1" ht="22.5" x14ac:dyDescent="0.2">
      <c r="A154" s="167"/>
      <c r="B154" s="166" t="s">
        <v>839</v>
      </c>
      <c r="C154" s="904" t="s">
        <v>840</v>
      </c>
      <c r="D154" s="904"/>
      <c r="E154" s="904"/>
      <c r="F154" s="168" t="s">
        <v>144</v>
      </c>
      <c r="G154" s="168" t="s">
        <v>841</v>
      </c>
      <c r="H154" s="168" t="s">
        <v>31</v>
      </c>
      <c r="I154" s="168" t="s">
        <v>841</v>
      </c>
      <c r="J154" s="169" t="s">
        <v>31</v>
      </c>
      <c r="K154" s="168" t="s">
        <v>31</v>
      </c>
      <c r="L154" s="169">
        <v>20.61</v>
      </c>
      <c r="M154" s="170" t="s">
        <v>31</v>
      </c>
      <c r="N154" s="171" t="s">
        <v>31</v>
      </c>
      <c r="T154" s="137" t="s">
        <v>840</v>
      </c>
    </row>
    <row r="155" spans="1:23" s="132" customFormat="1" ht="22.5" x14ac:dyDescent="0.2">
      <c r="A155" s="167"/>
      <c r="B155" s="166" t="s">
        <v>842</v>
      </c>
      <c r="C155" s="904" t="s">
        <v>843</v>
      </c>
      <c r="D155" s="904"/>
      <c r="E155" s="904"/>
      <c r="F155" s="168" t="s">
        <v>144</v>
      </c>
      <c r="G155" s="168" t="s">
        <v>554</v>
      </c>
      <c r="H155" s="168" t="s">
        <v>31</v>
      </c>
      <c r="I155" s="168" t="s">
        <v>554</v>
      </c>
      <c r="J155" s="169" t="s">
        <v>31</v>
      </c>
      <c r="K155" s="168" t="s">
        <v>31</v>
      </c>
      <c r="L155" s="169">
        <v>14.56</v>
      </c>
      <c r="M155" s="170" t="s">
        <v>31</v>
      </c>
      <c r="N155" s="171" t="s">
        <v>31</v>
      </c>
      <c r="T155" s="137" t="s">
        <v>843</v>
      </c>
    </row>
    <row r="156" spans="1:23" s="132" customFormat="1" x14ac:dyDescent="0.2">
      <c r="A156" s="172"/>
      <c r="B156" s="173"/>
      <c r="C156" s="918" t="s">
        <v>252</v>
      </c>
      <c r="D156" s="918"/>
      <c r="E156" s="918"/>
      <c r="F156" s="174" t="s">
        <v>31</v>
      </c>
      <c r="G156" s="174" t="s">
        <v>31</v>
      </c>
      <c r="H156" s="174" t="s">
        <v>31</v>
      </c>
      <c r="I156" s="174" t="s">
        <v>31</v>
      </c>
      <c r="J156" s="175" t="s">
        <v>31</v>
      </c>
      <c r="K156" s="174" t="s">
        <v>31</v>
      </c>
      <c r="L156" s="175">
        <v>58.61</v>
      </c>
      <c r="M156" s="161" t="s">
        <v>31</v>
      </c>
      <c r="N156" s="176" t="s">
        <v>31</v>
      </c>
      <c r="V156" s="137" t="s">
        <v>252</v>
      </c>
    </row>
    <row r="157" spans="1:23" s="132" customFormat="1" ht="22.5" x14ac:dyDescent="0.2">
      <c r="A157" s="157" t="s">
        <v>346</v>
      </c>
      <c r="B157" s="158" t="s">
        <v>1363</v>
      </c>
      <c r="C157" s="917" t="s">
        <v>1364</v>
      </c>
      <c r="D157" s="917"/>
      <c r="E157" s="917"/>
      <c r="F157" s="159" t="s">
        <v>178</v>
      </c>
      <c r="G157" s="159" t="s">
        <v>31</v>
      </c>
      <c r="H157" s="159" t="s">
        <v>31</v>
      </c>
      <c r="I157" s="159" t="s">
        <v>225</v>
      </c>
      <c r="J157" s="160">
        <v>5162.75</v>
      </c>
      <c r="K157" s="159" t="s">
        <v>706</v>
      </c>
      <c r="L157" s="160">
        <v>5224.7</v>
      </c>
      <c r="M157" s="161" t="s">
        <v>31</v>
      </c>
      <c r="N157" s="162" t="s">
        <v>31</v>
      </c>
      <c r="Q157" s="137" t="s">
        <v>1364</v>
      </c>
    </row>
    <row r="158" spans="1:23" s="132" customFormat="1" x14ac:dyDescent="0.2">
      <c r="A158" s="163"/>
      <c r="B158" s="164"/>
      <c r="C158" s="904" t="s">
        <v>1365</v>
      </c>
      <c r="D158" s="904"/>
      <c r="E158" s="904"/>
      <c r="F158" s="904"/>
      <c r="G158" s="904"/>
      <c r="H158" s="904"/>
      <c r="I158" s="904"/>
      <c r="J158" s="904"/>
      <c r="K158" s="904"/>
      <c r="L158" s="904"/>
      <c r="M158" s="904"/>
      <c r="N158" s="912"/>
      <c r="W158" s="137" t="s">
        <v>1365</v>
      </c>
    </row>
    <row r="159" spans="1:23" s="132" customFormat="1" ht="22.5" x14ac:dyDescent="0.2">
      <c r="A159" s="165"/>
      <c r="B159" s="166" t="s">
        <v>708</v>
      </c>
      <c r="C159" s="904" t="s">
        <v>709</v>
      </c>
      <c r="D159" s="904"/>
      <c r="E159" s="904"/>
      <c r="F159" s="904"/>
      <c r="G159" s="904"/>
      <c r="H159" s="904"/>
      <c r="I159" s="904"/>
      <c r="J159" s="904"/>
      <c r="K159" s="904"/>
      <c r="L159" s="904"/>
      <c r="M159" s="904"/>
      <c r="N159" s="912"/>
      <c r="R159" s="137" t="s">
        <v>709</v>
      </c>
    </row>
    <row r="160" spans="1:23" s="132" customFormat="1" ht="22.5" x14ac:dyDescent="0.2">
      <c r="A160" s="157" t="s">
        <v>348</v>
      </c>
      <c r="B160" s="158" t="s">
        <v>1118</v>
      </c>
      <c r="C160" s="917" t="s">
        <v>1119</v>
      </c>
      <c r="D160" s="917"/>
      <c r="E160" s="917"/>
      <c r="F160" s="159" t="s">
        <v>178</v>
      </c>
      <c r="G160" s="159" t="s">
        <v>31</v>
      </c>
      <c r="H160" s="159" t="s">
        <v>31</v>
      </c>
      <c r="I160" s="159" t="s">
        <v>225</v>
      </c>
      <c r="J160" s="160" t="s">
        <v>31</v>
      </c>
      <c r="K160" s="159" t="s">
        <v>31</v>
      </c>
      <c r="L160" s="160" t="s">
        <v>31</v>
      </c>
      <c r="M160" s="161" t="s">
        <v>31</v>
      </c>
      <c r="N160" s="162" t="s">
        <v>31</v>
      </c>
      <c r="Q160" s="137" t="s">
        <v>1119</v>
      </c>
    </row>
    <row r="161" spans="1:23" s="132" customFormat="1" ht="22.5" x14ac:dyDescent="0.2">
      <c r="A161" s="165"/>
      <c r="B161" s="166" t="s">
        <v>231</v>
      </c>
      <c r="C161" s="904" t="s">
        <v>232</v>
      </c>
      <c r="D161" s="904"/>
      <c r="E161" s="904"/>
      <c r="F161" s="904"/>
      <c r="G161" s="904"/>
      <c r="H161" s="904"/>
      <c r="I161" s="904"/>
      <c r="J161" s="904"/>
      <c r="K161" s="904"/>
      <c r="L161" s="904"/>
      <c r="M161" s="904"/>
      <c r="N161" s="912"/>
      <c r="R161" s="137" t="s">
        <v>232</v>
      </c>
    </row>
    <row r="162" spans="1:23" s="132" customFormat="1" x14ac:dyDescent="0.2">
      <c r="A162" s="167"/>
      <c r="B162" s="166" t="s">
        <v>225</v>
      </c>
      <c r="C162" s="904" t="s">
        <v>255</v>
      </c>
      <c r="D162" s="904"/>
      <c r="E162" s="904"/>
      <c r="F162" s="168" t="s">
        <v>31</v>
      </c>
      <c r="G162" s="168" t="s">
        <v>31</v>
      </c>
      <c r="H162" s="168" t="s">
        <v>31</v>
      </c>
      <c r="I162" s="168" t="s">
        <v>31</v>
      </c>
      <c r="J162" s="169">
        <v>69.95</v>
      </c>
      <c r="K162" s="168" t="s">
        <v>520</v>
      </c>
      <c r="L162" s="169">
        <v>87.44</v>
      </c>
      <c r="M162" s="170" t="s">
        <v>31</v>
      </c>
      <c r="N162" s="171" t="s">
        <v>31</v>
      </c>
      <c r="S162" s="137" t="s">
        <v>255</v>
      </c>
    </row>
    <row r="163" spans="1:23" s="132" customFormat="1" x14ac:dyDescent="0.2">
      <c r="A163" s="167"/>
      <c r="B163" s="166" t="s">
        <v>235</v>
      </c>
      <c r="C163" s="904" t="s">
        <v>236</v>
      </c>
      <c r="D163" s="904"/>
      <c r="E163" s="904"/>
      <c r="F163" s="168" t="s">
        <v>31</v>
      </c>
      <c r="G163" s="168" t="s">
        <v>31</v>
      </c>
      <c r="H163" s="168" t="s">
        <v>31</v>
      </c>
      <c r="I163" s="168" t="s">
        <v>31</v>
      </c>
      <c r="J163" s="169">
        <v>31.96</v>
      </c>
      <c r="K163" s="168" t="s">
        <v>520</v>
      </c>
      <c r="L163" s="169">
        <v>39.950000000000003</v>
      </c>
      <c r="M163" s="170" t="s">
        <v>31</v>
      </c>
      <c r="N163" s="171" t="s">
        <v>31</v>
      </c>
      <c r="S163" s="137" t="s">
        <v>236</v>
      </c>
    </row>
    <row r="164" spans="1:23" s="132" customFormat="1" x14ac:dyDescent="0.2">
      <c r="A164" s="167"/>
      <c r="B164" s="166" t="s">
        <v>238</v>
      </c>
      <c r="C164" s="904" t="s">
        <v>239</v>
      </c>
      <c r="D164" s="904"/>
      <c r="E164" s="904"/>
      <c r="F164" s="168" t="s">
        <v>31</v>
      </c>
      <c r="G164" s="168" t="s">
        <v>31</v>
      </c>
      <c r="H164" s="168" t="s">
        <v>31</v>
      </c>
      <c r="I164" s="168" t="s">
        <v>31</v>
      </c>
      <c r="J164" s="169">
        <v>3.32</v>
      </c>
      <c r="K164" s="168" t="s">
        <v>520</v>
      </c>
      <c r="L164" s="169">
        <v>4.1500000000000004</v>
      </c>
      <c r="M164" s="170" t="s">
        <v>31</v>
      </c>
      <c r="N164" s="171" t="s">
        <v>31</v>
      </c>
      <c r="S164" s="137" t="s">
        <v>239</v>
      </c>
    </row>
    <row r="165" spans="1:23" s="132" customFormat="1" x14ac:dyDescent="0.2">
      <c r="A165" s="167"/>
      <c r="B165" s="166" t="s">
        <v>256</v>
      </c>
      <c r="C165" s="904" t="s">
        <v>257</v>
      </c>
      <c r="D165" s="904"/>
      <c r="E165" s="904"/>
      <c r="F165" s="168" t="s">
        <v>31</v>
      </c>
      <c r="G165" s="168" t="s">
        <v>31</v>
      </c>
      <c r="H165" s="168" t="s">
        <v>31</v>
      </c>
      <c r="I165" s="168" t="s">
        <v>31</v>
      </c>
      <c r="J165" s="169">
        <v>45.17</v>
      </c>
      <c r="K165" s="168" t="s">
        <v>31</v>
      </c>
      <c r="L165" s="169">
        <v>45.17</v>
      </c>
      <c r="M165" s="170" t="s">
        <v>31</v>
      </c>
      <c r="N165" s="171" t="s">
        <v>31</v>
      </c>
      <c r="S165" s="137" t="s">
        <v>257</v>
      </c>
    </row>
    <row r="166" spans="1:23" s="132" customFormat="1" x14ac:dyDescent="0.2">
      <c r="A166" s="167"/>
      <c r="B166" s="166" t="s">
        <v>31</v>
      </c>
      <c r="C166" s="904" t="s">
        <v>258</v>
      </c>
      <c r="D166" s="904"/>
      <c r="E166" s="904"/>
      <c r="F166" s="168" t="s">
        <v>241</v>
      </c>
      <c r="G166" s="168" t="s">
        <v>1120</v>
      </c>
      <c r="H166" s="168" t="s">
        <v>520</v>
      </c>
      <c r="I166" s="168" t="s">
        <v>1121</v>
      </c>
      <c r="J166" s="169" t="s">
        <v>31</v>
      </c>
      <c r="K166" s="168" t="s">
        <v>31</v>
      </c>
      <c r="L166" s="169" t="s">
        <v>31</v>
      </c>
      <c r="M166" s="170" t="s">
        <v>31</v>
      </c>
      <c r="N166" s="171" t="s">
        <v>31</v>
      </c>
      <c r="T166" s="137" t="s">
        <v>258</v>
      </c>
    </row>
    <row r="167" spans="1:23" s="132" customFormat="1" x14ac:dyDescent="0.2">
      <c r="A167" s="167"/>
      <c r="B167" s="166" t="s">
        <v>31</v>
      </c>
      <c r="C167" s="904" t="s">
        <v>240</v>
      </c>
      <c r="D167" s="904"/>
      <c r="E167" s="904"/>
      <c r="F167" s="168" t="s">
        <v>241</v>
      </c>
      <c r="G167" s="168" t="s">
        <v>585</v>
      </c>
      <c r="H167" s="168" t="s">
        <v>520</v>
      </c>
      <c r="I167" s="168" t="s">
        <v>1122</v>
      </c>
      <c r="J167" s="169" t="s">
        <v>31</v>
      </c>
      <c r="K167" s="168" t="s">
        <v>31</v>
      </c>
      <c r="L167" s="169" t="s">
        <v>31</v>
      </c>
      <c r="M167" s="170" t="s">
        <v>31</v>
      </c>
      <c r="N167" s="171" t="s">
        <v>31</v>
      </c>
      <c r="T167" s="137" t="s">
        <v>240</v>
      </c>
    </row>
    <row r="168" spans="1:23" s="132" customFormat="1" x14ac:dyDescent="0.2">
      <c r="A168" s="167"/>
      <c r="B168" s="166" t="s">
        <v>31</v>
      </c>
      <c r="C168" s="917" t="s">
        <v>244</v>
      </c>
      <c r="D168" s="917"/>
      <c r="E168" s="917"/>
      <c r="F168" s="159" t="s">
        <v>31</v>
      </c>
      <c r="G168" s="159" t="s">
        <v>31</v>
      </c>
      <c r="H168" s="159" t="s">
        <v>31</v>
      </c>
      <c r="I168" s="159" t="s">
        <v>31</v>
      </c>
      <c r="J168" s="160">
        <v>147.08000000000001</v>
      </c>
      <c r="K168" s="159" t="s">
        <v>31</v>
      </c>
      <c r="L168" s="160">
        <v>172.56</v>
      </c>
      <c r="M168" s="161" t="s">
        <v>31</v>
      </c>
      <c r="N168" s="162" t="s">
        <v>31</v>
      </c>
      <c r="U168" s="137" t="s">
        <v>244</v>
      </c>
    </row>
    <row r="169" spans="1:23" s="132" customFormat="1" x14ac:dyDescent="0.2">
      <c r="A169" s="167"/>
      <c r="B169" s="166" t="s">
        <v>31</v>
      </c>
      <c r="C169" s="904" t="s">
        <v>245</v>
      </c>
      <c r="D169" s="904"/>
      <c r="E169" s="904"/>
      <c r="F169" s="168" t="s">
        <v>31</v>
      </c>
      <c r="G169" s="168" t="s">
        <v>31</v>
      </c>
      <c r="H169" s="168" t="s">
        <v>31</v>
      </c>
      <c r="I169" s="168" t="s">
        <v>31</v>
      </c>
      <c r="J169" s="169" t="s">
        <v>31</v>
      </c>
      <c r="K169" s="168" t="s">
        <v>31</v>
      </c>
      <c r="L169" s="169">
        <v>91.59</v>
      </c>
      <c r="M169" s="170" t="s">
        <v>31</v>
      </c>
      <c r="N169" s="171" t="s">
        <v>31</v>
      </c>
      <c r="T169" s="137" t="s">
        <v>245</v>
      </c>
    </row>
    <row r="170" spans="1:23" s="132" customFormat="1" ht="22.5" x14ac:dyDescent="0.2">
      <c r="A170" s="167"/>
      <c r="B170" s="166" t="s">
        <v>699</v>
      </c>
      <c r="C170" s="904" t="s">
        <v>700</v>
      </c>
      <c r="D170" s="904"/>
      <c r="E170" s="904"/>
      <c r="F170" s="168" t="s">
        <v>144</v>
      </c>
      <c r="G170" s="168" t="s">
        <v>537</v>
      </c>
      <c r="H170" s="168" t="s">
        <v>31</v>
      </c>
      <c r="I170" s="168" t="s">
        <v>537</v>
      </c>
      <c r="J170" s="169" t="s">
        <v>31</v>
      </c>
      <c r="K170" s="168" t="s">
        <v>31</v>
      </c>
      <c r="L170" s="169">
        <v>73.27</v>
      </c>
      <c r="M170" s="170" t="s">
        <v>31</v>
      </c>
      <c r="N170" s="171" t="s">
        <v>31</v>
      </c>
      <c r="T170" s="137" t="s">
        <v>700</v>
      </c>
    </row>
    <row r="171" spans="1:23" s="132" customFormat="1" ht="22.5" x14ac:dyDescent="0.2">
      <c r="A171" s="167"/>
      <c r="B171" s="166" t="s">
        <v>701</v>
      </c>
      <c r="C171" s="904" t="s">
        <v>702</v>
      </c>
      <c r="D171" s="904"/>
      <c r="E171" s="904"/>
      <c r="F171" s="168" t="s">
        <v>144</v>
      </c>
      <c r="G171" s="168" t="s">
        <v>703</v>
      </c>
      <c r="H171" s="168" t="s">
        <v>31</v>
      </c>
      <c r="I171" s="168" t="s">
        <v>703</v>
      </c>
      <c r="J171" s="169" t="s">
        <v>31</v>
      </c>
      <c r="K171" s="168" t="s">
        <v>31</v>
      </c>
      <c r="L171" s="169">
        <v>54.95</v>
      </c>
      <c r="M171" s="170" t="s">
        <v>31</v>
      </c>
      <c r="N171" s="171" t="s">
        <v>31</v>
      </c>
      <c r="T171" s="137" t="s">
        <v>702</v>
      </c>
    </row>
    <row r="172" spans="1:23" s="132" customFormat="1" x14ac:dyDescent="0.2">
      <c r="A172" s="172"/>
      <c r="B172" s="173"/>
      <c r="C172" s="918" t="s">
        <v>252</v>
      </c>
      <c r="D172" s="918"/>
      <c r="E172" s="918"/>
      <c r="F172" s="174" t="s">
        <v>31</v>
      </c>
      <c r="G172" s="174" t="s">
        <v>31</v>
      </c>
      <c r="H172" s="174" t="s">
        <v>31</v>
      </c>
      <c r="I172" s="174" t="s">
        <v>31</v>
      </c>
      <c r="J172" s="175" t="s">
        <v>31</v>
      </c>
      <c r="K172" s="174" t="s">
        <v>31</v>
      </c>
      <c r="L172" s="175">
        <v>300.77999999999997</v>
      </c>
      <c r="M172" s="161" t="s">
        <v>31</v>
      </c>
      <c r="N172" s="176" t="s">
        <v>31</v>
      </c>
      <c r="V172" s="137" t="s">
        <v>252</v>
      </c>
    </row>
    <row r="173" spans="1:23" s="132" customFormat="1" ht="22.5" x14ac:dyDescent="0.2">
      <c r="A173" s="157" t="s">
        <v>351</v>
      </c>
      <c r="B173" s="158" t="s">
        <v>1366</v>
      </c>
      <c r="C173" s="917" t="s">
        <v>1367</v>
      </c>
      <c r="D173" s="917"/>
      <c r="E173" s="917"/>
      <c r="F173" s="159" t="s">
        <v>178</v>
      </c>
      <c r="G173" s="159" t="s">
        <v>31</v>
      </c>
      <c r="H173" s="159" t="s">
        <v>31</v>
      </c>
      <c r="I173" s="159" t="s">
        <v>225</v>
      </c>
      <c r="J173" s="160">
        <v>8482.84</v>
      </c>
      <c r="K173" s="159" t="s">
        <v>706</v>
      </c>
      <c r="L173" s="160">
        <v>8584.6299999999992</v>
      </c>
      <c r="M173" s="161" t="s">
        <v>31</v>
      </c>
      <c r="N173" s="162" t="s">
        <v>31</v>
      </c>
      <c r="Q173" s="137" t="s">
        <v>1367</v>
      </c>
    </row>
    <row r="174" spans="1:23" s="132" customFormat="1" x14ac:dyDescent="0.2">
      <c r="A174" s="163"/>
      <c r="B174" s="164"/>
      <c r="C174" s="904" t="s">
        <v>1368</v>
      </c>
      <c r="D174" s="904"/>
      <c r="E174" s="904"/>
      <c r="F174" s="904"/>
      <c r="G174" s="904"/>
      <c r="H174" s="904"/>
      <c r="I174" s="904"/>
      <c r="J174" s="904"/>
      <c r="K174" s="904"/>
      <c r="L174" s="904"/>
      <c r="M174" s="904"/>
      <c r="N174" s="912"/>
      <c r="W174" s="137" t="s">
        <v>1368</v>
      </c>
    </row>
    <row r="175" spans="1:23" s="132" customFormat="1" ht="22.5" x14ac:dyDescent="0.2">
      <c r="A175" s="165"/>
      <c r="B175" s="166" t="s">
        <v>708</v>
      </c>
      <c r="C175" s="904" t="s">
        <v>709</v>
      </c>
      <c r="D175" s="904"/>
      <c r="E175" s="904"/>
      <c r="F175" s="904"/>
      <c r="G175" s="904"/>
      <c r="H175" s="904"/>
      <c r="I175" s="904"/>
      <c r="J175" s="904"/>
      <c r="K175" s="904"/>
      <c r="L175" s="904"/>
      <c r="M175" s="904"/>
      <c r="N175" s="912"/>
      <c r="R175" s="137" t="s">
        <v>709</v>
      </c>
    </row>
    <row r="176" spans="1:23" s="132" customFormat="1" x14ac:dyDescent="0.2">
      <c r="A176" s="157" t="s">
        <v>356</v>
      </c>
      <c r="B176" s="158" t="s">
        <v>1369</v>
      </c>
      <c r="C176" s="917" t="s">
        <v>1370</v>
      </c>
      <c r="D176" s="917"/>
      <c r="E176" s="917"/>
      <c r="F176" s="159" t="s">
        <v>178</v>
      </c>
      <c r="G176" s="159" t="s">
        <v>31</v>
      </c>
      <c r="H176" s="159" t="s">
        <v>31</v>
      </c>
      <c r="I176" s="159" t="s">
        <v>225</v>
      </c>
      <c r="J176" s="160" t="s">
        <v>31</v>
      </c>
      <c r="K176" s="159" t="s">
        <v>31</v>
      </c>
      <c r="L176" s="160" t="s">
        <v>31</v>
      </c>
      <c r="M176" s="161" t="s">
        <v>31</v>
      </c>
      <c r="N176" s="162" t="s">
        <v>31</v>
      </c>
      <c r="Q176" s="137" t="s">
        <v>1370</v>
      </c>
    </row>
    <row r="177" spans="1:23" s="132" customFormat="1" ht="22.5" x14ac:dyDescent="0.2">
      <c r="A177" s="165"/>
      <c r="B177" s="166" t="s">
        <v>231</v>
      </c>
      <c r="C177" s="904" t="s">
        <v>232</v>
      </c>
      <c r="D177" s="904"/>
      <c r="E177" s="904"/>
      <c r="F177" s="904"/>
      <c r="G177" s="904"/>
      <c r="H177" s="904"/>
      <c r="I177" s="904"/>
      <c r="J177" s="904"/>
      <c r="K177" s="904"/>
      <c r="L177" s="904"/>
      <c r="M177" s="904"/>
      <c r="N177" s="912"/>
      <c r="R177" s="137" t="s">
        <v>232</v>
      </c>
    </row>
    <row r="178" spans="1:23" s="132" customFormat="1" x14ac:dyDescent="0.2">
      <c r="A178" s="167"/>
      <c r="B178" s="166" t="s">
        <v>225</v>
      </c>
      <c r="C178" s="904" t="s">
        <v>255</v>
      </c>
      <c r="D178" s="904"/>
      <c r="E178" s="904"/>
      <c r="F178" s="168" t="s">
        <v>31</v>
      </c>
      <c r="G178" s="168" t="s">
        <v>31</v>
      </c>
      <c r="H178" s="168" t="s">
        <v>31</v>
      </c>
      <c r="I178" s="168" t="s">
        <v>31</v>
      </c>
      <c r="J178" s="169">
        <v>8.7899999999999991</v>
      </c>
      <c r="K178" s="168" t="s">
        <v>520</v>
      </c>
      <c r="L178" s="169">
        <v>10.99</v>
      </c>
      <c r="M178" s="170" t="s">
        <v>31</v>
      </c>
      <c r="N178" s="171" t="s">
        <v>31</v>
      </c>
      <c r="S178" s="137" t="s">
        <v>255</v>
      </c>
    </row>
    <row r="179" spans="1:23" s="132" customFormat="1" x14ac:dyDescent="0.2">
      <c r="A179" s="167"/>
      <c r="B179" s="166" t="s">
        <v>235</v>
      </c>
      <c r="C179" s="904" t="s">
        <v>236</v>
      </c>
      <c r="D179" s="904"/>
      <c r="E179" s="904"/>
      <c r="F179" s="168" t="s">
        <v>31</v>
      </c>
      <c r="G179" s="168" t="s">
        <v>31</v>
      </c>
      <c r="H179" s="168" t="s">
        <v>31</v>
      </c>
      <c r="I179" s="168" t="s">
        <v>31</v>
      </c>
      <c r="J179" s="169">
        <v>10.51</v>
      </c>
      <c r="K179" s="168" t="s">
        <v>520</v>
      </c>
      <c r="L179" s="169">
        <v>13.14</v>
      </c>
      <c r="M179" s="170" t="s">
        <v>31</v>
      </c>
      <c r="N179" s="171" t="s">
        <v>31</v>
      </c>
      <c r="S179" s="137" t="s">
        <v>236</v>
      </c>
    </row>
    <row r="180" spans="1:23" s="132" customFormat="1" x14ac:dyDescent="0.2">
      <c r="A180" s="167"/>
      <c r="B180" s="166" t="s">
        <v>238</v>
      </c>
      <c r="C180" s="904" t="s">
        <v>239</v>
      </c>
      <c r="D180" s="904"/>
      <c r="E180" s="904"/>
      <c r="F180" s="168" t="s">
        <v>31</v>
      </c>
      <c r="G180" s="168" t="s">
        <v>31</v>
      </c>
      <c r="H180" s="168" t="s">
        <v>31</v>
      </c>
      <c r="I180" s="168" t="s">
        <v>31</v>
      </c>
      <c r="J180" s="169">
        <v>1.86</v>
      </c>
      <c r="K180" s="168" t="s">
        <v>520</v>
      </c>
      <c r="L180" s="169">
        <v>2.33</v>
      </c>
      <c r="M180" s="170" t="s">
        <v>31</v>
      </c>
      <c r="N180" s="171" t="s">
        <v>31</v>
      </c>
      <c r="S180" s="137" t="s">
        <v>239</v>
      </c>
    </row>
    <row r="181" spans="1:23" s="132" customFormat="1" x14ac:dyDescent="0.2">
      <c r="A181" s="167"/>
      <c r="B181" s="166" t="s">
        <v>256</v>
      </c>
      <c r="C181" s="904" t="s">
        <v>257</v>
      </c>
      <c r="D181" s="904"/>
      <c r="E181" s="904"/>
      <c r="F181" s="168" t="s">
        <v>31</v>
      </c>
      <c r="G181" s="168" t="s">
        <v>31</v>
      </c>
      <c r="H181" s="168" t="s">
        <v>31</v>
      </c>
      <c r="I181" s="168" t="s">
        <v>31</v>
      </c>
      <c r="J181" s="169">
        <v>0.18</v>
      </c>
      <c r="K181" s="168" t="s">
        <v>31</v>
      </c>
      <c r="L181" s="169">
        <v>0.18</v>
      </c>
      <c r="M181" s="170" t="s">
        <v>31</v>
      </c>
      <c r="N181" s="171" t="s">
        <v>31</v>
      </c>
      <c r="S181" s="137" t="s">
        <v>257</v>
      </c>
    </row>
    <row r="182" spans="1:23" s="132" customFormat="1" x14ac:dyDescent="0.2">
      <c r="A182" s="167"/>
      <c r="B182" s="166" t="s">
        <v>31</v>
      </c>
      <c r="C182" s="904" t="s">
        <v>258</v>
      </c>
      <c r="D182" s="904"/>
      <c r="E182" s="904"/>
      <c r="F182" s="168" t="s">
        <v>241</v>
      </c>
      <c r="G182" s="168" t="s">
        <v>849</v>
      </c>
      <c r="H182" s="168" t="s">
        <v>520</v>
      </c>
      <c r="I182" s="168" t="s">
        <v>850</v>
      </c>
      <c r="J182" s="169" t="s">
        <v>31</v>
      </c>
      <c r="K182" s="168" t="s">
        <v>31</v>
      </c>
      <c r="L182" s="169" t="s">
        <v>31</v>
      </c>
      <c r="M182" s="170" t="s">
        <v>31</v>
      </c>
      <c r="N182" s="171" t="s">
        <v>31</v>
      </c>
      <c r="T182" s="137" t="s">
        <v>258</v>
      </c>
    </row>
    <row r="183" spans="1:23" s="132" customFormat="1" x14ac:dyDescent="0.2">
      <c r="A183" s="167"/>
      <c r="B183" s="166" t="s">
        <v>31</v>
      </c>
      <c r="C183" s="904" t="s">
        <v>240</v>
      </c>
      <c r="D183" s="904"/>
      <c r="E183" s="904"/>
      <c r="F183" s="168" t="s">
        <v>241</v>
      </c>
      <c r="G183" s="168" t="s">
        <v>1371</v>
      </c>
      <c r="H183" s="168" t="s">
        <v>520</v>
      </c>
      <c r="I183" s="168" t="s">
        <v>574</v>
      </c>
      <c r="J183" s="169" t="s">
        <v>31</v>
      </c>
      <c r="K183" s="168" t="s">
        <v>31</v>
      </c>
      <c r="L183" s="169" t="s">
        <v>31</v>
      </c>
      <c r="M183" s="170" t="s">
        <v>31</v>
      </c>
      <c r="N183" s="171" t="s">
        <v>31</v>
      </c>
      <c r="T183" s="137" t="s">
        <v>240</v>
      </c>
    </row>
    <row r="184" spans="1:23" s="132" customFormat="1" x14ac:dyDescent="0.2">
      <c r="A184" s="167"/>
      <c r="B184" s="166" t="s">
        <v>31</v>
      </c>
      <c r="C184" s="917" t="s">
        <v>244</v>
      </c>
      <c r="D184" s="917"/>
      <c r="E184" s="917"/>
      <c r="F184" s="159" t="s">
        <v>31</v>
      </c>
      <c r="G184" s="159" t="s">
        <v>31</v>
      </c>
      <c r="H184" s="159" t="s">
        <v>31</v>
      </c>
      <c r="I184" s="159" t="s">
        <v>31</v>
      </c>
      <c r="J184" s="160">
        <v>19.48</v>
      </c>
      <c r="K184" s="159" t="s">
        <v>31</v>
      </c>
      <c r="L184" s="160">
        <v>24.31</v>
      </c>
      <c r="M184" s="161" t="s">
        <v>31</v>
      </c>
      <c r="N184" s="162" t="s">
        <v>31</v>
      </c>
      <c r="U184" s="137" t="s">
        <v>244</v>
      </c>
    </row>
    <row r="185" spans="1:23" s="132" customFormat="1" x14ac:dyDescent="0.2">
      <c r="A185" s="167"/>
      <c r="B185" s="166" t="s">
        <v>31</v>
      </c>
      <c r="C185" s="904" t="s">
        <v>245</v>
      </c>
      <c r="D185" s="904"/>
      <c r="E185" s="904"/>
      <c r="F185" s="168" t="s">
        <v>31</v>
      </c>
      <c r="G185" s="168" t="s">
        <v>31</v>
      </c>
      <c r="H185" s="168" t="s">
        <v>31</v>
      </c>
      <c r="I185" s="168" t="s">
        <v>31</v>
      </c>
      <c r="J185" s="169" t="s">
        <v>31</v>
      </c>
      <c r="K185" s="168" t="s">
        <v>31</v>
      </c>
      <c r="L185" s="169">
        <v>13.32</v>
      </c>
      <c r="M185" s="170" t="s">
        <v>31</v>
      </c>
      <c r="N185" s="171" t="s">
        <v>31</v>
      </c>
      <c r="T185" s="137" t="s">
        <v>245</v>
      </c>
    </row>
    <row r="186" spans="1:23" s="132" customFormat="1" ht="22.5" x14ac:dyDescent="0.2">
      <c r="A186" s="167"/>
      <c r="B186" s="166" t="s">
        <v>839</v>
      </c>
      <c r="C186" s="904" t="s">
        <v>840</v>
      </c>
      <c r="D186" s="904"/>
      <c r="E186" s="904"/>
      <c r="F186" s="168" t="s">
        <v>144</v>
      </c>
      <c r="G186" s="168" t="s">
        <v>841</v>
      </c>
      <c r="H186" s="168" t="s">
        <v>31</v>
      </c>
      <c r="I186" s="168" t="s">
        <v>841</v>
      </c>
      <c r="J186" s="169" t="s">
        <v>31</v>
      </c>
      <c r="K186" s="168" t="s">
        <v>31</v>
      </c>
      <c r="L186" s="169">
        <v>12.25</v>
      </c>
      <c r="M186" s="170" t="s">
        <v>31</v>
      </c>
      <c r="N186" s="171" t="s">
        <v>31</v>
      </c>
      <c r="T186" s="137" t="s">
        <v>840</v>
      </c>
    </row>
    <row r="187" spans="1:23" s="132" customFormat="1" ht="22.5" x14ac:dyDescent="0.2">
      <c r="A187" s="167"/>
      <c r="B187" s="166" t="s">
        <v>842</v>
      </c>
      <c r="C187" s="904" t="s">
        <v>843</v>
      </c>
      <c r="D187" s="904"/>
      <c r="E187" s="904"/>
      <c r="F187" s="168" t="s">
        <v>144</v>
      </c>
      <c r="G187" s="168" t="s">
        <v>554</v>
      </c>
      <c r="H187" s="168" t="s">
        <v>31</v>
      </c>
      <c r="I187" s="168" t="s">
        <v>554</v>
      </c>
      <c r="J187" s="169" t="s">
        <v>31</v>
      </c>
      <c r="K187" s="168" t="s">
        <v>31</v>
      </c>
      <c r="L187" s="169">
        <v>8.66</v>
      </c>
      <c r="M187" s="170" t="s">
        <v>31</v>
      </c>
      <c r="N187" s="171" t="s">
        <v>31</v>
      </c>
      <c r="T187" s="137" t="s">
        <v>843</v>
      </c>
    </row>
    <row r="188" spans="1:23" s="132" customFormat="1" x14ac:dyDescent="0.2">
      <c r="A188" s="172"/>
      <c r="B188" s="173"/>
      <c r="C188" s="918" t="s">
        <v>252</v>
      </c>
      <c r="D188" s="918"/>
      <c r="E188" s="918"/>
      <c r="F188" s="174" t="s">
        <v>31</v>
      </c>
      <c r="G188" s="174" t="s">
        <v>31</v>
      </c>
      <c r="H188" s="174" t="s">
        <v>31</v>
      </c>
      <c r="I188" s="174" t="s">
        <v>31</v>
      </c>
      <c r="J188" s="175" t="s">
        <v>31</v>
      </c>
      <c r="K188" s="174" t="s">
        <v>31</v>
      </c>
      <c r="L188" s="175">
        <v>45.22</v>
      </c>
      <c r="M188" s="161" t="s">
        <v>31</v>
      </c>
      <c r="N188" s="176" t="s">
        <v>31</v>
      </c>
      <c r="V188" s="137" t="s">
        <v>252</v>
      </c>
    </row>
    <row r="189" spans="1:23" s="132" customFormat="1" ht="22.5" x14ac:dyDescent="0.2">
      <c r="A189" s="157" t="s">
        <v>359</v>
      </c>
      <c r="B189" s="158" t="s">
        <v>1372</v>
      </c>
      <c r="C189" s="917" t="s">
        <v>1373</v>
      </c>
      <c r="D189" s="917"/>
      <c r="E189" s="917"/>
      <c r="F189" s="159" t="s">
        <v>178</v>
      </c>
      <c r="G189" s="159" t="s">
        <v>31</v>
      </c>
      <c r="H189" s="159" t="s">
        <v>31</v>
      </c>
      <c r="I189" s="159" t="s">
        <v>225</v>
      </c>
      <c r="J189" s="160">
        <v>2091.7800000000002</v>
      </c>
      <c r="K189" s="159" t="s">
        <v>706</v>
      </c>
      <c r="L189" s="160">
        <v>2116.88</v>
      </c>
      <c r="M189" s="161" t="s">
        <v>31</v>
      </c>
      <c r="N189" s="162" t="s">
        <v>31</v>
      </c>
      <c r="Q189" s="137" t="s">
        <v>1373</v>
      </c>
    </row>
    <row r="190" spans="1:23" s="132" customFormat="1" x14ac:dyDescent="0.2">
      <c r="A190" s="163"/>
      <c r="B190" s="164"/>
      <c r="C190" s="904" t="s">
        <v>1374</v>
      </c>
      <c r="D190" s="904"/>
      <c r="E190" s="904"/>
      <c r="F190" s="904"/>
      <c r="G190" s="904"/>
      <c r="H190" s="904"/>
      <c r="I190" s="904"/>
      <c r="J190" s="904"/>
      <c r="K190" s="904"/>
      <c r="L190" s="904"/>
      <c r="M190" s="904"/>
      <c r="N190" s="912"/>
      <c r="W190" s="137" t="s">
        <v>1374</v>
      </c>
    </row>
    <row r="191" spans="1:23" s="132" customFormat="1" ht="22.5" x14ac:dyDescent="0.2">
      <c r="A191" s="165"/>
      <c r="B191" s="166" t="s">
        <v>708</v>
      </c>
      <c r="C191" s="904" t="s">
        <v>709</v>
      </c>
      <c r="D191" s="904"/>
      <c r="E191" s="904"/>
      <c r="F191" s="904"/>
      <c r="G191" s="904"/>
      <c r="H191" s="904"/>
      <c r="I191" s="904"/>
      <c r="J191" s="904"/>
      <c r="K191" s="904"/>
      <c r="L191" s="904"/>
      <c r="M191" s="904"/>
      <c r="N191" s="912"/>
      <c r="R191" s="137" t="s">
        <v>709</v>
      </c>
    </row>
    <row r="192" spans="1:23" s="132" customFormat="1" ht="22.5" x14ac:dyDescent="0.2">
      <c r="A192" s="157" t="s">
        <v>364</v>
      </c>
      <c r="B192" s="158" t="s">
        <v>1375</v>
      </c>
      <c r="C192" s="917" t="s">
        <v>1376</v>
      </c>
      <c r="D192" s="917"/>
      <c r="E192" s="917"/>
      <c r="F192" s="159" t="s">
        <v>178</v>
      </c>
      <c r="G192" s="159" t="s">
        <v>31</v>
      </c>
      <c r="H192" s="159" t="s">
        <v>31</v>
      </c>
      <c r="I192" s="159" t="s">
        <v>225</v>
      </c>
      <c r="J192" s="160">
        <v>132.84</v>
      </c>
      <c r="K192" s="159" t="s">
        <v>706</v>
      </c>
      <c r="L192" s="160">
        <v>134.43</v>
      </c>
      <c r="M192" s="161" t="s">
        <v>31</v>
      </c>
      <c r="N192" s="162" t="s">
        <v>31</v>
      </c>
      <c r="Q192" s="137" t="s">
        <v>1376</v>
      </c>
    </row>
    <row r="193" spans="1:23" s="132" customFormat="1" x14ac:dyDescent="0.2">
      <c r="A193" s="163"/>
      <c r="B193" s="164"/>
      <c r="C193" s="904" t="s">
        <v>1377</v>
      </c>
      <c r="D193" s="904"/>
      <c r="E193" s="904"/>
      <c r="F193" s="904"/>
      <c r="G193" s="904"/>
      <c r="H193" s="904"/>
      <c r="I193" s="904"/>
      <c r="J193" s="904"/>
      <c r="K193" s="904"/>
      <c r="L193" s="904"/>
      <c r="M193" s="904"/>
      <c r="N193" s="912"/>
      <c r="W193" s="137" t="s">
        <v>1377</v>
      </c>
    </row>
    <row r="194" spans="1:23" s="132" customFormat="1" ht="22.5" x14ac:dyDescent="0.2">
      <c r="A194" s="165"/>
      <c r="B194" s="166" t="s">
        <v>708</v>
      </c>
      <c r="C194" s="904" t="s">
        <v>709</v>
      </c>
      <c r="D194" s="904"/>
      <c r="E194" s="904"/>
      <c r="F194" s="904"/>
      <c r="G194" s="904"/>
      <c r="H194" s="904"/>
      <c r="I194" s="904"/>
      <c r="J194" s="904"/>
      <c r="K194" s="904"/>
      <c r="L194" s="904"/>
      <c r="M194" s="904"/>
      <c r="N194" s="912"/>
      <c r="R194" s="137" t="s">
        <v>709</v>
      </c>
    </row>
    <row r="195" spans="1:23" s="132" customFormat="1" ht="22.5" x14ac:dyDescent="0.2">
      <c r="A195" s="157" t="s">
        <v>366</v>
      </c>
      <c r="B195" s="158" t="s">
        <v>1382</v>
      </c>
      <c r="C195" s="917" t="s">
        <v>1383</v>
      </c>
      <c r="D195" s="917"/>
      <c r="E195" s="917"/>
      <c r="F195" s="159" t="s">
        <v>178</v>
      </c>
      <c r="G195" s="159" t="s">
        <v>31</v>
      </c>
      <c r="H195" s="159" t="s">
        <v>31</v>
      </c>
      <c r="I195" s="159" t="s">
        <v>235</v>
      </c>
      <c r="J195" s="160">
        <v>3345.22</v>
      </c>
      <c r="K195" s="159" t="s">
        <v>706</v>
      </c>
      <c r="L195" s="160">
        <v>6770.73</v>
      </c>
      <c r="M195" s="161" t="s">
        <v>31</v>
      </c>
      <c r="N195" s="162" t="s">
        <v>31</v>
      </c>
      <c r="Q195" s="137" t="s">
        <v>1383</v>
      </c>
    </row>
    <row r="196" spans="1:23" s="132" customFormat="1" x14ac:dyDescent="0.2">
      <c r="A196" s="163"/>
      <c r="B196" s="164"/>
      <c r="C196" s="904" t="s">
        <v>1384</v>
      </c>
      <c r="D196" s="904"/>
      <c r="E196" s="904"/>
      <c r="F196" s="904"/>
      <c r="G196" s="904"/>
      <c r="H196" s="904"/>
      <c r="I196" s="904"/>
      <c r="J196" s="904"/>
      <c r="K196" s="904"/>
      <c r="L196" s="904"/>
      <c r="M196" s="904"/>
      <c r="N196" s="912"/>
      <c r="W196" s="137" t="s">
        <v>1384</v>
      </c>
    </row>
    <row r="197" spans="1:23" s="132" customFormat="1" ht="22.5" x14ac:dyDescent="0.2">
      <c r="A197" s="165"/>
      <c r="B197" s="166" t="s">
        <v>708</v>
      </c>
      <c r="C197" s="904" t="s">
        <v>709</v>
      </c>
      <c r="D197" s="904"/>
      <c r="E197" s="904"/>
      <c r="F197" s="904"/>
      <c r="G197" s="904"/>
      <c r="H197" s="904"/>
      <c r="I197" s="904"/>
      <c r="J197" s="904"/>
      <c r="K197" s="904"/>
      <c r="L197" s="904"/>
      <c r="M197" s="904"/>
      <c r="N197" s="912"/>
      <c r="R197" s="137" t="s">
        <v>709</v>
      </c>
    </row>
    <row r="198" spans="1:23" s="132" customFormat="1" ht="22.5" x14ac:dyDescent="0.2">
      <c r="A198" s="157" t="s">
        <v>368</v>
      </c>
      <c r="B198" s="158" t="s">
        <v>847</v>
      </c>
      <c r="C198" s="917" t="s">
        <v>848</v>
      </c>
      <c r="D198" s="917"/>
      <c r="E198" s="917"/>
      <c r="F198" s="159" t="s">
        <v>178</v>
      </c>
      <c r="G198" s="159" t="s">
        <v>31</v>
      </c>
      <c r="H198" s="159" t="s">
        <v>31</v>
      </c>
      <c r="I198" s="159" t="s">
        <v>225</v>
      </c>
      <c r="J198" s="160" t="s">
        <v>31</v>
      </c>
      <c r="K198" s="159" t="s">
        <v>31</v>
      </c>
      <c r="L198" s="160" t="s">
        <v>31</v>
      </c>
      <c r="M198" s="161" t="s">
        <v>31</v>
      </c>
      <c r="N198" s="162" t="s">
        <v>31</v>
      </c>
      <c r="Q198" s="137" t="s">
        <v>848</v>
      </c>
    </row>
    <row r="199" spans="1:23" s="132" customFormat="1" ht="22.5" x14ac:dyDescent="0.2">
      <c r="A199" s="165"/>
      <c r="B199" s="166" t="s">
        <v>231</v>
      </c>
      <c r="C199" s="904" t="s">
        <v>232</v>
      </c>
      <c r="D199" s="904"/>
      <c r="E199" s="904"/>
      <c r="F199" s="904"/>
      <c r="G199" s="904"/>
      <c r="H199" s="904"/>
      <c r="I199" s="904"/>
      <c r="J199" s="904"/>
      <c r="K199" s="904"/>
      <c r="L199" s="904"/>
      <c r="M199" s="904"/>
      <c r="N199" s="912"/>
      <c r="R199" s="137" t="s">
        <v>232</v>
      </c>
    </row>
    <row r="200" spans="1:23" s="132" customFormat="1" x14ac:dyDescent="0.2">
      <c r="A200" s="167"/>
      <c r="B200" s="166" t="s">
        <v>225</v>
      </c>
      <c r="C200" s="904" t="s">
        <v>255</v>
      </c>
      <c r="D200" s="904"/>
      <c r="E200" s="904"/>
      <c r="F200" s="168" t="s">
        <v>31</v>
      </c>
      <c r="G200" s="168" t="s">
        <v>31</v>
      </c>
      <c r="H200" s="168" t="s">
        <v>31</v>
      </c>
      <c r="I200" s="168" t="s">
        <v>31</v>
      </c>
      <c r="J200" s="169">
        <v>8.9</v>
      </c>
      <c r="K200" s="168" t="s">
        <v>520</v>
      </c>
      <c r="L200" s="169">
        <v>11.13</v>
      </c>
      <c r="M200" s="170" t="s">
        <v>31</v>
      </c>
      <c r="N200" s="171" t="s">
        <v>31</v>
      </c>
      <c r="S200" s="137" t="s">
        <v>255</v>
      </c>
    </row>
    <row r="201" spans="1:23" s="132" customFormat="1" x14ac:dyDescent="0.2">
      <c r="A201" s="167"/>
      <c r="B201" s="166" t="s">
        <v>235</v>
      </c>
      <c r="C201" s="904" t="s">
        <v>236</v>
      </c>
      <c r="D201" s="904"/>
      <c r="E201" s="904"/>
      <c r="F201" s="168" t="s">
        <v>31</v>
      </c>
      <c r="G201" s="168" t="s">
        <v>31</v>
      </c>
      <c r="H201" s="168" t="s">
        <v>31</v>
      </c>
      <c r="I201" s="168" t="s">
        <v>31</v>
      </c>
      <c r="J201" s="169">
        <v>0.66</v>
      </c>
      <c r="K201" s="168" t="s">
        <v>520</v>
      </c>
      <c r="L201" s="169">
        <v>0.83</v>
      </c>
      <c r="M201" s="170" t="s">
        <v>31</v>
      </c>
      <c r="N201" s="171" t="s">
        <v>31</v>
      </c>
      <c r="S201" s="137" t="s">
        <v>236</v>
      </c>
    </row>
    <row r="202" spans="1:23" s="132" customFormat="1" x14ac:dyDescent="0.2">
      <c r="A202" s="167"/>
      <c r="B202" s="166" t="s">
        <v>238</v>
      </c>
      <c r="C202" s="904" t="s">
        <v>239</v>
      </c>
      <c r="D202" s="904"/>
      <c r="E202" s="904"/>
      <c r="F202" s="168" t="s">
        <v>31</v>
      </c>
      <c r="G202" s="168" t="s">
        <v>31</v>
      </c>
      <c r="H202" s="168" t="s">
        <v>31</v>
      </c>
      <c r="I202" s="168" t="s">
        <v>31</v>
      </c>
      <c r="J202" s="169">
        <v>0.12</v>
      </c>
      <c r="K202" s="168" t="s">
        <v>520</v>
      </c>
      <c r="L202" s="169">
        <v>0.15</v>
      </c>
      <c r="M202" s="170" t="s">
        <v>31</v>
      </c>
      <c r="N202" s="171" t="s">
        <v>31</v>
      </c>
      <c r="S202" s="137" t="s">
        <v>239</v>
      </c>
    </row>
    <row r="203" spans="1:23" s="132" customFormat="1" x14ac:dyDescent="0.2">
      <c r="A203" s="167"/>
      <c r="B203" s="166" t="s">
        <v>256</v>
      </c>
      <c r="C203" s="904" t="s">
        <v>257</v>
      </c>
      <c r="D203" s="904"/>
      <c r="E203" s="904"/>
      <c r="F203" s="168" t="s">
        <v>31</v>
      </c>
      <c r="G203" s="168" t="s">
        <v>31</v>
      </c>
      <c r="H203" s="168" t="s">
        <v>31</v>
      </c>
      <c r="I203" s="168" t="s">
        <v>31</v>
      </c>
      <c r="J203" s="169">
        <v>0.18</v>
      </c>
      <c r="K203" s="168" t="s">
        <v>31</v>
      </c>
      <c r="L203" s="169">
        <v>0.18</v>
      </c>
      <c r="M203" s="170" t="s">
        <v>31</v>
      </c>
      <c r="N203" s="171" t="s">
        <v>31</v>
      </c>
      <c r="S203" s="137" t="s">
        <v>257</v>
      </c>
    </row>
    <row r="204" spans="1:23" s="132" customFormat="1" x14ac:dyDescent="0.2">
      <c r="A204" s="167"/>
      <c r="B204" s="166" t="s">
        <v>31</v>
      </c>
      <c r="C204" s="904" t="s">
        <v>258</v>
      </c>
      <c r="D204" s="904"/>
      <c r="E204" s="904"/>
      <c r="F204" s="168" t="s">
        <v>241</v>
      </c>
      <c r="G204" s="168" t="s">
        <v>849</v>
      </c>
      <c r="H204" s="168" t="s">
        <v>520</v>
      </c>
      <c r="I204" s="168" t="s">
        <v>850</v>
      </c>
      <c r="J204" s="169" t="s">
        <v>31</v>
      </c>
      <c r="K204" s="168" t="s">
        <v>31</v>
      </c>
      <c r="L204" s="169" t="s">
        <v>31</v>
      </c>
      <c r="M204" s="170" t="s">
        <v>31</v>
      </c>
      <c r="N204" s="171" t="s">
        <v>31</v>
      </c>
      <c r="T204" s="137" t="s">
        <v>258</v>
      </c>
    </row>
    <row r="205" spans="1:23" s="132" customFormat="1" x14ac:dyDescent="0.2">
      <c r="A205" s="167"/>
      <c r="B205" s="166" t="s">
        <v>31</v>
      </c>
      <c r="C205" s="904" t="s">
        <v>240</v>
      </c>
      <c r="D205" s="904"/>
      <c r="E205" s="904"/>
      <c r="F205" s="168" t="s">
        <v>241</v>
      </c>
      <c r="G205" s="168" t="s">
        <v>851</v>
      </c>
      <c r="H205" s="168" t="s">
        <v>520</v>
      </c>
      <c r="I205" s="168" t="s">
        <v>852</v>
      </c>
      <c r="J205" s="169" t="s">
        <v>31</v>
      </c>
      <c r="K205" s="168" t="s">
        <v>31</v>
      </c>
      <c r="L205" s="169" t="s">
        <v>31</v>
      </c>
      <c r="M205" s="170" t="s">
        <v>31</v>
      </c>
      <c r="N205" s="171" t="s">
        <v>31</v>
      </c>
      <c r="T205" s="137" t="s">
        <v>240</v>
      </c>
    </row>
    <row r="206" spans="1:23" s="132" customFormat="1" x14ac:dyDescent="0.2">
      <c r="A206" s="167"/>
      <c r="B206" s="166" t="s">
        <v>31</v>
      </c>
      <c r="C206" s="917" t="s">
        <v>244</v>
      </c>
      <c r="D206" s="917"/>
      <c r="E206" s="917"/>
      <c r="F206" s="159" t="s">
        <v>31</v>
      </c>
      <c r="G206" s="159" t="s">
        <v>31</v>
      </c>
      <c r="H206" s="159" t="s">
        <v>31</v>
      </c>
      <c r="I206" s="159" t="s">
        <v>31</v>
      </c>
      <c r="J206" s="160">
        <v>9.74</v>
      </c>
      <c r="K206" s="159" t="s">
        <v>31</v>
      </c>
      <c r="L206" s="160">
        <v>12.14</v>
      </c>
      <c r="M206" s="161" t="s">
        <v>31</v>
      </c>
      <c r="N206" s="162" t="s">
        <v>31</v>
      </c>
      <c r="U206" s="137" t="s">
        <v>244</v>
      </c>
    </row>
    <row r="207" spans="1:23" s="132" customFormat="1" x14ac:dyDescent="0.2">
      <c r="A207" s="167"/>
      <c r="B207" s="166" t="s">
        <v>31</v>
      </c>
      <c r="C207" s="904" t="s">
        <v>245</v>
      </c>
      <c r="D207" s="904"/>
      <c r="E207" s="904"/>
      <c r="F207" s="168" t="s">
        <v>31</v>
      </c>
      <c r="G207" s="168" t="s">
        <v>31</v>
      </c>
      <c r="H207" s="168" t="s">
        <v>31</v>
      </c>
      <c r="I207" s="168" t="s">
        <v>31</v>
      </c>
      <c r="J207" s="169" t="s">
        <v>31</v>
      </c>
      <c r="K207" s="168" t="s">
        <v>31</v>
      </c>
      <c r="L207" s="169">
        <v>11.28</v>
      </c>
      <c r="M207" s="170" t="s">
        <v>31</v>
      </c>
      <c r="N207" s="171" t="s">
        <v>31</v>
      </c>
      <c r="T207" s="137" t="s">
        <v>245</v>
      </c>
    </row>
    <row r="208" spans="1:23" s="132" customFormat="1" ht="22.5" x14ac:dyDescent="0.2">
      <c r="A208" s="167"/>
      <c r="B208" s="166" t="s">
        <v>839</v>
      </c>
      <c r="C208" s="904" t="s">
        <v>840</v>
      </c>
      <c r="D208" s="904"/>
      <c r="E208" s="904"/>
      <c r="F208" s="168" t="s">
        <v>144</v>
      </c>
      <c r="G208" s="168" t="s">
        <v>841</v>
      </c>
      <c r="H208" s="168" t="s">
        <v>31</v>
      </c>
      <c r="I208" s="168" t="s">
        <v>841</v>
      </c>
      <c r="J208" s="169" t="s">
        <v>31</v>
      </c>
      <c r="K208" s="168" t="s">
        <v>31</v>
      </c>
      <c r="L208" s="169">
        <v>10.38</v>
      </c>
      <c r="M208" s="170" t="s">
        <v>31</v>
      </c>
      <c r="N208" s="171" t="s">
        <v>31</v>
      </c>
      <c r="T208" s="137" t="s">
        <v>840</v>
      </c>
    </row>
    <row r="209" spans="1:24" s="132" customFormat="1" ht="22.5" x14ac:dyDescent="0.2">
      <c r="A209" s="167"/>
      <c r="B209" s="166" t="s">
        <v>842</v>
      </c>
      <c r="C209" s="904" t="s">
        <v>843</v>
      </c>
      <c r="D209" s="904"/>
      <c r="E209" s="904"/>
      <c r="F209" s="168" t="s">
        <v>144</v>
      </c>
      <c r="G209" s="168" t="s">
        <v>554</v>
      </c>
      <c r="H209" s="168" t="s">
        <v>31</v>
      </c>
      <c r="I209" s="168" t="s">
        <v>554</v>
      </c>
      <c r="J209" s="169" t="s">
        <v>31</v>
      </c>
      <c r="K209" s="168" t="s">
        <v>31</v>
      </c>
      <c r="L209" s="169">
        <v>7.33</v>
      </c>
      <c r="M209" s="170" t="s">
        <v>31</v>
      </c>
      <c r="N209" s="171" t="s">
        <v>31</v>
      </c>
      <c r="T209" s="137" t="s">
        <v>843</v>
      </c>
    </row>
    <row r="210" spans="1:24" s="132" customFormat="1" x14ac:dyDescent="0.2">
      <c r="A210" s="172"/>
      <c r="B210" s="173"/>
      <c r="C210" s="918" t="s">
        <v>252</v>
      </c>
      <c r="D210" s="918"/>
      <c r="E210" s="918"/>
      <c r="F210" s="174" t="s">
        <v>31</v>
      </c>
      <c r="G210" s="174" t="s">
        <v>31</v>
      </c>
      <c r="H210" s="174" t="s">
        <v>31</v>
      </c>
      <c r="I210" s="174" t="s">
        <v>31</v>
      </c>
      <c r="J210" s="175" t="s">
        <v>31</v>
      </c>
      <c r="K210" s="174" t="s">
        <v>31</v>
      </c>
      <c r="L210" s="175">
        <v>29.85</v>
      </c>
      <c r="M210" s="161" t="s">
        <v>31</v>
      </c>
      <c r="N210" s="176" t="s">
        <v>31</v>
      </c>
      <c r="V210" s="137" t="s">
        <v>252</v>
      </c>
    </row>
    <row r="211" spans="1:24" s="132" customFormat="1" ht="22.5" x14ac:dyDescent="0.2">
      <c r="A211" s="157" t="s">
        <v>370</v>
      </c>
      <c r="B211" s="158" t="s">
        <v>853</v>
      </c>
      <c r="C211" s="917" t="s">
        <v>1385</v>
      </c>
      <c r="D211" s="917"/>
      <c r="E211" s="917"/>
      <c r="F211" s="159" t="s">
        <v>178</v>
      </c>
      <c r="G211" s="159" t="s">
        <v>31</v>
      </c>
      <c r="H211" s="159" t="s">
        <v>31</v>
      </c>
      <c r="I211" s="159" t="s">
        <v>225</v>
      </c>
      <c r="J211" s="160">
        <v>7202.58</v>
      </c>
      <c r="K211" s="159" t="s">
        <v>706</v>
      </c>
      <c r="L211" s="160">
        <v>7289.01</v>
      </c>
      <c r="M211" s="161" t="s">
        <v>31</v>
      </c>
      <c r="N211" s="162" t="s">
        <v>31</v>
      </c>
      <c r="Q211" s="137" t="s">
        <v>1385</v>
      </c>
    </row>
    <row r="212" spans="1:24" s="132" customFormat="1" x14ac:dyDescent="0.2">
      <c r="A212" s="163"/>
      <c r="B212" s="164"/>
      <c r="C212" s="904" t="s">
        <v>1386</v>
      </c>
      <c r="D212" s="904"/>
      <c r="E212" s="904"/>
      <c r="F212" s="904"/>
      <c r="G212" s="904"/>
      <c r="H212" s="904"/>
      <c r="I212" s="904"/>
      <c r="J212" s="904"/>
      <c r="K212" s="904"/>
      <c r="L212" s="904"/>
      <c r="M212" s="904"/>
      <c r="N212" s="912"/>
      <c r="W212" s="137" t="s">
        <v>1386</v>
      </c>
    </row>
    <row r="213" spans="1:24" s="132" customFormat="1" ht="22.5" x14ac:dyDescent="0.2">
      <c r="A213" s="165"/>
      <c r="B213" s="166" t="s">
        <v>708</v>
      </c>
      <c r="C213" s="904" t="s">
        <v>709</v>
      </c>
      <c r="D213" s="904"/>
      <c r="E213" s="904"/>
      <c r="F213" s="904"/>
      <c r="G213" s="904"/>
      <c r="H213" s="904"/>
      <c r="I213" s="904"/>
      <c r="J213" s="904"/>
      <c r="K213" s="904"/>
      <c r="L213" s="904"/>
      <c r="M213" s="904"/>
      <c r="N213" s="912"/>
      <c r="R213" s="137" t="s">
        <v>709</v>
      </c>
    </row>
    <row r="214" spans="1:24" s="132" customFormat="1" ht="22.5" x14ac:dyDescent="0.2">
      <c r="A214" s="157" t="s">
        <v>375</v>
      </c>
      <c r="B214" s="158" t="s">
        <v>1387</v>
      </c>
      <c r="C214" s="917" t="s">
        <v>1388</v>
      </c>
      <c r="D214" s="917"/>
      <c r="E214" s="917"/>
      <c r="F214" s="159" t="s">
        <v>178</v>
      </c>
      <c r="G214" s="159" t="s">
        <v>31</v>
      </c>
      <c r="H214" s="159" t="s">
        <v>31</v>
      </c>
      <c r="I214" s="159" t="s">
        <v>309</v>
      </c>
      <c r="J214" s="160" t="s">
        <v>31</v>
      </c>
      <c r="K214" s="159" t="s">
        <v>31</v>
      </c>
      <c r="L214" s="160" t="s">
        <v>31</v>
      </c>
      <c r="M214" s="161" t="s">
        <v>31</v>
      </c>
      <c r="N214" s="162" t="s">
        <v>31</v>
      </c>
      <c r="Q214" s="137" t="s">
        <v>1388</v>
      </c>
    </row>
    <row r="215" spans="1:24" s="132" customFormat="1" x14ac:dyDescent="0.2">
      <c r="A215" s="163"/>
      <c r="B215" s="164"/>
      <c r="C215" s="904" t="s">
        <v>1389</v>
      </c>
      <c r="D215" s="904"/>
      <c r="E215" s="904"/>
      <c r="F215" s="904"/>
      <c r="G215" s="904"/>
      <c r="H215" s="904"/>
      <c r="I215" s="904"/>
      <c r="J215" s="904"/>
      <c r="K215" s="904"/>
      <c r="L215" s="904"/>
      <c r="M215" s="904"/>
      <c r="N215" s="912"/>
      <c r="X215" s="137" t="s">
        <v>1389</v>
      </c>
    </row>
    <row r="216" spans="1:24" s="132" customFormat="1" ht="22.5" x14ac:dyDescent="0.2">
      <c r="A216" s="165"/>
      <c r="B216" s="166" t="s">
        <v>231</v>
      </c>
      <c r="C216" s="904" t="s">
        <v>232</v>
      </c>
      <c r="D216" s="904"/>
      <c r="E216" s="904"/>
      <c r="F216" s="904"/>
      <c r="G216" s="904"/>
      <c r="H216" s="904"/>
      <c r="I216" s="904"/>
      <c r="J216" s="904"/>
      <c r="K216" s="904"/>
      <c r="L216" s="904"/>
      <c r="M216" s="904"/>
      <c r="N216" s="912"/>
      <c r="R216" s="137" t="s">
        <v>232</v>
      </c>
    </row>
    <row r="217" spans="1:24" s="132" customFormat="1" x14ac:dyDescent="0.2">
      <c r="A217" s="167"/>
      <c r="B217" s="166" t="s">
        <v>225</v>
      </c>
      <c r="C217" s="904" t="s">
        <v>255</v>
      </c>
      <c r="D217" s="904"/>
      <c r="E217" s="904"/>
      <c r="F217" s="168" t="s">
        <v>31</v>
      </c>
      <c r="G217" s="168" t="s">
        <v>31</v>
      </c>
      <c r="H217" s="168" t="s">
        <v>31</v>
      </c>
      <c r="I217" s="168" t="s">
        <v>31</v>
      </c>
      <c r="J217" s="169">
        <v>36.28</v>
      </c>
      <c r="K217" s="168" t="s">
        <v>520</v>
      </c>
      <c r="L217" s="169">
        <v>362.8</v>
      </c>
      <c r="M217" s="170" t="s">
        <v>31</v>
      </c>
      <c r="N217" s="171" t="s">
        <v>31</v>
      </c>
      <c r="S217" s="137" t="s">
        <v>255</v>
      </c>
    </row>
    <row r="218" spans="1:24" s="132" customFormat="1" x14ac:dyDescent="0.2">
      <c r="A218" s="167"/>
      <c r="B218" s="166" t="s">
        <v>256</v>
      </c>
      <c r="C218" s="904" t="s">
        <v>257</v>
      </c>
      <c r="D218" s="904"/>
      <c r="E218" s="904"/>
      <c r="F218" s="168" t="s">
        <v>31</v>
      </c>
      <c r="G218" s="168" t="s">
        <v>31</v>
      </c>
      <c r="H218" s="168" t="s">
        <v>31</v>
      </c>
      <c r="I218" s="168" t="s">
        <v>31</v>
      </c>
      <c r="J218" s="169">
        <v>18.45</v>
      </c>
      <c r="K218" s="168" t="s">
        <v>31</v>
      </c>
      <c r="L218" s="169">
        <v>147.6</v>
      </c>
      <c r="M218" s="170" t="s">
        <v>31</v>
      </c>
      <c r="N218" s="171" t="s">
        <v>31</v>
      </c>
      <c r="S218" s="137" t="s">
        <v>257</v>
      </c>
    </row>
    <row r="219" spans="1:24" s="132" customFormat="1" x14ac:dyDescent="0.2">
      <c r="A219" s="167"/>
      <c r="B219" s="166" t="s">
        <v>31</v>
      </c>
      <c r="C219" s="904" t="s">
        <v>258</v>
      </c>
      <c r="D219" s="904"/>
      <c r="E219" s="904"/>
      <c r="F219" s="168" t="s">
        <v>241</v>
      </c>
      <c r="G219" s="168" t="s">
        <v>256</v>
      </c>
      <c r="H219" s="168" t="s">
        <v>520</v>
      </c>
      <c r="I219" s="168" t="s">
        <v>1390</v>
      </c>
      <c r="J219" s="169" t="s">
        <v>31</v>
      </c>
      <c r="K219" s="168" t="s">
        <v>31</v>
      </c>
      <c r="L219" s="169" t="s">
        <v>31</v>
      </c>
      <c r="M219" s="170" t="s">
        <v>31</v>
      </c>
      <c r="N219" s="171" t="s">
        <v>31</v>
      </c>
      <c r="T219" s="137" t="s">
        <v>258</v>
      </c>
    </row>
    <row r="220" spans="1:24" s="132" customFormat="1" x14ac:dyDescent="0.2">
      <c r="A220" s="167"/>
      <c r="B220" s="166" t="s">
        <v>31</v>
      </c>
      <c r="C220" s="917" t="s">
        <v>244</v>
      </c>
      <c r="D220" s="917"/>
      <c r="E220" s="917"/>
      <c r="F220" s="159" t="s">
        <v>31</v>
      </c>
      <c r="G220" s="159" t="s">
        <v>31</v>
      </c>
      <c r="H220" s="159" t="s">
        <v>31</v>
      </c>
      <c r="I220" s="159" t="s">
        <v>31</v>
      </c>
      <c r="J220" s="160">
        <v>54.73</v>
      </c>
      <c r="K220" s="159" t="s">
        <v>31</v>
      </c>
      <c r="L220" s="160">
        <v>510.4</v>
      </c>
      <c r="M220" s="161" t="s">
        <v>31</v>
      </c>
      <c r="N220" s="162" t="s">
        <v>31</v>
      </c>
      <c r="U220" s="137" t="s">
        <v>244</v>
      </c>
    </row>
    <row r="221" spans="1:24" s="132" customFormat="1" x14ac:dyDescent="0.2">
      <c r="A221" s="167"/>
      <c r="B221" s="166" t="s">
        <v>31</v>
      </c>
      <c r="C221" s="904" t="s">
        <v>245</v>
      </c>
      <c r="D221" s="904"/>
      <c r="E221" s="904"/>
      <c r="F221" s="168" t="s">
        <v>31</v>
      </c>
      <c r="G221" s="168" t="s">
        <v>31</v>
      </c>
      <c r="H221" s="168" t="s">
        <v>31</v>
      </c>
      <c r="I221" s="168" t="s">
        <v>31</v>
      </c>
      <c r="J221" s="169" t="s">
        <v>31</v>
      </c>
      <c r="K221" s="168" t="s">
        <v>31</v>
      </c>
      <c r="L221" s="169">
        <v>362.8</v>
      </c>
      <c r="M221" s="170" t="s">
        <v>31</v>
      </c>
      <c r="N221" s="171" t="s">
        <v>31</v>
      </c>
      <c r="T221" s="137" t="s">
        <v>245</v>
      </c>
    </row>
    <row r="222" spans="1:24" s="132" customFormat="1" ht="22.5" x14ac:dyDescent="0.2">
      <c r="A222" s="167"/>
      <c r="B222" s="166" t="s">
        <v>839</v>
      </c>
      <c r="C222" s="904" t="s">
        <v>840</v>
      </c>
      <c r="D222" s="904"/>
      <c r="E222" s="904"/>
      <c r="F222" s="168" t="s">
        <v>144</v>
      </c>
      <c r="G222" s="168" t="s">
        <v>841</v>
      </c>
      <c r="H222" s="168" t="s">
        <v>31</v>
      </c>
      <c r="I222" s="168" t="s">
        <v>841</v>
      </c>
      <c r="J222" s="169" t="s">
        <v>31</v>
      </c>
      <c r="K222" s="168" t="s">
        <v>31</v>
      </c>
      <c r="L222" s="169">
        <v>333.78</v>
      </c>
      <c r="M222" s="170" t="s">
        <v>31</v>
      </c>
      <c r="N222" s="171" t="s">
        <v>31</v>
      </c>
      <c r="T222" s="137" t="s">
        <v>840</v>
      </c>
    </row>
    <row r="223" spans="1:24" s="132" customFormat="1" ht="22.5" x14ac:dyDescent="0.2">
      <c r="A223" s="167"/>
      <c r="B223" s="166" t="s">
        <v>842</v>
      </c>
      <c r="C223" s="904" t="s">
        <v>843</v>
      </c>
      <c r="D223" s="904"/>
      <c r="E223" s="904"/>
      <c r="F223" s="168" t="s">
        <v>144</v>
      </c>
      <c r="G223" s="168" t="s">
        <v>554</v>
      </c>
      <c r="H223" s="168" t="s">
        <v>31</v>
      </c>
      <c r="I223" s="168" t="s">
        <v>554</v>
      </c>
      <c r="J223" s="169" t="s">
        <v>31</v>
      </c>
      <c r="K223" s="168" t="s">
        <v>31</v>
      </c>
      <c r="L223" s="169">
        <v>235.82</v>
      </c>
      <c r="M223" s="170" t="s">
        <v>31</v>
      </c>
      <c r="N223" s="171" t="s">
        <v>31</v>
      </c>
      <c r="T223" s="137" t="s">
        <v>843</v>
      </c>
    </row>
    <row r="224" spans="1:24" s="132" customFormat="1" x14ac:dyDescent="0.2">
      <c r="A224" s="172"/>
      <c r="B224" s="173"/>
      <c r="C224" s="918" t="s">
        <v>252</v>
      </c>
      <c r="D224" s="918"/>
      <c r="E224" s="918"/>
      <c r="F224" s="174" t="s">
        <v>31</v>
      </c>
      <c r="G224" s="174" t="s">
        <v>31</v>
      </c>
      <c r="H224" s="174" t="s">
        <v>31</v>
      </c>
      <c r="I224" s="174" t="s">
        <v>31</v>
      </c>
      <c r="J224" s="175" t="s">
        <v>31</v>
      </c>
      <c r="K224" s="174" t="s">
        <v>31</v>
      </c>
      <c r="L224" s="175">
        <v>1080</v>
      </c>
      <c r="M224" s="161" t="s">
        <v>31</v>
      </c>
      <c r="N224" s="176" t="s">
        <v>31</v>
      </c>
      <c r="V224" s="137" t="s">
        <v>252</v>
      </c>
    </row>
    <row r="225" spans="1:24" s="132" customFormat="1" ht="22.5" x14ac:dyDescent="0.2">
      <c r="A225" s="157" t="s">
        <v>380</v>
      </c>
      <c r="B225" s="158" t="s">
        <v>1391</v>
      </c>
      <c r="C225" s="917" t="s">
        <v>1392</v>
      </c>
      <c r="D225" s="917"/>
      <c r="E225" s="917"/>
      <c r="F225" s="159" t="s">
        <v>178</v>
      </c>
      <c r="G225" s="159" t="s">
        <v>31</v>
      </c>
      <c r="H225" s="159" t="s">
        <v>31</v>
      </c>
      <c r="I225" s="159" t="s">
        <v>235</v>
      </c>
      <c r="J225" s="160">
        <v>1048.1099999999999</v>
      </c>
      <c r="K225" s="159" t="s">
        <v>706</v>
      </c>
      <c r="L225" s="160">
        <v>2121.37</v>
      </c>
      <c r="M225" s="161" t="s">
        <v>31</v>
      </c>
      <c r="N225" s="162" t="s">
        <v>31</v>
      </c>
      <c r="Q225" s="137" t="s">
        <v>1392</v>
      </c>
    </row>
    <row r="226" spans="1:24" s="132" customFormat="1" x14ac:dyDescent="0.2">
      <c r="A226" s="163"/>
      <c r="B226" s="164"/>
      <c r="C226" s="904" t="s">
        <v>1393</v>
      </c>
      <c r="D226" s="904"/>
      <c r="E226" s="904"/>
      <c r="F226" s="904"/>
      <c r="G226" s="904"/>
      <c r="H226" s="904"/>
      <c r="I226" s="904"/>
      <c r="J226" s="904"/>
      <c r="K226" s="904"/>
      <c r="L226" s="904"/>
      <c r="M226" s="904"/>
      <c r="N226" s="912"/>
      <c r="W226" s="137" t="s">
        <v>1393</v>
      </c>
    </row>
    <row r="227" spans="1:24" s="132" customFormat="1" ht="22.5" x14ac:dyDescent="0.2">
      <c r="A227" s="165"/>
      <c r="B227" s="166" t="s">
        <v>708</v>
      </c>
      <c r="C227" s="904" t="s">
        <v>709</v>
      </c>
      <c r="D227" s="904"/>
      <c r="E227" s="904"/>
      <c r="F227" s="904"/>
      <c r="G227" s="904"/>
      <c r="H227" s="904"/>
      <c r="I227" s="904"/>
      <c r="J227" s="904"/>
      <c r="K227" s="904"/>
      <c r="L227" s="904"/>
      <c r="M227" s="904"/>
      <c r="N227" s="912"/>
      <c r="R227" s="137" t="s">
        <v>709</v>
      </c>
    </row>
    <row r="228" spans="1:24" s="132" customFormat="1" ht="22.5" x14ac:dyDescent="0.2">
      <c r="A228" s="157" t="s">
        <v>383</v>
      </c>
      <c r="B228" s="158" t="s">
        <v>1394</v>
      </c>
      <c r="C228" s="917" t="s">
        <v>1395</v>
      </c>
      <c r="D228" s="917"/>
      <c r="E228" s="917"/>
      <c r="F228" s="159" t="s">
        <v>178</v>
      </c>
      <c r="G228" s="159" t="s">
        <v>31</v>
      </c>
      <c r="H228" s="159" t="s">
        <v>31</v>
      </c>
      <c r="I228" s="159" t="s">
        <v>295</v>
      </c>
      <c r="J228" s="160">
        <v>746.1</v>
      </c>
      <c r="K228" s="159" t="s">
        <v>31</v>
      </c>
      <c r="L228" s="160">
        <v>4476.6000000000004</v>
      </c>
      <c r="M228" s="161" t="s">
        <v>31</v>
      </c>
      <c r="N228" s="162" t="s">
        <v>31</v>
      </c>
      <c r="Q228" s="137" t="s">
        <v>1395</v>
      </c>
    </row>
    <row r="229" spans="1:24" s="132" customFormat="1" ht="33.75" x14ac:dyDescent="0.2">
      <c r="A229" s="157" t="s">
        <v>398</v>
      </c>
      <c r="B229" s="158" t="s">
        <v>936</v>
      </c>
      <c r="C229" s="917" t="s">
        <v>937</v>
      </c>
      <c r="D229" s="917"/>
      <c r="E229" s="917"/>
      <c r="F229" s="159" t="s">
        <v>178</v>
      </c>
      <c r="G229" s="159" t="s">
        <v>31</v>
      </c>
      <c r="H229" s="159" t="s">
        <v>31</v>
      </c>
      <c r="I229" s="159" t="s">
        <v>235</v>
      </c>
      <c r="J229" s="160" t="s">
        <v>31</v>
      </c>
      <c r="K229" s="159" t="s">
        <v>31</v>
      </c>
      <c r="L229" s="160" t="s">
        <v>31</v>
      </c>
      <c r="M229" s="161" t="s">
        <v>31</v>
      </c>
      <c r="N229" s="162" t="s">
        <v>31</v>
      </c>
      <c r="Q229" s="137" t="s">
        <v>937</v>
      </c>
    </row>
    <row r="230" spans="1:24" s="132" customFormat="1" x14ac:dyDescent="0.2">
      <c r="A230" s="163"/>
      <c r="B230" s="164"/>
      <c r="C230" s="904" t="s">
        <v>1396</v>
      </c>
      <c r="D230" s="904"/>
      <c r="E230" s="904"/>
      <c r="F230" s="904"/>
      <c r="G230" s="904"/>
      <c r="H230" s="904"/>
      <c r="I230" s="904"/>
      <c r="J230" s="904"/>
      <c r="K230" s="904"/>
      <c r="L230" s="904"/>
      <c r="M230" s="904"/>
      <c r="N230" s="912"/>
      <c r="X230" s="137" t="s">
        <v>1396</v>
      </c>
    </row>
    <row r="231" spans="1:24" s="132" customFormat="1" ht="22.5" x14ac:dyDescent="0.2">
      <c r="A231" s="165"/>
      <c r="B231" s="166" t="s">
        <v>231</v>
      </c>
      <c r="C231" s="904" t="s">
        <v>232</v>
      </c>
      <c r="D231" s="904"/>
      <c r="E231" s="904"/>
      <c r="F231" s="904"/>
      <c r="G231" s="904"/>
      <c r="H231" s="904"/>
      <c r="I231" s="904"/>
      <c r="J231" s="904"/>
      <c r="K231" s="904"/>
      <c r="L231" s="904"/>
      <c r="M231" s="904"/>
      <c r="N231" s="912"/>
      <c r="R231" s="137" t="s">
        <v>232</v>
      </c>
    </row>
    <row r="232" spans="1:24" s="132" customFormat="1" x14ac:dyDescent="0.2">
      <c r="A232" s="167"/>
      <c r="B232" s="166" t="s">
        <v>225</v>
      </c>
      <c r="C232" s="904" t="s">
        <v>255</v>
      </c>
      <c r="D232" s="904"/>
      <c r="E232" s="904"/>
      <c r="F232" s="168" t="s">
        <v>31</v>
      </c>
      <c r="G232" s="168" t="s">
        <v>31</v>
      </c>
      <c r="H232" s="168" t="s">
        <v>31</v>
      </c>
      <c r="I232" s="168" t="s">
        <v>31</v>
      </c>
      <c r="J232" s="169">
        <v>2.0699999999999998</v>
      </c>
      <c r="K232" s="168" t="s">
        <v>520</v>
      </c>
      <c r="L232" s="169">
        <v>5.18</v>
      </c>
      <c r="M232" s="170" t="s">
        <v>31</v>
      </c>
      <c r="N232" s="171" t="s">
        <v>31</v>
      </c>
      <c r="S232" s="137" t="s">
        <v>255</v>
      </c>
    </row>
    <row r="233" spans="1:24" s="132" customFormat="1" x14ac:dyDescent="0.2">
      <c r="A233" s="167"/>
      <c r="B233" s="166" t="s">
        <v>256</v>
      </c>
      <c r="C233" s="904" t="s">
        <v>257</v>
      </c>
      <c r="D233" s="904"/>
      <c r="E233" s="904"/>
      <c r="F233" s="168" t="s">
        <v>31</v>
      </c>
      <c r="G233" s="168" t="s">
        <v>31</v>
      </c>
      <c r="H233" s="168" t="s">
        <v>31</v>
      </c>
      <c r="I233" s="168" t="s">
        <v>31</v>
      </c>
      <c r="J233" s="169">
        <v>0.04</v>
      </c>
      <c r="K233" s="168" t="s">
        <v>31</v>
      </c>
      <c r="L233" s="169">
        <v>0.08</v>
      </c>
      <c r="M233" s="170" t="s">
        <v>31</v>
      </c>
      <c r="N233" s="171" t="s">
        <v>31</v>
      </c>
      <c r="S233" s="137" t="s">
        <v>257</v>
      </c>
    </row>
    <row r="234" spans="1:24" s="132" customFormat="1" x14ac:dyDescent="0.2">
      <c r="A234" s="167"/>
      <c r="B234" s="166" t="s">
        <v>31</v>
      </c>
      <c r="C234" s="904" t="s">
        <v>258</v>
      </c>
      <c r="D234" s="904"/>
      <c r="E234" s="904"/>
      <c r="F234" s="168" t="s">
        <v>241</v>
      </c>
      <c r="G234" s="168" t="s">
        <v>939</v>
      </c>
      <c r="H234" s="168" t="s">
        <v>520</v>
      </c>
      <c r="I234" s="168" t="s">
        <v>570</v>
      </c>
      <c r="J234" s="169" t="s">
        <v>31</v>
      </c>
      <c r="K234" s="168" t="s">
        <v>31</v>
      </c>
      <c r="L234" s="169" t="s">
        <v>31</v>
      </c>
      <c r="M234" s="170" t="s">
        <v>31</v>
      </c>
      <c r="N234" s="171" t="s">
        <v>31</v>
      </c>
      <c r="T234" s="137" t="s">
        <v>258</v>
      </c>
    </row>
    <row r="235" spans="1:24" s="132" customFormat="1" x14ac:dyDescent="0.2">
      <c r="A235" s="167"/>
      <c r="B235" s="166" t="s">
        <v>31</v>
      </c>
      <c r="C235" s="917" t="s">
        <v>244</v>
      </c>
      <c r="D235" s="917"/>
      <c r="E235" s="917"/>
      <c r="F235" s="159" t="s">
        <v>31</v>
      </c>
      <c r="G235" s="159" t="s">
        <v>31</v>
      </c>
      <c r="H235" s="159" t="s">
        <v>31</v>
      </c>
      <c r="I235" s="159" t="s">
        <v>31</v>
      </c>
      <c r="J235" s="160">
        <v>2.11</v>
      </c>
      <c r="K235" s="159" t="s">
        <v>31</v>
      </c>
      <c r="L235" s="160">
        <v>5.26</v>
      </c>
      <c r="M235" s="161" t="s">
        <v>31</v>
      </c>
      <c r="N235" s="162" t="s">
        <v>31</v>
      </c>
      <c r="U235" s="137" t="s">
        <v>244</v>
      </c>
    </row>
    <row r="236" spans="1:24" s="132" customFormat="1" x14ac:dyDescent="0.2">
      <c r="A236" s="167"/>
      <c r="B236" s="166" t="s">
        <v>31</v>
      </c>
      <c r="C236" s="904" t="s">
        <v>245</v>
      </c>
      <c r="D236" s="904"/>
      <c r="E236" s="904"/>
      <c r="F236" s="168" t="s">
        <v>31</v>
      </c>
      <c r="G236" s="168" t="s">
        <v>31</v>
      </c>
      <c r="H236" s="168" t="s">
        <v>31</v>
      </c>
      <c r="I236" s="168" t="s">
        <v>31</v>
      </c>
      <c r="J236" s="169" t="s">
        <v>31</v>
      </c>
      <c r="K236" s="168" t="s">
        <v>31</v>
      </c>
      <c r="L236" s="169">
        <v>5.18</v>
      </c>
      <c r="M236" s="170" t="s">
        <v>31</v>
      </c>
      <c r="N236" s="171" t="s">
        <v>31</v>
      </c>
      <c r="T236" s="137" t="s">
        <v>245</v>
      </c>
    </row>
    <row r="237" spans="1:24" s="132" customFormat="1" ht="22.5" x14ac:dyDescent="0.2">
      <c r="A237" s="167"/>
      <c r="B237" s="166" t="s">
        <v>839</v>
      </c>
      <c r="C237" s="904" t="s">
        <v>840</v>
      </c>
      <c r="D237" s="904"/>
      <c r="E237" s="904"/>
      <c r="F237" s="168" t="s">
        <v>144</v>
      </c>
      <c r="G237" s="168" t="s">
        <v>841</v>
      </c>
      <c r="H237" s="168" t="s">
        <v>31</v>
      </c>
      <c r="I237" s="168" t="s">
        <v>841</v>
      </c>
      <c r="J237" s="169" t="s">
        <v>31</v>
      </c>
      <c r="K237" s="168" t="s">
        <v>31</v>
      </c>
      <c r="L237" s="169">
        <v>4.7699999999999996</v>
      </c>
      <c r="M237" s="170" t="s">
        <v>31</v>
      </c>
      <c r="N237" s="171" t="s">
        <v>31</v>
      </c>
      <c r="T237" s="137" t="s">
        <v>840</v>
      </c>
    </row>
    <row r="238" spans="1:24" s="132" customFormat="1" ht="22.5" x14ac:dyDescent="0.2">
      <c r="A238" s="167"/>
      <c r="B238" s="166" t="s">
        <v>842</v>
      </c>
      <c r="C238" s="904" t="s">
        <v>843</v>
      </c>
      <c r="D238" s="904"/>
      <c r="E238" s="904"/>
      <c r="F238" s="168" t="s">
        <v>144</v>
      </c>
      <c r="G238" s="168" t="s">
        <v>554</v>
      </c>
      <c r="H238" s="168" t="s">
        <v>31</v>
      </c>
      <c r="I238" s="168" t="s">
        <v>554</v>
      </c>
      <c r="J238" s="169" t="s">
        <v>31</v>
      </c>
      <c r="K238" s="168" t="s">
        <v>31</v>
      </c>
      <c r="L238" s="169">
        <v>3.37</v>
      </c>
      <c r="M238" s="170" t="s">
        <v>31</v>
      </c>
      <c r="N238" s="171" t="s">
        <v>31</v>
      </c>
      <c r="T238" s="137" t="s">
        <v>843</v>
      </c>
    </row>
    <row r="239" spans="1:24" s="132" customFormat="1" x14ac:dyDescent="0.2">
      <c r="A239" s="172"/>
      <c r="B239" s="173"/>
      <c r="C239" s="918" t="s">
        <v>252</v>
      </c>
      <c r="D239" s="918"/>
      <c r="E239" s="918"/>
      <c r="F239" s="174" t="s">
        <v>31</v>
      </c>
      <c r="G239" s="174" t="s">
        <v>31</v>
      </c>
      <c r="H239" s="174" t="s">
        <v>31</v>
      </c>
      <c r="I239" s="174" t="s">
        <v>31</v>
      </c>
      <c r="J239" s="175" t="s">
        <v>31</v>
      </c>
      <c r="K239" s="174" t="s">
        <v>31</v>
      </c>
      <c r="L239" s="175">
        <v>13.4</v>
      </c>
      <c r="M239" s="161" t="s">
        <v>31</v>
      </c>
      <c r="N239" s="176" t="s">
        <v>31</v>
      </c>
      <c r="V239" s="137" t="s">
        <v>252</v>
      </c>
    </row>
    <row r="240" spans="1:24" s="132" customFormat="1" ht="22.5" x14ac:dyDescent="0.2">
      <c r="A240" s="157" t="s">
        <v>404</v>
      </c>
      <c r="B240" s="158" t="s">
        <v>881</v>
      </c>
      <c r="C240" s="917" t="s">
        <v>941</v>
      </c>
      <c r="D240" s="917"/>
      <c r="E240" s="917"/>
      <c r="F240" s="159" t="s">
        <v>178</v>
      </c>
      <c r="G240" s="159" t="s">
        <v>31</v>
      </c>
      <c r="H240" s="159" t="s">
        <v>31</v>
      </c>
      <c r="I240" s="159" t="s">
        <v>225</v>
      </c>
      <c r="J240" s="160">
        <v>19.559999999999999</v>
      </c>
      <c r="K240" s="159" t="s">
        <v>787</v>
      </c>
      <c r="L240" s="160">
        <v>19.95</v>
      </c>
      <c r="M240" s="161" t="s">
        <v>31</v>
      </c>
      <c r="N240" s="162" t="s">
        <v>31</v>
      </c>
      <c r="Q240" s="137" t="s">
        <v>941</v>
      </c>
    </row>
    <row r="241" spans="1:26" s="132" customFormat="1" x14ac:dyDescent="0.2">
      <c r="A241" s="163"/>
      <c r="B241" s="164"/>
      <c r="C241" s="904" t="s">
        <v>942</v>
      </c>
      <c r="D241" s="904"/>
      <c r="E241" s="904"/>
      <c r="F241" s="904"/>
      <c r="G241" s="904"/>
      <c r="H241" s="904"/>
      <c r="I241" s="904"/>
      <c r="J241" s="904"/>
      <c r="K241" s="904"/>
      <c r="L241" s="904"/>
      <c r="M241" s="904"/>
      <c r="N241" s="912"/>
      <c r="W241" s="137" t="s">
        <v>942</v>
      </c>
    </row>
    <row r="242" spans="1:26" s="132" customFormat="1" ht="22.5" x14ac:dyDescent="0.2">
      <c r="A242" s="165"/>
      <c r="B242" s="166" t="s">
        <v>789</v>
      </c>
      <c r="C242" s="904" t="s">
        <v>790</v>
      </c>
      <c r="D242" s="904"/>
      <c r="E242" s="904"/>
      <c r="F242" s="904"/>
      <c r="G242" s="904"/>
      <c r="H242" s="904"/>
      <c r="I242" s="904"/>
      <c r="J242" s="904"/>
      <c r="K242" s="904"/>
      <c r="L242" s="904"/>
      <c r="M242" s="904"/>
      <c r="N242" s="912"/>
      <c r="R242" s="137" t="s">
        <v>790</v>
      </c>
    </row>
    <row r="243" spans="1:26" s="132" customFormat="1" ht="1.5" customHeight="1" x14ac:dyDescent="0.2">
      <c r="A243" s="177"/>
      <c r="B243" s="173"/>
      <c r="C243" s="173"/>
      <c r="D243" s="173"/>
      <c r="E243" s="173"/>
      <c r="F243" s="177"/>
      <c r="G243" s="177"/>
      <c r="H243" s="177"/>
      <c r="I243" s="177"/>
      <c r="J243" s="178"/>
      <c r="K243" s="177"/>
      <c r="L243" s="178"/>
      <c r="M243" s="168"/>
      <c r="N243" s="178"/>
    </row>
    <row r="244" spans="1:26" s="132" customFormat="1" ht="2.25" customHeight="1" x14ac:dyDescent="0.2"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91"/>
      <c r="M244" s="192"/>
      <c r="N244" s="193"/>
    </row>
    <row r="245" spans="1:26" s="132" customFormat="1" x14ac:dyDescent="0.2">
      <c r="A245" s="179"/>
      <c r="B245" s="180" t="s">
        <v>31</v>
      </c>
      <c r="C245" s="918" t="s">
        <v>466</v>
      </c>
      <c r="D245" s="918"/>
      <c r="E245" s="918"/>
      <c r="F245" s="918"/>
      <c r="G245" s="918"/>
      <c r="H245" s="918"/>
      <c r="I245" s="918"/>
      <c r="J245" s="918"/>
      <c r="K245" s="918"/>
      <c r="L245" s="181" t="s">
        <v>31</v>
      </c>
      <c r="M245" s="182" t="s">
        <v>31</v>
      </c>
      <c r="N245" s="183" t="s">
        <v>31</v>
      </c>
      <c r="Y245" s="137" t="s">
        <v>466</v>
      </c>
    </row>
    <row r="246" spans="1:26" s="132" customFormat="1" x14ac:dyDescent="0.2">
      <c r="A246" s="184"/>
      <c r="B246" s="166" t="s">
        <v>225</v>
      </c>
      <c r="C246" s="904" t="s">
        <v>808</v>
      </c>
      <c r="D246" s="904"/>
      <c r="E246" s="904"/>
      <c r="F246" s="904"/>
      <c r="G246" s="904"/>
      <c r="H246" s="904"/>
      <c r="I246" s="904"/>
      <c r="J246" s="904"/>
      <c r="K246" s="904"/>
      <c r="L246" s="185">
        <v>1873.92</v>
      </c>
      <c r="M246" s="186">
        <v>7.3</v>
      </c>
      <c r="N246" s="187">
        <v>13680</v>
      </c>
      <c r="Z246" s="137" t="s">
        <v>808</v>
      </c>
    </row>
    <row r="247" spans="1:26" s="132" customFormat="1" x14ac:dyDescent="0.2">
      <c r="A247" s="184"/>
      <c r="B247" s="166" t="s">
        <v>31</v>
      </c>
      <c r="C247" s="904" t="s">
        <v>270</v>
      </c>
      <c r="D247" s="904"/>
      <c r="E247" s="904"/>
      <c r="F247" s="904"/>
      <c r="G247" s="904"/>
      <c r="H247" s="904"/>
      <c r="I247" s="904"/>
      <c r="J247" s="904"/>
      <c r="K247" s="904"/>
      <c r="L247" s="185" t="s">
        <v>31</v>
      </c>
      <c r="M247" s="186" t="s">
        <v>31</v>
      </c>
      <c r="N247" s="187" t="s">
        <v>31</v>
      </c>
      <c r="Z247" s="137" t="s">
        <v>270</v>
      </c>
    </row>
    <row r="248" spans="1:26" s="132" customFormat="1" x14ac:dyDescent="0.2">
      <c r="A248" s="184"/>
      <c r="B248" s="166" t="s">
        <v>31</v>
      </c>
      <c r="C248" s="904" t="s">
        <v>271</v>
      </c>
      <c r="D248" s="904"/>
      <c r="E248" s="904"/>
      <c r="F248" s="904"/>
      <c r="G248" s="904"/>
      <c r="H248" s="904"/>
      <c r="I248" s="904"/>
      <c r="J248" s="904"/>
      <c r="K248" s="904"/>
      <c r="L248" s="185">
        <v>606.77</v>
      </c>
      <c r="M248" s="186" t="s">
        <v>31</v>
      </c>
      <c r="N248" s="187" t="s">
        <v>31</v>
      </c>
      <c r="Z248" s="137" t="s">
        <v>271</v>
      </c>
    </row>
    <row r="249" spans="1:26" s="132" customFormat="1" x14ac:dyDescent="0.2">
      <c r="A249" s="184"/>
      <c r="B249" s="166" t="s">
        <v>31</v>
      </c>
      <c r="C249" s="904" t="s">
        <v>272</v>
      </c>
      <c r="D249" s="904"/>
      <c r="E249" s="904"/>
      <c r="F249" s="904"/>
      <c r="G249" s="904"/>
      <c r="H249" s="904"/>
      <c r="I249" s="904"/>
      <c r="J249" s="904"/>
      <c r="K249" s="904"/>
      <c r="L249" s="185">
        <v>76.25</v>
      </c>
      <c r="M249" s="186" t="s">
        <v>31</v>
      </c>
      <c r="N249" s="187" t="s">
        <v>31</v>
      </c>
      <c r="Z249" s="137" t="s">
        <v>272</v>
      </c>
    </row>
    <row r="250" spans="1:26" s="132" customFormat="1" x14ac:dyDescent="0.2">
      <c r="A250" s="184"/>
      <c r="B250" s="166" t="s">
        <v>31</v>
      </c>
      <c r="C250" s="904" t="s">
        <v>273</v>
      </c>
      <c r="D250" s="904"/>
      <c r="E250" s="904"/>
      <c r="F250" s="904"/>
      <c r="G250" s="904"/>
      <c r="H250" s="904"/>
      <c r="I250" s="904"/>
      <c r="J250" s="904"/>
      <c r="K250" s="904"/>
      <c r="L250" s="185">
        <v>238.96</v>
      </c>
      <c r="M250" s="186" t="s">
        <v>31</v>
      </c>
      <c r="N250" s="187" t="s">
        <v>31</v>
      </c>
      <c r="Z250" s="137" t="s">
        <v>273</v>
      </c>
    </row>
    <row r="251" spans="1:26" s="132" customFormat="1" x14ac:dyDescent="0.2">
      <c r="A251" s="184"/>
      <c r="B251" s="166" t="s">
        <v>31</v>
      </c>
      <c r="C251" s="904" t="s">
        <v>274</v>
      </c>
      <c r="D251" s="904"/>
      <c r="E251" s="904"/>
      <c r="F251" s="904"/>
      <c r="G251" s="904"/>
      <c r="H251" s="904"/>
      <c r="I251" s="904"/>
      <c r="J251" s="904"/>
      <c r="K251" s="904"/>
      <c r="L251" s="185">
        <v>556.01</v>
      </c>
      <c r="M251" s="186" t="s">
        <v>31</v>
      </c>
      <c r="N251" s="187" t="s">
        <v>31</v>
      </c>
      <c r="Z251" s="137" t="s">
        <v>274</v>
      </c>
    </row>
    <row r="252" spans="1:26" s="132" customFormat="1" x14ac:dyDescent="0.2">
      <c r="A252" s="184"/>
      <c r="B252" s="166" t="s">
        <v>31</v>
      </c>
      <c r="C252" s="904" t="s">
        <v>275</v>
      </c>
      <c r="D252" s="904"/>
      <c r="E252" s="904"/>
      <c r="F252" s="904"/>
      <c r="G252" s="904"/>
      <c r="H252" s="904"/>
      <c r="I252" s="904"/>
      <c r="J252" s="904"/>
      <c r="K252" s="904"/>
      <c r="L252" s="185">
        <v>395.93</v>
      </c>
      <c r="M252" s="186" t="s">
        <v>31</v>
      </c>
      <c r="N252" s="187" t="s">
        <v>31</v>
      </c>
      <c r="Z252" s="137" t="s">
        <v>275</v>
      </c>
    </row>
    <row r="253" spans="1:26" s="132" customFormat="1" x14ac:dyDescent="0.2">
      <c r="A253" s="184"/>
      <c r="B253" s="166" t="s">
        <v>235</v>
      </c>
      <c r="C253" s="904" t="s">
        <v>809</v>
      </c>
      <c r="D253" s="904"/>
      <c r="E253" s="904"/>
      <c r="F253" s="904"/>
      <c r="G253" s="904"/>
      <c r="H253" s="904"/>
      <c r="I253" s="904"/>
      <c r="J253" s="904"/>
      <c r="K253" s="904"/>
      <c r="L253" s="185">
        <v>95529.65</v>
      </c>
      <c r="M253" s="186">
        <v>4.51</v>
      </c>
      <c r="N253" s="187">
        <v>430839</v>
      </c>
      <c r="Z253" s="137" t="s">
        <v>809</v>
      </c>
    </row>
    <row r="254" spans="1:26" s="132" customFormat="1" x14ac:dyDescent="0.2">
      <c r="A254" s="184"/>
      <c r="B254" s="166" t="s">
        <v>31</v>
      </c>
      <c r="C254" s="904" t="s">
        <v>276</v>
      </c>
      <c r="D254" s="904"/>
      <c r="E254" s="904"/>
      <c r="F254" s="904"/>
      <c r="G254" s="904"/>
      <c r="H254" s="904"/>
      <c r="I254" s="904"/>
      <c r="J254" s="904"/>
      <c r="K254" s="904"/>
      <c r="L254" s="185">
        <v>616.65</v>
      </c>
      <c r="M254" s="186" t="s">
        <v>31</v>
      </c>
      <c r="N254" s="187" t="s">
        <v>31</v>
      </c>
      <c r="Z254" s="137" t="s">
        <v>276</v>
      </c>
    </row>
    <row r="255" spans="1:26" s="132" customFormat="1" x14ac:dyDescent="0.2">
      <c r="A255" s="184"/>
      <c r="B255" s="166" t="s">
        <v>31</v>
      </c>
      <c r="C255" s="904" t="s">
        <v>277</v>
      </c>
      <c r="D255" s="904"/>
      <c r="E255" s="904"/>
      <c r="F255" s="904"/>
      <c r="G255" s="904"/>
      <c r="H255" s="904"/>
      <c r="I255" s="904"/>
      <c r="J255" s="904"/>
      <c r="K255" s="904"/>
      <c r="L255" s="185">
        <v>556.01</v>
      </c>
      <c r="M255" s="186" t="s">
        <v>31</v>
      </c>
      <c r="N255" s="187" t="s">
        <v>31</v>
      </c>
      <c r="Z255" s="137" t="s">
        <v>277</v>
      </c>
    </row>
    <row r="256" spans="1:26" s="132" customFormat="1" x14ac:dyDescent="0.2">
      <c r="A256" s="184"/>
      <c r="B256" s="166" t="s">
        <v>31</v>
      </c>
      <c r="C256" s="904" t="s">
        <v>278</v>
      </c>
      <c r="D256" s="904"/>
      <c r="E256" s="904"/>
      <c r="F256" s="904"/>
      <c r="G256" s="904"/>
      <c r="H256" s="904"/>
      <c r="I256" s="904"/>
      <c r="J256" s="904"/>
      <c r="K256" s="904"/>
      <c r="L256" s="185">
        <v>395.93</v>
      </c>
      <c r="M256" s="186" t="s">
        <v>31</v>
      </c>
      <c r="N256" s="187" t="s">
        <v>31</v>
      </c>
      <c r="Z256" s="137" t="s">
        <v>278</v>
      </c>
    </row>
    <row r="257" spans="1:27" x14ac:dyDescent="0.2">
      <c r="A257" s="184"/>
      <c r="B257" s="178" t="s">
        <v>31</v>
      </c>
      <c r="C257" s="919" t="s">
        <v>467</v>
      </c>
      <c r="D257" s="919"/>
      <c r="E257" s="919"/>
      <c r="F257" s="919"/>
      <c r="G257" s="919"/>
      <c r="H257" s="919"/>
      <c r="I257" s="919"/>
      <c r="J257" s="919"/>
      <c r="K257" s="919"/>
      <c r="L257" s="188">
        <v>97403.57</v>
      </c>
      <c r="M257" s="189" t="s">
        <v>31</v>
      </c>
      <c r="N257" s="194">
        <v>444519</v>
      </c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137" t="s">
        <v>467</v>
      </c>
    </row>
    <row r="258" spans="1:27" ht="1.5" customHeight="1" x14ac:dyDescent="0.2">
      <c r="B258" s="178"/>
      <c r="C258" s="173"/>
      <c r="D258" s="173"/>
      <c r="E258" s="173"/>
      <c r="F258" s="173"/>
      <c r="G258" s="173"/>
      <c r="H258" s="173"/>
      <c r="I258" s="173"/>
      <c r="J258" s="173"/>
      <c r="K258" s="173"/>
      <c r="L258" s="188"/>
      <c r="M258" s="189"/>
      <c r="N258" s="195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132"/>
    </row>
    <row r="259" spans="1:27" ht="53.25" customHeight="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196"/>
      <c r="N259" s="196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132"/>
    </row>
    <row r="260" spans="1:27" x14ac:dyDescent="0.2">
      <c r="B260" s="197" t="s">
        <v>468</v>
      </c>
      <c r="C260" s="923" t="s">
        <v>31</v>
      </c>
      <c r="D260" s="923"/>
      <c r="E260" s="923"/>
      <c r="F260" s="923"/>
      <c r="G260" s="923"/>
      <c r="H260" s="923"/>
      <c r="I260" s="923"/>
      <c r="J260" s="923"/>
      <c r="K260" s="923"/>
      <c r="L260" s="923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132"/>
    </row>
    <row r="261" spans="1:27" ht="13.5" customHeight="1" x14ac:dyDescent="0.2">
      <c r="B261" s="133"/>
      <c r="C261" s="924" t="s">
        <v>11</v>
      </c>
      <c r="D261" s="924"/>
      <c r="E261" s="924"/>
      <c r="F261" s="924"/>
      <c r="G261" s="924"/>
      <c r="H261" s="924"/>
      <c r="I261" s="924"/>
      <c r="J261" s="924"/>
      <c r="K261" s="924"/>
      <c r="L261" s="924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132"/>
    </row>
    <row r="262" spans="1:27" ht="12.75" customHeight="1" x14ac:dyDescent="0.2">
      <c r="B262" s="197" t="s">
        <v>469</v>
      </c>
      <c r="C262" s="923" t="s">
        <v>31</v>
      </c>
      <c r="D262" s="923"/>
      <c r="E262" s="923"/>
      <c r="F262" s="923"/>
      <c r="G262" s="923"/>
      <c r="H262" s="923"/>
      <c r="I262" s="923"/>
      <c r="J262" s="923"/>
      <c r="K262" s="923"/>
      <c r="L262" s="923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132"/>
    </row>
    <row r="263" spans="1:27" ht="13.5" customHeight="1" x14ac:dyDescent="0.2">
      <c r="C263" s="924" t="s">
        <v>11</v>
      </c>
      <c r="D263" s="924"/>
      <c r="E263" s="924"/>
      <c r="F263" s="924"/>
      <c r="G263" s="924"/>
      <c r="H263" s="924"/>
      <c r="I263" s="924"/>
      <c r="J263" s="924"/>
      <c r="K263" s="924"/>
      <c r="L263" s="924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132"/>
    </row>
    <row r="277" s="132" customFormat="1" x14ac:dyDescent="0.2"/>
  </sheetData>
  <mergeCells count="249">
    <mergeCell ref="C257:K257"/>
    <mergeCell ref="C260:L260"/>
    <mergeCell ref="C261:L261"/>
    <mergeCell ref="C262:L262"/>
    <mergeCell ref="C263:L263"/>
    <mergeCell ref="C251:K251"/>
    <mergeCell ref="C252:K252"/>
    <mergeCell ref="C253:K253"/>
    <mergeCell ref="C254:K254"/>
    <mergeCell ref="C255:K255"/>
    <mergeCell ref="C256:K256"/>
    <mergeCell ref="C245:K245"/>
    <mergeCell ref="C246:K246"/>
    <mergeCell ref="C247:K247"/>
    <mergeCell ref="C248:K248"/>
    <mergeCell ref="C249:K249"/>
    <mergeCell ref="C250:K250"/>
    <mergeCell ref="C237:E237"/>
    <mergeCell ref="C238:E238"/>
    <mergeCell ref="C239:E239"/>
    <mergeCell ref="C240:E240"/>
    <mergeCell ref="C241:N241"/>
    <mergeCell ref="C242:N242"/>
    <mergeCell ref="C231:N231"/>
    <mergeCell ref="C232:E232"/>
    <mergeCell ref="C233:E233"/>
    <mergeCell ref="C234:E234"/>
    <mergeCell ref="C235:E235"/>
    <mergeCell ref="C236:E236"/>
    <mergeCell ref="C225:E225"/>
    <mergeCell ref="C226:N226"/>
    <mergeCell ref="C227:N227"/>
    <mergeCell ref="C228:E228"/>
    <mergeCell ref="C229:E229"/>
    <mergeCell ref="C230:N230"/>
    <mergeCell ref="C219:E219"/>
    <mergeCell ref="C220:E220"/>
    <mergeCell ref="C221:E221"/>
    <mergeCell ref="C222:E222"/>
    <mergeCell ref="C223:E223"/>
    <mergeCell ref="C224:E224"/>
    <mergeCell ref="C213:N213"/>
    <mergeCell ref="C214:E214"/>
    <mergeCell ref="C215:N215"/>
    <mergeCell ref="C216:N216"/>
    <mergeCell ref="C217:E217"/>
    <mergeCell ref="C218:E218"/>
    <mergeCell ref="C207:E207"/>
    <mergeCell ref="C208:E208"/>
    <mergeCell ref="C209:E209"/>
    <mergeCell ref="C210:E210"/>
    <mergeCell ref="C211:E211"/>
    <mergeCell ref="C212:N212"/>
    <mergeCell ref="C201:E201"/>
    <mergeCell ref="C202:E202"/>
    <mergeCell ref="C203:E203"/>
    <mergeCell ref="C204:E204"/>
    <mergeCell ref="C205:E205"/>
    <mergeCell ref="C206:E206"/>
    <mergeCell ref="C195:E195"/>
    <mergeCell ref="C196:N196"/>
    <mergeCell ref="C197:N197"/>
    <mergeCell ref="C198:E198"/>
    <mergeCell ref="C199:N199"/>
    <mergeCell ref="C200:E200"/>
    <mergeCell ref="C189:E189"/>
    <mergeCell ref="C190:N190"/>
    <mergeCell ref="C191:N191"/>
    <mergeCell ref="C192:E192"/>
    <mergeCell ref="C193:N193"/>
    <mergeCell ref="C194:N194"/>
    <mergeCell ref="C183:E183"/>
    <mergeCell ref="C184:E184"/>
    <mergeCell ref="C185:E185"/>
    <mergeCell ref="C186:E186"/>
    <mergeCell ref="C187:E187"/>
    <mergeCell ref="C188:E188"/>
    <mergeCell ref="C177:N177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N174"/>
    <mergeCell ref="C175:N175"/>
    <mergeCell ref="C176:E176"/>
    <mergeCell ref="C165:E165"/>
    <mergeCell ref="C166:E166"/>
    <mergeCell ref="C167:E167"/>
    <mergeCell ref="C168:E168"/>
    <mergeCell ref="C169:E169"/>
    <mergeCell ref="C170:E170"/>
    <mergeCell ref="C159:N159"/>
    <mergeCell ref="C160:E160"/>
    <mergeCell ref="C161:N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N158"/>
    <mergeCell ref="C147:E147"/>
    <mergeCell ref="C148:E148"/>
    <mergeCell ref="C149:E149"/>
    <mergeCell ref="C150:E150"/>
    <mergeCell ref="C151:E151"/>
    <mergeCell ref="C152:E152"/>
    <mergeCell ref="C141:E141"/>
    <mergeCell ref="C142:N142"/>
    <mergeCell ref="C143:N143"/>
    <mergeCell ref="C144:E144"/>
    <mergeCell ref="C145:N145"/>
    <mergeCell ref="C146:E146"/>
    <mergeCell ref="C135:E135"/>
    <mergeCell ref="C136:E136"/>
    <mergeCell ref="C137:E137"/>
    <mergeCell ref="C138:E138"/>
    <mergeCell ref="C139:E139"/>
    <mergeCell ref="C140:E140"/>
    <mergeCell ref="C129:N129"/>
    <mergeCell ref="C130:E130"/>
    <mergeCell ref="C131:E131"/>
    <mergeCell ref="C132:E132"/>
    <mergeCell ref="C133:E133"/>
    <mergeCell ref="C134:E134"/>
    <mergeCell ref="C123:E123"/>
    <mergeCell ref="C124:E124"/>
    <mergeCell ref="C125:E125"/>
    <mergeCell ref="C126:N126"/>
    <mergeCell ref="C127:N127"/>
    <mergeCell ref="C128:E128"/>
    <mergeCell ref="C117:E117"/>
    <mergeCell ref="C118:E118"/>
    <mergeCell ref="C119:E119"/>
    <mergeCell ref="C120:E120"/>
    <mergeCell ref="C121:E121"/>
    <mergeCell ref="C122:E122"/>
    <mergeCell ref="C111:N111"/>
    <mergeCell ref="C112:E112"/>
    <mergeCell ref="C113:N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N110"/>
    <mergeCell ref="C99:E99"/>
    <mergeCell ref="C100:E100"/>
    <mergeCell ref="C101:E101"/>
    <mergeCell ref="C102:E102"/>
    <mergeCell ref="C103:E103"/>
    <mergeCell ref="C104:E104"/>
    <mergeCell ref="C93:E93"/>
    <mergeCell ref="C94:N94"/>
    <mergeCell ref="C95:N95"/>
    <mergeCell ref="C96:E96"/>
    <mergeCell ref="C97:N97"/>
    <mergeCell ref="C98:E98"/>
    <mergeCell ref="C87:E87"/>
    <mergeCell ref="C88:E88"/>
    <mergeCell ref="C89:E89"/>
    <mergeCell ref="C90:E90"/>
    <mergeCell ref="C91:E91"/>
    <mergeCell ref="C92:E92"/>
    <mergeCell ref="C81:N81"/>
    <mergeCell ref="C82:E82"/>
    <mergeCell ref="C83:E83"/>
    <mergeCell ref="C84:E84"/>
    <mergeCell ref="C85:E85"/>
    <mergeCell ref="C86:E86"/>
    <mergeCell ref="C75:E75"/>
    <mergeCell ref="C76:E76"/>
    <mergeCell ref="C77:E77"/>
    <mergeCell ref="C78:N78"/>
    <mergeCell ref="C79:N79"/>
    <mergeCell ref="C80:E80"/>
    <mergeCell ref="C69:E69"/>
    <mergeCell ref="C70:E70"/>
    <mergeCell ref="C71:E71"/>
    <mergeCell ref="C72:E72"/>
    <mergeCell ref="C73:E73"/>
    <mergeCell ref="C74:E74"/>
    <mergeCell ref="C63:N63"/>
    <mergeCell ref="C64:E64"/>
    <mergeCell ref="C65:N65"/>
    <mergeCell ref="C66:E66"/>
    <mergeCell ref="C67:E67"/>
    <mergeCell ref="C68:E68"/>
    <mergeCell ref="C57:E57"/>
    <mergeCell ref="C58:E58"/>
    <mergeCell ref="C59:E59"/>
    <mergeCell ref="C60:E60"/>
    <mergeCell ref="C61:E61"/>
    <mergeCell ref="C62:N62"/>
    <mergeCell ref="C51:E51"/>
    <mergeCell ref="C52:E52"/>
    <mergeCell ref="C53:E53"/>
    <mergeCell ref="C54:E54"/>
    <mergeCell ref="C55:E55"/>
    <mergeCell ref="C56:E56"/>
    <mergeCell ref="C45:E45"/>
    <mergeCell ref="C46:N46"/>
    <mergeCell ref="C47:N47"/>
    <mergeCell ref="C48:E48"/>
    <mergeCell ref="C49:N49"/>
    <mergeCell ref="C50:E50"/>
    <mergeCell ref="C39:E39"/>
    <mergeCell ref="C40:E40"/>
    <mergeCell ref="C41:E41"/>
    <mergeCell ref="C42:E42"/>
    <mergeCell ref="C43:E43"/>
    <mergeCell ref="C44:E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7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1"/>
  <sheetViews>
    <sheetView topLeftCell="A110" zoomScale="115" zoomScaleNormal="115" workbookViewId="0">
      <selection activeCell="J34" sqref="J34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37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1778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506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1273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16.190000000000001</v>
      </c>
      <c r="D20" s="148" t="s">
        <v>1779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L128*7.3/1000</f>
        <v>1.7</v>
      </c>
      <c r="M22" s="148" t="s">
        <v>1178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8.33</v>
      </c>
      <c r="D23" s="152" t="s">
        <v>1247</v>
      </c>
      <c r="E23" s="135" t="s">
        <v>206</v>
      </c>
      <c r="G23" s="132" t="s">
        <v>212</v>
      </c>
      <c r="L23" s="153"/>
      <c r="M23" s="153">
        <v>24.81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7.86</v>
      </c>
      <c r="D24" s="152" t="s">
        <v>1780</v>
      </c>
      <c r="E24" s="135" t="s">
        <v>206</v>
      </c>
      <c r="G24" s="132" t="s">
        <v>214</v>
      </c>
      <c r="L24" s="153"/>
      <c r="M24" s="153">
        <v>0.04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1558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1558</v>
      </c>
    </row>
    <row r="32" spans="1:17" s="132" customFormat="1" ht="22.5" x14ac:dyDescent="0.2">
      <c r="A32" s="157" t="s">
        <v>225</v>
      </c>
      <c r="B32" s="158" t="s">
        <v>1403</v>
      </c>
      <c r="C32" s="917" t="s">
        <v>1404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256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1404</v>
      </c>
    </row>
    <row r="33" spans="1:23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3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18.14</v>
      </c>
      <c r="K34" s="168" t="s">
        <v>520</v>
      </c>
      <c r="L34" s="169">
        <v>90.7</v>
      </c>
      <c r="M34" s="170" t="s">
        <v>31</v>
      </c>
      <c r="N34" s="171" t="s">
        <v>31</v>
      </c>
      <c r="S34" s="137" t="s">
        <v>255</v>
      </c>
    </row>
    <row r="35" spans="1:23" s="132" customFormat="1" x14ac:dyDescent="0.2">
      <c r="A35" s="167"/>
      <c r="B35" s="166" t="s">
        <v>256</v>
      </c>
      <c r="C35" s="904" t="s">
        <v>257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12.63</v>
      </c>
      <c r="K35" s="168" t="s">
        <v>31</v>
      </c>
      <c r="L35" s="169">
        <v>50.52</v>
      </c>
      <c r="M35" s="170" t="s">
        <v>31</v>
      </c>
      <c r="N35" s="171" t="s">
        <v>31</v>
      </c>
      <c r="S35" s="137" t="s">
        <v>257</v>
      </c>
    </row>
    <row r="36" spans="1:23" s="132" customFormat="1" x14ac:dyDescent="0.2">
      <c r="A36" s="167"/>
      <c r="B36" s="166" t="s">
        <v>31</v>
      </c>
      <c r="C36" s="904" t="s">
        <v>258</v>
      </c>
      <c r="D36" s="904"/>
      <c r="E36" s="904"/>
      <c r="F36" s="168" t="s">
        <v>241</v>
      </c>
      <c r="G36" s="168" t="s">
        <v>235</v>
      </c>
      <c r="H36" s="168" t="s">
        <v>520</v>
      </c>
      <c r="I36" s="168" t="s">
        <v>318</v>
      </c>
      <c r="J36" s="169" t="s">
        <v>31</v>
      </c>
      <c r="K36" s="168" t="s">
        <v>31</v>
      </c>
      <c r="L36" s="169" t="s">
        <v>31</v>
      </c>
      <c r="M36" s="170" t="s">
        <v>31</v>
      </c>
      <c r="N36" s="171" t="s">
        <v>31</v>
      </c>
      <c r="T36" s="137" t="s">
        <v>258</v>
      </c>
    </row>
    <row r="37" spans="1:23" s="132" customFormat="1" x14ac:dyDescent="0.2">
      <c r="A37" s="167"/>
      <c r="B37" s="166" t="s">
        <v>31</v>
      </c>
      <c r="C37" s="917" t="s">
        <v>244</v>
      </c>
      <c r="D37" s="917"/>
      <c r="E37" s="917"/>
      <c r="F37" s="159" t="s">
        <v>31</v>
      </c>
      <c r="G37" s="159" t="s">
        <v>31</v>
      </c>
      <c r="H37" s="159" t="s">
        <v>31</v>
      </c>
      <c r="I37" s="159" t="s">
        <v>31</v>
      </c>
      <c r="J37" s="160">
        <v>30.77</v>
      </c>
      <c r="K37" s="159" t="s">
        <v>31</v>
      </c>
      <c r="L37" s="160">
        <v>141.22</v>
      </c>
      <c r="M37" s="161" t="s">
        <v>31</v>
      </c>
      <c r="N37" s="162" t="s">
        <v>31</v>
      </c>
      <c r="U37" s="137" t="s">
        <v>244</v>
      </c>
    </row>
    <row r="38" spans="1:23" s="132" customFormat="1" x14ac:dyDescent="0.2">
      <c r="A38" s="167"/>
      <c r="B38" s="166" t="s">
        <v>31</v>
      </c>
      <c r="C38" s="904" t="s">
        <v>245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 t="s">
        <v>31</v>
      </c>
      <c r="K38" s="168" t="s">
        <v>31</v>
      </c>
      <c r="L38" s="169">
        <v>90.7</v>
      </c>
      <c r="M38" s="170" t="s">
        <v>31</v>
      </c>
      <c r="N38" s="171" t="s">
        <v>31</v>
      </c>
      <c r="T38" s="137" t="s">
        <v>245</v>
      </c>
    </row>
    <row r="39" spans="1:23" s="132" customFormat="1" ht="22.5" x14ac:dyDescent="0.2">
      <c r="A39" s="167"/>
      <c r="B39" s="166" t="s">
        <v>839</v>
      </c>
      <c r="C39" s="904" t="s">
        <v>840</v>
      </c>
      <c r="D39" s="904"/>
      <c r="E39" s="904"/>
      <c r="F39" s="168" t="s">
        <v>144</v>
      </c>
      <c r="G39" s="168" t="s">
        <v>841</v>
      </c>
      <c r="H39" s="168" t="s">
        <v>31</v>
      </c>
      <c r="I39" s="168" t="s">
        <v>841</v>
      </c>
      <c r="J39" s="169" t="s">
        <v>31</v>
      </c>
      <c r="K39" s="168" t="s">
        <v>31</v>
      </c>
      <c r="L39" s="169">
        <v>83.44</v>
      </c>
      <c r="M39" s="170" t="s">
        <v>31</v>
      </c>
      <c r="N39" s="171" t="s">
        <v>31</v>
      </c>
      <c r="T39" s="137" t="s">
        <v>840</v>
      </c>
    </row>
    <row r="40" spans="1:23" s="132" customFormat="1" ht="22.5" x14ac:dyDescent="0.2">
      <c r="A40" s="167"/>
      <c r="B40" s="166" t="s">
        <v>842</v>
      </c>
      <c r="C40" s="904" t="s">
        <v>843</v>
      </c>
      <c r="D40" s="904"/>
      <c r="E40" s="904"/>
      <c r="F40" s="168" t="s">
        <v>144</v>
      </c>
      <c r="G40" s="168" t="s">
        <v>554</v>
      </c>
      <c r="H40" s="168" t="s">
        <v>31</v>
      </c>
      <c r="I40" s="168" t="s">
        <v>554</v>
      </c>
      <c r="J40" s="169" t="s">
        <v>31</v>
      </c>
      <c r="K40" s="168" t="s">
        <v>31</v>
      </c>
      <c r="L40" s="169">
        <v>58.96</v>
      </c>
      <c r="M40" s="170" t="s">
        <v>31</v>
      </c>
      <c r="N40" s="171" t="s">
        <v>31</v>
      </c>
      <c r="T40" s="137" t="s">
        <v>843</v>
      </c>
    </row>
    <row r="41" spans="1:23" s="132" customFormat="1" x14ac:dyDescent="0.2">
      <c r="A41" s="172"/>
      <c r="B41" s="173"/>
      <c r="C41" s="918" t="s">
        <v>252</v>
      </c>
      <c r="D41" s="918"/>
      <c r="E41" s="918"/>
      <c r="F41" s="174" t="s">
        <v>31</v>
      </c>
      <c r="G41" s="174" t="s">
        <v>31</v>
      </c>
      <c r="H41" s="174" t="s">
        <v>31</v>
      </c>
      <c r="I41" s="174" t="s">
        <v>31</v>
      </c>
      <c r="J41" s="175" t="s">
        <v>31</v>
      </c>
      <c r="K41" s="174" t="s">
        <v>31</v>
      </c>
      <c r="L41" s="175">
        <v>283.62</v>
      </c>
      <c r="M41" s="161" t="s">
        <v>31</v>
      </c>
      <c r="N41" s="176" t="s">
        <v>31</v>
      </c>
      <c r="V41" s="137" t="s">
        <v>252</v>
      </c>
    </row>
    <row r="42" spans="1:23" s="132" customFormat="1" ht="22.5" x14ac:dyDescent="0.2">
      <c r="A42" s="157" t="s">
        <v>235</v>
      </c>
      <c r="B42" s="158" t="s">
        <v>1405</v>
      </c>
      <c r="C42" s="917" t="s">
        <v>1406</v>
      </c>
      <c r="D42" s="917"/>
      <c r="E42" s="917"/>
      <c r="F42" s="159" t="s">
        <v>178</v>
      </c>
      <c r="G42" s="159" t="s">
        <v>31</v>
      </c>
      <c r="H42" s="159" t="s">
        <v>31</v>
      </c>
      <c r="I42" s="159" t="s">
        <v>256</v>
      </c>
      <c r="J42" s="160">
        <v>397.33</v>
      </c>
      <c r="K42" s="159" t="s">
        <v>31</v>
      </c>
      <c r="L42" s="160">
        <v>1589.32</v>
      </c>
      <c r="M42" s="161" t="s">
        <v>31</v>
      </c>
      <c r="N42" s="162" t="s">
        <v>31</v>
      </c>
      <c r="Q42" s="137" t="s">
        <v>1406</v>
      </c>
    </row>
    <row r="43" spans="1:23" s="132" customFormat="1" x14ac:dyDescent="0.2">
      <c r="A43" s="157" t="s">
        <v>238</v>
      </c>
      <c r="B43" s="158" t="s">
        <v>1407</v>
      </c>
      <c r="C43" s="917" t="s">
        <v>1408</v>
      </c>
      <c r="D43" s="917"/>
      <c r="E43" s="917"/>
      <c r="F43" s="159" t="s">
        <v>900</v>
      </c>
      <c r="G43" s="159" t="s">
        <v>31</v>
      </c>
      <c r="H43" s="159" t="s">
        <v>31</v>
      </c>
      <c r="I43" s="159" t="s">
        <v>1781</v>
      </c>
      <c r="J43" s="160" t="s">
        <v>31</v>
      </c>
      <c r="K43" s="159" t="s">
        <v>31</v>
      </c>
      <c r="L43" s="160" t="s">
        <v>31</v>
      </c>
      <c r="M43" s="161" t="s">
        <v>31</v>
      </c>
      <c r="N43" s="162" t="s">
        <v>31</v>
      </c>
      <c r="Q43" s="137" t="s">
        <v>1408</v>
      </c>
    </row>
    <row r="44" spans="1:23" s="132" customFormat="1" x14ac:dyDescent="0.2">
      <c r="A44" s="163"/>
      <c r="B44" s="164"/>
      <c r="C44" s="904" t="s">
        <v>1782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W44" s="137" t="s">
        <v>1782</v>
      </c>
    </row>
    <row r="45" spans="1:23" s="132" customFormat="1" ht="22.5" x14ac:dyDescent="0.2">
      <c r="A45" s="165"/>
      <c r="B45" s="166" t="s">
        <v>231</v>
      </c>
      <c r="C45" s="904" t="s">
        <v>232</v>
      </c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12"/>
      <c r="R45" s="137" t="s">
        <v>232</v>
      </c>
    </row>
    <row r="46" spans="1:23" s="132" customFormat="1" x14ac:dyDescent="0.2">
      <c r="A46" s="167"/>
      <c r="B46" s="166" t="s">
        <v>225</v>
      </c>
      <c r="C46" s="904" t="s">
        <v>255</v>
      </c>
      <c r="D46" s="904"/>
      <c r="E46" s="904"/>
      <c r="F46" s="168" t="s">
        <v>31</v>
      </c>
      <c r="G46" s="168" t="s">
        <v>31</v>
      </c>
      <c r="H46" s="168" t="s">
        <v>31</v>
      </c>
      <c r="I46" s="168" t="s">
        <v>31</v>
      </c>
      <c r="J46" s="169">
        <v>779.32</v>
      </c>
      <c r="K46" s="168" t="s">
        <v>520</v>
      </c>
      <c r="L46" s="169">
        <v>38.97</v>
      </c>
      <c r="M46" s="170" t="s">
        <v>31</v>
      </c>
      <c r="N46" s="171" t="s">
        <v>31</v>
      </c>
      <c r="S46" s="137" t="s">
        <v>255</v>
      </c>
    </row>
    <row r="47" spans="1:23" s="132" customFormat="1" x14ac:dyDescent="0.2">
      <c r="A47" s="167"/>
      <c r="B47" s="166" t="s">
        <v>235</v>
      </c>
      <c r="C47" s="904" t="s">
        <v>236</v>
      </c>
      <c r="D47" s="904"/>
      <c r="E47" s="904"/>
      <c r="F47" s="168" t="s">
        <v>31</v>
      </c>
      <c r="G47" s="168" t="s">
        <v>31</v>
      </c>
      <c r="H47" s="168" t="s">
        <v>31</v>
      </c>
      <c r="I47" s="168" t="s">
        <v>31</v>
      </c>
      <c r="J47" s="169">
        <v>36.22</v>
      </c>
      <c r="K47" s="168" t="s">
        <v>520</v>
      </c>
      <c r="L47" s="169">
        <v>1.81</v>
      </c>
      <c r="M47" s="170" t="s">
        <v>31</v>
      </c>
      <c r="N47" s="171" t="s">
        <v>31</v>
      </c>
      <c r="S47" s="137" t="s">
        <v>236</v>
      </c>
    </row>
    <row r="48" spans="1:23" s="132" customFormat="1" x14ac:dyDescent="0.2">
      <c r="A48" s="167"/>
      <c r="B48" s="166" t="s">
        <v>238</v>
      </c>
      <c r="C48" s="904" t="s">
        <v>239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5.0199999999999996</v>
      </c>
      <c r="K48" s="168" t="s">
        <v>520</v>
      </c>
      <c r="L48" s="169">
        <v>0.25</v>
      </c>
      <c r="M48" s="170" t="s">
        <v>31</v>
      </c>
      <c r="N48" s="171" t="s">
        <v>31</v>
      </c>
      <c r="S48" s="137" t="s">
        <v>239</v>
      </c>
    </row>
    <row r="49" spans="1:24" s="132" customFormat="1" x14ac:dyDescent="0.2">
      <c r="A49" s="167"/>
      <c r="B49" s="166" t="s">
        <v>256</v>
      </c>
      <c r="C49" s="904" t="s">
        <v>257</v>
      </c>
      <c r="D49" s="904"/>
      <c r="E49" s="904"/>
      <c r="F49" s="168" t="s">
        <v>31</v>
      </c>
      <c r="G49" s="168" t="s">
        <v>31</v>
      </c>
      <c r="H49" s="168" t="s">
        <v>31</v>
      </c>
      <c r="I49" s="168" t="s">
        <v>31</v>
      </c>
      <c r="J49" s="169">
        <v>520.4</v>
      </c>
      <c r="K49" s="168" t="s">
        <v>31</v>
      </c>
      <c r="L49" s="169">
        <v>20.82</v>
      </c>
      <c r="M49" s="170" t="s">
        <v>31</v>
      </c>
      <c r="N49" s="171" t="s">
        <v>31</v>
      </c>
      <c r="S49" s="137" t="s">
        <v>257</v>
      </c>
    </row>
    <row r="50" spans="1:24" s="132" customFormat="1" x14ac:dyDescent="0.2">
      <c r="A50" s="167"/>
      <c r="B50" s="166" t="s">
        <v>31</v>
      </c>
      <c r="C50" s="904" t="s">
        <v>258</v>
      </c>
      <c r="D50" s="904"/>
      <c r="E50" s="904"/>
      <c r="F50" s="168" t="s">
        <v>241</v>
      </c>
      <c r="G50" s="168" t="s">
        <v>1409</v>
      </c>
      <c r="H50" s="168" t="s">
        <v>520</v>
      </c>
      <c r="I50" s="168" t="s">
        <v>1783</v>
      </c>
      <c r="J50" s="169" t="s">
        <v>31</v>
      </c>
      <c r="K50" s="168" t="s">
        <v>31</v>
      </c>
      <c r="L50" s="169" t="s">
        <v>31</v>
      </c>
      <c r="M50" s="170" t="s">
        <v>31</v>
      </c>
      <c r="N50" s="171" t="s">
        <v>31</v>
      </c>
      <c r="T50" s="137" t="s">
        <v>258</v>
      </c>
    </row>
    <row r="51" spans="1:24" s="132" customFormat="1" x14ac:dyDescent="0.2">
      <c r="A51" s="167"/>
      <c r="B51" s="166" t="s">
        <v>31</v>
      </c>
      <c r="C51" s="904" t="s">
        <v>240</v>
      </c>
      <c r="D51" s="904"/>
      <c r="E51" s="904"/>
      <c r="F51" s="168" t="s">
        <v>241</v>
      </c>
      <c r="G51" s="168" t="s">
        <v>860</v>
      </c>
      <c r="H51" s="168" t="s">
        <v>520</v>
      </c>
      <c r="I51" s="168" t="s">
        <v>925</v>
      </c>
      <c r="J51" s="169" t="s">
        <v>31</v>
      </c>
      <c r="K51" s="168" t="s">
        <v>31</v>
      </c>
      <c r="L51" s="169" t="s">
        <v>31</v>
      </c>
      <c r="M51" s="170" t="s">
        <v>31</v>
      </c>
      <c r="N51" s="171" t="s">
        <v>31</v>
      </c>
      <c r="T51" s="137" t="s">
        <v>240</v>
      </c>
    </row>
    <row r="52" spans="1:24" s="132" customFormat="1" x14ac:dyDescent="0.2">
      <c r="A52" s="167"/>
      <c r="B52" s="166" t="s">
        <v>31</v>
      </c>
      <c r="C52" s="917" t="s">
        <v>244</v>
      </c>
      <c r="D52" s="917"/>
      <c r="E52" s="917"/>
      <c r="F52" s="159" t="s">
        <v>31</v>
      </c>
      <c r="G52" s="159" t="s">
        <v>31</v>
      </c>
      <c r="H52" s="159" t="s">
        <v>31</v>
      </c>
      <c r="I52" s="159" t="s">
        <v>31</v>
      </c>
      <c r="J52" s="160">
        <v>1335.94</v>
      </c>
      <c r="K52" s="159" t="s">
        <v>31</v>
      </c>
      <c r="L52" s="160">
        <v>61.6</v>
      </c>
      <c r="M52" s="161" t="s">
        <v>31</v>
      </c>
      <c r="N52" s="162" t="s">
        <v>31</v>
      </c>
      <c r="U52" s="137" t="s">
        <v>244</v>
      </c>
    </row>
    <row r="53" spans="1:24" s="132" customFormat="1" x14ac:dyDescent="0.2">
      <c r="A53" s="167"/>
      <c r="B53" s="166" t="s">
        <v>31</v>
      </c>
      <c r="C53" s="904" t="s">
        <v>245</v>
      </c>
      <c r="D53" s="904"/>
      <c r="E53" s="904"/>
      <c r="F53" s="168" t="s">
        <v>31</v>
      </c>
      <c r="G53" s="168" t="s">
        <v>31</v>
      </c>
      <c r="H53" s="168" t="s">
        <v>31</v>
      </c>
      <c r="I53" s="168" t="s">
        <v>31</v>
      </c>
      <c r="J53" s="169" t="s">
        <v>31</v>
      </c>
      <c r="K53" s="168" t="s">
        <v>31</v>
      </c>
      <c r="L53" s="169">
        <v>39.22</v>
      </c>
      <c r="M53" s="170" t="s">
        <v>31</v>
      </c>
      <c r="N53" s="171" t="s">
        <v>31</v>
      </c>
      <c r="T53" s="137" t="s">
        <v>245</v>
      </c>
    </row>
    <row r="54" spans="1:24" s="132" customFormat="1" ht="22.5" x14ac:dyDescent="0.2">
      <c r="A54" s="167"/>
      <c r="B54" s="166" t="s">
        <v>892</v>
      </c>
      <c r="C54" s="904" t="s">
        <v>893</v>
      </c>
      <c r="D54" s="904"/>
      <c r="E54" s="904"/>
      <c r="F54" s="168" t="s">
        <v>144</v>
      </c>
      <c r="G54" s="168" t="s">
        <v>248</v>
      </c>
      <c r="H54" s="168" t="s">
        <v>31</v>
      </c>
      <c r="I54" s="168" t="s">
        <v>248</v>
      </c>
      <c r="J54" s="169" t="s">
        <v>31</v>
      </c>
      <c r="K54" s="168" t="s">
        <v>31</v>
      </c>
      <c r="L54" s="169">
        <v>37.26</v>
      </c>
      <c r="M54" s="170" t="s">
        <v>31</v>
      </c>
      <c r="N54" s="171" t="s">
        <v>31</v>
      </c>
      <c r="T54" s="137" t="s">
        <v>893</v>
      </c>
    </row>
    <row r="55" spans="1:24" s="132" customFormat="1" ht="22.5" x14ac:dyDescent="0.2">
      <c r="A55" s="167"/>
      <c r="B55" s="166" t="s">
        <v>894</v>
      </c>
      <c r="C55" s="904" t="s">
        <v>895</v>
      </c>
      <c r="D55" s="904"/>
      <c r="E55" s="904"/>
      <c r="F55" s="168" t="s">
        <v>144</v>
      </c>
      <c r="G55" s="168" t="s">
        <v>554</v>
      </c>
      <c r="H55" s="168" t="s">
        <v>31</v>
      </c>
      <c r="I55" s="168" t="s">
        <v>554</v>
      </c>
      <c r="J55" s="169" t="s">
        <v>31</v>
      </c>
      <c r="K55" s="168" t="s">
        <v>31</v>
      </c>
      <c r="L55" s="169">
        <v>25.49</v>
      </c>
      <c r="M55" s="170" t="s">
        <v>31</v>
      </c>
      <c r="N55" s="171" t="s">
        <v>31</v>
      </c>
      <c r="T55" s="137" t="s">
        <v>895</v>
      </c>
    </row>
    <row r="56" spans="1:24" s="132" customFormat="1" x14ac:dyDescent="0.2">
      <c r="A56" s="172"/>
      <c r="B56" s="173"/>
      <c r="C56" s="918" t="s">
        <v>252</v>
      </c>
      <c r="D56" s="918"/>
      <c r="E56" s="918"/>
      <c r="F56" s="174" t="s">
        <v>31</v>
      </c>
      <c r="G56" s="174" t="s">
        <v>31</v>
      </c>
      <c r="H56" s="174" t="s">
        <v>31</v>
      </c>
      <c r="I56" s="174" t="s">
        <v>31</v>
      </c>
      <c r="J56" s="175" t="s">
        <v>31</v>
      </c>
      <c r="K56" s="174" t="s">
        <v>31</v>
      </c>
      <c r="L56" s="175">
        <v>124.35</v>
      </c>
      <c r="M56" s="161" t="s">
        <v>31</v>
      </c>
      <c r="N56" s="176" t="s">
        <v>31</v>
      </c>
      <c r="V56" s="137" t="s">
        <v>252</v>
      </c>
    </row>
    <row r="57" spans="1:24" s="132" customFormat="1" x14ac:dyDescent="0.2">
      <c r="A57" s="157" t="s">
        <v>256</v>
      </c>
      <c r="B57" s="158" t="s">
        <v>1411</v>
      </c>
      <c r="C57" s="917" t="s">
        <v>1412</v>
      </c>
      <c r="D57" s="917"/>
      <c r="E57" s="917"/>
      <c r="F57" s="159" t="s">
        <v>178</v>
      </c>
      <c r="G57" s="159" t="s">
        <v>31</v>
      </c>
      <c r="H57" s="159" t="s">
        <v>31</v>
      </c>
      <c r="I57" s="159" t="s">
        <v>256</v>
      </c>
      <c r="J57" s="160">
        <v>38.380000000000003</v>
      </c>
      <c r="K57" s="159" t="s">
        <v>31</v>
      </c>
      <c r="L57" s="160">
        <v>153.52000000000001</v>
      </c>
      <c r="M57" s="161" t="s">
        <v>31</v>
      </c>
      <c r="N57" s="162" t="s">
        <v>31</v>
      </c>
      <c r="Q57" s="137" t="s">
        <v>1412</v>
      </c>
    </row>
    <row r="58" spans="1:24" s="132" customFormat="1" ht="22.5" x14ac:dyDescent="0.2">
      <c r="A58" s="157" t="s">
        <v>285</v>
      </c>
      <c r="B58" s="158" t="s">
        <v>1010</v>
      </c>
      <c r="C58" s="917" t="s">
        <v>1414</v>
      </c>
      <c r="D58" s="917"/>
      <c r="E58" s="917"/>
      <c r="F58" s="159" t="s">
        <v>178</v>
      </c>
      <c r="G58" s="159" t="s">
        <v>31</v>
      </c>
      <c r="H58" s="159" t="s">
        <v>31</v>
      </c>
      <c r="I58" s="159" t="s">
        <v>256</v>
      </c>
      <c r="J58" s="160">
        <v>5.53</v>
      </c>
      <c r="K58" s="159" t="s">
        <v>787</v>
      </c>
      <c r="L58" s="160">
        <v>22.56</v>
      </c>
      <c r="M58" s="161" t="s">
        <v>31</v>
      </c>
      <c r="N58" s="162" t="s">
        <v>31</v>
      </c>
      <c r="Q58" s="137" t="s">
        <v>1414</v>
      </c>
    </row>
    <row r="59" spans="1:24" s="132" customFormat="1" x14ac:dyDescent="0.2">
      <c r="A59" s="163"/>
      <c r="B59" s="164"/>
      <c r="C59" s="904" t="s">
        <v>1784</v>
      </c>
      <c r="D59" s="904"/>
      <c r="E59" s="904"/>
      <c r="F59" s="904"/>
      <c r="G59" s="904"/>
      <c r="H59" s="904"/>
      <c r="I59" s="904"/>
      <c r="J59" s="904"/>
      <c r="K59" s="904"/>
      <c r="L59" s="904"/>
      <c r="M59" s="904"/>
      <c r="N59" s="912"/>
      <c r="X59" s="137" t="s">
        <v>1784</v>
      </c>
    </row>
    <row r="60" spans="1:24" s="132" customFormat="1" ht="22.5" x14ac:dyDescent="0.2">
      <c r="A60" s="165"/>
      <c r="B60" s="166" t="s">
        <v>789</v>
      </c>
      <c r="C60" s="904" t="s">
        <v>790</v>
      </c>
      <c r="D60" s="904"/>
      <c r="E60" s="904"/>
      <c r="F60" s="904"/>
      <c r="G60" s="904"/>
      <c r="H60" s="904"/>
      <c r="I60" s="904"/>
      <c r="J60" s="904"/>
      <c r="K60" s="904"/>
      <c r="L60" s="904"/>
      <c r="M60" s="904"/>
      <c r="N60" s="912"/>
      <c r="R60" s="137" t="s">
        <v>790</v>
      </c>
    </row>
    <row r="61" spans="1:24" s="132" customFormat="1" x14ac:dyDescent="0.2">
      <c r="A61" s="157" t="s">
        <v>295</v>
      </c>
      <c r="B61" s="158" t="s">
        <v>1022</v>
      </c>
      <c r="C61" s="917" t="s">
        <v>1023</v>
      </c>
      <c r="D61" s="917"/>
      <c r="E61" s="917"/>
      <c r="F61" s="159" t="s">
        <v>650</v>
      </c>
      <c r="G61" s="159" t="s">
        <v>31</v>
      </c>
      <c r="H61" s="159" t="s">
        <v>31</v>
      </c>
      <c r="I61" s="159" t="s">
        <v>947</v>
      </c>
      <c r="J61" s="160" t="s">
        <v>31</v>
      </c>
      <c r="K61" s="159" t="s">
        <v>31</v>
      </c>
      <c r="L61" s="160" t="s">
        <v>31</v>
      </c>
      <c r="M61" s="161" t="s">
        <v>31</v>
      </c>
      <c r="N61" s="162" t="s">
        <v>31</v>
      </c>
      <c r="Q61" s="137" t="s">
        <v>1023</v>
      </c>
    </row>
    <row r="62" spans="1:24" s="132" customFormat="1" x14ac:dyDescent="0.2">
      <c r="A62" s="163"/>
      <c r="B62" s="164"/>
      <c r="C62" s="904" t="s">
        <v>948</v>
      </c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12"/>
      <c r="W62" s="137" t="s">
        <v>948</v>
      </c>
    </row>
    <row r="63" spans="1:24" s="132" customFormat="1" ht="22.5" x14ac:dyDescent="0.2">
      <c r="A63" s="165"/>
      <c r="B63" s="166" t="s">
        <v>231</v>
      </c>
      <c r="C63" s="904" t="s">
        <v>232</v>
      </c>
      <c r="D63" s="904"/>
      <c r="E63" s="904"/>
      <c r="F63" s="904"/>
      <c r="G63" s="904"/>
      <c r="H63" s="904"/>
      <c r="I63" s="904"/>
      <c r="J63" s="904"/>
      <c r="K63" s="904"/>
      <c r="L63" s="904"/>
      <c r="M63" s="904"/>
      <c r="N63" s="912"/>
      <c r="R63" s="137" t="s">
        <v>232</v>
      </c>
    </row>
    <row r="64" spans="1:24" s="132" customFormat="1" x14ac:dyDescent="0.2">
      <c r="A64" s="167"/>
      <c r="B64" s="166" t="s">
        <v>225</v>
      </c>
      <c r="C64" s="904" t="s">
        <v>255</v>
      </c>
      <c r="D64" s="904"/>
      <c r="E64" s="904"/>
      <c r="F64" s="168" t="s">
        <v>31</v>
      </c>
      <c r="G64" s="168" t="s">
        <v>31</v>
      </c>
      <c r="H64" s="168" t="s">
        <v>31</v>
      </c>
      <c r="I64" s="168" t="s">
        <v>31</v>
      </c>
      <c r="J64" s="169">
        <v>174.89</v>
      </c>
      <c r="K64" s="168" t="s">
        <v>520</v>
      </c>
      <c r="L64" s="169">
        <v>10.93</v>
      </c>
      <c r="M64" s="170" t="s">
        <v>31</v>
      </c>
      <c r="N64" s="171" t="s">
        <v>31</v>
      </c>
      <c r="S64" s="137" t="s">
        <v>255</v>
      </c>
    </row>
    <row r="65" spans="1:23" s="132" customFormat="1" x14ac:dyDescent="0.2">
      <c r="A65" s="167"/>
      <c r="B65" s="166" t="s">
        <v>235</v>
      </c>
      <c r="C65" s="904" t="s">
        <v>236</v>
      </c>
      <c r="D65" s="904"/>
      <c r="E65" s="904"/>
      <c r="F65" s="168" t="s">
        <v>31</v>
      </c>
      <c r="G65" s="168" t="s">
        <v>31</v>
      </c>
      <c r="H65" s="168" t="s">
        <v>31</v>
      </c>
      <c r="I65" s="168" t="s">
        <v>31</v>
      </c>
      <c r="J65" s="169">
        <v>0.31</v>
      </c>
      <c r="K65" s="168" t="s">
        <v>520</v>
      </c>
      <c r="L65" s="169">
        <v>0.02</v>
      </c>
      <c r="M65" s="170" t="s">
        <v>31</v>
      </c>
      <c r="N65" s="171" t="s">
        <v>31</v>
      </c>
      <c r="S65" s="137" t="s">
        <v>236</v>
      </c>
    </row>
    <row r="66" spans="1:23" s="132" customFormat="1" x14ac:dyDescent="0.2">
      <c r="A66" s="167"/>
      <c r="B66" s="166" t="s">
        <v>238</v>
      </c>
      <c r="C66" s="904" t="s">
        <v>239</v>
      </c>
      <c r="D66" s="904"/>
      <c r="E66" s="904"/>
      <c r="F66" s="168" t="s">
        <v>31</v>
      </c>
      <c r="G66" s="168" t="s">
        <v>31</v>
      </c>
      <c r="H66" s="168" t="s">
        <v>31</v>
      </c>
      <c r="I66" s="168" t="s">
        <v>31</v>
      </c>
      <c r="J66" s="169">
        <v>0.14000000000000001</v>
      </c>
      <c r="K66" s="168" t="s">
        <v>520</v>
      </c>
      <c r="L66" s="169">
        <v>0.01</v>
      </c>
      <c r="M66" s="170" t="s">
        <v>31</v>
      </c>
      <c r="N66" s="171" t="s">
        <v>31</v>
      </c>
      <c r="S66" s="137" t="s">
        <v>239</v>
      </c>
    </row>
    <row r="67" spans="1:23" s="132" customFormat="1" x14ac:dyDescent="0.2">
      <c r="A67" s="167"/>
      <c r="B67" s="166" t="s">
        <v>256</v>
      </c>
      <c r="C67" s="904" t="s">
        <v>257</v>
      </c>
      <c r="D67" s="904"/>
      <c r="E67" s="904"/>
      <c r="F67" s="168" t="s">
        <v>31</v>
      </c>
      <c r="G67" s="168" t="s">
        <v>31</v>
      </c>
      <c r="H67" s="168" t="s">
        <v>31</v>
      </c>
      <c r="I67" s="168" t="s">
        <v>31</v>
      </c>
      <c r="J67" s="169">
        <v>69.930000000000007</v>
      </c>
      <c r="K67" s="168" t="s">
        <v>31</v>
      </c>
      <c r="L67" s="169">
        <v>3.5</v>
      </c>
      <c r="M67" s="170" t="s">
        <v>31</v>
      </c>
      <c r="N67" s="171" t="s">
        <v>31</v>
      </c>
      <c r="S67" s="137" t="s">
        <v>257</v>
      </c>
    </row>
    <row r="68" spans="1:23" s="132" customFormat="1" x14ac:dyDescent="0.2">
      <c r="A68" s="167"/>
      <c r="B68" s="166" t="s">
        <v>31</v>
      </c>
      <c r="C68" s="904" t="s">
        <v>258</v>
      </c>
      <c r="D68" s="904"/>
      <c r="E68" s="904"/>
      <c r="F68" s="168" t="s">
        <v>241</v>
      </c>
      <c r="G68" s="168" t="s">
        <v>1025</v>
      </c>
      <c r="H68" s="168" t="s">
        <v>520</v>
      </c>
      <c r="I68" s="168" t="s">
        <v>1785</v>
      </c>
      <c r="J68" s="169" t="s">
        <v>31</v>
      </c>
      <c r="K68" s="168" t="s">
        <v>31</v>
      </c>
      <c r="L68" s="169" t="s">
        <v>31</v>
      </c>
      <c r="M68" s="170" t="s">
        <v>31</v>
      </c>
      <c r="N68" s="171" t="s">
        <v>31</v>
      </c>
      <c r="T68" s="137" t="s">
        <v>258</v>
      </c>
    </row>
    <row r="69" spans="1:23" s="132" customFormat="1" x14ac:dyDescent="0.2">
      <c r="A69" s="167"/>
      <c r="B69" s="166" t="s">
        <v>31</v>
      </c>
      <c r="C69" s="904" t="s">
        <v>240</v>
      </c>
      <c r="D69" s="904"/>
      <c r="E69" s="904"/>
      <c r="F69" s="168" t="s">
        <v>241</v>
      </c>
      <c r="G69" s="168" t="s">
        <v>851</v>
      </c>
      <c r="H69" s="168" t="s">
        <v>520</v>
      </c>
      <c r="I69" s="168" t="s">
        <v>1786</v>
      </c>
      <c r="J69" s="169" t="s">
        <v>31</v>
      </c>
      <c r="K69" s="168" t="s">
        <v>31</v>
      </c>
      <c r="L69" s="169" t="s">
        <v>31</v>
      </c>
      <c r="M69" s="170" t="s">
        <v>31</v>
      </c>
      <c r="N69" s="171" t="s">
        <v>31</v>
      </c>
      <c r="T69" s="137" t="s">
        <v>240</v>
      </c>
    </row>
    <row r="70" spans="1:23" s="132" customFormat="1" x14ac:dyDescent="0.2">
      <c r="A70" s="167"/>
      <c r="B70" s="166" t="s">
        <v>31</v>
      </c>
      <c r="C70" s="917" t="s">
        <v>244</v>
      </c>
      <c r="D70" s="917"/>
      <c r="E70" s="917"/>
      <c r="F70" s="159" t="s">
        <v>31</v>
      </c>
      <c r="G70" s="159" t="s">
        <v>31</v>
      </c>
      <c r="H70" s="159" t="s">
        <v>31</v>
      </c>
      <c r="I70" s="159" t="s">
        <v>31</v>
      </c>
      <c r="J70" s="160">
        <v>245.13</v>
      </c>
      <c r="K70" s="159" t="s">
        <v>31</v>
      </c>
      <c r="L70" s="160">
        <v>14.45</v>
      </c>
      <c r="M70" s="161" t="s">
        <v>31</v>
      </c>
      <c r="N70" s="162" t="s">
        <v>31</v>
      </c>
      <c r="U70" s="137" t="s">
        <v>244</v>
      </c>
    </row>
    <row r="71" spans="1:23" s="132" customFormat="1" x14ac:dyDescent="0.2">
      <c r="A71" s="167"/>
      <c r="B71" s="166" t="s">
        <v>31</v>
      </c>
      <c r="C71" s="904" t="s">
        <v>245</v>
      </c>
      <c r="D71" s="904"/>
      <c r="E71" s="904"/>
      <c r="F71" s="168" t="s">
        <v>31</v>
      </c>
      <c r="G71" s="168" t="s">
        <v>31</v>
      </c>
      <c r="H71" s="168" t="s">
        <v>31</v>
      </c>
      <c r="I71" s="168" t="s">
        <v>31</v>
      </c>
      <c r="J71" s="169" t="s">
        <v>31</v>
      </c>
      <c r="K71" s="168" t="s">
        <v>31</v>
      </c>
      <c r="L71" s="169">
        <v>10.94</v>
      </c>
      <c r="M71" s="170" t="s">
        <v>31</v>
      </c>
      <c r="N71" s="171" t="s">
        <v>31</v>
      </c>
      <c r="T71" s="137" t="s">
        <v>245</v>
      </c>
    </row>
    <row r="72" spans="1:23" s="132" customFormat="1" ht="22.5" x14ac:dyDescent="0.2">
      <c r="A72" s="167"/>
      <c r="B72" s="166" t="s">
        <v>892</v>
      </c>
      <c r="C72" s="904" t="s">
        <v>893</v>
      </c>
      <c r="D72" s="904"/>
      <c r="E72" s="904"/>
      <c r="F72" s="168" t="s">
        <v>144</v>
      </c>
      <c r="G72" s="168" t="s">
        <v>248</v>
      </c>
      <c r="H72" s="168" t="s">
        <v>31</v>
      </c>
      <c r="I72" s="168" t="s">
        <v>248</v>
      </c>
      <c r="J72" s="169" t="s">
        <v>31</v>
      </c>
      <c r="K72" s="168" t="s">
        <v>31</v>
      </c>
      <c r="L72" s="169">
        <v>10.39</v>
      </c>
      <c r="M72" s="170" t="s">
        <v>31</v>
      </c>
      <c r="N72" s="171" t="s">
        <v>31</v>
      </c>
      <c r="T72" s="137" t="s">
        <v>893</v>
      </c>
    </row>
    <row r="73" spans="1:23" s="132" customFormat="1" ht="22.5" x14ac:dyDescent="0.2">
      <c r="A73" s="167"/>
      <c r="B73" s="166" t="s">
        <v>894</v>
      </c>
      <c r="C73" s="904" t="s">
        <v>895</v>
      </c>
      <c r="D73" s="904"/>
      <c r="E73" s="904"/>
      <c r="F73" s="168" t="s">
        <v>144</v>
      </c>
      <c r="G73" s="168" t="s">
        <v>554</v>
      </c>
      <c r="H73" s="168" t="s">
        <v>31</v>
      </c>
      <c r="I73" s="168" t="s">
        <v>554</v>
      </c>
      <c r="J73" s="169" t="s">
        <v>31</v>
      </c>
      <c r="K73" s="168" t="s">
        <v>31</v>
      </c>
      <c r="L73" s="169">
        <v>7.11</v>
      </c>
      <c r="M73" s="170" t="s">
        <v>31</v>
      </c>
      <c r="N73" s="171" t="s">
        <v>31</v>
      </c>
      <c r="T73" s="137" t="s">
        <v>895</v>
      </c>
    </row>
    <row r="74" spans="1:23" s="132" customFormat="1" x14ac:dyDescent="0.2">
      <c r="A74" s="172"/>
      <c r="B74" s="173"/>
      <c r="C74" s="918" t="s">
        <v>252</v>
      </c>
      <c r="D74" s="918"/>
      <c r="E74" s="918"/>
      <c r="F74" s="174" t="s">
        <v>31</v>
      </c>
      <c r="G74" s="174" t="s">
        <v>31</v>
      </c>
      <c r="H74" s="174" t="s">
        <v>31</v>
      </c>
      <c r="I74" s="174" t="s">
        <v>31</v>
      </c>
      <c r="J74" s="175" t="s">
        <v>31</v>
      </c>
      <c r="K74" s="174" t="s">
        <v>31</v>
      </c>
      <c r="L74" s="175">
        <v>31.95</v>
      </c>
      <c r="M74" s="161" t="s">
        <v>31</v>
      </c>
      <c r="N74" s="176" t="s">
        <v>31</v>
      </c>
      <c r="V74" s="137" t="s">
        <v>252</v>
      </c>
    </row>
    <row r="75" spans="1:23" s="132" customFormat="1" ht="33.75" x14ac:dyDescent="0.2">
      <c r="A75" s="157" t="s">
        <v>304</v>
      </c>
      <c r="B75" s="158" t="s">
        <v>1310</v>
      </c>
      <c r="C75" s="917" t="s">
        <v>1416</v>
      </c>
      <c r="D75" s="917"/>
      <c r="E75" s="917"/>
      <c r="F75" s="159" t="s">
        <v>744</v>
      </c>
      <c r="G75" s="159" t="s">
        <v>31</v>
      </c>
      <c r="H75" s="159" t="s">
        <v>31</v>
      </c>
      <c r="I75" s="159" t="s">
        <v>285</v>
      </c>
      <c r="J75" s="160">
        <v>9.27</v>
      </c>
      <c r="K75" s="159" t="s">
        <v>31</v>
      </c>
      <c r="L75" s="160">
        <v>46.35</v>
      </c>
      <c r="M75" s="161" t="s">
        <v>31</v>
      </c>
      <c r="N75" s="162" t="s">
        <v>31</v>
      </c>
      <c r="Q75" s="137" t="s">
        <v>1416</v>
      </c>
    </row>
    <row r="76" spans="1:23" s="132" customFormat="1" x14ac:dyDescent="0.2">
      <c r="A76" s="157" t="s">
        <v>309</v>
      </c>
      <c r="B76" s="158" t="s">
        <v>885</v>
      </c>
      <c r="C76" s="917" t="s">
        <v>886</v>
      </c>
      <c r="D76" s="917"/>
      <c r="E76" s="917"/>
      <c r="F76" s="159" t="s">
        <v>650</v>
      </c>
      <c r="G76" s="159" t="s">
        <v>31</v>
      </c>
      <c r="H76" s="159" t="s">
        <v>31</v>
      </c>
      <c r="I76" s="159" t="s">
        <v>860</v>
      </c>
      <c r="J76" s="160" t="s">
        <v>31</v>
      </c>
      <c r="K76" s="159" t="s">
        <v>31</v>
      </c>
      <c r="L76" s="160" t="s">
        <v>31</v>
      </c>
      <c r="M76" s="161" t="s">
        <v>31</v>
      </c>
      <c r="N76" s="162" t="s">
        <v>31</v>
      </c>
      <c r="Q76" s="137" t="s">
        <v>886</v>
      </c>
    </row>
    <row r="77" spans="1:23" s="132" customFormat="1" x14ac:dyDescent="0.2">
      <c r="A77" s="163"/>
      <c r="B77" s="164"/>
      <c r="C77" s="904" t="s">
        <v>1505</v>
      </c>
      <c r="D77" s="904"/>
      <c r="E77" s="904"/>
      <c r="F77" s="904"/>
      <c r="G77" s="904"/>
      <c r="H77" s="904"/>
      <c r="I77" s="904"/>
      <c r="J77" s="904"/>
      <c r="K77" s="904"/>
      <c r="L77" s="904"/>
      <c r="M77" s="904"/>
      <c r="N77" s="912"/>
      <c r="W77" s="137" t="s">
        <v>1505</v>
      </c>
    </row>
    <row r="78" spans="1:23" s="132" customFormat="1" ht="22.5" x14ac:dyDescent="0.2">
      <c r="A78" s="165"/>
      <c r="B78" s="166" t="s">
        <v>231</v>
      </c>
      <c r="C78" s="904" t="s">
        <v>232</v>
      </c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12"/>
      <c r="R78" s="137" t="s">
        <v>232</v>
      </c>
    </row>
    <row r="79" spans="1:23" s="132" customFormat="1" x14ac:dyDescent="0.2">
      <c r="A79" s="167"/>
      <c r="B79" s="166" t="s">
        <v>225</v>
      </c>
      <c r="C79" s="904" t="s">
        <v>255</v>
      </c>
      <c r="D79" s="904"/>
      <c r="E79" s="904"/>
      <c r="F79" s="168" t="s">
        <v>31</v>
      </c>
      <c r="G79" s="168" t="s">
        <v>31</v>
      </c>
      <c r="H79" s="168" t="s">
        <v>31</v>
      </c>
      <c r="I79" s="168" t="s">
        <v>31</v>
      </c>
      <c r="J79" s="169">
        <v>154.91999999999999</v>
      </c>
      <c r="K79" s="168" t="s">
        <v>520</v>
      </c>
      <c r="L79" s="169">
        <v>77.459999999999994</v>
      </c>
      <c r="M79" s="170" t="s">
        <v>31</v>
      </c>
      <c r="N79" s="171" t="s">
        <v>31</v>
      </c>
      <c r="S79" s="137" t="s">
        <v>255</v>
      </c>
    </row>
    <row r="80" spans="1:23" s="132" customFormat="1" x14ac:dyDescent="0.2">
      <c r="A80" s="167"/>
      <c r="B80" s="166" t="s">
        <v>235</v>
      </c>
      <c r="C80" s="904" t="s">
        <v>236</v>
      </c>
      <c r="D80" s="904"/>
      <c r="E80" s="904"/>
      <c r="F80" s="168" t="s">
        <v>31</v>
      </c>
      <c r="G80" s="168" t="s">
        <v>31</v>
      </c>
      <c r="H80" s="168" t="s">
        <v>31</v>
      </c>
      <c r="I80" s="168" t="s">
        <v>31</v>
      </c>
      <c r="J80" s="169">
        <v>0.31</v>
      </c>
      <c r="K80" s="168" t="s">
        <v>520</v>
      </c>
      <c r="L80" s="169">
        <v>0.16</v>
      </c>
      <c r="M80" s="170" t="s">
        <v>31</v>
      </c>
      <c r="N80" s="171" t="s">
        <v>31</v>
      </c>
      <c r="S80" s="137" t="s">
        <v>236</v>
      </c>
    </row>
    <row r="81" spans="1:23" s="132" customFormat="1" x14ac:dyDescent="0.2">
      <c r="A81" s="167"/>
      <c r="B81" s="166" t="s">
        <v>238</v>
      </c>
      <c r="C81" s="904" t="s">
        <v>239</v>
      </c>
      <c r="D81" s="904"/>
      <c r="E81" s="904"/>
      <c r="F81" s="168" t="s">
        <v>31</v>
      </c>
      <c r="G81" s="168" t="s">
        <v>31</v>
      </c>
      <c r="H81" s="168" t="s">
        <v>31</v>
      </c>
      <c r="I81" s="168" t="s">
        <v>31</v>
      </c>
      <c r="J81" s="169">
        <v>0.14000000000000001</v>
      </c>
      <c r="K81" s="168" t="s">
        <v>520</v>
      </c>
      <c r="L81" s="169">
        <v>7.0000000000000007E-2</v>
      </c>
      <c r="M81" s="170" t="s">
        <v>31</v>
      </c>
      <c r="N81" s="171" t="s">
        <v>31</v>
      </c>
      <c r="S81" s="137" t="s">
        <v>239</v>
      </c>
    </row>
    <row r="82" spans="1:23" s="132" customFormat="1" x14ac:dyDescent="0.2">
      <c r="A82" s="167"/>
      <c r="B82" s="166" t="s">
        <v>256</v>
      </c>
      <c r="C82" s="904" t="s">
        <v>257</v>
      </c>
      <c r="D82" s="904"/>
      <c r="E82" s="904"/>
      <c r="F82" s="168" t="s">
        <v>31</v>
      </c>
      <c r="G82" s="168" t="s">
        <v>31</v>
      </c>
      <c r="H82" s="168" t="s">
        <v>31</v>
      </c>
      <c r="I82" s="168" t="s">
        <v>31</v>
      </c>
      <c r="J82" s="169">
        <v>51.53</v>
      </c>
      <c r="K82" s="168" t="s">
        <v>31</v>
      </c>
      <c r="L82" s="169">
        <v>20.61</v>
      </c>
      <c r="M82" s="170" t="s">
        <v>31</v>
      </c>
      <c r="N82" s="171" t="s">
        <v>31</v>
      </c>
      <c r="S82" s="137" t="s">
        <v>257</v>
      </c>
    </row>
    <row r="83" spans="1:23" s="132" customFormat="1" x14ac:dyDescent="0.2">
      <c r="A83" s="167"/>
      <c r="B83" s="166" t="s">
        <v>31</v>
      </c>
      <c r="C83" s="904" t="s">
        <v>258</v>
      </c>
      <c r="D83" s="904"/>
      <c r="E83" s="904"/>
      <c r="F83" s="168" t="s">
        <v>241</v>
      </c>
      <c r="G83" s="168" t="s">
        <v>889</v>
      </c>
      <c r="H83" s="168" t="s">
        <v>520</v>
      </c>
      <c r="I83" s="168" t="s">
        <v>1787</v>
      </c>
      <c r="J83" s="169" t="s">
        <v>31</v>
      </c>
      <c r="K83" s="168" t="s">
        <v>31</v>
      </c>
      <c r="L83" s="169" t="s">
        <v>31</v>
      </c>
      <c r="M83" s="170" t="s">
        <v>31</v>
      </c>
      <c r="N83" s="171" t="s">
        <v>31</v>
      </c>
      <c r="T83" s="137" t="s">
        <v>258</v>
      </c>
    </row>
    <row r="84" spans="1:23" s="132" customFormat="1" x14ac:dyDescent="0.2">
      <c r="A84" s="167"/>
      <c r="B84" s="166" t="s">
        <v>31</v>
      </c>
      <c r="C84" s="904" t="s">
        <v>240</v>
      </c>
      <c r="D84" s="904"/>
      <c r="E84" s="904"/>
      <c r="F84" s="168" t="s">
        <v>241</v>
      </c>
      <c r="G84" s="168" t="s">
        <v>851</v>
      </c>
      <c r="H84" s="168" t="s">
        <v>520</v>
      </c>
      <c r="I84" s="168" t="s">
        <v>360</v>
      </c>
      <c r="J84" s="169" t="s">
        <v>31</v>
      </c>
      <c r="K84" s="168" t="s">
        <v>31</v>
      </c>
      <c r="L84" s="169" t="s">
        <v>31</v>
      </c>
      <c r="M84" s="170" t="s">
        <v>31</v>
      </c>
      <c r="N84" s="171" t="s">
        <v>31</v>
      </c>
      <c r="T84" s="137" t="s">
        <v>240</v>
      </c>
    </row>
    <row r="85" spans="1:23" s="132" customFormat="1" x14ac:dyDescent="0.2">
      <c r="A85" s="167"/>
      <c r="B85" s="166" t="s">
        <v>31</v>
      </c>
      <c r="C85" s="917" t="s">
        <v>244</v>
      </c>
      <c r="D85" s="917"/>
      <c r="E85" s="917"/>
      <c r="F85" s="159" t="s">
        <v>31</v>
      </c>
      <c r="G85" s="159" t="s">
        <v>31</v>
      </c>
      <c r="H85" s="159" t="s">
        <v>31</v>
      </c>
      <c r="I85" s="159" t="s">
        <v>31</v>
      </c>
      <c r="J85" s="160">
        <v>206.76</v>
      </c>
      <c r="K85" s="159" t="s">
        <v>31</v>
      </c>
      <c r="L85" s="160">
        <v>98.23</v>
      </c>
      <c r="M85" s="161" t="s">
        <v>31</v>
      </c>
      <c r="N85" s="162" t="s">
        <v>31</v>
      </c>
      <c r="U85" s="137" t="s">
        <v>244</v>
      </c>
    </row>
    <row r="86" spans="1:23" s="132" customFormat="1" x14ac:dyDescent="0.2">
      <c r="A86" s="167"/>
      <c r="B86" s="166" t="s">
        <v>31</v>
      </c>
      <c r="C86" s="904" t="s">
        <v>245</v>
      </c>
      <c r="D86" s="904"/>
      <c r="E86" s="904"/>
      <c r="F86" s="168" t="s">
        <v>31</v>
      </c>
      <c r="G86" s="168" t="s">
        <v>31</v>
      </c>
      <c r="H86" s="168" t="s">
        <v>31</v>
      </c>
      <c r="I86" s="168" t="s">
        <v>31</v>
      </c>
      <c r="J86" s="169" t="s">
        <v>31</v>
      </c>
      <c r="K86" s="168" t="s">
        <v>31</v>
      </c>
      <c r="L86" s="169">
        <v>77.53</v>
      </c>
      <c r="M86" s="170" t="s">
        <v>31</v>
      </c>
      <c r="N86" s="171" t="s">
        <v>31</v>
      </c>
      <c r="T86" s="137" t="s">
        <v>245</v>
      </c>
    </row>
    <row r="87" spans="1:23" s="132" customFormat="1" ht="22.5" x14ac:dyDescent="0.2">
      <c r="A87" s="167"/>
      <c r="B87" s="166" t="s">
        <v>892</v>
      </c>
      <c r="C87" s="904" t="s">
        <v>893</v>
      </c>
      <c r="D87" s="904"/>
      <c r="E87" s="904"/>
      <c r="F87" s="168" t="s">
        <v>144</v>
      </c>
      <c r="G87" s="168" t="s">
        <v>248</v>
      </c>
      <c r="H87" s="168" t="s">
        <v>31</v>
      </c>
      <c r="I87" s="168" t="s">
        <v>248</v>
      </c>
      <c r="J87" s="169" t="s">
        <v>31</v>
      </c>
      <c r="K87" s="168" t="s">
        <v>31</v>
      </c>
      <c r="L87" s="169">
        <v>73.650000000000006</v>
      </c>
      <c r="M87" s="170" t="s">
        <v>31</v>
      </c>
      <c r="N87" s="171" t="s">
        <v>31</v>
      </c>
      <c r="T87" s="137" t="s">
        <v>893</v>
      </c>
    </row>
    <row r="88" spans="1:23" s="132" customFormat="1" ht="22.5" x14ac:dyDescent="0.2">
      <c r="A88" s="167"/>
      <c r="B88" s="166" t="s">
        <v>894</v>
      </c>
      <c r="C88" s="904" t="s">
        <v>895</v>
      </c>
      <c r="D88" s="904"/>
      <c r="E88" s="904"/>
      <c r="F88" s="168" t="s">
        <v>144</v>
      </c>
      <c r="G88" s="168" t="s">
        <v>554</v>
      </c>
      <c r="H88" s="168" t="s">
        <v>31</v>
      </c>
      <c r="I88" s="168" t="s">
        <v>554</v>
      </c>
      <c r="J88" s="169" t="s">
        <v>31</v>
      </c>
      <c r="K88" s="168" t="s">
        <v>31</v>
      </c>
      <c r="L88" s="169">
        <v>50.39</v>
      </c>
      <c r="M88" s="170" t="s">
        <v>31</v>
      </c>
      <c r="N88" s="171" t="s">
        <v>31</v>
      </c>
      <c r="T88" s="137" t="s">
        <v>895</v>
      </c>
    </row>
    <row r="89" spans="1:23" s="132" customFormat="1" x14ac:dyDescent="0.2">
      <c r="A89" s="172"/>
      <c r="B89" s="173"/>
      <c r="C89" s="918" t="s">
        <v>252</v>
      </c>
      <c r="D89" s="918"/>
      <c r="E89" s="918"/>
      <c r="F89" s="174" t="s">
        <v>31</v>
      </c>
      <c r="G89" s="174" t="s">
        <v>31</v>
      </c>
      <c r="H89" s="174" t="s">
        <v>31</v>
      </c>
      <c r="I89" s="174" t="s">
        <v>31</v>
      </c>
      <c r="J89" s="175" t="s">
        <v>31</v>
      </c>
      <c r="K89" s="174" t="s">
        <v>31</v>
      </c>
      <c r="L89" s="175">
        <v>222.27</v>
      </c>
      <c r="M89" s="161" t="s">
        <v>31</v>
      </c>
      <c r="N89" s="176" t="s">
        <v>31</v>
      </c>
      <c r="V89" s="137" t="s">
        <v>252</v>
      </c>
    </row>
    <row r="90" spans="1:23" s="132" customFormat="1" x14ac:dyDescent="0.2">
      <c r="A90" s="157" t="s">
        <v>315</v>
      </c>
      <c r="B90" s="158" t="s">
        <v>1150</v>
      </c>
      <c r="C90" s="917" t="s">
        <v>1419</v>
      </c>
      <c r="D90" s="917"/>
      <c r="E90" s="917"/>
      <c r="F90" s="159" t="s">
        <v>744</v>
      </c>
      <c r="G90" s="159" t="s">
        <v>31</v>
      </c>
      <c r="H90" s="159" t="s">
        <v>31</v>
      </c>
      <c r="I90" s="159" t="s">
        <v>1390</v>
      </c>
      <c r="J90" s="160">
        <v>1.19</v>
      </c>
      <c r="K90" s="159" t="s">
        <v>31</v>
      </c>
      <c r="L90" s="160">
        <v>47.6</v>
      </c>
      <c r="M90" s="161" t="s">
        <v>31</v>
      </c>
      <c r="N90" s="162" t="s">
        <v>31</v>
      </c>
      <c r="Q90" s="137" t="s">
        <v>1419</v>
      </c>
    </row>
    <row r="91" spans="1:23" s="132" customFormat="1" ht="22.5" x14ac:dyDescent="0.2">
      <c r="A91" s="157" t="s">
        <v>318</v>
      </c>
      <c r="B91" s="158" t="s">
        <v>1788</v>
      </c>
      <c r="C91" s="917" t="s">
        <v>1789</v>
      </c>
      <c r="D91" s="917"/>
      <c r="E91" s="917"/>
      <c r="F91" s="159" t="s">
        <v>900</v>
      </c>
      <c r="G91" s="159" t="s">
        <v>31</v>
      </c>
      <c r="H91" s="159" t="s">
        <v>31</v>
      </c>
      <c r="I91" s="159" t="s">
        <v>947</v>
      </c>
      <c r="J91" s="160">
        <v>338</v>
      </c>
      <c r="K91" s="159" t="s">
        <v>31</v>
      </c>
      <c r="L91" s="160">
        <v>16.899999999999999</v>
      </c>
      <c r="M91" s="161" t="s">
        <v>31</v>
      </c>
      <c r="N91" s="162" t="s">
        <v>31</v>
      </c>
      <c r="Q91" s="137" t="s">
        <v>1789</v>
      </c>
    </row>
    <row r="92" spans="1:23" s="132" customFormat="1" x14ac:dyDescent="0.2">
      <c r="A92" s="163"/>
      <c r="B92" s="164"/>
      <c r="C92" s="904" t="s">
        <v>948</v>
      </c>
      <c r="D92" s="904"/>
      <c r="E92" s="904"/>
      <c r="F92" s="904"/>
      <c r="G92" s="904"/>
      <c r="H92" s="904"/>
      <c r="I92" s="904"/>
      <c r="J92" s="904"/>
      <c r="K92" s="904"/>
      <c r="L92" s="904"/>
      <c r="M92" s="904"/>
      <c r="N92" s="912"/>
      <c r="W92" s="137" t="s">
        <v>948</v>
      </c>
    </row>
    <row r="93" spans="1:23" s="132" customFormat="1" x14ac:dyDescent="0.2">
      <c r="A93" s="157" t="s">
        <v>323</v>
      </c>
      <c r="B93" s="158" t="s">
        <v>919</v>
      </c>
      <c r="C93" s="917" t="s">
        <v>920</v>
      </c>
      <c r="D93" s="917"/>
      <c r="E93" s="917"/>
      <c r="F93" s="159" t="s">
        <v>650</v>
      </c>
      <c r="G93" s="159" t="s">
        <v>31</v>
      </c>
      <c r="H93" s="159" t="s">
        <v>31</v>
      </c>
      <c r="I93" s="159" t="s">
        <v>1790</v>
      </c>
      <c r="J93" s="160" t="s">
        <v>31</v>
      </c>
      <c r="K93" s="159" t="s">
        <v>31</v>
      </c>
      <c r="L93" s="160" t="s">
        <v>31</v>
      </c>
      <c r="M93" s="161" t="s">
        <v>31</v>
      </c>
      <c r="N93" s="162" t="s">
        <v>31</v>
      </c>
      <c r="Q93" s="137" t="s">
        <v>920</v>
      </c>
    </row>
    <row r="94" spans="1:23" s="132" customFormat="1" x14ac:dyDescent="0.2">
      <c r="A94" s="163"/>
      <c r="B94" s="164"/>
      <c r="C94" s="904" t="s">
        <v>1791</v>
      </c>
      <c r="D94" s="904"/>
      <c r="E94" s="904"/>
      <c r="F94" s="904"/>
      <c r="G94" s="904"/>
      <c r="H94" s="904"/>
      <c r="I94" s="904"/>
      <c r="J94" s="904"/>
      <c r="K94" s="904"/>
      <c r="L94" s="904"/>
      <c r="M94" s="904"/>
      <c r="N94" s="912"/>
      <c r="W94" s="137" t="s">
        <v>1791</v>
      </c>
    </row>
    <row r="95" spans="1:23" s="132" customFormat="1" ht="22.5" x14ac:dyDescent="0.2">
      <c r="A95" s="165"/>
      <c r="B95" s="166" t="s">
        <v>231</v>
      </c>
      <c r="C95" s="904" t="s">
        <v>232</v>
      </c>
      <c r="D95" s="904"/>
      <c r="E95" s="904"/>
      <c r="F95" s="904"/>
      <c r="G95" s="904"/>
      <c r="H95" s="904"/>
      <c r="I95" s="904"/>
      <c r="J95" s="904"/>
      <c r="K95" s="904"/>
      <c r="L95" s="904"/>
      <c r="M95" s="904"/>
      <c r="N95" s="912"/>
      <c r="R95" s="137" t="s">
        <v>232</v>
      </c>
    </row>
    <row r="96" spans="1:23" s="132" customFormat="1" x14ac:dyDescent="0.2">
      <c r="A96" s="167"/>
      <c r="B96" s="166" t="s">
        <v>225</v>
      </c>
      <c r="C96" s="904" t="s">
        <v>255</v>
      </c>
      <c r="D96" s="904"/>
      <c r="E96" s="904"/>
      <c r="F96" s="168" t="s">
        <v>31</v>
      </c>
      <c r="G96" s="168" t="s">
        <v>31</v>
      </c>
      <c r="H96" s="168" t="s">
        <v>31</v>
      </c>
      <c r="I96" s="168" t="s">
        <v>31</v>
      </c>
      <c r="J96" s="169">
        <v>26.51</v>
      </c>
      <c r="K96" s="168" t="s">
        <v>520</v>
      </c>
      <c r="L96" s="169">
        <v>14.91</v>
      </c>
      <c r="M96" s="170" t="s">
        <v>31</v>
      </c>
      <c r="N96" s="171" t="s">
        <v>31</v>
      </c>
      <c r="S96" s="137" t="s">
        <v>255</v>
      </c>
    </row>
    <row r="97" spans="1:23" s="132" customFormat="1" x14ac:dyDescent="0.2">
      <c r="A97" s="167"/>
      <c r="B97" s="166" t="s">
        <v>235</v>
      </c>
      <c r="C97" s="904" t="s">
        <v>236</v>
      </c>
      <c r="D97" s="904"/>
      <c r="E97" s="904"/>
      <c r="F97" s="168" t="s">
        <v>31</v>
      </c>
      <c r="G97" s="168" t="s">
        <v>31</v>
      </c>
      <c r="H97" s="168" t="s">
        <v>31</v>
      </c>
      <c r="I97" s="168" t="s">
        <v>31</v>
      </c>
      <c r="J97" s="169">
        <v>1.81</v>
      </c>
      <c r="K97" s="168" t="s">
        <v>520</v>
      </c>
      <c r="L97" s="169">
        <v>1.02</v>
      </c>
      <c r="M97" s="170" t="s">
        <v>31</v>
      </c>
      <c r="N97" s="171" t="s">
        <v>31</v>
      </c>
      <c r="S97" s="137" t="s">
        <v>236</v>
      </c>
    </row>
    <row r="98" spans="1:23" s="132" customFormat="1" x14ac:dyDescent="0.2">
      <c r="A98" s="167"/>
      <c r="B98" s="166" t="s">
        <v>238</v>
      </c>
      <c r="C98" s="904" t="s">
        <v>239</v>
      </c>
      <c r="D98" s="904"/>
      <c r="E98" s="904"/>
      <c r="F98" s="168" t="s">
        <v>31</v>
      </c>
      <c r="G98" s="168" t="s">
        <v>31</v>
      </c>
      <c r="H98" s="168" t="s">
        <v>31</v>
      </c>
      <c r="I98" s="168" t="s">
        <v>31</v>
      </c>
      <c r="J98" s="169">
        <v>0.26</v>
      </c>
      <c r="K98" s="168" t="s">
        <v>520</v>
      </c>
      <c r="L98" s="169">
        <v>0.15</v>
      </c>
      <c r="M98" s="170" t="s">
        <v>31</v>
      </c>
      <c r="N98" s="171" t="s">
        <v>31</v>
      </c>
      <c r="S98" s="137" t="s">
        <v>239</v>
      </c>
    </row>
    <row r="99" spans="1:23" s="132" customFormat="1" x14ac:dyDescent="0.2">
      <c r="A99" s="167"/>
      <c r="B99" s="166" t="s">
        <v>256</v>
      </c>
      <c r="C99" s="904" t="s">
        <v>257</v>
      </c>
      <c r="D99" s="904"/>
      <c r="E99" s="904"/>
      <c r="F99" s="168" t="s">
        <v>31</v>
      </c>
      <c r="G99" s="168" t="s">
        <v>31</v>
      </c>
      <c r="H99" s="168" t="s">
        <v>31</v>
      </c>
      <c r="I99" s="168" t="s">
        <v>31</v>
      </c>
      <c r="J99" s="169">
        <v>10.27</v>
      </c>
      <c r="K99" s="168" t="s">
        <v>31</v>
      </c>
      <c r="L99" s="169">
        <v>4.62</v>
      </c>
      <c r="M99" s="170" t="s">
        <v>31</v>
      </c>
      <c r="N99" s="171" t="s">
        <v>31</v>
      </c>
      <c r="S99" s="137" t="s">
        <v>257</v>
      </c>
    </row>
    <row r="100" spans="1:23" s="132" customFormat="1" x14ac:dyDescent="0.2">
      <c r="A100" s="167"/>
      <c r="B100" s="166" t="s">
        <v>31</v>
      </c>
      <c r="C100" s="904" t="s">
        <v>258</v>
      </c>
      <c r="D100" s="904"/>
      <c r="E100" s="904"/>
      <c r="F100" s="168" t="s">
        <v>241</v>
      </c>
      <c r="G100" s="168" t="s">
        <v>923</v>
      </c>
      <c r="H100" s="168" t="s">
        <v>520</v>
      </c>
      <c r="I100" s="168" t="s">
        <v>1792</v>
      </c>
      <c r="J100" s="169" t="s">
        <v>31</v>
      </c>
      <c r="K100" s="168" t="s">
        <v>31</v>
      </c>
      <c r="L100" s="169" t="s">
        <v>31</v>
      </c>
      <c r="M100" s="170" t="s">
        <v>31</v>
      </c>
      <c r="N100" s="171" t="s">
        <v>31</v>
      </c>
      <c r="T100" s="137" t="s">
        <v>258</v>
      </c>
    </row>
    <row r="101" spans="1:23" s="132" customFormat="1" x14ac:dyDescent="0.2">
      <c r="A101" s="167"/>
      <c r="B101" s="166" t="s">
        <v>31</v>
      </c>
      <c r="C101" s="904" t="s">
        <v>240</v>
      </c>
      <c r="D101" s="904"/>
      <c r="E101" s="904"/>
      <c r="F101" s="168" t="s">
        <v>241</v>
      </c>
      <c r="G101" s="168" t="s">
        <v>925</v>
      </c>
      <c r="H101" s="168" t="s">
        <v>520</v>
      </c>
      <c r="I101" s="168" t="s">
        <v>1647</v>
      </c>
      <c r="J101" s="169" t="s">
        <v>31</v>
      </c>
      <c r="K101" s="168" t="s">
        <v>31</v>
      </c>
      <c r="L101" s="169" t="s">
        <v>31</v>
      </c>
      <c r="M101" s="170" t="s">
        <v>31</v>
      </c>
      <c r="N101" s="171" t="s">
        <v>31</v>
      </c>
      <c r="T101" s="137" t="s">
        <v>240</v>
      </c>
    </row>
    <row r="102" spans="1:23" s="132" customFormat="1" x14ac:dyDescent="0.2">
      <c r="A102" s="167"/>
      <c r="B102" s="166" t="s">
        <v>31</v>
      </c>
      <c r="C102" s="917" t="s">
        <v>244</v>
      </c>
      <c r="D102" s="917"/>
      <c r="E102" s="917"/>
      <c r="F102" s="159" t="s">
        <v>31</v>
      </c>
      <c r="G102" s="159" t="s">
        <v>31</v>
      </c>
      <c r="H102" s="159" t="s">
        <v>31</v>
      </c>
      <c r="I102" s="159" t="s">
        <v>31</v>
      </c>
      <c r="J102" s="160">
        <v>38.590000000000003</v>
      </c>
      <c r="K102" s="159" t="s">
        <v>31</v>
      </c>
      <c r="L102" s="160">
        <v>20.55</v>
      </c>
      <c r="M102" s="161" t="s">
        <v>31</v>
      </c>
      <c r="N102" s="162" t="s">
        <v>31</v>
      </c>
      <c r="U102" s="137" t="s">
        <v>244</v>
      </c>
    </row>
    <row r="103" spans="1:23" s="132" customFormat="1" x14ac:dyDescent="0.2">
      <c r="A103" s="167"/>
      <c r="B103" s="166" t="s">
        <v>31</v>
      </c>
      <c r="C103" s="904" t="s">
        <v>245</v>
      </c>
      <c r="D103" s="904"/>
      <c r="E103" s="904"/>
      <c r="F103" s="168" t="s">
        <v>31</v>
      </c>
      <c r="G103" s="168" t="s">
        <v>31</v>
      </c>
      <c r="H103" s="168" t="s">
        <v>31</v>
      </c>
      <c r="I103" s="168" t="s">
        <v>31</v>
      </c>
      <c r="J103" s="169" t="s">
        <v>31</v>
      </c>
      <c r="K103" s="168" t="s">
        <v>31</v>
      </c>
      <c r="L103" s="169">
        <v>15.06</v>
      </c>
      <c r="M103" s="170" t="s">
        <v>31</v>
      </c>
      <c r="N103" s="171" t="s">
        <v>31</v>
      </c>
      <c r="T103" s="137" t="s">
        <v>245</v>
      </c>
    </row>
    <row r="104" spans="1:23" s="132" customFormat="1" ht="22.5" x14ac:dyDescent="0.2">
      <c r="A104" s="167"/>
      <c r="B104" s="166" t="s">
        <v>892</v>
      </c>
      <c r="C104" s="904" t="s">
        <v>893</v>
      </c>
      <c r="D104" s="904"/>
      <c r="E104" s="904"/>
      <c r="F104" s="168" t="s">
        <v>144</v>
      </c>
      <c r="G104" s="168" t="s">
        <v>248</v>
      </c>
      <c r="H104" s="168" t="s">
        <v>31</v>
      </c>
      <c r="I104" s="168" t="s">
        <v>248</v>
      </c>
      <c r="J104" s="169" t="s">
        <v>31</v>
      </c>
      <c r="K104" s="168" t="s">
        <v>31</v>
      </c>
      <c r="L104" s="169">
        <v>14.31</v>
      </c>
      <c r="M104" s="170" t="s">
        <v>31</v>
      </c>
      <c r="N104" s="171" t="s">
        <v>31</v>
      </c>
      <c r="T104" s="137" t="s">
        <v>893</v>
      </c>
    </row>
    <row r="105" spans="1:23" s="132" customFormat="1" ht="22.5" x14ac:dyDescent="0.2">
      <c r="A105" s="167"/>
      <c r="B105" s="166" t="s">
        <v>894</v>
      </c>
      <c r="C105" s="904" t="s">
        <v>895</v>
      </c>
      <c r="D105" s="904"/>
      <c r="E105" s="904"/>
      <c r="F105" s="168" t="s">
        <v>144</v>
      </c>
      <c r="G105" s="168" t="s">
        <v>554</v>
      </c>
      <c r="H105" s="168" t="s">
        <v>31</v>
      </c>
      <c r="I105" s="168" t="s">
        <v>554</v>
      </c>
      <c r="J105" s="169" t="s">
        <v>31</v>
      </c>
      <c r="K105" s="168" t="s">
        <v>31</v>
      </c>
      <c r="L105" s="169">
        <v>9.7899999999999991</v>
      </c>
      <c r="M105" s="170" t="s">
        <v>31</v>
      </c>
      <c r="N105" s="171" t="s">
        <v>31</v>
      </c>
      <c r="T105" s="137" t="s">
        <v>895</v>
      </c>
    </row>
    <row r="106" spans="1:23" s="132" customFormat="1" x14ac:dyDescent="0.2">
      <c r="A106" s="172"/>
      <c r="B106" s="173"/>
      <c r="C106" s="918" t="s">
        <v>252</v>
      </c>
      <c r="D106" s="918"/>
      <c r="E106" s="918"/>
      <c r="F106" s="174" t="s">
        <v>31</v>
      </c>
      <c r="G106" s="174" t="s">
        <v>31</v>
      </c>
      <c r="H106" s="174" t="s">
        <v>31</v>
      </c>
      <c r="I106" s="174" t="s">
        <v>31</v>
      </c>
      <c r="J106" s="175" t="s">
        <v>31</v>
      </c>
      <c r="K106" s="174" t="s">
        <v>31</v>
      </c>
      <c r="L106" s="175">
        <v>44.65</v>
      </c>
      <c r="M106" s="161" t="s">
        <v>31</v>
      </c>
      <c r="N106" s="176" t="s">
        <v>31</v>
      </c>
      <c r="V106" s="137" t="s">
        <v>252</v>
      </c>
    </row>
    <row r="107" spans="1:23" s="132" customFormat="1" ht="22.5" x14ac:dyDescent="0.2">
      <c r="A107" s="157" t="s">
        <v>328</v>
      </c>
      <c r="B107" s="158" t="s">
        <v>1422</v>
      </c>
      <c r="C107" s="917" t="s">
        <v>1423</v>
      </c>
      <c r="D107" s="917"/>
      <c r="E107" s="917"/>
      <c r="F107" s="159" t="s">
        <v>1037</v>
      </c>
      <c r="G107" s="159" t="s">
        <v>31</v>
      </c>
      <c r="H107" s="159" t="s">
        <v>31</v>
      </c>
      <c r="I107" s="159" t="s">
        <v>1042</v>
      </c>
      <c r="J107" s="160">
        <v>5545.45</v>
      </c>
      <c r="K107" s="159" t="s">
        <v>31</v>
      </c>
      <c r="L107" s="160">
        <v>113.13</v>
      </c>
      <c r="M107" s="161" t="s">
        <v>31</v>
      </c>
      <c r="N107" s="162" t="s">
        <v>31</v>
      </c>
      <c r="Q107" s="137" t="s">
        <v>1423</v>
      </c>
    </row>
    <row r="108" spans="1:23" s="132" customFormat="1" x14ac:dyDescent="0.2">
      <c r="A108" s="163"/>
      <c r="B108" s="164"/>
      <c r="C108" s="904" t="s">
        <v>1043</v>
      </c>
      <c r="D108" s="904"/>
      <c r="E108" s="904"/>
      <c r="F108" s="904"/>
      <c r="G108" s="904"/>
      <c r="H108" s="904"/>
      <c r="I108" s="904"/>
      <c r="J108" s="904"/>
      <c r="K108" s="904"/>
      <c r="L108" s="904"/>
      <c r="M108" s="904"/>
      <c r="N108" s="912"/>
      <c r="W108" s="137" t="s">
        <v>1043</v>
      </c>
    </row>
    <row r="109" spans="1:23" s="132" customFormat="1" ht="101.25" x14ac:dyDescent="0.2">
      <c r="A109" s="157" t="s">
        <v>336</v>
      </c>
      <c r="B109" s="158" t="s">
        <v>1092</v>
      </c>
      <c r="C109" s="917" t="s">
        <v>1320</v>
      </c>
      <c r="D109" s="917"/>
      <c r="E109" s="917"/>
      <c r="F109" s="159" t="s">
        <v>1037</v>
      </c>
      <c r="G109" s="159" t="s">
        <v>31</v>
      </c>
      <c r="H109" s="159" t="s">
        <v>31</v>
      </c>
      <c r="I109" s="159" t="s">
        <v>1042</v>
      </c>
      <c r="J109" s="160">
        <v>5167.54</v>
      </c>
      <c r="K109" s="159" t="s">
        <v>31</v>
      </c>
      <c r="L109" s="160">
        <v>105.42</v>
      </c>
      <c r="M109" s="161" t="s">
        <v>31</v>
      </c>
      <c r="N109" s="162" t="s">
        <v>31</v>
      </c>
      <c r="Q109" s="137" t="s">
        <v>1320</v>
      </c>
    </row>
    <row r="110" spans="1:23" s="132" customFormat="1" x14ac:dyDescent="0.2">
      <c r="A110" s="163"/>
      <c r="B110" s="164"/>
      <c r="C110" s="904" t="s">
        <v>1043</v>
      </c>
      <c r="D110" s="904"/>
      <c r="E110" s="904"/>
      <c r="F110" s="904"/>
      <c r="G110" s="904"/>
      <c r="H110" s="904"/>
      <c r="I110" s="904"/>
      <c r="J110" s="904"/>
      <c r="K110" s="904"/>
      <c r="L110" s="904"/>
      <c r="M110" s="904"/>
      <c r="N110" s="912"/>
      <c r="W110" s="137" t="s">
        <v>1043</v>
      </c>
    </row>
    <row r="111" spans="1:23" s="132" customFormat="1" ht="22.5" x14ac:dyDescent="0.2">
      <c r="A111" s="157" t="s">
        <v>341</v>
      </c>
      <c r="B111" s="158" t="s">
        <v>931</v>
      </c>
      <c r="C111" s="917" t="s">
        <v>1425</v>
      </c>
      <c r="D111" s="917"/>
      <c r="E111" s="917"/>
      <c r="F111" s="159" t="s">
        <v>744</v>
      </c>
      <c r="G111" s="159" t="s">
        <v>31</v>
      </c>
      <c r="H111" s="159" t="s">
        <v>31</v>
      </c>
      <c r="I111" s="159" t="s">
        <v>1054</v>
      </c>
      <c r="J111" s="160">
        <v>13.35</v>
      </c>
      <c r="K111" s="159" t="s">
        <v>787</v>
      </c>
      <c r="L111" s="160">
        <v>69.45</v>
      </c>
      <c r="M111" s="161" t="s">
        <v>31</v>
      </c>
      <c r="N111" s="162" t="s">
        <v>31</v>
      </c>
      <c r="Q111" s="137" t="s">
        <v>1425</v>
      </c>
    </row>
    <row r="112" spans="1:23" s="132" customFormat="1" x14ac:dyDescent="0.2">
      <c r="A112" s="163"/>
      <c r="B112" s="164"/>
      <c r="C112" s="904" t="s">
        <v>1426</v>
      </c>
      <c r="D112" s="904"/>
      <c r="E112" s="904"/>
      <c r="F112" s="904"/>
      <c r="G112" s="904"/>
      <c r="H112" s="904"/>
      <c r="I112" s="904"/>
      <c r="J112" s="904"/>
      <c r="K112" s="904"/>
      <c r="L112" s="904"/>
      <c r="M112" s="904"/>
      <c r="N112" s="912"/>
      <c r="W112" s="137" t="s">
        <v>1426</v>
      </c>
    </row>
    <row r="113" spans="1:26" s="132" customFormat="1" x14ac:dyDescent="0.2">
      <c r="A113" s="163"/>
      <c r="B113" s="164"/>
      <c r="C113" s="904" t="s">
        <v>1427</v>
      </c>
      <c r="D113" s="904"/>
      <c r="E113" s="904"/>
      <c r="F113" s="904"/>
      <c r="G113" s="904"/>
      <c r="H113" s="904"/>
      <c r="I113" s="904"/>
      <c r="J113" s="904"/>
      <c r="K113" s="904"/>
      <c r="L113" s="904"/>
      <c r="M113" s="904"/>
      <c r="N113" s="912"/>
      <c r="X113" s="137" t="s">
        <v>1427</v>
      </c>
    </row>
    <row r="114" spans="1:26" s="132" customFormat="1" ht="22.5" x14ac:dyDescent="0.2">
      <c r="A114" s="165"/>
      <c r="B114" s="166" t="s">
        <v>789</v>
      </c>
      <c r="C114" s="904" t="s">
        <v>790</v>
      </c>
      <c r="D114" s="904"/>
      <c r="E114" s="904"/>
      <c r="F114" s="904"/>
      <c r="G114" s="904"/>
      <c r="H114" s="904"/>
      <c r="I114" s="904"/>
      <c r="J114" s="904"/>
      <c r="K114" s="904"/>
      <c r="L114" s="904"/>
      <c r="M114" s="904"/>
      <c r="N114" s="912"/>
      <c r="R114" s="137" t="s">
        <v>790</v>
      </c>
    </row>
    <row r="115" spans="1:26" s="132" customFormat="1" ht="22.5" x14ac:dyDescent="0.2">
      <c r="A115" s="157" t="s">
        <v>344</v>
      </c>
      <c r="B115" s="158" t="s">
        <v>1047</v>
      </c>
      <c r="C115" s="917" t="s">
        <v>1048</v>
      </c>
      <c r="D115" s="917"/>
      <c r="E115" s="917"/>
      <c r="F115" s="159" t="s">
        <v>900</v>
      </c>
      <c r="G115" s="159" t="s">
        <v>31</v>
      </c>
      <c r="H115" s="159" t="s">
        <v>31</v>
      </c>
      <c r="I115" s="159" t="s">
        <v>868</v>
      </c>
      <c r="J115" s="160">
        <v>125</v>
      </c>
      <c r="K115" s="159" t="s">
        <v>31</v>
      </c>
      <c r="L115" s="160">
        <v>12.5</v>
      </c>
      <c r="M115" s="161" t="s">
        <v>31</v>
      </c>
      <c r="N115" s="162" t="s">
        <v>31</v>
      </c>
      <c r="Q115" s="137" t="s">
        <v>1048</v>
      </c>
    </row>
    <row r="116" spans="1:26" s="132" customFormat="1" x14ac:dyDescent="0.2">
      <c r="A116" s="163"/>
      <c r="B116" s="164"/>
      <c r="C116" s="904" t="s">
        <v>1049</v>
      </c>
      <c r="D116" s="904"/>
      <c r="E116" s="904"/>
      <c r="F116" s="904"/>
      <c r="G116" s="904"/>
      <c r="H116" s="904"/>
      <c r="I116" s="904"/>
      <c r="J116" s="904"/>
      <c r="K116" s="904"/>
      <c r="L116" s="904"/>
      <c r="M116" s="904"/>
      <c r="N116" s="912"/>
      <c r="W116" s="137" t="s">
        <v>1049</v>
      </c>
    </row>
    <row r="117" spans="1:26" s="132" customFormat="1" ht="1.5" customHeight="1" x14ac:dyDescent="0.2">
      <c r="A117" s="177"/>
      <c r="B117" s="173"/>
      <c r="C117" s="173"/>
      <c r="D117" s="173"/>
      <c r="E117" s="173"/>
      <c r="F117" s="177"/>
      <c r="G117" s="177"/>
      <c r="H117" s="177"/>
      <c r="I117" s="177"/>
      <c r="J117" s="178"/>
      <c r="K117" s="177"/>
      <c r="L117" s="178"/>
      <c r="M117" s="168"/>
      <c r="N117" s="178"/>
    </row>
    <row r="118" spans="1:26" s="132" customFormat="1" ht="2.25" customHeight="1" x14ac:dyDescent="0.2"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91"/>
      <c r="M118" s="192"/>
      <c r="N118" s="193"/>
    </row>
    <row r="119" spans="1:26" s="132" customFormat="1" x14ac:dyDescent="0.2">
      <c r="A119" s="179"/>
      <c r="B119" s="180" t="s">
        <v>31</v>
      </c>
      <c r="C119" s="918" t="s">
        <v>466</v>
      </c>
      <c r="D119" s="918"/>
      <c r="E119" s="918"/>
      <c r="F119" s="918"/>
      <c r="G119" s="918"/>
      <c r="H119" s="918"/>
      <c r="I119" s="918"/>
      <c r="J119" s="918"/>
      <c r="K119" s="918"/>
      <c r="L119" s="181" t="s">
        <v>31</v>
      </c>
      <c r="M119" s="182" t="s">
        <v>31</v>
      </c>
      <c r="N119" s="183" t="s">
        <v>31</v>
      </c>
      <c r="Y119" s="137" t="s">
        <v>466</v>
      </c>
    </row>
    <row r="120" spans="1:26" s="132" customFormat="1" x14ac:dyDescent="0.2">
      <c r="A120" s="184"/>
      <c r="B120" s="166" t="s">
        <v>225</v>
      </c>
      <c r="C120" s="904" t="s">
        <v>808</v>
      </c>
      <c r="D120" s="904"/>
      <c r="E120" s="904"/>
      <c r="F120" s="904"/>
      <c r="G120" s="904"/>
      <c r="H120" s="904"/>
      <c r="I120" s="904"/>
      <c r="J120" s="904"/>
      <c r="K120" s="904"/>
      <c r="L120" s="185">
        <v>1140.75</v>
      </c>
      <c r="M120" s="186">
        <v>7.3</v>
      </c>
      <c r="N120" s="187">
        <v>8327</v>
      </c>
      <c r="Z120" s="137" t="s">
        <v>808</v>
      </c>
    </row>
    <row r="121" spans="1:26" s="132" customFormat="1" x14ac:dyDescent="0.2">
      <c r="A121" s="184"/>
      <c r="B121" s="166" t="s">
        <v>31</v>
      </c>
      <c r="C121" s="904" t="s">
        <v>270</v>
      </c>
      <c r="D121" s="904"/>
      <c r="E121" s="904"/>
      <c r="F121" s="904"/>
      <c r="G121" s="904"/>
      <c r="H121" s="904"/>
      <c r="I121" s="904"/>
      <c r="J121" s="904"/>
      <c r="K121" s="904"/>
      <c r="L121" s="185" t="s">
        <v>31</v>
      </c>
      <c r="M121" s="186" t="s">
        <v>31</v>
      </c>
      <c r="N121" s="187" t="s">
        <v>31</v>
      </c>
      <c r="Z121" s="137" t="s">
        <v>270</v>
      </c>
    </row>
    <row r="122" spans="1:26" s="132" customFormat="1" x14ac:dyDescent="0.2">
      <c r="A122" s="184"/>
      <c r="B122" s="166" t="s">
        <v>31</v>
      </c>
      <c r="C122" s="904" t="s">
        <v>271</v>
      </c>
      <c r="D122" s="904"/>
      <c r="E122" s="904"/>
      <c r="F122" s="904"/>
      <c r="G122" s="904"/>
      <c r="H122" s="904"/>
      <c r="I122" s="904"/>
      <c r="J122" s="904"/>
      <c r="K122" s="904"/>
      <c r="L122" s="185">
        <v>232.97</v>
      </c>
      <c r="M122" s="186" t="s">
        <v>31</v>
      </c>
      <c r="N122" s="187" t="s">
        <v>31</v>
      </c>
      <c r="Z122" s="137" t="s">
        <v>271</v>
      </c>
    </row>
    <row r="123" spans="1:26" s="132" customFormat="1" x14ac:dyDescent="0.2">
      <c r="A123" s="184"/>
      <c r="B123" s="166" t="s">
        <v>31</v>
      </c>
      <c r="C123" s="904" t="s">
        <v>272</v>
      </c>
      <c r="D123" s="904"/>
      <c r="E123" s="904"/>
      <c r="F123" s="904"/>
      <c r="G123" s="904"/>
      <c r="H123" s="904"/>
      <c r="I123" s="904"/>
      <c r="J123" s="904"/>
      <c r="K123" s="904"/>
      <c r="L123" s="185">
        <v>3.01</v>
      </c>
      <c r="M123" s="186" t="s">
        <v>31</v>
      </c>
      <c r="N123" s="187" t="s">
        <v>31</v>
      </c>
      <c r="Z123" s="137" t="s">
        <v>272</v>
      </c>
    </row>
    <row r="124" spans="1:26" s="132" customFormat="1" x14ac:dyDescent="0.2">
      <c r="A124" s="184"/>
      <c r="B124" s="166" t="s">
        <v>31</v>
      </c>
      <c r="C124" s="904" t="s">
        <v>273</v>
      </c>
      <c r="D124" s="904"/>
      <c r="E124" s="904"/>
      <c r="F124" s="904"/>
      <c r="G124" s="904"/>
      <c r="H124" s="904"/>
      <c r="I124" s="904"/>
      <c r="J124" s="904"/>
      <c r="K124" s="904"/>
      <c r="L124" s="185">
        <v>533.98</v>
      </c>
      <c r="M124" s="186" t="s">
        <v>31</v>
      </c>
      <c r="N124" s="187" t="s">
        <v>31</v>
      </c>
      <c r="Z124" s="137" t="s">
        <v>273</v>
      </c>
    </row>
    <row r="125" spans="1:26" s="132" customFormat="1" x14ac:dyDescent="0.2">
      <c r="A125" s="184"/>
      <c r="B125" s="166" t="s">
        <v>31</v>
      </c>
      <c r="C125" s="904" t="s">
        <v>274</v>
      </c>
      <c r="D125" s="904"/>
      <c r="E125" s="904"/>
      <c r="F125" s="904"/>
      <c r="G125" s="904"/>
      <c r="H125" s="904"/>
      <c r="I125" s="904"/>
      <c r="J125" s="904"/>
      <c r="K125" s="904"/>
      <c r="L125" s="185">
        <v>219.05</v>
      </c>
      <c r="M125" s="186" t="s">
        <v>31</v>
      </c>
      <c r="N125" s="187" t="s">
        <v>31</v>
      </c>
      <c r="Z125" s="137" t="s">
        <v>274</v>
      </c>
    </row>
    <row r="126" spans="1:26" s="132" customFormat="1" x14ac:dyDescent="0.2">
      <c r="A126" s="184"/>
      <c r="B126" s="166" t="s">
        <v>31</v>
      </c>
      <c r="C126" s="904" t="s">
        <v>275</v>
      </c>
      <c r="D126" s="904"/>
      <c r="E126" s="904"/>
      <c r="F126" s="904"/>
      <c r="G126" s="904"/>
      <c r="H126" s="904"/>
      <c r="I126" s="904"/>
      <c r="J126" s="904"/>
      <c r="K126" s="904"/>
      <c r="L126" s="185">
        <v>151.74</v>
      </c>
      <c r="M126" s="186" t="s">
        <v>31</v>
      </c>
      <c r="N126" s="187" t="s">
        <v>31</v>
      </c>
      <c r="Z126" s="137" t="s">
        <v>275</v>
      </c>
    </row>
    <row r="127" spans="1:26" s="132" customFormat="1" x14ac:dyDescent="0.2">
      <c r="A127" s="184"/>
      <c r="B127" s="166" t="s">
        <v>235</v>
      </c>
      <c r="C127" s="904" t="s">
        <v>809</v>
      </c>
      <c r="D127" s="904"/>
      <c r="E127" s="904"/>
      <c r="F127" s="904"/>
      <c r="G127" s="904"/>
      <c r="H127" s="904"/>
      <c r="I127" s="904"/>
      <c r="J127" s="904"/>
      <c r="K127" s="904"/>
      <c r="L127" s="185">
        <v>1742.84</v>
      </c>
      <c r="M127" s="186">
        <v>4.51</v>
      </c>
      <c r="N127" s="187">
        <v>7860</v>
      </c>
      <c r="Z127" s="137" t="s">
        <v>809</v>
      </c>
    </row>
    <row r="128" spans="1:26" s="132" customFormat="1" x14ac:dyDescent="0.2">
      <c r="A128" s="184"/>
      <c r="B128" s="166" t="s">
        <v>31</v>
      </c>
      <c r="C128" s="904" t="s">
        <v>276</v>
      </c>
      <c r="D128" s="904"/>
      <c r="E128" s="904"/>
      <c r="F128" s="904"/>
      <c r="G128" s="904"/>
      <c r="H128" s="904"/>
      <c r="I128" s="904"/>
      <c r="J128" s="904"/>
      <c r="K128" s="904"/>
      <c r="L128" s="185">
        <v>233.45</v>
      </c>
      <c r="M128" s="186" t="s">
        <v>31</v>
      </c>
      <c r="N128" s="187" t="s">
        <v>31</v>
      </c>
      <c r="Z128" s="137" t="s">
        <v>276</v>
      </c>
    </row>
    <row r="129" spans="1:27" x14ac:dyDescent="0.2">
      <c r="A129" s="184"/>
      <c r="B129" s="166" t="s">
        <v>31</v>
      </c>
      <c r="C129" s="904" t="s">
        <v>277</v>
      </c>
      <c r="D129" s="904"/>
      <c r="E129" s="904"/>
      <c r="F129" s="904"/>
      <c r="G129" s="904"/>
      <c r="H129" s="904"/>
      <c r="I129" s="904"/>
      <c r="J129" s="904"/>
      <c r="K129" s="904"/>
      <c r="L129" s="185">
        <v>219.05</v>
      </c>
      <c r="M129" s="186" t="s">
        <v>31</v>
      </c>
      <c r="N129" s="187" t="s">
        <v>31</v>
      </c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7" t="s">
        <v>277</v>
      </c>
      <c r="AA129" s="132"/>
    </row>
    <row r="130" spans="1:27" x14ac:dyDescent="0.2">
      <c r="A130" s="184"/>
      <c r="B130" s="166" t="s">
        <v>31</v>
      </c>
      <c r="C130" s="904" t="s">
        <v>278</v>
      </c>
      <c r="D130" s="904"/>
      <c r="E130" s="904"/>
      <c r="F130" s="904"/>
      <c r="G130" s="904"/>
      <c r="H130" s="904"/>
      <c r="I130" s="904"/>
      <c r="J130" s="904"/>
      <c r="K130" s="904"/>
      <c r="L130" s="185">
        <v>151.74</v>
      </c>
      <c r="M130" s="186" t="s">
        <v>31</v>
      </c>
      <c r="N130" s="187" t="s">
        <v>31</v>
      </c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7" t="s">
        <v>278</v>
      </c>
      <c r="AA130" s="132"/>
    </row>
    <row r="131" spans="1:27" x14ac:dyDescent="0.2">
      <c r="A131" s="184"/>
      <c r="B131" s="178" t="s">
        <v>31</v>
      </c>
      <c r="C131" s="919" t="s">
        <v>467</v>
      </c>
      <c r="D131" s="919"/>
      <c r="E131" s="919"/>
      <c r="F131" s="919"/>
      <c r="G131" s="919"/>
      <c r="H131" s="919"/>
      <c r="I131" s="919"/>
      <c r="J131" s="919"/>
      <c r="K131" s="919"/>
      <c r="L131" s="188">
        <v>2883.59</v>
      </c>
      <c r="M131" s="189" t="s">
        <v>31</v>
      </c>
      <c r="N131" s="194">
        <v>16187</v>
      </c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7" t="s">
        <v>467</v>
      </c>
    </row>
    <row r="132" spans="1:27" ht="1.5" customHeight="1" x14ac:dyDescent="0.2">
      <c r="B132" s="178"/>
      <c r="C132" s="173"/>
      <c r="D132" s="173"/>
      <c r="E132" s="173"/>
      <c r="F132" s="173"/>
      <c r="G132" s="173"/>
      <c r="H132" s="173"/>
      <c r="I132" s="173"/>
      <c r="J132" s="173"/>
      <c r="K132" s="173"/>
      <c r="L132" s="188"/>
      <c r="M132" s="189"/>
      <c r="N132" s="195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</row>
    <row r="133" spans="1:27" ht="53.25" customHeight="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</row>
    <row r="134" spans="1:27" x14ac:dyDescent="0.2">
      <c r="B134" s="197" t="s">
        <v>468</v>
      </c>
      <c r="C134" s="923" t="s">
        <v>31</v>
      </c>
      <c r="D134" s="923"/>
      <c r="E134" s="923"/>
      <c r="F134" s="923"/>
      <c r="G134" s="923"/>
      <c r="H134" s="923"/>
      <c r="I134" s="923"/>
      <c r="J134" s="923"/>
      <c r="K134" s="923"/>
      <c r="L134" s="923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</row>
    <row r="135" spans="1:27" ht="13.5" customHeight="1" x14ac:dyDescent="0.2">
      <c r="B135" s="133"/>
      <c r="C135" s="924" t="s">
        <v>11</v>
      </c>
      <c r="D135" s="924"/>
      <c r="E135" s="924"/>
      <c r="F135" s="924"/>
      <c r="G135" s="924"/>
      <c r="H135" s="924"/>
      <c r="I135" s="924"/>
      <c r="J135" s="924"/>
      <c r="K135" s="924"/>
      <c r="L135" s="924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</row>
    <row r="136" spans="1:27" ht="12.75" customHeight="1" x14ac:dyDescent="0.2">
      <c r="B136" s="197" t="s">
        <v>469</v>
      </c>
      <c r="C136" s="923" t="s">
        <v>31</v>
      </c>
      <c r="D136" s="923"/>
      <c r="E136" s="923"/>
      <c r="F136" s="923"/>
      <c r="G136" s="923"/>
      <c r="H136" s="923"/>
      <c r="I136" s="923"/>
      <c r="J136" s="923"/>
      <c r="K136" s="923"/>
      <c r="L136" s="923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2"/>
    </row>
    <row r="137" spans="1:27" ht="13.5" customHeight="1" x14ac:dyDescent="0.2">
      <c r="C137" s="924" t="s">
        <v>11</v>
      </c>
      <c r="D137" s="924"/>
      <c r="E137" s="924"/>
      <c r="F137" s="924"/>
      <c r="G137" s="924"/>
      <c r="H137" s="924"/>
      <c r="I137" s="924"/>
      <c r="J137" s="924"/>
      <c r="K137" s="924"/>
      <c r="L137" s="924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</row>
    <row r="151" s="132" customFormat="1" x14ac:dyDescent="0.2"/>
  </sheetData>
  <mergeCells count="123">
    <mergeCell ref="C131:K131"/>
    <mergeCell ref="C134:L134"/>
    <mergeCell ref="C135:L135"/>
    <mergeCell ref="C136:L136"/>
    <mergeCell ref="C137:L137"/>
    <mergeCell ref="C125:K125"/>
    <mergeCell ref="C126:K126"/>
    <mergeCell ref="C127:K127"/>
    <mergeCell ref="C128:K128"/>
    <mergeCell ref="C129:K129"/>
    <mergeCell ref="C130:K130"/>
    <mergeCell ref="C119:K119"/>
    <mergeCell ref="C120:K120"/>
    <mergeCell ref="C121:K121"/>
    <mergeCell ref="C122:K122"/>
    <mergeCell ref="C123:K123"/>
    <mergeCell ref="C124:K124"/>
    <mergeCell ref="C111:E111"/>
    <mergeCell ref="C112:N112"/>
    <mergeCell ref="C113:N113"/>
    <mergeCell ref="C114:N114"/>
    <mergeCell ref="C115:E115"/>
    <mergeCell ref="C116:N116"/>
    <mergeCell ref="C105:E105"/>
    <mergeCell ref="C106:E106"/>
    <mergeCell ref="C107:E107"/>
    <mergeCell ref="C108:N108"/>
    <mergeCell ref="C109:E109"/>
    <mergeCell ref="C110:N110"/>
    <mergeCell ref="C99:E99"/>
    <mergeCell ref="C100:E100"/>
    <mergeCell ref="C101:E101"/>
    <mergeCell ref="C102:E102"/>
    <mergeCell ref="C103:E103"/>
    <mergeCell ref="C104:E104"/>
    <mergeCell ref="C93:E93"/>
    <mergeCell ref="C94:N94"/>
    <mergeCell ref="C95:N95"/>
    <mergeCell ref="C96:E96"/>
    <mergeCell ref="C97:E97"/>
    <mergeCell ref="C98:E98"/>
    <mergeCell ref="C87:E87"/>
    <mergeCell ref="C88:E88"/>
    <mergeCell ref="C89:E89"/>
    <mergeCell ref="C90:E90"/>
    <mergeCell ref="C91:E91"/>
    <mergeCell ref="C92:N92"/>
    <mergeCell ref="C81:E81"/>
    <mergeCell ref="C82:E82"/>
    <mergeCell ref="C83:E83"/>
    <mergeCell ref="C84:E84"/>
    <mergeCell ref="C85:E85"/>
    <mergeCell ref="C86:E86"/>
    <mergeCell ref="C75:E75"/>
    <mergeCell ref="C76:E76"/>
    <mergeCell ref="C77:N77"/>
    <mergeCell ref="C78:N78"/>
    <mergeCell ref="C79:E79"/>
    <mergeCell ref="C80:E80"/>
    <mergeCell ref="C69:E69"/>
    <mergeCell ref="C70:E70"/>
    <mergeCell ref="C71:E71"/>
    <mergeCell ref="C72:E72"/>
    <mergeCell ref="C73:E73"/>
    <mergeCell ref="C74:E74"/>
    <mergeCell ref="C63:N63"/>
    <mergeCell ref="C64:E64"/>
    <mergeCell ref="C65:E65"/>
    <mergeCell ref="C66:E66"/>
    <mergeCell ref="C67:E67"/>
    <mergeCell ref="C68:E68"/>
    <mergeCell ref="C57:E57"/>
    <mergeCell ref="C58:E58"/>
    <mergeCell ref="C59:N59"/>
    <mergeCell ref="C60:N60"/>
    <mergeCell ref="C61:E61"/>
    <mergeCell ref="C62:N62"/>
    <mergeCell ref="C51:E51"/>
    <mergeCell ref="C52:E52"/>
    <mergeCell ref="C53:E53"/>
    <mergeCell ref="C54:E54"/>
    <mergeCell ref="C55:E55"/>
    <mergeCell ref="C56:E56"/>
    <mergeCell ref="C45:N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E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5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"/>
  <sheetViews>
    <sheetView view="pageBreakPreview" topLeftCell="A52" zoomScaleNormal="100" zoomScaleSheetLayoutView="100" workbookViewId="0">
      <pane xSplit="1" topLeftCell="C1" activePane="topRight" state="frozen"/>
      <selection activeCell="A12" sqref="A12"/>
      <selection pane="topRight" activeCell="C68" sqref="C68"/>
    </sheetView>
  </sheetViews>
  <sheetFormatPr defaultRowHeight="12.75" x14ac:dyDescent="0.2"/>
  <cols>
    <col min="1" max="1" width="11.28515625" style="1" bestFit="1" customWidth="1"/>
    <col min="2" max="2" width="21.85546875" hidden="1" customWidth="1"/>
    <col min="3" max="3" width="54.42578125" customWidth="1"/>
    <col min="4" max="4" width="19" customWidth="1"/>
    <col min="5" max="5" width="14.85546875" style="665" customWidth="1"/>
    <col min="6" max="6" width="18" style="665" customWidth="1"/>
    <col min="7" max="7" width="16" style="665" customWidth="1"/>
    <col min="8" max="8" width="19.7109375" customWidth="1"/>
    <col min="9" max="9" width="16" style="665" customWidth="1"/>
    <col min="10" max="10" width="14.5703125" bestFit="1" customWidth="1"/>
  </cols>
  <sheetData>
    <row r="1" spans="1:10" ht="29.25" customHeight="1" x14ac:dyDescent="0.2">
      <c r="A1" s="769" t="s">
        <v>4680</v>
      </c>
      <c r="B1" s="769"/>
      <c r="C1" s="769"/>
      <c r="D1" s="769"/>
      <c r="E1" s="769"/>
      <c r="F1" s="769"/>
      <c r="G1" s="769"/>
      <c r="H1" s="769"/>
      <c r="I1"/>
    </row>
    <row r="2" spans="1:10" ht="29.25" customHeight="1" x14ac:dyDescent="0.2">
      <c r="A2" s="654"/>
      <c r="B2" s="654"/>
      <c r="C2" s="654"/>
      <c r="D2" s="655"/>
      <c r="E2" s="654"/>
      <c r="F2" s="655"/>
      <c r="G2" s="654"/>
      <c r="H2" s="654"/>
      <c r="I2" s="654"/>
    </row>
    <row r="3" spans="1:10" ht="29.25" customHeight="1" x14ac:dyDescent="0.2">
      <c r="A3" s="656" t="s">
        <v>4626</v>
      </c>
      <c r="B3" s="770" t="str">
        <f>'ССР 2020'!C13</f>
        <v>Всесезонный туристско-рекреационный комплекс "Ведучи", Чеченская Республика. Пассажирская подвесная канатная дорога VL5</v>
      </c>
      <c r="C3" s="780"/>
      <c r="D3" s="780"/>
      <c r="E3" s="780"/>
      <c r="F3" s="780"/>
      <c r="G3" s="780"/>
      <c r="H3" s="780"/>
      <c r="I3"/>
    </row>
    <row r="4" spans="1:10" ht="29.25" customHeight="1" x14ac:dyDescent="0.25">
      <c r="A4" s="661"/>
      <c r="B4" s="661"/>
      <c r="C4" s="661"/>
      <c r="D4" s="662"/>
      <c r="E4" s="661"/>
      <c r="G4" s="661"/>
      <c r="I4" s="661"/>
    </row>
    <row r="5" spans="1:10" ht="28.5" customHeight="1" x14ac:dyDescent="0.2">
      <c r="A5" s="782" t="s">
        <v>4</v>
      </c>
      <c r="B5" s="782" t="s">
        <v>4632</v>
      </c>
      <c r="C5" s="781" t="s">
        <v>4633</v>
      </c>
      <c r="D5" s="781" t="s">
        <v>216</v>
      </c>
      <c r="E5" s="781" t="s">
        <v>4634</v>
      </c>
      <c r="F5" s="781" t="s">
        <v>4676</v>
      </c>
      <c r="G5" s="781"/>
      <c r="H5" s="781" t="s">
        <v>4677</v>
      </c>
      <c r="I5" s="781"/>
    </row>
    <row r="6" spans="1:10" ht="31.5" x14ac:dyDescent="0.2">
      <c r="A6" s="782"/>
      <c r="B6" s="782"/>
      <c r="C6" s="781"/>
      <c r="D6" s="781"/>
      <c r="E6" s="781"/>
      <c r="F6" s="667" t="s">
        <v>4678</v>
      </c>
      <c r="G6" s="667" t="s">
        <v>4679</v>
      </c>
      <c r="H6" s="667" t="s">
        <v>4678</v>
      </c>
      <c r="I6" s="667" t="s">
        <v>4679</v>
      </c>
    </row>
    <row r="7" spans="1:10" ht="15.75" x14ac:dyDescent="0.2">
      <c r="A7" s="666">
        <v>1</v>
      </c>
      <c r="B7" s="666">
        <v>2</v>
      </c>
      <c r="C7" s="666">
        <v>2</v>
      </c>
      <c r="D7" s="668">
        <v>3</v>
      </c>
      <c r="E7" s="666">
        <v>4</v>
      </c>
      <c r="F7" s="668">
        <v>5</v>
      </c>
      <c r="G7" s="666">
        <v>6</v>
      </c>
      <c r="H7" s="668">
        <v>7</v>
      </c>
      <c r="I7" s="666">
        <v>8</v>
      </c>
    </row>
    <row r="8" spans="1:10" s="675" customFormat="1" ht="33.75" customHeight="1" x14ac:dyDescent="0.2">
      <c r="A8" s="21">
        <v>1</v>
      </c>
      <c r="B8" s="22" t="s">
        <v>26</v>
      </c>
      <c r="C8" s="23" t="s">
        <v>102</v>
      </c>
      <c r="D8" s="669" t="s">
        <v>4642</v>
      </c>
      <c r="E8" s="670">
        <v>1</v>
      </c>
      <c r="F8" s="706">
        <f>G8/E8</f>
        <v>59985.4</v>
      </c>
      <c r="G8" s="706">
        <f>НМЦК!K12</f>
        <v>59985.4</v>
      </c>
      <c r="H8" s="707">
        <f>I8/E8</f>
        <v>0</v>
      </c>
      <c r="I8" s="706">
        <f>НМЦК!L12</f>
        <v>0</v>
      </c>
    </row>
    <row r="9" spans="1:10" s="675" customFormat="1" ht="15.75" x14ac:dyDescent="0.2">
      <c r="A9" s="21">
        <v>2</v>
      </c>
      <c r="B9" s="22" t="s">
        <v>29</v>
      </c>
      <c r="C9" s="23" t="s">
        <v>30</v>
      </c>
      <c r="D9" s="676" t="s">
        <v>4642</v>
      </c>
      <c r="E9" s="670">
        <v>1</v>
      </c>
      <c r="F9" s="706">
        <f t="shared" ref="F9:F69" si="0">G9/E9</f>
        <v>2389156</v>
      </c>
      <c r="G9" s="706">
        <f>НМЦК!K13</f>
        <v>2389156</v>
      </c>
      <c r="H9" s="707">
        <f t="shared" ref="H9:H69" si="1">I9/E9</f>
        <v>0</v>
      </c>
      <c r="I9" s="706">
        <f>НМЦК!L13</f>
        <v>0</v>
      </c>
    </row>
    <row r="10" spans="1:10" s="675" customFormat="1" ht="15.75" x14ac:dyDescent="0.2">
      <c r="A10" s="21">
        <v>3</v>
      </c>
      <c r="B10" s="22" t="s">
        <v>34</v>
      </c>
      <c r="C10" s="23" t="s">
        <v>35</v>
      </c>
      <c r="D10" s="676" t="s">
        <v>4642</v>
      </c>
      <c r="E10" s="670">
        <v>1</v>
      </c>
      <c r="F10" s="706">
        <f t="shared" si="0"/>
        <v>10477183.26</v>
      </c>
      <c r="G10" s="706">
        <f>НМЦК!K14</f>
        <v>10477183.26</v>
      </c>
      <c r="H10" s="707">
        <f t="shared" si="1"/>
        <v>9822802</v>
      </c>
      <c r="I10" s="706">
        <f>НМЦК!L14</f>
        <v>9822802</v>
      </c>
      <c r="J10" s="703"/>
    </row>
    <row r="11" spans="1:10" s="682" customFormat="1" ht="15.75" x14ac:dyDescent="0.2">
      <c r="A11" s="684" t="s">
        <v>4643</v>
      </c>
      <c r="B11" s="240" t="s">
        <v>481</v>
      </c>
      <c r="C11" s="241" t="s">
        <v>482</v>
      </c>
      <c r="D11" s="677" t="s">
        <v>4642</v>
      </c>
      <c r="E11" s="678">
        <v>1</v>
      </c>
      <c r="F11" s="708">
        <f t="shared" si="0"/>
        <v>157541.65</v>
      </c>
      <c r="G11" s="708">
        <f>НМЦК!K15</f>
        <v>157541.65</v>
      </c>
      <c r="H11" s="709">
        <f t="shared" si="1"/>
        <v>0</v>
      </c>
      <c r="I11" s="708">
        <f>НМЦК!L15</f>
        <v>0</v>
      </c>
      <c r="J11" s="703"/>
    </row>
    <row r="12" spans="1:10" s="682" customFormat="1" ht="15.75" x14ac:dyDescent="0.2">
      <c r="A12" s="686" t="s">
        <v>4644</v>
      </c>
      <c r="B12" s="240" t="s">
        <v>483</v>
      </c>
      <c r="C12" s="241" t="s">
        <v>484</v>
      </c>
      <c r="D12" s="677" t="s">
        <v>4642</v>
      </c>
      <c r="E12" s="678">
        <v>1</v>
      </c>
      <c r="F12" s="708">
        <f t="shared" si="0"/>
        <v>3108661.05</v>
      </c>
      <c r="G12" s="708">
        <f>НМЦК!K16</f>
        <v>3108661.05</v>
      </c>
      <c r="H12" s="709">
        <f t="shared" si="1"/>
        <v>2812517</v>
      </c>
      <c r="I12" s="708">
        <f>НМЦК!L16</f>
        <v>2812517</v>
      </c>
      <c r="J12" s="703"/>
    </row>
    <row r="13" spans="1:10" s="682" customFormat="1" ht="15.75" x14ac:dyDescent="0.2">
      <c r="A13" s="686" t="s">
        <v>4645</v>
      </c>
      <c r="B13" s="240" t="s">
        <v>485</v>
      </c>
      <c r="C13" s="241" t="s">
        <v>486</v>
      </c>
      <c r="D13" s="677" t="s">
        <v>4642</v>
      </c>
      <c r="E13" s="678">
        <v>1</v>
      </c>
      <c r="F13" s="708">
        <f t="shared" si="0"/>
        <v>396408.58</v>
      </c>
      <c r="G13" s="708">
        <f>НМЦК!K17</f>
        <v>396408.58</v>
      </c>
      <c r="H13" s="709">
        <f t="shared" si="1"/>
        <v>366511</v>
      </c>
      <c r="I13" s="708">
        <f>НМЦК!L17</f>
        <v>366511</v>
      </c>
      <c r="J13" s="703"/>
    </row>
    <row r="14" spans="1:10" s="682" customFormat="1" ht="15.75" x14ac:dyDescent="0.2">
      <c r="A14" s="686" t="s">
        <v>4646</v>
      </c>
      <c r="B14" s="240" t="s">
        <v>487</v>
      </c>
      <c r="C14" s="241" t="s">
        <v>488</v>
      </c>
      <c r="D14" s="677" t="s">
        <v>4642</v>
      </c>
      <c r="E14" s="678">
        <v>1</v>
      </c>
      <c r="F14" s="708">
        <f t="shared" si="0"/>
        <v>50533.2</v>
      </c>
      <c r="G14" s="708">
        <f>НМЦК!K18</f>
        <v>50533.2</v>
      </c>
      <c r="H14" s="709">
        <f t="shared" si="1"/>
        <v>30193</v>
      </c>
      <c r="I14" s="708">
        <f>НМЦК!L18</f>
        <v>30193</v>
      </c>
      <c r="J14" s="703"/>
    </row>
    <row r="15" spans="1:10" s="682" customFormat="1" ht="15.75" x14ac:dyDescent="0.2">
      <c r="A15" s="686" t="s">
        <v>4647</v>
      </c>
      <c r="B15" s="240" t="s">
        <v>489</v>
      </c>
      <c r="C15" s="241" t="s">
        <v>490</v>
      </c>
      <c r="D15" s="677" t="s">
        <v>4642</v>
      </c>
      <c r="E15" s="678">
        <v>1</v>
      </c>
      <c r="F15" s="708">
        <f t="shared" si="0"/>
        <v>38265.269999999997</v>
      </c>
      <c r="G15" s="708">
        <f>НМЦК!K19</f>
        <v>38265.269999999997</v>
      </c>
      <c r="H15" s="709">
        <f t="shared" si="1"/>
        <v>16871</v>
      </c>
      <c r="I15" s="708">
        <f>НМЦК!L19</f>
        <v>16871</v>
      </c>
      <c r="J15" s="703"/>
    </row>
    <row r="16" spans="1:10" s="682" customFormat="1" ht="15.75" x14ac:dyDescent="0.2">
      <c r="A16" s="686" t="s">
        <v>4648</v>
      </c>
      <c r="B16" s="240" t="s">
        <v>491</v>
      </c>
      <c r="C16" s="241" t="s">
        <v>492</v>
      </c>
      <c r="D16" s="677" t="s">
        <v>4642</v>
      </c>
      <c r="E16" s="678">
        <v>1</v>
      </c>
      <c r="F16" s="708">
        <f t="shared" si="0"/>
        <v>655608.69999999995</v>
      </c>
      <c r="G16" s="708">
        <f>НМЦК!K20</f>
        <v>655608.69999999995</v>
      </c>
      <c r="H16" s="709">
        <f t="shared" si="1"/>
        <v>602998</v>
      </c>
      <c r="I16" s="708">
        <f>НМЦК!L20</f>
        <v>602998</v>
      </c>
      <c r="J16" s="703"/>
    </row>
    <row r="17" spans="1:10" s="682" customFormat="1" ht="15.75" x14ac:dyDescent="0.2">
      <c r="A17" s="686" t="s">
        <v>4649</v>
      </c>
      <c r="B17" s="240" t="s">
        <v>493</v>
      </c>
      <c r="C17" s="241" t="s">
        <v>494</v>
      </c>
      <c r="D17" s="677" t="s">
        <v>4642</v>
      </c>
      <c r="E17" s="678">
        <v>1</v>
      </c>
      <c r="F17" s="708">
        <f t="shared" si="0"/>
        <v>9622.4500000000007</v>
      </c>
      <c r="G17" s="708">
        <f>НМЦК!K21</f>
        <v>9622.4500000000007</v>
      </c>
      <c r="H17" s="709">
        <f t="shared" si="1"/>
        <v>7891</v>
      </c>
      <c r="I17" s="708">
        <f>НМЦК!L21</f>
        <v>7891</v>
      </c>
      <c r="J17" s="703"/>
    </row>
    <row r="18" spans="1:10" s="682" customFormat="1" ht="15.75" x14ac:dyDescent="0.2">
      <c r="A18" s="686" t="s">
        <v>4650</v>
      </c>
      <c r="B18" s="240" t="s">
        <v>495</v>
      </c>
      <c r="C18" s="241" t="s">
        <v>496</v>
      </c>
      <c r="D18" s="677" t="s">
        <v>4642</v>
      </c>
      <c r="E18" s="678">
        <v>1</v>
      </c>
      <c r="F18" s="708">
        <f t="shared" si="0"/>
        <v>363152.38</v>
      </c>
      <c r="G18" s="708">
        <f>НМЦК!K22</f>
        <v>363152.38</v>
      </c>
      <c r="H18" s="709">
        <f t="shared" si="1"/>
        <v>355036</v>
      </c>
      <c r="I18" s="708">
        <f>НМЦК!L22</f>
        <v>355036</v>
      </c>
      <c r="J18" s="703"/>
    </row>
    <row r="19" spans="1:10" s="682" customFormat="1" ht="15.75" x14ac:dyDescent="0.2">
      <c r="A19" s="686" t="s">
        <v>4651</v>
      </c>
      <c r="B19" s="240" t="s">
        <v>497</v>
      </c>
      <c r="C19" s="241" t="s">
        <v>498</v>
      </c>
      <c r="D19" s="677" t="s">
        <v>4642</v>
      </c>
      <c r="E19" s="678">
        <v>1</v>
      </c>
      <c r="F19" s="708">
        <f t="shared" si="0"/>
        <v>4991163.18</v>
      </c>
      <c r="G19" s="708">
        <f>НМЦК!K23</f>
        <v>4991163.18</v>
      </c>
      <c r="H19" s="709">
        <f t="shared" si="1"/>
        <v>4977835</v>
      </c>
      <c r="I19" s="708">
        <f>НМЦК!L23</f>
        <v>4977835</v>
      </c>
      <c r="J19" s="703"/>
    </row>
    <row r="20" spans="1:10" s="682" customFormat="1" ht="15.75" x14ac:dyDescent="0.2">
      <c r="A20" s="686" t="s">
        <v>4652</v>
      </c>
      <c r="B20" s="240" t="s">
        <v>499</v>
      </c>
      <c r="C20" s="241" t="s">
        <v>500</v>
      </c>
      <c r="D20" s="677" t="s">
        <v>4642</v>
      </c>
      <c r="E20" s="678">
        <v>1</v>
      </c>
      <c r="F20" s="708">
        <f t="shared" si="0"/>
        <v>151676.15</v>
      </c>
      <c r="G20" s="708">
        <f>НМЦК!K24</f>
        <v>151676.15</v>
      </c>
      <c r="H20" s="709">
        <f t="shared" si="1"/>
        <v>143140</v>
      </c>
      <c r="I20" s="708">
        <f>НМЦК!L24</f>
        <v>143140</v>
      </c>
      <c r="J20" s="703"/>
    </row>
    <row r="21" spans="1:10" s="682" customFormat="1" ht="15.75" x14ac:dyDescent="0.2">
      <c r="A21" s="686" t="s">
        <v>4653</v>
      </c>
      <c r="B21" s="240" t="s">
        <v>501</v>
      </c>
      <c r="C21" s="241" t="s">
        <v>502</v>
      </c>
      <c r="D21" s="677" t="s">
        <v>4642</v>
      </c>
      <c r="E21" s="678">
        <v>1</v>
      </c>
      <c r="F21" s="708">
        <f t="shared" si="0"/>
        <v>100431.87</v>
      </c>
      <c r="G21" s="708">
        <f>НМЦК!K25</f>
        <v>100431.87</v>
      </c>
      <c r="H21" s="709">
        <f t="shared" si="1"/>
        <v>75041</v>
      </c>
      <c r="I21" s="710">
        <f>НМЦК!L25</f>
        <v>75041</v>
      </c>
      <c r="J21" s="703"/>
    </row>
    <row r="22" spans="1:10" s="682" customFormat="1" ht="15.75" x14ac:dyDescent="0.2">
      <c r="A22" s="686" t="s">
        <v>4654</v>
      </c>
      <c r="B22" s="240" t="s">
        <v>503</v>
      </c>
      <c r="C22" s="241" t="s">
        <v>504</v>
      </c>
      <c r="D22" s="677" t="s">
        <v>4642</v>
      </c>
      <c r="E22" s="678">
        <v>1</v>
      </c>
      <c r="F22" s="708">
        <f t="shared" si="0"/>
        <v>446219.88</v>
      </c>
      <c r="G22" s="708">
        <f>НМЦК!K26</f>
        <v>446219.88</v>
      </c>
      <c r="H22" s="709">
        <f t="shared" si="1"/>
        <v>430839</v>
      </c>
      <c r="I22" s="708">
        <f>НМЦК!L26</f>
        <v>430839</v>
      </c>
      <c r="J22" s="703"/>
    </row>
    <row r="23" spans="1:10" s="682" customFormat="1" ht="15.75" x14ac:dyDescent="0.2">
      <c r="A23" s="686" t="s">
        <v>4655</v>
      </c>
      <c r="B23" s="240" t="s">
        <v>505</v>
      </c>
      <c r="C23" s="241" t="s">
        <v>506</v>
      </c>
      <c r="D23" s="677" t="s">
        <v>4642</v>
      </c>
      <c r="E23" s="678">
        <v>1</v>
      </c>
      <c r="F23" s="708">
        <f t="shared" si="0"/>
        <v>7898.9</v>
      </c>
      <c r="G23" s="708">
        <f>НМЦК!K27</f>
        <v>7898.9</v>
      </c>
      <c r="H23" s="709">
        <f t="shared" si="1"/>
        <v>3930</v>
      </c>
      <c r="I23" s="710">
        <f>НМЦК!L27</f>
        <v>3930</v>
      </c>
      <c r="J23" s="703"/>
    </row>
    <row r="24" spans="1:10" s="675" customFormat="1" ht="15.75" x14ac:dyDescent="0.2">
      <c r="A24" s="21">
        <v>4</v>
      </c>
      <c r="B24" s="22" t="s">
        <v>36</v>
      </c>
      <c r="C24" s="23" t="s">
        <v>37</v>
      </c>
      <c r="D24" s="676" t="s">
        <v>4642</v>
      </c>
      <c r="E24" s="670">
        <v>1</v>
      </c>
      <c r="F24" s="706">
        <f t="shared" si="0"/>
        <v>10228379.140000001</v>
      </c>
      <c r="G24" s="706">
        <f>НМЦК!K28</f>
        <v>10228379.140000001</v>
      </c>
      <c r="H24" s="707">
        <f t="shared" si="1"/>
        <v>9214372</v>
      </c>
      <c r="I24" s="706">
        <f>НМЦК!L28</f>
        <v>9214372</v>
      </c>
      <c r="J24" s="703"/>
    </row>
    <row r="25" spans="1:10" s="682" customFormat="1" ht="15.75" x14ac:dyDescent="0.2">
      <c r="A25" s="686" t="s">
        <v>1428</v>
      </c>
      <c r="B25" s="288" t="s">
        <v>1443</v>
      </c>
      <c r="C25" s="289" t="s">
        <v>1444</v>
      </c>
      <c r="D25" s="677" t="s">
        <v>4642</v>
      </c>
      <c r="E25" s="678">
        <v>1</v>
      </c>
      <c r="F25" s="708">
        <f t="shared" si="0"/>
        <v>239705.07</v>
      </c>
      <c r="G25" s="708">
        <f>НМЦК!K29</f>
        <v>239705.07</v>
      </c>
      <c r="H25" s="709">
        <f t="shared" si="1"/>
        <v>0</v>
      </c>
      <c r="I25" s="708">
        <f>НМЦК!L29</f>
        <v>0</v>
      </c>
      <c r="J25" s="703"/>
    </row>
    <row r="26" spans="1:10" s="682" customFormat="1" ht="15.75" x14ac:dyDescent="0.2">
      <c r="A26" s="686" t="s">
        <v>1429</v>
      </c>
      <c r="B26" s="288" t="s">
        <v>1445</v>
      </c>
      <c r="C26" s="289" t="s">
        <v>484</v>
      </c>
      <c r="D26" s="677" t="s">
        <v>4642</v>
      </c>
      <c r="E26" s="678">
        <v>1</v>
      </c>
      <c r="F26" s="708">
        <f t="shared" si="0"/>
        <v>6100421.71</v>
      </c>
      <c r="G26" s="708">
        <f>НМЦК!K30</f>
        <v>6100421.71</v>
      </c>
      <c r="H26" s="709">
        <f t="shared" si="1"/>
        <v>5578650</v>
      </c>
      <c r="I26" s="708">
        <f>НМЦК!L30</f>
        <v>5578650</v>
      </c>
      <c r="J26" s="703"/>
    </row>
    <row r="27" spans="1:10" s="682" customFormat="1" ht="15.75" x14ac:dyDescent="0.2">
      <c r="A27" s="686" t="s">
        <v>1430</v>
      </c>
      <c r="B27" s="288" t="s">
        <v>1446</v>
      </c>
      <c r="C27" s="289" t="s">
        <v>486</v>
      </c>
      <c r="D27" s="677" t="s">
        <v>4642</v>
      </c>
      <c r="E27" s="678">
        <v>1</v>
      </c>
      <c r="F27" s="708">
        <f t="shared" si="0"/>
        <v>1931626.41</v>
      </c>
      <c r="G27" s="708">
        <f>НМЦК!K31</f>
        <v>1931626.41</v>
      </c>
      <c r="H27" s="709">
        <f t="shared" si="1"/>
        <v>1885493</v>
      </c>
      <c r="I27" s="708">
        <f>НМЦК!L31</f>
        <v>1885493</v>
      </c>
      <c r="J27" s="703"/>
    </row>
    <row r="28" spans="1:10" s="682" customFormat="1" ht="15.75" x14ac:dyDescent="0.2">
      <c r="A28" s="686" t="s">
        <v>1431</v>
      </c>
      <c r="B28" s="288" t="s">
        <v>1447</v>
      </c>
      <c r="C28" s="289" t="s">
        <v>490</v>
      </c>
      <c r="D28" s="677" t="s">
        <v>4642</v>
      </c>
      <c r="E28" s="678">
        <v>1</v>
      </c>
      <c r="F28" s="708">
        <f t="shared" si="0"/>
        <v>41819.519999999997</v>
      </c>
      <c r="G28" s="708">
        <f>НМЦК!K32</f>
        <v>41819.519999999997</v>
      </c>
      <c r="H28" s="709">
        <f t="shared" si="1"/>
        <v>16871</v>
      </c>
      <c r="I28" s="708">
        <f>НМЦК!L32</f>
        <v>16871</v>
      </c>
      <c r="J28" s="703"/>
    </row>
    <row r="29" spans="1:10" s="682" customFormat="1" ht="15.75" x14ac:dyDescent="0.2">
      <c r="A29" s="686" t="s">
        <v>1432</v>
      </c>
      <c r="B29" s="288" t="s">
        <v>1448</v>
      </c>
      <c r="C29" s="289" t="s">
        <v>488</v>
      </c>
      <c r="D29" s="677" t="s">
        <v>4642</v>
      </c>
      <c r="E29" s="678">
        <v>1</v>
      </c>
      <c r="F29" s="708">
        <f t="shared" si="0"/>
        <v>71626.77</v>
      </c>
      <c r="G29" s="708">
        <f>НМЦК!K33</f>
        <v>71626.77</v>
      </c>
      <c r="H29" s="709">
        <f t="shared" si="1"/>
        <v>44487</v>
      </c>
      <c r="I29" s="708">
        <f>НМЦК!L33</f>
        <v>44487</v>
      </c>
      <c r="J29" s="703"/>
    </row>
    <row r="30" spans="1:10" s="682" customFormat="1" ht="15.75" x14ac:dyDescent="0.2">
      <c r="A30" s="686" t="s">
        <v>1433</v>
      </c>
      <c r="B30" s="288" t="s">
        <v>1449</v>
      </c>
      <c r="C30" s="289" t="s">
        <v>1450</v>
      </c>
      <c r="D30" s="677" t="s">
        <v>4642</v>
      </c>
      <c r="E30" s="678">
        <v>1</v>
      </c>
      <c r="F30" s="708">
        <f t="shared" si="0"/>
        <v>7919.32</v>
      </c>
      <c r="G30" s="708">
        <f>НМЦК!K34</f>
        <v>7919.32</v>
      </c>
      <c r="H30" s="709">
        <f t="shared" si="1"/>
        <v>0</v>
      </c>
      <c r="I30" s="708">
        <f>НМЦК!L34</f>
        <v>0</v>
      </c>
      <c r="J30" s="703"/>
    </row>
    <row r="31" spans="1:10" s="682" customFormat="1" ht="15.75" x14ac:dyDescent="0.2">
      <c r="A31" s="686" t="s">
        <v>1434</v>
      </c>
      <c r="B31" s="288" t="s">
        <v>1451</v>
      </c>
      <c r="C31" s="289" t="s">
        <v>492</v>
      </c>
      <c r="D31" s="677" t="s">
        <v>4642</v>
      </c>
      <c r="E31" s="678">
        <v>1</v>
      </c>
      <c r="F31" s="708">
        <f t="shared" si="0"/>
        <v>673192.7</v>
      </c>
      <c r="G31" s="708">
        <f>НМЦК!K35</f>
        <v>673192.7</v>
      </c>
      <c r="H31" s="709">
        <f t="shared" si="1"/>
        <v>620582</v>
      </c>
      <c r="I31" s="708">
        <f>НМЦК!L35</f>
        <v>620582</v>
      </c>
      <c r="J31" s="703"/>
    </row>
    <row r="32" spans="1:10" s="682" customFormat="1" ht="15.75" x14ac:dyDescent="0.2">
      <c r="A32" s="686" t="s">
        <v>1435</v>
      </c>
      <c r="B32" s="288" t="s">
        <v>1452</v>
      </c>
      <c r="C32" s="289" t="s">
        <v>494</v>
      </c>
      <c r="D32" s="677" t="s">
        <v>4642</v>
      </c>
      <c r="E32" s="678">
        <v>1</v>
      </c>
      <c r="F32" s="708">
        <f t="shared" si="0"/>
        <v>9622.4500000000007</v>
      </c>
      <c r="G32" s="708">
        <f>НМЦК!K36</f>
        <v>9622.4500000000007</v>
      </c>
      <c r="H32" s="709">
        <f t="shared" si="1"/>
        <v>7891</v>
      </c>
      <c r="I32" s="711">
        <f>НМЦК!L36</f>
        <v>7891</v>
      </c>
      <c r="J32" s="703"/>
    </row>
    <row r="33" spans="1:10" s="682" customFormat="1" ht="15.75" x14ac:dyDescent="0.2">
      <c r="A33" s="686" t="s">
        <v>1436</v>
      </c>
      <c r="B33" s="288" t="s">
        <v>1453</v>
      </c>
      <c r="C33" s="289" t="s">
        <v>496</v>
      </c>
      <c r="D33" s="677" t="s">
        <v>4642</v>
      </c>
      <c r="E33" s="678">
        <v>1</v>
      </c>
      <c r="F33" s="708">
        <f t="shared" si="0"/>
        <v>363152.38</v>
      </c>
      <c r="G33" s="708">
        <f>НМЦК!K37</f>
        <v>363152.38</v>
      </c>
      <c r="H33" s="709">
        <f t="shared" si="1"/>
        <v>355036</v>
      </c>
      <c r="I33" s="708">
        <f>НМЦК!L37</f>
        <v>355036</v>
      </c>
      <c r="J33" s="703"/>
    </row>
    <row r="34" spans="1:10" s="682" customFormat="1" ht="15.75" x14ac:dyDescent="0.2">
      <c r="A34" s="686" t="s">
        <v>1437</v>
      </c>
      <c r="B34" s="288" t="s">
        <v>1454</v>
      </c>
      <c r="C34" s="289" t="s">
        <v>502</v>
      </c>
      <c r="D34" s="677" t="s">
        <v>4642</v>
      </c>
      <c r="E34" s="678">
        <v>1</v>
      </c>
      <c r="F34" s="708">
        <f t="shared" si="0"/>
        <v>278444.46000000002</v>
      </c>
      <c r="G34" s="708">
        <f>НМЦК!K38</f>
        <v>278444.46000000002</v>
      </c>
      <c r="H34" s="709">
        <f t="shared" si="1"/>
        <v>244228</v>
      </c>
      <c r="I34" s="708">
        <f>НМЦК!L38</f>
        <v>244228</v>
      </c>
      <c r="J34" s="703"/>
    </row>
    <row r="35" spans="1:10" s="682" customFormat="1" ht="15.75" x14ac:dyDescent="0.2">
      <c r="A35" s="686" t="s">
        <v>1438</v>
      </c>
      <c r="B35" s="288" t="s">
        <v>1455</v>
      </c>
      <c r="C35" s="289" t="s">
        <v>504</v>
      </c>
      <c r="D35" s="677" t="s">
        <v>4642</v>
      </c>
      <c r="E35" s="678">
        <v>1</v>
      </c>
      <c r="F35" s="708">
        <f t="shared" si="0"/>
        <v>444879.47</v>
      </c>
      <c r="G35" s="708">
        <f>НМЦК!K39</f>
        <v>444879.47</v>
      </c>
      <c r="H35" s="709">
        <f t="shared" si="1"/>
        <v>430839</v>
      </c>
      <c r="I35" s="708">
        <f>НМЦК!L39</f>
        <v>430839</v>
      </c>
      <c r="J35" s="703"/>
    </row>
    <row r="36" spans="1:10" s="682" customFormat="1" ht="15.75" x14ac:dyDescent="0.2">
      <c r="A36" s="686" t="s">
        <v>1439</v>
      </c>
      <c r="B36" s="288" t="s">
        <v>1456</v>
      </c>
      <c r="C36" s="289" t="s">
        <v>506</v>
      </c>
      <c r="D36" s="677" t="s">
        <v>4642</v>
      </c>
      <c r="E36" s="678">
        <v>1</v>
      </c>
      <c r="F36" s="708">
        <f t="shared" si="0"/>
        <v>16406.419999999998</v>
      </c>
      <c r="G36" s="708">
        <f>НМЦК!K40</f>
        <v>16406.419999999998</v>
      </c>
      <c r="H36" s="709">
        <f t="shared" si="1"/>
        <v>7860</v>
      </c>
      <c r="I36" s="708">
        <f>НМЦК!L40</f>
        <v>7860</v>
      </c>
      <c r="J36" s="703"/>
    </row>
    <row r="37" spans="1:10" s="682" customFormat="1" ht="15.75" x14ac:dyDescent="0.2">
      <c r="A37" s="686" t="s">
        <v>1440</v>
      </c>
      <c r="B37" s="288" t="s">
        <v>1457</v>
      </c>
      <c r="C37" s="289" t="s">
        <v>1458</v>
      </c>
      <c r="D37" s="677" t="s">
        <v>4642</v>
      </c>
      <c r="E37" s="678">
        <v>1</v>
      </c>
      <c r="F37" s="708">
        <f t="shared" si="0"/>
        <v>49562.46</v>
      </c>
      <c r="G37" s="708">
        <f>НМЦК!K41</f>
        <v>49562.46</v>
      </c>
      <c r="H37" s="709">
        <f t="shared" si="1"/>
        <v>22435</v>
      </c>
      <c r="I37" s="708">
        <f>НМЦК!L41</f>
        <v>22435</v>
      </c>
      <c r="J37" s="703"/>
    </row>
    <row r="38" spans="1:10" s="675" customFormat="1" ht="15.75" x14ac:dyDescent="0.2">
      <c r="A38" s="21">
        <v>5</v>
      </c>
      <c r="B38" s="22" t="s">
        <v>38</v>
      </c>
      <c r="C38" s="23" t="s">
        <v>39</v>
      </c>
      <c r="D38" s="676" t="s">
        <v>4642</v>
      </c>
      <c r="E38" s="670">
        <v>1</v>
      </c>
      <c r="F38" s="706">
        <f t="shared" si="0"/>
        <v>19397969.789999999</v>
      </c>
      <c r="G38" s="706">
        <f>НМЦК!K42</f>
        <v>19397969.789999999</v>
      </c>
      <c r="H38" s="707">
        <f t="shared" si="1"/>
        <v>3197304.97</v>
      </c>
      <c r="I38" s="706">
        <f>НМЦК!L42</f>
        <v>3197304.97</v>
      </c>
      <c r="J38" s="703"/>
    </row>
    <row r="39" spans="1:10" s="682" customFormat="1" ht="15.75" x14ac:dyDescent="0.2">
      <c r="A39" s="239" t="s">
        <v>1843</v>
      </c>
      <c r="B39" s="288" t="s">
        <v>1858</v>
      </c>
      <c r="C39" s="289" t="s">
        <v>1444</v>
      </c>
      <c r="D39" s="677" t="s">
        <v>4642</v>
      </c>
      <c r="E39" s="678">
        <v>1</v>
      </c>
      <c r="F39" s="708">
        <f t="shared" si="0"/>
        <v>11490263.310000001</v>
      </c>
      <c r="G39" s="708">
        <f>НМЦК!K43</f>
        <v>11490263.310000001</v>
      </c>
      <c r="H39" s="709">
        <f t="shared" si="1"/>
        <v>0</v>
      </c>
      <c r="I39" s="708">
        <f>НМЦК!L43</f>
        <v>0</v>
      </c>
      <c r="J39" s="703"/>
    </row>
    <row r="40" spans="1:10" s="682" customFormat="1" ht="15.75" x14ac:dyDescent="0.2">
      <c r="A40" s="239" t="s">
        <v>1844</v>
      </c>
      <c r="B40" s="288" t="s">
        <v>1859</v>
      </c>
      <c r="C40" s="289" t="s">
        <v>488</v>
      </c>
      <c r="D40" s="677" t="s">
        <v>4642</v>
      </c>
      <c r="E40" s="678">
        <v>1</v>
      </c>
      <c r="F40" s="708">
        <f t="shared" si="0"/>
        <v>1345337.52</v>
      </c>
      <c r="G40" s="708">
        <f>НМЦК!K44</f>
        <v>1345337.52</v>
      </c>
      <c r="H40" s="709">
        <f t="shared" si="1"/>
        <v>1068495</v>
      </c>
      <c r="I40" s="708">
        <f>НМЦК!L44</f>
        <v>1068495</v>
      </c>
      <c r="J40" s="703"/>
    </row>
    <row r="41" spans="1:10" s="682" customFormat="1" ht="15.75" x14ac:dyDescent="0.2">
      <c r="A41" s="239" t="s">
        <v>1845</v>
      </c>
      <c r="B41" s="288" t="s">
        <v>1860</v>
      </c>
      <c r="C41" s="289" t="s">
        <v>1861</v>
      </c>
      <c r="D41" s="677" t="s">
        <v>4642</v>
      </c>
      <c r="E41" s="678">
        <v>1</v>
      </c>
      <c r="F41" s="708">
        <f t="shared" si="0"/>
        <v>6562368.96</v>
      </c>
      <c r="G41" s="708">
        <f>НМЦК!K45</f>
        <v>6562368.96</v>
      </c>
      <c r="H41" s="709">
        <f t="shared" si="1"/>
        <v>2128809.9700000002</v>
      </c>
      <c r="I41" s="708">
        <f>НМЦК!L45</f>
        <v>2128809.9700000002</v>
      </c>
      <c r="J41" s="703"/>
    </row>
    <row r="42" spans="1:10" s="675" customFormat="1" ht="15.75" x14ac:dyDescent="0.2">
      <c r="A42" s="21">
        <v>6</v>
      </c>
      <c r="B42" s="22" t="s">
        <v>40</v>
      </c>
      <c r="C42" s="23" t="s">
        <v>41</v>
      </c>
      <c r="D42" s="676" t="s">
        <v>4642</v>
      </c>
      <c r="E42" s="670">
        <v>1</v>
      </c>
      <c r="F42" s="706">
        <f t="shared" si="0"/>
        <v>12451454.460000001</v>
      </c>
      <c r="G42" s="706">
        <f>НМЦК!K46</f>
        <v>12451454.460000001</v>
      </c>
      <c r="H42" s="707">
        <f t="shared" si="1"/>
        <v>0</v>
      </c>
      <c r="I42" s="706">
        <f>НМЦК!L46</f>
        <v>0</v>
      </c>
      <c r="J42" s="703"/>
    </row>
    <row r="43" spans="1:10" s="675" customFormat="1" ht="15.75" x14ac:dyDescent="0.2">
      <c r="A43" s="21">
        <v>7</v>
      </c>
      <c r="B43" s="22" t="s">
        <v>44</v>
      </c>
      <c r="C43" s="23" t="s">
        <v>45</v>
      </c>
      <c r="D43" s="676" t="s">
        <v>4642</v>
      </c>
      <c r="E43" s="670">
        <v>1</v>
      </c>
      <c r="F43" s="706">
        <f t="shared" si="0"/>
        <v>7154376.2599999998</v>
      </c>
      <c r="G43" s="706">
        <f>НМЦК!K47</f>
        <v>7154376.2599999998</v>
      </c>
      <c r="H43" s="707">
        <f t="shared" si="1"/>
        <v>6130898</v>
      </c>
      <c r="I43" s="706">
        <f>НМЦК!L47</f>
        <v>6130898</v>
      </c>
      <c r="J43" s="703"/>
    </row>
    <row r="44" spans="1:10" s="682" customFormat="1" ht="15.75" x14ac:dyDescent="0.2">
      <c r="A44" s="239" t="s">
        <v>4663</v>
      </c>
      <c r="B44" s="288" t="s">
        <v>2947</v>
      </c>
      <c r="C44" s="289" t="s">
        <v>1444</v>
      </c>
      <c r="D44" s="677" t="s">
        <v>4642</v>
      </c>
      <c r="E44" s="678">
        <v>1</v>
      </c>
      <c r="F44" s="708">
        <f t="shared" si="0"/>
        <v>151633.97</v>
      </c>
      <c r="G44" s="708">
        <f>НМЦК!K48</f>
        <v>151633.97</v>
      </c>
      <c r="H44" s="709">
        <f t="shared" si="1"/>
        <v>0</v>
      </c>
      <c r="I44" s="708">
        <f>НМЦК!L48</f>
        <v>0</v>
      </c>
      <c r="J44" s="703"/>
    </row>
    <row r="45" spans="1:10" s="682" customFormat="1" ht="15.75" x14ac:dyDescent="0.2">
      <c r="A45" s="239" t="s">
        <v>4664</v>
      </c>
      <c r="B45" s="288" t="s">
        <v>2948</v>
      </c>
      <c r="C45" s="289" t="s">
        <v>2949</v>
      </c>
      <c r="D45" s="677" t="s">
        <v>4642</v>
      </c>
      <c r="E45" s="678">
        <v>1</v>
      </c>
      <c r="F45" s="708">
        <f t="shared" si="0"/>
        <v>6926667.1900000004</v>
      </c>
      <c r="G45" s="708">
        <f>НМЦК!K49</f>
        <v>6926667.1900000004</v>
      </c>
      <c r="H45" s="709">
        <f t="shared" si="1"/>
        <v>6123536</v>
      </c>
      <c r="I45" s="708">
        <f>НМЦК!L49</f>
        <v>6123536</v>
      </c>
      <c r="J45" s="703"/>
    </row>
    <row r="46" spans="1:10" s="682" customFormat="1" ht="15.75" x14ac:dyDescent="0.2">
      <c r="A46" s="239" t="s">
        <v>4665</v>
      </c>
      <c r="B46" s="288" t="s">
        <v>2950</v>
      </c>
      <c r="C46" s="289" t="s">
        <v>488</v>
      </c>
      <c r="D46" s="677" t="s">
        <v>4642</v>
      </c>
      <c r="E46" s="678">
        <v>1</v>
      </c>
      <c r="F46" s="708">
        <f t="shared" si="0"/>
        <v>20163.16</v>
      </c>
      <c r="G46" s="708">
        <f>НМЦК!K50</f>
        <v>20163.16</v>
      </c>
      <c r="H46" s="709">
        <f t="shared" si="1"/>
        <v>4226</v>
      </c>
      <c r="I46" s="708">
        <f>НМЦК!L50</f>
        <v>4226</v>
      </c>
      <c r="J46" s="703"/>
    </row>
    <row r="47" spans="1:10" s="682" customFormat="1" ht="15.75" x14ac:dyDescent="0.2">
      <c r="A47" s="239" t="s">
        <v>4666</v>
      </c>
      <c r="B47" s="288" t="s">
        <v>2951</v>
      </c>
      <c r="C47" s="289" t="s">
        <v>502</v>
      </c>
      <c r="D47" s="677" t="s">
        <v>4642</v>
      </c>
      <c r="E47" s="678">
        <v>1</v>
      </c>
      <c r="F47" s="708">
        <f t="shared" si="0"/>
        <v>36238.559999999998</v>
      </c>
      <c r="G47" s="708">
        <f>НМЦК!K51</f>
        <v>36238.559999999998</v>
      </c>
      <c r="H47" s="709">
        <f t="shared" si="1"/>
        <v>2758</v>
      </c>
      <c r="I47" s="708">
        <f>НМЦК!L51</f>
        <v>2758</v>
      </c>
      <c r="J47" s="703"/>
    </row>
    <row r="48" spans="1:10" s="682" customFormat="1" ht="15.75" x14ac:dyDescent="0.2">
      <c r="A48" s="239" t="s">
        <v>4667</v>
      </c>
      <c r="B48" s="288" t="s">
        <v>2952</v>
      </c>
      <c r="C48" s="289" t="s">
        <v>506</v>
      </c>
      <c r="D48" s="677" t="s">
        <v>4642</v>
      </c>
      <c r="E48" s="678">
        <v>1</v>
      </c>
      <c r="F48" s="708">
        <f t="shared" si="0"/>
        <v>19673.38</v>
      </c>
      <c r="G48" s="708">
        <f>НМЦК!K52</f>
        <v>19673.38</v>
      </c>
      <c r="H48" s="709">
        <f t="shared" si="1"/>
        <v>378</v>
      </c>
      <c r="I48" s="708">
        <f>НМЦК!L52</f>
        <v>378</v>
      </c>
      <c r="J48" s="703"/>
    </row>
    <row r="49" spans="1:10" s="675" customFormat="1" ht="15.75" x14ac:dyDescent="0.2">
      <c r="A49" s="21">
        <v>8</v>
      </c>
      <c r="B49" s="22" t="s">
        <v>46</v>
      </c>
      <c r="C49" s="23" t="s">
        <v>47</v>
      </c>
      <c r="D49" s="676" t="s">
        <v>4642</v>
      </c>
      <c r="E49" s="670">
        <v>1</v>
      </c>
      <c r="F49" s="706">
        <f t="shared" si="0"/>
        <v>33881.86</v>
      </c>
      <c r="G49" s="706">
        <f>НМЦК!K53</f>
        <v>33881.86</v>
      </c>
      <c r="H49" s="707">
        <f t="shared" si="1"/>
        <v>7362</v>
      </c>
      <c r="I49" s="706">
        <f>НМЦК!L53</f>
        <v>7362</v>
      </c>
      <c r="J49" s="703"/>
    </row>
    <row r="50" spans="1:10" s="682" customFormat="1" ht="15.75" x14ac:dyDescent="0.2">
      <c r="A50" s="239" t="s">
        <v>3259</v>
      </c>
      <c r="B50" s="288" t="s">
        <v>3266</v>
      </c>
      <c r="C50" s="289" t="s">
        <v>502</v>
      </c>
      <c r="D50" s="677" t="s">
        <v>4642</v>
      </c>
      <c r="E50" s="678">
        <v>1</v>
      </c>
      <c r="F50" s="708">
        <f t="shared" si="0"/>
        <v>14360.89</v>
      </c>
      <c r="G50" s="708">
        <f>НМЦК!K54</f>
        <v>14360.89</v>
      </c>
      <c r="H50" s="709">
        <f t="shared" si="1"/>
        <v>2758</v>
      </c>
      <c r="I50" s="708">
        <f>НМЦК!L54</f>
        <v>2758</v>
      </c>
      <c r="J50" s="703"/>
    </row>
    <row r="51" spans="1:10" s="682" customFormat="1" ht="15.75" x14ac:dyDescent="0.2">
      <c r="A51" s="239" t="s">
        <v>3260</v>
      </c>
      <c r="B51" s="288" t="s">
        <v>3267</v>
      </c>
      <c r="C51" s="289" t="s">
        <v>506</v>
      </c>
      <c r="D51" s="677" t="s">
        <v>4642</v>
      </c>
      <c r="E51" s="678">
        <v>1</v>
      </c>
      <c r="F51" s="708">
        <f t="shared" si="0"/>
        <v>3261.02</v>
      </c>
      <c r="G51" s="708">
        <f>НМЦК!K55</f>
        <v>3261.02</v>
      </c>
      <c r="H51" s="709">
        <f t="shared" si="1"/>
        <v>378</v>
      </c>
      <c r="I51" s="708">
        <f>НМЦК!L55</f>
        <v>378</v>
      </c>
      <c r="J51" s="703"/>
    </row>
    <row r="52" spans="1:10" s="682" customFormat="1" ht="15.75" x14ac:dyDescent="0.2">
      <c r="A52" s="239" t="s">
        <v>3261</v>
      </c>
      <c r="B52" s="288" t="s">
        <v>3268</v>
      </c>
      <c r="C52" s="289" t="s">
        <v>488</v>
      </c>
      <c r="D52" s="677" t="s">
        <v>4642</v>
      </c>
      <c r="E52" s="678">
        <v>1</v>
      </c>
      <c r="F52" s="708">
        <f t="shared" si="0"/>
        <v>16259.95</v>
      </c>
      <c r="G52" s="708">
        <f>НМЦК!K56</f>
        <v>16259.95</v>
      </c>
      <c r="H52" s="709">
        <f t="shared" si="1"/>
        <v>4226</v>
      </c>
      <c r="I52" s="708">
        <f>НМЦК!L56</f>
        <v>4226</v>
      </c>
      <c r="J52" s="703"/>
    </row>
    <row r="53" spans="1:10" s="675" customFormat="1" ht="15.75" x14ac:dyDescent="0.2">
      <c r="A53" s="21">
        <v>9</v>
      </c>
      <c r="B53" s="22" t="s">
        <v>48</v>
      </c>
      <c r="C53" s="23" t="s">
        <v>49</v>
      </c>
      <c r="D53" s="676" t="s">
        <v>4642</v>
      </c>
      <c r="E53" s="670">
        <v>1</v>
      </c>
      <c r="F53" s="706">
        <f t="shared" si="0"/>
        <v>479344.78</v>
      </c>
      <c r="G53" s="706">
        <f>НМЦК!K57</f>
        <v>479344.78</v>
      </c>
      <c r="H53" s="707">
        <f t="shared" si="1"/>
        <v>136198</v>
      </c>
      <c r="I53" s="706">
        <f>НМЦК!L57</f>
        <v>136198</v>
      </c>
      <c r="J53" s="703"/>
    </row>
    <row r="54" spans="1:10" s="675" customFormat="1" ht="15.75" x14ac:dyDescent="0.2">
      <c r="A54" s="21">
        <v>10</v>
      </c>
      <c r="B54" s="22" t="s">
        <v>52</v>
      </c>
      <c r="C54" s="23" t="s">
        <v>53</v>
      </c>
      <c r="D54" s="676" t="s">
        <v>4642</v>
      </c>
      <c r="E54" s="670">
        <v>1</v>
      </c>
      <c r="F54" s="706">
        <f t="shared" si="0"/>
        <v>822049.6</v>
      </c>
      <c r="G54" s="706">
        <f>НМЦК!K58</f>
        <v>822049.6</v>
      </c>
      <c r="H54" s="707">
        <f t="shared" si="1"/>
        <v>24628</v>
      </c>
      <c r="I54" s="706">
        <f>НМЦК!L58</f>
        <v>24628</v>
      </c>
      <c r="J54" s="703"/>
    </row>
    <row r="55" spans="1:10" s="675" customFormat="1" ht="15.75" x14ac:dyDescent="0.2">
      <c r="A55" s="21">
        <v>11</v>
      </c>
      <c r="B55" s="22" t="s">
        <v>63</v>
      </c>
      <c r="C55" s="23" t="s">
        <v>64</v>
      </c>
      <c r="D55" s="669" t="s">
        <v>4642</v>
      </c>
      <c r="E55" s="670">
        <v>1</v>
      </c>
      <c r="F55" s="706">
        <f t="shared" si="0"/>
        <v>6894667</v>
      </c>
      <c r="G55" s="706">
        <f>НМЦК!K59</f>
        <v>6894667</v>
      </c>
      <c r="H55" s="707">
        <f t="shared" si="1"/>
        <v>0</v>
      </c>
      <c r="I55" s="706">
        <f>НМЦК!L59</f>
        <v>0</v>
      </c>
    </row>
    <row r="56" spans="1:10" s="682" customFormat="1" ht="38.25" x14ac:dyDescent="0.2">
      <c r="A56" s="294" t="s">
        <v>4656</v>
      </c>
      <c r="B56" s="288" t="s">
        <v>3596</v>
      </c>
      <c r="C56" s="289" t="s">
        <v>4615</v>
      </c>
      <c r="D56" s="689" t="s">
        <v>4642</v>
      </c>
      <c r="E56" s="678">
        <v>1</v>
      </c>
      <c r="F56" s="708">
        <f t="shared" si="0"/>
        <v>921925.6</v>
      </c>
      <c r="G56" s="708">
        <f>НМЦК!K60</f>
        <v>921925.6</v>
      </c>
      <c r="H56" s="709">
        <f t="shared" si="1"/>
        <v>0</v>
      </c>
      <c r="I56" s="708">
        <f>НМЦК!L60</f>
        <v>0</v>
      </c>
    </row>
    <row r="57" spans="1:10" s="682" customFormat="1" ht="38.25" x14ac:dyDescent="0.2">
      <c r="A57" s="294" t="s">
        <v>4657</v>
      </c>
      <c r="B57" s="288" t="s">
        <v>3596</v>
      </c>
      <c r="C57" s="289" t="s">
        <v>4616</v>
      </c>
      <c r="D57" s="689" t="s">
        <v>4642</v>
      </c>
      <c r="E57" s="678">
        <v>1</v>
      </c>
      <c r="F57" s="708">
        <f t="shared" si="0"/>
        <v>230481.4</v>
      </c>
      <c r="G57" s="708">
        <f>НМЦК!K61</f>
        <v>230481.4</v>
      </c>
      <c r="H57" s="709">
        <f t="shared" si="1"/>
        <v>0</v>
      </c>
      <c r="I57" s="708">
        <f>НМЦК!L61</f>
        <v>0</v>
      </c>
    </row>
    <row r="58" spans="1:10" s="682" customFormat="1" ht="38.25" x14ac:dyDescent="0.2">
      <c r="A58" s="294" t="s">
        <v>4658</v>
      </c>
      <c r="B58" s="288" t="s">
        <v>3598</v>
      </c>
      <c r="C58" s="289" t="s">
        <v>4617</v>
      </c>
      <c r="D58" s="689" t="s">
        <v>4642</v>
      </c>
      <c r="E58" s="678">
        <v>1</v>
      </c>
      <c r="F58" s="708">
        <f t="shared" si="0"/>
        <v>40512</v>
      </c>
      <c r="G58" s="708">
        <f>НМЦК!K62</f>
        <v>40512</v>
      </c>
      <c r="H58" s="709">
        <f t="shared" si="1"/>
        <v>0</v>
      </c>
      <c r="I58" s="708">
        <f>НМЦК!L62</f>
        <v>0</v>
      </c>
    </row>
    <row r="59" spans="1:10" s="682" customFormat="1" ht="38.25" x14ac:dyDescent="0.2">
      <c r="A59" s="294" t="s">
        <v>4668</v>
      </c>
      <c r="B59" s="288" t="s">
        <v>3598</v>
      </c>
      <c r="C59" s="289" t="s">
        <v>4618</v>
      </c>
      <c r="D59" s="689" t="s">
        <v>4642</v>
      </c>
      <c r="E59" s="678">
        <v>1</v>
      </c>
      <c r="F59" s="708">
        <f t="shared" si="0"/>
        <v>10128</v>
      </c>
      <c r="G59" s="708">
        <f>НМЦК!K63</f>
        <v>10128</v>
      </c>
      <c r="H59" s="709">
        <f t="shared" si="1"/>
        <v>0</v>
      </c>
      <c r="I59" s="708">
        <f>НМЦК!L63</f>
        <v>0</v>
      </c>
    </row>
    <row r="60" spans="1:10" s="682" customFormat="1" ht="25.5" x14ac:dyDescent="0.2">
      <c r="A60" s="294" t="s">
        <v>4669</v>
      </c>
      <c r="B60" s="288" t="s">
        <v>3600</v>
      </c>
      <c r="C60" s="289" t="s">
        <v>4622</v>
      </c>
      <c r="D60" s="689" t="s">
        <v>4642</v>
      </c>
      <c r="E60" s="678">
        <v>1</v>
      </c>
      <c r="F60" s="708">
        <f t="shared" si="0"/>
        <v>27117.599999999999</v>
      </c>
      <c r="G60" s="708">
        <f>НМЦК!K64</f>
        <v>27117.599999999999</v>
      </c>
      <c r="H60" s="709">
        <f t="shared" si="1"/>
        <v>0</v>
      </c>
      <c r="I60" s="708">
        <f>НМЦК!L64</f>
        <v>0</v>
      </c>
    </row>
    <row r="61" spans="1:10" s="682" customFormat="1" ht="25.5" x14ac:dyDescent="0.2">
      <c r="A61" s="294" t="s">
        <v>4670</v>
      </c>
      <c r="B61" s="288" t="s">
        <v>3600</v>
      </c>
      <c r="C61" s="289" t="s">
        <v>4619</v>
      </c>
      <c r="D61" s="677" t="s">
        <v>4642</v>
      </c>
      <c r="E61" s="678">
        <v>1</v>
      </c>
      <c r="F61" s="708">
        <f t="shared" si="0"/>
        <v>6779.4</v>
      </c>
      <c r="G61" s="708">
        <f>НМЦК!K65</f>
        <v>6779.4</v>
      </c>
      <c r="H61" s="709">
        <f t="shared" si="1"/>
        <v>0</v>
      </c>
      <c r="I61" s="708">
        <f>НМЦК!L65</f>
        <v>0</v>
      </c>
    </row>
    <row r="62" spans="1:10" s="682" customFormat="1" ht="25.5" x14ac:dyDescent="0.2">
      <c r="A62" s="294" t="s">
        <v>4671</v>
      </c>
      <c r="B62" s="288" t="s">
        <v>3602</v>
      </c>
      <c r="C62" s="289" t="s">
        <v>4621</v>
      </c>
      <c r="D62" s="677" t="s">
        <v>4642</v>
      </c>
      <c r="E62" s="678">
        <v>1</v>
      </c>
      <c r="F62" s="708">
        <f t="shared" si="0"/>
        <v>3111747.65</v>
      </c>
      <c r="G62" s="708">
        <f>НМЦК!K66</f>
        <v>3111747.65</v>
      </c>
      <c r="H62" s="709">
        <f t="shared" si="1"/>
        <v>0</v>
      </c>
      <c r="I62" s="708">
        <f>НМЦК!L66</f>
        <v>0</v>
      </c>
    </row>
    <row r="63" spans="1:10" s="682" customFormat="1" ht="25.5" x14ac:dyDescent="0.2">
      <c r="A63" s="294" t="s">
        <v>4672</v>
      </c>
      <c r="B63" s="288" t="s">
        <v>3602</v>
      </c>
      <c r="C63" s="289" t="s">
        <v>4620</v>
      </c>
      <c r="D63" s="677" t="s">
        <v>4642</v>
      </c>
      <c r="E63" s="678">
        <v>1</v>
      </c>
      <c r="F63" s="708">
        <f t="shared" si="0"/>
        <v>2545975.35</v>
      </c>
      <c r="G63" s="708">
        <f>НМЦК!K67</f>
        <v>2545975.35</v>
      </c>
      <c r="H63" s="709">
        <f t="shared" si="1"/>
        <v>0</v>
      </c>
      <c r="I63" s="708">
        <f>НМЦК!L67</f>
        <v>0</v>
      </c>
    </row>
    <row r="64" spans="1:10" s="675" customFormat="1" ht="15.75" x14ac:dyDescent="0.2">
      <c r="A64" s="21">
        <v>12</v>
      </c>
      <c r="B64" s="22" t="s">
        <v>67</v>
      </c>
      <c r="C64" s="23" t="s">
        <v>68</v>
      </c>
      <c r="D64" s="676" t="s">
        <v>4642</v>
      </c>
      <c r="E64" s="670">
        <v>1</v>
      </c>
      <c r="F64" s="706">
        <f t="shared" si="0"/>
        <v>1740519.87</v>
      </c>
      <c r="G64" s="706">
        <f>НМЦК!K68</f>
        <v>1740519.87</v>
      </c>
      <c r="H64" s="707">
        <f t="shared" si="1"/>
        <v>0</v>
      </c>
      <c r="I64" s="706">
        <f>НМЦК!L68</f>
        <v>0</v>
      </c>
    </row>
    <row r="65" spans="1:9" s="675" customFormat="1" ht="67.5" hidden="1" customHeight="1" x14ac:dyDescent="0.2">
      <c r="A65" s="21">
        <v>13</v>
      </c>
      <c r="B65" s="22" t="s">
        <v>69</v>
      </c>
      <c r="C65" s="23" t="s">
        <v>70</v>
      </c>
      <c r="D65" s="676" t="s">
        <v>4642</v>
      </c>
      <c r="E65" s="670">
        <v>1</v>
      </c>
      <c r="F65" s="706">
        <f t="shared" si="0"/>
        <v>0</v>
      </c>
      <c r="G65" s="706">
        <f>НМЦК!K69</f>
        <v>0</v>
      </c>
      <c r="H65" s="707">
        <f t="shared" si="1"/>
        <v>0</v>
      </c>
      <c r="I65" s="707">
        <f>НМЦК!L69</f>
        <v>0</v>
      </c>
    </row>
    <row r="66" spans="1:9" s="675" customFormat="1" ht="25.5" x14ac:dyDescent="0.2">
      <c r="A66" s="21">
        <v>13</v>
      </c>
      <c r="B66" s="22" t="s">
        <v>71</v>
      </c>
      <c r="C66" s="23" t="s">
        <v>72</v>
      </c>
      <c r="D66" s="676" t="s">
        <v>4642</v>
      </c>
      <c r="E66" s="670">
        <v>1</v>
      </c>
      <c r="F66" s="706">
        <f t="shared" si="0"/>
        <v>470</v>
      </c>
      <c r="G66" s="706">
        <f>НМЦК!K70</f>
        <v>470</v>
      </c>
      <c r="H66" s="707">
        <f t="shared" si="1"/>
        <v>0</v>
      </c>
      <c r="I66" s="706">
        <f>НМЦК!L70</f>
        <v>0</v>
      </c>
    </row>
    <row r="67" spans="1:9" s="675" customFormat="1" ht="38.25" x14ac:dyDescent="0.2">
      <c r="A67" s="21">
        <v>14</v>
      </c>
      <c r="B67" s="22" t="s">
        <v>71</v>
      </c>
      <c r="C67" s="23" t="s">
        <v>73</v>
      </c>
      <c r="D67" s="676" t="s">
        <v>4642</v>
      </c>
      <c r="E67" s="670">
        <v>1</v>
      </c>
      <c r="F67" s="706">
        <f t="shared" si="0"/>
        <v>4060</v>
      </c>
      <c r="G67" s="706">
        <f>НМЦК!K71</f>
        <v>4060</v>
      </c>
      <c r="H67" s="707">
        <f t="shared" si="1"/>
        <v>0</v>
      </c>
      <c r="I67" s="706">
        <f>НМЦК!L71</f>
        <v>0</v>
      </c>
    </row>
    <row r="68" spans="1:9" s="675" customFormat="1" ht="25.5" x14ac:dyDescent="0.2">
      <c r="A68" s="21">
        <v>15</v>
      </c>
      <c r="B68" s="22" t="s">
        <v>71</v>
      </c>
      <c r="C68" s="23" t="s">
        <v>108</v>
      </c>
      <c r="D68" s="676" t="s">
        <v>4642</v>
      </c>
      <c r="E68" s="670">
        <v>1</v>
      </c>
      <c r="F68" s="706">
        <f t="shared" si="0"/>
        <v>21040</v>
      </c>
      <c r="G68" s="706">
        <f>НМЦК!K72</f>
        <v>21040</v>
      </c>
      <c r="H68" s="707">
        <f t="shared" si="1"/>
        <v>0</v>
      </c>
      <c r="I68" s="706">
        <f>НМЦК!L72</f>
        <v>0</v>
      </c>
    </row>
    <row r="69" spans="1:9" s="675" customFormat="1" ht="38.25" hidden="1" x14ac:dyDescent="0.2">
      <c r="A69" s="21">
        <v>17</v>
      </c>
      <c r="B69" s="22" t="s">
        <v>95</v>
      </c>
      <c r="C69" s="23" t="s">
        <v>96</v>
      </c>
      <c r="D69" s="676" t="s">
        <v>4642</v>
      </c>
      <c r="E69" s="670">
        <v>1</v>
      </c>
      <c r="F69" s="706">
        <f t="shared" si="0"/>
        <v>0</v>
      </c>
      <c r="G69" s="706">
        <f>НМЦК!K73</f>
        <v>0</v>
      </c>
      <c r="H69" s="707">
        <f t="shared" si="1"/>
        <v>0</v>
      </c>
      <c r="I69" s="706">
        <f>НМЦК!L73</f>
        <v>0</v>
      </c>
    </row>
    <row r="70" spans="1:9" ht="15.75" x14ac:dyDescent="0.25">
      <c r="A70" s="690"/>
      <c r="B70" s="691"/>
      <c r="C70" s="692" t="s">
        <v>4659</v>
      </c>
      <c r="D70" s="691"/>
      <c r="E70" s="693"/>
      <c r="F70" s="694"/>
      <c r="G70" s="694">
        <f>G8+G9+G10+G24+G38+G42+G43+G49+G53+G54+G55+G64+G65+G66+G67+G68+G69</f>
        <v>72154537.420000002</v>
      </c>
      <c r="H70" s="694"/>
      <c r="I70" s="694">
        <f>I8+I9+I10+I24+I38+I42+I43+I49+I53+I54+I55+I64+I65+I66+I67+I68+I69</f>
        <v>28533564.969999999</v>
      </c>
    </row>
    <row r="71" spans="1:9" ht="15.75" x14ac:dyDescent="0.25">
      <c r="A71" s="696"/>
      <c r="B71" s="691"/>
      <c r="C71" s="692" t="s">
        <v>4660</v>
      </c>
      <c r="D71" s="691"/>
      <c r="E71" s="693"/>
      <c r="F71" s="694"/>
      <c r="G71" s="694">
        <f>G70*0.2</f>
        <v>14430907.48</v>
      </c>
      <c r="H71" s="694"/>
      <c r="I71" s="694">
        <f>I70*0.2</f>
        <v>5706712.9900000002</v>
      </c>
    </row>
    <row r="72" spans="1:9" ht="15.75" x14ac:dyDescent="0.25">
      <c r="A72" s="696"/>
      <c r="B72" s="691"/>
      <c r="C72" s="692" t="s">
        <v>4661</v>
      </c>
      <c r="D72" s="691"/>
      <c r="E72" s="693"/>
      <c r="F72" s="694"/>
      <c r="G72" s="694">
        <f>G70+G71</f>
        <v>86585444.900000006</v>
      </c>
      <c r="H72" s="694"/>
      <c r="I72" s="694">
        <f>I70+I71</f>
        <v>34240277.960000001</v>
      </c>
    </row>
    <row r="73" spans="1:9" s="665" customFormat="1" ht="15" x14ac:dyDescent="0.25">
      <c r="A73" s="698"/>
      <c r="B73" t="s">
        <v>468</v>
      </c>
      <c r="C73" s="700"/>
      <c r="D73" s="701"/>
      <c r="E73" s="702"/>
      <c r="F73" s="702"/>
      <c r="H73"/>
    </row>
    <row r="74" spans="1:9" s="665" customFormat="1" ht="15" x14ac:dyDescent="0.25">
      <c r="A74" s="698"/>
      <c r="B74"/>
      <c r="C74" s="700"/>
      <c r="D74" s="701"/>
      <c r="E74" s="702"/>
      <c r="F74" s="702"/>
      <c r="H74"/>
    </row>
    <row r="75" spans="1:9" s="665" customFormat="1" ht="15" x14ac:dyDescent="0.25">
      <c r="A75" s="698"/>
      <c r="B75" t="s">
        <v>469</v>
      </c>
      <c r="C75" s="700"/>
      <c r="D75" s="701"/>
      <c r="E75" s="702"/>
      <c r="F75" s="702"/>
      <c r="H75"/>
    </row>
  </sheetData>
  <mergeCells count="9">
    <mergeCell ref="A1:H1"/>
    <mergeCell ref="B3:H3"/>
    <mergeCell ref="E5:E6"/>
    <mergeCell ref="F5:G5"/>
    <mergeCell ref="H5:I5"/>
    <mergeCell ref="A5:A6"/>
    <mergeCell ref="B5:B6"/>
    <mergeCell ref="C5:C6"/>
    <mergeCell ref="D5:D6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66"/>
  <sheetViews>
    <sheetView topLeftCell="A226" zoomScale="115" zoomScaleNormal="115" workbookViewId="0">
      <selection activeCell="AC34" sqref="AC34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5" width="138.42578125" style="137" hidden="1" customWidth="1"/>
    <col min="26" max="28" width="84.42578125" style="137" hidden="1" customWidth="1"/>
    <col min="29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37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1793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1458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1273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48.87</v>
      </c>
      <c r="D20" s="236" t="s">
        <v>1794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L243*7.3/1000</f>
        <v>4.4000000000000004</v>
      </c>
      <c r="M22" s="148" t="s">
        <v>1795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26.43</v>
      </c>
      <c r="D23" s="152" t="s">
        <v>1656</v>
      </c>
      <c r="E23" s="135" t="s">
        <v>206</v>
      </c>
      <c r="G23" s="132" t="s">
        <v>212</v>
      </c>
      <c r="L23" s="153"/>
      <c r="M23" s="153">
        <v>61.81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22.44</v>
      </c>
      <c r="D24" s="152" t="s">
        <v>1796</v>
      </c>
      <c r="E24" s="135" t="s">
        <v>206</v>
      </c>
      <c r="G24" s="132" t="s">
        <v>214</v>
      </c>
      <c r="L24" s="153"/>
      <c r="M24" s="153">
        <v>0.97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1797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1797</v>
      </c>
    </row>
    <row r="32" spans="1:17" s="132" customFormat="1" ht="33.75" x14ac:dyDescent="0.2">
      <c r="A32" s="157" t="s">
        <v>225</v>
      </c>
      <c r="B32" s="158" t="s">
        <v>1798</v>
      </c>
      <c r="C32" s="917" t="s">
        <v>1799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225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1799</v>
      </c>
    </row>
    <row r="33" spans="1:22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2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117.7</v>
      </c>
      <c r="K34" s="168" t="s">
        <v>520</v>
      </c>
      <c r="L34" s="169">
        <v>147.13</v>
      </c>
      <c r="M34" s="170" t="s">
        <v>31</v>
      </c>
      <c r="N34" s="171" t="s">
        <v>31</v>
      </c>
      <c r="S34" s="137" t="s">
        <v>255</v>
      </c>
    </row>
    <row r="35" spans="1:22" s="132" customFormat="1" x14ac:dyDescent="0.2">
      <c r="A35" s="167"/>
      <c r="B35" s="166" t="s">
        <v>256</v>
      </c>
      <c r="C35" s="904" t="s">
        <v>257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12.53</v>
      </c>
      <c r="K35" s="168" t="s">
        <v>31</v>
      </c>
      <c r="L35" s="169">
        <v>12.53</v>
      </c>
      <c r="M35" s="170" t="s">
        <v>31</v>
      </c>
      <c r="N35" s="171" t="s">
        <v>31</v>
      </c>
      <c r="S35" s="137" t="s">
        <v>257</v>
      </c>
    </row>
    <row r="36" spans="1:22" s="132" customFormat="1" x14ac:dyDescent="0.2">
      <c r="A36" s="167"/>
      <c r="B36" s="166" t="s">
        <v>31</v>
      </c>
      <c r="C36" s="904" t="s">
        <v>258</v>
      </c>
      <c r="D36" s="904"/>
      <c r="E36" s="904"/>
      <c r="F36" s="168" t="s">
        <v>241</v>
      </c>
      <c r="G36" s="168" t="s">
        <v>1800</v>
      </c>
      <c r="H36" s="168" t="s">
        <v>520</v>
      </c>
      <c r="I36" s="168" t="s">
        <v>1801</v>
      </c>
      <c r="J36" s="169" t="s">
        <v>31</v>
      </c>
      <c r="K36" s="168" t="s">
        <v>31</v>
      </c>
      <c r="L36" s="169" t="s">
        <v>31</v>
      </c>
      <c r="M36" s="170" t="s">
        <v>31</v>
      </c>
      <c r="N36" s="171" t="s">
        <v>31</v>
      </c>
      <c r="T36" s="137" t="s">
        <v>258</v>
      </c>
    </row>
    <row r="37" spans="1:22" s="132" customFormat="1" x14ac:dyDescent="0.2">
      <c r="A37" s="167"/>
      <c r="B37" s="166" t="s">
        <v>31</v>
      </c>
      <c r="C37" s="917" t="s">
        <v>244</v>
      </c>
      <c r="D37" s="917"/>
      <c r="E37" s="917"/>
      <c r="F37" s="159" t="s">
        <v>31</v>
      </c>
      <c r="G37" s="159" t="s">
        <v>31</v>
      </c>
      <c r="H37" s="159" t="s">
        <v>31</v>
      </c>
      <c r="I37" s="159" t="s">
        <v>31</v>
      </c>
      <c r="J37" s="160">
        <v>130.22999999999999</v>
      </c>
      <c r="K37" s="159" t="s">
        <v>31</v>
      </c>
      <c r="L37" s="160">
        <v>159.66</v>
      </c>
      <c r="M37" s="161" t="s">
        <v>31</v>
      </c>
      <c r="N37" s="162" t="s">
        <v>31</v>
      </c>
      <c r="U37" s="137" t="s">
        <v>244</v>
      </c>
    </row>
    <row r="38" spans="1:22" s="132" customFormat="1" x14ac:dyDescent="0.2">
      <c r="A38" s="167"/>
      <c r="B38" s="166" t="s">
        <v>31</v>
      </c>
      <c r="C38" s="904" t="s">
        <v>245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 t="s">
        <v>31</v>
      </c>
      <c r="K38" s="168" t="s">
        <v>31</v>
      </c>
      <c r="L38" s="169">
        <v>147.13</v>
      </c>
      <c r="M38" s="170" t="s">
        <v>31</v>
      </c>
      <c r="N38" s="171" t="s">
        <v>31</v>
      </c>
      <c r="T38" s="137" t="s">
        <v>245</v>
      </c>
    </row>
    <row r="39" spans="1:22" s="132" customFormat="1" ht="22.5" x14ac:dyDescent="0.2">
      <c r="A39" s="167"/>
      <c r="B39" s="166" t="s">
        <v>699</v>
      </c>
      <c r="C39" s="904" t="s">
        <v>700</v>
      </c>
      <c r="D39" s="904"/>
      <c r="E39" s="904"/>
      <c r="F39" s="168" t="s">
        <v>144</v>
      </c>
      <c r="G39" s="168" t="s">
        <v>537</v>
      </c>
      <c r="H39" s="168" t="s">
        <v>31</v>
      </c>
      <c r="I39" s="168" t="s">
        <v>537</v>
      </c>
      <c r="J39" s="169" t="s">
        <v>31</v>
      </c>
      <c r="K39" s="168" t="s">
        <v>31</v>
      </c>
      <c r="L39" s="169">
        <v>117.7</v>
      </c>
      <c r="M39" s="170" t="s">
        <v>31</v>
      </c>
      <c r="N39" s="171" t="s">
        <v>31</v>
      </c>
      <c r="T39" s="137" t="s">
        <v>700</v>
      </c>
    </row>
    <row r="40" spans="1:22" s="132" customFormat="1" ht="22.5" x14ac:dyDescent="0.2">
      <c r="A40" s="167"/>
      <c r="B40" s="166" t="s">
        <v>701</v>
      </c>
      <c r="C40" s="904" t="s">
        <v>702</v>
      </c>
      <c r="D40" s="904"/>
      <c r="E40" s="904"/>
      <c r="F40" s="168" t="s">
        <v>144</v>
      </c>
      <c r="G40" s="168" t="s">
        <v>703</v>
      </c>
      <c r="H40" s="168" t="s">
        <v>31</v>
      </c>
      <c r="I40" s="168" t="s">
        <v>703</v>
      </c>
      <c r="J40" s="169" t="s">
        <v>31</v>
      </c>
      <c r="K40" s="168" t="s">
        <v>31</v>
      </c>
      <c r="L40" s="169">
        <v>88.28</v>
      </c>
      <c r="M40" s="170" t="s">
        <v>31</v>
      </c>
      <c r="N40" s="171" t="s">
        <v>31</v>
      </c>
      <c r="T40" s="137" t="s">
        <v>702</v>
      </c>
    </row>
    <row r="41" spans="1:22" s="132" customFormat="1" x14ac:dyDescent="0.2">
      <c r="A41" s="172"/>
      <c r="B41" s="173"/>
      <c r="C41" s="918" t="s">
        <v>252</v>
      </c>
      <c r="D41" s="918"/>
      <c r="E41" s="918"/>
      <c r="F41" s="174" t="s">
        <v>31</v>
      </c>
      <c r="G41" s="174" t="s">
        <v>31</v>
      </c>
      <c r="H41" s="174" t="s">
        <v>31</v>
      </c>
      <c r="I41" s="174" t="s">
        <v>31</v>
      </c>
      <c r="J41" s="175" t="s">
        <v>31</v>
      </c>
      <c r="K41" s="174" t="s">
        <v>31</v>
      </c>
      <c r="L41" s="175">
        <v>365.64</v>
      </c>
      <c r="M41" s="161" t="s">
        <v>31</v>
      </c>
      <c r="N41" s="176" t="s">
        <v>31</v>
      </c>
      <c r="V41" s="137" t="s">
        <v>252</v>
      </c>
    </row>
    <row r="42" spans="1:22" s="132" customFormat="1" ht="33.75" x14ac:dyDescent="0.2">
      <c r="A42" s="157" t="s">
        <v>235</v>
      </c>
      <c r="B42" s="158" t="s">
        <v>1802</v>
      </c>
      <c r="C42" s="917" t="s">
        <v>1803</v>
      </c>
      <c r="D42" s="917"/>
      <c r="E42" s="917"/>
      <c r="F42" s="159" t="s">
        <v>178</v>
      </c>
      <c r="G42" s="159" t="s">
        <v>31</v>
      </c>
      <c r="H42" s="159" t="s">
        <v>31</v>
      </c>
      <c r="I42" s="159" t="s">
        <v>225</v>
      </c>
      <c r="J42" s="160">
        <v>622.48</v>
      </c>
      <c r="K42" s="159" t="s">
        <v>31</v>
      </c>
      <c r="L42" s="160">
        <v>622.48</v>
      </c>
      <c r="M42" s="161" t="s">
        <v>31</v>
      </c>
      <c r="N42" s="162" t="s">
        <v>31</v>
      </c>
      <c r="Q42" s="137" t="s">
        <v>1803</v>
      </c>
    </row>
    <row r="43" spans="1:22" s="132" customFormat="1" ht="22.5" x14ac:dyDescent="0.2">
      <c r="A43" s="157" t="s">
        <v>238</v>
      </c>
      <c r="B43" s="158" t="s">
        <v>1000</v>
      </c>
      <c r="C43" s="917" t="s">
        <v>1804</v>
      </c>
      <c r="D43" s="917"/>
      <c r="E43" s="917"/>
      <c r="F43" s="159" t="s">
        <v>178</v>
      </c>
      <c r="G43" s="159" t="s">
        <v>31</v>
      </c>
      <c r="H43" s="159" t="s">
        <v>31</v>
      </c>
      <c r="I43" s="159" t="s">
        <v>235</v>
      </c>
      <c r="J43" s="160">
        <v>230.51</v>
      </c>
      <c r="K43" s="159" t="s">
        <v>31</v>
      </c>
      <c r="L43" s="160">
        <v>461.02</v>
      </c>
      <c r="M43" s="161" t="s">
        <v>31</v>
      </c>
      <c r="N43" s="162" t="s">
        <v>31</v>
      </c>
      <c r="Q43" s="137" t="s">
        <v>1804</v>
      </c>
    </row>
    <row r="44" spans="1:22" s="132" customFormat="1" ht="45" x14ac:dyDescent="0.2">
      <c r="A44" s="157" t="s">
        <v>256</v>
      </c>
      <c r="B44" s="158" t="s">
        <v>1805</v>
      </c>
      <c r="C44" s="917" t="s">
        <v>1806</v>
      </c>
      <c r="D44" s="917"/>
      <c r="E44" s="917"/>
      <c r="F44" s="159" t="s">
        <v>178</v>
      </c>
      <c r="G44" s="159" t="s">
        <v>31</v>
      </c>
      <c r="H44" s="159" t="s">
        <v>31</v>
      </c>
      <c r="I44" s="159" t="s">
        <v>235</v>
      </c>
      <c r="J44" s="160">
        <v>70.45</v>
      </c>
      <c r="K44" s="159" t="s">
        <v>31</v>
      </c>
      <c r="L44" s="160">
        <v>140.9</v>
      </c>
      <c r="M44" s="161" t="s">
        <v>31</v>
      </c>
      <c r="N44" s="162" t="s">
        <v>31</v>
      </c>
      <c r="Q44" s="137" t="s">
        <v>1806</v>
      </c>
    </row>
    <row r="45" spans="1:22" s="132" customFormat="1" ht="22.5" x14ac:dyDescent="0.2">
      <c r="A45" s="157" t="s">
        <v>285</v>
      </c>
      <c r="B45" s="158" t="s">
        <v>990</v>
      </c>
      <c r="C45" s="917" t="s">
        <v>991</v>
      </c>
      <c r="D45" s="917"/>
      <c r="E45" s="917"/>
      <c r="F45" s="159" t="s">
        <v>178</v>
      </c>
      <c r="G45" s="159" t="s">
        <v>31</v>
      </c>
      <c r="H45" s="159" t="s">
        <v>31</v>
      </c>
      <c r="I45" s="159" t="s">
        <v>225</v>
      </c>
      <c r="J45" s="160" t="s">
        <v>31</v>
      </c>
      <c r="K45" s="159" t="s">
        <v>31</v>
      </c>
      <c r="L45" s="160" t="s">
        <v>31</v>
      </c>
      <c r="M45" s="161" t="s">
        <v>31</v>
      </c>
      <c r="N45" s="162" t="s">
        <v>31</v>
      </c>
      <c r="Q45" s="137" t="s">
        <v>991</v>
      </c>
    </row>
    <row r="46" spans="1:22" s="132" customFormat="1" ht="22.5" x14ac:dyDescent="0.2">
      <c r="A46" s="165"/>
      <c r="B46" s="166" t="s">
        <v>231</v>
      </c>
      <c r="C46" s="904" t="s">
        <v>232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R46" s="137" t="s">
        <v>232</v>
      </c>
    </row>
    <row r="47" spans="1:22" s="132" customFormat="1" x14ac:dyDescent="0.2">
      <c r="A47" s="167"/>
      <c r="B47" s="166" t="s">
        <v>225</v>
      </c>
      <c r="C47" s="904" t="s">
        <v>255</v>
      </c>
      <c r="D47" s="904"/>
      <c r="E47" s="904"/>
      <c r="F47" s="168" t="s">
        <v>31</v>
      </c>
      <c r="G47" s="168" t="s">
        <v>31</v>
      </c>
      <c r="H47" s="168" t="s">
        <v>31</v>
      </c>
      <c r="I47" s="168" t="s">
        <v>31</v>
      </c>
      <c r="J47" s="169">
        <v>53.16</v>
      </c>
      <c r="K47" s="168" t="s">
        <v>520</v>
      </c>
      <c r="L47" s="169">
        <v>66.45</v>
      </c>
      <c r="M47" s="170" t="s">
        <v>31</v>
      </c>
      <c r="N47" s="171" t="s">
        <v>31</v>
      </c>
      <c r="S47" s="137" t="s">
        <v>255</v>
      </c>
    </row>
    <row r="48" spans="1:22" s="132" customFormat="1" x14ac:dyDescent="0.2">
      <c r="A48" s="167"/>
      <c r="B48" s="166" t="s">
        <v>256</v>
      </c>
      <c r="C48" s="904" t="s">
        <v>257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15.92</v>
      </c>
      <c r="K48" s="168" t="s">
        <v>31</v>
      </c>
      <c r="L48" s="169">
        <v>15.92</v>
      </c>
      <c r="M48" s="170" t="s">
        <v>31</v>
      </c>
      <c r="N48" s="171" t="s">
        <v>31</v>
      </c>
      <c r="S48" s="137" t="s">
        <v>257</v>
      </c>
    </row>
    <row r="49" spans="1:22" s="132" customFormat="1" x14ac:dyDescent="0.2">
      <c r="A49" s="167"/>
      <c r="B49" s="166" t="s">
        <v>31</v>
      </c>
      <c r="C49" s="904" t="s">
        <v>258</v>
      </c>
      <c r="D49" s="904"/>
      <c r="E49" s="904"/>
      <c r="F49" s="168" t="s">
        <v>241</v>
      </c>
      <c r="G49" s="168" t="s">
        <v>295</v>
      </c>
      <c r="H49" s="168" t="s">
        <v>520</v>
      </c>
      <c r="I49" s="168" t="s">
        <v>333</v>
      </c>
      <c r="J49" s="169" t="s">
        <v>31</v>
      </c>
      <c r="K49" s="168" t="s">
        <v>31</v>
      </c>
      <c r="L49" s="169" t="s">
        <v>31</v>
      </c>
      <c r="M49" s="170" t="s">
        <v>31</v>
      </c>
      <c r="N49" s="171" t="s">
        <v>31</v>
      </c>
      <c r="T49" s="137" t="s">
        <v>258</v>
      </c>
    </row>
    <row r="50" spans="1:22" s="132" customFormat="1" x14ac:dyDescent="0.2">
      <c r="A50" s="167"/>
      <c r="B50" s="166" t="s">
        <v>31</v>
      </c>
      <c r="C50" s="917" t="s">
        <v>244</v>
      </c>
      <c r="D50" s="917"/>
      <c r="E50" s="917"/>
      <c r="F50" s="159" t="s">
        <v>31</v>
      </c>
      <c r="G50" s="159" t="s">
        <v>31</v>
      </c>
      <c r="H50" s="159" t="s">
        <v>31</v>
      </c>
      <c r="I50" s="159" t="s">
        <v>31</v>
      </c>
      <c r="J50" s="160">
        <v>69.08</v>
      </c>
      <c r="K50" s="159" t="s">
        <v>31</v>
      </c>
      <c r="L50" s="160">
        <v>82.37</v>
      </c>
      <c r="M50" s="161" t="s">
        <v>31</v>
      </c>
      <c r="N50" s="162" t="s">
        <v>31</v>
      </c>
      <c r="U50" s="137" t="s">
        <v>244</v>
      </c>
    </row>
    <row r="51" spans="1:22" s="132" customFormat="1" x14ac:dyDescent="0.2">
      <c r="A51" s="167"/>
      <c r="B51" s="166" t="s">
        <v>31</v>
      </c>
      <c r="C51" s="904" t="s">
        <v>245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 t="s">
        <v>31</v>
      </c>
      <c r="K51" s="168" t="s">
        <v>31</v>
      </c>
      <c r="L51" s="169">
        <v>66.45</v>
      </c>
      <c r="M51" s="170" t="s">
        <v>31</v>
      </c>
      <c r="N51" s="171" t="s">
        <v>31</v>
      </c>
      <c r="T51" s="137" t="s">
        <v>245</v>
      </c>
    </row>
    <row r="52" spans="1:22" s="132" customFormat="1" ht="22.5" x14ac:dyDescent="0.2">
      <c r="A52" s="167"/>
      <c r="B52" s="166" t="s">
        <v>839</v>
      </c>
      <c r="C52" s="904" t="s">
        <v>840</v>
      </c>
      <c r="D52" s="904"/>
      <c r="E52" s="904"/>
      <c r="F52" s="168" t="s">
        <v>144</v>
      </c>
      <c r="G52" s="168" t="s">
        <v>841</v>
      </c>
      <c r="H52" s="168" t="s">
        <v>31</v>
      </c>
      <c r="I52" s="168" t="s">
        <v>841</v>
      </c>
      <c r="J52" s="169" t="s">
        <v>31</v>
      </c>
      <c r="K52" s="168" t="s">
        <v>31</v>
      </c>
      <c r="L52" s="169">
        <v>61.13</v>
      </c>
      <c r="M52" s="170" t="s">
        <v>31</v>
      </c>
      <c r="N52" s="171" t="s">
        <v>31</v>
      </c>
      <c r="T52" s="137" t="s">
        <v>840</v>
      </c>
    </row>
    <row r="53" spans="1:22" s="132" customFormat="1" ht="22.5" x14ac:dyDescent="0.2">
      <c r="A53" s="167"/>
      <c r="B53" s="166" t="s">
        <v>842</v>
      </c>
      <c r="C53" s="904" t="s">
        <v>843</v>
      </c>
      <c r="D53" s="904"/>
      <c r="E53" s="904"/>
      <c r="F53" s="168" t="s">
        <v>144</v>
      </c>
      <c r="G53" s="168" t="s">
        <v>554</v>
      </c>
      <c r="H53" s="168" t="s">
        <v>31</v>
      </c>
      <c r="I53" s="168" t="s">
        <v>554</v>
      </c>
      <c r="J53" s="169" t="s">
        <v>31</v>
      </c>
      <c r="K53" s="168" t="s">
        <v>31</v>
      </c>
      <c r="L53" s="169">
        <v>43.19</v>
      </c>
      <c r="M53" s="170" t="s">
        <v>31</v>
      </c>
      <c r="N53" s="171" t="s">
        <v>31</v>
      </c>
      <c r="T53" s="137" t="s">
        <v>843</v>
      </c>
    </row>
    <row r="54" spans="1:22" s="132" customFormat="1" x14ac:dyDescent="0.2">
      <c r="A54" s="172"/>
      <c r="B54" s="173"/>
      <c r="C54" s="918" t="s">
        <v>252</v>
      </c>
      <c r="D54" s="918"/>
      <c r="E54" s="918"/>
      <c r="F54" s="174" t="s">
        <v>31</v>
      </c>
      <c r="G54" s="174" t="s">
        <v>31</v>
      </c>
      <c r="H54" s="174" t="s">
        <v>31</v>
      </c>
      <c r="I54" s="174" t="s">
        <v>31</v>
      </c>
      <c r="J54" s="175" t="s">
        <v>31</v>
      </c>
      <c r="K54" s="174" t="s">
        <v>31</v>
      </c>
      <c r="L54" s="175">
        <v>186.69</v>
      </c>
      <c r="M54" s="161" t="s">
        <v>31</v>
      </c>
      <c r="N54" s="176" t="s">
        <v>31</v>
      </c>
      <c r="V54" s="137" t="s">
        <v>252</v>
      </c>
    </row>
    <row r="55" spans="1:22" s="132" customFormat="1" ht="22.5" x14ac:dyDescent="0.2">
      <c r="A55" s="157" t="s">
        <v>295</v>
      </c>
      <c r="B55" s="158" t="s">
        <v>1749</v>
      </c>
      <c r="C55" s="917" t="s">
        <v>1750</v>
      </c>
      <c r="D55" s="917"/>
      <c r="E55" s="917"/>
      <c r="F55" s="159" t="s">
        <v>178</v>
      </c>
      <c r="G55" s="159" t="s">
        <v>31</v>
      </c>
      <c r="H55" s="159" t="s">
        <v>31</v>
      </c>
      <c r="I55" s="159" t="s">
        <v>225</v>
      </c>
      <c r="J55" s="160">
        <v>692.04</v>
      </c>
      <c r="K55" s="159" t="s">
        <v>31</v>
      </c>
      <c r="L55" s="160">
        <v>692.04</v>
      </c>
      <c r="M55" s="161" t="s">
        <v>31</v>
      </c>
      <c r="N55" s="162" t="s">
        <v>31</v>
      </c>
      <c r="Q55" s="137" t="s">
        <v>1750</v>
      </c>
    </row>
    <row r="56" spans="1:22" s="132" customFormat="1" ht="56.25" x14ac:dyDescent="0.2">
      <c r="A56" s="157" t="s">
        <v>304</v>
      </c>
      <c r="B56" s="158" t="s">
        <v>967</v>
      </c>
      <c r="C56" s="917" t="s">
        <v>968</v>
      </c>
      <c r="D56" s="917"/>
      <c r="E56" s="917"/>
      <c r="F56" s="159" t="s">
        <v>178</v>
      </c>
      <c r="G56" s="159" t="s">
        <v>31</v>
      </c>
      <c r="H56" s="159" t="s">
        <v>31</v>
      </c>
      <c r="I56" s="159" t="s">
        <v>225</v>
      </c>
      <c r="J56" s="160" t="s">
        <v>31</v>
      </c>
      <c r="K56" s="159" t="s">
        <v>31</v>
      </c>
      <c r="L56" s="160" t="s">
        <v>31</v>
      </c>
      <c r="M56" s="161" t="s">
        <v>31</v>
      </c>
      <c r="N56" s="162" t="s">
        <v>31</v>
      </c>
      <c r="Q56" s="137" t="s">
        <v>968</v>
      </c>
    </row>
    <row r="57" spans="1:22" s="132" customFormat="1" ht="22.5" x14ac:dyDescent="0.2">
      <c r="A57" s="165"/>
      <c r="B57" s="166" t="s">
        <v>231</v>
      </c>
      <c r="C57" s="904" t="s">
        <v>232</v>
      </c>
      <c r="D57" s="904"/>
      <c r="E57" s="904"/>
      <c r="F57" s="904"/>
      <c r="G57" s="904"/>
      <c r="H57" s="904"/>
      <c r="I57" s="904"/>
      <c r="J57" s="904"/>
      <c r="K57" s="904"/>
      <c r="L57" s="904"/>
      <c r="M57" s="904"/>
      <c r="N57" s="912"/>
      <c r="R57" s="137" t="s">
        <v>232</v>
      </c>
    </row>
    <row r="58" spans="1:22" s="132" customFormat="1" x14ac:dyDescent="0.2">
      <c r="A58" s="167"/>
      <c r="B58" s="166" t="s">
        <v>225</v>
      </c>
      <c r="C58" s="904" t="s">
        <v>255</v>
      </c>
      <c r="D58" s="904"/>
      <c r="E58" s="904"/>
      <c r="F58" s="168" t="s">
        <v>31</v>
      </c>
      <c r="G58" s="168" t="s">
        <v>31</v>
      </c>
      <c r="H58" s="168" t="s">
        <v>31</v>
      </c>
      <c r="I58" s="168" t="s">
        <v>31</v>
      </c>
      <c r="J58" s="169">
        <v>9.91</v>
      </c>
      <c r="K58" s="168" t="s">
        <v>520</v>
      </c>
      <c r="L58" s="169">
        <v>12.39</v>
      </c>
      <c r="M58" s="170" t="s">
        <v>31</v>
      </c>
      <c r="N58" s="171" t="s">
        <v>31</v>
      </c>
      <c r="S58" s="137" t="s">
        <v>255</v>
      </c>
    </row>
    <row r="59" spans="1:22" s="132" customFormat="1" x14ac:dyDescent="0.2">
      <c r="A59" s="167"/>
      <c r="B59" s="166" t="s">
        <v>235</v>
      </c>
      <c r="C59" s="904" t="s">
        <v>236</v>
      </c>
      <c r="D59" s="904"/>
      <c r="E59" s="904"/>
      <c r="F59" s="168" t="s">
        <v>31</v>
      </c>
      <c r="G59" s="168" t="s">
        <v>31</v>
      </c>
      <c r="H59" s="168" t="s">
        <v>31</v>
      </c>
      <c r="I59" s="168" t="s">
        <v>31</v>
      </c>
      <c r="J59" s="169">
        <v>5.43</v>
      </c>
      <c r="K59" s="168" t="s">
        <v>520</v>
      </c>
      <c r="L59" s="169">
        <v>6.79</v>
      </c>
      <c r="M59" s="170" t="s">
        <v>31</v>
      </c>
      <c r="N59" s="171" t="s">
        <v>31</v>
      </c>
      <c r="S59" s="137" t="s">
        <v>236</v>
      </c>
    </row>
    <row r="60" spans="1:22" s="132" customFormat="1" x14ac:dyDescent="0.2">
      <c r="A60" s="167"/>
      <c r="B60" s="166" t="s">
        <v>238</v>
      </c>
      <c r="C60" s="904" t="s">
        <v>239</v>
      </c>
      <c r="D60" s="904"/>
      <c r="E60" s="904"/>
      <c r="F60" s="168" t="s">
        <v>31</v>
      </c>
      <c r="G60" s="168" t="s">
        <v>31</v>
      </c>
      <c r="H60" s="168" t="s">
        <v>31</v>
      </c>
      <c r="I60" s="168" t="s">
        <v>31</v>
      </c>
      <c r="J60" s="169">
        <v>0.76</v>
      </c>
      <c r="K60" s="168" t="s">
        <v>520</v>
      </c>
      <c r="L60" s="169">
        <v>0.95</v>
      </c>
      <c r="M60" s="170" t="s">
        <v>31</v>
      </c>
      <c r="N60" s="171" t="s">
        <v>31</v>
      </c>
      <c r="S60" s="137" t="s">
        <v>239</v>
      </c>
    </row>
    <row r="61" spans="1:22" s="132" customFormat="1" x14ac:dyDescent="0.2">
      <c r="A61" s="167"/>
      <c r="B61" s="166" t="s">
        <v>256</v>
      </c>
      <c r="C61" s="904" t="s">
        <v>257</v>
      </c>
      <c r="D61" s="904"/>
      <c r="E61" s="904"/>
      <c r="F61" s="168" t="s">
        <v>31</v>
      </c>
      <c r="G61" s="168" t="s">
        <v>31</v>
      </c>
      <c r="H61" s="168" t="s">
        <v>31</v>
      </c>
      <c r="I61" s="168" t="s">
        <v>31</v>
      </c>
      <c r="J61" s="169">
        <v>0.74</v>
      </c>
      <c r="K61" s="168" t="s">
        <v>31</v>
      </c>
      <c r="L61" s="169">
        <v>0.74</v>
      </c>
      <c r="M61" s="170" t="s">
        <v>31</v>
      </c>
      <c r="N61" s="171" t="s">
        <v>31</v>
      </c>
      <c r="S61" s="137" t="s">
        <v>257</v>
      </c>
    </row>
    <row r="62" spans="1:22" s="132" customFormat="1" x14ac:dyDescent="0.2">
      <c r="A62" s="167"/>
      <c r="B62" s="166" t="s">
        <v>31</v>
      </c>
      <c r="C62" s="904" t="s">
        <v>258</v>
      </c>
      <c r="D62" s="904"/>
      <c r="E62" s="904"/>
      <c r="F62" s="168" t="s">
        <v>241</v>
      </c>
      <c r="G62" s="168" t="s">
        <v>849</v>
      </c>
      <c r="H62" s="168" t="s">
        <v>520</v>
      </c>
      <c r="I62" s="168" t="s">
        <v>850</v>
      </c>
      <c r="J62" s="169" t="s">
        <v>31</v>
      </c>
      <c r="K62" s="168" t="s">
        <v>31</v>
      </c>
      <c r="L62" s="169" t="s">
        <v>31</v>
      </c>
      <c r="M62" s="170" t="s">
        <v>31</v>
      </c>
      <c r="N62" s="171" t="s">
        <v>31</v>
      </c>
      <c r="T62" s="137" t="s">
        <v>258</v>
      </c>
    </row>
    <row r="63" spans="1:22" s="132" customFormat="1" x14ac:dyDescent="0.2">
      <c r="A63" s="167"/>
      <c r="B63" s="166" t="s">
        <v>31</v>
      </c>
      <c r="C63" s="904" t="s">
        <v>240</v>
      </c>
      <c r="D63" s="904"/>
      <c r="E63" s="904"/>
      <c r="F63" s="168" t="s">
        <v>241</v>
      </c>
      <c r="G63" s="168" t="s">
        <v>736</v>
      </c>
      <c r="H63" s="168" t="s">
        <v>520</v>
      </c>
      <c r="I63" s="168" t="s">
        <v>371</v>
      </c>
      <c r="J63" s="169" t="s">
        <v>31</v>
      </c>
      <c r="K63" s="168" t="s">
        <v>31</v>
      </c>
      <c r="L63" s="169" t="s">
        <v>31</v>
      </c>
      <c r="M63" s="170" t="s">
        <v>31</v>
      </c>
      <c r="N63" s="171" t="s">
        <v>31</v>
      </c>
      <c r="T63" s="137" t="s">
        <v>240</v>
      </c>
    </row>
    <row r="64" spans="1:22" s="132" customFormat="1" x14ac:dyDescent="0.2">
      <c r="A64" s="167"/>
      <c r="B64" s="166" t="s">
        <v>31</v>
      </c>
      <c r="C64" s="917" t="s">
        <v>244</v>
      </c>
      <c r="D64" s="917"/>
      <c r="E64" s="917"/>
      <c r="F64" s="159" t="s">
        <v>31</v>
      </c>
      <c r="G64" s="159" t="s">
        <v>31</v>
      </c>
      <c r="H64" s="159" t="s">
        <v>31</v>
      </c>
      <c r="I64" s="159" t="s">
        <v>31</v>
      </c>
      <c r="J64" s="160">
        <v>16.079999999999998</v>
      </c>
      <c r="K64" s="159" t="s">
        <v>31</v>
      </c>
      <c r="L64" s="160">
        <v>19.920000000000002</v>
      </c>
      <c r="M64" s="161" t="s">
        <v>31</v>
      </c>
      <c r="N64" s="162" t="s">
        <v>31</v>
      </c>
      <c r="U64" s="137" t="s">
        <v>244</v>
      </c>
    </row>
    <row r="65" spans="1:22" s="132" customFormat="1" x14ac:dyDescent="0.2">
      <c r="A65" s="167"/>
      <c r="B65" s="166" t="s">
        <v>31</v>
      </c>
      <c r="C65" s="904" t="s">
        <v>245</v>
      </c>
      <c r="D65" s="904"/>
      <c r="E65" s="904"/>
      <c r="F65" s="168" t="s">
        <v>31</v>
      </c>
      <c r="G65" s="168" t="s">
        <v>31</v>
      </c>
      <c r="H65" s="168" t="s">
        <v>31</v>
      </c>
      <c r="I65" s="168" t="s">
        <v>31</v>
      </c>
      <c r="J65" s="169" t="s">
        <v>31</v>
      </c>
      <c r="K65" s="168" t="s">
        <v>31</v>
      </c>
      <c r="L65" s="169">
        <v>13.34</v>
      </c>
      <c r="M65" s="170" t="s">
        <v>31</v>
      </c>
      <c r="N65" s="171" t="s">
        <v>31</v>
      </c>
      <c r="T65" s="137" t="s">
        <v>245</v>
      </c>
    </row>
    <row r="66" spans="1:22" s="132" customFormat="1" ht="22.5" x14ac:dyDescent="0.2">
      <c r="A66" s="167"/>
      <c r="B66" s="166" t="s">
        <v>892</v>
      </c>
      <c r="C66" s="904" t="s">
        <v>893</v>
      </c>
      <c r="D66" s="904"/>
      <c r="E66" s="904"/>
      <c r="F66" s="168" t="s">
        <v>144</v>
      </c>
      <c r="G66" s="168" t="s">
        <v>248</v>
      </c>
      <c r="H66" s="168" t="s">
        <v>31</v>
      </c>
      <c r="I66" s="168" t="s">
        <v>248</v>
      </c>
      <c r="J66" s="169" t="s">
        <v>31</v>
      </c>
      <c r="K66" s="168" t="s">
        <v>31</v>
      </c>
      <c r="L66" s="169">
        <v>12.67</v>
      </c>
      <c r="M66" s="170" t="s">
        <v>31</v>
      </c>
      <c r="N66" s="171" t="s">
        <v>31</v>
      </c>
      <c r="T66" s="137" t="s">
        <v>893</v>
      </c>
    </row>
    <row r="67" spans="1:22" s="132" customFormat="1" ht="22.5" x14ac:dyDescent="0.2">
      <c r="A67" s="167"/>
      <c r="B67" s="166" t="s">
        <v>894</v>
      </c>
      <c r="C67" s="904" t="s">
        <v>895</v>
      </c>
      <c r="D67" s="904"/>
      <c r="E67" s="904"/>
      <c r="F67" s="168" t="s">
        <v>144</v>
      </c>
      <c r="G67" s="168" t="s">
        <v>554</v>
      </c>
      <c r="H67" s="168" t="s">
        <v>31</v>
      </c>
      <c r="I67" s="168" t="s">
        <v>554</v>
      </c>
      <c r="J67" s="169" t="s">
        <v>31</v>
      </c>
      <c r="K67" s="168" t="s">
        <v>31</v>
      </c>
      <c r="L67" s="169">
        <v>8.67</v>
      </c>
      <c r="M67" s="170" t="s">
        <v>31</v>
      </c>
      <c r="N67" s="171" t="s">
        <v>31</v>
      </c>
      <c r="T67" s="137" t="s">
        <v>895</v>
      </c>
    </row>
    <row r="68" spans="1:22" s="132" customFormat="1" x14ac:dyDescent="0.2">
      <c r="A68" s="172"/>
      <c r="B68" s="173"/>
      <c r="C68" s="918" t="s">
        <v>252</v>
      </c>
      <c r="D68" s="918"/>
      <c r="E68" s="918"/>
      <c r="F68" s="174" t="s">
        <v>31</v>
      </c>
      <c r="G68" s="174" t="s">
        <v>31</v>
      </c>
      <c r="H68" s="174" t="s">
        <v>31</v>
      </c>
      <c r="I68" s="174" t="s">
        <v>31</v>
      </c>
      <c r="J68" s="175" t="s">
        <v>31</v>
      </c>
      <c r="K68" s="174" t="s">
        <v>31</v>
      </c>
      <c r="L68" s="175">
        <v>41.26</v>
      </c>
      <c r="M68" s="161" t="s">
        <v>31</v>
      </c>
      <c r="N68" s="176" t="s">
        <v>31</v>
      </c>
      <c r="V68" s="137" t="s">
        <v>252</v>
      </c>
    </row>
    <row r="69" spans="1:22" s="132" customFormat="1" ht="45" x14ac:dyDescent="0.2">
      <c r="A69" s="157" t="s">
        <v>309</v>
      </c>
      <c r="B69" s="158" t="s">
        <v>1298</v>
      </c>
      <c r="C69" s="917" t="s">
        <v>1299</v>
      </c>
      <c r="D69" s="917"/>
      <c r="E69" s="917"/>
      <c r="F69" s="159" t="s">
        <v>178</v>
      </c>
      <c r="G69" s="159" t="s">
        <v>31</v>
      </c>
      <c r="H69" s="159" t="s">
        <v>31</v>
      </c>
      <c r="I69" s="159" t="s">
        <v>225</v>
      </c>
      <c r="J69" s="160">
        <v>145.41999999999999</v>
      </c>
      <c r="K69" s="159" t="s">
        <v>31</v>
      </c>
      <c r="L69" s="160">
        <v>145.41999999999999</v>
      </c>
      <c r="M69" s="161" t="s">
        <v>31</v>
      </c>
      <c r="N69" s="162" t="s">
        <v>31</v>
      </c>
      <c r="Q69" s="137" t="s">
        <v>1299</v>
      </c>
    </row>
    <row r="70" spans="1:22" s="132" customFormat="1" x14ac:dyDescent="0.2">
      <c r="A70" s="157" t="s">
        <v>315</v>
      </c>
      <c r="B70" s="158" t="s">
        <v>1282</v>
      </c>
      <c r="C70" s="917" t="s">
        <v>1283</v>
      </c>
      <c r="D70" s="917"/>
      <c r="E70" s="917"/>
      <c r="F70" s="159" t="s">
        <v>178</v>
      </c>
      <c r="G70" s="159" t="s">
        <v>31</v>
      </c>
      <c r="H70" s="159" t="s">
        <v>31</v>
      </c>
      <c r="I70" s="159" t="s">
        <v>235</v>
      </c>
      <c r="J70" s="160" t="s">
        <v>31</v>
      </c>
      <c r="K70" s="159" t="s">
        <v>31</v>
      </c>
      <c r="L70" s="160" t="s">
        <v>31</v>
      </c>
      <c r="M70" s="161" t="s">
        <v>31</v>
      </c>
      <c r="N70" s="162" t="s">
        <v>31</v>
      </c>
      <c r="Q70" s="137" t="s">
        <v>1283</v>
      </c>
    </row>
    <row r="71" spans="1:22" s="132" customFormat="1" ht="22.5" x14ac:dyDescent="0.2">
      <c r="A71" s="165"/>
      <c r="B71" s="166" t="s">
        <v>231</v>
      </c>
      <c r="C71" s="904" t="s">
        <v>232</v>
      </c>
      <c r="D71" s="904"/>
      <c r="E71" s="904"/>
      <c r="F71" s="904"/>
      <c r="G71" s="904"/>
      <c r="H71" s="904"/>
      <c r="I71" s="904"/>
      <c r="J71" s="904"/>
      <c r="K71" s="904"/>
      <c r="L71" s="904"/>
      <c r="M71" s="904"/>
      <c r="N71" s="912"/>
      <c r="R71" s="137" t="s">
        <v>232</v>
      </c>
    </row>
    <row r="72" spans="1:22" s="132" customFormat="1" x14ac:dyDescent="0.2">
      <c r="A72" s="167"/>
      <c r="B72" s="166" t="s">
        <v>225</v>
      </c>
      <c r="C72" s="904" t="s">
        <v>255</v>
      </c>
      <c r="D72" s="904"/>
      <c r="E72" s="904"/>
      <c r="F72" s="168" t="s">
        <v>31</v>
      </c>
      <c r="G72" s="168" t="s">
        <v>31</v>
      </c>
      <c r="H72" s="168" t="s">
        <v>31</v>
      </c>
      <c r="I72" s="168" t="s">
        <v>31</v>
      </c>
      <c r="J72" s="169">
        <v>4.4400000000000004</v>
      </c>
      <c r="K72" s="168" t="s">
        <v>520</v>
      </c>
      <c r="L72" s="169">
        <v>11.1</v>
      </c>
      <c r="M72" s="170" t="s">
        <v>31</v>
      </c>
      <c r="N72" s="171" t="s">
        <v>31</v>
      </c>
      <c r="S72" s="137" t="s">
        <v>255</v>
      </c>
    </row>
    <row r="73" spans="1:22" s="132" customFormat="1" x14ac:dyDescent="0.2">
      <c r="A73" s="167"/>
      <c r="B73" s="166" t="s">
        <v>235</v>
      </c>
      <c r="C73" s="904" t="s">
        <v>236</v>
      </c>
      <c r="D73" s="904"/>
      <c r="E73" s="904"/>
      <c r="F73" s="168" t="s">
        <v>31</v>
      </c>
      <c r="G73" s="168" t="s">
        <v>31</v>
      </c>
      <c r="H73" s="168" t="s">
        <v>31</v>
      </c>
      <c r="I73" s="168" t="s">
        <v>31</v>
      </c>
      <c r="J73" s="169">
        <v>29.85</v>
      </c>
      <c r="K73" s="168" t="s">
        <v>520</v>
      </c>
      <c r="L73" s="169">
        <v>74.63</v>
      </c>
      <c r="M73" s="170" t="s">
        <v>31</v>
      </c>
      <c r="N73" s="171" t="s">
        <v>31</v>
      </c>
      <c r="S73" s="137" t="s">
        <v>236</v>
      </c>
    </row>
    <row r="74" spans="1:22" s="132" customFormat="1" x14ac:dyDescent="0.2">
      <c r="A74" s="167"/>
      <c r="B74" s="166" t="s">
        <v>238</v>
      </c>
      <c r="C74" s="904" t="s">
        <v>239</v>
      </c>
      <c r="D74" s="904"/>
      <c r="E74" s="904"/>
      <c r="F74" s="168" t="s">
        <v>31</v>
      </c>
      <c r="G74" s="168" t="s">
        <v>31</v>
      </c>
      <c r="H74" s="168" t="s">
        <v>31</v>
      </c>
      <c r="I74" s="168" t="s">
        <v>31</v>
      </c>
      <c r="J74" s="169">
        <v>2.93</v>
      </c>
      <c r="K74" s="168" t="s">
        <v>520</v>
      </c>
      <c r="L74" s="169">
        <v>7.33</v>
      </c>
      <c r="M74" s="170" t="s">
        <v>31</v>
      </c>
      <c r="N74" s="171" t="s">
        <v>31</v>
      </c>
      <c r="S74" s="137" t="s">
        <v>239</v>
      </c>
    </row>
    <row r="75" spans="1:22" s="132" customFormat="1" x14ac:dyDescent="0.2">
      <c r="A75" s="167"/>
      <c r="B75" s="166" t="s">
        <v>256</v>
      </c>
      <c r="C75" s="904" t="s">
        <v>257</v>
      </c>
      <c r="D75" s="904"/>
      <c r="E75" s="904"/>
      <c r="F75" s="168" t="s">
        <v>31</v>
      </c>
      <c r="G75" s="168" t="s">
        <v>31</v>
      </c>
      <c r="H75" s="168" t="s">
        <v>31</v>
      </c>
      <c r="I75" s="168" t="s">
        <v>31</v>
      </c>
      <c r="J75" s="169">
        <v>8.33</v>
      </c>
      <c r="K75" s="168" t="s">
        <v>31</v>
      </c>
      <c r="L75" s="169">
        <v>16.66</v>
      </c>
      <c r="M75" s="170" t="s">
        <v>31</v>
      </c>
      <c r="N75" s="171" t="s">
        <v>31</v>
      </c>
      <c r="S75" s="137" t="s">
        <v>257</v>
      </c>
    </row>
    <row r="76" spans="1:22" s="132" customFormat="1" x14ac:dyDescent="0.2">
      <c r="A76" s="167"/>
      <c r="B76" s="166" t="s">
        <v>31</v>
      </c>
      <c r="C76" s="904" t="s">
        <v>258</v>
      </c>
      <c r="D76" s="904"/>
      <c r="E76" s="904"/>
      <c r="F76" s="168" t="s">
        <v>241</v>
      </c>
      <c r="G76" s="168" t="s">
        <v>878</v>
      </c>
      <c r="H76" s="168" t="s">
        <v>520</v>
      </c>
      <c r="I76" s="168" t="s">
        <v>1300</v>
      </c>
      <c r="J76" s="169" t="s">
        <v>31</v>
      </c>
      <c r="K76" s="168" t="s">
        <v>31</v>
      </c>
      <c r="L76" s="169" t="s">
        <v>31</v>
      </c>
      <c r="M76" s="170" t="s">
        <v>31</v>
      </c>
      <c r="N76" s="171" t="s">
        <v>31</v>
      </c>
      <c r="T76" s="137" t="s">
        <v>258</v>
      </c>
    </row>
    <row r="77" spans="1:22" s="132" customFormat="1" x14ac:dyDescent="0.2">
      <c r="A77" s="167"/>
      <c r="B77" s="166" t="s">
        <v>31</v>
      </c>
      <c r="C77" s="904" t="s">
        <v>240</v>
      </c>
      <c r="D77" s="904"/>
      <c r="E77" s="904"/>
      <c r="F77" s="168" t="s">
        <v>241</v>
      </c>
      <c r="G77" s="168" t="s">
        <v>939</v>
      </c>
      <c r="H77" s="168" t="s">
        <v>520</v>
      </c>
      <c r="I77" s="168" t="s">
        <v>570</v>
      </c>
      <c r="J77" s="169" t="s">
        <v>31</v>
      </c>
      <c r="K77" s="168" t="s">
        <v>31</v>
      </c>
      <c r="L77" s="169" t="s">
        <v>31</v>
      </c>
      <c r="M77" s="170" t="s">
        <v>31</v>
      </c>
      <c r="N77" s="171" t="s">
        <v>31</v>
      </c>
      <c r="T77" s="137" t="s">
        <v>240</v>
      </c>
    </row>
    <row r="78" spans="1:22" s="132" customFormat="1" x14ac:dyDescent="0.2">
      <c r="A78" s="167"/>
      <c r="B78" s="166" t="s">
        <v>31</v>
      </c>
      <c r="C78" s="917" t="s">
        <v>244</v>
      </c>
      <c r="D78" s="917"/>
      <c r="E78" s="917"/>
      <c r="F78" s="159" t="s">
        <v>31</v>
      </c>
      <c r="G78" s="159" t="s">
        <v>31</v>
      </c>
      <c r="H78" s="159" t="s">
        <v>31</v>
      </c>
      <c r="I78" s="159" t="s">
        <v>31</v>
      </c>
      <c r="J78" s="160">
        <v>42.62</v>
      </c>
      <c r="K78" s="159" t="s">
        <v>31</v>
      </c>
      <c r="L78" s="160">
        <v>102.39</v>
      </c>
      <c r="M78" s="161" t="s">
        <v>31</v>
      </c>
      <c r="N78" s="162" t="s">
        <v>31</v>
      </c>
      <c r="U78" s="137" t="s">
        <v>244</v>
      </c>
    </row>
    <row r="79" spans="1:22" s="132" customFormat="1" x14ac:dyDescent="0.2">
      <c r="A79" s="167"/>
      <c r="B79" s="166" t="s">
        <v>31</v>
      </c>
      <c r="C79" s="904" t="s">
        <v>245</v>
      </c>
      <c r="D79" s="904"/>
      <c r="E79" s="904"/>
      <c r="F79" s="168" t="s">
        <v>31</v>
      </c>
      <c r="G79" s="168" t="s">
        <v>31</v>
      </c>
      <c r="H79" s="168" t="s">
        <v>31</v>
      </c>
      <c r="I79" s="168" t="s">
        <v>31</v>
      </c>
      <c r="J79" s="169" t="s">
        <v>31</v>
      </c>
      <c r="K79" s="168" t="s">
        <v>31</v>
      </c>
      <c r="L79" s="169">
        <v>18.43</v>
      </c>
      <c r="M79" s="170" t="s">
        <v>31</v>
      </c>
      <c r="N79" s="171" t="s">
        <v>31</v>
      </c>
      <c r="T79" s="137" t="s">
        <v>245</v>
      </c>
    </row>
    <row r="80" spans="1:22" s="132" customFormat="1" ht="22.5" x14ac:dyDescent="0.2">
      <c r="A80" s="167"/>
      <c r="B80" s="166" t="s">
        <v>699</v>
      </c>
      <c r="C80" s="904" t="s">
        <v>700</v>
      </c>
      <c r="D80" s="904"/>
      <c r="E80" s="904"/>
      <c r="F80" s="168" t="s">
        <v>144</v>
      </c>
      <c r="G80" s="168" t="s">
        <v>537</v>
      </c>
      <c r="H80" s="168" t="s">
        <v>31</v>
      </c>
      <c r="I80" s="168" t="s">
        <v>537</v>
      </c>
      <c r="J80" s="169" t="s">
        <v>31</v>
      </c>
      <c r="K80" s="168" t="s">
        <v>31</v>
      </c>
      <c r="L80" s="169">
        <v>14.74</v>
      </c>
      <c r="M80" s="170" t="s">
        <v>31</v>
      </c>
      <c r="N80" s="171" t="s">
        <v>31</v>
      </c>
      <c r="T80" s="137" t="s">
        <v>700</v>
      </c>
    </row>
    <row r="81" spans="1:23" s="132" customFormat="1" ht="22.5" x14ac:dyDescent="0.2">
      <c r="A81" s="167"/>
      <c r="B81" s="166" t="s">
        <v>701</v>
      </c>
      <c r="C81" s="904" t="s">
        <v>702</v>
      </c>
      <c r="D81" s="904"/>
      <c r="E81" s="904"/>
      <c r="F81" s="168" t="s">
        <v>144</v>
      </c>
      <c r="G81" s="168" t="s">
        <v>703</v>
      </c>
      <c r="H81" s="168" t="s">
        <v>31</v>
      </c>
      <c r="I81" s="168" t="s">
        <v>703</v>
      </c>
      <c r="J81" s="169" t="s">
        <v>31</v>
      </c>
      <c r="K81" s="168" t="s">
        <v>31</v>
      </c>
      <c r="L81" s="169">
        <v>11.06</v>
      </c>
      <c r="M81" s="170" t="s">
        <v>31</v>
      </c>
      <c r="N81" s="171" t="s">
        <v>31</v>
      </c>
      <c r="T81" s="137" t="s">
        <v>702</v>
      </c>
    </row>
    <row r="82" spans="1:23" s="132" customFormat="1" x14ac:dyDescent="0.2">
      <c r="A82" s="172"/>
      <c r="B82" s="173"/>
      <c r="C82" s="918" t="s">
        <v>252</v>
      </c>
      <c r="D82" s="918"/>
      <c r="E82" s="918"/>
      <c r="F82" s="174" t="s">
        <v>31</v>
      </c>
      <c r="G82" s="174" t="s">
        <v>31</v>
      </c>
      <c r="H82" s="174" t="s">
        <v>31</v>
      </c>
      <c r="I82" s="174" t="s">
        <v>31</v>
      </c>
      <c r="J82" s="175" t="s">
        <v>31</v>
      </c>
      <c r="K82" s="174" t="s">
        <v>31</v>
      </c>
      <c r="L82" s="175">
        <v>128.19</v>
      </c>
      <c r="M82" s="161" t="s">
        <v>31</v>
      </c>
      <c r="N82" s="176" t="s">
        <v>31</v>
      </c>
      <c r="V82" s="137" t="s">
        <v>252</v>
      </c>
    </row>
    <row r="83" spans="1:23" s="132" customFormat="1" ht="22.5" x14ac:dyDescent="0.2">
      <c r="A83" s="157" t="s">
        <v>318</v>
      </c>
      <c r="B83" s="158" t="s">
        <v>1807</v>
      </c>
      <c r="C83" s="917" t="s">
        <v>1808</v>
      </c>
      <c r="D83" s="917"/>
      <c r="E83" s="917"/>
      <c r="F83" s="159" t="s">
        <v>178</v>
      </c>
      <c r="G83" s="159" t="s">
        <v>31</v>
      </c>
      <c r="H83" s="159" t="s">
        <v>31</v>
      </c>
      <c r="I83" s="159" t="s">
        <v>235</v>
      </c>
      <c r="J83" s="160">
        <v>1042.94</v>
      </c>
      <c r="K83" s="159" t="s">
        <v>706</v>
      </c>
      <c r="L83" s="160">
        <v>2110.91</v>
      </c>
      <c r="M83" s="161" t="s">
        <v>31</v>
      </c>
      <c r="N83" s="162" t="s">
        <v>31</v>
      </c>
      <c r="Q83" s="137" t="s">
        <v>1808</v>
      </c>
    </row>
    <row r="84" spans="1:23" s="132" customFormat="1" x14ac:dyDescent="0.2">
      <c r="A84" s="163"/>
      <c r="B84" s="164"/>
      <c r="C84" s="904" t="s">
        <v>1809</v>
      </c>
      <c r="D84" s="904"/>
      <c r="E84" s="904"/>
      <c r="F84" s="904"/>
      <c r="G84" s="904"/>
      <c r="H84" s="904"/>
      <c r="I84" s="904"/>
      <c r="J84" s="904"/>
      <c r="K84" s="904"/>
      <c r="L84" s="904"/>
      <c r="M84" s="904"/>
      <c r="N84" s="912"/>
      <c r="W84" s="137" t="s">
        <v>1809</v>
      </c>
    </row>
    <row r="85" spans="1:23" s="132" customFormat="1" ht="22.5" x14ac:dyDescent="0.2">
      <c r="A85" s="165"/>
      <c r="B85" s="166" t="s">
        <v>708</v>
      </c>
      <c r="C85" s="904" t="s">
        <v>709</v>
      </c>
      <c r="D85" s="904"/>
      <c r="E85" s="904"/>
      <c r="F85" s="904"/>
      <c r="G85" s="904"/>
      <c r="H85" s="904"/>
      <c r="I85" s="904"/>
      <c r="J85" s="904"/>
      <c r="K85" s="904"/>
      <c r="L85" s="904"/>
      <c r="M85" s="904"/>
      <c r="N85" s="912"/>
      <c r="R85" s="137" t="s">
        <v>709</v>
      </c>
    </row>
    <row r="86" spans="1:23" s="132" customFormat="1" ht="56.25" x14ac:dyDescent="0.2">
      <c r="A86" s="157" t="s">
        <v>323</v>
      </c>
      <c r="B86" s="158" t="s">
        <v>967</v>
      </c>
      <c r="C86" s="917" t="s">
        <v>968</v>
      </c>
      <c r="D86" s="917"/>
      <c r="E86" s="917"/>
      <c r="F86" s="159" t="s">
        <v>178</v>
      </c>
      <c r="G86" s="159" t="s">
        <v>31</v>
      </c>
      <c r="H86" s="159" t="s">
        <v>31</v>
      </c>
      <c r="I86" s="159" t="s">
        <v>225</v>
      </c>
      <c r="J86" s="160" t="s">
        <v>31</v>
      </c>
      <c r="K86" s="159" t="s">
        <v>31</v>
      </c>
      <c r="L86" s="160" t="s">
        <v>31</v>
      </c>
      <c r="M86" s="161" t="s">
        <v>31</v>
      </c>
      <c r="N86" s="162" t="s">
        <v>31</v>
      </c>
      <c r="Q86" s="137" t="s">
        <v>968</v>
      </c>
    </row>
    <row r="87" spans="1:23" s="132" customFormat="1" ht="22.5" x14ac:dyDescent="0.2">
      <c r="A87" s="165"/>
      <c r="B87" s="166" t="s">
        <v>231</v>
      </c>
      <c r="C87" s="904" t="s">
        <v>232</v>
      </c>
      <c r="D87" s="904"/>
      <c r="E87" s="904"/>
      <c r="F87" s="904"/>
      <c r="G87" s="904"/>
      <c r="H87" s="904"/>
      <c r="I87" s="904"/>
      <c r="J87" s="904"/>
      <c r="K87" s="904"/>
      <c r="L87" s="904"/>
      <c r="M87" s="904"/>
      <c r="N87" s="912"/>
      <c r="R87" s="137" t="s">
        <v>232</v>
      </c>
    </row>
    <row r="88" spans="1:23" s="132" customFormat="1" x14ac:dyDescent="0.2">
      <c r="A88" s="167"/>
      <c r="B88" s="166" t="s">
        <v>225</v>
      </c>
      <c r="C88" s="904" t="s">
        <v>255</v>
      </c>
      <c r="D88" s="904"/>
      <c r="E88" s="904"/>
      <c r="F88" s="168" t="s">
        <v>31</v>
      </c>
      <c r="G88" s="168" t="s">
        <v>31</v>
      </c>
      <c r="H88" s="168" t="s">
        <v>31</v>
      </c>
      <c r="I88" s="168" t="s">
        <v>31</v>
      </c>
      <c r="J88" s="169">
        <v>9.91</v>
      </c>
      <c r="K88" s="168" t="s">
        <v>520</v>
      </c>
      <c r="L88" s="169">
        <v>12.39</v>
      </c>
      <c r="M88" s="170" t="s">
        <v>31</v>
      </c>
      <c r="N88" s="171" t="s">
        <v>31</v>
      </c>
      <c r="S88" s="137" t="s">
        <v>255</v>
      </c>
    </row>
    <row r="89" spans="1:23" s="132" customFormat="1" x14ac:dyDescent="0.2">
      <c r="A89" s="167"/>
      <c r="B89" s="166" t="s">
        <v>235</v>
      </c>
      <c r="C89" s="904" t="s">
        <v>236</v>
      </c>
      <c r="D89" s="904"/>
      <c r="E89" s="904"/>
      <c r="F89" s="168" t="s">
        <v>31</v>
      </c>
      <c r="G89" s="168" t="s">
        <v>31</v>
      </c>
      <c r="H89" s="168" t="s">
        <v>31</v>
      </c>
      <c r="I89" s="168" t="s">
        <v>31</v>
      </c>
      <c r="J89" s="169">
        <v>5.43</v>
      </c>
      <c r="K89" s="168" t="s">
        <v>520</v>
      </c>
      <c r="L89" s="169">
        <v>6.79</v>
      </c>
      <c r="M89" s="170" t="s">
        <v>31</v>
      </c>
      <c r="N89" s="171" t="s">
        <v>31</v>
      </c>
      <c r="S89" s="137" t="s">
        <v>236</v>
      </c>
    </row>
    <row r="90" spans="1:23" s="132" customFormat="1" x14ac:dyDescent="0.2">
      <c r="A90" s="167"/>
      <c r="B90" s="166" t="s">
        <v>238</v>
      </c>
      <c r="C90" s="904" t="s">
        <v>239</v>
      </c>
      <c r="D90" s="904"/>
      <c r="E90" s="904"/>
      <c r="F90" s="168" t="s">
        <v>31</v>
      </c>
      <c r="G90" s="168" t="s">
        <v>31</v>
      </c>
      <c r="H90" s="168" t="s">
        <v>31</v>
      </c>
      <c r="I90" s="168" t="s">
        <v>31</v>
      </c>
      <c r="J90" s="169">
        <v>0.76</v>
      </c>
      <c r="K90" s="168" t="s">
        <v>520</v>
      </c>
      <c r="L90" s="169">
        <v>0.95</v>
      </c>
      <c r="M90" s="170" t="s">
        <v>31</v>
      </c>
      <c r="N90" s="171" t="s">
        <v>31</v>
      </c>
      <c r="S90" s="137" t="s">
        <v>239</v>
      </c>
    </row>
    <row r="91" spans="1:23" s="132" customFormat="1" x14ac:dyDescent="0.2">
      <c r="A91" s="167"/>
      <c r="B91" s="166" t="s">
        <v>256</v>
      </c>
      <c r="C91" s="904" t="s">
        <v>257</v>
      </c>
      <c r="D91" s="904"/>
      <c r="E91" s="904"/>
      <c r="F91" s="168" t="s">
        <v>31</v>
      </c>
      <c r="G91" s="168" t="s">
        <v>31</v>
      </c>
      <c r="H91" s="168" t="s">
        <v>31</v>
      </c>
      <c r="I91" s="168" t="s">
        <v>31</v>
      </c>
      <c r="J91" s="169">
        <v>0.74</v>
      </c>
      <c r="K91" s="168" t="s">
        <v>31</v>
      </c>
      <c r="L91" s="169">
        <v>0.74</v>
      </c>
      <c r="M91" s="170" t="s">
        <v>31</v>
      </c>
      <c r="N91" s="171" t="s">
        <v>31</v>
      </c>
      <c r="S91" s="137" t="s">
        <v>257</v>
      </c>
    </row>
    <row r="92" spans="1:23" s="132" customFormat="1" x14ac:dyDescent="0.2">
      <c r="A92" s="167"/>
      <c r="B92" s="166" t="s">
        <v>31</v>
      </c>
      <c r="C92" s="904" t="s">
        <v>258</v>
      </c>
      <c r="D92" s="904"/>
      <c r="E92" s="904"/>
      <c r="F92" s="168" t="s">
        <v>241</v>
      </c>
      <c r="G92" s="168" t="s">
        <v>849</v>
      </c>
      <c r="H92" s="168" t="s">
        <v>520</v>
      </c>
      <c r="I92" s="168" t="s">
        <v>850</v>
      </c>
      <c r="J92" s="169" t="s">
        <v>31</v>
      </c>
      <c r="K92" s="168" t="s">
        <v>31</v>
      </c>
      <c r="L92" s="169" t="s">
        <v>31</v>
      </c>
      <c r="M92" s="170" t="s">
        <v>31</v>
      </c>
      <c r="N92" s="171" t="s">
        <v>31</v>
      </c>
      <c r="T92" s="137" t="s">
        <v>258</v>
      </c>
    </row>
    <row r="93" spans="1:23" s="132" customFormat="1" x14ac:dyDescent="0.2">
      <c r="A93" s="167"/>
      <c r="B93" s="166" t="s">
        <v>31</v>
      </c>
      <c r="C93" s="904" t="s">
        <v>240</v>
      </c>
      <c r="D93" s="904"/>
      <c r="E93" s="904"/>
      <c r="F93" s="168" t="s">
        <v>241</v>
      </c>
      <c r="G93" s="168" t="s">
        <v>736</v>
      </c>
      <c r="H93" s="168" t="s">
        <v>520</v>
      </c>
      <c r="I93" s="168" t="s">
        <v>371</v>
      </c>
      <c r="J93" s="169" t="s">
        <v>31</v>
      </c>
      <c r="K93" s="168" t="s">
        <v>31</v>
      </c>
      <c r="L93" s="169" t="s">
        <v>31</v>
      </c>
      <c r="M93" s="170" t="s">
        <v>31</v>
      </c>
      <c r="N93" s="171" t="s">
        <v>31</v>
      </c>
      <c r="T93" s="137" t="s">
        <v>240</v>
      </c>
    </row>
    <row r="94" spans="1:23" s="132" customFormat="1" x14ac:dyDescent="0.2">
      <c r="A94" s="167"/>
      <c r="B94" s="166" t="s">
        <v>31</v>
      </c>
      <c r="C94" s="917" t="s">
        <v>244</v>
      </c>
      <c r="D94" s="917"/>
      <c r="E94" s="917"/>
      <c r="F94" s="159" t="s">
        <v>31</v>
      </c>
      <c r="G94" s="159" t="s">
        <v>31</v>
      </c>
      <c r="H94" s="159" t="s">
        <v>31</v>
      </c>
      <c r="I94" s="159" t="s">
        <v>31</v>
      </c>
      <c r="J94" s="160">
        <v>16.079999999999998</v>
      </c>
      <c r="K94" s="159" t="s">
        <v>31</v>
      </c>
      <c r="L94" s="160">
        <v>19.920000000000002</v>
      </c>
      <c r="M94" s="161" t="s">
        <v>31</v>
      </c>
      <c r="N94" s="162" t="s">
        <v>31</v>
      </c>
      <c r="U94" s="137" t="s">
        <v>244</v>
      </c>
    </row>
    <row r="95" spans="1:23" s="132" customFormat="1" x14ac:dyDescent="0.2">
      <c r="A95" s="167"/>
      <c r="B95" s="166" t="s">
        <v>31</v>
      </c>
      <c r="C95" s="904" t="s">
        <v>245</v>
      </c>
      <c r="D95" s="904"/>
      <c r="E95" s="904"/>
      <c r="F95" s="168" t="s">
        <v>31</v>
      </c>
      <c r="G95" s="168" t="s">
        <v>31</v>
      </c>
      <c r="H95" s="168" t="s">
        <v>31</v>
      </c>
      <c r="I95" s="168" t="s">
        <v>31</v>
      </c>
      <c r="J95" s="169" t="s">
        <v>31</v>
      </c>
      <c r="K95" s="168" t="s">
        <v>31</v>
      </c>
      <c r="L95" s="169">
        <v>13.34</v>
      </c>
      <c r="M95" s="170" t="s">
        <v>31</v>
      </c>
      <c r="N95" s="171" t="s">
        <v>31</v>
      </c>
      <c r="T95" s="137" t="s">
        <v>245</v>
      </c>
    </row>
    <row r="96" spans="1:23" s="132" customFormat="1" ht="22.5" x14ac:dyDescent="0.2">
      <c r="A96" s="167"/>
      <c r="B96" s="166" t="s">
        <v>892</v>
      </c>
      <c r="C96" s="904" t="s">
        <v>893</v>
      </c>
      <c r="D96" s="904"/>
      <c r="E96" s="904"/>
      <c r="F96" s="168" t="s">
        <v>144</v>
      </c>
      <c r="G96" s="168" t="s">
        <v>248</v>
      </c>
      <c r="H96" s="168" t="s">
        <v>31</v>
      </c>
      <c r="I96" s="168" t="s">
        <v>248</v>
      </c>
      <c r="J96" s="169" t="s">
        <v>31</v>
      </c>
      <c r="K96" s="168" t="s">
        <v>31</v>
      </c>
      <c r="L96" s="169">
        <v>12.67</v>
      </c>
      <c r="M96" s="170" t="s">
        <v>31</v>
      </c>
      <c r="N96" s="171" t="s">
        <v>31</v>
      </c>
      <c r="T96" s="137" t="s">
        <v>893</v>
      </c>
    </row>
    <row r="97" spans="1:24" s="132" customFormat="1" ht="22.5" x14ac:dyDescent="0.2">
      <c r="A97" s="167"/>
      <c r="B97" s="166" t="s">
        <v>894</v>
      </c>
      <c r="C97" s="904" t="s">
        <v>895</v>
      </c>
      <c r="D97" s="904"/>
      <c r="E97" s="904"/>
      <c r="F97" s="168" t="s">
        <v>144</v>
      </c>
      <c r="G97" s="168" t="s">
        <v>554</v>
      </c>
      <c r="H97" s="168" t="s">
        <v>31</v>
      </c>
      <c r="I97" s="168" t="s">
        <v>554</v>
      </c>
      <c r="J97" s="169" t="s">
        <v>31</v>
      </c>
      <c r="K97" s="168" t="s">
        <v>31</v>
      </c>
      <c r="L97" s="169">
        <v>8.67</v>
      </c>
      <c r="M97" s="170" t="s">
        <v>31</v>
      </c>
      <c r="N97" s="171" t="s">
        <v>31</v>
      </c>
      <c r="T97" s="137" t="s">
        <v>895</v>
      </c>
    </row>
    <row r="98" spans="1:24" s="132" customFormat="1" x14ac:dyDescent="0.2">
      <c r="A98" s="172"/>
      <c r="B98" s="173"/>
      <c r="C98" s="918" t="s">
        <v>252</v>
      </c>
      <c r="D98" s="918"/>
      <c r="E98" s="918"/>
      <c r="F98" s="174" t="s">
        <v>31</v>
      </c>
      <c r="G98" s="174" t="s">
        <v>31</v>
      </c>
      <c r="H98" s="174" t="s">
        <v>31</v>
      </c>
      <c r="I98" s="174" t="s">
        <v>31</v>
      </c>
      <c r="J98" s="175" t="s">
        <v>31</v>
      </c>
      <c r="K98" s="174" t="s">
        <v>31</v>
      </c>
      <c r="L98" s="175">
        <v>41.26</v>
      </c>
      <c r="M98" s="161" t="s">
        <v>31</v>
      </c>
      <c r="N98" s="176" t="s">
        <v>31</v>
      </c>
      <c r="V98" s="137" t="s">
        <v>252</v>
      </c>
    </row>
    <row r="99" spans="1:24" s="132" customFormat="1" ht="22.5" x14ac:dyDescent="0.2">
      <c r="A99" s="157" t="s">
        <v>328</v>
      </c>
      <c r="B99" s="158" t="s">
        <v>853</v>
      </c>
      <c r="C99" s="917" t="s">
        <v>1810</v>
      </c>
      <c r="D99" s="917"/>
      <c r="E99" s="917"/>
      <c r="F99" s="159" t="s">
        <v>178</v>
      </c>
      <c r="G99" s="159" t="s">
        <v>31</v>
      </c>
      <c r="H99" s="159" t="s">
        <v>31</v>
      </c>
      <c r="I99" s="159" t="s">
        <v>225</v>
      </c>
      <c r="J99" s="160">
        <v>82.6</v>
      </c>
      <c r="K99" s="159" t="s">
        <v>706</v>
      </c>
      <c r="L99" s="160">
        <v>83.59</v>
      </c>
      <c r="M99" s="161" t="s">
        <v>31</v>
      </c>
      <c r="N99" s="162" t="s">
        <v>31</v>
      </c>
      <c r="Q99" s="137" t="s">
        <v>1810</v>
      </c>
    </row>
    <row r="100" spans="1:24" s="132" customFormat="1" x14ac:dyDescent="0.2">
      <c r="A100" s="163"/>
      <c r="B100" s="164"/>
      <c r="C100" s="904" t="s">
        <v>1811</v>
      </c>
      <c r="D100" s="904"/>
      <c r="E100" s="904"/>
      <c r="F100" s="904"/>
      <c r="G100" s="904"/>
      <c r="H100" s="904"/>
      <c r="I100" s="904"/>
      <c r="J100" s="904"/>
      <c r="K100" s="904"/>
      <c r="L100" s="904"/>
      <c r="M100" s="904"/>
      <c r="N100" s="912"/>
      <c r="W100" s="137" t="s">
        <v>1811</v>
      </c>
    </row>
    <row r="101" spans="1:24" s="132" customFormat="1" ht="22.5" x14ac:dyDescent="0.2">
      <c r="A101" s="165"/>
      <c r="B101" s="166" t="s">
        <v>708</v>
      </c>
      <c r="C101" s="904" t="s">
        <v>709</v>
      </c>
      <c r="D101" s="904"/>
      <c r="E101" s="904"/>
      <c r="F101" s="904"/>
      <c r="G101" s="904"/>
      <c r="H101" s="904"/>
      <c r="I101" s="904"/>
      <c r="J101" s="904"/>
      <c r="K101" s="904"/>
      <c r="L101" s="904"/>
      <c r="M101" s="904"/>
      <c r="N101" s="912"/>
      <c r="R101" s="137" t="s">
        <v>709</v>
      </c>
    </row>
    <row r="102" spans="1:24" s="132" customFormat="1" x14ac:dyDescent="0.2">
      <c r="A102" s="157" t="s">
        <v>336</v>
      </c>
      <c r="B102" s="158" t="s">
        <v>1407</v>
      </c>
      <c r="C102" s="917" t="s">
        <v>1408</v>
      </c>
      <c r="D102" s="917"/>
      <c r="E102" s="917"/>
      <c r="F102" s="159" t="s">
        <v>900</v>
      </c>
      <c r="G102" s="159" t="s">
        <v>31</v>
      </c>
      <c r="H102" s="159" t="s">
        <v>31</v>
      </c>
      <c r="I102" s="159" t="s">
        <v>1381</v>
      </c>
      <c r="J102" s="160" t="s">
        <v>31</v>
      </c>
      <c r="K102" s="159" t="s">
        <v>31</v>
      </c>
      <c r="L102" s="160" t="s">
        <v>31</v>
      </c>
      <c r="M102" s="161" t="s">
        <v>31</v>
      </c>
      <c r="N102" s="162" t="s">
        <v>31</v>
      </c>
      <c r="Q102" s="137" t="s">
        <v>1408</v>
      </c>
    </row>
    <row r="103" spans="1:24" s="132" customFormat="1" x14ac:dyDescent="0.2">
      <c r="A103" s="163"/>
      <c r="B103" s="164"/>
      <c r="C103" s="904" t="s">
        <v>1812</v>
      </c>
      <c r="D103" s="904"/>
      <c r="E103" s="904"/>
      <c r="F103" s="904"/>
      <c r="G103" s="904"/>
      <c r="H103" s="904"/>
      <c r="I103" s="904"/>
      <c r="J103" s="904"/>
      <c r="K103" s="904"/>
      <c r="L103" s="904"/>
      <c r="M103" s="904"/>
      <c r="N103" s="912"/>
      <c r="X103" s="137" t="s">
        <v>1812</v>
      </c>
    </row>
    <row r="104" spans="1:24" s="132" customFormat="1" ht="22.5" x14ac:dyDescent="0.2">
      <c r="A104" s="165"/>
      <c r="B104" s="166" t="s">
        <v>231</v>
      </c>
      <c r="C104" s="904" t="s">
        <v>232</v>
      </c>
      <c r="D104" s="904"/>
      <c r="E104" s="904"/>
      <c r="F104" s="904"/>
      <c r="G104" s="904"/>
      <c r="H104" s="904"/>
      <c r="I104" s="904"/>
      <c r="J104" s="904"/>
      <c r="K104" s="904"/>
      <c r="L104" s="904"/>
      <c r="M104" s="904"/>
      <c r="N104" s="912"/>
      <c r="R104" s="137" t="s">
        <v>232</v>
      </c>
    </row>
    <row r="105" spans="1:24" s="132" customFormat="1" x14ac:dyDescent="0.2">
      <c r="A105" s="167"/>
      <c r="B105" s="166" t="s">
        <v>225</v>
      </c>
      <c r="C105" s="904" t="s">
        <v>255</v>
      </c>
      <c r="D105" s="904"/>
      <c r="E105" s="904"/>
      <c r="F105" s="168" t="s">
        <v>31</v>
      </c>
      <c r="G105" s="168" t="s">
        <v>31</v>
      </c>
      <c r="H105" s="168" t="s">
        <v>31</v>
      </c>
      <c r="I105" s="168" t="s">
        <v>31</v>
      </c>
      <c r="J105" s="169">
        <v>779.32</v>
      </c>
      <c r="K105" s="168" t="s">
        <v>520</v>
      </c>
      <c r="L105" s="169">
        <v>29.22</v>
      </c>
      <c r="M105" s="170" t="s">
        <v>31</v>
      </c>
      <c r="N105" s="171" t="s">
        <v>31</v>
      </c>
      <c r="S105" s="137" t="s">
        <v>255</v>
      </c>
    </row>
    <row r="106" spans="1:24" s="132" customFormat="1" x14ac:dyDescent="0.2">
      <c r="A106" s="167"/>
      <c r="B106" s="166" t="s">
        <v>235</v>
      </c>
      <c r="C106" s="904" t="s">
        <v>236</v>
      </c>
      <c r="D106" s="904"/>
      <c r="E106" s="904"/>
      <c r="F106" s="168" t="s">
        <v>31</v>
      </c>
      <c r="G106" s="168" t="s">
        <v>31</v>
      </c>
      <c r="H106" s="168" t="s">
        <v>31</v>
      </c>
      <c r="I106" s="168" t="s">
        <v>31</v>
      </c>
      <c r="J106" s="169">
        <v>36.22</v>
      </c>
      <c r="K106" s="168" t="s">
        <v>520</v>
      </c>
      <c r="L106" s="169">
        <v>1.36</v>
      </c>
      <c r="M106" s="170" t="s">
        <v>31</v>
      </c>
      <c r="N106" s="171" t="s">
        <v>31</v>
      </c>
      <c r="S106" s="137" t="s">
        <v>236</v>
      </c>
    </row>
    <row r="107" spans="1:24" s="132" customFormat="1" x14ac:dyDescent="0.2">
      <c r="A107" s="167"/>
      <c r="B107" s="166" t="s">
        <v>238</v>
      </c>
      <c r="C107" s="904" t="s">
        <v>239</v>
      </c>
      <c r="D107" s="904"/>
      <c r="E107" s="904"/>
      <c r="F107" s="168" t="s">
        <v>31</v>
      </c>
      <c r="G107" s="168" t="s">
        <v>31</v>
      </c>
      <c r="H107" s="168" t="s">
        <v>31</v>
      </c>
      <c r="I107" s="168" t="s">
        <v>31</v>
      </c>
      <c r="J107" s="169">
        <v>5.0199999999999996</v>
      </c>
      <c r="K107" s="168" t="s">
        <v>520</v>
      </c>
      <c r="L107" s="169">
        <v>0.19</v>
      </c>
      <c r="M107" s="170" t="s">
        <v>31</v>
      </c>
      <c r="N107" s="171" t="s">
        <v>31</v>
      </c>
      <c r="S107" s="137" t="s">
        <v>239</v>
      </c>
    </row>
    <row r="108" spans="1:24" s="132" customFormat="1" x14ac:dyDescent="0.2">
      <c r="A108" s="167"/>
      <c r="B108" s="166" t="s">
        <v>256</v>
      </c>
      <c r="C108" s="904" t="s">
        <v>257</v>
      </c>
      <c r="D108" s="904"/>
      <c r="E108" s="904"/>
      <c r="F108" s="168" t="s">
        <v>31</v>
      </c>
      <c r="G108" s="168" t="s">
        <v>31</v>
      </c>
      <c r="H108" s="168" t="s">
        <v>31</v>
      </c>
      <c r="I108" s="168" t="s">
        <v>31</v>
      </c>
      <c r="J108" s="169">
        <v>520.4</v>
      </c>
      <c r="K108" s="168" t="s">
        <v>31</v>
      </c>
      <c r="L108" s="169">
        <v>15.61</v>
      </c>
      <c r="M108" s="170" t="s">
        <v>31</v>
      </c>
      <c r="N108" s="171" t="s">
        <v>31</v>
      </c>
      <c r="S108" s="137" t="s">
        <v>257</v>
      </c>
    </row>
    <row r="109" spans="1:24" s="132" customFormat="1" x14ac:dyDescent="0.2">
      <c r="A109" s="167"/>
      <c r="B109" s="166" t="s">
        <v>31</v>
      </c>
      <c r="C109" s="904" t="s">
        <v>258</v>
      </c>
      <c r="D109" s="904"/>
      <c r="E109" s="904"/>
      <c r="F109" s="168" t="s">
        <v>241</v>
      </c>
      <c r="G109" s="168" t="s">
        <v>1409</v>
      </c>
      <c r="H109" s="168" t="s">
        <v>520</v>
      </c>
      <c r="I109" s="168" t="s">
        <v>1813</v>
      </c>
      <c r="J109" s="169" t="s">
        <v>31</v>
      </c>
      <c r="K109" s="168" t="s">
        <v>31</v>
      </c>
      <c r="L109" s="169" t="s">
        <v>31</v>
      </c>
      <c r="M109" s="170" t="s">
        <v>31</v>
      </c>
      <c r="N109" s="171" t="s">
        <v>31</v>
      </c>
      <c r="T109" s="137" t="s">
        <v>258</v>
      </c>
    </row>
    <row r="110" spans="1:24" s="132" customFormat="1" x14ac:dyDescent="0.2">
      <c r="A110" s="167"/>
      <c r="B110" s="166" t="s">
        <v>31</v>
      </c>
      <c r="C110" s="904" t="s">
        <v>240</v>
      </c>
      <c r="D110" s="904"/>
      <c r="E110" s="904"/>
      <c r="F110" s="168" t="s">
        <v>241</v>
      </c>
      <c r="G110" s="168" t="s">
        <v>860</v>
      </c>
      <c r="H110" s="168" t="s">
        <v>520</v>
      </c>
      <c r="I110" s="168" t="s">
        <v>741</v>
      </c>
      <c r="J110" s="169" t="s">
        <v>31</v>
      </c>
      <c r="K110" s="168" t="s">
        <v>31</v>
      </c>
      <c r="L110" s="169" t="s">
        <v>31</v>
      </c>
      <c r="M110" s="170" t="s">
        <v>31</v>
      </c>
      <c r="N110" s="171" t="s">
        <v>31</v>
      </c>
      <c r="T110" s="137" t="s">
        <v>240</v>
      </c>
    </row>
    <row r="111" spans="1:24" s="132" customFormat="1" x14ac:dyDescent="0.2">
      <c r="A111" s="167"/>
      <c r="B111" s="166" t="s">
        <v>31</v>
      </c>
      <c r="C111" s="917" t="s">
        <v>244</v>
      </c>
      <c r="D111" s="917"/>
      <c r="E111" s="917"/>
      <c r="F111" s="159" t="s">
        <v>31</v>
      </c>
      <c r="G111" s="159" t="s">
        <v>31</v>
      </c>
      <c r="H111" s="159" t="s">
        <v>31</v>
      </c>
      <c r="I111" s="159" t="s">
        <v>31</v>
      </c>
      <c r="J111" s="160">
        <v>1335.94</v>
      </c>
      <c r="K111" s="159" t="s">
        <v>31</v>
      </c>
      <c r="L111" s="160">
        <v>46.19</v>
      </c>
      <c r="M111" s="161" t="s">
        <v>31</v>
      </c>
      <c r="N111" s="162" t="s">
        <v>31</v>
      </c>
      <c r="U111" s="137" t="s">
        <v>244</v>
      </c>
    </row>
    <row r="112" spans="1:24" s="132" customFormat="1" x14ac:dyDescent="0.2">
      <c r="A112" s="167"/>
      <c r="B112" s="166" t="s">
        <v>31</v>
      </c>
      <c r="C112" s="904" t="s">
        <v>245</v>
      </c>
      <c r="D112" s="904"/>
      <c r="E112" s="904"/>
      <c r="F112" s="168" t="s">
        <v>31</v>
      </c>
      <c r="G112" s="168" t="s">
        <v>31</v>
      </c>
      <c r="H112" s="168" t="s">
        <v>31</v>
      </c>
      <c r="I112" s="168" t="s">
        <v>31</v>
      </c>
      <c r="J112" s="169" t="s">
        <v>31</v>
      </c>
      <c r="K112" s="168" t="s">
        <v>31</v>
      </c>
      <c r="L112" s="169">
        <v>29.41</v>
      </c>
      <c r="M112" s="170" t="s">
        <v>31</v>
      </c>
      <c r="N112" s="171" t="s">
        <v>31</v>
      </c>
      <c r="T112" s="137" t="s">
        <v>245</v>
      </c>
    </row>
    <row r="113" spans="1:23" s="132" customFormat="1" ht="22.5" x14ac:dyDescent="0.2">
      <c r="A113" s="167"/>
      <c r="B113" s="166" t="s">
        <v>892</v>
      </c>
      <c r="C113" s="904" t="s">
        <v>893</v>
      </c>
      <c r="D113" s="904"/>
      <c r="E113" s="904"/>
      <c r="F113" s="168" t="s">
        <v>144</v>
      </c>
      <c r="G113" s="168" t="s">
        <v>248</v>
      </c>
      <c r="H113" s="168" t="s">
        <v>31</v>
      </c>
      <c r="I113" s="168" t="s">
        <v>248</v>
      </c>
      <c r="J113" s="169" t="s">
        <v>31</v>
      </c>
      <c r="K113" s="168" t="s">
        <v>31</v>
      </c>
      <c r="L113" s="169">
        <v>27.94</v>
      </c>
      <c r="M113" s="170" t="s">
        <v>31</v>
      </c>
      <c r="N113" s="171" t="s">
        <v>31</v>
      </c>
      <c r="T113" s="137" t="s">
        <v>893</v>
      </c>
    </row>
    <row r="114" spans="1:23" s="132" customFormat="1" ht="22.5" x14ac:dyDescent="0.2">
      <c r="A114" s="167"/>
      <c r="B114" s="166" t="s">
        <v>894</v>
      </c>
      <c r="C114" s="904" t="s">
        <v>895</v>
      </c>
      <c r="D114" s="904"/>
      <c r="E114" s="904"/>
      <c r="F114" s="168" t="s">
        <v>144</v>
      </c>
      <c r="G114" s="168" t="s">
        <v>554</v>
      </c>
      <c r="H114" s="168" t="s">
        <v>31</v>
      </c>
      <c r="I114" s="168" t="s">
        <v>554</v>
      </c>
      <c r="J114" s="169" t="s">
        <v>31</v>
      </c>
      <c r="K114" s="168" t="s">
        <v>31</v>
      </c>
      <c r="L114" s="169">
        <v>19.12</v>
      </c>
      <c r="M114" s="170" t="s">
        <v>31</v>
      </c>
      <c r="N114" s="171" t="s">
        <v>31</v>
      </c>
      <c r="T114" s="137" t="s">
        <v>895</v>
      </c>
    </row>
    <row r="115" spans="1:23" s="132" customFormat="1" x14ac:dyDescent="0.2">
      <c r="A115" s="172"/>
      <c r="B115" s="173"/>
      <c r="C115" s="918" t="s">
        <v>252</v>
      </c>
      <c r="D115" s="918"/>
      <c r="E115" s="918"/>
      <c r="F115" s="174" t="s">
        <v>31</v>
      </c>
      <c r="G115" s="174" t="s">
        <v>31</v>
      </c>
      <c r="H115" s="174" t="s">
        <v>31</v>
      </c>
      <c r="I115" s="174" t="s">
        <v>31</v>
      </c>
      <c r="J115" s="175" t="s">
        <v>31</v>
      </c>
      <c r="K115" s="174" t="s">
        <v>31</v>
      </c>
      <c r="L115" s="175">
        <v>93.25</v>
      </c>
      <c r="M115" s="161" t="s">
        <v>31</v>
      </c>
      <c r="N115" s="176" t="s">
        <v>31</v>
      </c>
      <c r="V115" s="137" t="s">
        <v>252</v>
      </c>
    </row>
    <row r="116" spans="1:23" s="132" customFormat="1" ht="22.5" x14ac:dyDescent="0.2">
      <c r="A116" s="157" t="s">
        <v>341</v>
      </c>
      <c r="B116" s="158" t="s">
        <v>1814</v>
      </c>
      <c r="C116" s="917" t="s">
        <v>1815</v>
      </c>
      <c r="D116" s="917"/>
      <c r="E116" s="917"/>
      <c r="F116" s="159" t="s">
        <v>178</v>
      </c>
      <c r="G116" s="159" t="s">
        <v>31</v>
      </c>
      <c r="H116" s="159" t="s">
        <v>31</v>
      </c>
      <c r="I116" s="159" t="s">
        <v>225</v>
      </c>
      <c r="J116" s="160">
        <v>83.17</v>
      </c>
      <c r="K116" s="159" t="s">
        <v>706</v>
      </c>
      <c r="L116" s="160">
        <v>84.17</v>
      </c>
      <c r="M116" s="161" t="s">
        <v>31</v>
      </c>
      <c r="N116" s="162" t="s">
        <v>31</v>
      </c>
      <c r="Q116" s="137" t="s">
        <v>1815</v>
      </c>
    </row>
    <row r="117" spans="1:23" s="132" customFormat="1" x14ac:dyDescent="0.2">
      <c r="A117" s="163"/>
      <c r="B117" s="164"/>
      <c r="C117" s="904" t="s">
        <v>1816</v>
      </c>
      <c r="D117" s="904"/>
      <c r="E117" s="904"/>
      <c r="F117" s="904"/>
      <c r="G117" s="904"/>
      <c r="H117" s="904"/>
      <c r="I117" s="904"/>
      <c r="J117" s="904"/>
      <c r="K117" s="904"/>
      <c r="L117" s="904"/>
      <c r="M117" s="904"/>
      <c r="N117" s="912"/>
      <c r="W117" s="137" t="s">
        <v>1816</v>
      </c>
    </row>
    <row r="118" spans="1:23" s="132" customFormat="1" ht="22.5" x14ac:dyDescent="0.2">
      <c r="A118" s="165"/>
      <c r="B118" s="166" t="s">
        <v>708</v>
      </c>
      <c r="C118" s="904" t="s">
        <v>709</v>
      </c>
      <c r="D118" s="904"/>
      <c r="E118" s="904"/>
      <c r="F118" s="904"/>
      <c r="G118" s="904"/>
      <c r="H118" s="904"/>
      <c r="I118" s="904"/>
      <c r="J118" s="904"/>
      <c r="K118" s="904"/>
      <c r="L118" s="904"/>
      <c r="M118" s="904"/>
      <c r="N118" s="912"/>
      <c r="R118" s="137" t="s">
        <v>709</v>
      </c>
    </row>
    <row r="119" spans="1:23" s="132" customFormat="1" ht="33.75" x14ac:dyDescent="0.2">
      <c r="A119" s="157" t="s">
        <v>344</v>
      </c>
      <c r="B119" s="158" t="s">
        <v>1814</v>
      </c>
      <c r="C119" s="917" t="s">
        <v>1817</v>
      </c>
      <c r="D119" s="917"/>
      <c r="E119" s="917"/>
      <c r="F119" s="159" t="s">
        <v>178</v>
      </c>
      <c r="G119" s="159" t="s">
        <v>31</v>
      </c>
      <c r="H119" s="159" t="s">
        <v>31</v>
      </c>
      <c r="I119" s="159" t="s">
        <v>225</v>
      </c>
      <c r="J119" s="160">
        <v>83.17</v>
      </c>
      <c r="K119" s="159" t="s">
        <v>706</v>
      </c>
      <c r="L119" s="160">
        <v>84.17</v>
      </c>
      <c r="M119" s="161" t="s">
        <v>31</v>
      </c>
      <c r="N119" s="162" t="s">
        <v>31</v>
      </c>
      <c r="Q119" s="137" t="s">
        <v>1817</v>
      </c>
    </row>
    <row r="120" spans="1:23" s="132" customFormat="1" x14ac:dyDescent="0.2">
      <c r="A120" s="163"/>
      <c r="B120" s="164"/>
      <c r="C120" s="904" t="s">
        <v>1816</v>
      </c>
      <c r="D120" s="904"/>
      <c r="E120" s="904"/>
      <c r="F120" s="904"/>
      <c r="G120" s="904"/>
      <c r="H120" s="904"/>
      <c r="I120" s="904"/>
      <c r="J120" s="904"/>
      <c r="K120" s="904"/>
      <c r="L120" s="904"/>
      <c r="M120" s="904"/>
      <c r="N120" s="912"/>
      <c r="W120" s="137" t="s">
        <v>1816</v>
      </c>
    </row>
    <row r="121" spans="1:23" s="132" customFormat="1" ht="22.5" x14ac:dyDescent="0.2">
      <c r="A121" s="165"/>
      <c r="B121" s="166" t="s">
        <v>708</v>
      </c>
      <c r="C121" s="904" t="s">
        <v>709</v>
      </c>
      <c r="D121" s="904"/>
      <c r="E121" s="904"/>
      <c r="F121" s="904"/>
      <c r="G121" s="904"/>
      <c r="H121" s="904"/>
      <c r="I121" s="904"/>
      <c r="J121" s="904"/>
      <c r="K121" s="904"/>
      <c r="L121" s="904"/>
      <c r="M121" s="904"/>
      <c r="N121" s="912"/>
      <c r="R121" s="137" t="s">
        <v>709</v>
      </c>
    </row>
    <row r="122" spans="1:23" s="132" customFormat="1" ht="33.75" x14ac:dyDescent="0.2">
      <c r="A122" s="157" t="s">
        <v>346</v>
      </c>
      <c r="B122" s="158" t="s">
        <v>1818</v>
      </c>
      <c r="C122" s="917" t="s">
        <v>1819</v>
      </c>
      <c r="D122" s="917"/>
      <c r="E122" s="917"/>
      <c r="F122" s="159" t="s">
        <v>178</v>
      </c>
      <c r="G122" s="159" t="s">
        <v>31</v>
      </c>
      <c r="H122" s="159" t="s">
        <v>31</v>
      </c>
      <c r="I122" s="159" t="s">
        <v>225</v>
      </c>
      <c r="J122" s="160">
        <v>83.17</v>
      </c>
      <c r="K122" s="159" t="s">
        <v>706</v>
      </c>
      <c r="L122" s="160">
        <v>84.17</v>
      </c>
      <c r="M122" s="161" t="s">
        <v>31</v>
      </c>
      <c r="N122" s="162" t="s">
        <v>31</v>
      </c>
      <c r="Q122" s="137" t="s">
        <v>1819</v>
      </c>
    </row>
    <row r="123" spans="1:23" s="132" customFormat="1" x14ac:dyDescent="0.2">
      <c r="A123" s="163"/>
      <c r="B123" s="164"/>
      <c r="C123" s="904" t="s">
        <v>1816</v>
      </c>
      <c r="D123" s="904"/>
      <c r="E123" s="904"/>
      <c r="F123" s="904"/>
      <c r="G123" s="904"/>
      <c r="H123" s="904"/>
      <c r="I123" s="904"/>
      <c r="J123" s="904"/>
      <c r="K123" s="904"/>
      <c r="L123" s="904"/>
      <c r="M123" s="904"/>
      <c r="N123" s="912"/>
      <c r="W123" s="137" t="s">
        <v>1816</v>
      </c>
    </row>
    <row r="124" spans="1:23" s="132" customFormat="1" ht="22.5" x14ac:dyDescent="0.2">
      <c r="A124" s="165"/>
      <c r="B124" s="166" t="s">
        <v>708</v>
      </c>
      <c r="C124" s="904" t="s">
        <v>709</v>
      </c>
      <c r="D124" s="904"/>
      <c r="E124" s="904"/>
      <c r="F124" s="904"/>
      <c r="G124" s="904"/>
      <c r="H124" s="904"/>
      <c r="I124" s="904"/>
      <c r="J124" s="904"/>
      <c r="K124" s="904"/>
      <c r="L124" s="904"/>
      <c r="M124" s="904"/>
      <c r="N124" s="912"/>
      <c r="R124" s="137" t="s">
        <v>709</v>
      </c>
    </row>
    <row r="125" spans="1:23" s="132" customFormat="1" ht="56.25" x14ac:dyDescent="0.2">
      <c r="A125" s="157" t="s">
        <v>348</v>
      </c>
      <c r="B125" s="158" t="s">
        <v>967</v>
      </c>
      <c r="C125" s="917" t="s">
        <v>968</v>
      </c>
      <c r="D125" s="917"/>
      <c r="E125" s="917"/>
      <c r="F125" s="159" t="s">
        <v>178</v>
      </c>
      <c r="G125" s="159" t="s">
        <v>31</v>
      </c>
      <c r="H125" s="159" t="s">
        <v>31</v>
      </c>
      <c r="I125" s="159" t="s">
        <v>238</v>
      </c>
      <c r="J125" s="160" t="s">
        <v>31</v>
      </c>
      <c r="K125" s="159" t="s">
        <v>31</v>
      </c>
      <c r="L125" s="160" t="s">
        <v>31</v>
      </c>
      <c r="M125" s="161" t="s">
        <v>31</v>
      </c>
      <c r="N125" s="162" t="s">
        <v>31</v>
      </c>
      <c r="Q125" s="137" t="s">
        <v>968</v>
      </c>
    </row>
    <row r="126" spans="1:23" s="132" customFormat="1" ht="22.5" x14ac:dyDescent="0.2">
      <c r="A126" s="165"/>
      <c r="B126" s="166" t="s">
        <v>231</v>
      </c>
      <c r="C126" s="904" t="s">
        <v>232</v>
      </c>
      <c r="D126" s="904"/>
      <c r="E126" s="904"/>
      <c r="F126" s="904"/>
      <c r="G126" s="904"/>
      <c r="H126" s="904"/>
      <c r="I126" s="904"/>
      <c r="J126" s="904"/>
      <c r="K126" s="904"/>
      <c r="L126" s="904"/>
      <c r="M126" s="904"/>
      <c r="N126" s="912"/>
      <c r="R126" s="137" t="s">
        <v>232</v>
      </c>
    </row>
    <row r="127" spans="1:23" s="132" customFormat="1" x14ac:dyDescent="0.2">
      <c r="A127" s="167"/>
      <c r="B127" s="166" t="s">
        <v>225</v>
      </c>
      <c r="C127" s="904" t="s">
        <v>255</v>
      </c>
      <c r="D127" s="904"/>
      <c r="E127" s="904"/>
      <c r="F127" s="168" t="s">
        <v>31</v>
      </c>
      <c r="G127" s="168" t="s">
        <v>31</v>
      </c>
      <c r="H127" s="168" t="s">
        <v>31</v>
      </c>
      <c r="I127" s="168" t="s">
        <v>31</v>
      </c>
      <c r="J127" s="169">
        <v>9.91</v>
      </c>
      <c r="K127" s="168" t="s">
        <v>520</v>
      </c>
      <c r="L127" s="169">
        <v>37.159999999999997</v>
      </c>
      <c r="M127" s="170" t="s">
        <v>31</v>
      </c>
      <c r="N127" s="171" t="s">
        <v>31</v>
      </c>
      <c r="S127" s="137" t="s">
        <v>255</v>
      </c>
    </row>
    <row r="128" spans="1:23" s="132" customFormat="1" x14ac:dyDescent="0.2">
      <c r="A128" s="167"/>
      <c r="B128" s="166" t="s">
        <v>235</v>
      </c>
      <c r="C128" s="904" t="s">
        <v>236</v>
      </c>
      <c r="D128" s="904"/>
      <c r="E128" s="904"/>
      <c r="F128" s="168" t="s">
        <v>31</v>
      </c>
      <c r="G128" s="168" t="s">
        <v>31</v>
      </c>
      <c r="H128" s="168" t="s">
        <v>31</v>
      </c>
      <c r="I128" s="168" t="s">
        <v>31</v>
      </c>
      <c r="J128" s="169">
        <v>5.43</v>
      </c>
      <c r="K128" s="168" t="s">
        <v>520</v>
      </c>
      <c r="L128" s="169">
        <v>20.36</v>
      </c>
      <c r="M128" s="170" t="s">
        <v>31</v>
      </c>
      <c r="N128" s="171" t="s">
        <v>31</v>
      </c>
      <c r="S128" s="137" t="s">
        <v>236</v>
      </c>
    </row>
    <row r="129" spans="1:23" s="132" customFormat="1" x14ac:dyDescent="0.2">
      <c r="A129" s="167"/>
      <c r="B129" s="166" t="s">
        <v>238</v>
      </c>
      <c r="C129" s="904" t="s">
        <v>239</v>
      </c>
      <c r="D129" s="904"/>
      <c r="E129" s="904"/>
      <c r="F129" s="168" t="s">
        <v>31</v>
      </c>
      <c r="G129" s="168" t="s">
        <v>31</v>
      </c>
      <c r="H129" s="168" t="s">
        <v>31</v>
      </c>
      <c r="I129" s="168" t="s">
        <v>31</v>
      </c>
      <c r="J129" s="169">
        <v>0.76</v>
      </c>
      <c r="K129" s="168" t="s">
        <v>520</v>
      </c>
      <c r="L129" s="169">
        <v>2.85</v>
      </c>
      <c r="M129" s="170" t="s">
        <v>31</v>
      </c>
      <c r="N129" s="171" t="s">
        <v>31</v>
      </c>
      <c r="S129" s="137" t="s">
        <v>239</v>
      </c>
    </row>
    <row r="130" spans="1:23" s="132" customFormat="1" x14ac:dyDescent="0.2">
      <c r="A130" s="167"/>
      <c r="B130" s="166" t="s">
        <v>256</v>
      </c>
      <c r="C130" s="904" t="s">
        <v>257</v>
      </c>
      <c r="D130" s="904"/>
      <c r="E130" s="904"/>
      <c r="F130" s="168" t="s">
        <v>31</v>
      </c>
      <c r="G130" s="168" t="s">
        <v>31</v>
      </c>
      <c r="H130" s="168" t="s">
        <v>31</v>
      </c>
      <c r="I130" s="168" t="s">
        <v>31</v>
      </c>
      <c r="J130" s="169">
        <v>0.74</v>
      </c>
      <c r="K130" s="168" t="s">
        <v>31</v>
      </c>
      <c r="L130" s="169">
        <v>2.2200000000000002</v>
      </c>
      <c r="M130" s="170" t="s">
        <v>31</v>
      </c>
      <c r="N130" s="171" t="s">
        <v>31</v>
      </c>
      <c r="S130" s="137" t="s">
        <v>257</v>
      </c>
    </row>
    <row r="131" spans="1:23" s="132" customFormat="1" x14ac:dyDescent="0.2">
      <c r="A131" s="167"/>
      <c r="B131" s="166" t="s">
        <v>31</v>
      </c>
      <c r="C131" s="904" t="s">
        <v>258</v>
      </c>
      <c r="D131" s="904"/>
      <c r="E131" s="904"/>
      <c r="F131" s="168" t="s">
        <v>241</v>
      </c>
      <c r="G131" s="168" t="s">
        <v>849</v>
      </c>
      <c r="H131" s="168" t="s">
        <v>520</v>
      </c>
      <c r="I131" s="168" t="s">
        <v>1360</v>
      </c>
      <c r="J131" s="169" t="s">
        <v>31</v>
      </c>
      <c r="K131" s="168" t="s">
        <v>31</v>
      </c>
      <c r="L131" s="169" t="s">
        <v>31</v>
      </c>
      <c r="M131" s="170" t="s">
        <v>31</v>
      </c>
      <c r="N131" s="171" t="s">
        <v>31</v>
      </c>
      <c r="T131" s="137" t="s">
        <v>258</v>
      </c>
    </row>
    <row r="132" spans="1:23" s="132" customFormat="1" x14ac:dyDescent="0.2">
      <c r="A132" s="167"/>
      <c r="B132" s="166" t="s">
        <v>31</v>
      </c>
      <c r="C132" s="904" t="s">
        <v>240</v>
      </c>
      <c r="D132" s="904"/>
      <c r="E132" s="904"/>
      <c r="F132" s="168" t="s">
        <v>241</v>
      </c>
      <c r="G132" s="168" t="s">
        <v>736</v>
      </c>
      <c r="H132" s="168" t="s">
        <v>520</v>
      </c>
      <c r="I132" s="168" t="s">
        <v>1748</v>
      </c>
      <c r="J132" s="169" t="s">
        <v>31</v>
      </c>
      <c r="K132" s="168" t="s">
        <v>31</v>
      </c>
      <c r="L132" s="169" t="s">
        <v>31</v>
      </c>
      <c r="M132" s="170" t="s">
        <v>31</v>
      </c>
      <c r="N132" s="171" t="s">
        <v>31</v>
      </c>
      <c r="T132" s="137" t="s">
        <v>240</v>
      </c>
    </row>
    <row r="133" spans="1:23" s="132" customFormat="1" x14ac:dyDescent="0.2">
      <c r="A133" s="167"/>
      <c r="B133" s="166" t="s">
        <v>31</v>
      </c>
      <c r="C133" s="917" t="s">
        <v>244</v>
      </c>
      <c r="D133" s="917"/>
      <c r="E133" s="917"/>
      <c r="F133" s="159" t="s">
        <v>31</v>
      </c>
      <c r="G133" s="159" t="s">
        <v>31</v>
      </c>
      <c r="H133" s="159" t="s">
        <v>31</v>
      </c>
      <c r="I133" s="159" t="s">
        <v>31</v>
      </c>
      <c r="J133" s="160">
        <v>16.079999999999998</v>
      </c>
      <c r="K133" s="159" t="s">
        <v>31</v>
      </c>
      <c r="L133" s="160">
        <v>59.74</v>
      </c>
      <c r="M133" s="161" t="s">
        <v>31</v>
      </c>
      <c r="N133" s="162" t="s">
        <v>31</v>
      </c>
      <c r="U133" s="137" t="s">
        <v>244</v>
      </c>
    </row>
    <row r="134" spans="1:23" s="132" customFormat="1" x14ac:dyDescent="0.2">
      <c r="A134" s="167"/>
      <c r="B134" s="166" t="s">
        <v>31</v>
      </c>
      <c r="C134" s="904" t="s">
        <v>245</v>
      </c>
      <c r="D134" s="904"/>
      <c r="E134" s="904"/>
      <c r="F134" s="168" t="s">
        <v>31</v>
      </c>
      <c r="G134" s="168" t="s">
        <v>31</v>
      </c>
      <c r="H134" s="168" t="s">
        <v>31</v>
      </c>
      <c r="I134" s="168" t="s">
        <v>31</v>
      </c>
      <c r="J134" s="169" t="s">
        <v>31</v>
      </c>
      <c r="K134" s="168" t="s">
        <v>31</v>
      </c>
      <c r="L134" s="169">
        <v>40.01</v>
      </c>
      <c r="M134" s="170" t="s">
        <v>31</v>
      </c>
      <c r="N134" s="171" t="s">
        <v>31</v>
      </c>
      <c r="T134" s="137" t="s">
        <v>245</v>
      </c>
    </row>
    <row r="135" spans="1:23" s="132" customFormat="1" ht="22.5" x14ac:dyDescent="0.2">
      <c r="A135" s="167"/>
      <c r="B135" s="166" t="s">
        <v>892</v>
      </c>
      <c r="C135" s="904" t="s">
        <v>893</v>
      </c>
      <c r="D135" s="904"/>
      <c r="E135" s="904"/>
      <c r="F135" s="168" t="s">
        <v>144</v>
      </c>
      <c r="G135" s="168" t="s">
        <v>248</v>
      </c>
      <c r="H135" s="168" t="s">
        <v>31</v>
      </c>
      <c r="I135" s="168" t="s">
        <v>248</v>
      </c>
      <c r="J135" s="169" t="s">
        <v>31</v>
      </c>
      <c r="K135" s="168" t="s">
        <v>31</v>
      </c>
      <c r="L135" s="169">
        <v>38.01</v>
      </c>
      <c r="M135" s="170" t="s">
        <v>31</v>
      </c>
      <c r="N135" s="171" t="s">
        <v>31</v>
      </c>
      <c r="T135" s="137" t="s">
        <v>893</v>
      </c>
    </row>
    <row r="136" spans="1:23" s="132" customFormat="1" ht="22.5" x14ac:dyDescent="0.2">
      <c r="A136" s="167"/>
      <c r="B136" s="166" t="s">
        <v>894</v>
      </c>
      <c r="C136" s="904" t="s">
        <v>895</v>
      </c>
      <c r="D136" s="904"/>
      <c r="E136" s="904"/>
      <c r="F136" s="168" t="s">
        <v>144</v>
      </c>
      <c r="G136" s="168" t="s">
        <v>554</v>
      </c>
      <c r="H136" s="168" t="s">
        <v>31</v>
      </c>
      <c r="I136" s="168" t="s">
        <v>554</v>
      </c>
      <c r="J136" s="169" t="s">
        <v>31</v>
      </c>
      <c r="K136" s="168" t="s">
        <v>31</v>
      </c>
      <c r="L136" s="169">
        <v>26.01</v>
      </c>
      <c r="M136" s="170" t="s">
        <v>31</v>
      </c>
      <c r="N136" s="171" t="s">
        <v>31</v>
      </c>
      <c r="T136" s="137" t="s">
        <v>895</v>
      </c>
    </row>
    <row r="137" spans="1:23" s="132" customFormat="1" x14ac:dyDescent="0.2">
      <c r="A137" s="172"/>
      <c r="B137" s="173"/>
      <c r="C137" s="918" t="s">
        <v>252</v>
      </c>
      <c r="D137" s="918"/>
      <c r="E137" s="918"/>
      <c r="F137" s="174" t="s">
        <v>31</v>
      </c>
      <c r="G137" s="174" t="s">
        <v>31</v>
      </c>
      <c r="H137" s="174" t="s">
        <v>31</v>
      </c>
      <c r="I137" s="174" t="s">
        <v>31</v>
      </c>
      <c r="J137" s="175" t="s">
        <v>31</v>
      </c>
      <c r="K137" s="174" t="s">
        <v>31</v>
      </c>
      <c r="L137" s="175">
        <v>123.76</v>
      </c>
      <c r="M137" s="161" t="s">
        <v>31</v>
      </c>
      <c r="N137" s="176" t="s">
        <v>31</v>
      </c>
      <c r="V137" s="137" t="s">
        <v>252</v>
      </c>
    </row>
    <row r="138" spans="1:23" s="132" customFormat="1" ht="22.5" x14ac:dyDescent="0.2">
      <c r="A138" s="157" t="s">
        <v>351</v>
      </c>
      <c r="B138" s="158" t="s">
        <v>1341</v>
      </c>
      <c r="C138" s="917" t="s">
        <v>1820</v>
      </c>
      <c r="D138" s="917"/>
      <c r="E138" s="917"/>
      <c r="F138" s="159" t="s">
        <v>178</v>
      </c>
      <c r="G138" s="159" t="s">
        <v>31</v>
      </c>
      <c r="H138" s="159" t="s">
        <v>31</v>
      </c>
      <c r="I138" s="159" t="s">
        <v>238</v>
      </c>
      <c r="J138" s="160">
        <v>36.770000000000003</v>
      </c>
      <c r="K138" s="159" t="s">
        <v>706</v>
      </c>
      <c r="L138" s="160">
        <v>111.63</v>
      </c>
      <c r="M138" s="161" t="s">
        <v>31</v>
      </c>
      <c r="N138" s="162" t="s">
        <v>31</v>
      </c>
      <c r="Q138" s="137" t="s">
        <v>1820</v>
      </c>
    </row>
    <row r="139" spans="1:23" s="132" customFormat="1" x14ac:dyDescent="0.2">
      <c r="A139" s="163"/>
      <c r="B139" s="164"/>
      <c r="C139" s="904" t="s">
        <v>1821</v>
      </c>
      <c r="D139" s="904"/>
      <c r="E139" s="904"/>
      <c r="F139" s="904"/>
      <c r="G139" s="904"/>
      <c r="H139" s="904"/>
      <c r="I139" s="904"/>
      <c r="J139" s="904"/>
      <c r="K139" s="904"/>
      <c r="L139" s="904"/>
      <c r="M139" s="904"/>
      <c r="N139" s="912"/>
      <c r="W139" s="137" t="s">
        <v>1821</v>
      </c>
    </row>
    <row r="140" spans="1:23" s="132" customFormat="1" ht="22.5" x14ac:dyDescent="0.2">
      <c r="A140" s="165"/>
      <c r="B140" s="166" t="s">
        <v>708</v>
      </c>
      <c r="C140" s="904" t="s">
        <v>709</v>
      </c>
      <c r="D140" s="904"/>
      <c r="E140" s="904"/>
      <c r="F140" s="904"/>
      <c r="G140" s="904"/>
      <c r="H140" s="904"/>
      <c r="I140" s="904"/>
      <c r="J140" s="904"/>
      <c r="K140" s="904"/>
      <c r="L140" s="904"/>
      <c r="M140" s="904"/>
      <c r="N140" s="912"/>
      <c r="R140" s="137" t="s">
        <v>709</v>
      </c>
    </row>
    <row r="141" spans="1:23" s="132" customFormat="1" x14ac:dyDescent="0.2">
      <c r="A141" s="157" t="s">
        <v>356</v>
      </c>
      <c r="B141" s="158" t="s">
        <v>1822</v>
      </c>
      <c r="C141" s="917" t="s">
        <v>1823</v>
      </c>
      <c r="D141" s="917"/>
      <c r="E141" s="917"/>
      <c r="F141" s="159" t="s">
        <v>178</v>
      </c>
      <c r="G141" s="159" t="s">
        <v>31</v>
      </c>
      <c r="H141" s="159" t="s">
        <v>31</v>
      </c>
      <c r="I141" s="159" t="s">
        <v>235</v>
      </c>
      <c r="J141" s="160" t="s">
        <v>31</v>
      </c>
      <c r="K141" s="159" t="s">
        <v>31</v>
      </c>
      <c r="L141" s="160" t="s">
        <v>31</v>
      </c>
      <c r="M141" s="161" t="s">
        <v>31</v>
      </c>
      <c r="N141" s="162" t="s">
        <v>31</v>
      </c>
      <c r="Q141" s="137" t="s">
        <v>1823</v>
      </c>
    </row>
    <row r="142" spans="1:23" s="132" customFormat="1" ht="22.5" x14ac:dyDescent="0.2">
      <c r="A142" s="165"/>
      <c r="B142" s="166" t="s">
        <v>231</v>
      </c>
      <c r="C142" s="904" t="s">
        <v>232</v>
      </c>
      <c r="D142" s="904"/>
      <c r="E142" s="904"/>
      <c r="F142" s="904"/>
      <c r="G142" s="904"/>
      <c r="H142" s="904"/>
      <c r="I142" s="904"/>
      <c r="J142" s="904"/>
      <c r="K142" s="904"/>
      <c r="L142" s="904"/>
      <c r="M142" s="904"/>
      <c r="N142" s="912"/>
      <c r="R142" s="137" t="s">
        <v>232</v>
      </c>
    </row>
    <row r="143" spans="1:23" s="132" customFormat="1" x14ac:dyDescent="0.2">
      <c r="A143" s="167"/>
      <c r="B143" s="166" t="s">
        <v>225</v>
      </c>
      <c r="C143" s="904" t="s">
        <v>255</v>
      </c>
      <c r="D143" s="904"/>
      <c r="E143" s="904"/>
      <c r="F143" s="168" t="s">
        <v>31</v>
      </c>
      <c r="G143" s="168" t="s">
        <v>31</v>
      </c>
      <c r="H143" s="168" t="s">
        <v>31</v>
      </c>
      <c r="I143" s="168" t="s">
        <v>31</v>
      </c>
      <c r="J143" s="169">
        <v>3.37</v>
      </c>
      <c r="K143" s="168" t="s">
        <v>520</v>
      </c>
      <c r="L143" s="169">
        <v>8.43</v>
      </c>
      <c r="M143" s="170" t="s">
        <v>31</v>
      </c>
      <c r="N143" s="171" t="s">
        <v>31</v>
      </c>
      <c r="S143" s="137" t="s">
        <v>255</v>
      </c>
    </row>
    <row r="144" spans="1:23" s="132" customFormat="1" x14ac:dyDescent="0.2">
      <c r="A144" s="167"/>
      <c r="B144" s="166" t="s">
        <v>235</v>
      </c>
      <c r="C144" s="904" t="s">
        <v>236</v>
      </c>
      <c r="D144" s="904"/>
      <c r="E144" s="904"/>
      <c r="F144" s="168" t="s">
        <v>31</v>
      </c>
      <c r="G144" s="168" t="s">
        <v>31</v>
      </c>
      <c r="H144" s="168" t="s">
        <v>31</v>
      </c>
      <c r="I144" s="168" t="s">
        <v>31</v>
      </c>
      <c r="J144" s="169">
        <v>0.97</v>
      </c>
      <c r="K144" s="168" t="s">
        <v>520</v>
      </c>
      <c r="L144" s="169">
        <v>2.4300000000000002</v>
      </c>
      <c r="M144" s="170" t="s">
        <v>31</v>
      </c>
      <c r="N144" s="171" t="s">
        <v>31</v>
      </c>
      <c r="S144" s="137" t="s">
        <v>236</v>
      </c>
    </row>
    <row r="145" spans="1:24" s="132" customFormat="1" x14ac:dyDescent="0.2">
      <c r="A145" s="167"/>
      <c r="B145" s="166" t="s">
        <v>256</v>
      </c>
      <c r="C145" s="904" t="s">
        <v>257</v>
      </c>
      <c r="D145" s="904"/>
      <c r="E145" s="904"/>
      <c r="F145" s="168" t="s">
        <v>31</v>
      </c>
      <c r="G145" s="168" t="s">
        <v>31</v>
      </c>
      <c r="H145" s="168" t="s">
        <v>31</v>
      </c>
      <c r="I145" s="168" t="s">
        <v>31</v>
      </c>
      <c r="J145" s="169">
        <v>1.2</v>
      </c>
      <c r="K145" s="168" t="s">
        <v>31</v>
      </c>
      <c r="L145" s="169">
        <v>2.4</v>
      </c>
      <c r="M145" s="170" t="s">
        <v>31</v>
      </c>
      <c r="N145" s="171" t="s">
        <v>31</v>
      </c>
      <c r="S145" s="137" t="s">
        <v>257</v>
      </c>
    </row>
    <row r="146" spans="1:24" s="132" customFormat="1" x14ac:dyDescent="0.2">
      <c r="A146" s="167"/>
      <c r="B146" s="166" t="s">
        <v>31</v>
      </c>
      <c r="C146" s="904" t="s">
        <v>258</v>
      </c>
      <c r="D146" s="904"/>
      <c r="E146" s="904"/>
      <c r="F146" s="168" t="s">
        <v>241</v>
      </c>
      <c r="G146" s="168" t="s">
        <v>593</v>
      </c>
      <c r="H146" s="168" t="s">
        <v>520</v>
      </c>
      <c r="I146" s="168" t="s">
        <v>1824</v>
      </c>
      <c r="J146" s="169" t="s">
        <v>31</v>
      </c>
      <c r="K146" s="168" t="s">
        <v>31</v>
      </c>
      <c r="L146" s="169" t="s">
        <v>31</v>
      </c>
      <c r="M146" s="170" t="s">
        <v>31</v>
      </c>
      <c r="N146" s="171" t="s">
        <v>31</v>
      </c>
      <c r="T146" s="137" t="s">
        <v>258</v>
      </c>
    </row>
    <row r="147" spans="1:24" s="132" customFormat="1" x14ac:dyDescent="0.2">
      <c r="A147" s="167"/>
      <c r="B147" s="166" t="s">
        <v>31</v>
      </c>
      <c r="C147" s="917" t="s">
        <v>244</v>
      </c>
      <c r="D147" s="917"/>
      <c r="E147" s="917"/>
      <c r="F147" s="159" t="s">
        <v>31</v>
      </c>
      <c r="G147" s="159" t="s">
        <v>31</v>
      </c>
      <c r="H147" s="159" t="s">
        <v>31</v>
      </c>
      <c r="I147" s="159" t="s">
        <v>31</v>
      </c>
      <c r="J147" s="160">
        <v>5.54</v>
      </c>
      <c r="K147" s="159" t="s">
        <v>31</v>
      </c>
      <c r="L147" s="160">
        <v>13.26</v>
      </c>
      <c r="M147" s="161" t="s">
        <v>31</v>
      </c>
      <c r="N147" s="162" t="s">
        <v>31</v>
      </c>
      <c r="U147" s="137" t="s">
        <v>244</v>
      </c>
    </row>
    <row r="148" spans="1:24" s="132" customFormat="1" x14ac:dyDescent="0.2">
      <c r="A148" s="167"/>
      <c r="B148" s="166" t="s">
        <v>31</v>
      </c>
      <c r="C148" s="904" t="s">
        <v>245</v>
      </c>
      <c r="D148" s="904"/>
      <c r="E148" s="904"/>
      <c r="F148" s="168" t="s">
        <v>31</v>
      </c>
      <c r="G148" s="168" t="s">
        <v>31</v>
      </c>
      <c r="H148" s="168" t="s">
        <v>31</v>
      </c>
      <c r="I148" s="168" t="s">
        <v>31</v>
      </c>
      <c r="J148" s="169" t="s">
        <v>31</v>
      </c>
      <c r="K148" s="168" t="s">
        <v>31</v>
      </c>
      <c r="L148" s="169">
        <v>8.43</v>
      </c>
      <c r="M148" s="170" t="s">
        <v>31</v>
      </c>
      <c r="N148" s="171" t="s">
        <v>31</v>
      </c>
      <c r="T148" s="137" t="s">
        <v>245</v>
      </c>
    </row>
    <row r="149" spans="1:24" s="132" customFormat="1" ht="22.5" x14ac:dyDescent="0.2">
      <c r="A149" s="167"/>
      <c r="B149" s="166" t="s">
        <v>699</v>
      </c>
      <c r="C149" s="904" t="s">
        <v>700</v>
      </c>
      <c r="D149" s="904"/>
      <c r="E149" s="904"/>
      <c r="F149" s="168" t="s">
        <v>144</v>
      </c>
      <c r="G149" s="168" t="s">
        <v>537</v>
      </c>
      <c r="H149" s="168" t="s">
        <v>31</v>
      </c>
      <c r="I149" s="168" t="s">
        <v>537</v>
      </c>
      <c r="J149" s="169" t="s">
        <v>31</v>
      </c>
      <c r="K149" s="168" t="s">
        <v>31</v>
      </c>
      <c r="L149" s="169">
        <v>6.74</v>
      </c>
      <c r="M149" s="170" t="s">
        <v>31</v>
      </c>
      <c r="N149" s="171" t="s">
        <v>31</v>
      </c>
      <c r="T149" s="137" t="s">
        <v>700</v>
      </c>
    </row>
    <row r="150" spans="1:24" s="132" customFormat="1" ht="22.5" x14ac:dyDescent="0.2">
      <c r="A150" s="167"/>
      <c r="B150" s="166" t="s">
        <v>701</v>
      </c>
      <c r="C150" s="904" t="s">
        <v>702</v>
      </c>
      <c r="D150" s="904"/>
      <c r="E150" s="904"/>
      <c r="F150" s="168" t="s">
        <v>144</v>
      </c>
      <c r="G150" s="168" t="s">
        <v>703</v>
      </c>
      <c r="H150" s="168" t="s">
        <v>31</v>
      </c>
      <c r="I150" s="168" t="s">
        <v>703</v>
      </c>
      <c r="J150" s="169" t="s">
        <v>31</v>
      </c>
      <c r="K150" s="168" t="s">
        <v>31</v>
      </c>
      <c r="L150" s="169">
        <v>5.0599999999999996</v>
      </c>
      <c r="M150" s="170" t="s">
        <v>31</v>
      </c>
      <c r="N150" s="171" t="s">
        <v>31</v>
      </c>
      <c r="T150" s="137" t="s">
        <v>702</v>
      </c>
    </row>
    <row r="151" spans="1:24" s="132" customFormat="1" x14ac:dyDescent="0.2">
      <c r="A151" s="172"/>
      <c r="B151" s="173"/>
      <c r="C151" s="918" t="s">
        <v>252</v>
      </c>
      <c r="D151" s="918"/>
      <c r="E151" s="918"/>
      <c r="F151" s="174" t="s">
        <v>31</v>
      </c>
      <c r="G151" s="174" t="s">
        <v>31</v>
      </c>
      <c r="H151" s="174" t="s">
        <v>31</v>
      </c>
      <c r="I151" s="174" t="s">
        <v>31</v>
      </c>
      <c r="J151" s="175" t="s">
        <v>31</v>
      </c>
      <c r="K151" s="174" t="s">
        <v>31</v>
      </c>
      <c r="L151" s="175">
        <v>25.06</v>
      </c>
      <c r="M151" s="161" t="s">
        <v>31</v>
      </c>
      <c r="N151" s="176" t="s">
        <v>31</v>
      </c>
      <c r="V151" s="137" t="s">
        <v>252</v>
      </c>
    </row>
    <row r="152" spans="1:24" s="132" customFormat="1" ht="22.5" x14ac:dyDescent="0.2">
      <c r="A152" s="157" t="s">
        <v>359</v>
      </c>
      <c r="B152" s="158" t="s">
        <v>1825</v>
      </c>
      <c r="C152" s="917" t="s">
        <v>1826</v>
      </c>
      <c r="D152" s="917"/>
      <c r="E152" s="917"/>
      <c r="F152" s="159" t="s">
        <v>900</v>
      </c>
      <c r="G152" s="159" t="s">
        <v>31</v>
      </c>
      <c r="H152" s="159" t="s">
        <v>31</v>
      </c>
      <c r="I152" s="159" t="s">
        <v>925</v>
      </c>
      <c r="J152" s="160">
        <v>9925</v>
      </c>
      <c r="K152" s="159" t="s">
        <v>31</v>
      </c>
      <c r="L152" s="160">
        <v>198.5</v>
      </c>
      <c r="M152" s="161" t="s">
        <v>31</v>
      </c>
      <c r="N152" s="162" t="s">
        <v>31</v>
      </c>
      <c r="Q152" s="137" t="s">
        <v>1826</v>
      </c>
    </row>
    <row r="153" spans="1:24" s="132" customFormat="1" x14ac:dyDescent="0.2">
      <c r="A153" s="163"/>
      <c r="B153" s="164"/>
      <c r="C153" s="904" t="s">
        <v>1024</v>
      </c>
      <c r="D153" s="904"/>
      <c r="E153" s="904"/>
      <c r="F153" s="904"/>
      <c r="G153" s="904"/>
      <c r="H153" s="904"/>
      <c r="I153" s="904"/>
      <c r="J153" s="904"/>
      <c r="K153" s="904"/>
      <c r="L153" s="904"/>
      <c r="M153" s="904"/>
      <c r="N153" s="912"/>
      <c r="X153" s="137" t="s">
        <v>1024</v>
      </c>
    </row>
    <row r="154" spans="1:24" s="132" customFormat="1" ht="33.75" x14ac:dyDescent="0.2">
      <c r="A154" s="157" t="s">
        <v>364</v>
      </c>
      <c r="B154" s="158" t="s">
        <v>1827</v>
      </c>
      <c r="C154" s="917" t="s">
        <v>1828</v>
      </c>
      <c r="D154" s="917"/>
      <c r="E154" s="917"/>
      <c r="F154" s="159" t="s">
        <v>178</v>
      </c>
      <c r="G154" s="159" t="s">
        <v>31</v>
      </c>
      <c r="H154" s="159" t="s">
        <v>31</v>
      </c>
      <c r="I154" s="159" t="s">
        <v>235</v>
      </c>
      <c r="J154" s="160" t="s">
        <v>31</v>
      </c>
      <c r="K154" s="159" t="s">
        <v>31</v>
      </c>
      <c r="L154" s="160" t="s">
        <v>31</v>
      </c>
      <c r="M154" s="161" t="s">
        <v>31</v>
      </c>
      <c r="N154" s="162" t="s">
        <v>31</v>
      </c>
      <c r="Q154" s="137" t="s">
        <v>1828</v>
      </c>
    </row>
    <row r="155" spans="1:24" s="132" customFormat="1" ht="22.5" x14ac:dyDescent="0.2">
      <c r="A155" s="165"/>
      <c r="B155" s="166" t="s">
        <v>231</v>
      </c>
      <c r="C155" s="904" t="s">
        <v>232</v>
      </c>
      <c r="D155" s="904"/>
      <c r="E155" s="904"/>
      <c r="F155" s="904"/>
      <c r="G155" s="904"/>
      <c r="H155" s="904"/>
      <c r="I155" s="904"/>
      <c r="J155" s="904"/>
      <c r="K155" s="904"/>
      <c r="L155" s="904"/>
      <c r="M155" s="904"/>
      <c r="N155" s="912"/>
      <c r="R155" s="137" t="s">
        <v>232</v>
      </c>
    </row>
    <row r="156" spans="1:24" s="132" customFormat="1" x14ac:dyDescent="0.2">
      <c r="A156" s="167"/>
      <c r="B156" s="166" t="s">
        <v>225</v>
      </c>
      <c r="C156" s="904" t="s">
        <v>255</v>
      </c>
      <c r="D156" s="904"/>
      <c r="E156" s="904"/>
      <c r="F156" s="168" t="s">
        <v>31</v>
      </c>
      <c r="G156" s="168" t="s">
        <v>31</v>
      </c>
      <c r="H156" s="168" t="s">
        <v>31</v>
      </c>
      <c r="I156" s="168" t="s">
        <v>31</v>
      </c>
      <c r="J156" s="169">
        <v>8.08</v>
      </c>
      <c r="K156" s="168" t="s">
        <v>520</v>
      </c>
      <c r="L156" s="169">
        <v>20.2</v>
      </c>
      <c r="M156" s="170" t="s">
        <v>31</v>
      </c>
      <c r="N156" s="171" t="s">
        <v>31</v>
      </c>
      <c r="S156" s="137" t="s">
        <v>255</v>
      </c>
    </row>
    <row r="157" spans="1:24" s="132" customFormat="1" x14ac:dyDescent="0.2">
      <c r="A157" s="167"/>
      <c r="B157" s="166" t="s">
        <v>256</v>
      </c>
      <c r="C157" s="904" t="s">
        <v>257</v>
      </c>
      <c r="D157" s="904"/>
      <c r="E157" s="904"/>
      <c r="F157" s="168" t="s">
        <v>31</v>
      </c>
      <c r="G157" s="168" t="s">
        <v>31</v>
      </c>
      <c r="H157" s="168" t="s">
        <v>31</v>
      </c>
      <c r="I157" s="168" t="s">
        <v>31</v>
      </c>
      <c r="J157" s="169">
        <v>1.28</v>
      </c>
      <c r="K157" s="168" t="s">
        <v>31</v>
      </c>
      <c r="L157" s="169">
        <v>2.56</v>
      </c>
      <c r="M157" s="170" t="s">
        <v>31</v>
      </c>
      <c r="N157" s="171" t="s">
        <v>31</v>
      </c>
      <c r="S157" s="137" t="s">
        <v>257</v>
      </c>
    </row>
    <row r="158" spans="1:24" s="132" customFormat="1" x14ac:dyDescent="0.2">
      <c r="A158" s="167"/>
      <c r="B158" s="166" t="s">
        <v>31</v>
      </c>
      <c r="C158" s="904" t="s">
        <v>258</v>
      </c>
      <c r="D158" s="904"/>
      <c r="E158" s="904"/>
      <c r="F158" s="168" t="s">
        <v>241</v>
      </c>
      <c r="G158" s="168" t="s">
        <v>975</v>
      </c>
      <c r="H158" s="168" t="s">
        <v>520</v>
      </c>
      <c r="I158" s="168" t="s">
        <v>866</v>
      </c>
      <c r="J158" s="169" t="s">
        <v>31</v>
      </c>
      <c r="K158" s="168" t="s">
        <v>31</v>
      </c>
      <c r="L158" s="169" t="s">
        <v>31</v>
      </c>
      <c r="M158" s="170" t="s">
        <v>31</v>
      </c>
      <c r="N158" s="171" t="s">
        <v>31</v>
      </c>
      <c r="T158" s="137" t="s">
        <v>258</v>
      </c>
    </row>
    <row r="159" spans="1:24" s="132" customFormat="1" x14ac:dyDescent="0.2">
      <c r="A159" s="167"/>
      <c r="B159" s="166" t="s">
        <v>31</v>
      </c>
      <c r="C159" s="917" t="s">
        <v>244</v>
      </c>
      <c r="D159" s="917"/>
      <c r="E159" s="917"/>
      <c r="F159" s="159" t="s">
        <v>31</v>
      </c>
      <c r="G159" s="159" t="s">
        <v>31</v>
      </c>
      <c r="H159" s="159" t="s">
        <v>31</v>
      </c>
      <c r="I159" s="159" t="s">
        <v>31</v>
      </c>
      <c r="J159" s="160">
        <v>9.36</v>
      </c>
      <c r="K159" s="159" t="s">
        <v>31</v>
      </c>
      <c r="L159" s="160">
        <v>22.76</v>
      </c>
      <c r="M159" s="161" t="s">
        <v>31</v>
      </c>
      <c r="N159" s="162" t="s">
        <v>31</v>
      </c>
      <c r="U159" s="137" t="s">
        <v>244</v>
      </c>
    </row>
    <row r="160" spans="1:24" s="132" customFormat="1" x14ac:dyDescent="0.2">
      <c r="A160" s="167"/>
      <c r="B160" s="166" t="s">
        <v>31</v>
      </c>
      <c r="C160" s="904" t="s">
        <v>245</v>
      </c>
      <c r="D160" s="904"/>
      <c r="E160" s="904"/>
      <c r="F160" s="168" t="s">
        <v>31</v>
      </c>
      <c r="G160" s="168" t="s">
        <v>31</v>
      </c>
      <c r="H160" s="168" t="s">
        <v>31</v>
      </c>
      <c r="I160" s="168" t="s">
        <v>31</v>
      </c>
      <c r="J160" s="169" t="s">
        <v>31</v>
      </c>
      <c r="K160" s="168" t="s">
        <v>31</v>
      </c>
      <c r="L160" s="169">
        <v>20.2</v>
      </c>
      <c r="M160" s="170" t="s">
        <v>31</v>
      </c>
      <c r="N160" s="171" t="s">
        <v>31</v>
      </c>
      <c r="T160" s="137" t="s">
        <v>245</v>
      </c>
    </row>
    <row r="161" spans="1:25" s="132" customFormat="1" ht="22.5" x14ac:dyDescent="0.2">
      <c r="A161" s="167"/>
      <c r="B161" s="166" t="s">
        <v>699</v>
      </c>
      <c r="C161" s="904" t="s">
        <v>700</v>
      </c>
      <c r="D161" s="904"/>
      <c r="E161" s="904"/>
      <c r="F161" s="168" t="s">
        <v>144</v>
      </c>
      <c r="G161" s="168" t="s">
        <v>537</v>
      </c>
      <c r="H161" s="168" t="s">
        <v>31</v>
      </c>
      <c r="I161" s="168" t="s">
        <v>537</v>
      </c>
      <c r="J161" s="169" t="s">
        <v>31</v>
      </c>
      <c r="K161" s="168" t="s">
        <v>31</v>
      </c>
      <c r="L161" s="169">
        <v>16.16</v>
      </c>
      <c r="M161" s="170" t="s">
        <v>31</v>
      </c>
      <c r="N161" s="171" t="s">
        <v>31</v>
      </c>
      <c r="T161" s="137" t="s">
        <v>700</v>
      </c>
    </row>
    <row r="162" spans="1:25" s="132" customFormat="1" ht="22.5" x14ac:dyDescent="0.2">
      <c r="A162" s="167"/>
      <c r="B162" s="166" t="s">
        <v>701</v>
      </c>
      <c r="C162" s="904" t="s">
        <v>702</v>
      </c>
      <c r="D162" s="904"/>
      <c r="E162" s="904"/>
      <c r="F162" s="168" t="s">
        <v>144</v>
      </c>
      <c r="G162" s="168" t="s">
        <v>703</v>
      </c>
      <c r="H162" s="168" t="s">
        <v>31</v>
      </c>
      <c r="I162" s="168" t="s">
        <v>703</v>
      </c>
      <c r="J162" s="169" t="s">
        <v>31</v>
      </c>
      <c r="K162" s="168" t="s">
        <v>31</v>
      </c>
      <c r="L162" s="169">
        <v>12.12</v>
      </c>
      <c r="M162" s="170" t="s">
        <v>31</v>
      </c>
      <c r="N162" s="171" t="s">
        <v>31</v>
      </c>
      <c r="T162" s="137" t="s">
        <v>702</v>
      </c>
    </row>
    <row r="163" spans="1:25" s="132" customFormat="1" x14ac:dyDescent="0.2">
      <c r="A163" s="172"/>
      <c r="B163" s="173"/>
      <c r="C163" s="918" t="s">
        <v>252</v>
      </c>
      <c r="D163" s="918"/>
      <c r="E163" s="918"/>
      <c r="F163" s="174" t="s">
        <v>31</v>
      </c>
      <c r="G163" s="174" t="s">
        <v>31</v>
      </c>
      <c r="H163" s="174" t="s">
        <v>31</v>
      </c>
      <c r="I163" s="174" t="s">
        <v>31</v>
      </c>
      <c r="J163" s="175" t="s">
        <v>31</v>
      </c>
      <c r="K163" s="174" t="s">
        <v>31</v>
      </c>
      <c r="L163" s="175">
        <v>51.04</v>
      </c>
      <c r="M163" s="161" t="s">
        <v>31</v>
      </c>
      <c r="N163" s="176" t="s">
        <v>31</v>
      </c>
      <c r="V163" s="137" t="s">
        <v>252</v>
      </c>
    </row>
    <row r="164" spans="1:25" s="132" customFormat="1" ht="22.5" x14ac:dyDescent="0.2">
      <c r="A164" s="157" t="s">
        <v>366</v>
      </c>
      <c r="B164" s="158" t="s">
        <v>1829</v>
      </c>
      <c r="C164" s="917" t="s">
        <v>1830</v>
      </c>
      <c r="D164" s="917"/>
      <c r="E164" s="917"/>
      <c r="F164" s="159" t="s">
        <v>178</v>
      </c>
      <c r="G164" s="159" t="s">
        <v>31</v>
      </c>
      <c r="H164" s="159" t="s">
        <v>31</v>
      </c>
      <c r="I164" s="159" t="s">
        <v>235</v>
      </c>
      <c r="J164" s="160">
        <v>76.78</v>
      </c>
      <c r="K164" s="159" t="s">
        <v>706</v>
      </c>
      <c r="L164" s="160">
        <v>155.4</v>
      </c>
      <c r="M164" s="161" t="s">
        <v>31</v>
      </c>
      <c r="N164" s="162" t="s">
        <v>31</v>
      </c>
      <c r="Q164" s="137" t="s">
        <v>1830</v>
      </c>
    </row>
    <row r="165" spans="1:25" s="132" customFormat="1" x14ac:dyDescent="0.2">
      <c r="A165" s="163"/>
      <c r="B165" s="164"/>
      <c r="C165" s="904" t="s">
        <v>1831</v>
      </c>
      <c r="D165" s="904"/>
      <c r="E165" s="904"/>
      <c r="F165" s="904"/>
      <c r="G165" s="904"/>
      <c r="H165" s="904"/>
      <c r="I165" s="904"/>
      <c r="J165" s="904"/>
      <c r="K165" s="904"/>
      <c r="L165" s="904"/>
      <c r="M165" s="904"/>
      <c r="N165" s="912"/>
      <c r="W165" s="137" t="s">
        <v>1831</v>
      </c>
    </row>
    <row r="166" spans="1:25" s="132" customFormat="1" ht="22.5" x14ac:dyDescent="0.2">
      <c r="A166" s="165"/>
      <c r="B166" s="166" t="s">
        <v>708</v>
      </c>
      <c r="C166" s="904" t="s">
        <v>709</v>
      </c>
      <c r="D166" s="904"/>
      <c r="E166" s="904"/>
      <c r="F166" s="904"/>
      <c r="G166" s="904"/>
      <c r="H166" s="904"/>
      <c r="I166" s="904"/>
      <c r="J166" s="904"/>
      <c r="K166" s="904"/>
      <c r="L166" s="904"/>
      <c r="M166" s="904"/>
      <c r="N166" s="912"/>
      <c r="R166" s="137" t="s">
        <v>709</v>
      </c>
    </row>
    <row r="167" spans="1:25" s="132" customFormat="1" x14ac:dyDescent="0.2">
      <c r="A167" s="920" t="s">
        <v>31</v>
      </c>
      <c r="B167" s="921"/>
      <c r="C167" s="921"/>
      <c r="D167" s="921"/>
      <c r="E167" s="921"/>
      <c r="F167" s="921"/>
      <c r="G167" s="921"/>
      <c r="H167" s="921"/>
      <c r="I167" s="921"/>
      <c r="J167" s="921"/>
      <c r="K167" s="921"/>
      <c r="L167" s="921"/>
      <c r="M167" s="921"/>
      <c r="N167" s="922"/>
      <c r="Y167" s="137" t="s">
        <v>31</v>
      </c>
    </row>
    <row r="168" spans="1:25" s="132" customFormat="1" x14ac:dyDescent="0.2">
      <c r="A168" s="157" t="s">
        <v>368</v>
      </c>
      <c r="B168" s="158" t="s">
        <v>1022</v>
      </c>
      <c r="C168" s="917" t="s">
        <v>1023</v>
      </c>
      <c r="D168" s="917"/>
      <c r="E168" s="917"/>
      <c r="F168" s="159" t="s">
        <v>650</v>
      </c>
      <c r="G168" s="159" t="s">
        <v>31</v>
      </c>
      <c r="H168" s="159" t="s">
        <v>31</v>
      </c>
      <c r="I168" s="159" t="s">
        <v>925</v>
      </c>
      <c r="J168" s="160" t="s">
        <v>31</v>
      </c>
      <c r="K168" s="159" t="s">
        <v>31</v>
      </c>
      <c r="L168" s="160" t="s">
        <v>31</v>
      </c>
      <c r="M168" s="161" t="s">
        <v>31</v>
      </c>
      <c r="N168" s="162" t="s">
        <v>31</v>
      </c>
      <c r="Q168" s="137" t="s">
        <v>1023</v>
      </c>
    </row>
    <row r="169" spans="1:25" s="132" customFormat="1" x14ac:dyDescent="0.2">
      <c r="A169" s="163"/>
      <c r="B169" s="164"/>
      <c r="C169" s="904" t="s">
        <v>1024</v>
      </c>
      <c r="D169" s="904"/>
      <c r="E169" s="904"/>
      <c r="F169" s="904"/>
      <c r="G169" s="904"/>
      <c r="H169" s="904"/>
      <c r="I169" s="904"/>
      <c r="J169" s="904"/>
      <c r="K169" s="904"/>
      <c r="L169" s="904"/>
      <c r="M169" s="904"/>
      <c r="N169" s="912"/>
      <c r="X169" s="137" t="s">
        <v>1024</v>
      </c>
    </row>
    <row r="170" spans="1:25" s="132" customFormat="1" ht="22.5" x14ac:dyDescent="0.2">
      <c r="A170" s="165"/>
      <c r="B170" s="166" t="s">
        <v>231</v>
      </c>
      <c r="C170" s="904" t="s">
        <v>232</v>
      </c>
      <c r="D170" s="904"/>
      <c r="E170" s="904"/>
      <c r="F170" s="904"/>
      <c r="G170" s="904"/>
      <c r="H170" s="904"/>
      <c r="I170" s="904"/>
      <c r="J170" s="904"/>
      <c r="K170" s="904"/>
      <c r="L170" s="904"/>
      <c r="M170" s="904"/>
      <c r="N170" s="912"/>
      <c r="R170" s="137" t="s">
        <v>232</v>
      </c>
    </row>
    <row r="171" spans="1:25" s="132" customFormat="1" x14ac:dyDescent="0.2">
      <c r="A171" s="167"/>
      <c r="B171" s="166" t="s">
        <v>225</v>
      </c>
      <c r="C171" s="904" t="s">
        <v>255</v>
      </c>
      <c r="D171" s="904"/>
      <c r="E171" s="904"/>
      <c r="F171" s="168" t="s">
        <v>31</v>
      </c>
      <c r="G171" s="168" t="s">
        <v>31</v>
      </c>
      <c r="H171" s="168" t="s">
        <v>31</v>
      </c>
      <c r="I171" s="168" t="s">
        <v>31</v>
      </c>
      <c r="J171" s="169">
        <v>174.89</v>
      </c>
      <c r="K171" s="168" t="s">
        <v>520</v>
      </c>
      <c r="L171" s="169">
        <v>4.37</v>
      </c>
      <c r="M171" s="170" t="s">
        <v>31</v>
      </c>
      <c r="N171" s="171" t="s">
        <v>31</v>
      </c>
      <c r="S171" s="137" t="s">
        <v>255</v>
      </c>
    </row>
    <row r="172" spans="1:25" s="132" customFormat="1" x14ac:dyDescent="0.2">
      <c r="A172" s="167"/>
      <c r="B172" s="166" t="s">
        <v>235</v>
      </c>
      <c r="C172" s="904" t="s">
        <v>236</v>
      </c>
      <c r="D172" s="904"/>
      <c r="E172" s="904"/>
      <c r="F172" s="168" t="s">
        <v>31</v>
      </c>
      <c r="G172" s="168" t="s">
        <v>31</v>
      </c>
      <c r="H172" s="168" t="s">
        <v>31</v>
      </c>
      <c r="I172" s="168" t="s">
        <v>31</v>
      </c>
      <c r="J172" s="169">
        <v>0.31</v>
      </c>
      <c r="K172" s="168" t="s">
        <v>520</v>
      </c>
      <c r="L172" s="169">
        <v>0.01</v>
      </c>
      <c r="M172" s="170" t="s">
        <v>31</v>
      </c>
      <c r="N172" s="171" t="s">
        <v>31</v>
      </c>
      <c r="S172" s="137" t="s">
        <v>236</v>
      </c>
    </row>
    <row r="173" spans="1:25" s="132" customFormat="1" x14ac:dyDescent="0.2">
      <c r="A173" s="167"/>
      <c r="B173" s="166" t="s">
        <v>238</v>
      </c>
      <c r="C173" s="904" t="s">
        <v>239</v>
      </c>
      <c r="D173" s="904"/>
      <c r="E173" s="904"/>
      <c r="F173" s="168" t="s">
        <v>31</v>
      </c>
      <c r="G173" s="168" t="s">
        <v>31</v>
      </c>
      <c r="H173" s="168" t="s">
        <v>31</v>
      </c>
      <c r="I173" s="168" t="s">
        <v>31</v>
      </c>
      <c r="J173" s="169">
        <v>0.14000000000000001</v>
      </c>
      <c r="K173" s="168" t="s">
        <v>520</v>
      </c>
      <c r="L173" s="169">
        <v>0</v>
      </c>
      <c r="M173" s="170" t="s">
        <v>31</v>
      </c>
      <c r="N173" s="171" t="s">
        <v>31</v>
      </c>
      <c r="S173" s="137" t="s">
        <v>239</v>
      </c>
    </row>
    <row r="174" spans="1:25" s="132" customFormat="1" x14ac:dyDescent="0.2">
      <c r="A174" s="167"/>
      <c r="B174" s="166" t="s">
        <v>256</v>
      </c>
      <c r="C174" s="904" t="s">
        <v>257</v>
      </c>
      <c r="D174" s="904"/>
      <c r="E174" s="904"/>
      <c r="F174" s="168" t="s">
        <v>31</v>
      </c>
      <c r="G174" s="168" t="s">
        <v>31</v>
      </c>
      <c r="H174" s="168" t="s">
        <v>31</v>
      </c>
      <c r="I174" s="168" t="s">
        <v>31</v>
      </c>
      <c r="J174" s="169">
        <v>69.930000000000007</v>
      </c>
      <c r="K174" s="168" t="s">
        <v>31</v>
      </c>
      <c r="L174" s="169">
        <v>1.4</v>
      </c>
      <c r="M174" s="170" t="s">
        <v>31</v>
      </c>
      <c r="N174" s="171" t="s">
        <v>31</v>
      </c>
      <c r="S174" s="137" t="s">
        <v>257</v>
      </c>
    </row>
    <row r="175" spans="1:25" s="132" customFormat="1" x14ac:dyDescent="0.2">
      <c r="A175" s="167"/>
      <c r="B175" s="166" t="s">
        <v>31</v>
      </c>
      <c r="C175" s="904" t="s">
        <v>258</v>
      </c>
      <c r="D175" s="904"/>
      <c r="E175" s="904"/>
      <c r="F175" s="168" t="s">
        <v>241</v>
      </c>
      <c r="G175" s="168" t="s">
        <v>1025</v>
      </c>
      <c r="H175" s="168" t="s">
        <v>520</v>
      </c>
      <c r="I175" s="168" t="s">
        <v>1026</v>
      </c>
      <c r="J175" s="169" t="s">
        <v>31</v>
      </c>
      <c r="K175" s="168" t="s">
        <v>31</v>
      </c>
      <c r="L175" s="169" t="s">
        <v>31</v>
      </c>
      <c r="M175" s="170" t="s">
        <v>31</v>
      </c>
      <c r="N175" s="171" t="s">
        <v>31</v>
      </c>
      <c r="T175" s="137" t="s">
        <v>258</v>
      </c>
    </row>
    <row r="176" spans="1:25" s="132" customFormat="1" x14ac:dyDescent="0.2">
      <c r="A176" s="167"/>
      <c r="B176" s="166" t="s">
        <v>31</v>
      </c>
      <c r="C176" s="904" t="s">
        <v>240</v>
      </c>
      <c r="D176" s="904"/>
      <c r="E176" s="904"/>
      <c r="F176" s="168" t="s">
        <v>241</v>
      </c>
      <c r="G176" s="168" t="s">
        <v>851</v>
      </c>
      <c r="H176" s="168" t="s">
        <v>520</v>
      </c>
      <c r="I176" s="168" t="s">
        <v>1027</v>
      </c>
      <c r="J176" s="169" t="s">
        <v>31</v>
      </c>
      <c r="K176" s="168" t="s">
        <v>31</v>
      </c>
      <c r="L176" s="169" t="s">
        <v>31</v>
      </c>
      <c r="M176" s="170" t="s">
        <v>31</v>
      </c>
      <c r="N176" s="171" t="s">
        <v>31</v>
      </c>
      <c r="T176" s="137" t="s">
        <v>240</v>
      </c>
    </row>
    <row r="177" spans="1:24" s="132" customFormat="1" x14ac:dyDescent="0.2">
      <c r="A177" s="167"/>
      <c r="B177" s="166" t="s">
        <v>31</v>
      </c>
      <c r="C177" s="917" t="s">
        <v>244</v>
      </c>
      <c r="D177" s="917"/>
      <c r="E177" s="917"/>
      <c r="F177" s="159" t="s">
        <v>31</v>
      </c>
      <c r="G177" s="159" t="s">
        <v>31</v>
      </c>
      <c r="H177" s="159" t="s">
        <v>31</v>
      </c>
      <c r="I177" s="159" t="s">
        <v>31</v>
      </c>
      <c r="J177" s="160">
        <v>245.13</v>
      </c>
      <c r="K177" s="159" t="s">
        <v>31</v>
      </c>
      <c r="L177" s="160">
        <v>5.78</v>
      </c>
      <c r="M177" s="161" t="s">
        <v>31</v>
      </c>
      <c r="N177" s="162" t="s">
        <v>31</v>
      </c>
      <c r="U177" s="137" t="s">
        <v>244</v>
      </c>
    </row>
    <row r="178" spans="1:24" s="132" customFormat="1" x14ac:dyDescent="0.2">
      <c r="A178" s="167"/>
      <c r="B178" s="166" t="s">
        <v>31</v>
      </c>
      <c r="C178" s="904" t="s">
        <v>245</v>
      </c>
      <c r="D178" s="904"/>
      <c r="E178" s="904"/>
      <c r="F178" s="168" t="s">
        <v>31</v>
      </c>
      <c r="G178" s="168" t="s">
        <v>31</v>
      </c>
      <c r="H178" s="168" t="s">
        <v>31</v>
      </c>
      <c r="I178" s="168" t="s">
        <v>31</v>
      </c>
      <c r="J178" s="169" t="s">
        <v>31</v>
      </c>
      <c r="K178" s="168" t="s">
        <v>31</v>
      </c>
      <c r="L178" s="169">
        <v>4.37</v>
      </c>
      <c r="M178" s="170" t="s">
        <v>31</v>
      </c>
      <c r="N178" s="171" t="s">
        <v>31</v>
      </c>
      <c r="T178" s="137" t="s">
        <v>245</v>
      </c>
    </row>
    <row r="179" spans="1:24" s="132" customFormat="1" ht="22.5" x14ac:dyDescent="0.2">
      <c r="A179" s="167"/>
      <c r="B179" s="166" t="s">
        <v>892</v>
      </c>
      <c r="C179" s="904" t="s">
        <v>893</v>
      </c>
      <c r="D179" s="904"/>
      <c r="E179" s="904"/>
      <c r="F179" s="168" t="s">
        <v>144</v>
      </c>
      <c r="G179" s="168" t="s">
        <v>248</v>
      </c>
      <c r="H179" s="168" t="s">
        <v>31</v>
      </c>
      <c r="I179" s="168" t="s">
        <v>248</v>
      </c>
      <c r="J179" s="169" t="s">
        <v>31</v>
      </c>
      <c r="K179" s="168" t="s">
        <v>31</v>
      </c>
      <c r="L179" s="169">
        <v>4.1500000000000004</v>
      </c>
      <c r="M179" s="170" t="s">
        <v>31</v>
      </c>
      <c r="N179" s="171" t="s">
        <v>31</v>
      </c>
      <c r="T179" s="137" t="s">
        <v>893</v>
      </c>
    </row>
    <row r="180" spans="1:24" s="132" customFormat="1" ht="22.5" x14ac:dyDescent="0.2">
      <c r="A180" s="167"/>
      <c r="B180" s="166" t="s">
        <v>894</v>
      </c>
      <c r="C180" s="904" t="s">
        <v>895</v>
      </c>
      <c r="D180" s="904"/>
      <c r="E180" s="904"/>
      <c r="F180" s="168" t="s">
        <v>144</v>
      </c>
      <c r="G180" s="168" t="s">
        <v>554</v>
      </c>
      <c r="H180" s="168" t="s">
        <v>31</v>
      </c>
      <c r="I180" s="168" t="s">
        <v>554</v>
      </c>
      <c r="J180" s="169" t="s">
        <v>31</v>
      </c>
      <c r="K180" s="168" t="s">
        <v>31</v>
      </c>
      <c r="L180" s="169">
        <v>2.84</v>
      </c>
      <c r="M180" s="170" t="s">
        <v>31</v>
      </c>
      <c r="N180" s="171" t="s">
        <v>31</v>
      </c>
      <c r="T180" s="137" t="s">
        <v>895</v>
      </c>
    </row>
    <row r="181" spans="1:24" s="132" customFormat="1" x14ac:dyDescent="0.2">
      <c r="A181" s="172"/>
      <c r="B181" s="173"/>
      <c r="C181" s="918" t="s">
        <v>252</v>
      </c>
      <c r="D181" s="918"/>
      <c r="E181" s="918"/>
      <c r="F181" s="174" t="s">
        <v>31</v>
      </c>
      <c r="G181" s="174" t="s">
        <v>31</v>
      </c>
      <c r="H181" s="174" t="s">
        <v>31</v>
      </c>
      <c r="I181" s="174" t="s">
        <v>31</v>
      </c>
      <c r="J181" s="175" t="s">
        <v>31</v>
      </c>
      <c r="K181" s="174" t="s">
        <v>31</v>
      </c>
      <c r="L181" s="175">
        <v>12.77</v>
      </c>
      <c r="M181" s="161" t="s">
        <v>31</v>
      </c>
      <c r="N181" s="176" t="s">
        <v>31</v>
      </c>
      <c r="V181" s="137" t="s">
        <v>252</v>
      </c>
    </row>
    <row r="182" spans="1:24" s="132" customFormat="1" ht="33.75" x14ac:dyDescent="0.2">
      <c r="A182" s="157" t="s">
        <v>370</v>
      </c>
      <c r="B182" s="158" t="s">
        <v>1310</v>
      </c>
      <c r="C182" s="917" t="s">
        <v>1416</v>
      </c>
      <c r="D182" s="917"/>
      <c r="E182" s="917"/>
      <c r="F182" s="159" t="s">
        <v>744</v>
      </c>
      <c r="G182" s="159" t="s">
        <v>31</v>
      </c>
      <c r="H182" s="159" t="s">
        <v>31</v>
      </c>
      <c r="I182" s="159" t="s">
        <v>235</v>
      </c>
      <c r="J182" s="160">
        <v>9.27</v>
      </c>
      <c r="K182" s="159" t="s">
        <v>31</v>
      </c>
      <c r="L182" s="160">
        <v>18.54</v>
      </c>
      <c r="M182" s="161" t="s">
        <v>31</v>
      </c>
      <c r="N182" s="162" t="s">
        <v>31</v>
      </c>
      <c r="Q182" s="137" t="s">
        <v>1416</v>
      </c>
    </row>
    <row r="183" spans="1:24" s="132" customFormat="1" x14ac:dyDescent="0.2">
      <c r="A183" s="157" t="s">
        <v>375</v>
      </c>
      <c r="B183" s="158" t="s">
        <v>885</v>
      </c>
      <c r="C183" s="917" t="s">
        <v>886</v>
      </c>
      <c r="D183" s="917"/>
      <c r="E183" s="917"/>
      <c r="F183" s="159" t="s">
        <v>650</v>
      </c>
      <c r="G183" s="159" t="s">
        <v>31</v>
      </c>
      <c r="H183" s="159" t="s">
        <v>31</v>
      </c>
      <c r="I183" s="159" t="s">
        <v>860</v>
      </c>
      <c r="J183" s="160" t="s">
        <v>31</v>
      </c>
      <c r="K183" s="159" t="s">
        <v>31</v>
      </c>
      <c r="L183" s="160" t="s">
        <v>31</v>
      </c>
      <c r="M183" s="161" t="s">
        <v>31</v>
      </c>
      <c r="N183" s="162" t="s">
        <v>31</v>
      </c>
      <c r="Q183" s="137" t="s">
        <v>886</v>
      </c>
    </row>
    <row r="184" spans="1:24" s="132" customFormat="1" x14ac:dyDescent="0.2">
      <c r="A184" s="163"/>
      <c r="B184" s="164"/>
      <c r="C184" s="904" t="s">
        <v>1505</v>
      </c>
      <c r="D184" s="904"/>
      <c r="E184" s="904"/>
      <c r="F184" s="904"/>
      <c r="G184" s="904"/>
      <c r="H184" s="904"/>
      <c r="I184" s="904"/>
      <c r="J184" s="904"/>
      <c r="K184" s="904"/>
      <c r="L184" s="904"/>
      <c r="M184" s="904"/>
      <c r="N184" s="912"/>
      <c r="X184" s="137" t="s">
        <v>1505</v>
      </c>
    </row>
    <row r="185" spans="1:24" s="132" customFormat="1" ht="22.5" x14ac:dyDescent="0.2">
      <c r="A185" s="165"/>
      <c r="B185" s="166" t="s">
        <v>231</v>
      </c>
      <c r="C185" s="904" t="s">
        <v>232</v>
      </c>
      <c r="D185" s="904"/>
      <c r="E185" s="904"/>
      <c r="F185" s="904"/>
      <c r="G185" s="904"/>
      <c r="H185" s="904"/>
      <c r="I185" s="904"/>
      <c r="J185" s="904"/>
      <c r="K185" s="904"/>
      <c r="L185" s="904"/>
      <c r="M185" s="904"/>
      <c r="N185" s="912"/>
      <c r="R185" s="137" t="s">
        <v>232</v>
      </c>
    </row>
    <row r="186" spans="1:24" s="132" customFormat="1" x14ac:dyDescent="0.2">
      <c r="A186" s="167"/>
      <c r="B186" s="166" t="s">
        <v>225</v>
      </c>
      <c r="C186" s="904" t="s">
        <v>255</v>
      </c>
      <c r="D186" s="904"/>
      <c r="E186" s="904"/>
      <c r="F186" s="168" t="s">
        <v>31</v>
      </c>
      <c r="G186" s="168" t="s">
        <v>31</v>
      </c>
      <c r="H186" s="168" t="s">
        <v>31</v>
      </c>
      <c r="I186" s="168" t="s">
        <v>31</v>
      </c>
      <c r="J186" s="169">
        <v>154.91999999999999</v>
      </c>
      <c r="K186" s="168" t="s">
        <v>520</v>
      </c>
      <c r="L186" s="169">
        <v>77.459999999999994</v>
      </c>
      <c r="M186" s="170" t="s">
        <v>31</v>
      </c>
      <c r="N186" s="171" t="s">
        <v>31</v>
      </c>
      <c r="S186" s="137" t="s">
        <v>255</v>
      </c>
    </row>
    <row r="187" spans="1:24" s="132" customFormat="1" x14ac:dyDescent="0.2">
      <c r="A187" s="167"/>
      <c r="B187" s="166" t="s">
        <v>235</v>
      </c>
      <c r="C187" s="904" t="s">
        <v>236</v>
      </c>
      <c r="D187" s="904"/>
      <c r="E187" s="904"/>
      <c r="F187" s="168" t="s">
        <v>31</v>
      </c>
      <c r="G187" s="168" t="s">
        <v>31</v>
      </c>
      <c r="H187" s="168" t="s">
        <v>31</v>
      </c>
      <c r="I187" s="168" t="s">
        <v>31</v>
      </c>
      <c r="J187" s="169">
        <v>0.31</v>
      </c>
      <c r="K187" s="168" t="s">
        <v>520</v>
      </c>
      <c r="L187" s="169">
        <v>0.16</v>
      </c>
      <c r="M187" s="170" t="s">
        <v>31</v>
      </c>
      <c r="N187" s="171" t="s">
        <v>31</v>
      </c>
      <c r="S187" s="137" t="s">
        <v>236</v>
      </c>
    </row>
    <row r="188" spans="1:24" s="132" customFormat="1" x14ac:dyDescent="0.2">
      <c r="A188" s="167"/>
      <c r="B188" s="166" t="s">
        <v>238</v>
      </c>
      <c r="C188" s="904" t="s">
        <v>239</v>
      </c>
      <c r="D188" s="904"/>
      <c r="E188" s="904"/>
      <c r="F188" s="168" t="s">
        <v>31</v>
      </c>
      <c r="G188" s="168" t="s">
        <v>31</v>
      </c>
      <c r="H188" s="168" t="s">
        <v>31</v>
      </c>
      <c r="I188" s="168" t="s">
        <v>31</v>
      </c>
      <c r="J188" s="169">
        <v>0.14000000000000001</v>
      </c>
      <c r="K188" s="168" t="s">
        <v>520</v>
      </c>
      <c r="L188" s="169">
        <v>7.0000000000000007E-2</v>
      </c>
      <c r="M188" s="170" t="s">
        <v>31</v>
      </c>
      <c r="N188" s="171" t="s">
        <v>31</v>
      </c>
      <c r="S188" s="137" t="s">
        <v>239</v>
      </c>
    </row>
    <row r="189" spans="1:24" s="132" customFormat="1" x14ac:dyDescent="0.2">
      <c r="A189" s="167"/>
      <c r="B189" s="166" t="s">
        <v>256</v>
      </c>
      <c r="C189" s="904" t="s">
        <v>257</v>
      </c>
      <c r="D189" s="904"/>
      <c r="E189" s="904"/>
      <c r="F189" s="168" t="s">
        <v>31</v>
      </c>
      <c r="G189" s="168" t="s">
        <v>31</v>
      </c>
      <c r="H189" s="168" t="s">
        <v>31</v>
      </c>
      <c r="I189" s="168" t="s">
        <v>31</v>
      </c>
      <c r="J189" s="169">
        <v>51.53</v>
      </c>
      <c r="K189" s="168" t="s">
        <v>31</v>
      </c>
      <c r="L189" s="169">
        <v>20.61</v>
      </c>
      <c r="M189" s="170" t="s">
        <v>31</v>
      </c>
      <c r="N189" s="171" t="s">
        <v>31</v>
      </c>
      <c r="S189" s="137" t="s">
        <v>257</v>
      </c>
    </row>
    <row r="190" spans="1:24" s="132" customFormat="1" x14ac:dyDescent="0.2">
      <c r="A190" s="167"/>
      <c r="B190" s="166" t="s">
        <v>31</v>
      </c>
      <c r="C190" s="904" t="s">
        <v>258</v>
      </c>
      <c r="D190" s="904"/>
      <c r="E190" s="904"/>
      <c r="F190" s="168" t="s">
        <v>241</v>
      </c>
      <c r="G190" s="168" t="s">
        <v>889</v>
      </c>
      <c r="H190" s="168" t="s">
        <v>520</v>
      </c>
      <c r="I190" s="168" t="s">
        <v>1787</v>
      </c>
      <c r="J190" s="169" t="s">
        <v>31</v>
      </c>
      <c r="K190" s="168" t="s">
        <v>31</v>
      </c>
      <c r="L190" s="169" t="s">
        <v>31</v>
      </c>
      <c r="M190" s="170" t="s">
        <v>31</v>
      </c>
      <c r="N190" s="171" t="s">
        <v>31</v>
      </c>
      <c r="T190" s="137" t="s">
        <v>258</v>
      </c>
    </row>
    <row r="191" spans="1:24" s="132" customFormat="1" x14ac:dyDescent="0.2">
      <c r="A191" s="167"/>
      <c r="B191" s="166" t="s">
        <v>31</v>
      </c>
      <c r="C191" s="904" t="s">
        <v>240</v>
      </c>
      <c r="D191" s="904"/>
      <c r="E191" s="904"/>
      <c r="F191" s="168" t="s">
        <v>241</v>
      </c>
      <c r="G191" s="168" t="s">
        <v>851</v>
      </c>
      <c r="H191" s="168" t="s">
        <v>520</v>
      </c>
      <c r="I191" s="168" t="s">
        <v>360</v>
      </c>
      <c r="J191" s="169" t="s">
        <v>31</v>
      </c>
      <c r="K191" s="168" t="s">
        <v>31</v>
      </c>
      <c r="L191" s="169" t="s">
        <v>31</v>
      </c>
      <c r="M191" s="170" t="s">
        <v>31</v>
      </c>
      <c r="N191" s="171" t="s">
        <v>31</v>
      </c>
      <c r="T191" s="137" t="s">
        <v>240</v>
      </c>
    </row>
    <row r="192" spans="1:24" s="132" customFormat="1" x14ac:dyDescent="0.2">
      <c r="A192" s="167"/>
      <c r="B192" s="166" t="s">
        <v>31</v>
      </c>
      <c r="C192" s="917" t="s">
        <v>244</v>
      </c>
      <c r="D192" s="917"/>
      <c r="E192" s="917"/>
      <c r="F192" s="159" t="s">
        <v>31</v>
      </c>
      <c r="G192" s="159" t="s">
        <v>31</v>
      </c>
      <c r="H192" s="159" t="s">
        <v>31</v>
      </c>
      <c r="I192" s="159" t="s">
        <v>31</v>
      </c>
      <c r="J192" s="160">
        <v>206.76</v>
      </c>
      <c r="K192" s="159" t="s">
        <v>31</v>
      </c>
      <c r="L192" s="160">
        <v>98.23</v>
      </c>
      <c r="M192" s="161" t="s">
        <v>31</v>
      </c>
      <c r="N192" s="162" t="s">
        <v>31</v>
      </c>
      <c r="U192" s="137" t="s">
        <v>244</v>
      </c>
    </row>
    <row r="193" spans="1:24" s="132" customFormat="1" x14ac:dyDescent="0.2">
      <c r="A193" s="167"/>
      <c r="B193" s="166" t="s">
        <v>31</v>
      </c>
      <c r="C193" s="904" t="s">
        <v>245</v>
      </c>
      <c r="D193" s="904"/>
      <c r="E193" s="904"/>
      <c r="F193" s="168" t="s">
        <v>31</v>
      </c>
      <c r="G193" s="168" t="s">
        <v>31</v>
      </c>
      <c r="H193" s="168" t="s">
        <v>31</v>
      </c>
      <c r="I193" s="168" t="s">
        <v>31</v>
      </c>
      <c r="J193" s="169" t="s">
        <v>31</v>
      </c>
      <c r="K193" s="168" t="s">
        <v>31</v>
      </c>
      <c r="L193" s="169">
        <v>77.53</v>
      </c>
      <c r="M193" s="170" t="s">
        <v>31</v>
      </c>
      <c r="N193" s="171" t="s">
        <v>31</v>
      </c>
      <c r="T193" s="137" t="s">
        <v>245</v>
      </c>
    </row>
    <row r="194" spans="1:24" s="132" customFormat="1" ht="22.5" x14ac:dyDescent="0.2">
      <c r="A194" s="167"/>
      <c r="B194" s="166" t="s">
        <v>892</v>
      </c>
      <c r="C194" s="904" t="s">
        <v>893</v>
      </c>
      <c r="D194" s="904"/>
      <c r="E194" s="904"/>
      <c r="F194" s="168" t="s">
        <v>144</v>
      </c>
      <c r="G194" s="168" t="s">
        <v>248</v>
      </c>
      <c r="H194" s="168" t="s">
        <v>31</v>
      </c>
      <c r="I194" s="168" t="s">
        <v>248</v>
      </c>
      <c r="J194" s="169" t="s">
        <v>31</v>
      </c>
      <c r="K194" s="168" t="s">
        <v>31</v>
      </c>
      <c r="L194" s="169">
        <v>73.650000000000006</v>
      </c>
      <c r="M194" s="170" t="s">
        <v>31</v>
      </c>
      <c r="N194" s="171" t="s">
        <v>31</v>
      </c>
      <c r="T194" s="137" t="s">
        <v>893</v>
      </c>
    </row>
    <row r="195" spans="1:24" s="132" customFormat="1" ht="22.5" x14ac:dyDescent="0.2">
      <c r="A195" s="167"/>
      <c r="B195" s="166" t="s">
        <v>894</v>
      </c>
      <c r="C195" s="904" t="s">
        <v>895</v>
      </c>
      <c r="D195" s="904"/>
      <c r="E195" s="904"/>
      <c r="F195" s="168" t="s">
        <v>144</v>
      </c>
      <c r="G195" s="168" t="s">
        <v>554</v>
      </c>
      <c r="H195" s="168" t="s">
        <v>31</v>
      </c>
      <c r="I195" s="168" t="s">
        <v>554</v>
      </c>
      <c r="J195" s="169" t="s">
        <v>31</v>
      </c>
      <c r="K195" s="168" t="s">
        <v>31</v>
      </c>
      <c r="L195" s="169">
        <v>50.39</v>
      </c>
      <c r="M195" s="170" t="s">
        <v>31</v>
      </c>
      <c r="N195" s="171" t="s">
        <v>31</v>
      </c>
      <c r="T195" s="137" t="s">
        <v>895</v>
      </c>
    </row>
    <row r="196" spans="1:24" s="132" customFormat="1" x14ac:dyDescent="0.2">
      <c r="A196" s="172"/>
      <c r="B196" s="173"/>
      <c r="C196" s="918" t="s">
        <v>252</v>
      </c>
      <c r="D196" s="918"/>
      <c r="E196" s="918"/>
      <c r="F196" s="174" t="s">
        <v>31</v>
      </c>
      <c r="G196" s="174" t="s">
        <v>31</v>
      </c>
      <c r="H196" s="174" t="s">
        <v>31</v>
      </c>
      <c r="I196" s="174" t="s">
        <v>31</v>
      </c>
      <c r="J196" s="175" t="s">
        <v>31</v>
      </c>
      <c r="K196" s="174" t="s">
        <v>31</v>
      </c>
      <c r="L196" s="175">
        <v>222.27</v>
      </c>
      <c r="M196" s="161" t="s">
        <v>31</v>
      </c>
      <c r="N196" s="176" t="s">
        <v>31</v>
      </c>
      <c r="V196" s="137" t="s">
        <v>252</v>
      </c>
    </row>
    <row r="197" spans="1:24" s="132" customFormat="1" x14ac:dyDescent="0.2">
      <c r="A197" s="157" t="s">
        <v>380</v>
      </c>
      <c r="B197" s="158" t="s">
        <v>1150</v>
      </c>
      <c r="C197" s="917" t="s">
        <v>1419</v>
      </c>
      <c r="D197" s="917"/>
      <c r="E197" s="917"/>
      <c r="F197" s="159" t="s">
        <v>744</v>
      </c>
      <c r="G197" s="159" t="s">
        <v>31</v>
      </c>
      <c r="H197" s="159" t="s">
        <v>31</v>
      </c>
      <c r="I197" s="159" t="s">
        <v>1390</v>
      </c>
      <c r="J197" s="160">
        <v>1.19</v>
      </c>
      <c r="K197" s="159" t="s">
        <v>31</v>
      </c>
      <c r="L197" s="160">
        <v>47.6</v>
      </c>
      <c r="M197" s="161" t="s">
        <v>31</v>
      </c>
      <c r="N197" s="162" t="s">
        <v>31</v>
      </c>
      <c r="Q197" s="137" t="s">
        <v>1419</v>
      </c>
    </row>
    <row r="198" spans="1:24" s="132" customFormat="1" ht="22.5" x14ac:dyDescent="0.2">
      <c r="A198" s="157" t="s">
        <v>383</v>
      </c>
      <c r="B198" s="158" t="s">
        <v>1788</v>
      </c>
      <c r="C198" s="917" t="s">
        <v>1789</v>
      </c>
      <c r="D198" s="917"/>
      <c r="E198" s="917"/>
      <c r="F198" s="159" t="s">
        <v>900</v>
      </c>
      <c r="G198" s="159" t="s">
        <v>31</v>
      </c>
      <c r="H198" s="159" t="s">
        <v>31</v>
      </c>
      <c r="I198" s="159" t="s">
        <v>868</v>
      </c>
      <c r="J198" s="160">
        <v>338</v>
      </c>
      <c r="K198" s="159" t="s">
        <v>31</v>
      </c>
      <c r="L198" s="160">
        <v>33.799999999999997</v>
      </c>
      <c r="M198" s="161" t="s">
        <v>31</v>
      </c>
      <c r="N198" s="162" t="s">
        <v>31</v>
      </c>
      <c r="Q198" s="137" t="s">
        <v>1789</v>
      </c>
    </row>
    <row r="199" spans="1:24" s="132" customFormat="1" x14ac:dyDescent="0.2">
      <c r="A199" s="163"/>
      <c r="B199" s="164"/>
      <c r="C199" s="904" t="s">
        <v>1049</v>
      </c>
      <c r="D199" s="904"/>
      <c r="E199" s="904"/>
      <c r="F199" s="904"/>
      <c r="G199" s="904"/>
      <c r="H199" s="904"/>
      <c r="I199" s="904"/>
      <c r="J199" s="904"/>
      <c r="K199" s="904"/>
      <c r="L199" s="904"/>
      <c r="M199" s="904"/>
      <c r="N199" s="912"/>
      <c r="X199" s="137" t="s">
        <v>1049</v>
      </c>
    </row>
    <row r="200" spans="1:24" s="132" customFormat="1" x14ac:dyDescent="0.2">
      <c r="A200" s="157" t="s">
        <v>398</v>
      </c>
      <c r="B200" s="158" t="s">
        <v>919</v>
      </c>
      <c r="C200" s="917" t="s">
        <v>920</v>
      </c>
      <c r="D200" s="917"/>
      <c r="E200" s="917"/>
      <c r="F200" s="159" t="s">
        <v>650</v>
      </c>
      <c r="G200" s="159" t="s">
        <v>31</v>
      </c>
      <c r="H200" s="159" t="s">
        <v>31</v>
      </c>
      <c r="I200" s="159" t="s">
        <v>1644</v>
      </c>
      <c r="J200" s="160" t="s">
        <v>31</v>
      </c>
      <c r="K200" s="159" t="s">
        <v>31</v>
      </c>
      <c r="L200" s="160" t="s">
        <v>31</v>
      </c>
      <c r="M200" s="161" t="s">
        <v>31</v>
      </c>
      <c r="N200" s="162" t="s">
        <v>31</v>
      </c>
      <c r="Q200" s="137" t="s">
        <v>920</v>
      </c>
    </row>
    <row r="201" spans="1:24" s="132" customFormat="1" x14ac:dyDescent="0.2">
      <c r="A201" s="163"/>
      <c r="B201" s="164"/>
      <c r="C201" s="904" t="s">
        <v>1832</v>
      </c>
      <c r="D201" s="904"/>
      <c r="E201" s="904"/>
      <c r="F201" s="904"/>
      <c r="G201" s="904"/>
      <c r="H201" s="904"/>
      <c r="I201" s="904"/>
      <c r="J201" s="904"/>
      <c r="K201" s="904"/>
      <c r="L201" s="904"/>
      <c r="M201" s="904"/>
      <c r="N201" s="912"/>
      <c r="X201" s="137" t="s">
        <v>1832</v>
      </c>
    </row>
    <row r="202" spans="1:24" s="132" customFormat="1" ht="22.5" x14ac:dyDescent="0.2">
      <c r="A202" s="165"/>
      <c r="B202" s="166" t="s">
        <v>231</v>
      </c>
      <c r="C202" s="904" t="s">
        <v>232</v>
      </c>
      <c r="D202" s="904"/>
      <c r="E202" s="904"/>
      <c r="F202" s="904"/>
      <c r="G202" s="904"/>
      <c r="H202" s="904"/>
      <c r="I202" s="904"/>
      <c r="J202" s="904"/>
      <c r="K202" s="904"/>
      <c r="L202" s="904"/>
      <c r="M202" s="904"/>
      <c r="N202" s="912"/>
      <c r="R202" s="137" t="s">
        <v>232</v>
      </c>
    </row>
    <row r="203" spans="1:24" s="132" customFormat="1" x14ac:dyDescent="0.2">
      <c r="A203" s="167"/>
      <c r="B203" s="166" t="s">
        <v>225</v>
      </c>
      <c r="C203" s="904" t="s">
        <v>255</v>
      </c>
      <c r="D203" s="904"/>
      <c r="E203" s="904"/>
      <c r="F203" s="168" t="s">
        <v>31</v>
      </c>
      <c r="G203" s="168" t="s">
        <v>31</v>
      </c>
      <c r="H203" s="168" t="s">
        <v>31</v>
      </c>
      <c r="I203" s="168" t="s">
        <v>31</v>
      </c>
      <c r="J203" s="169">
        <v>26.51</v>
      </c>
      <c r="K203" s="168" t="s">
        <v>520</v>
      </c>
      <c r="L203" s="169">
        <v>29.82</v>
      </c>
      <c r="M203" s="170" t="s">
        <v>31</v>
      </c>
      <c r="N203" s="171" t="s">
        <v>31</v>
      </c>
      <c r="S203" s="137" t="s">
        <v>255</v>
      </c>
    </row>
    <row r="204" spans="1:24" s="132" customFormat="1" x14ac:dyDescent="0.2">
      <c r="A204" s="167"/>
      <c r="B204" s="166" t="s">
        <v>235</v>
      </c>
      <c r="C204" s="904" t="s">
        <v>236</v>
      </c>
      <c r="D204" s="904"/>
      <c r="E204" s="904"/>
      <c r="F204" s="168" t="s">
        <v>31</v>
      </c>
      <c r="G204" s="168" t="s">
        <v>31</v>
      </c>
      <c r="H204" s="168" t="s">
        <v>31</v>
      </c>
      <c r="I204" s="168" t="s">
        <v>31</v>
      </c>
      <c r="J204" s="169">
        <v>1.81</v>
      </c>
      <c r="K204" s="168" t="s">
        <v>520</v>
      </c>
      <c r="L204" s="169">
        <v>2.04</v>
      </c>
      <c r="M204" s="170" t="s">
        <v>31</v>
      </c>
      <c r="N204" s="171" t="s">
        <v>31</v>
      </c>
      <c r="S204" s="137" t="s">
        <v>236</v>
      </c>
    </row>
    <row r="205" spans="1:24" s="132" customFormat="1" x14ac:dyDescent="0.2">
      <c r="A205" s="167"/>
      <c r="B205" s="166" t="s">
        <v>238</v>
      </c>
      <c r="C205" s="904" t="s">
        <v>239</v>
      </c>
      <c r="D205" s="904"/>
      <c r="E205" s="904"/>
      <c r="F205" s="168" t="s">
        <v>31</v>
      </c>
      <c r="G205" s="168" t="s">
        <v>31</v>
      </c>
      <c r="H205" s="168" t="s">
        <v>31</v>
      </c>
      <c r="I205" s="168" t="s">
        <v>31</v>
      </c>
      <c r="J205" s="169">
        <v>0.26</v>
      </c>
      <c r="K205" s="168" t="s">
        <v>520</v>
      </c>
      <c r="L205" s="169">
        <v>0.28999999999999998</v>
      </c>
      <c r="M205" s="170" t="s">
        <v>31</v>
      </c>
      <c r="N205" s="171" t="s">
        <v>31</v>
      </c>
      <c r="S205" s="137" t="s">
        <v>239</v>
      </c>
    </row>
    <row r="206" spans="1:24" s="132" customFormat="1" x14ac:dyDescent="0.2">
      <c r="A206" s="167"/>
      <c r="B206" s="166" t="s">
        <v>256</v>
      </c>
      <c r="C206" s="904" t="s">
        <v>257</v>
      </c>
      <c r="D206" s="904"/>
      <c r="E206" s="904"/>
      <c r="F206" s="168" t="s">
        <v>31</v>
      </c>
      <c r="G206" s="168" t="s">
        <v>31</v>
      </c>
      <c r="H206" s="168" t="s">
        <v>31</v>
      </c>
      <c r="I206" s="168" t="s">
        <v>31</v>
      </c>
      <c r="J206" s="169">
        <v>10.27</v>
      </c>
      <c r="K206" s="168" t="s">
        <v>31</v>
      </c>
      <c r="L206" s="169">
        <v>9.24</v>
      </c>
      <c r="M206" s="170" t="s">
        <v>31</v>
      </c>
      <c r="N206" s="171" t="s">
        <v>31</v>
      </c>
      <c r="S206" s="137" t="s">
        <v>257</v>
      </c>
    </row>
    <row r="207" spans="1:24" s="132" customFormat="1" x14ac:dyDescent="0.2">
      <c r="A207" s="167"/>
      <c r="B207" s="166" t="s">
        <v>31</v>
      </c>
      <c r="C207" s="904" t="s">
        <v>258</v>
      </c>
      <c r="D207" s="904"/>
      <c r="E207" s="904"/>
      <c r="F207" s="168" t="s">
        <v>241</v>
      </c>
      <c r="G207" s="168" t="s">
        <v>923</v>
      </c>
      <c r="H207" s="168" t="s">
        <v>520</v>
      </c>
      <c r="I207" s="168" t="s">
        <v>1833</v>
      </c>
      <c r="J207" s="169" t="s">
        <v>31</v>
      </c>
      <c r="K207" s="168" t="s">
        <v>31</v>
      </c>
      <c r="L207" s="169" t="s">
        <v>31</v>
      </c>
      <c r="M207" s="170" t="s">
        <v>31</v>
      </c>
      <c r="N207" s="171" t="s">
        <v>31</v>
      </c>
      <c r="T207" s="137" t="s">
        <v>258</v>
      </c>
    </row>
    <row r="208" spans="1:24" s="132" customFormat="1" x14ac:dyDescent="0.2">
      <c r="A208" s="167"/>
      <c r="B208" s="166" t="s">
        <v>31</v>
      </c>
      <c r="C208" s="904" t="s">
        <v>240</v>
      </c>
      <c r="D208" s="904"/>
      <c r="E208" s="904"/>
      <c r="F208" s="168" t="s">
        <v>241</v>
      </c>
      <c r="G208" s="168" t="s">
        <v>925</v>
      </c>
      <c r="H208" s="168" t="s">
        <v>520</v>
      </c>
      <c r="I208" s="168" t="s">
        <v>1834</v>
      </c>
      <c r="J208" s="169" t="s">
        <v>31</v>
      </c>
      <c r="K208" s="168" t="s">
        <v>31</v>
      </c>
      <c r="L208" s="169" t="s">
        <v>31</v>
      </c>
      <c r="M208" s="170" t="s">
        <v>31</v>
      </c>
      <c r="N208" s="171" t="s">
        <v>31</v>
      </c>
      <c r="T208" s="137" t="s">
        <v>240</v>
      </c>
    </row>
    <row r="209" spans="1:24" s="132" customFormat="1" x14ac:dyDescent="0.2">
      <c r="A209" s="167"/>
      <c r="B209" s="166" t="s">
        <v>31</v>
      </c>
      <c r="C209" s="917" t="s">
        <v>244</v>
      </c>
      <c r="D209" s="917"/>
      <c r="E209" s="917"/>
      <c r="F209" s="159" t="s">
        <v>31</v>
      </c>
      <c r="G209" s="159" t="s">
        <v>31</v>
      </c>
      <c r="H209" s="159" t="s">
        <v>31</v>
      </c>
      <c r="I209" s="159" t="s">
        <v>31</v>
      </c>
      <c r="J209" s="160">
        <v>38.590000000000003</v>
      </c>
      <c r="K209" s="159" t="s">
        <v>31</v>
      </c>
      <c r="L209" s="160">
        <v>41.1</v>
      </c>
      <c r="M209" s="161" t="s">
        <v>31</v>
      </c>
      <c r="N209" s="162" t="s">
        <v>31</v>
      </c>
      <c r="U209" s="137" t="s">
        <v>244</v>
      </c>
    </row>
    <row r="210" spans="1:24" s="132" customFormat="1" x14ac:dyDescent="0.2">
      <c r="A210" s="167"/>
      <c r="B210" s="166" t="s">
        <v>31</v>
      </c>
      <c r="C210" s="904" t="s">
        <v>245</v>
      </c>
      <c r="D210" s="904"/>
      <c r="E210" s="904"/>
      <c r="F210" s="168" t="s">
        <v>31</v>
      </c>
      <c r="G210" s="168" t="s">
        <v>31</v>
      </c>
      <c r="H210" s="168" t="s">
        <v>31</v>
      </c>
      <c r="I210" s="168" t="s">
        <v>31</v>
      </c>
      <c r="J210" s="169" t="s">
        <v>31</v>
      </c>
      <c r="K210" s="168" t="s">
        <v>31</v>
      </c>
      <c r="L210" s="169">
        <v>30.11</v>
      </c>
      <c r="M210" s="170" t="s">
        <v>31</v>
      </c>
      <c r="N210" s="171" t="s">
        <v>31</v>
      </c>
      <c r="T210" s="137" t="s">
        <v>245</v>
      </c>
    </row>
    <row r="211" spans="1:24" s="132" customFormat="1" ht="22.5" x14ac:dyDescent="0.2">
      <c r="A211" s="167"/>
      <c r="B211" s="166" t="s">
        <v>892</v>
      </c>
      <c r="C211" s="904" t="s">
        <v>893</v>
      </c>
      <c r="D211" s="904"/>
      <c r="E211" s="904"/>
      <c r="F211" s="168" t="s">
        <v>144</v>
      </c>
      <c r="G211" s="168" t="s">
        <v>248</v>
      </c>
      <c r="H211" s="168" t="s">
        <v>31</v>
      </c>
      <c r="I211" s="168" t="s">
        <v>248</v>
      </c>
      <c r="J211" s="169" t="s">
        <v>31</v>
      </c>
      <c r="K211" s="168" t="s">
        <v>31</v>
      </c>
      <c r="L211" s="169">
        <v>28.6</v>
      </c>
      <c r="M211" s="170" t="s">
        <v>31</v>
      </c>
      <c r="N211" s="171" t="s">
        <v>31</v>
      </c>
      <c r="T211" s="137" t="s">
        <v>893</v>
      </c>
    </row>
    <row r="212" spans="1:24" s="132" customFormat="1" ht="22.5" x14ac:dyDescent="0.2">
      <c r="A212" s="167"/>
      <c r="B212" s="166" t="s">
        <v>894</v>
      </c>
      <c r="C212" s="904" t="s">
        <v>895</v>
      </c>
      <c r="D212" s="904"/>
      <c r="E212" s="904"/>
      <c r="F212" s="168" t="s">
        <v>144</v>
      </c>
      <c r="G212" s="168" t="s">
        <v>554</v>
      </c>
      <c r="H212" s="168" t="s">
        <v>31</v>
      </c>
      <c r="I212" s="168" t="s">
        <v>554</v>
      </c>
      <c r="J212" s="169" t="s">
        <v>31</v>
      </c>
      <c r="K212" s="168" t="s">
        <v>31</v>
      </c>
      <c r="L212" s="169">
        <v>19.57</v>
      </c>
      <c r="M212" s="170" t="s">
        <v>31</v>
      </c>
      <c r="N212" s="171" t="s">
        <v>31</v>
      </c>
      <c r="T212" s="137" t="s">
        <v>895</v>
      </c>
    </row>
    <row r="213" spans="1:24" s="132" customFormat="1" x14ac:dyDescent="0.2">
      <c r="A213" s="172"/>
      <c r="B213" s="173"/>
      <c r="C213" s="918" t="s">
        <v>252</v>
      </c>
      <c r="D213" s="918"/>
      <c r="E213" s="918"/>
      <c r="F213" s="174" t="s">
        <v>31</v>
      </c>
      <c r="G213" s="174" t="s">
        <v>31</v>
      </c>
      <c r="H213" s="174" t="s">
        <v>31</v>
      </c>
      <c r="I213" s="174" t="s">
        <v>31</v>
      </c>
      <c r="J213" s="175" t="s">
        <v>31</v>
      </c>
      <c r="K213" s="174" t="s">
        <v>31</v>
      </c>
      <c r="L213" s="175">
        <v>89.27</v>
      </c>
      <c r="M213" s="161" t="s">
        <v>31</v>
      </c>
      <c r="N213" s="176" t="s">
        <v>31</v>
      </c>
      <c r="V213" s="137" t="s">
        <v>252</v>
      </c>
    </row>
    <row r="214" spans="1:24" s="132" customFormat="1" ht="112.5" x14ac:dyDescent="0.2">
      <c r="A214" s="157" t="s">
        <v>404</v>
      </c>
      <c r="B214" s="158" t="s">
        <v>1835</v>
      </c>
      <c r="C214" s="917" t="s">
        <v>1836</v>
      </c>
      <c r="D214" s="917"/>
      <c r="E214" s="917"/>
      <c r="F214" s="159" t="s">
        <v>1037</v>
      </c>
      <c r="G214" s="159" t="s">
        <v>31</v>
      </c>
      <c r="H214" s="159" t="s">
        <v>31</v>
      </c>
      <c r="I214" s="159" t="s">
        <v>1837</v>
      </c>
      <c r="J214" s="160">
        <v>8965.73</v>
      </c>
      <c r="K214" s="159" t="s">
        <v>31</v>
      </c>
      <c r="L214" s="160">
        <v>548.70000000000005</v>
      </c>
      <c r="M214" s="161" t="s">
        <v>31</v>
      </c>
      <c r="N214" s="162" t="s">
        <v>31</v>
      </c>
      <c r="Q214" s="137" t="s">
        <v>1836</v>
      </c>
    </row>
    <row r="215" spans="1:24" s="132" customFormat="1" x14ac:dyDescent="0.2">
      <c r="A215" s="163"/>
      <c r="B215" s="164"/>
      <c r="C215" s="904" t="s">
        <v>1838</v>
      </c>
      <c r="D215" s="904"/>
      <c r="E215" s="904"/>
      <c r="F215" s="904"/>
      <c r="G215" s="904"/>
      <c r="H215" s="904"/>
      <c r="I215" s="904"/>
      <c r="J215" s="904"/>
      <c r="K215" s="904"/>
      <c r="L215" s="904"/>
      <c r="M215" s="904"/>
      <c r="N215" s="912"/>
      <c r="X215" s="137" t="s">
        <v>1838</v>
      </c>
    </row>
    <row r="216" spans="1:24" s="132" customFormat="1" ht="112.5" x14ac:dyDescent="0.2">
      <c r="A216" s="157" t="s">
        <v>413</v>
      </c>
      <c r="B216" s="158" t="s">
        <v>1323</v>
      </c>
      <c r="C216" s="917" t="s">
        <v>1839</v>
      </c>
      <c r="D216" s="917"/>
      <c r="E216" s="917"/>
      <c r="F216" s="159" t="s">
        <v>1037</v>
      </c>
      <c r="G216" s="159" t="s">
        <v>31</v>
      </c>
      <c r="H216" s="159" t="s">
        <v>31</v>
      </c>
      <c r="I216" s="159" t="s">
        <v>1042</v>
      </c>
      <c r="J216" s="160">
        <v>16358.22</v>
      </c>
      <c r="K216" s="159" t="s">
        <v>31</v>
      </c>
      <c r="L216" s="160">
        <v>333.71</v>
      </c>
      <c r="M216" s="161" t="s">
        <v>31</v>
      </c>
      <c r="N216" s="162" t="s">
        <v>31</v>
      </c>
      <c r="Q216" s="137" t="s">
        <v>1839</v>
      </c>
    </row>
    <row r="217" spans="1:24" s="132" customFormat="1" x14ac:dyDescent="0.2">
      <c r="A217" s="163"/>
      <c r="B217" s="164"/>
      <c r="C217" s="904" t="s">
        <v>1043</v>
      </c>
      <c r="D217" s="904"/>
      <c r="E217" s="904"/>
      <c r="F217" s="904"/>
      <c r="G217" s="904"/>
      <c r="H217" s="904"/>
      <c r="I217" s="904"/>
      <c r="J217" s="904"/>
      <c r="K217" s="904"/>
      <c r="L217" s="904"/>
      <c r="M217" s="904"/>
      <c r="N217" s="912"/>
      <c r="X217" s="137" t="s">
        <v>1043</v>
      </c>
    </row>
    <row r="218" spans="1:24" s="132" customFormat="1" ht="101.25" x14ac:dyDescent="0.2">
      <c r="A218" s="157" t="s">
        <v>418</v>
      </c>
      <c r="B218" s="158" t="s">
        <v>1840</v>
      </c>
      <c r="C218" s="917" t="s">
        <v>1841</v>
      </c>
      <c r="D218" s="917"/>
      <c r="E218" s="917"/>
      <c r="F218" s="159" t="s">
        <v>1037</v>
      </c>
      <c r="G218" s="159" t="s">
        <v>31</v>
      </c>
      <c r="H218" s="159" t="s">
        <v>31</v>
      </c>
      <c r="I218" s="159" t="s">
        <v>1094</v>
      </c>
      <c r="J218" s="160">
        <v>8108.11</v>
      </c>
      <c r="K218" s="159" t="s">
        <v>31</v>
      </c>
      <c r="L218" s="160">
        <v>82.7</v>
      </c>
      <c r="M218" s="161" t="s">
        <v>31</v>
      </c>
      <c r="N218" s="162" t="s">
        <v>31</v>
      </c>
      <c r="Q218" s="137" t="s">
        <v>1841</v>
      </c>
    </row>
    <row r="219" spans="1:24" s="132" customFormat="1" x14ac:dyDescent="0.2">
      <c r="A219" s="163"/>
      <c r="B219" s="164"/>
      <c r="C219" s="904" t="s">
        <v>1095</v>
      </c>
      <c r="D219" s="904"/>
      <c r="E219" s="904"/>
      <c r="F219" s="904"/>
      <c r="G219" s="904"/>
      <c r="H219" s="904"/>
      <c r="I219" s="904"/>
      <c r="J219" s="904"/>
      <c r="K219" s="904"/>
      <c r="L219" s="904"/>
      <c r="M219" s="904"/>
      <c r="N219" s="912"/>
      <c r="X219" s="137" t="s">
        <v>1095</v>
      </c>
    </row>
    <row r="220" spans="1:24" s="132" customFormat="1" ht="22.5" x14ac:dyDescent="0.2">
      <c r="A220" s="157" t="s">
        <v>423</v>
      </c>
      <c r="B220" s="158" t="s">
        <v>1047</v>
      </c>
      <c r="C220" s="917" t="s">
        <v>1048</v>
      </c>
      <c r="D220" s="917"/>
      <c r="E220" s="917"/>
      <c r="F220" s="159" t="s">
        <v>900</v>
      </c>
      <c r="G220" s="159" t="s">
        <v>31</v>
      </c>
      <c r="H220" s="159" t="s">
        <v>31</v>
      </c>
      <c r="I220" s="159" t="s">
        <v>238</v>
      </c>
      <c r="J220" s="160">
        <v>125</v>
      </c>
      <c r="K220" s="159" t="s">
        <v>31</v>
      </c>
      <c r="L220" s="160">
        <v>375</v>
      </c>
      <c r="M220" s="161" t="s">
        <v>31</v>
      </c>
      <c r="N220" s="162" t="s">
        <v>31</v>
      </c>
      <c r="Q220" s="137" t="s">
        <v>1048</v>
      </c>
    </row>
    <row r="221" spans="1:24" s="132" customFormat="1" x14ac:dyDescent="0.2">
      <c r="A221" s="163"/>
      <c r="B221" s="164"/>
      <c r="C221" s="904" t="s">
        <v>1842</v>
      </c>
      <c r="D221" s="904"/>
      <c r="E221" s="904"/>
      <c r="F221" s="904"/>
      <c r="G221" s="904"/>
      <c r="H221" s="904"/>
      <c r="I221" s="904"/>
      <c r="J221" s="904"/>
      <c r="K221" s="904"/>
      <c r="L221" s="904"/>
      <c r="M221" s="904"/>
      <c r="N221" s="912"/>
      <c r="X221" s="137" t="s">
        <v>1842</v>
      </c>
    </row>
    <row r="222" spans="1:24" s="132" customFormat="1" ht="33.75" x14ac:dyDescent="0.2">
      <c r="A222" s="157" t="s">
        <v>426</v>
      </c>
      <c r="B222" s="158" t="s">
        <v>949</v>
      </c>
      <c r="C222" s="917" t="s">
        <v>950</v>
      </c>
      <c r="D222" s="917"/>
      <c r="E222" s="917"/>
      <c r="F222" s="159" t="s">
        <v>178</v>
      </c>
      <c r="G222" s="159" t="s">
        <v>31</v>
      </c>
      <c r="H222" s="159" t="s">
        <v>31</v>
      </c>
      <c r="I222" s="159" t="s">
        <v>413</v>
      </c>
      <c r="J222" s="160" t="s">
        <v>31</v>
      </c>
      <c r="K222" s="159" t="s">
        <v>31</v>
      </c>
      <c r="L222" s="160" t="s">
        <v>31</v>
      </c>
      <c r="M222" s="161" t="s">
        <v>31</v>
      </c>
      <c r="N222" s="162" t="s">
        <v>31</v>
      </c>
      <c r="Q222" s="137" t="s">
        <v>950</v>
      </c>
    </row>
    <row r="223" spans="1:24" s="132" customFormat="1" ht="22.5" x14ac:dyDescent="0.2">
      <c r="A223" s="165"/>
      <c r="B223" s="166" t="s">
        <v>231</v>
      </c>
      <c r="C223" s="904" t="s">
        <v>232</v>
      </c>
      <c r="D223" s="904"/>
      <c r="E223" s="904"/>
      <c r="F223" s="904"/>
      <c r="G223" s="904"/>
      <c r="H223" s="904"/>
      <c r="I223" s="904"/>
      <c r="J223" s="904"/>
      <c r="K223" s="904"/>
      <c r="L223" s="904"/>
      <c r="M223" s="904"/>
      <c r="N223" s="912"/>
      <c r="R223" s="137" t="s">
        <v>232</v>
      </c>
    </row>
    <row r="224" spans="1:24" s="132" customFormat="1" x14ac:dyDescent="0.2">
      <c r="A224" s="167"/>
      <c r="B224" s="166" t="s">
        <v>225</v>
      </c>
      <c r="C224" s="904" t="s">
        <v>255</v>
      </c>
      <c r="D224" s="904"/>
      <c r="E224" s="904"/>
      <c r="F224" s="168" t="s">
        <v>31</v>
      </c>
      <c r="G224" s="168" t="s">
        <v>31</v>
      </c>
      <c r="H224" s="168" t="s">
        <v>31</v>
      </c>
      <c r="I224" s="168" t="s">
        <v>31</v>
      </c>
      <c r="J224" s="169">
        <v>3.57</v>
      </c>
      <c r="K224" s="168" t="s">
        <v>520</v>
      </c>
      <c r="L224" s="169">
        <v>133.88</v>
      </c>
      <c r="M224" s="170" t="s">
        <v>31</v>
      </c>
      <c r="N224" s="171" t="s">
        <v>31</v>
      </c>
      <c r="S224" s="137" t="s">
        <v>255</v>
      </c>
    </row>
    <row r="225" spans="1:27" s="132" customFormat="1" x14ac:dyDescent="0.2">
      <c r="A225" s="167"/>
      <c r="B225" s="166" t="s">
        <v>256</v>
      </c>
      <c r="C225" s="904" t="s">
        <v>257</v>
      </c>
      <c r="D225" s="904"/>
      <c r="E225" s="904"/>
      <c r="F225" s="168" t="s">
        <v>31</v>
      </c>
      <c r="G225" s="168" t="s">
        <v>31</v>
      </c>
      <c r="H225" s="168" t="s">
        <v>31</v>
      </c>
      <c r="I225" s="168" t="s">
        <v>31</v>
      </c>
      <c r="J225" s="169">
        <v>15.07</v>
      </c>
      <c r="K225" s="168" t="s">
        <v>31</v>
      </c>
      <c r="L225" s="169">
        <v>452.1</v>
      </c>
      <c r="M225" s="170" t="s">
        <v>31</v>
      </c>
      <c r="N225" s="171" t="s">
        <v>31</v>
      </c>
      <c r="S225" s="137" t="s">
        <v>257</v>
      </c>
    </row>
    <row r="226" spans="1:27" s="132" customFormat="1" x14ac:dyDescent="0.2">
      <c r="A226" s="167"/>
      <c r="B226" s="166" t="s">
        <v>31</v>
      </c>
      <c r="C226" s="904" t="s">
        <v>258</v>
      </c>
      <c r="D226" s="904"/>
      <c r="E226" s="904"/>
      <c r="F226" s="168" t="s">
        <v>241</v>
      </c>
      <c r="G226" s="168" t="s">
        <v>951</v>
      </c>
      <c r="H226" s="168" t="s">
        <v>520</v>
      </c>
      <c r="I226" s="168" t="s">
        <v>952</v>
      </c>
      <c r="J226" s="169" t="s">
        <v>31</v>
      </c>
      <c r="K226" s="168" t="s">
        <v>31</v>
      </c>
      <c r="L226" s="169" t="s">
        <v>31</v>
      </c>
      <c r="M226" s="170" t="s">
        <v>31</v>
      </c>
      <c r="N226" s="171" t="s">
        <v>31</v>
      </c>
      <c r="T226" s="137" t="s">
        <v>258</v>
      </c>
    </row>
    <row r="227" spans="1:27" s="132" customFormat="1" x14ac:dyDescent="0.2">
      <c r="A227" s="167"/>
      <c r="B227" s="166" t="s">
        <v>31</v>
      </c>
      <c r="C227" s="917" t="s">
        <v>244</v>
      </c>
      <c r="D227" s="917"/>
      <c r="E227" s="917"/>
      <c r="F227" s="159" t="s">
        <v>31</v>
      </c>
      <c r="G227" s="159" t="s">
        <v>31</v>
      </c>
      <c r="H227" s="159" t="s">
        <v>31</v>
      </c>
      <c r="I227" s="159" t="s">
        <v>31</v>
      </c>
      <c r="J227" s="160">
        <v>18.64</v>
      </c>
      <c r="K227" s="159" t="s">
        <v>31</v>
      </c>
      <c r="L227" s="160">
        <v>585.98</v>
      </c>
      <c r="M227" s="161" t="s">
        <v>31</v>
      </c>
      <c r="N227" s="162" t="s">
        <v>31</v>
      </c>
      <c r="U227" s="137" t="s">
        <v>244</v>
      </c>
    </row>
    <row r="228" spans="1:27" s="132" customFormat="1" x14ac:dyDescent="0.2">
      <c r="A228" s="167"/>
      <c r="B228" s="166" t="s">
        <v>31</v>
      </c>
      <c r="C228" s="904" t="s">
        <v>245</v>
      </c>
      <c r="D228" s="904"/>
      <c r="E228" s="904"/>
      <c r="F228" s="168" t="s">
        <v>31</v>
      </c>
      <c r="G228" s="168" t="s">
        <v>31</v>
      </c>
      <c r="H228" s="168" t="s">
        <v>31</v>
      </c>
      <c r="I228" s="168" t="s">
        <v>31</v>
      </c>
      <c r="J228" s="169" t="s">
        <v>31</v>
      </c>
      <c r="K228" s="168" t="s">
        <v>31</v>
      </c>
      <c r="L228" s="169">
        <v>133.88</v>
      </c>
      <c r="M228" s="170" t="s">
        <v>31</v>
      </c>
      <c r="N228" s="171" t="s">
        <v>31</v>
      </c>
      <c r="T228" s="137" t="s">
        <v>245</v>
      </c>
    </row>
    <row r="229" spans="1:27" s="132" customFormat="1" ht="22.5" x14ac:dyDescent="0.2">
      <c r="A229" s="167"/>
      <c r="B229" s="166" t="s">
        <v>892</v>
      </c>
      <c r="C229" s="904" t="s">
        <v>893</v>
      </c>
      <c r="D229" s="904"/>
      <c r="E229" s="904"/>
      <c r="F229" s="168" t="s">
        <v>144</v>
      </c>
      <c r="G229" s="168" t="s">
        <v>248</v>
      </c>
      <c r="H229" s="168" t="s">
        <v>31</v>
      </c>
      <c r="I229" s="168" t="s">
        <v>248</v>
      </c>
      <c r="J229" s="169" t="s">
        <v>31</v>
      </c>
      <c r="K229" s="168" t="s">
        <v>31</v>
      </c>
      <c r="L229" s="169">
        <v>127.19</v>
      </c>
      <c r="M229" s="170" t="s">
        <v>31</v>
      </c>
      <c r="N229" s="171" t="s">
        <v>31</v>
      </c>
      <c r="T229" s="137" t="s">
        <v>893</v>
      </c>
    </row>
    <row r="230" spans="1:27" s="132" customFormat="1" ht="22.5" x14ac:dyDescent="0.2">
      <c r="A230" s="167"/>
      <c r="B230" s="166" t="s">
        <v>894</v>
      </c>
      <c r="C230" s="904" t="s">
        <v>895</v>
      </c>
      <c r="D230" s="904"/>
      <c r="E230" s="904"/>
      <c r="F230" s="168" t="s">
        <v>144</v>
      </c>
      <c r="G230" s="168" t="s">
        <v>554</v>
      </c>
      <c r="H230" s="168" t="s">
        <v>31</v>
      </c>
      <c r="I230" s="168" t="s">
        <v>554</v>
      </c>
      <c r="J230" s="169" t="s">
        <v>31</v>
      </c>
      <c r="K230" s="168" t="s">
        <v>31</v>
      </c>
      <c r="L230" s="169">
        <v>87.02</v>
      </c>
      <c r="M230" s="170" t="s">
        <v>31</v>
      </c>
      <c r="N230" s="171" t="s">
        <v>31</v>
      </c>
      <c r="T230" s="137" t="s">
        <v>895</v>
      </c>
    </row>
    <row r="231" spans="1:27" s="132" customFormat="1" x14ac:dyDescent="0.2">
      <c r="A231" s="172"/>
      <c r="B231" s="173"/>
      <c r="C231" s="918" t="s">
        <v>252</v>
      </c>
      <c r="D231" s="918"/>
      <c r="E231" s="918"/>
      <c r="F231" s="174" t="s">
        <v>31</v>
      </c>
      <c r="G231" s="174" t="s">
        <v>31</v>
      </c>
      <c r="H231" s="174" t="s">
        <v>31</v>
      </c>
      <c r="I231" s="174" t="s">
        <v>31</v>
      </c>
      <c r="J231" s="175" t="s">
        <v>31</v>
      </c>
      <c r="K231" s="174" t="s">
        <v>31</v>
      </c>
      <c r="L231" s="175">
        <v>800.19</v>
      </c>
      <c r="M231" s="161" t="s">
        <v>31</v>
      </c>
      <c r="N231" s="176" t="s">
        <v>31</v>
      </c>
      <c r="V231" s="137" t="s">
        <v>252</v>
      </c>
    </row>
    <row r="232" spans="1:27" s="132" customFormat="1" ht="1.5" customHeight="1" x14ac:dyDescent="0.2">
      <c r="A232" s="177"/>
      <c r="B232" s="173"/>
      <c r="C232" s="173"/>
      <c r="D232" s="173"/>
      <c r="E232" s="173"/>
      <c r="F232" s="177"/>
      <c r="G232" s="177"/>
      <c r="H232" s="177"/>
      <c r="I232" s="177"/>
      <c r="J232" s="178"/>
      <c r="K232" s="177"/>
      <c r="L232" s="178"/>
      <c r="M232" s="168"/>
      <c r="N232" s="178"/>
    </row>
    <row r="233" spans="1:27" s="132" customFormat="1" ht="2.25" customHeight="1" x14ac:dyDescent="0.2"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91"/>
      <c r="M233" s="192"/>
      <c r="N233" s="193"/>
    </row>
    <row r="234" spans="1:27" s="132" customFormat="1" x14ac:dyDescent="0.2">
      <c r="A234" s="179"/>
      <c r="B234" s="180" t="s">
        <v>31</v>
      </c>
      <c r="C234" s="918" t="s">
        <v>466</v>
      </c>
      <c r="D234" s="918"/>
      <c r="E234" s="918"/>
      <c r="F234" s="918"/>
      <c r="G234" s="918"/>
      <c r="H234" s="918"/>
      <c r="I234" s="918"/>
      <c r="J234" s="918"/>
      <c r="K234" s="918"/>
      <c r="L234" s="181" t="s">
        <v>31</v>
      </c>
      <c r="M234" s="182" t="s">
        <v>31</v>
      </c>
      <c r="N234" s="183" t="s">
        <v>31</v>
      </c>
      <c r="Z234" s="137" t="s">
        <v>466</v>
      </c>
    </row>
    <row r="235" spans="1:27" s="132" customFormat="1" x14ac:dyDescent="0.2">
      <c r="A235" s="184"/>
      <c r="B235" s="166" t="s">
        <v>225</v>
      </c>
      <c r="C235" s="904" t="s">
        <v>808</v>
      </c>
      <c r="D235" s="904"/>
      <c r="E235" s="904"/>
      <c r="F235" s="904"/>
      <c r="G235" s="904"/>
      <c r="H235" s="904"/>
      <c r="I235" s="904"/>
      <c r="J235" s="904"/>
      <c r="K235" s="904"/>
      <c r="L235" s="185">
        <v>3620.7</v>
      </c>
      <c r="M235" s="186">
        <v>7.3</v>
      </c>
      <c r="N235" s="187">
        <v>26431</v>
      </c>
      <c r="AA235" s="137" t="s">
        <v>808</v>
      </c>
    </row>
    <row r="236" spans="1:27" s="132" customFormat="1" x14ac:dyDescent="0.2">
      <c r="A236" s="184"/>
      <c r="B236" s="166" t="s">
        <v>31</v>
      </c>
      <c r="C236" s="904" t="s">
        <v>270</v>
      </c>
      <c r="D236" s="904"/>
      <c r="E236" s="904"/>
      <c r="F236" s="904"/>
      <c r="G236" s="904"/>
      <c r="H236" s="904"/>
      <c r="I236" s="904"/>
      <c r="J236" s="904"/>
      <c r="K236" s="904"/>
      <c r="L236" s="185" t="s">
        <v>31</v>
      </c>
      <c r="M236" s="186" t="s">
        <v>31</v>
      </c>
      <c r="N236" s="187" t="s">
        <v>31</v>
      </c>
      <c r="AA236" s="137" t="s">
        <v>270</v>
      </c>
    </row>
    <row r="237" spans="1:27" s="132" customFormat="1" x14ac:dyDescent="0.2">
      <c r="A237" s="184"/>
      <c r="B237" s="166" t="s">
        <v>31</v>
      </c>
      <c r="C237" s="904" t="s">
        <v>271</v>
      </c>
      <c r="D237" s="904"/>
      <c r="E237" s="904"/>
      <c r="F237" s="904"/>
      <c r="G237" s="904"/>
      <c r="H237" s="904"/>
      <c r="I237" s="904"/>
      <c r="J237" s="904"/>
      <c r="K237" s="904"/>
      <c r="L237" s="185">
        <v>590</v>
      </c>
      <c r="M237" s="186" t="s">
        <v>31</v>
      </c>
      <c r="N237" s="187" t="s">
        <v>31</v>
      </c>
      <c r="AA237" s="137" t="s">
        <v>271</v>
      </c>
    </row>
    <row r="238" spans="1:27" s="132" customFormat="1" x14ac:dyDescent="0.2">
      <c r="A238" s="184"/>
      <c r="B238" s="166" t="s">
        <v>31</v>
      </c>
      <c r="C238" s="904" t="s">
        <v>272</v>
      </c>
      <c r="D238" s="904"/>
      <c r="E238" s="904"/>
      <c r="F238" s="904"/>
      <c r="G238" s="904"/>
      <c r="H238" s="904"/>
      <c r="I238" s="904"/>
      <c r="J238" s="904"/>
      <c r="K238" s="904"/>
      <c r="L238" s="185">
        <v>114.57</v>
      </c>
      <c r="M238" s="186" t="s">
        <v>31</v>
      </c>
      <c r="N238" s="187" t="s">
        <v>31</v>
      </c>
      <c r="AA238" s="137" t="s">
        <v>272</v>
      </c>
    </row>
    <row r="239" spans="1:27" s="132" customFormat="1" x14ac:dyDescent="0.2">
      <c r="A239" s="184"/>
      <c r="B239" s="166" t="s">
        <v>31</v>
      </c>
      <c r="C239" s="904" t="s">
        <v>273</v>
      </c>
      <c r="D239" s="904"/>
      <c r="E239" s="904"/>
      <c r="F239" s="904"/>
      <c r="G239" s="904"/>
      <c r="H239" s="904"/>
      <c r="I239" s="904"/>
      <c r="J239" s="904"/>
      <c r="K239" s="904"/>
      <c r="L239" s="185">
        <v>1992.78</v>
      </c>
      <c r="M239" s="186" t="s">
        <v>31</v>
      </c>
      <c r="N239" s="187" t="s">
        <v>31</v>
      </c>
      <c r="AA239" s="137" t="s">
        <v>273</v>
      </c>
    </row>
    <row r="240" spans="1:27" s="132" customFormat="1" x14ac:dyDescent="0.2">
      <c r="A240" s="184"/>
      <c r="B240" s="166" t="s">
        <v>31</v>
      </c>
      <c r="C240" s="904" t="s">
        <v>274</v>
      </c>
      <c r="D240" s="904"/>
      <c r="E240" s="904"/>
      <c r="F240" s="904"/>
      <c r="G240" s="904"/>
      <c r="H240" s="904"/>
      <c r="I240" s="904"/>
      <c r="J240" s="904"/>
      <c r="K240" s="904"/>
      <c r="L240" s="185">
        <v>541.35</v>
      </c>
      <c r="M240" s="186" t="s">
        <v>31</v>
      </c>
      <c r="N240" s="187" t="s">
        <v>31</v>
      </c>
      <c r="AA240" s="137" t="s">
        <v>274</v>
      </c>
    </row>
    <row r="241" spans="1:28" x14ac:dyDescent="0.2">
      <c r="A241" s="184"/>
      <c r="B241" s="166" t="s">
        <v>31</v>
      </c>
      <c r="C241" s="904" t="s">
        <v>275</v>
      </c>
      <c r="D241" s="904"/>
      <c r="E241" s="904"/>
      <c r="F241" s="904"/>
      <c r="G241" s="904"/>
      <c r="H241" s="904"/>
      <c r="I241" s="904"/>
      <c r="J241" s="904"/>
      <c r="K241" s="904"/>
      <c r="L241" s="185">
        <v>382</v>
      </c>
      <c r="M241" s="186" t="s">
        <v>31</v>
      </c>
      <c r="N241" s="187" t="s">
        <v>31</v>
      </c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137" t="s">
        <v>275</v>
      </c>
      <c r="AB241" s="132"/>
    </row>
    <row r="242" spans="1:28" x14ac:dyDescent="0.2">
      <c r="A242" s="184"/>
      <c r="B242" s="166" t="s">
        <v>235</v>
      </c>
      <c r="C242" s="904" t="s">
        <v>809</v>
      </c>
      <c r="D242" s="904"/>
      <c r="E242" s="904"/>
      <c r="F242" s="904"/>
      <c r="G242" s="904"/>
      <c r="H242" s="904"/>
      <c r="I242" s="904"/>
      <c r="J242" s="904"/>
      <c r="K242" s="904"/>
      <c r="L242" s="185">
        <v>4974.3999999999996</v>
      </c>
      <c r="M242" s="186">
        <v>4.51</v>
      </c>
      <c r="N242" s="187">
        <v>22435</v>
      </c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137" t="s">
        <v>809</v>
      </c>
      <c r="AB242" s="132"/>
    </row>
    <row r="243" spans="1:28" x14ac:dyDescent="0.2">
      <c r="A243" s="184"/>
      <c r="B243" s="166" t="s">
        <v>31</v>
      </c>
      <c r="C243" s="904" t="s">
        <v>276</v>
      </c>
      <c r="D243" s="904"/>
      <c r="E243" s="904"/>
      <c r="F243" s="904"/>
      <c r="G243" s="904"/>
      <c r="H243" s="904"/>
      <c r="I243" s="904"/>
      <c r="J243" s="904"/>
      <c r="K243" s="904"/>
      <c r="L243" s="185">
        <v>602.63</v>
      </c>
      <c r="M243" s="186" t="s">
        <v>31</v>
      </c>
      <c r="N243" s="187" t="s">
        <v>31</v>
      </c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137" t="s">
        <v>276</v>
      </c>
      <c r="AB243" s="132"/>
    </row>
    <row r="244" spans="1:28" x14ac:dyDescent="0.2">
      <c r="A244" s="184"/>
      <c r="B244" s="166" t="s">
        <v>31</v>
      </c>
      <c r="C244" s="904" t="s">
        <v>277</v>
      </c>
      <c r="D244" s="904"/>
      <c r="E244" s="904"/>
      <c r="F244" s="904"/>
      <c r="G244" s="904"/>
      <c r="H244" s="904"/>
      <c r="I244" s="904"/>
      <c r="J244" s="904"/>
      <c r="K244" s="904"/>
      <c r="L244" s="185">
        <v>541.35</v>
      </c>
      <c r="M244" s="186" t="s">
        <v>31</v>
      </c>
      <c r="N244" s="187" t="s">
        <v>31</v>
      </c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137" t="s">
        <v>277</v>
      </c>
      <c r="AB244" s="132"/>
    </row>
    <row r="245" spans="1:28" x14ac:dyDescent="0.2">
      <c r="A245" s="184"/>
      <c r="B245" s="166" t="s">
        <v>31</v>
      </c>
      <c r="C245" s="904" t="s">
        <v>278</v>
      </c>
      <c r="D245" s="904"/>
      <c r="E245" s="904"/>
      <c r="F245" s="904"/>
      <c r="G245" s="904"/>
      <c r="H245" s="904"/>
      <c r="I245" s="904"/>
      <c r="J245" s="904"/>
      <c r="K245" s="904"/>
      <c r="L245" s="185">
        <v>382</v>
      </c>
      <c r="M245" s="186" t="s">
        <v>31</v>
      </c>
      <c r="N245" s="187" t="s">
        <v>31</v>
      </c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137" t="s">
        <v>278</v>
      </c>
      <c r="AB245" s="132"/>
    </row>
    <row r="246" spans="1:28" x14ac:dyDescent="0.2">
      <c r="A246" s="184"/>
      <c r="B246" s="178" t="s">
        <v>31</v>
      </c>
      <c r="C246" s="919" t="s">
        <v>467</v>
      </c>
      <c r="D246" s="919"/>
      <c r="E246" s="919"/>
      <c r="F246" s="919"/>
      <c r="G246" s="919"/>
      <c r="H246" s="919"/>
      <c r="I246" s="919"/>
      <c r="J246" s="919"/>
      <c r="K246" s="919"/>
      <c r="L246" s="188">
        <v>8595.1</v>
      </c>
      <c r="M246" s="189" t="s">
        <v>31</v>
      </c>
      <c r="N246" s="194">
        <v>48866</v>
      </c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132"/>
      <c r="AB246" s="137" t="s">
        <v>467</v>
      </c>
    </row>
    <row r="247" spans="1:28" ht="1.5" customHeight="1" x14ac:dyDescent="0.2">
      <c r="B247" s="178"/>
      <c r="C247" s="173"/>
      <c r="D247" s="173"/>
      <c r="E247" s="173"/>
      <c r="F247" s="173"/>
      <c r="G247" s="173"/>
      <c r="H247" s="173"/>
      <c r="I247" s="173"/>
      <c r="J247" s="173"/>
      <c r="K247" s="173"/>
      <c r="L247" s="188"/>
      <c r="M247" s="189"/>
      <c r="N247" s="195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132"/>
      <c r="AB247" s="132"/>
    </row>
    <row r="248" spans="1:28" ht="53.25" customHeight="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  <c r="N248" s="196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132"/>
      <c r="AB248" s="132"/>
    </row>
    <row r="249" spans="1:28" x14ac:dyDescent="0.2">
      <c r="B249" s="197" t="s">
        <v>468</v>
      </c>
      <c r="C249" s="923" t="s">
        <v>31</v>
      </c>
      <c r="D249" s="923"/>
      <c r="E249" s="923"/>
      <c r="F249" s="923"/>
      <c r="G249" s="923"/>
      <c r="H249" s="923"/>
      <c r="I249" s="923"/>
      <c r="J249" s="923"/>
      <c r="K249" s="923"/>
      <c r="L249" s="923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132"/>
      <c r="AB249" s="132"/>
    </row>
    <row r="250" spans="1:28" ht="13.5" customHeight="1" x14ac:dyDescent="0.2">
      <c r="B250" s="133"/>
      <c r="C250" s="924" t="s">
        <v>11</v>
      </c>
      <c r="D250" s="924"/>
      <c r="E250" s="924"/>
      <c r="F250" s="924"/>
      <c r="G250" s="924"/>
      <c r="H250" s="924"/>
      <c r="I250" s="924"/>
      <c r="J250" s="924"/>
      <c r="K250" s="924"/>
      <c r="L250" s="924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132"/>
      <c r="AB250" s="132"/>
    </row>
    <row r="251" spans="1:28" ht="12.75" customHeight="1" x14ac:dyDescent="0.2">
      <c r="B251" s="197" t="s">
        <v>469</v>
      </c>
      <c r="C251" s="923" t="s">
        <v>31</v>
      </c>
      <c r="D251" s="923"/>
      <c r="E251" s="923"/>
      <c r="F251" s="923"/>
      <c r="G251" s="923"/>
      <c r="H251" s="923"/>
      <c r="I251" s="923"/>
      <c r="J251" s="923"/>
      <c r="K251" s="923"/>
      <c r="L251" s="923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132"/>
      <c r="AB251" s="132"/>
    </row>
    <row r="252" spans="1:28" ht="13.5" customHeight="1" x14ac:dyDescent="0.2">
      <c r="C252" s="924" t="s">
        <v>11</v>
      </c>
      <c r="D252" s="924"/>
      <c r="E252" s="924"/>
      <c r="F252" s="924"/>
      <c r="G252" s="924"/>
      <c r="H252" s="924"/>
      <c r="I252" s="924"/>
      <c r="J252" s="924"/>
      <c r="K252" s="924"/>
      <c r="L252" s="924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132"/>
      <c r="AB252" s="132"/>
    </row>
    <row r="266" s="132" customFormat="1" x14ac:dyDescent="0.2"/>
  </sheetData>
  <mergeCells count="238">
    <mergeCell ref="C245:K245"/>
    <mergeCell ref="C246:K246"/>
    <mergeCell ref="C249:L249"/>
    <mergeCell ref="C250:L250"/>
    <mergeCell ref="C251:L251"/>
    <mergeCell ref="C252:L252"/>
    <mergeCell ref="C239:K239"/>
    <mergeCell ref="C240:K240"/>
    <mergeCell ref="C241:K241"/>
    <mergeCell ref="C242:K242"/>
    <mergeCell ref="C243:K243"/>
    <mergeCell ref="C244:K244"/>
    <mergeCell ref="C231:E231"/>
    <mergeCell ref="C234:K234"/>
    <mergeCell ref="C235:K235"/>
    <mergeCell ref="C236:K236"/>
    <mergeCell ref="C237:K237"/>
    <mergeCell ref="C238:K238"/>
    <mergeCell ref="C225:E225"/>
    <mergeCell ref="C226:E226"/>
    <mergeCell ref="C227:E227"/>
    <mergeCell ref="C228:E228"/>
    <mergeCell ref="C229:E229"/>
    <mergeCell ref="C230:E230"/>
    <mergeCell ref="C219:N219"/>
    <mergeCell ref="C220:E220"/>
    <mergeCell ref="C221:N221"/>
    <mergeCell ref="C222:E222"/>
    <mergeCell ref="C223:N223"/>
    <mergeCell ref="C224:E224"/>
    <mergeCell ref="C213:E213"/>
    <mergeCell ref="C214:E214"/>
    <mergeCell ref="C215:N215"/>
    <mergeCell ref="C216:E216"/>
    <mergeCell ref="C217:N217"/>
    <mergeCell ref="C218:E218"/>
    <mergeCell ref="C207:E207"/>
    <mergeCell ref="C208:E208"/>
    <mergeCell ref="C209:E209"/>
    <mergeCell ref="C210:E210"/>
    <mergeCell ref="C211:E211"/>
    <mergeCell ref="C212:E212"/>
    <mergeCell ref="C201:N201"/>
    <mergeCell ref="C202:N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N199"/>
    <mergeCell ref="C200:E200"/>
    <mergeCell ref="C189:E189"/>
    <mergeCell ref="C190:E190"/>
    <mergeCell ref="C191:E191"/>
    <mergeCell ref="C192:E192"/>
    <mergeCell ref="C193:E193"/>
    <mergeCell ref="C194:E194"/>
    <mergeCell ref="C183:E183"/>
    <mergeCell ref="C184:N184"/>
    <mergeCell ref="C185:N185"/>
    <mergeCell ref="C186:E186"/>
    <mergeCell ref="C187:E187"/>
    <mergeCell ref="C188:E188"/>
    <mergeCell ref="C177:E177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C165:N165"/>
    <mergeCell ref="C166:N166"/>
    <mergeCell ref="A167:N167"/>
    <mergeCell ref="C168:E168"/>
    <mergeCell ref="C169:N169"/>
    <mergeCell ref="C170:N170"/>
    <mergeCell ref="C159:E159"/>
    <mergeCell ref="C160:E160"/>
    <mergeCell ref="C161:E161"/>
    <mergeCell ref="C162:E162"/>
    <mergeCell ref="C163:E163"/>
    <mergeCell ref="C164:E164"/>
    <mergeCell ref="C153:N153"/>
    <mergeCell ref="C154:E154"/>
    <mergeCell ref="C155:N155"/>
    <mergeCell ref="C156:E156"/>
    <mergeCell ref="C157:E157"/>
    <mergeCell ref="C158:E158"/>
    <mergeCell ref="C147:E147"/>
    <mergeCell ref="C148:E148"/>
    <mergeCell ref="C149:E149"/>
    <mergeCell ref="C150:E150"/>
    <mergeCell ref="C151:E151"/>
    <mergeCell ref="C152:E152"/>
    <mergeCell ref="C141:E141"/>
    <mergeCell ref="C142:N142"/>
    <mergeCell ref="C143:E143"/>
    <mergeCell ref="C144:E144"/>
    <mergeCell ref="C145:E145"/>
    <mergeCell ref="C146:E146"/>
    <mergeCell ref="C135:E135"/>
    <mergeCell ref="C136:E136"/>
    <mergeCell ref="C137:E137"/>
    <mergeCell ref="C138:E138"/>
    <mergeCell ref="C139:N139"/>
    <mergeCell ref="C140:N140"/>
    <mergeCell ref="C129:E129"/>
    <mergeCell ref="C130:E130"/>
    <mergeCell ref="C131:E131"/>
    <mergeCell ref="C132:E132"/>
    <mergeCell ref="C133:E133"/>
    <mergeCell ref="C134:E134"/>
    <mergeCell ref="C123:N123"/>
    <mergeCell ref="C124:N124"/>
    <mergeCell ref="C125:E125"/>
    <mergeCell ref="C126:N126"/>
    <mergeCell ref="C127:E127"/>
    <mergeCell ref="C128:E128"/>
    <mergeCell ref="C117:N117"/>
    <mergeCell ref="C118:N118"/>
    <mergeCell ref="C119:E119"/>
    <mergeCell ref="C120:N120"/>
    <mergeCell ref="C121:N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99:E99"/>
    <mergeCell ref="C100:N100"/>
    <mergeCell ref="C101:N101"/>
    <mergeCell ref="C102:E102"/>
    <mergeCell ref="C103:N103"/>
    <mergeCell ref="C104:N104"/>
    <mergeCell ref="C93:E93"/>
    <mergeCell ref="C94:E94"/>
    <mergeCell ref="C95:E95"/>
    <mergeCell ref="C96:E96"/>
    <mergeCell ref="C97:E97"/>
    <mergeCell ref="C98:E98"/>
    <mergeCell ref="C87:N87"/>
    <mergeCell ref="C88:E88"/>
    <mergeCell ref="C89:E89"/>
    <mergeCell ref="C90:E90"/>
    <mergeCell ref="C91:E91"/>
    <mergeCell ref="C92:E92"/>
    <mergeCell ref="C81:E81"/>
    <mergeCell ref="C82:E82"/>
    <mergeCell ref="C83:E83"/>
    <mergeCell ref="C84:N84"/>
    <mergeCell ref="C85:N85"/>
    <mergeCell ref="C86:E86"/>
    <mergeCell ref="C75:E75"/>
    <mergeCell ref="C76:E76"/>
    <mergeCell ref="C77:E77"/>
    <mergeCell ref="C78:E78"/>
    <mergeCell ref="C79:E79"/>
    <mergeCell ref="C80:E80"/>
    <mergeCell ref="C69:E69"/>
    <mergeCell ref="C70:E70"/>
    <mergeCell ref="C71:N71"/>
    <mergeCell ref="C72:E72"/>
    <mergeCell ref="C73:E73"/>
    <mergeCell ref="C74:E74"/>
    <mergeCell ref="C63:E63"/>
    <mergeCell ref="C64:E64"/>
    <mergeCell ref="C65:E65"/>
    <mergeCell ref="C66:E66"/>
    <mergeCell ref="C67:E67"/>
    <mergeCell ref="C68:E68"/>
    <mergeCell ref="C57:N57"/>
    <mergeCell ref="C58:E58"/>
    <mergeCell ref="C59:E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45:E45"/>
    <mergeCell ref="C46:N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E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6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zoomScale="90" zoomScaleNormal="90" workbookViewId="0">
      <selection activeCell="B26" sqref="B26:G28"/>
    </sheetView>
  </sheetViews>
  <sheetFormatPr defaultRowHeight="12.75" x14ac:dyDescent="0.2"/>
  <cols>
    <col min="1" max="1" width="5.5703125" style="200" customWidth="1"/>
    <col min="2" max="2" width="17" style="200" customWidth="1"/>
    <col min="3" max="3" width="37.85546875" style="200" customWidth="1"/>
    <col min="4" max="4" width="17.5703125" style="200" customWidth="1"/>
    <col min="5" max="5" width="15" style="200" customWidth="1"/>
    <col min="6" max="6" width="15.28515625" style="200" customWidth="1"/>
    <col min="7" max="7" width="13.85546875" style="200" customWidth="1"/>
    <col min="8" max="8" width="15.5703125" style="200" customWidth="1"/>
    <col min="9" max="9" width="9.140625" style="200"/>
    <col min="10" max="10" width="10.140625" style="200" bestFit="1" customWidth="1"/>
    <col min="11" max="16384" width="9.140625" style="200"/>
  </cols>
  <sheetData>
    <row r="1" spans="1:8" x14ac:dyDescent="0.2">
      <c r="H1" s="291" t="s">
        <v>470</v>
      </c>
    </row>
    <row r="2" spans="1:8" x14ac:dyDescent="0.2">
      <c r="A2" s="246"/>
      <c r="B2" s="247"/>
      <c r="C2" s="248"/>
      <c r="D2" s="249"/>
      <c r="E2" s="249"/>
      <c r="F2" s="249"/>
      <c r="G2" s="249"/>
      <c r="H2" s="291" t="s">
        <v>12</v>
      </c>
    </row>
    <row r="3" spans="1:8" ht="30" customHeight="1" x14ac:dyDescent="0.2">
      <c r="A3" s="246"/>
      <c r="B3" s="940" t="s">
        <v>23</v>
      </c>
      <c r="C3" s="940"/>
      <c r="D3" s="940"/>
      <c r="E3" s="940"/>
      <c r="F3" s="940"/>
      <c r="G3" s="940"/>
      <c r="H3" s="292"/>
    </row>
    <row r="4" spans="1:8" x14ac:dyDescent="0.2">
      <c r="A4" s="246"/>
      <c r="B4" s="247"/>
      <c r="C4" s="941" t="s">
        <v>3</v>
      </c>
      <c r="D4" s="941"/>
      <c r="E4" s="941"/>
      <c r="F4" s="941"/>
      <c r="G4" s="249"/>
      <c r="H4" s="249"/>
    </row>
    <row r="5" spans="1:8" ht="27" customHeight="1" x14ac:dyDescent="0.2">
      <c r="A5" s="246"/>
      <c r="B5" s="940" t="s">
        <v>39</v>
      </c>
      <c r="C5" s="940"/>
      <c r="D5" s="940"/>
      <c r="E5" s="940"/>
      <c r="F5" s="940"/>
      <c r="G5" s="940"/>
      <c r="H5" s="249"/>
    </row>
    <row r="6" spans="1:8" x14ac:dyDescent="0.2">
      <c r="A6" s="246"/>
      <c r="B6" s="247"/>
      <c r="C6" s="941" t="s">
        <v>194</v>
      </c>
      <c r="D6" s="941"/>
      <c r="E6" s="941"/>
      <c r="F6" s="941"/>
      <c r="G6" s="249"/>
      <c r="H6" s="249"/>
    </row>
    <row r="7" spans="1:8" x14ac:dyDescent="0.2">
      <c r="A7" s="246"/>
      <c r="B7" s="247"/>
      <c r="C7" s="250"/>
      <c r="D7" s="249"/>
      <c r="E7" s="249"/>
      <c r="F7" s="249"/>
      <c r="G7" s="249"/>
      <c r="H7" s="249"/>
    </row>
    <row r="8" spans="1:8" x14ac:dyDescent="0.2">
      <c r="A8" s="246"/>
      <c r="B8" s="247"/>
      <c r="C8" s="248"/>
      <c r="D8" s="251" t="s">
        <v>1856</v>
      </c>
      <c r="F8" s="249"/>
      <c r="G8" s="249"/>
      <c r="H8" s="249"/>
    </row>
    <row r="9" spans="1:8" x14ac:dyDescent="0.2">
      <c r="A9" s="246"/>
      <c r="B9" s="247"/>
      <c r="C9" s="248"/>
      <c r="D9" s="249"/>
      <c r="E9" s="249"/>
      <c r="F9" s="249"/>
      <c r="G9" s="249"/>
      <c r="H9" s="249"/>
    </row>
    <row r="10" spans="1:8" x14ac:dyDescent="0.2">
      <c r="B10" s="252" t="s">
        <v>472</v>
      </c>
      <c r="C10" s="942" t="s">
        <v>31</v>
      </c>
      <c r="D10" s="942"/>
      <c r="E10" s="942"/>
      <c r="F10" s="942"/>
      <c r="G10" s="942"/>
      <c r="H10" s="252"/>
    </row>
    <row r="11" spans="1:8" x14ac:dyDescent="0.2">
      <c r="A11" s="939" t="s">
        <v>202</v>
      </c>
      <c r="B11" s="939"/>
      <c r="C11" s="939"/>
      <c r="D11" s="939"/>
      <c r="E11" s="939"/>
      <c r="F11" s="939"/>
      <c r="G11" s="939"/>
      <c r="H11" s="939"/>
    </row>
    <row r="12" spans="1:8" x14ac:dyDescent="0.2">
      <c r="A12" s="246"/>
      <c r="B12" s="253" t="s">
        <v>473</v>
      </c>
      <c r="C12" s="254"/>
      <c r="D12" s="255"/>
      <c r="E12" s="255"/>
      <c r="F12" s="256">
        <f>H29</f>
        <v>273324.15000000002</v>
      </c>
      <c r="G12" s="257" t="s">
        <v>186</v>
      </c>
      <c r="H12" s="249"/>
    </row>
    <row r="13" spans="1:8" x14ac:dyDescent="0.2">
      <c r="A13" s="246"/>
      <c r="B13" s="247"/>
      <c r="D13" s="258"/>
      <c r="E13" s="249"/>
      <c r="F13" s="249"/>
      <c r="G13" s="249"/>
      <c r="H13" s="249"/>
    </row>
    <row r="14" spans="1:8" ht="14.25" customHeight="1" x14ac:dyDescent="0.2">
      <c r="A14" s="246"/>
      <c r="B14" s="259" t="s">
        <v>474</v>
      </c>
      <c r="D14" s="258"/>
      <c r="E14" s="249"/>
      <c r="F14" s="249"/>
      <c r="G14" s="249"/>
      <c r="H14" s="249"/>
    </row>
    <row r="15" spans="1:8" x14ac:dyDescent="0.2">
      <c r="A15" s="246"/>
      <c r="B15" s="260" t="s">
        <v>475</v>
      </c>
      <c r="D15" s="261"/>
      <c r="E15" s="262"/>
      <c r="F15" s="263"/>
      <c r="G15" s="249"/>
      <c r="H15" s="249"/>
    </row>
    <row r="16" spans="1:8" x14ac:dyDescent="0.2">
      <c r="A16" s="246"/>
      <c r="B16" s="246" t="s">
        <v>476</v>
      </c>
      <c r="D16" s="258"/>
      <c r="E16" s="249"/>
      <c r="F16" s="249"/>
      <c r="G16" s="249"/>
      <c r="H16" s="249"/>
    </row>
    <row r="17" spans="1:10" x14ac:dyDescent="0.2">
      <c r="A17" s="246"/>
      <c r="B17" s="260" t="s">
        <v>475</v>
      </c>
      <c r="D17" s="261"/>
      <c r="E17" s="262"/>
      <c r="F17" s="263"/>
      <c r="G17" s="249"/>
      <c r="H17" s="249"/>
    </row>
    <row r="18" spans="1:10" x14ac:dyDescent="0.2">
      <c r="A18" s="246"/>
      <c r="B18" s="264" t="s">
        <v>1857</v>
      </c>
      <c r="C18" s="264"/>
      <c r="D18" s="264"/>
      <c r="E18" s="264"/>
      <c r="F18" s="249"/>
      <c r="G18" s="249"/>
      <c r="H18" s="249"/>
    </row>
    <row r="19" spans="1:10" x14ac:dyDescent="0.2">
      <c r="A19" s="246"/>
      <c r="B19" s="247"/>
      <c r="C19" s="248"/>
      <c r="D19" s="249"/>
      <c r="E19" s="249"/>
      <c r="F19" s="249"/>
      <c r="G19" s="249"/>
      <c r="H19" s="249"/>
    </row>
    <row r="20" spans="1:10" x14ac:dyDescent="0.2">
      <c r="A20" s="943" t="s">
        <v>4</v>
      </c>
      <c r="B20" s="944" t="s">
        <v>15</v>
      </c>
      <c r="C20" s="943" t="s">
        <v>478</v>
      </c>
      <c r="D20" s="945" t="s">
        <v>113</v>
      </c>
      <c r="E20" s="946"/>
      <c r="F20" s="946"/>
      <c r="G20" s="946"/>
      <c r="H20" s="947"/>
    </row>
    <row r="21" spans="1:10" ht="20.25" customHeight="1" x14ac:dyDescent="0.2">
      <c r="A21" s="943"/>
      <c r="B21" s="944"/>
      <c r="C21" s="943"/>
      <c r="D21" s="943" t="s">
        <v>479</v>
      </c>
      <c r="E21" s="943" t="s">
        <v>5</v>
      </c>
      <c r="F21" s="943" t="s">
        <v>18</v>
      </c>
      <c r="G21" s="943" t="s">
        <v>19</v>
      </c>
      <c r="H21" s="943" t="s">
        <v>20</v>
      </c>
    </row>
    <row r="22" spans="1:10" ht="30.75" customHeight="1" x14ac:dyDescent="0.2">
      <c r="A22" s="943"/>
      <c r="B22" s="944"/>
      <c r="C22" s="943"/>
      <c r="D22" s="943"/>
      <c r="E22" s="943"/>
      <c r="F22" s="943"/>
      <c r="G22" s="943"/>
      <c r="H22" s="943"/>
    </row>
    <row r="23" spans="1:10" ht="39.75" customHeight="1" x14ac:dyDescent="0.2">
      <c r="A23" s="943"/>
      <c r="B23" s="944"/>
      <c r="C23" s="943"/>
      <c r="D23" s="943"/>
      <c r="E23" s="943"/>
      <c r="F23" s="943"/>
      <c r="G23" s="943"/>
      <c r="H23" s="943"/>
    </row>
    <row r="24" spans="1:10" x14ac:dyDescent="0.2">
      <c r="A24" s="265">
        <v>1</v>
      </c>
      <c r="B24" s="265">
        <v>2</v>
      </c>
      <c r="C24" s="265">
        <v>3</v>
      </c>
      <c r="D24" s="265">
        <v>4</v>
      </c>
      <c r="E24" s="265">
        <v>5</v>
      </c>
      <c r="F24" s="265">
        <v>6</v>
      </c>
      <c r="G24" s="265">
        <v>7</v>
      </c>
      <c r="H24" s="265">
        <v>8</v>
      </c>
    </row>
    <row r="25" spans="1:10" ht="21" customHeight="1" x14ac:dyDescent="0.2">
      <c r="A25" s="949" t="s">
        <v>480</v>
      </c>
      <c r="B25" s="950"/>
      <c r="C25" s="950"/>
      <c r="D25" s="950"/>
      <c r="E25" s="950"/>
      <c r="F25" s="950"/>
      <c r="G25" s="950"/>
      <c r="H25" s="950"/>
    </row>
    <row r="26" spans="1:10" x14ac:dyDescent="0.2">
      <c r="A26" s="266">
        <v>1</v>
      </c>
      <c r="B26" s="267" t="s">
        <v>1858</v>
      </c>
      <c r="C26" s="268" t="s">
        <v>1444</v>
      </c>
      <c r="D26" s="269">
        <v>11191.9</v>
      </c>
      <c r="E26" s="269">
        <v>3.37</v>
      </c>
      <c r="F26" s="269"/>
      <c r="G26" s="269"/>
      <c r="H26" s="269">
        <f>D26+E26+F26+G26</f>
        <v>11195.27</v>
      </c>
    </row>
    <row r="27" spans="1:10" x14ac:dyDescent="0.2">
      <c r="A27" s="266">
        <v>2</v>
      </c>
      <c r="B27" s="267" t="s">
        <v>1859</v>
      </c>
      <c r="C27" s="268" t="s">
        <v>488</v>
      </c>
      <c r="D27" s="269"/>
      <c r="E27" s="269">
        <v>269.73</v>
      </c>
      <c r="F27" s="269">
        <v>1068.5</v>
      </c>
      <c r="G27" s="269"/>
      <c r="H27" s="269">
        <f>D27+E27+F27+G27</f>
        <v>1338.23</v>
      </c>
    </row>
    <row r="28" spans="1:10" x14ac:dyDescent="0.2">
      <c r="A28" s="266">
        <v>3</v>
      </c>
      <c r="B28" s="267" t="s">
        <v>1860</v>
      </c>
      <c r="C28" s="268" t="s">
        <v>1861</v>
      </c>
      <c r="D28" s="269">
        <v>1676.04</v>
      </c>
      <c r="E28" s="269">
        <v>2643.69</v>
      </c>
      <c r="F28" s="269">
        <v>256470.92</v>
      </c>
      <c r="G28" s="269"/>
      <c r="H28" s="269">
        <f>D28+E28+F28+G28</f>
        <v>260790.65</v>
      </c>
    </row>
    <row r="29" spans="1:10" s="229" customFormat="1" x14ac:dyDescent="0.2">
      <c r="A29" s="270" t="s">
        <v>31</v>
      </c>
      <c r="B29" s="271" t="s">
        <v>31</v>
      </c>
      <c r="C29" s="272" t="s">
        <v>507</v>
      </c>
      <c r="D29" s="273">
        <f>D26+D27+D28</f>
        <v>12867.94</v>
      </c>
      <c r="E29" s="273">
        <f>E26+E27+E28</f>
        <v>2916.79</v>
      </c>
      <c r="F29" s="273">
        <f>F26+F27+F28</f>
        <v>257539.42</v>
      </c>
      <c r="G29" s="273"/>
      <c r="H29" s="273">
        <f>H26+H27+H28</f>
        <v>273324.15000000002</v>
      </c>
      <c r="I29" s="293"/>
      <c r="J29" s="293"/>
    </row>
    <row r="30" spans="1:10" x14ac:dyDescent="0.2">
      <c r="A30" s="274"/>
      <c r="B30" s="275"/>
      <c r="C30" s="276"/>
      <c r="D30" s="277"/>
      <c r="E30" s="277"/>
      <c r="F30" s="277"/>
      <c r="G30" s="277"/>
      <c r="H30" s="277"/>
    </row>
    <row r="34" spans="1:14" s="235" customFormat="1" x14ac:dyDescent="0.2">
      <c r="A34" s="935" t="s">
        <v>155</v>
      </c>
      <c r="B34" s="935"/>
      <c r="C34" s="935"/>
      <c r="D34" s="935"/>
      <c r="E34" s="935"/>
      <c r="F34" s="935"/>
      <c r="G34" s="935"/>
      <c r="H34" s="935"/>
      <c r="I34" s="935"/>
      <c r="J34" s="935"/>
      <c r="K34" s="935"/>
      <c r="L34" s="935"/>
      <c r="M34" s="935"/>
      <c r="N34" s="935"/>
    </row>
    <row r="35" spans="1:14" s="235" customFormat="1" x14ac:dyDescent="0.2">
      <c r="A35" s="936" t="s">
        <v>156</v>
      </c>
      <c r="B35" s="936"/>
      <c r="C35" s="936"/>
      <c r="D35" s="936"/>
      <c r="E35" s="936"/>
      <c r="F35" s="936"/>
      <c r="G35" s="936"/>
      <c r="H35" s="936"/>
      <c r="I35" s="936"/>
      <c r="J35" s="936"/>
      <c r="K35" s="936"/>
      <c r="L35" s="936"/>
      <c r="M35" s="936"/>
      <c r="N35" s="936"/>
    </row>
    <row r="36" spans="1:14" s="235" customFormat="1" x14ac:dyDescent="0.2">
      <c r="A36" s="937" t="s">
        <v>157</v>
      </c>
      <c r="B36" s="937"/>
      <c r="C36" s="937"/>
      <c r="D36" s="937"/>
      <c r="E36" s="937"/>
      <c r="F36" s="937"/>
      <c r="G36" s="937"/>
      <c r="H36" s="937"/>
      <c r="I36" s="937"/>
      <c r="J36" s="937"/>
      <c r="K36" s="937"/>
      <c r="L36" s="937"/>
      <c r="M36" s="937"/>
      <c r="N36" s="937"/>
    </row>
    <row r="37" spans="1:14" s="235" customFormat="1" x14ac:dyDescent="0.2">
      <c r="A37" s="938" t="s">
        <v>156</v>
      </c>
      <c r="B37" s="938"/>
      <c r="C37" s="938"/>
      <c r="D37" s="938"/>
      <c r="E37" s="938"/>
      <c r="F37" s="938"/>
      <c r="G37" s="938"/>
      <c r="H37" s="938"/>
      <c r="I37" s="938"/>
      <c r="J37" s="938"/>
      <c r="K37" s="938"/>
      <c r="L37" s="938"/>
      <c r="M37" s="938"/>
      <c r="N37" s="938"/>
    </row>
  </sheetData>
  <mergeCells count="20">
    <mergeCell ref="A25:H25"/>
    <mergeCell ref="A34:N34"/>
    <mergeCell ref="A35:N35"/>
    <mergeCell ref="A36:N36"/>
    <mergeCell ref="A37:N37"/>
    <mergeCell ref="A20:A23"/>
    <mergeCell ref="B20:B23"/>
    <mergeCell ref="C20:C23"/>
    <mergeCell ref="D20:H20"/>
    <mergeCell ref="D21:D23"/>
    <mergeCell ref="E21:E23"/>
    <mergeCell ref="F21:F23"/>
    <mergeCell ref="G21:G23"/>
    <mergeCell ref="H21:H23"/>
    <mergeCell ref="A11:H11"/>
    <mergeCell ref="B3:G3"/>
    <mergeCell ref="C4:F4"/>
    <mergeCell ref="B5:G5"/>
    <mergeCell ref="C6:F6"/>
    <mergeCell ref="C10:G10"/>
  </mergeCells>
  <pageMargins left="0.55000000000000004" right="0.24" top="0.57999999999999996" bottom="0.62" header="0.31" footer="0.37"/>
  <pageSetup paperSize="9" scale="50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121"/>
  <sheetViews>
    <sheetView topLeftCell="B2074" zoomScaleNormal="100" workbookViewId="0">
      <selection activeCell="A34" sqref="A34:N34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7" width="138.42578125" style="137" hidden="1" customWidth="1"/>
    <col min="18" max="18" width="34.140625" style="137" hidden="1" customWidth="1"/>
    <col min="19" max="20" width="110.140625" style="137" hidden="1" customWidth="1"/>
    <col min="21" max="24" width="34.140625" style="137" hidden="1" customWidth="1"/>
    <col min="25" max="25" width="110.140625" style="137" hidden="1" customWidth="1"/>
    <col min="26" max="31" width="84.42578125" style="137" hidden="1" customWidth="1"/>
    <col min="32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39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1862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1444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1863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11195.27</v>
      </c>
      <c r="D20" s="148" t="s">
        <v>1864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11191.9</v>
      </c>
      <c r="D22" s="148" t="s">
        <v>1865</v>
      </c>
      <c r="E22" s="135" t="s">
        <v>206</v>
      </c>
      <c r="G22" s="132" t="s">
        <v>209</v>
      </c>
      <c r="L22" s="147">
        <f>L2098*7.3/1000</f>
        <v>524.4</v>
      </c>
      <c r="M22" s="148" t="s">
        <v>1866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3.37</v>
      </c>
      <c r="D23" s="152" t="s">
        <v>1867</v>
      </c>
      <c r="E23" s="135" t="s">
        <v>206</v>
      </c>
      <c r="G23" s="132" t="s">
        <v>212</v>
      </c>
      <c r="L23" s="153"/>
      <c r="M23" s="153">
        <v>4998.9799999999996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0</v>
      </c>
      <c r="D24" s="152" t="s">
        <v>211</v>
      </c>
      <c r="E24" s="135" t="s">
        <v>206</v>
      </c>
      <c r="G24" s="132" t="s">
        <v>214</v>
      </c>
      <c r="L24" s="153"/>
      <c r="M24" s="153">
        <v>2235.98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692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692</v>
      </c>
    </row>
    <row r="32" spans="1:17" s="132" customFormat="1" x14ac:dyDescent="0.2">
      <c r="A32" s="920" t="s">
        <v>1868</v>
      </c>
      <c r="B32" s="921"/>
      <c r="C32" s="921"/>
      <c r="D32" s="921"/>
      <c r="E32" s="921"/>
      <c r="F32" s="921"/>
      <c r="G32" s="921"/>
      <c r="H32" s="921"/>
      <c r="I32" s="921"/>
      <c r="J32" s="921"/>
      <c r="K32" s="921"/>
      <c r="L32" s="921"/>
      <c r="M32" s="921"/>
      <c r="N32" s="922"/>
      <c r="Q32" s="137" t="s">
        <v>1868</v>
      </c>
    </row>
    <row r="33" spans="1:24" s="132" customFormat="1" ht="56.25" x14ac:dyDescent="0.2">
      <c r="A33" s="157" t="s">
        <v>225</v>
      </c>
      <c r="B33" s="158" t="s">
        <v>1869</v>
      </c>
      <c r="C33" s="917" t="s">
        <v>1870</v>
      </c>
      <c r="D33" s="917"/>
      <c r="E33" s="917"/>
      <c r="F33" s="159" t="s">
        <v>228</v>
      </c>
      <c r="G33" s="159" t="s">
        <v>31</v>
      </c>
      <c r="H33" s="159" t="s">
        <v>31</v>
      </c>
      <c r="I33" s="159" t="s">
        <v>1871</v>
      </c>
      <c r="J33" s="160" t="s">
        <v>31</v>
      </c>
      <c r="K33" s="159" t="s">
        <v>31</v>
      </c>
      <c r="L33" s="160" t="s">
        <v>31</v>
      </c>
      <c r="M33" s="161" t="s">
        <v>31</v>
      </c>
      <c r="N33" s="162" t="s">
        <v>31</v>
      </c>
      <c r="R33" s="137" t="s">
        <v>1870</v>
      </c>
    </row>
    <row r="34" spans="1:24" s="132" customFormat="1" x14ac:dyDescent="0.2">
      <c r="A34" s="163"/>
      <c r="B34" s="164"/>
      <c r="C34" s="904" t="s">
        <v>1872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1872</v>
      </c>
    </row>
    <row r="35" spans="1:24" s="132" customFormat="1" ht="33.75" x14ac:dyDescent="0.2">
      <c r="A35" s="165"/>
      <c r="B35" s="166" t="s">
        <v>518</v>
      </c>
      <c r="C35" s="904" t="s">
        <v>519</v>
      </c>
      <c r="D35" s="904"/>
      <c r="E35" s="904"/>
      <c r="F35" s="904"/>
      <c r="G35" s="904"/>
      <c r="H35" s="904"/>
      <c r="I35" s="904"/>
      <c r="J35" s="904"/>
      <c r="K35" s="904"/>
      <c r="L35" s="904"/>
      <c r="M35" s="904"/>
      <c r="N35" s="912"/>
      <c r="T35" s="137" t="s">
        <v>519</v>
      </c>
    </row>
    <row r="36" spans="1:24" s="132" customFormat="1" x14ac:dyDescent="0.2">
      <c r="A36" s="167"/>
      <c r="B36" s="166" t="s">
        <v>235</v>
      </c>
      <c r="C36" s="904" t="s">
        <v>236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4547.3</v>
      </c>
      <c r="K36" s="168" t="s">
        <v>520</v>
      </c>
      <c r="L36" s="169">
        <v>160.86000000000001</v>
      </c>
      <c r="M36" s="170" t="s">
        <v>31</v>
      </c>
      <c r="N36" s="171" t="s">
        <v>31</v>
      </c>
      <c r="U36" s="137" t="s">
        <v>236</v>
      </c>
    </row>
    <row r="37" spans="1:24" s="132" customFormat="1" x14ac:dyDescent="0.2">
      <c r="A37" s="167"/>
      <c r="B37" s="166" t="s">
        <v>238</v>
      </c>
      <c r="C37" s="904" t="s">
        <v>239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499.5</v>
      </c>
      <c r="K37" s="168" t="s">
        <v>520</v>
      </c>
      <c r="L37" s="169">
        <v>17.670000000000002</v>
      </c>
      <c r="M37" s="170" t="s">
        <v>31</v>
      </c>
      <c r="N37" s="171" t="s">
        <v>31</v>
      </c>
      <c r="U37" s="137" t="s">
        <v>239</v>
      </c>
    </row>
    <row r="38" spans="1:24" s="132" customFormat="1" x14ac:dyDescent="0.2">
      <c r="A38" s="167"/>
      <c r="B38" s="166" t="s">
        <v>31</v>
      </c>
      <c r="C38" s="904" t="s">
        <v>240</v>
      </c>
      <c r="D38" s="904"/>
      <c r="E38" s="904"/>
      <c r="F38" s="168" t="s">
        <v>241</v>
      </c>
      <c r="G38" s="168" t="s">
        <v>447</v>
      </c>
      <c r="H38" s="168" t="s">
        <v>520</v>
      </c>
      <c r="I38" s="168" t="s">
        <v>1873</v>
      </c>
      <c r="J38" s="169" t="s">
        <v>31</v>
      </c>
      <c r="K38" s="168" t="s">
        <v>31</v>
      </c>
      <c r="L38" s="169" t="s">
        <v>31</v>
      </c>
      <c r="M38" s="170" t="s">
        <v>31</v>
      </c>
      <c r="N38" s="171" t="s">
        <v>31</v>
      </c>
      <c r="V38" s="137" t="s">
        <v>240</v>
      </c>
    </row>
    <row r="39" spans="1:24" s="132" customFormat="1" x14ac:dyDescent="0.2">
      <c r="A39" s="167"/>
      <c r="B39" s="166" t="s">
        <v>31</v>
      </c>
      <c r="C39" s="917" t="s">
        <v>244</v>
      </c>
      <c r="D39" s="917"/>
      <c r="E39" s="917"/>
      <c r="F39" s="159" t="s">
        <v>31</v>
      </c>
      <c r="G39" s="159" t="s">
        <v>31</v>
      </c>
      <c r="H39" s="159" t="s">
        <v>31</v>
      </c>
      <c r="I39" s="159" t="s">
        <v>31</v>
      </c>
      <c r="J39" s="160">
        <v>4547.3</v>
      </c>
      <c r="K39" s="159" t="s">
        <v>31</v>
      </c>
      <c r="L39" s="160">
        <v>160.86000000000001</v>
      </c>
      <c r="M39" s="161" t="s">
        <v>31</v>
      </c>
      <c r="N39" s="162" t="s">
        <v>31</v>
      </c>
      <c r="W39" s="137" t="s">
        <v>244</v>
      </c>
    </row>
    <row r="40" spans="1:24" s="132" customFormat="1" x14ac:dyDescent="0.2">
      <c r="A40" s="167"/>
      <c r="B40" s="166" t="s">
        <v>31</v>
      </c>
      <c r="C40" s="904" t="s">
        <v>245</v>
      </c>
      <c r="D40" s="904"/>
      <c r="E40" s="904"/>
      <c r="F40" s="168" t="s">
        <v>31</v>
      </c>
      <c r="G40" s="168" t="s">
        <v>31</v>
      </c>
      <c r="H40" s="168" t="s">
        <v>31</v>
      </c>
      <c r="I40" s="168" t="s">
        <v>31</v>
      </c>
      <c r="J40" s="169" t="s">
        <v>31</v>
      </c>
      <c r="K40" s="168" t="s">
        <v>31</v>
      </c>
      <c r="L40" s="169">
        <v>17.670000000000002</v>
      </c>
      <c r="M40" s="170" t="s">
        <v>31</v>
      </c>
      <c r="N40" s="171" t="s">
        <v>31</v>
      </c>
      <c r="V40" s="137" t="s">
        <v>245</v>
      </c>
    </row>
    <row r="41" spans="1:24" s="132" customFormat="1" ht="33.75" x14ac:dyDescent="0.2">
      <c r="A41" s="167"/>
      <c r="B41" s="166" t="s">
        <v>246</v>
      </c>
      <c r="C41" s="904" t="s">
        <v>247</v>
      </c>
      <c r="D41" s="904"/>
      <c r="E41" s="904"/>
      <c r="F41" s="168" t="s">
        <v>144</v>
      </c>
      <c r="G41" s="168" t="s">
        <v>248</v>
      </c>
      <c r="H41" s="168" t="s">
        <v>31</v>
      </c>
      <c r="I41" s="168" t="s">
        <v>248</v>
      </c>
      <c r="J41" s="169" t="s">
        <v>31</v>
      </c>
      <c r="K41" s="168" t="s">
        <v>31</v>
      </c>
      <c r="L41" s="169">
        <v>16.79</v>
      </c>
      <c r="M41" s="170" t="s">
        <v>31</v>
      </c>
      <c r="N41" s="171" t="s">
        <v>31</v>
      </c>
      <c r="V41" s="137" t="s">
        <v>247</v>
      </c>
    </row>
    <row r="42" spans="1:24" s="132" customFormat="1" ht="22.5" x14ac:dyDescent="0.2">
      <c r="A42" s="167"/>
      <c r="B42" s="166" t="s">
        <v>249</v>
      </c>
      <c r="C42" s="904" t="s">
        <v>250</v>
      </c>
      <c r="D42" s="904"/>
      <c r="E42" s="904"/>
      <c r="F42" s="168" t="s">
        <v>144</v>
      </c>
      <c r="G42" s="168" t="s">
        <v>251</v>
      </c>
      <c r="H42" s="168" t="s">
        <v>31</v>
      </c>
      <c r="I42" s="168" t="s">
        <v>251</v>
      </c>
      <c r="J42" s="169" t="s">
        <v>31</v>
      </c>
      <c r="K42" s="168" t="s">
        <v>31</v>
      </c>
      <c r="L42" s="169">
        <v>8.84</v>
      </c>
      <c r="M42" s="170" t="s">
        <v>31</v>
      </c>
      <c r="N42" s="171" t="s">
        <v>31</v>
      </c>
      <c r="V42" s="137" t="s">
        <v>250</v>
      </c>
    </row>
    <row r="43" spans="1:24" s="132" customFormat="1" x14ac:dyDescent="0.2">
      <c r="A43" s="172"/>
      <c r="B43" s="173"/>
      <c r="C43" s="918" t="s">
        <v>252</v>
      </c>
      <c r="D43" s="918"/>
      <c r="E43" s="918"/>
      <c r="F43" s="174" t="s">
        <v>31</v>
      </c>
      <c r="G43" s="174" t="s">
        <v>31</v>
      </c>
      <c r="H43" s="174" t="s">
        <v>31</v>
      </c>
      <c r="I43" s="174" t="s">
        <v>31</v>
      </c>
      <c r="J43" s="175" t="s">
        <v>31</v>
      </c>
      <c r="K43" s="174" t="s">
        <v>31</v>
      </c>
      <c r="L43" s="175">
        <v>186.49</v>
      </c>
      <c r="M43" s="161" t="s">
        <v>31</v>
      </c>
      <c r="N43" s="176" t="s">
        <v>31</v>
      </c>
      <c r="X43" s="137" t="s">
        <v>252</v>
      </c>
    </row>
    <row r="44" spans="1:24" s="132" customFormat="1" ht="45" x14ac:dyDescent="0.2">
      <c r="A44" s="157" t="s">
        <v>235</v>
      </c>
      <c r="B44" s="158" t="s">
        <v>263</v>
      </c>
      <c r="C44" s="917" t="s">
        <v>305</v>
      </c>
      <c r="D44" s="917"/>
      <c r="E44" s="917"/>
      <c r="F44" s="159" t="s">
        <v>265</v>
      </c>
      <c r="G44" s="159" t="s">
        <v>31</v>
      </c>
      <c r="H44" s="159" t="s">
        <v>31</v>
      </c>
      <c r="I44" s="159" t="s">
        <v>1874</v>
      </c>
      <c r="J44" s="160">
        <v>2.91</v>
      </c>
      <c r="K44" s="159" t="s">
        <v>31</v>
      </c>
      <c r="L44" s="160">
        <v>148.24</v>
      </c>
      <c r="M44" s="161" t="s">
        <v>31</v>
      </c>
      <c r="N44" s="162" t="s">
        <v>31</v>
      </c>
      <c r="R44" s="137" t="s">
        <v>305</v>
      </c>
    </row>
    <row r="45" spans="1:24" s="132" customFormat="1" x14ac:dyDescent="0.2">
      <c r="A45" s="163"/>
      <c r="B45" s="164"/>
      <c r="C45" s="904" t="s">
        <v>1875</v>
      </c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12"/>
      <c r="S45" s="137" t="s">
        <v>1875</v>
      </c>
    </row>
    <row r="46" spans="1:24" s="132" customFormat="1" ht="45" x14ac:dyDescent="0.2">
      <c r="A46" s="157" t="s">
        <v>238</v>
      </c>
      <c r="B46" s="158" t="s">
        <v>1876</v>
      </c>
      <c r="C46" s="917" t="s">
        <v>1877</v>
      </c>
      <c r="D46" s="917"/>
      <c r="E46" s="917"/>
      <c r="F46" s="159" t="s">
        <v>228</v>
      </c>
      <c r="G46" s="159" t="s">
        <v>31</v>
      </c>
      <c r="H46" s="159" t="s">
        <v>31</v>
      </c>
      <c r="I46" s="159" t="s">
        <v>1878</v>
      </c>
      <c r="J46" s="160" t="s">
        <v>31</v>
      </c>
      <c r="K46" s="159" t="s">
        <v>31</v>
      </c>
      <c r="L46" s="160" t="s">
        <v>31</v>
      </c>
      <c r="M46" s="161" t="s">
        <v>31</v>
      </c>
      <c r="N46" s="162" t="s">
        <v>31</v>
      </c>
      <c r="R46" s="137" t="s">
        <v>1877</v>
      </c>
    </row>
    <row r="47" spans="1:24" s="132" customFormat="1" x14ac:dyDescent="0.2">
      <c r="A47" s="163"/>
      <c r="B47" s="164"/>
      <c r="C47" s="904" t="s">
        <v>1879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S47" s="137" t="s">
        <v>1879</v>
      </c>
    </row>
    <row r="48" spans="1:24" s="132" customFormat="1" ht="33.75" x14ac:dyDescent="0.2">
      <c r="A48" s="165"/>
      <c r="B48" s="166" t="s">
        <v>518</v>
      </c>
      <c r="C48" s="904" t="s">
        <v>519</v>
      </c>
      <c r="D48" s="904"/>
      <c r="E48" s="904"/>
      <c r="F48" s="904"/>
      <c r="G48" s="904"/>
      <c r="H48" s="904"/>
      <c r="I48" s="904"/>
      <c r="J48" s="904"/>
      <c r="K48" s="904"/>
      <c r="L48" s="904"/>
      <c r="M48" s="904"/>
      <c r="N48" s="912"/>
      <c r="T48" s="137" t="s">
        <v>519</v>
      </c>
    </row>
    <row r="49" spans="1:24" s="132" customFormat="1" x14ac:dyDescent="0.2">
      <c r="A49" s="167"/>
      <c r="B49" s="166" t="s">
        <v>235</v>
      </c>
      <c r="C49" s="904" t="s">
        <v>236</v>
      </c>
      <c r="D49" s="904"/>
      <c r="E49" s="904"/>
      <c r="F49" s="168" t="s">
        <v>31</v>
      </c>
      <c r="G49" s="168" t="s">
        <v>31</v>
      </c>
      <c r="H49" s="168" t="s">
        <v>31</v>
      </c>
      <c r="I49" s="168" t="s">
        <v>31</v>
      </c>
      <c r="J49" s="169">
        <v>4500</v>
      </c>
      <c r="K49" s="168" t="s">
        <v>520</v>
      </c>
      <c r="L49" s="169">
        <v>881.44</v>
      </c>
      <c r="M49" s="170" t="s">
        <v>31</v>
      </c>
      <c r="N49" s="171" t="s">
        <v>31</v>
      </c>
      <c r="U49" s="137" t="s">
        <v>236</v>
      </c>
    </row>
    <row r="50" spans="1:24" s="132" customFormat="1" x14ac:dyDescent="0.2">
      <c r="A50" s="167"/>
      <c r="B50" s="166" t="s">
        <v>238</v>
      </c>
      <c r="C50" s="904" t="s">
        <v>239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>
        <v>607.5</v>
      </c>
      <c r="K50" s="168" t="s">
        <v>520</v>
      </c>
      <c r="L50" s="169">
        <v>118.99</v>
      </c>
      <c r="M50" s="170" t="s">
        <v>31</v>
      </c>
      <c r="N50" s="171" t="s">
        <v>31</v>
      </c>
      <c r="U50" s="137" t="s">
        <v>239</v>
      </c>
    </row>
    <row r="51" spans="1:24" s="132" customFormat="1" x14ac:dyDescent="0.2">
      <c r="A51" s="167"/>
      <c r="B51" s="166" t="s">
        <v>31</v>
      </c>
      <c r="C51" s="904" t="s">
        <v>240</v>
      </c>
      <c r="D51" s="904"/>
      <c r="E51" s="904"/>
      <c r="F51" s="168" t="s">
        <v>241</v>
      </c>
      <c r="G51" s="168" t="s">
        <v>1606</v>
      </c>
      <c r="H51" s="168" t="s">
        <v>520</v>
      </c>
      <c r="I51" s="168" t="s">
        <v>1880</v>
      </c>
      <c r="J51" s="169" t="s">
        <v>31</v>
      </c>
      <c r="K51" s="168" t="s">
        <v>31</v>
      </c>
      <c r="L51" s="169" t="s">
        <v>31</v>
      </c>
      <c r="M51" s="170" t="s">
        <v>31</v>
      </c>
      <c r="N51" s="171" t="s">
        <v>31</v>
      </c>
      <c r="V51" s="137" t="s">
        <v>240</v>
      </c>
    </row>
    <row r="52" spans="1:24" s="132" customFormat="1" x14ac:dyDescent="0.2">
      <c r="A52" s="167"/>
      <c r="B52" s="166" t="s">
        <v>31</v>
      </c>
      <c r="C52" s="917" t="s">
        <v>244</v>
      </c>
      <c r="D52" s="917"/>
      <c r="E52" s="917"/>
      <c r="F52" s="159" t="s">
        <v>31</v>
      </c>
      <c r="G52" s="159" t="s">
        <v>31</v>
      </c>
      <c r="H52" s="159" t="s">
        <v>31</v>
      </c>
      <c r="I52" s="159" t="s">
        <v>31</v>
      </c>
      <c r="J52" s="160">
        <v>4500</v>
      </c>
      <c r="K52" s="159" t="s">
        <v>31</v>
      </c>
      <c r="L52" s="160">
        <v>881.44</v>
      </c>
      <c r="M52" s="161" t="s">
        <v>31</v>
      </c>
      <c r="N52" s="162" t="s">
        <v>31</v>
      </c>
      <c r="W52" s="137" t="s">
        <v>244</v>
      </c>
    </row>
    <row r="53" spans="1:24" s="132" customFormat="1" x14ac:dyDescent="0.2">
      <c r="A53" s="167"/>
      <c r="B53" s="166" t="s">
        <v>31</v>
      </c>
      <c r="C53" s="904" t="s">
        <v>245</v>
      </c>
      <c r="D53" s="904"/>
      <c r="E53" s="904"/>
      <c r="F53" s="168" t="s">
        <v>31</v>
      </c>
      <c r="G53" s="168" t="s">
        <v>31</v>
      </c>
      <c r="H53" s="168" t="s">
        <v>31</v>
      </c>
      <c r="I53" s="168" t="s">
        <v>31</v>
      </c>
      <c r="J53" s="169" t="s">
        <v>31</v>
      </c>
      <c r="K53" s="168" t="s">
        <v>31</v>
      </c>
      <c r="L53" s="169">
        <v>118.99</v>
      </c>
      <c r="M53" s="170" t="s">
        <v>31</v>
      </c>
      <c r="N53" s="171" t="s">
        <v>31</v>
      </c>
      <c r="V53" s="137" t="s">
        <v>245</v>
      </c>
    </row>
    <row r="54" spans="1:24" s="132" customFormat="1" ht="33.75" x14ac:dyDescent="0.2">
      <c r="A54" s="167"/>
      <c r="B54" s="166" t="s">
        <v>246</v>
      </c>
      <c r="C54" s="904" t="s">
        <v>247</v>
      </c>
      <c r="D54" s="904"/>
      <c r="E54" s="904"/>
      <c r="F54" s="168" t="s">
        <v>144</v>
      </c>
      <c r="G54" s="168" t="s">
        <v>248</v>
      </c>
      <c r="H54" s="168" t="s">
        <v>31</v>
      </c>
      <c r="I54" s="168" t="s">
        <v>248</v>
      </c>
      <c r="J54" s="169" t="s">
        <v>31</v>
      </c>
      <c r="K54" s="168" t="s">
        <v>31</v>
      </c>
      <c r="L54" s="169">
        <v>113.04</v>
      </c>
      <c r="M54" s="170" t="s">
        <v>31</v>
      </c>
      <c r="N54" s="171" t="s">
        <v>31</v>
      </c>
      <c r="V54" s="137" t="s">
        <v>247</v>
      </c>
    </row>
    <row r="55" spans="1:24" s="132" customFormat="1" ht="22.5" x14ac:dyDescent="0.2">
      <c r="A55" s="167"/>
      <c r="B55" s="166" t="s">
        <v>249</v>
      </c>
      <c r="C55" s="904" t="s">
        <v>250</v>
      </c>
      <c r="D55" s="904"/>
      <c r="E55" s="904"/>
      <c r="F55" s="168" t="s">
        <v>144</v>
      </c>
      <c r="G55" s="168" t="s">
        <v>251</v>
      </c>
      <c r="H55" s="168" t="s">
        <v>31</v>
      </c>
      <c r="I55" s="168" t="s">
        <v>251</v>
      </c>
      <c r="J55" s="169" t="s">
        <v>31</v>
      </c>
      <c r="K55" s="168" t="s">
        <v>31</v>
      </c>
      <c r="L55" s="169">
        <v>59.5</v>
      </c>
      <c r="M55" s="170" t="s">
        <v>31</v>
      </c>
      <c r="N55" s="171" t="s">
        <v>31</v>
      </c>
      <c r="V55" s="137" t="s">
        <v>250</v>
      </c>
    </row>
    <row r="56" spans="1:24" s="132" customFormat="1" x14ac:dyDescent="0.2">
      <c r="A56" s="172"/>
      <c r="B56" s="173"/>
      <c r="C56" s="918" t="s">
        <v>252</v>
      </c>
      <c r="D56" s="918"/>
      <c r="E56" s="918"/>
      <c r="F56" s="174" t="s">
        <v>31</v>
      </c>
      <c r="G56" s="174" t="s">
        <v>31</v>
      </c>
      <c r="H56" s="174" t="s">
        <v>31</v>
      </c>
      <c r="I56" s="174" t="s">
        <v>31</v>
      </c>
      <c r="J56" s="175" t="s">
        <v>31</v>
      </c>
      <c r="K56" s="174" t="s">
        <v>31</v>
      </c>
      <c r="L56" s="175">
        <v>1053.98</v>
      </c>
      <c r="M56" s="161" t="s">
        <v>31</v>
      </c>
      <c r="N56" s="176" t="s">
        <v>31</v>
      </c>
      <c r="X56" s="137" t="s">
        <v>252</v>
      </c>
    </row>
    <row r="57" spans="1:24" s="132" customFormat="1" ht="33.75" x14ac:dyDescent="0.2">
      <c r="A57" s="157" t="s">
        <v>256</v>
      </c>
      <c r="B57" s="158" t="s">
        <v>1881</v>
      </c>
      <c r="C57" s="917" t="s">
        <v>1882</v>
      </c>
      <c r="D57" s="917"/>
      <c r="E57" s="917"/>
      <c r="F57" s="159" t="s">
        <v>228</v>
      </c>
      <c r="G57" s="159" t="s">
        <v>31</v>
      </c>
      <c r="H57" s="159" t="s">
        <v>31</v>
      </c>
      <c r="I57" s="159" t="s">
        <v>1878</v>
      </c>
      <c r="J57" s="160" t="s">
        <v>31</v>
      </c>
      <c r="K57" s="159" t="s">
        <v>31</v>
      </c>
      <c r="L57" s="160" t="s">
        <v>31</v>
      </c>
      <c r="M57" s="161" t="s">
        <v>31</v>
      </c>
      <c r="N57" s="162" t="s">
        <v>31</v>
      </c>
      <c r="R57" s="137" t="s">
        <v>1882</v>
      </c>
    </row>
    <row r="58" spans="1:24" s="132" customFormat="1" x14ac:dyDescent="0.2">
      <c r="A58" s="163"/>
      <c r="B58" s="164"/>
      <c r="C58" s="904" t="s">
        <v>1879</v>
      </c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12"/>
      <c r="S58" s="137" t="s">
        <v>1879</v>
      </c>
    </row>
    <row r="59" spans="1:24" s="132" customFormat="1" ht="33.75" x14ac:dyDescent="0.2">
      <c r="A59" s="165"/>
      <c r="B59" s="166" t="s">
        <v>518</v>
      </c>
      <c r="C59" s="904" t="s">
        <v>519</v>
      </c>
      <c r="D59" s="904"/>
      <c r="E59" s="904"/>
      <c r="F59" s="904"/>
      <c r="G59" s="904"/>
      <c r="H59" s="904"/>
      <c r="I59" s="904"/>
      <c r="J59" s="904"/>
      <c r="K59" s="904"/>
      <c r="L59" s="904"/>
      <c r="M59" s="904"/>
      <c r="N59" s="912"/>
      <c r="T59" s="137" t="s">
        <v>519</v>
      </c>
    </row>
    <row r="60" spans="1:24" s="132" customFormat="1" x14ac:dyDescent="0.2">
      <c r="A60" s="167"/>
      <c r="B60" s="166" t="s">
        <v>235</v>
      </c>
      <c r="C60" s="904" t="s">
        <v>236</v>
      </c>
      <c r="D60" s="904"/>
      <c r="E60" s="904"/>
      <c r="F60" s="168" t="s">
        <v>31</v>
      </c>
      <c r="G60" s="168" t="s">
        <v>31</v>
      </c>
      <c r="H60" s="168" t="s">
        <v>31</v>
      </c>
      <c r="I60" s="168" t="s">
        <v>31</v>
      </c>
      <c r="J60" s="169">
        <v>1699.71</v>
      </c>
      <c r="K60" s="168" t="s">
        <v>520</v>
      </c>
      <c r="L60" s="169">
        <v>332.93</v>
      </c>
      <c r="M60" s="170" t="s">
        <v>31</v>
      </c>
      <c r="N60" s="171" t="s">
        <v>31</v>
      </c>
      <c r="U60" s="137" t="s">
        <v>236</v>
      </c>
    </row>
    <row r="61" spans="1:24" s="132" customFormat="1" x14ac:dyDescent="0.2">
      <c r="A61" s="167"/>
      <c r="B61" s="166" t="s">
        <v>238</v>
      </c>
      <c r="C61" s="904" t="s">
        <v>239</v>
      </c>
      <c r="D61" s="904"/>
      <c r="E61" s="904"/>
      <c r="F61" s="168" t="s">
        <v>31</v>
      </c>
      <c r="G61" s="168" t="s">
        <v>31</v>
      </c>
      <c r="H61" s="168" t="s">
        <v>31</v>
      </c>
      <c r="I61" s="168" t="s">
        <v>31</v>
      </c>
      <c r="J61" s="169">
        <v>172.8</v>
      </c>
      <c r="K61" s="168" t="s">
        <v>520</v>
      </c>
      <c r="L61" s="169">
        <v>33.85</v>
      </c>
      <c r="M61" s="170" t="s">
        <v>31</v>
      </c>
      <c r="N61" s="171" t="s">
        <v>31</v>
      </c>
      <c r="U61" s="137" t="s">
        <v>239</v>
      </c>
    </row>
    <row r="62" spans="1:24" s="132" customFormat="1" x14ac:dyDescent="0.2">
      <c r="A62" s="167"/>
      <c r="B62" s="166" t="s">
        <v>31</v>
      </c>
      <c r="C62" s="904" t="s">
        <v>240</v>
      </c>
      <c r="D62" s="904"/>
      <c r="E62" s="904"/>
      <c r="F62" s="168" t="s">
        <v>241</v>
      </c>
      <c r="G62" s="168" t="s">
        <v>1883</v>
      </c>
      <c r="H62" s="168" t="s">
        <v>520</v>
      </c>
      <c r="I62" s="168" t="s">
        <v>1884</v>
      </c>
      <c r="J62" s="169" t="s">
        <v>31</v>
      </c>
      <c r="K62" s="168" t="s">
        <v>31</v>
      </c>
      <c r="L62" s="169" t="s">
        <v>31</v>
      </c>
      <c r="M62" s="170" t="s">
        <v>31</v>
      </c>
      <c r="N62" s="171" t="s">
        <v>31</v>
      </c>
      <c r="V62" s="137" t="s">
        <v>240</v>
      </c>
    </row>
    <row r="63" spans="1:24" s="132" customFormat="1" x14ac:dyDescent="0.2">
      <c r="A63" s="167"/>
      <c r="B63" s="166" t="s">
        <v>31</v>
      </c>
      <c r="C63" s="917" t="s">
        <v>244</v>
      </c>
      <c r="D63" s="917"/>
      <c r="E63" s="917"/>
      <c r="F63" s="159" t="s">
        <v>31</v>
      </c>
      <c r="G63" s="159" t="s">
        <v>31</v>
      </c>
      <c r="H63" s="159" t="s">
        <v>31</v>
      </c>
      <c r="I63" s="159" t="s">
        <v>31</v>
      </c>
      <c r="J63" s="160">
        <v>1699.71</v>
      </c>
      <c r="K63" s="159" t="s">
        <v>31</v>
      </c>
      <c r="L63" s="160">
        <v>332.93</v>
      </c>
      <c r="M63" s="161" t="s">
        <v>31</v>
      </c>
      <c r="N63" s="162" t="s">
        <v>31</v>
      </c>
      <c r="W63" s="137" t="s">
        <v>244</v>
      </c>
    </row>
    <row r="64" spans="1:24" s="132" customFormat="1" x14ac:dyDescent="0.2">
      <c r="A64" s="167"/>
      <c r="B64" s="166" t="s">
        <v>31</v>
      </c>
      <c r="C64" s="904" t="s">
        <v>245</v>
      </c>
      <c r="D64" s="904"/>
      <c r="E64" s="904"/>
      <c r="F64" s="168" t="s">
        <v>31</v>
      </c>
      <c r="G64" s="168" t="s">
        <v>31</v>
      </c>
      <c r="H64" s="168" t="s">
        <v>31</v>
      </c>
      <c r="I64" s="168" t="s">
        <v>31</v>
      </c>
      <c r="J64" s="169" t="s">
        <v>31</v>
      </c>
      <c r="K64" s="168" t="s">
        <v>31</v>
      </c>
      <c r="L64" s="169">
        <v>33.85</v>
      </c>
      <c r="M64" s="170" t="s">
        <v>31</v>
      </c>
      <c r="N64" s="171" t="s">
        <v>31</v>
      </c>
      <c r="V64" s="137" t="s">
        <v>245</v>
      </c>
    </row>
    <row r="65" spans="1:24" s="132" customFormat="1" ht="33.75" x14ac:dyDescent="0.2">
      <c r="A65" s="167"/>
      <c r="B65" s="166" t="s">
        <v>246</v>
      </c>
      <c r="C65" s="904" t="s">
        <v>247</v>
      </c>
      <c r="D65" s="904"/>
      <c r="E65" s="904"/>
      <c r="F65" s="168" t="s">
        <v>144</v>
      </c>
      <c r="G65" s="168" t="s">
        <v>248</v>
      </c>
      <c r="H65" s="168" t="s">
        <v>31</v>
      </c>
      <c r="I65" s="168" t="s">
        <v>248</v>
      </c>
      <c r="J65" s="169" t="s">
        <v>31</v>
      </c>
      <c r="K65" s="168" t="s">
        <v>31</v>
      </c>
      <c r="L65" s="169">
        <v>32.159999999999997</v>
      </c>
      <c r="M65" s="170" t="s">
        <v>31</v>
      </c>
      <c r="N65" s="171" t="s">
        <v>31</v>
      </c>
      <c r="V65" s="137" t="s">
        <v>247</v>
      </c>
    </row>
    <row r="66" spans="1:24" s="132" customFormat="1" ht="22.5" x14ac:dyDescent="0.2">
      <c r="A66" s="167"/>
      <c r="B66" s="166" t="s">
        <v>249</v>
      </c>
      <c r="C66" s="904" t="s">
        <v>250</v>
      </c>
      <c r="D66" s="904"/>
      <c r="E66" s="904"/>
      <c r="F66" s="168" t="s">
        <v>144</v>
      </c>
      <c r="G66" s="168" t="s">
        <v>251</v>
      </c>
      <c r="H66" s="168" t="s">
        <v>31</v>
      </c>
      <c r="I66" s="168" t="s">
        <v>251</v>
      </c>
      <c r="J66" s="169" t="s">
        <v>31</v>
      </c>
      <c r="K66" s="168" t="s">
        <v>31</v>
      </c>
      <c r="L66" s="169">
        <v>16.93</v>
      </c>
      <c r="M66" s="170" t="s">
        <v>31</v>
      </c>
      <c r="N66" s="171" t="s">
        <v>31</v>
      </c>
      <c r="V66" s="137" t="s">
        <v>250</v>
      </c>
    </row>
    <row r="67" spans="1:24" s="132" customFormat="1" x14ac:dyDescent="0.2">
      <c r="A67" s="172"/>
      <c r="B67" s="173"/>
      <c r="C67" s="918" t="s">
        <v>252</v>
      </c>
      <c r="D67" s="918"/>
      <c r="E67" s="918"/>
      <c r="F67" s="174" t="s">
        <v>31</v>
      </c>
      <c r="G67" s="174" t="s">
        <v>31</v>
      </c>
      <c r="H67" s="174" t="s">
        <v>31</v>
      </c>
      <c r="I67" s="174" t="s">
        <v>31</v>
      </c>
      <c r="J67" s="175" t="s">
        <v>31</v>
      </c>
      <c r="K67" s="174" t="s">
        <v>31</v>
      </c>
      <c r="L67" s="175">
        <v>382.02</v>
      </c>
      <c r="M67" s="161" t="s">
        <v>31</v>
      </c>
      <c r="N67" s="176" t="s">
        <v>31</v>
      </c>
      <c r="X67" s="137" t="s">
        <v>252</v>
      </c>
    </row>
    <row r="68" spans="1:24" s="132" customFormat="1" ht="33.75" x14ac:dyDescent="0.2">
      <c r="A68" s="157" t="s">
        <v>285</v>
      </c>
      <c r="B68" s="158" t="s">
        <v>1885</v>
      </c>
      <c r="C68" s="917" t="s">
        <v>1886</v>
      </c>
      <c r="D68" s="917"/>
      <c r="E68" s="917"/>
      <c r="F68" s="159" t="s">
        <v>228</v>
      </c>
      <c r="G68" s="159" t="s">
        <v>31</v>
      </c>
      <c r="H68" s="159" t="s">
        <v>31</v>
      </c>
      <c r="I68" s="159" t="s">
        <v>1887</v>
      </c>
      <c r="J68" s="160" t="s">
        <v>31</v>
      </c>
      <c r="K68" s="159" t="s">
        <v>31</v>
      </c>
      <c r="L68" s="160" t="s">
        <v>31</v>
      </c>
      <c r="M68" s="161" t="s">
        <v>31</v>
      </c>
      <c r="N68" s="162" t="s">
        <v>31</v>
      </c>
      <c r="R68" s="137" t="s">
        <v>1886</v>
      </c>
    </row>
    <row r="69" spans="1:24" s="132" customFormat="1" ht="33.75" x14ac:dyDescent="0.2">
      <c r="A69" s="165"/>
      <c r="B69" s="166" t="s">
        <v>518</v>
      </c>
      <c r="C69" s="904" t="s">
        <v>519</v>
      </c>
      <c r="D69" s="904"/>
      <c r="E69" s="904"/>
      <c r="F69" s="904"/>
      <c r="G69" s="904"/>
      <c r="H69" s="904"/>
      <c r="I69" s="904"/>
      <c r="J69" s="904"/>
      <c r="K69" s="904"/>
      <c r="L69" s="904"/>
      <c r="M69" s="904"/>
      <c r="N69" s="912"/>
      <c r="T69" s="137" t="s">
        <v>519</v>
      </c>
    </row>
    <row r="70" spans="1:24" s="132" customFormat="1" x14ac:dyDescent="0.2">
      <c r="A70" s="167"/>
      <c r="B70" s="166" t="s">
        <v>235</v>
      </c>
      <c r="C70" s="904" t="s">
        <v>236</v>
      </c>
      <c r="D70" s="904"/>
      <c r="E70" s="904"/>
      <c r="F70" s="168" t="s">
        <v>31</v>
      </c>
      <c r="G70" s="168" t="s">
        <v>31</v>
      </c>
      <c r="H70" s="168" t="s">
        <v>31</v>
      </c>
      <c r="I70" s="168" t="s">
        <v>31</v>
      </c>
      <c r="J70" s="169">
        <v>852.51</v>
      </c>
      <c r="K70" s="168" t="s">
        <v>520</v>
      </c>
      <c r="L70" s="169">
        <v>166985.4</v>
      </c>
      <c r="M70" s="170" t="s">
        <v>31</v>
      </c>
      <c r="N70" s="171" t="s">
        <v>31</v>
      </c>
      <c r="U70" s="137" t="s">
        <v>236</v>
      </c>
    </row>
    <row r="71" spans="1:24" s="132" customFormat="1" x14ac:dyDescent="0.2">
      <c r="A71" s="167"/>
      <c r="B71" s="166" t="s">
        <v>238</v>
      </c>
      <c r="C71" s="904" t="s">
        <v>239</v>
      </c>
      <c r="D71" s="904"/>
      <c r="E71" s="904"/>
      <c r="F71" s="168" t="s">
        <v>31</v>
      </c>
      <c r="G71" s="168" t="s">
        <v>31</v>
      </c>
      <c r="H71" s="168" t="s">
        <v>31</v>
      </c>
      <c r="I71" s="168" t="s">
        <v>31</v>
      </c>
      <c r="J71" s="169">
        <v>86.67</v>
      </c>
      <c r="K71" s="168" t="s">
        <v>520</v>
      </c>
      <c r="L71" s="169">
        <v>16976.490000000002</v>
      </c>
      <c r="M71" s="170" t="s">
        <v>31</v>
      </c>
      <c r="N71" s="171" t="s">
        <v>31</v>
      </c>
      <c r="U71" s="137" t="s">
        <v>239</v>
      </c>
    </row>
    <row r="72" spans="1:24" s="132" customFormat="1" x14ac:dyDescent="0.2">
      <c r="A72" s="167"/>
      <c r="B72" s="166" t="s">
        <v>31</v>
      </c>
      <c r="C72" s="904" t="s">
        <v>240</v>
      </c>
      <c r="D72" s="904"/>
      <c r="E72" s="904"/>
      <c r="F72" s="168" t="s">
        <v>241</v>
      </c>
      <c r="G72" s="168" t="s">
        <v>1888</v>
      </c>
      <c r="H72" s="168" t="s">
        <v>520</v>
      </c>
      <c r="I72" s="168" t="s">
        <v>1889</v>
      </c>
      <c r="J72" s="169" t="s">
        <v>31</v>
      </c>
      <c r="K72" s="168" t="s">
        <v>31</v>
      </c>
      <c r="L72" s="169" t="s">
        <v>31</v>
      </c>
      <c r="M72" s="170" t="s">
        <v>31</v>
      </c>
      <c r="N72" s="171" t="s">
        <v>31</v>
      </c>
      <c r="V72" s="137" t="s">
        <v>240</v>
      </c>
    </row>
    <row r="73" spans="1:24" s="132" customFormat="1" x14ac:dyDescent="0.2">
      <c r="A73" s="167"/>
      <c r="B73" s="166" t="s">
        <v>31</v>
      </c>
      <c r="C73" s="917" t="s">
        <v>244</v>
      </c>
      <c r="D73" s="917"/>
      <c r="E73" s="917"/>
      <c r="F73" s="159" t="s">
        <v>31</v>
      </c>
      <c r="G73" s="159" t="s">
        <v>31</v>
      </c>
      <c r="H73" s="159" t="s">
        <v>31</v>
      </c>
      <c r="I73" s="159" t="s">
        <v>31</v>
      </c>
      <c r="J73" s="160">
        <v>852.51</v>
      </c>
      <c r="K73" s="159" t="s">
        <v>31</v>
      </c>
      <c r="L73" s="160">
        <v>166985.4</v>
      </c>
      <c r="M73" s="161" t="s">
        <v>31</v>
      </c>
      <c r="N73" s="162" t="s">
        <v>31</v>
      </c>
      <c r="W73" s="137" t="s">
        <v>244</v>
      </c>
    </row>
    <row r="74" spans="1:24" s="132" customFormat="1" x14ac:dyDescent="0.2">
      <c r="A74" s="167"/>
      <c r="B74" s="166" t="s">
        <v>31</v>
      </c>
      <c r="C74" s="904" t="s">
        <v>245</v>
      </c>
      <c r="D74" s="904"/>
      <c r="E74" s="904"/>
      <c r="F74" s="168" t="s">
        <v>31</v>
      </c>
      <c r="G74" s="168" t="s">
        <v>31</v>
      </c>
      <c r="H74" s="168" t="s">
        <v>31</v>
      </c>
      <c r="I74" s="168" t="s">
        <v>31</v>
      </c>
      <c r="J74" s="169" t="s">
        <v>31</v>
      </c>
      <c r="K74" s="168" t="s">
        <v>31</v>
      </c>
      <c r="L74" s="169">
        <v>16976.490000000002</v>
      </c>
      <c r="M74" s="170" t="s">
        <v>31</v>
      </c>
      <c r="N74" s="171" t="s">
        <v>31</v>
      </c>
      <c r="V74" s="137" t="s">
        <v>245</v>
      </c>
    </row>
    <row r="75" spans="1:24" s="132" customFormat="1" ht="33.75" x14ac:dyDescent="0.2">
      <c r="A75" s="167"/>
      <c r="B75" s="166" t="s">
        <v>246</v>
      </c>
      <c r="C75" s="904" t="s">
        <v>247</v>
      </c>
      <c r="D75" s="904"/>
      <c r="E75" s="904"/>
      <c r="F75" s="168" t="s">
        <v>144</v>
      </c>
      <c r="G75" s="168" t="s">
        <v>248</v>
      </c>
      <c r="H75" s="168" t="s">
        <v>31</v>
      </c>
      <c r="I75" s="168" t="s">
        <v>248</v>
      </c>
      <c r="J75" s="169" t="s">
        <v>31</v>
      </c>
      <c r="K75" s="168" t="s">
        <v>31</v>
      </c>
      <c r="L75" s="169">
        <v>16127.67</v>
      </c>
      <c r="M75" s="170" t="s">
        <v>31</v>
      </c>
      <c r="N75" s="171" t="s">
        <v>31</v>
      </c>
      <c r="V75" s="137" t="s">
        <v>247</v>
      </c>
    </row>
    <row r="76" spans="1:24" s="132" customFormat="1" ht="22.5" x14ac:dyDescent="0.2">
      <c r="A76" s="167"/>
      <c r="B76" s="166" t="s">
        <v>249</v>
      </c>
      <c r="C76" s="904" t="s">
        <v>250</v>
      </c>
      <c r="D76" s="904"/>
      <c r="E76" s="904"/>
      <c r="F76" s="168" t="s">
        <v>144</v>
      </c>
      <c r="G76" s="168" t="s">
        <v>251</v>
      </c>
      <c r="H76" s="168" t="s">
        <v>31</v>
      </c>
      <c r="I76" s="168" t="s">
        <v>251</v>
      </c>
      <c r="J76" s="169" t="s">
        <v>31</v>
      </c>
      <c r="K76" s="168" t="s">
        <v>31</v>
      </c>
      <c r="L76" s="169">
        <v>8488.25</v>
      </c>
      <c r="M76" s="170" t="s">
        <v>31</v>
      </c>
      <c r="N76" s="171" t="s">
        <v>31</v>
      </c>
      <c r="V76" s="137" t="s">
        <v>250</v>
      </c>
    </row>
    <row r="77" spans="1:24" s="132" customFormat="1" x14ac:dyDescent="0.2">
      <c r="A77" s="172"/>
      <c r="B77" s="173"/>
      <c r="C77" s="918" t="s">
        <v>252</v>
      </c>
      <c r="D77" s="918"/>
      <c r="E77" s="918"/>
      <c r="F77" s="174" t="s">
        <v>31</v>
      </c>
      <c r="G77" s="174" t="s">
        <v>31</v>
      </c>
      <c r="H77" s="174" t="s">
        <v>31</v>
      </c>
      <c r="I77" s="174" t="s">
        <v>31</v>
      </c>
      <c r="J77" s="175" t="s">
        <v>31</v>
      </c>
      <c r="K77" s="174" t="s">
        <v>31</v>
      </c>
      <c r="L77" s="175">
        <v>191601.32</v>
      </c>
      <c r="M77" s="161" t="s">
        <v>31</v>
      </c>
      <c r="N77" s="176" t="s">
        <v>31</v>
      </c>
      <c r="X77" s="137" t="s">
        <v>252</v>
      </c>
    </row>
    <row r="78" spans="1:24" s="132" customFormat="1" ht="45" x14ac:dyDescent="0.2">
      <c r="A78" s="157" t="s">
        <v>295</v>
      </c>
      <c r="B78" s="158" t="s">
        <v>1890</v>
      </c>
      <c r="C78" s="917" t="s">
        <v>1891</v>
      </c>
      <c r="D78" s="917"/>
      <c r="E78" s="917"/>
      <c r="F78" s="159" t="s">
        <v>228</v>
      </c>
      <c r="G78" s="159" t="s">
        <v>31</v>
      </c>
      <c r="H78" s="159" t="s">
        <v>31</v>
      </c>
      <c r="I78" s="159" t="s">
        <v>1878</v>
      </c>
      <c r="J78" s="160" t="s">
        <v>31</v>
      </c>
      <c r="K78" s="159" t="s">
        <v>31</v>
      </c>
      <c r="L78" s="160" t="s">
        <v>31</v>
      </c>
      <c r="M78" s="161" t="s">
        <v>31</v>
      </c>
      <c r="N78" s="162" t="s">
        <v>31</v>
      </c>
      <c r="R78" s="137" t="s">
        <v>1891</v>
      </c>
    </row>
    <row r="79" spans="1:24" s="132" customFormat="1" x14ac:dyDescent="0.2">
      <c r="A79" s="163"/>
      <c r="B79" s="164"/>
      <c r="C79" s="904" t="s">
        <v>1879</v>
      </c>
      <c r="D79" s="904"/>
      <c r="E79" s="904"/>
      <c r="F79" s="904"/>
      <c r="G79" s="904"/>
      <c r="H79" s="904"/>
      <c r="I79" s="904"/>
      <c r="J79" s="904"/>
      <c r="K79" s="904"/>
      <c r="L79" s="904"/>
      <c r="M79" s="904"/>
      <c r="N79" s="912"/>
      <c r="S79" s="137" t="s">
        <v>1879</v>
      </c>
    </row>
    <row r="80" spans="1:24" s="132" customFormat="1" ht="33.75" x14ac:dyDescent="0.2">
      <c r="A80" s="165"/>
      <c r="B80" s="166" t="s">
        <v>518</v>
      </c>
      <c r="C80" s="904" t="s">
        <v>519</v>
      </c>
      <c r="D80" s="904"/>
      <c r="E80" s="904"/>
      <c r="F80" s="904"/>
      <c r="G80" s="904"/>
      <c r="H80" s="904"/>
      <c r="I80" s="904"/>
      <c r="J80" s="904"/>
      <c r="K80" s="904"/>
      <c r="L80" s="904"/>
      <c r="M80" s="904"/>
      <c r="N80" s="912"/>
      <c r="T80" s="137" t="s">
        <v>519</v>
      </c>
    </row>
    <row r="81" spans="1:24" s="132" customFormat="1" x14ac:dyDescent="0.2">
      <c r="A81" s="167"/>
      <c r="B81" s="166" t="s">
        <v>235</v>
      </c>
      <c r="C81" s="904" t="s">
        <v>236</v>
      </c>
      <c r="D81" s="904"/>
      <c r="E81" s="904"/>
      <c r="F81" s="168" t="s">
        <v>31</v>
      </c>
      <c r="G81" s="168" t="s">
        <v>31</v>
      </c>
      <c r="H81" s="168" t="s">
        <v>31</v>
      </c>
      <c r="I81" s="168" t="s">
        <v>31</v>
      </c>
      <c r="J81" s="169">
        <v>308.07</v>
      </c>
      <c r="K81" s="168" t="s">
        <v>520</v>
      </c>
      <c r="L81" s="169">
        <v>60.34</v>
      </c>
      <c r="M81" s="170" t="s">
        <v>31</v>
      </c>
      <c r="N81" s="171" t="s">
        <v>31</v>
      </c>
      <c r="U81" s="137" t="s">
        <v>236</v>
      </c>
    </row>
    <row r="82" spans="1:24" s="132" customFormat="1" x14ac:dyDescent="0.2">
      <c r="A82" s="167"/>
      <c r="B82" s="166" t="s">
        <v>238</v>
      </c>
      <c r="C82" s="904" t="s">
        <v>239</v>
      </c>
      <c r="D82" s="904"/>
      <c r="E82" s="904"/>
      <c r="F82" s="168" t="s">
        <v>31</v>
      </c>
      <c r="G82" s="168" t="s">
        <v>31</v>
      </c>
      <c r="H82" s="168" t="s">
        <v>31</v>
      </c>
      <c r="I82" s="168" t="s">
        <v>31</v>
      </c>
      <c r="J82" s="169">
        <v>31.32</v>
      </c>
      <c r="K82" s="168" t="s">
        <v>520</v>
      </c>
      <c r="L82" s="169">
        <v>6.13</v>
      </c>
      <c r="M82" s="170" t="s">
        <v>31</v>
      </c>
      <c r="N82" s="171" t="s">
        <v>31</v>
      </c>
      <c r="U82" s="137" t="s">
        <v>239</v>
      </c>
    </row>
    <row r="83" spans="1:24" s="132" customFormat="1" x14ac:dyDescent="0.2">
      <c r="A83" s="167"/>
      <c r="B83" s="166" t="s">
        <v>31</v>
      </c>
      <c r="C83" s="904" t="s">
        <v>240</v>
      </c>
      <c r="D83" s="904"/>
      <c r="E83" s="904"/>
      <c r="F83" s="168" t="s">
        <v>241</v>
      </c>
      <c r="G83" s="168" t="s">
        <v>1892</v>
      </c>
      <c r="H83" s="168" t="s">
        <v>520</v>
      </c>
      <c r="I83" s="168" t="s">
        <v>1893</v>
      </c>
      <c r="J83" s="169" t="s">
        <v>31</v>
      </c>
      <c r="K83" s="168" t="s">
        <v>31</v>
      </c>
      <c r="L83" s="169" t="s">
        <v>31</v>
      </c>
      <c r="M83" s="170" t="s">
        <v>31</v>
      </c>
      <c r="N83" s="171" t="s">
        <v>31</v>
      </c>
      <c r="V83" s="137" t="s">
        <v>240</v>
      </c>
    </row>
    <row r="84" spans="1:24" s="132" customFormat="1" x14ac:dyDescent="0.2">
      <c r="A84" s="167"/>
      <c r="B84" s="166" t="s">
        <v>31</v>
      </c>
      <c r="C84" s="917" t="s">
        <v>244</v>
      </c>
      <c r="D84" s="917"/>
      <c r="E84" s="917"/>
      <c r="F84" s="159" t="s">
        <v>31</v>
      </c>
      <c r="G84" s="159" t="s">
        <v>31</v>
      </c>
      <c r="H84" s="159" t="s">
        <v>31</v>
      </c>
      <c r="I84" s="159" t="s">
        <v>31</v>
      </c>
      <c r="J84" s="160">
        <v>308.07</v>
      </c>
      <c r="K84" s="159" t="s">
        <v>31</v>
      </c>
      <c r="L84" s="160">
        <v>60.34</v>
      </c>
      <c r="M84" s="161" t="s">
        <v>31</v>
      </c>
      <c r="N84" s="162" t="s">
        <v>31</v>
      </c>
      <c r="W84" s="137" t="s">
        <v>244</v>
      </c>
    </row>
    <row r="85" spans="1:24" s="132" customFormat="1" x14ac:dyDescent="0.2">
      <c r="A85" s="167"/>
      <c r="B85" s="166" t="s">
        <v>31</v>
      </c>
      <c r="C85" s="904" t="s">
        <v>245</v>
      </c>
      <c r="D85" s="904"/>
      <c r="E85" s="904"/>
      <c r="F85" s="168" t="s">
        <v>31</v>
      </c>
      <c r="G85" s="168" t="s">
        <v>31</v>
      </c>
      <c r="H85" s="168" t="s">
        <v>31</v>
      </c>
      <c r="I85" s="168" t="s">
        <v>31</v>
      </c>
      <c r="J85" s="169" t="s">
        <v>31</v>
      </c>
      <c r="K85" s="168" t="s">
        <v>31</v>
      </c>
      <c r="L85" s="169">
        <v>6.13</v>
      </c>
      <c r="M85" s="170" t="s">
        <v>31</v>
      </c>
      <c r="N85" s="171" t="s">
        <v>31</v>
      </c>
      <c r="V85" s="137" t="s">
        <v>245</v>
      </c>
    </row>
    <row r="86" spans="1:24" s="132" customFormat="1" ht="33.75" x14ac:dyDescent="0.2">
      <c r="A86" s="167"/>
      <c r="B86" s="166" t="s">
        <v>246</v>
      </c>
      <c r="C86" s="904" t="s">
        <v>247</v>
      </c>
      <c r="D86" s="904"/>
      <c r="E86" s="904"/>
      <c r="F86" s="168" t="s">
        <v>144</v>
      </c>
      <c r="G86" s="168" t="s">
        <v>248</v>
      </c>
      <c r="H86" s="168" t="s">
        <v>31</v>
      </c>
      <c r="I86" s="168" t="s">
        <v>248</v>
      </c>
      <c r="J86" s="169" t="s">
        <v>31</v>
      </c>
      <c r="K86" s="168" t="s">
        <v>31</v>
      </c>
      <c r="L86" s="169">
        <v>5.82</v>
      </c>
      <c r="M86" s="170" t="s">
        <v>31</v>
      </c>
      <c r="N86" s="171" t="s">
        <v>31</v>
      </c>
      <c r="V86" s="137" t="s">
        <v>247</v>
      </c>
    </row>
    <row r="87" spans="1:24" s="132" customFormat="1" ht="22.5" x14ac:dyDescent="0.2">
      <c r="A87" s="167"/>
      <c r="B87" s="166" t="s">
        <v>249</v>
      </c>
      <c r="C87" s="904" t="s">
        <v>250</v>
      </c>
      <c r="D87" s="904"/>
      <c r="E87" s="904"/>
      <c r="F87" s="168" t="s">
        <v>144</v>
      </c>
      <c r="G87" s="168" t="s">
        <v>251</v>
      </c>
      <c r="H87" s="168" t="s">
        <v>31</v>
      </c>
      <c r="I87" s="168" t="s">
        <v>251</v>
      </c>
      <c r="J87" s="169" t="s">
        <v>31</v>
      </c>
      <c r="K87" s="168" t="s">
        <v>31</v>
      </c>
      <c r="L87" s="169">
        <v>3.07</v>
      </c>
      <c r="M87" s="170" t="s">
        <v>31</v>
      </c>
      <c r="N87" s="171" t="s">
        <v>31</v>
      </c>
      <c r="V87" s="137" t="s">
        <v>250</v>
      </c>
    </row>
    <row r="88" spans="1:24" s="132" customFormat="1" x14ac:dyDescent="0.2">
      <c r="A88" s="172"/>
      <c r="B88" s="173"/>
      <c r="C88" s="918" t="s">
        <v>252</v>
      </c>
      <c r="D88" s="918"/>
      <c r="E88" s="918"/>
      <c r="F88" s="174" t="s">
        <v>31</v>
      </c>
      <c r="G88" s="174" t="s">
        <v>31</v>
      </c>
      <c r="H88" s="174" t="s">
        <v>31</v>
      </c>
      <c r="I88" s="174" t="s">
        <v>31</v>
      </c>
      <c r="J88" s="175" t="s">
        <v>31</v>
      </c>
      <c r="K88" s="174" t="s">
        <v>31</v>
      </c>
      <c r="L88" s="175">
        <v>69.23</v>
      </c>
      <c r="M88" s="161" t="s">
        <v>31</v>
      </c>
      <c r="N88" s="176" t="s">
        <v>31</v>
      </c>
      <c r="X88" s="137" t="s">
        <v>252</v>
      </c>
    </row>
    <row r="89" spans="1:24" s="132" customFormat="1" ht="33.75" x14ac:dyDescent="0.2">
      <c r="A89" s="157" t="s">
        <v>304</v>
      </c>
      <c r="B89" s="158" t="s">
        <v>1894</v>
      </c>
      <c r="C89" s="917" t="s">
        <v>1895</v>
      </c>
      <c r="D89" s="917"/>
      <c r="E89" s="917"/>
      <c r="F89" s="159" t="s">
        <v>228</v>
      </c>
      <c r="G89" s="159" t="s">
        <v>31</v>
      </c>
      <c r="H89" s="159" t="s">
        <v>31</v>
      </c>
      <c r="I89" s="159" t="s">
        <v>1878</v>
      </c>
      <c r="J89" s="160" t="s">
        <v>31</v>
      </c>
      <c r="K89" s="159" t="s">
        <v>31</v>
      </c>
      <c r="L89" s="160" t="s">
        <v>31</v>
      </c>
      <c r="M89" s="161" t="s">
        <v>31</v>
      </c>
      <c r="N89" s="162" t="s">
        <v>31</v>
      </c>
      <c r="R89" s="137" t="s">
        <v>1895</v>
      </c>
    </row>
    <row r="90" spans="1:24" s="132" customFormat="1" x14ac:dyDescent="0.2">
      <c r="A90" s="163"/>
      <c r="B90" s="164"/>
      <c r="C90" s="904" t="s">
        <v>1879</v>
      </c>
      <c r="D90" s="904"/>
      <c r="E90" s="904"/>
      <c r="F90" s="904"/>
      <c r="G90" s="904"/>
      <c r="H90" s="904"/>
      <c r="I90" s="904"/>
      <c r="J90" s="904"/>
      <c r="K90" s="904"/>
      <c r="L90" s="904"/>
      <c r="M90" s="904"/>
      <c r="N90" s="912"/>
      <c r="S90" s="137" t="s">
        <v>1879</v>
      </c>
    </row>
    <row r="91" spans="1:24" s="132" customFormat="1" x14ac:dyDescent="0.2">
      <c r="A91" s="165"/>
      <c r="B91" s="166" t="s">
        <v>31</v>
      </c>
      <c r="C91" s="904" t="s">
        <v>1896</v>
      </c>
      <c r="D91" s="904"/>
      <c r="E91" s="904"/>
      <c r="F91" s="904"/>
      <c r="G91" s="904"/>
      <c r="H91" s="904"/>
      <c r="I91" s="904"/>
      <c r="J91" s="904"/>
      <c r="K91" s="904"/>
      <c r="L91" s="904"/>
      <c r="M91" s="904"/>
      <c r="N91" s="912"/>
      <c r="T91" s="137" t="s">
        <v>1896</v>
      </c>
    </row>
    <row r="92" spans="1:24" s="132" customFormat="1" ht="33.75" x14ac:dyDescent="0.2">
      <c r="A92" s="165"/>
      <c r="B92" s="166" t="s">
        <v>518</v>
      </c>
      <c r="C92" s="904" t="s">
        <v>519</v>
      </c>
      <c r="D92" s="904"/>
      <c r="E92" s="904"/>
      <c r="F92" s="904"/>
      <c r="G92" s="904"/>
      <c r="H92" s="904"/>
      <c r="I92" s="904"/>
      <c r="J92" s="904"/>
      <c r="K92" s="904"/>
      <c r="L92" s="904"/>
      <c r="M92" s="904"/>
      <c r="N92" s="912"/>
      <c r="T92" s="137" t="s">
        <v>519</v>
      </c>
    </row>
    <row r="93" spans="1:24" s="132" customFormat="1" x14ac:dyDescent="0.2">
      <c r="A93" s="167"/>
      <c r="B93" s="166" t="s">
        <v>235</v>
      </c>
      <c r="C93" s="904" t="s">
        <v>236</v>
      </c>
      <c r="D93" s="904"/>
      <c r="E93" s="904"/>
      <c r="F93" s="168" t="s">
        <v>31</v>
      </c>
      <c r="G93" s="168" t="s">
        <v>31</v>
      </c>
      <c r="H93" s="168" t="s">
        <v>31</v>
      </c>
      <c r="I93" s="168" t="s">
        <v>31</v>
      </c>
      <c r="J93" s="169">
        <v>139.43</v>
      </c>
      <c r="K93" s="168" t="s">
        <v>1897</v>
      </c>
      <c r="L93" s="169">
        <v>81.93</v>
      </c>
      <c r="M93" s="170" t="s">
        <v>31</v>
      </c>
      <c r="N93" s="171" t="s">
        <v>31</v>
      </c>
      <c r="U93" s="137" t="s">
        <v>236</v>
      </c>
    </row>
    <row r="94" spans="1:24" s="132" customFormat="1" x14ac:dyDescent="0.2">
      <c r="A94" s="167"/>
      <c r="B94" s="166" t="s">
        <v>238</v>
      </c>
      <c r="C94" s="904" t="s">
        <v>239</v>
      </c>
      <c r="D94" s="904"/>
      <c r="E94" s="904"/>
      <c r="F94" s="168" t="s">
        <v>31</v>
      </c>
      <c r="G94" s="168" t="s">
        <v>31</v>
      </c>
      <c r="H94" s="168" t="s">
        <v>31</v>
      </c>
      <c r="I94" s="168" t="s">
        <v>31</v>
      </c>
      <c r="J94" s="169">
        <v>14.18</v>
      </c>
      <c r="K94" s="168" t="s">
        <v>1897</v>
      </c>
      <c r="L94" s="169">
        <v>8.33</v>
      </c>
      <c r="M94" s="170" t="s">
        <v>31</v>
      </c>
      <c r="N94" s="171" t="s">
        <v>31</v>
      </c>
      <c r="U94" s="137" t="s">
        <v>239</v>
      </c>
    </row>
    <row r="95" spans="1:24" s="132" customFormat="1" x14ac:dyDescent="0.2">
      <c r="A95" s="167"/>
      <c r="B95" s="166" t="s">
        <v>31</v>
      </c>
      <c r="C95" s="904" t="s">
        <v>240</v>
      </c>
      <c r="D95" s="904"/>
      <c r="E95" s="904"/>
      <c r="F95" s="168" t="s">
        <v>241</v>
      </c>
      <c r="G95" s="168" t="s">
        <v>1535</v>
      </c>
      <c r="H95" s="168" t="s">
        <v>1897</v>
      </c>
      <c r="I95" s="168" t="s">
        <v>1898</v>
      </c>
      <c r="J95" s="169" t="s">
        <v>31</v>
      </c>
      <c r="K95" s="168" t="s">
        <v>31</v>
      </c>
      <c r="L95" s="169" t="s">
        <v>31</v>
      </c>
      <c r="M95" s="170" t="s">
        <v>31</v>
      </c>
      <c r="N95" s="171" t="s">
        <v>31</v>
      </c>
      <c r="V95" s="137" t="s">
        <v>240</v>
      </c>
    </row>
    <row r="96" spans="1:24" s="132" customFormat="1" x14ac:dyDescent="0.2">
      <c r="A96" s="167"/>
      <c r="B96" s="166" t="s">
        <v>31</v>
      </c>
      <c r="C96" s="917" t="s">
        <v>244</v>
      </c>
      <c r="D96" s="917"/>
      <c r="E96" s="917"/>
      <c r="F96" s="159" t="s">
        <v>31</v>
      </c>
      <c r="G96" s="159" t="s">
        <v>31</v>
      </c>
      <c r="H96" s="159" t="s">
        <v>31</v>
      </c>
      <c r="I96" s="159" t="s">
        <v>31</v>
      </c>
      <c r="J96" s="160">
        <v>139.43</v>
      </c>
      <c r="K96" s="159" t="s">
        <v>31</v>
      </c>
      <c r="L96" s="160">
        <v>81.93</v>
      </c>
      <c r="M96" s="161" t="s">
        <v>31</v>
      </c>
      <c r="N96" s="162" t="s">
        <v>31</v>
      </c>
      <c r="W96" s="137" t="s">
        <v>244</v>
      </c>
    </row>
    <row r="97" spans="1:24" s="132" customFormat="1" x14ac:dyDescent="0.2">
      <c r="A97" s="167"/>
      <c r="B97" s="166" t="s">
        <v>31</v>
      </c>
      <c r="C97" s="904" t="s">
        <v>245</v>
      </c>
      <c r="D97" s="904"/>
      <c r="E97" s="904"/>
      <c r="F97" s="168" t="s">
        <v>31</v>
      </c>
      <c r="G97" s="168" t="s">
        <v>31</v>
      </c>
      <c r="H97" s="168" t="s">
        <v>31</v>
      </c>
      <c r="I97" s="168" t="s">
        <v>31</v>
      </c>
      <c r="J97" s="169" t="s">
        <v>31</v>
      </c>
      <c r="K97" s="168" t="s">
        <v>31</v>
      </c>
      <c r="L97" s="169">
        <v>8.33</v>
      </c>
      <c r="M97" s="170" t="s">
        <v>31</v>
      </c>
      <c r="N97" s="171" t="s">
        <v>31</v>
      </c>
      <c r="V97" s="137" t="s">
        <v>245</v>
      </c>
    </row>
    <row r="98" spans="1:24" s="132" customFormat="1" ht="33.75" x14ac:dyDescent="0.2">
      <c r="A98" s="167"/>
      <c r="B98" s="166" t="s">
        <v>246</v>
      </c>
      <c r="C98" s="904" t="s">
        <v>247</v>
      </c>
      <c r="D98" s="904"/>
      <c r="E98" s="904"/>
      <c r="F98" s="168" t="s">
        <v>144</v>
      </c>
      <c r="G98" s="168" t="s">
        <v>248</v>
      </c>
      <c r="H98" s="168" t="s">
        <v>31</v>
      </c>
      <c r="I98" s="168" t="s">
        <v>248</v>
      </c>
      <c r="J98" s="169" t="s">
        <v>31</v>
      </c>
      <c r="K98" s="168" t="s">
        <v>31</v>
      </c>
      <c r="L98" s="169">
        <v>7.91</v>
      </c>
      <c r="M98" s="170" t="s">
        <v>31</v>
      </c>
      <c r="N98" s="171" t="s">
        <v>31</v>
      </c>
      <c r="V98" s="137" t="s">
        <v>247</v>
      </c>
    </row>
    <row r="99" spans="1:24" s="132" customFormat="1" ht="22.5" x14ac:dyDescent="0.2">
      <c r="A99" s="167"/>
      <c r="B99" s="166" t="s">
        <v>249</v>
      </c>
      <c r="C99" s="904" t="s">
        <v>250</v>
      </c>
      <c r="D99" s="904"/>
      <c r="E99" s="904"/>
      <c r="F99" s="168" t="s">
        <v>144</v>
      </c>
      <c r="G99" s="168" t="s">
        <v>251</v>
      </c>
      <c r="H99" s="168" t="s">
        <v>31</v>
      </c>
      <c r="I99" s="168" t="s">
        <v>251</v>
      </c>
      <c r="J99" s="169" t="s">
        <v>31</v>
      </c>
      <c r="K99" s="168" t="s">
        <v>31</v>
      </c>
      <c r="L99" s="169">
        <v>4.17</v>
      </c>
      <c r="M99" s="170" t="s">
        <v>31</v>
      </c>
      <c r="N99" s="171" t="s">
        <v>31</v>
      </c>
      <c r="V99" s="137" t="s">
        <v>250</v>
      </c>
    </row>
    <row r="100" spans="1:24" s="132" customFormat="1" x14ac:dyDescent="0.2">
      <c r="A100" s="172"/>
      <c r="B100" s="173"/>
      <c r="C100" s="918" t="s">
        <v>252</v>
      </c>
      <c r="D100" s="918"/>
      <c r="E100" s="918"/>
      <c r="F100" s="174" t="s">
        <v>31</v>
      </c>
      <c r="G100" s="174" t="s">
        <v>31</v>
      </c>
      <c r="H100" s="174" t="s">
        <v>31</v>
      </c>
      <c r="I100" s="174" t="s">
        <v>31</v>
      </c>
      <c r="J100" s="175" t="s">
        <v>31</v>
      </c>
      <c r="K100" s="174" t="s">
        <v>31</v>
      </c>
      <c r="L100" s="175">
        <v>94.01</v>
      </c>
      <c r="M100" s="161" t="s">
        <v>31</v>
      </c>
      <c r="N100" s="176" t="s">
        <v>31</v>
      </c>
      <c r="X100" s="137" t="s">
        <v>252</v>
      </c>
    </row>
    <row r="101" spans="1:24" s="132" customFormat="1" ht="22.5" x14ac:dyDescent="0.2">
      <c r="A101" s="157" t="s">
        <v>309</v>
      </c>
      <c r="B101" s="158" t="s">
        <v>1899</v>
      </c>
      <c r="C101" s="917" t="s">
        <v>1900</v>
      </c>
      <c r="D101" s="917"/>
      <c r="E101" s="917"/>
      <c r="F101" s="159" t="s">
        <v>386</v>
      </c>
      <c r="G101" s="159" t="s">
        <v>31</v>
      </c>
      <c r="H101" s="159" t="s">
        <v>31</v>
      </c>
      <c r="I101" s="159" t="s">
        <v>1901</v>
      </c>
      <c r="J101" s="160" t="s">
        <v>31</v>
      </c>
      <c r="K101" s="159" t="s">
        <v>31</v>
      </c>
      <c r="L101" s="160" t="s">
        <v>31</v>
      </c>
      <c r="M101" s="161" t="s">
        <v>31</v>
      </c>
      <c r="N101" s="162" t="s">
        <v>31</v>
      </c>
      <c r="R101" s="137" t="s">
        <v>1900</v>
      </c>
    </row>
    <row r="102" spans="1:24" s="132" customFormat="1" x14ac:dyDescent="0.2">
      <c r="A102" s="163"/>
      <c r="B102" s="164"/>
      <c r="C102" s="904" t="s">
        <v>1902</v>
      </c>
      <c r="D102" s="904"/>
      <c r="E102" s="904"/>
      <c r="F102" s="904"/>
      <c r="G102" s="904"/>
      <c r="H102" s="904"/>
      <c r="I102" s="904"/>
      <c r="J102" s="904"/>
      <c r="K102" s="904"/>
      <c r="L102" s="904"/>
      <c r="M102" s="904"/>
      <c r="N102" s="912"/>
      <c r="S102" s="137" t="s">
        <v>1902</v>
      </c>
    </row>
    <row r="103" spans="1:24" s="132" customFormat="1" ht="33.75" x14ac:dyDescent="0.2">
      <c r="A103" s="165"/>
      <c r="B103" s="166" t="s">
        <v>518</v>
      </c>
      <c r="C103" s="904" t="s">
        <v>519</v>
      </c>
      <c r="D103" s="904"/>
      <c r="E103" s="904"/>
      <c r="F103" s="904"/>
      <c r="G103" s="904"/>
      <c r="H103" s="904"/>
      <c r="I103" s="904"/>
      <c r="J103" s="904"/>
      <c r="K103" s="904"/>
      <c r="L103" s="904"/>
      <c r="M103" s="904"/>
      <c r="N103" s="912"/>
      <c r="T103" s="137" t="s">
        <v>519</v>
      </c>
    </row>
    <row r="104" spans="1:24" s="132" customFormat="1" x14ac:dyDescent="0.2">
      <c r="A104" s="167"/>
      <c r="B104" s="166" t="s">
        <v>225</v>
      </c>
      <c r="C104" s="904" t="s">
        <v>255</v>
      </c>
      <c r="D104" s="904"/>
      <c r="E104" s="904"/>
      <c r="F104" s="168" t="s">
        <v>31</v>
      </c>
      <c r="G104" s="168" t="s">
        <v>31</v>
      </c>
      <c r="H104" s="168" t="s">
        <v>31</v>
      </c>
      <c r="I104" s="168" t="s">
        <v>31</v>
      </c>
      <c r="J104" s="169">
        <v>127.61</v>
      </c>
      <c r="K104" s="168" t="s">
        <v>520</v>
      </c>
      <c r="L104" s="169">
        <v>249.96</v>
      </c>
      <c r="M104" s="170" t="s">
        <v>31</v>
      </c>
      <c r="N104" s="171" t="s">
        <v>31</v>
      </c>
      <c r="U104" s="137" t="s">
        <v>255</v>
      </c>
    </row>
    <row r="105" spans="1:24" s="132" customFormat="1" x14ac:dyDescent="0.2">
      <c r="A105" s="167"/>
      <c r="B105" s="166" t="s">
        <v>235</v>
      </c>
      <c r="C105" s="904" t="s">
        <v>236</v>
      </c>
      <c r="D105" s="904"/>
      <c r="E105" s="904"/>
      <c r="F105" s="168" t="s">
        <v>31</v>
      </c>
      <c r="G105" s="168" t="s">
        <v>31</v>
      </c>
      <c r="H105" s="168" t="s">
        <v>31</v>
      </c>
      <c r="I105" s="168" t="s">
        <v>31</v>
      </c>
      <c r="J105" s="169">
        <v>288.58</v>
      </c>
      <c r="K105" s="168" t="s">
        <v>520</v>
      </c>
      <c r="L105" s="169">
        <v>565.26</v>
      </c>
      <c r="M105" s="170" t="s">
        <v>31</v>
      </c>
      <c r="N105" s="171" t="s">
        <v>31</v>
      </c>
      <c r="U105" s="137" t="s">
        <v>236</v>
      </c>
    </row>
    <row r="106" spans="1:24" s="132" customFormat="1" x14ac:dyDescent="0.2">
      <c r="A106" s="167"/>
      <c r="B106" s="166" t="s">
        <v>238</v>
      </c>
      <c r="C106" s="904" t="s">
        <v>239</v>
      </c>
      <c r="D106" s="904"/>
      <c r="E106" s="904"/>
      <c r="F106" s="168" t="s">
        <v>31</v>
      </c>
      <c r="G106" s="168" t="s">
        <v>31</v>
      </c>
      <c r="H106" s="168" t="s">
        <v>31</v>
      </c>
      <c r="I106" s="168" t="s">
        <v>31</v>
      </c>
      <c r="J106" s="169">
        <v>31.49</v>
      </c>
      <c r="K106" s="168" t="s">
        <v>520</v>
      </c>
      <c r="L106" s="169">
        <v>61.68</v>
      </c>
      <c r="M106" s="170" t="s">
        <v>31</v>
      </c>
      <c r="N106" s="171" t="s">
        <v>31</v>
      </c>
      <c r="U106" s="137" t="s">
        <v>239</v>
      </c>
    </row>
    <row r="107" spans="1:24" s="132" customFormat="1" x14ac:dyDescent="0.2">
      <c r="A107" s="167"/>
      <c r="B107" s="166" t="s">
        <v>31</v>
      </c>
      <c r="C107" s="904" t="s">
        <v>258</v>
      </c>
      <c r="D107" s="904"/>
      <c r="E107" s="904"/>
      <c r="F107" s="168" t="s">
        <v>241</v>
      </c>
      <c r="G107" s="168" t="s">
        <v>1903</v>
      </c>
      <c r="H107" s="168" t="s">
        <v>520</v>
      </c>
      <c r="I107" s="168" t="s">
        <v>1904</v>
      </c>
      <c r="J107" s="169" t="s">
        <v>31</v>
      </c>
      <c r="K107" s="168" t="s">
        <v>31</v>
      </c>
      <c r="L107" s="169" t="s">
        <v>31</v>
      </c>
      <c r="M107" s="170" t="s">
        <v>31</v>
      </c>
      <c r="N107" s="171" t="s">
        <v>31</v>
      </c>
      <c r="V107" s="137" t="s">
        <v>258</v>
      </c>
    </row>
    <row r="108" spans="1:24" s="132" customFormat="1" x14ac:dyDescent="0.2">
      <c r="A108" s="167"/>
      <c r="B108" s="166" t="s">
        <v>31</v>
      </c>
      <c r="C108" s="904" t="s">
        <v>240</v>
      </c>
      <c r="D108" s="904"/>
      <c r="E108" s="904"/>
      <c r="F108" s="168" t="s">
        <v>241</v>
      </c>
      <c r="G108" s="168" t="s">
        <v>1905</v>
      </c>
      <c r="H108" s="168" t="s">
        <v>520</v>
      </c>
      <c r="I108" s="168" t="s">
        <v>1906</v>
      </c>
      <c r="J108" s="169" t="s">
        <v>31</v>
      </c>
      <c r="K108" s="168" t="s">
        <v>31</v>
      </c>
      <c r="L108" s="169" t="s">
        <v>31</v>
      </c>
      <c r="M108" s="170" t="s">
        <v>31</v>
      </c>
      <c r="N108" s="171" t="s">
        <v>31</v>
      </c>
      <c r="V108" s="137" t="s">
        <v>240</v>
      </c>
    </row>
    <row r="109" spans="1:24" s="132" customFormat="1" x14ac:dyDescent="0.2">
      <c r="A109" s="167"/>
      <c r="B109" s="166" t="s">
        <v>31</v>
      </c>
      <c r="C109" s="917" t="s">
        <v>244</v>
      </c>
      <c r="D109" s="917"/>
      <c r="E109" s="917"/>
      <c r="F109" s="159" t="s">
        <v>31</v>
      </c>
      <c r="G109" s="159" t="s">
        <v>31</v>
      </c>
      <c r="H109" s="159" t="s">
        <v>31</v>
      </c>
      <c r="I109" s="159" t="s">
        <v>31</v>
      </c>
      <c r="J109" s="160">
        <v>416.19</v>
      </c>
      <c r="K109" s="159" t="s">
        <v>31</v>
      </c>
      <c r="L109" s="160">
        <v>815.22</v>
      </c>
      <c r="M109" s="161" t="s">
        <v>31</v>
      </c>
      <c r="N109" s="162" t="s">
        <v>31</v>
      </c>
      <c r="W109" s="137" t="s">
        <v>244</v>
      </c>
    </row>
    <row r="110" spans="1:24" s="132" customFormat="1" x14ac:dyDescent="0.2">
      <c r="A110" s="167"/>
      <c r="B110" s="166" t="s">
        <v>31</v>
      </c>
      <c r="C110" s="904" t="s">
        <v>245</v>
      </c>
      <c r="D110" s="904"/>
      <c r="E110" s="904"/>
      <c r="F110" s="168" t="s">
        <v>31</v>
      </c>
      <c r="G110" s="168" t="s">
        <v>31</v>
      </c>
      <c r="H110" s="168" t="s">
        <v>31</v>
      </c>
      <c r="I110" s="168" t="s">
        <v>31</v>
      </c>
      <c r="J110" s="169" t="s">
        <v>31</v>
      </c>
      <c r="K110" s="168" t="s">
        <v>31</v>
      </c>
      <c r="L110" s="169">
        <v>311.64</v>
      </c>
      <c r="M110" s="170" t="s">
        <v>31</v>
      </c>
      <c r="N110" s="171" t="s">
        <v>31</v>
      </c>
      <c r="V110" s="137" t="s">
        <v>245</v>
      </c>
    </row>
    <row r="111" spans="1:24" s="132" customFormat="1" ht="33.75" x14ac:dyDescent="0.2">
      <c r="A111" s="167"/>
      <c r="B111" s="166" t="s">
        <v>246</v>
      </c>
      <c r="C111" s="904" t="s">
        <v>247</v>
      </c>
      <c r="D111" s="904"/>
      <c r="E111" s="904"/>
      <c r="F111" s="168" t="s">
        <v>144</v>
      </c>
      <c r="G111" s="168" t="s">
        <v>248</v>
      </c>
      <c r="H111" s="168" t="s">
        <v>31</v>
      </c>
      <c r="I111" s="168" t="s">
        <v>248</v>
      </c>
      <c r="J111" s="169" t="s">
        <v>31</v>
      </c>
      <c r="K111" s="168" t="s">
        <v>31</v>
      </c>
      <c r="L111" s="169">
        <v>296.06</v>
      </c>
      <c r="M111" s="170" t="s">
        <v>31</v>
      </c>
      <c r="N111" s="171" t="s">
        <v>31</v>
      </c>
      <c r="V111" s="137" t="s">
        <v>247</v>
      </c>
    </row>
    <row r="112" spans="1:24" s="132" customFormat="1" ht="22.5" x14ac:dyDescent="0.2">
      <c r="A112" s="167"/>
      <c r="B112" s="166" t="s">
        <v>249</v>
      </c>
      <c r="C112" s="904" t="s">
        <v>250</v>
      </c>
      <c r="D112" s="904"/>
      <c r="E112" s="904"/>
      <c r="F112" s="168" t="s">
        <v>144</v>
      </c>
      <c r="G112" s="168" t="s">
        <v>251</v>
      </c>
      <c r="H112" s="168" t="s">
        <v>31</v>
      </c>
      <c r="I112" s="168" t="s">
        <v>251</v>
      </c>
      <c r="J112" s="169" t="s">
        <v>31</v>
      </c>
      <c r="K112" s="168" t="s">
        <v>31</v>
      </c>
      <c r="L112" s="169">
        <v>155.82</v>
      </c>
      <c r="M112" s="170" t="s">
        <v>31</v>
      </c>
      <c r="N112" s="171" t="s">
        <v>31</v>
      </c>
      <c r="V112" s="137" t="s">
        <v>250</v>
      </c>
    </row>
    <row r="113" spans="1:24" s="132" customFormat="1" x14ac:dyDescent="0.2">
      <c r="A113" s="172"/>
      <c r="B113" s="173"/>
      <c r="C113" s="918" t="s">
        <v>252</v>
      </c>
      <c r="D113" s="918"/>
      <c r="E113" s="918"/>
      <c r="F113" s="174" t="s">
        <v>31</v>
      </c>
      <c r="G113" s="174" t="s">
        <v>31</v>
      </c>
      <c r="H113" s="174" t="s">
        <v>31</v>
      </c>
      <c r="I113" s="174" t="s">
        <v>31</v>
      </c>
      <c r="J113" s="175" t="s">
        <v>31</v>
      </c>
      <c r="K113" s="174" t="s">
        <v>31</v>
      </c>
      <c r="L113" s="175">
        <v>1267.0999999999999</v>
      </c>
      <c r="M113" s="161" t="s">
        <v>31</v>
      </c>
      <c r="N113" s="176" t="s">
        <v>31</v>
      </c>
      <c r="X113" s="137" t="s">
        <v>252</v>
      </c>
    </row>
    <row r="114" spans="1:24" s="132" customFormat="1" x14ac:dyDescent="0.2">
      <c r="A114" s="157" t="s">
        <v>315</v>
      </c>
      <c r="B114" s="158" t="s">
        <v>1907</v>
      </c>
      <c r="C114" s="917" t="s">
        <v>1908</v>
      </c>
      <c r="D114" s="917"/>
      <c r="E114" s="917"/>
      <c r="F114" s="159" t="s">
        <v>386</v>
      </c>
      <c r="G114" s="159" t="s">
        <v>31</v>
      </c>
      <c r="H114" s="159" t="s">
        <v>31</v>
      </c>
      <c r="I114" s="159" t="s">
        <v>1909</v>
      </c>
      <c r="J114" s="160" t="s">
        <v>31</v>
      </c>
      <c r="K114" s="159" t="s">
        <v>31</v>
      </c>
      <c r="L114" s="160" t="s">
        <v>31</v>
      </c>
      <c r="M114" s="161" t="s">
        <v>31</v>
      </c>
      <c r="N114" s="162" t="s">
        <v>31</v>
      </c>
      <c r="R114" s="137" t="s">
        <v>1908</v>
      </c>
    </row>
    <row r="115" spans="1:24" s="132" customFormat="1" x14ac:dyDescent="0.2">
      <c r="A115" s="163"/>
      <c r="B115" s="164"/>
      <c r="C115" s="904" t="s">
        <v>1910</v>
      </c>
      <c r="D115" s="904"/>
      <c r="E115" s="904"/>
      <c r="F115" s="904"/>
      <c r="G115" s="904"/>
      <c r="H115" s="904"/>
      <c r="I115" s="904"/>
      <c r="J115" s="904"/>
      <c r="K115" s="904"/>
      <c r="L115" s="904"/>
      <c r="M115" s="904"/>
      <c r="N115" s="912"/>
      <c r="S115" s="137" t="s">
        <v>1910</v>
      </c>
    </row>
    <row r="116" spans="1:24" s="132" customFormat="1" ht="33.75" x14ac:dyDescent="0.2">
      <c r="A116" s="165"/>
      <c r="B116" s="166" t="s">
        <v>518</v>
      </c>
      <c r="C116" s="904" t="s">
        <v>519</v>
      </c>
      <c r="D116" s="904"/>
      <c r="E116" s="904"/>
      <c r="F116" s="904"/>
      <c r="G116" s="904"/>
      <c r="H116" s="904"/>
      <c r="I116" s="904"/>
      <c r="J116" s="904"/>
      <c r="K116" s="904"/>
      <c r="L116" s="904"/>
      <c r="M116" s="904"/>
      <c r="N116" s="912"/>
      <c r="T116" s="137" t="s">
        <v>519</v>
      </c>
    </row>
    <row r="117" spans="1:24" s="132" customFormat="1" x14ac:dyDescent="0.2">
      <c r="A117" s="167"/>
      <c r="B117" s="166" t="s">
        <v>225</v>
      </c>
      <c r="C117" s="904" t="s">
        <v>255</v>
      </c>
      <c r="D117" s="904"/>
      <c r="E117" s="904"/>
      <c r="F117" s="168" t="s">
        <v>31</v>
      </c>
      <c r="G117" s="168" t="s">
        <v>31</v>
      </c>
      <c r="H117" s="168" t="s">
        <v>31</v>
      </c>
      <c r="I117" s="168" t="s">
        <v>31</v>
      </c>
      <c r="J117" s="169">
        <v>1053</v>
      </c>
      <c r="K117" s="168" t="s">
        <v>520</v>
      </c>
      <c r="L117" s="169">
        <v>36.86</v>
      </c>
      <c r="M117" s="170" t="s">
        <v>31</v>
      </c>
      <c r="N117" s="171" t="s">
        <v>31</v>
      </c>
      <c r="U117" s="137" t="s">
        <v>255</v>
      </c>
    </row>
    <row r="118" spans="1:24" s="132" customFormat="1" x14ac:dyDescent="0.2">
      <c r="A118" s="167"/>
      <c r="B118" s="166" t="s">
        <v>235</v>
      </c>
      <c r="C118" s="904" t="s">
        <v>236</v>
      </c>
      <c r="D118" s="904"/>
      <c r="E118" s="904"/>
      <c r="F118" s="168" t="s">
        <v>31</v>
      </c>
      <c r="G118" s="168" t="s">
        <v>31</v>
      </c>
      <c r="H118" s="168" t="s">
        <v>31</v>
      </c>
      <c r="I118" s="168" t="s">
        <v>31</v>
      </c>
      <c r="J118" s="169">
        <v>1566.06</v>
      </c>
      <c r="K118" s="168" t="s">
        <v>520</v>
      </c>
      <c r="L118" s="169">
        <v>54.81</v>
      </c>
      <c r="M118" s="170" t="s">
        <v>31</v>
      </c>
      <c r="N118" s="171" t="s">
        <v>31</v>
      </c>
      <c r="U118" s="137" t="s">
        <v>236</v>
      </c>
    </row>
    <row r="119" spans="1:24" s="132" customFormat="1" x14ac:dyDescent="0.2">
      <c r="A119" s="167"/>
      <c r="B119" s="166" t="s">
        <v>238</v>
      </c>
      <c r="C119" s="904" t="s">
        <v>239</v>
      </c>
      <c r="D119" s="904"/>
      <c r="E119" s="904"/>
      <c r="F119" s="168" t="s">
        <v>31</v>
      </c>
      <c r="G119" s="168" t="s">
        <v>31</v>
      </c>
      <c r="H119" s="168" t="s">
        <v>31</v>
      </c>
      <c r="I119" s="168" t="s">
        <v>31</v>
      </c>
      <c r="J119" s="169">
        <v>244.39</v>
      </c>
      <c r="K119" s="168" t="s">
        <v>520</v>
      </c>
      <c r="L119" s="169">
        <v>8.5500000000000007</v>
      </c>
      <c r="M119" s="170" t="s">
        <v>31</v>
      </c>
      <c r="N119" s="171" t="s">
        <v>31</v>
      </c>
      <c r="U119" s="137" t="s">
        <v>239</v>
      </c>
    </row>
    <row r="120" spans="1:24" s="132" customFormat="1" x14ac:dyDescent="0.2">
      <c r="A120" s="167"/>
      <c r="B120" s="166" t="s">
        <v>256</v>
      </c>
      <c r="C120" s="904" t="s">
        <v>257</v>
      </c>
      <c r="D120" s="904"/>
      <c r="E120" s="904"/>
      <c r="F120" s="168" t="s">
        <v>31</v>
      </c>
      <c r="G120" s="168" t="s">
        <v>31</v>
      </c>
      <c r="H120" s="168" t="s">
        <v>31</v>
      </c>
      <c r="I120" s="168" t="s">
        <v>31</v>
      </c>
      <c r="J120" s="169">
        <v>909.27</v>
      </c>
      <c r="K120" s="168" t="s">
        <v>31</v>
      </c>
      <c r="L120" s="169">
        <v>25.46</v>
      </c>
      <c r="M120" s="170" t="s">
        <v>31</v>
      </c>
      <c r="N120" s="171" t="s">
        <v>31</v>
      </c>
      <c r="U120" s="137" t="s">
        <v>257</v>
      </c>
    </row>
    <row r="121" spans="1:24" s="132" customFormat="1" x14ac:dyDescent="0.2">
      <c r="A121" s="167"/>
      <c r="B121" s="166" t="s">
        <v>31</v>
      </c>
      <c r="C121" s="904" t="s">
        <v>258</v>
      </c>
      <c r="D121" s="904"/>
      <c r="E121" s="904"/>
      <c r="F121" s="168" t="s">
        <v>241</v>
      </c>
      <c r="G121" s="168" t="s">
        <v>1911</v>
      </c>
      <c r="H121" s="168" t="s">
        <v>520</v>
      </c>
      <c r="I121" s="168" t="s">
        <v>1912</v>
      </c>
      <c r="J121" s="169" t="s">
        <v>31</v>
      </c>
      <c r="K121" s="168" t="s">
        <v>31</v>
      </c>
      <c r="L121" s="169" t="s">
        <v>31</v>
      </c>
      <c r="M121" s="170" t="s">
        <v>31</v>
      </c>
      <c r="N121" s="171" t="s">
        <v>31</v>
      </c>
      <c r="V121" s="137" t="s">
        <v>258</v>
      </c>
    </row>
    <row r="122" spans="1:24" s="132" customFormat="1" x14ac:dyDescent="0.2">
      <c r="A122" s="167"/>
      <c r="B122" s="166" t="s">
        <v>31</v>
      </c>
      <c r="C122" s="904" t="s">
        <v>240</v>
      </c>
      <c r="D122" s="904"/>
      <c r="E122" s="904"/>
      <c r="F122" s="168" t="s">
        <v>241</v>
      </c>
      <c r="G122" s="168" t="s">
        <v>1913</v>
      </c>
      <c r="H122" s="168" t="s">
        <v>520</v>
      </c>
      <c r="I122" s="168" t="s">
        <v>1914</v>
      </c>
      <c r="J122" s="169" t="s">
        <v>31</v>
      </c>
      <c r="K122" s="168" t="s">
        <v>31</v>
      </c>
      <c r="L122" s="169" t="s">
        <v>31</v>
      </c>
      <c r="M122" s="170" t="s">
        <v>31</v>
      </c>
      <c r="N122" s="171" t="s">
        <v>31</v>
      </c>
      <c r="V122" s="137" t="s">
        <v>240</v>
      </c>
    </row>
    <row r="123" spans="1:24" s="132" customFormat="1" x14ac:dyDescent="0.2">
      <c r="A123" s="167"/>
      <c r="B123" s="166" t="s">
        <v>31</v>
      </c>
      <c r="C123" s="917" t="s">
        <v>244</v>
      </c>
      <c r="D123" s="917"/>
      <c r="E123" s="917"/>
      <c r="F123" s="159" t="s">
        <v>31</v>
      </c>
      <c r="G123" s="159" t="s">
        <v>31</v>
      </c>
      <c r="H123" s="159" t="s">
        <v>31</v>
      </c>
      <c r="I123" s="159" t="s">
        <v>31</v>
      </c>
      <c r="J123" s="160">
        <v>3528.33</v>
      </c>
      <c r="K123" s="159" t="s">
        <v>31</v>
      </c>
      <c r="L123" s="160">
        <v>117.13</v>
      </c>
      <c r="M123" s="161" t="s">
        <v>31</v>
      </c>
      <c r="N123" s="162" t="s">
        <v>31</v>
      </c>
      <c r="W123" s="137" t="s">
        <v>244</v>
      </c>
    </row>
    <row r="124" spans="1:24" s="132" customFormat="1" x14ac:dyDescent="0.2">
      <c r="A124" s="167"/>
      <c r="B124" s="166" t="s">
        <v>31</v>
      </c>
      <c r="C124" s="904" t="s">
        <v>245</v>
      </c>
      <c r="D124" s="904"/>
      <c r="E124" s="904"/>
      <c r="F124" s="168" t="s">
        <v>31</v>
      </c>
      <c r="G124" s="168" t="s">
        <v>31</v>
      </c>
      <c r="H124" s="168" t="s">
        <v>31</v>
      </c>
      <c r="I124" s="168" t="s">
        <v>31</v>
      </c>
      <c r="J124" s="169" t="s">
        <v>31</v>
      </c>
      <c r="K124" s="168" t="s">
        <v>31</v>
      </c>
      <c r="L124" s="169">
        <v>45.41</v>
      </c>
      <c r="M124" s="170" t="s">
        <v>31</v>
      </c>
      <c r="N124" s="171" t="s">
        <v>31</v>
      </c>
      <c r="V124" s="137" t="s">
        <v>245</v>
      </c>
    </row>
    <row r="125" spans="1:24" s="132" customFormat="1" ht="33.75" x14ac:dyDescent="0.2">
      <c r="A125" s="167"/>
      <c r="B125" s="166" t="s">
        <v>549</v>
      </c>
      <c r="C125" s="904" t="s">
        <v>550</v>
      </c>
      <c r="D125" s="904"/>
      <c r="E125" s="904"/>
      <c r="F125" s="168" t="s">
        <v>144</v>
      </c>
      <c r="G125" s="168" t="s">
        <v>551</v>
      </c>
      <c r="H125" s="168" t="s">
        <v>31</v>
      </c>
      <c r="I125" s="168" t="s">
        <v>551</v>
      </c>
      <c r="J125" s="169" t="s">
        <v>31</v>
      </c>
      <c r="K125" s="168" t="s">
        <v>31</v>
      </c>
      <c r="L125" s="169">
        <v>47.68</v>
      </c>
      <c r="M125" s="170" t="s">
        <v>31</v>
      </c>
      <c r="N125" s="171" t="s">
        <v>31</v>
      </c>
      <c r="V125" s="137" t="s">
        <v>550</v>
      </c>
    </row>
    <row r="126" spans="1:24" s="132" customFormat="1" ht="33.75" x14ac:dyDescent="0.2">
      <c r="A126" s="167"/>
      <c r="B126" s="166" t="s">
        <v>552</v>
      </c>
      <c r="C126" s="904" t="s">
        <v>553</v>
      </c>
      <c r="D126" s="904"/>
      <c r="E126" s="904"/>
      <c r="F126" s="168" t="s">
        <v>144</v>
      </c>
      <c r="G126" s="168" t="s">
        <v>554</v>
      </c>
      <c r="H126" s="168" t="s">
        <v>31</v>
      </c>
      <c r="I126" s="168" t="s">
        <v>554</v>
      </c>
      <c r="J126" s="169" t="s">
        <v>31</v>
      </c>
      <c r="K126" s="168" t="s">
        <v>31</v>
      </c>
      <c r="L126" s="169">
        <v>29.52</v>
      </c>
      <c r="M126" s="170" t="s">
        <v>31</v>
      </c>
      <c r="N126" s="171" t="s">
        <v>31</v>
      </c>
      <c r="V126" s="137" t="s">
        <v>553</v>
      </c>
    </row>
    <row r="127" spans="1:24" s="132" customFormat="1" x14ac:dyDescent="0.2">
      <c r="A127" s="172"/>
      <c r="B127" s="173"/>
      <c r="C127" s="918" t="s">
        <v>252</v>
      </c>
      <c r="D127" s="918"/>
      <c r="E127" s="918"/>
      <c r="F127" s="174" t="s">
        <v>31</v>
      </c>
      <c r="G127" s="174" t="s">
        <v>31</v>
      </c>
      <c r="H127" s="174" t="s">
        <v>31</v>
      </c>
      <c r="I127" s="174" t="s">
        <v>31</v>
      </c>
      <c r="J127" s="175" t="s">
        <v>31</v>
      </c>
      <c r="K127" s="174" t="s">
        <v>31</v>
      </c>
      <c r="L127" s="175">
        <v>194.33</v>
      </c>
      <c r="M127" s="161" t="s">
        <v>31</v>
      </c>
      <c r="N127" s="176" t="s">
        <v>31</v>
      </c>
      <c r="X127" s="137" t="s">
        <v>252</v>
      </c>
    </row>
    <row r="128" spans="1:24" s="132" customFormat="1" ht="33.75" x14ac:dyDescent="0.2">
      <c r="A128" s="157" t="s">
        <v>318</v>
      </c>
      <c r="B128" s="158" t="s">
        <v>1915</v>
      </c>
      <c r="C128" s="917" t="s">
        <v>1916</v>
      </c>
      <c r="D128" s="917"/>
      <c r="E128" s="917"/>
      <c r="F128" s="159" t="s">
        <v>401</v>
      </c>
      <c r="G128" s="159" t="s">
        <v>31</v>
      </c>
      <c r="H128" s="159" t="s">
        <v>31</v>
      </c>
      <c r="I128" s="159" t="s">
        <v>1917</v>
      </c>
      <c r="J128" s="160">
        <v>535.46</v>
      </c>
      <c r="K128" s="159" t="s">
        <v>31</v>
      </c>
      <c r="L128" s="160">
        <v>1529.27</v>
      </c>
      <c r="M128" s="161" t="s">
        <v>31</v>
      </c>
      <c r="N128" s="162" t="s">
        <v>31</v>
      </c>
      <c r="R128" s="137" t="s">
        <v>1916</v>
      </c>
    </row>
    <row r="129" spans="1:24" s="132" customFormat="1" ht="45" x14ac:dyDescent="0.2">
      <c r="A129" s="157" t="s">
        <v>323</v>
      </c>
      <c r="B129" s="158" t="s">
        <v>1918</v>
      </c>
      <c r="C129" s="917" t="s">
        <v>1919</v>
      </c>
      <c r="D129" s="917"/>
      <c r="E129" s="917"/>
      <c r="F129" s="159" t="s">
        <v>386</v>
      </c>
      <c r="G129" s="159" t="s">
        <v>31</v>
      </c>
      <c r="H129" s="159" t="s">
        <v>31</v>
      </c>
      <c r="I129" s="159" t="s">
        <v>1920</v>
      </c>
      <c r="J129" s="160" t="s">
        <v>31</v>
      </c>
      <c r="K129" s="159" t="s">
        <v>31</v>
      </c>
      <c r="L129" s="160" t="s">
        <v>31</v>
      </c>
      <c r="M129" s="161" t="s">
        <v>31</v>
      </c>
      <c r="N129" s="162" t="s">
        <v>31</v>
      </c>
      <c r="R129" s="137" t="s">
        <v>1919</v>
      </c>
    </row>
    <row r="130" spans="1:24" s="132" customFormat="1" x14ac:dyDescent="0.2">
      <c r="A130" s="163"/>
      <c r="B130" s="164"/>
      <c r="C130" s="904" t="s">
        <v>1921</v>
      </c>
      <c r="D130" s="904"/>
      <c r="E130" s="904"/>
      <c r="F130" s="904"/>
      <c r="G130" s="904"/>
      <c r="H130" s="904"/>
      <c r="I130" s="904"/>
      <c r="J130" s="904"/>
      <c r="K130" s="904"/>
      <c r="L130" s="904"/>
      <c r="M130" s="904"/>
      <c r="N130" s="912"/>
      <c r="S130" s="137" t="s">
        <v>1921</v>
      </c>
    </row>
    <row r="131" spans="1:24" s="132" customFormat="1" ht="33.75" x14ac:dyDescent="0.2">
      <c r="A131" s="165"/>
      <c r="B131" s="166" t="s">
        <v>518</v>
      </c>
      <c r="C131" s="904" t="s">
        <v>519</v>
      </c>
      <c r="D131" s="904"/>
      <c r="E131" s="904"/>
      <c r="F131" s="904"/>
      <c r="G131" s="904"/>
      <c r="H131" s="904"/>
      <c r="I131" s="904"/>
      <c r="J131" s="904"/>
      <c r="K131" s="904"/>
      <c r="L131" s="904"/>
      <c r="M131" s="904"/>
      <c r="N131" s="912"/>
      <c r="T131" s="137" t="s">
        <v>519</v>
      </c>
    </row>
    <row r="132" spans="1:24" s="132" customFormat="1" x14ac:dyDescent="0.2">
      <c r="A132" s="167"/>
      <c r="B132" s="166" t="s">
        <v>225</v>
      </c>
      <c r="C132" s="904" t="s">
        <v>255</v>
      </c>
      <c r="D132" s="904"/>
      <c r="E132" s="904"/>
      <c r="F132" s="168" t="s">
        <v>31</v>
      </c>
      <c r="G132" s="168" t="s">
        <v>31</v>
      </c>
      <c r="H132" s="168" t="s">
        <v>31</v>
      </c>
      <c r="I132" s="168" t="s">
        <v>31</v>
      </c>
      <c r="J132" s="169">
        <v>2874.61</v>
      </c>
      <c r="K132" s="168" t="s">
        <v>520</v>
      </c>
      <c r="L132" s="169">
        <v>916.28</v>
      </c>
      <c r="M132" s="170" t="s">
        <v>31</v>
      </c>
      <c r="N132" s="171" t="s">
        <v>31</v>
      </c>
      <c r="U132" s="137" t="s">
        <v>255</v>
      </c>
    </row>
    <row r="133" spans="1:24" s="132" customFormat="1" x14ac:dyDescent="0.2">
      <c r="A133" s="167"/>
      <c r="B133" s="166" t="s">
        <v>235</v>
      </c>
      <c r="C133" s="904" t="s">
        <v>236</v>
      </c>
      <c r="D133" s="904"/>
      <c r="E133" s="904"/>
      <c r="F133" s="168" t="s">
        <v>31</v>
      </c>
      <c r="G133" s="168" t="s">
        <v>31</v>
      </c>
      <c r="H133" s="168" t="s">
        <v>31</v>
      </c>
      <c r="I133" s="168" t="s">
        <v>31</v>
      </c>
      <c r="J133" s="169">
        <v>2606.02</v>
      </c>
      <c r="K133" s="168" t="s">
        <v>520</v>
      </c>
      <c r="L133" s="169">
        <v>830.67</v>
      </c>
      <c r="M133" s="170" t="s">
        <v>31</v>
      </c>
      <c r="N133" s="171" t="s">
        <v>31</v>
      </c>
      <c r="U133" s="137" t="s">
        <v>236</v>
      </c>
    </row>
    <row r="134" spans="1:24" s="132" customFormat="1" x14ac:dyDescent="0.2">
      <c r="A134" s="167"/>
      <c r="B134" s="166" t="s">
        <v>238</v>
      </c>
      <c r="C134" s="904" t="s">
        <v>239</v>
      </c>
      <c r="D134" s="904"/>
      <c r="E134" s="904"/>
      <c r="F134" s="168" t="s">
        <v>31</v>
      </c>
      <c r="G134" s="168" t="s">
        <v>31</v>
      </c>
      <c r="H134" s="168" t="s">
        <v>31</v>
      </c>
      <c r="I134" s="168" t="s">
        <v>31</v>
      </c>
      <c r="J134" s="169">
        <v>380.59</v>
      </c>
      <c r="K134" s="168" t="s">
        <v>520</v>
      </c>
      <c r="L134" s="169">
        <v>121.31</v>
      </c>
      <c r="M134" s="170" t="s">
        <v>31</v>
      </c>
      <c r="N134" s="171" t="s">
        <v>31</v>
      </c>
      <c r="U134" s="137" t="s">
        <v>239</v>
      </c>
    </row>
    <row r="135" spans="1:24" s="132" customFormat="1" x14ac:dyDescent="0.2">
      <c r="A135" s="167"/>
      <c r="B135" s="166" t="s">
        <v>256</v>
      </c>
      <c r="C135" s="904" t="s">
        <v>257</v>
      </c>
      <c r="D135" s="904"/>
      <c r="E135" s="904"/>
      <c r="F135" s="168" t="s">
        <v>31</v>
      </c>
      <c r="G135" s="168" t="s">
        <v>31</v>
      </c>
      <c r="H135" s="168" t="s">
        <v>31</v>
      </c>
      <c r="I135" s="168" t="s">
        <v>31</v>
      </c>
      <c r="J135" s="169">
        <v>3287.63</v>
      </c>
      <c r="K135" s="168" t="s">
        <v>31</v>
      </c>
      <c r="L135" s="169">
        <v>838.35</v>
      </c>
      <c r="M135" s="170" t="s">
        <v>31</v>
      </c>
      <c r="N135" s="171" t="s">
        <v>31</v>
      </c>
      <c r="U135" s="137" t="s">
        <v>257</v>
      </c>
    </row>
    <row r="136" spans="1:24" s="132" customFormat="1" x14ac:dyDescent="0.2">
      <c r="A136" s="167"/>
      <c r="B136" s="166" t="s">
        <v>31</v>
      </c>
      <c r="C136" s="904" t="s">
        <v>258</v>
      </c>
      <c r="D136" s="904"/>
      <c r="E136" s="904"/>
      <c r="F136" s="168" t="s">
        <v>241</v>
      </c>
      <c r="G136" s="168" t="s">
        <v>1922</v>
      </c>
      <c r="H136" s="168" t="s">
        <v>520</v>
      </c>
      <c r="I136" s="168" t="s">
        <v>1923</v>
      </c>
      <c r="J136" s="169" t="s">
        <v>31</v>
      </c>
      <c r="K136" s="168" t="s">
        <v>31</v>
      </c>
      <c r="L136" s="169" t="s">
        <v>31</v>
      </c>
      <c r="M136" s="170" t="s">
        <v>31</v>
      </c>
      <c r="N136" s="171" t="s">
        <v>31</v>
      </c>
      <c r="V136" s="137" t="s">
        <v>258</v>
      </c>
    </row>
    <row r="137" spans="1:24" s="132" customFormat="1" x14ac:dyDescent="0.2">
      <c r="A137" s="167"/>
      <c r="B137" s="166" t="s">
        <v>31</v>
      </c>
      <c r="C137" s="904" t="s">
        <v>240</v>
      </c>
      <c r="D137" s="904"/>
      <c r="E137" s="904"/>
      <c r="F137" s="168" t="s">
        <v>241</v>
      </c>
      <c r="G137" s="168" t="s">
        <v>1924</v>
      </c>
      <c r="H137" s="168" t="s">
        <v>520</v>
      </c>
      <c r="I137" s="168" t="s">
        <v>1925</v>
      </c>
      <c r="J137" s="169" t="s">
        <v>31</v>
      </c>
      <c r="K137" s="168" t="s">
        <v>31</v>
      </c>
      <c r="L137" s="169" t="s">
        <v>31</v>
      </c>
      <c r="M137" s="170" t="s">
        <v>31</v>
      </c>
      <c r="N137" s="171" t="s">
        <v>31</v>
      </c>
      <c r="V137" s="137" t="s">
        <v>240</v>
      </c>
    </row>
    <row r="138" spans="1:24" s="132" customFormat="1" x14ac:dyDescent="0.2">
      <c r="A138" s="167"/>
      <c r="B138" s="166" t="s">
        <v>31</v>
      </c>
      <c r="C138" s="917" t="s">
        <v>244</v>
      </c>
      <c r="D138" s="917"/>
      <c r="E138" s="917"/>
      <c r="F138" s="159" t="s">
        <v>31</v>
      </c>
      <c r="G138" s="159" t="s">
        <v>31</v>
      </c>
      <c r="H138" s="159" t="s">
        <v>31</v>
      </c>
      <c r="I138" s="159" t="s">
        <v>31</v>
      </c>
      <c r="J138" s="160">
        <v>8768.26</v>
      </c>
      <c r="K138" s="159" t="s">
        <v>31</v>
      </c>
      <c r="L138" s="160">
        <v>2585.3000000000002</v>
      </c>
      <c r="M138" s="161" t="s">
        <v>31</v>
      </c>
      <c r="N138" s="162" t="s">
        <v>31</v>
      </c>
      <c r="W138" s="137" t="s">
        <v>244</v>
      </c>
    </row>
    <row r="139" spans="1:24" s="132" customFormat="1" x14ac:dyDescent="0.2">
      <c r="A139" s="167"/>
      <c r="B139" s="166" t="s">
        <v>31</v>
      </c>
      <c r="C139" s="904" t="s">
        <v>245</v>
      </c>
      <c r="D139" s="904"/>
      <c r="E139" s="904"/>
      <c r="F139" s="168" t="s">
        <v>31</v>
      </c>
      <c r="G139" s="168" t="s">
        <v>31</v>
      </c>
      <c r="H139" s="168" t="s">
        <v>31</v>
      </c>
      <c r="I139" s="168" t="s">
        <v>31</v>
      </c>
      <c r="J139" s="169" t="s">
        <v>31</v>
      </c>
      <c r="K139" s="168" t="s">
        <v>31</v>
      </c>
      <c r="L139" s="169">
        <v>1037.5899999999999</v>
      </c>
      <c r="M139" s="170" t="s">
        <v>31</v>
      </c>
      <c r="N139" s="171" t="s">
        <v>31</v>
      </c>
      <c r="V139" s="137" t="s">
        <v>245</v>
      </c>
    </row>
    <row r="140" spans="1:24" s="132" customFormat="1" ht="33.75" x14ac:dyDescent="0.2">
      <c r="A140" s="167"/>
      <c r="B140" s="166" t="s">
        <v>549</v>
      </c>
      <c r="C140" s="904" t="s">
        <v>550</v>
      </c>
      <c r="D140" s="904"/>
      <c r="E140" s="904"/>
      <c r="F140" s="168" t="s">
        <v>144</v>
      </c>
      <c r="G140" s="168" t="s">
        <v>551</v>
      </c>
      <c r="H140" s="168" t="s">
        <v>31</v>
      </c>
      <c r="I140" s="168" t="s">
        <v>551</v>
      </c>
      <c r="J140" s="169" t="s">
        <v>31</v>
      </c>
      <c r="K140" s="168" t="s">
        <v>31</v>
      </c>
      <c r="L140" s="169">
        <v>1089.47</v>
      </c>
      <c r="M140" s="170" t="s">
        <v>31</v>
      </c>
      <c r="N140" s="171" t="s">
        <v>31</v>
      </c>
      <c r="V140" s="137" t="s">
        <v>550</v>
      </c>
    </row>
    <row r="141" spans="1:24" s="132" customFormat="1" ht="33.75" x14ac:dyDescent="0.2">
      <c r="A141" s="167"/>
      <c r="B141" s="166" t="s">
        <v>552</v>
      </c>
      <c r="C141" s="904" t="s">
        <v>553</v>
      </c>
      <c r="D141" s="904"/>
      <c r="E141" s="904"/>
      <c r="F141" s="168" t="s">
        <v>144</v>
      </c>
      <c r="G141" s="168" t="s">
        <v>554</v>
      </c>
      <c r="H141" s="168" t="s">
        <v>31</v>
      </c>
      <c r="I141" s="168" t="s">
        <v>554</v>
      </c>
      <c r="J141" s="169" t="s">
        <v>31</v>
      </c>
      <c r="K141" s="168" t="s">
        <v>31</v>
      </c>
      <c r="L141" s="169">
        <v>674.43</v>
      </c>
      <c r="M141" s="170" t="s">
        <v>31</v>
      </c>
      <c r="N141" s="171" t="s">
        <v>31</v>
      </c>
      <c r="V141" s="137" t="s">
        <v>553</v>
      </c>
    </row>
    <row r="142" spans="1:24" s="132" customFormat="1" x14ac:dyDescent="0.2">
      <c r="A142" s="172"/>
      <c r="B142" s="173"/>
      <c r="C142" s="918" t="s">
        <v>252</v>
      </c>
      <c r="D142" s="918"/>
      <c r="E142" s="918"/>
      <c r="F142" s="174" t="s">
        <v>31</v>
      </c>
      <c r="G142" s="174" t="s">
        <v>31</v>
      </c>
      <c r="H142" s="174" t="s">
        <v>31</v>
      </c>
      <c r="I142" s="174" t="s">
        <v>31</v>
      </c>
      <c r="J142" s="175" t="s">
        <v>31</v>
      </c>
      <c r="K142" s="174" t="s">
        <v>31</v>
      </c>
      <c r="L142" s="175">
        <v>4349.2</v>
      </c>
      <c r="M142" s="161" t="s">
        <v>31</v>
      </c>
      <c r="N142" s="176" t="s">
        <v>31</v>
      </c>
      <c r="X142" s="137" t="s">
        <v>252</v>
      </c>
    </row>
    <row r="143" spans="1:24" s="132" customFormat="1" ht="22.5" x14ac:dyDescent="0.2">
      <c r="A143" s="157" t="s">
        <v>328</v>
      </c>
      <c r="B143" s="158" t="s">
        <v>555</v>
      </c>
      <c r="C143" s="917" t="s">
        <v>556</v>
      </c>
      <c r="D143" s="917"/>
      <c r="E143" s="917"/>
      <c r="F143" s="159" t="s">
        <v>401</v>
      </c>
      <c r="G143" s="159" t="s">
        <v>31</v>
      </c>
      <c r="H143" s="159" t="s">
        <v>31</v>
      </c>
      <c r="I143" s="159" t="s">
        <v>1926</v>
      </c>
      <c r="J143" s="160">
        <v>790</v>
      </c>
      <c r="K143" s="159" t="s">
        <v>31</v>
      </c>
      <c r="L143" s="160">
        <v>20447.18</v>
      </c>
      <c r="M143" s="161" t="s">
        <v>31</v>
      </c>
      <c r="N143" s="162" t="s">
        <v>31</v>
      </c>
      <c r="R143" s="137" t="s">
        <v>556</v>
      </c>
    </row>
    <row r="144" spans="1:24" s="132" customFormat="1" x14ac:dyDescent="0.2">
      <c r="A144" s="157" t="s">
        <v>336</v>
      </c>
      <c r="B144" s="158" t="s">
        <v>558</v>
      </c>
      <c r="C144" s="917" t="s">
        <v>559</v>
      </c>
      <c r="D144" s="917"/>
      <c r="E144" s="917"/>
      <c r="F144" s="159" t="s">
        <v>401</v>
      </c>
      <c r="G144" s="159" t="s">
        <v>31</v>
      </c>
      <c r="H144" s="159" t="s">
        <v>31</v>
      </c>
      <c r="I144" s="159" t="s">
        <v>1927</v>
      </c>
      <c r="J144" s="160">
        <v>10.63</v>
      </c>
      <c r="K144" s="159" t="s">
        <v>31</v>
      </c>
      <c r="L144" s="160">
        <v>271.07</v>
      </c>
      <c r="M144" s="161" t="s">
        <v>31</v>
      </c>
      <c r="N144" s="162" t="s">
        <v>31</v>
      </c>
      <c r="R144" s="137" t="s">
        <v>559</v>
      </c>
    </row>
    <row r="145" spans="1:25" s="132" customFormat="1" x14ac:dyDescent="0.2">
      <c r="A145" s="163"/>
      <c r="B145" s="164"/>
      <c r="C145" s="904" t="s">
        <v>561</v>
      </c>
      <c r="D145" s="904"/>
      <c r="E145" s="904"/>
      <c r="F145" s="904"/>
      <c r="G145" s="904"/>
      <c r="H145" s="904"/>
      <c r="I145" s="904"/>
      <c r="J145" s="904"/>
      <c r="K145" s="904"/>
      <c r="L145" s="904"/>
      <c r="M145" s="904"/>
      <c r="N145" s="912"/>
      <c r="Y145" s="137" t="s">
        <v>561</v>
      </c>
    </row>
    <row r="146" spans="1:25" s="132" customFormat="1" ht="22.5" x14ac:dyDescent="0.2">
      <c r="A146" s="157" t="s">
        <v>341</v>
      </c>
      <c r="B146" s="158" t="s">
        <v>1928</v>
      </c>
      <c r="C146" s="917" t="s">
        <v>1929</v>
      </c>
      <c r="D146" s="917"/>
      <c r="E146" s="917"/>
      <c r="F146" s="159" t="s">
        <v>564</v>
      </c>
      <c r="G146" s="159" t="s">
        <v>31</v>
      </c>
      <c r="H146" s="159" t="s">
        <v>31</v>
      </c>
      <c r="I146" s="159" t="s">
        <v>1930</v>
      </c>
      <c r="J146" s="160">
        <v>5488.69</v>
      </c>
      <c r="K146" s="159" t="s">
        <v>31</v>
      </c>
      <c r="L146" s="160">
        <v>2168.09</v>
      </c>
      <c r="M146" s="161" t="s">
        <v>31</v>
      </c>
      <c r="N146" s="162" t="s">
        <v>31</v>
      </c>
      <c r="R146" s="137" t="s">
        <v>1929</v>
      </c>
    </row>
    <row r="147" spans="1:25" s="132" customFormat="1" x14ac:dyDescent="0.2">
      <c r="A147" s="163"/>
      <c r="B147" s="164"/>
      <c r="C147" s="904" t="s">
        <v>1931</v>
      </c>
      <c r="D147" s="904"/>
      <c r="E147" s="904"/>
      <c r="F147" s="904"/>
      <c r="G147" s="904"/>
      <c r="H147" s="904"/>
      <c r="I147" s="904"/>
      <c r="J147" s="904"/>
      <c r="K147" s="904"/>
      <c r="L147" s="904"/>
      <c r="M147" s="904"/>
      <c r="N147" s="912"/>
      <c r="S147" s="137" t="s">
        <v>1931</v>
      </c>
    </row>
    <row r="148" spans="1:25" s="132" customFormat="1" ht="22.5" x14ac:dyDescent="0.2">
      <c r="A148" s="157" t="s">
        <v>344</v>
      </c>
      <c r="B148" s="158" t="s">
        <v>1932</v>
      </c>
      <c r="C148" s="917" t="s">
        <v>1933</v>
      </c>
      <c r="D148" s="917"/>
      <c r="E148" s="917"/>
      <c r="F148" s="159" t="s">
        <v>564</v>
      </c>
      <c r="G148" s="159" t="s">
        <v>31</v>
      </c>
      <c r="H148" s="159" t="s">
        <v>31</v>
      </c>
      <c r="I148" s="159" t="s">
        <v>1934</v>
      </c>
      <c r="J148" s="160">
        <v>5488.69</v>
      </c>
      <c r="K148" s="159" t="s">
        <v>31</v>
      </c>
      <c r="L148" s="160">
        <v>3315.17</v>
      </c>
      <c r="M148" s="161" t="s">
        <v>31</v>
      </c>
      <c r="N148" s="162" t="s">
        <v>31</v>
      </c>
      <c r="R148" s="137" t="s">
        <v>1933</v>
      </c>
    </row>
    <row r="149" spans="1:25" s="132" customFormat="1" x14ac:dyDescent="0.2">
      <c r="A149" s="163"/>
      <c r="B149" s="164"/>
      <c r="C149" s="904" t="s">
        <v>1935</v>
      </c>
      <c r="D149" s="904"/>
      <c r="E149" s="904"/>
      <c r="F149" s="904"/>
      <c r="G149" s="904"/>
      <c r="H149" s="904"/>
      <c r="I149" s="904"/>
      <c r="J149" s="904"/>
      <c r="K149" s="904"/>
      <c r="L149" s="904"/>
      <c r="M149" s="904"/>
      <c r="N149" s="912"/>
      <c r="S149" s="137" t="s">
        <v>1935</v>
      </c>
    </row>
    <row r="150" spans="1:25" s="132" customFormat="1" ht="22.5" x14ac:dyDescent="0.2">
      <c r="A150" s="157" t="s">
        <v>346</v>
      </c>
      <c r="B150" s="158" t="s">
        <v>1936</v>
      </c>
      <c r="C150" s="917" t="s">
        <v>1937</v>
      </c>
      <c r="D150" s="917"/>
      <c r="E150" s="917"/>
      <c r="F150" s="159" t="s">
        <v>564</v>
      </c>
      <c r="G150" s="159" t="s">
        <v>31</v>
      </c>
      <c r="H150" s="159" t="s">
        <v>31</v>
      </c>
      <c r="I150" s="159" t="s">
        <v>1938</v>
      </c>
      <c r="J150" s="160">
        <v>5802.77</v>
      </c>
      <c r="K150" s="159" t="s">
        <v>31</v>
      </c>
      <c r="L150" s="160">
        <v>2013.56</v>
      </c>
      <c r="M150" s="161" t="s">
        <v>31</v>
      </c>
      <c r="N150" s="162" t="s">
        <v>31</v>
      </c>
      <c r="R150" s="137" t="s">
        <v>1937</v>
      </c>
    </row>
    <row r="151" spans="1:25" s="132" customFormat="1" x14ac:dyDescent="0.2">
      <c r="A151" s="163"/>
      <c r="B151" s="164"/>
      <c r="C151" s="904" t="s">
        <v>1939</v>
      </c>
      <c r="D151" s="904"/>
      <c r="E151" s="904"/>
      <c r="F151" s="904"/>
      <c r="G151" s="904"/>
      <c r="H151" s="904"/>
      <c r="I151" s="904"/>
      <c r="J151" s="904"/>
      <c r="K151" s="904"/>
      <c r="L151" s="904"/>
      <c r="M151" s="904"/>
      <c r="N151" s="912"/>
      <c r="S151" s="137" t="s">
        <v>1939</v>
      </c>
    </row>
    <row r="152" spans="1:25" s="132" customFormat="1" ht="33.75" x14ac:dyDescent="0.2">
      <c r="A152" s="157" t="s">
        <v>348</v>
      </c>
      <c r="B152" s="158" t="s">
        <v>1940</v>
      </c>
      <c r="C152" s="917" t="s">
        <v>1941</v>
      </c>
      <c r="D152" s="917"/>
      <c r="E152" s="917"/>
      <c r="F152" s="159" t="s">
        <v>569</v>
      </c>
      <c r="G152" s="159" t="s">
        <v>31</v>
      </c>
      <c r="H152" s="159" t="s">
        <v>31</v>
      </c>
      <c r="I152" s="159" t="s">
        <v>1942</v>
      </c>
      <c r="J152" s="160" t="s">
        <v>31</v>
      </c>
      <c r="K152" s="159" t="s">
        <v>31</v>
      </c>
      <c r="L152" s="160" t="s">
        <v>31</v>
      </c>
      <c r="M152" s="161" t="s">
        <v>31</v>
      </c>
      <c r="N152" s="162" t="s">
        <v>31</v>
      </c>
      <c r="R152" s="137" t="s">
        <v>1941</v>
      </c>
    </row>
    <row r="153" spans="1:25" s="132" customFormat="1" x14ac:dyDescent="0.2">
      <c r="A153" s="163"/>
      <c r="B153" s="164"/>
      <c r="C153" s="904" t="s">
        <v>1943</v>
      </c>
      <c r="D153" s="904"/>
      <c r="E153" s="904"/>
      <c r="F153" s="904"/>
      <c r="G153" s="904"/>
      <c r="H153" s="904"/>
      <c r="I153" s="904"/>
      <c r="J153" s="904"/>
      <c r="K153" s="904"/>
      <c r="L153" s="904"/>
      <c r="M153" s="904"/>
      <c r="N153" s="912"/>
      <c r="S153" s="137" t="s">
        <v>1943</v>
      </c>
    </row>
    <row r="154" spans="1:25" s="132" customFormat="1" ht="33.75" x14ac:dyDescent="0.2">
      <c r="A154" s="165"/>
      <c r="B154" s="166" t="s">
        <v>518</v>
      </c>
      <c r="C154" s="904" t="s">
        <v>519</v>
      </c>
      <c r="D154" s="904"/>
      <c r="E154" s="904"/>
      <c r="F154" s="904"/>
      <c r="G154" s="904"/>
      <c r="H154" s="904"/>
      <c r="I154" s="904"/>
      <c r="J154" s="904"/>
      <c r="K154" s="904"/>
      <c r="L154" s="904"/>
      <c r="M154" s="904"/>
      <c r="N154" s="912"/>
      <c r="T154" s="137" t="s">
        <v>519</v>
      </c>
    </row>
    <row r="155" spans="1:25" s="132" customFormat="1" x14ac:dyDescent="0.2">
      <c r="A155" s="167"/>
      <c r="B155" s="166" t="s">
        <v>225</v>
      </c>
      <c r="C155" s="904" t="s">
        <v>255</v>
      </c>
      <c r="D155" s="904"/>
      <c r="E155" s="904"/>
      <c r="F155" s="168" t="s">
        <v>31</v>
      </c>
      <c r="G155" s="168" t="s">
        <v>31</v>
      </c>
      <c r="H155" s="168" t="s">
        <v>31</v>
      </c>
      <c r="I155" s="168" t="s">
        <v>31</v>
      </c>
      <c r="J155" s="169">
        <v>86.7</v>
      </c>
      <c r="K155" s="168" t="s">
        <v>520</v>
      </c>
      <c r="L155" s="169">
        <v>104.04</v>
      </c>
      <c r="M155" s="170" t="s">
        <v>31</v>
      </c>
      <c r="N155" s="171" t="s">
        <v>31</v>
      </c>
      <c r="U155" s="137" t="s">
        <v>255</v>
      </c>
    </row>
    <row r="156" spans="1:25" s="132" customFormat="1" x14ac:dyDescent="0.2">
      <c r="A156" s="167"/>
      <c r="B156" s="166" t="s">
        <v>235</v>
      </c>
      <c r="C156" s="904" t="s">
        <v>236</v>
      </c>
      <c r="D156" s="904"/>
      <c r="E156" s="904"/>
      <c r="F156" s="168" t="s">
        <v>31</v>
      </c>
      <c r="G156" s="168" t="s">
        <v>31</v>
      </c>
      <c r="H156" s="168" t="s">
        <v>31</v>
      </c>
      <c r="I156" s="168" t="s">
        <v>31</v>
      </c>
      <c r="J156" s="169">
        <v>16.61</v>
      </c>
      <c r="K156" s="168" t="s">
        <v>520</v>
      </c>
      <c r="L156" s="169">
        <v>19.93</v>
      </c>
      <c r="M156" s="170" t="s">
        <v>31</v>
      </c>
      <c r="N156" s="171" t="s">
        <v>31</v>
      </c>
      <c r="U156" s="137" t="s">
        <v>236</v>
      </c>
    </row>
    <row r="157" spans="1:25" s="132" customFormat="1" x14ac:dyDescent="0.2">
      <c r="A157" s="167"/>
      <c r="B157" s="166" t="s">
        <v>238</v>
      </c>
      <c r="C157" s="904" t="s">
        <v>239</v>
      </c>
      <c r="D157" s="904"/>
      <c r="E157" s="904"/>
      <c r="F157" s="168" t="s">
        <v>31</v>
      </c>
      <c r="G157" s="168" t="s">
        <v>31</v>
      </c>
      <c r="H157" s="168" t="s">
        <v>31</v>
      </c>
      <c r="I157" s="168" t="s">
        <v>31</v>
      </c>
      <c r="J157" s="169">
        <v>2.93</v>
      </c>
      <c r="K157" s="168" t="s">
        <v>520</v>
      </c>
      <c r="L157" s="169">
        <v>3.52</v>
      </c>
      <c r="M157" s="170" t="s">
        <v>31</v>
      </c>
      <c r="N157" s="171" t="s">
        <v>31</v>
      </c>
      <c r="U157" s="137" t="s">
        <v>239</v>
      </c>
    </row>
    <row r="158" spans="1:25" s="132" customFormat="1" x14ac:dyDescent="0.2">
      <c r="A158" s="167"/>
      <c r="B158" s="166" t="s">
        <v>256</v>
      </c>
      <c r="C158" s="904" t="s">
        <v>257</v>
      </c>
      <c r="D158" s="904"/>
      <c r="E158" s="904"/>
      <c r="F158" s="168" t="s">
        <v>31</v>
      </c>
      <c r="G158" s="168" t="s">
        <v>31</v>
      </c>
      <c r="H158" s="168" t="s">
        <v>31</v>
      </c>
      <c r="I158" s="168" t="s">
        <v>31</v>
      </c>
      <c r="J158" s="169">
        <v>0.66</v>
      </c>
      <c r="K158" s="168" t="s">
        <v>31</v>
      </c>
      <c r="L158" s="169">
        <v>0.63</v>
      </c>
      <c r="M158" s="170" t="s">
        <v>31</v>
      </c>
      <c r="N158" s="171" t="s">
        <v>31</v>
      </c>
      <c r="U158" s="137" t="s">
        <v>257</v>
      </c>
    </row>
    <row r="159" spans="1:25" s="132" customFormat="1" x14ac:dyDescent="0.2">
      <c r="A159" s="167"/>
      <c r="B159" s="166" t="s">
        <v>31</v>
      </c>
      <c r="C159" s="904" t="s">
        <v>258</v>
      </c>
      <c r="D159" s="904"/>
      <c r="E159" s="904"/>
      <c r="F159" s="168" t="s">
        <v>241</v>
      </c>
      <c r="G159" s="168" t="s">
        <v>1944</v>
      </c>
      <c r="H159" s="168" t="s">
        <v>520</v>
      </c>
      <c r="I159" s="168" t="s">
        <v>1945</v>
      </c>
      <c r="J159" s="169" t="s">
        <v>31</v>
      </c>
      <c r="K159" s="168" t="s">
        <v>31</v>
      </c>
      <c r="L159" s="169" t="s">
        <v>31</v>
      </c>
      <c r="M159" s="170" t="s">
        <v>31</v>
      </c>
      <c r="N159" s="171" t="s">
        <v>31</v>
      </c>
      <c r="V159" s="137" t="s">
        <v>258</v>
      </c>
    </row>
    <row r="160" spans="1:25" s="132" customFormat="1" x14ac:dyDescent="0.2">
      <c r="A160" s="167"/>
      <c r="B160" s="166" t="s">
        <v>31</v>
      </c>
      <c r="C160" s="904" t="s">
        <v>240</v>
      </c>
      <c r="D160" s="904"/>
      <c r="E160" s="904"/>
      <c r="F160" s="168" t="s">
        <v>241</v>
      </c>
      <c r="G160" s="168" t="s">
        <v>774</v>
      </c>
      <c r="H160" s="168" t="s">
        <v>520</v>
      </c>
      <c r="I160" s="168" t="s">
        <v>1946</v>
      </c>
      <c r="J160" s="169" t="s">
        <v>31</v>
      </c>
      <c r="K160" s="168" t="s">
        <v>31</v>
      </c>
      <c r="L160" s="169" t="s">
        <v>31</v>
      </c>
      <c r="M160" s="170" t="s">
        <v>31</v>
      </c>
      <c r="N160" s="171" t="s">
        <v>31</v>
      </c>
      <c r="V160" s="137" t="s">
        <v>240</v>
      </c>
    </row>
    <row r="161" spans="1:24" s="132" customFormat="1" x14ac:dyDescent="0.2">
      <c r="A161" s="167"/>
      <c r="B161" s="166" t="s">
        <v>31</v>
      </c>
      <c r="C161" s="917" t="s">
        <v>244</v>
      </c>
      <c r="D161" s="917"/>
      <c r="E161" s="917"/>
      <c r="F161" s="159" t="s">
        <v>31</v>
      </c>
      <c r="G161" s="159" t="s">
        <v>31</v>
      </c>
      <c r="H161" s="159" t="s">
        <v>31</v>
      </c>
      <c r="I161" s="159" t="s">
        <v>31</v>
      </c>
      <c r="J161" s="160">
        <v>103.97</v>
      </c>
      <c r="K161" s="159" t="s">
        <v>31</v>
      </c>
      <c r="L161" s="160">
        <v>124.6</v>
      </c>
      <c r="M161" s="161" t="s">
        <v>31</v>
      </c>
      <c r="N161" s="162" t="s">
        <v>31</v>
      </c>
      <c r="W161" s="137" t="s">
        <v>244</v>
      </c>
    </row>
    <row r="162" spans="1:24" s="132" customFormat="1" x14ac:dyDescent="0.2">
      <c r="A162" s="167"/>
      <c r="B162" s="166" t="s">
        <v>31</v>
      </c>
      <c r="C162" s="904" t="s">
        <v>245</v>
      </c>
      <c r="D162" s="904"/>
      <c r="E162" s="904"/>
      <c r="F162" s="168" t="s">
        <v>31</v>
      </c>
      <c r="G162" s="168" t="s">
        <v>31</v>
      </c>
      <c r="H162" s="168" t="s">
        <v>31</v>
      </c>
      <c r="I162" s="168" t="s">
        <v>31</v>
      </c>
      <c r="J162" s="169" t="s">
        <v>31</v>
      </c>
      <c r="K162" s="168" t="s">
        <v>31</v>
      </c>
      <c r="L162" s="169">
        <v>107.56</v>
      </c>
      <c r="M162" s="170" t="s">
        <v>31</v>
      </c>
      <c r="N162" s="171" t="s">
        <v>31</v>
      </c>
      <c r="V162" s="137" t="s">
        <v>245</v>
      </c>
    </row>
    <row r="163" spans="1:24" s="132" customFormat="1" ht="22.5" x14ac:dyDescent="0.2">
      <c r="A163" s="167"/>
      <c r="B163" s="166" t="s">
        <v>532</v>
      </c>
      <c r="C163" s="904" t="s">
        <v>533</v>
      </c>
      <c r="D163" s="904"/>
      <c r="E163" s="904"/>
      <c r="F163" s="168" t="s">
        <v>144</v>
      </c>
      <c r="G163" s="168" t="s">
        <v>534</v>
      </c>
      <c r="H163" s="168" t="s">
        <v>31</v>
      </c>
      <c r="I163" s="168" t="s">
        <v>534</v>
      </c>
      <c r="J163" s="169" t="s">
        <v>31</v>
      </c>
      <c r="K163" s="168" t="s">
        <v>31</v>
      </c>
      <c r="L163" s="169">
        <v>131.22</v>
      </c>
      <c r="M163" s="170" t="s">
        <v>31</v>
      </c>
      <c r="N163" s="171" t="s">
        <v>31</v>
      </c>
      <c r="V163" s="137" t="s">
        <v>533</v>
      </c>
    </row>
    <row r="164" spans="1:24" s="132" customFormat="1" ht="22.5" x14ac:dyDescent="0.2">
      <c r="A164" s="167"/>
      <c r="B164" s="166" t="s">
        <v>535</v>
      </c>
      <c r="C164" s="904" t="s">
        <v>536</v>
      </c>
      <c r="D164" s="904"/>
      <c r="E164" s="904"/>
      <c r="F164" s="168" t="s">
        <v>144</v>
      </c>
      <c r="G164" s="168" t="s">
        <v>537</v>
      </c>
      <c r="H164" s="168" t="s">
        <v>31</v>
      </c>
      <c r="I164" s="168" t="s">
        <v>537</v>
      </c>
      <c r="J164" s="169" t="s">
        <v>31</v>
      </c>
      <c r="K164" s="168" t="s">
        <v>31</v>
      </c>
      <c r="L164" s="169">
        <v>86.05</v>
      </c>
      <c r="M164" s="170" t="s">
        <v>31</v>
      </c>
      <c r="N164" s="171" t="s">
        <v>31</v>
      </c>
      <c r="V164" s="137" t="s">
        <v>536</v>
      </c>
    </row>
    <row r="165" spans="1:24" s="132" customFormat="1" x14ac:dyDescent="0.2">
      <c r="A165" s="172"/>
      <c r="B165" s="173"/>
      <c r="C165" s="918" t="s">
        <v>252</v>
      </c>
      <c r="D165" s="918"/>
      <c r="E165" s="918"/>
      <c r="F165" s="174" t="s">
        <v>31</v>
      </c>
      <c r="G165" s="174" t="s">
        <v>31</v>
      </c>
      <c r="H165" s="174" t="s">
        <v>31</v>
      </c>
      <c r="I165" s="174" t="s">
        <v>31</v>
      </c>
      <c r="J165" s="175" t="s">
        <v>31</v>
      </c>
      <c r="K165" s="174" t="s">
        <v>31</v>
      </c>
      <c r="L165" s="175">
        <v>341.87</v>
      </c>
      <c r="M165" s="161" t="s">
        <v>31</v>
      </c>
      <c r="N165" s="176" t="s">
        <v>31</v>
      </c>
      <c r="X165" s="137" t="s">
        <v>252</v>
      </c>
    </row>
    <row r="166" spans="1:24" s="132" customFormat="1" ht="33.75" x14ac:dyDescent="0.2">
      <c r="A166" s="157" t="s">
        <v>351</v>
      </c>
      <c r="B166" s="158" t="s">
        <v>1947</v>
      </c>
      <c r="C166" s="917" t="s">
        <v>1948</v>
      </c>
      <c r="D166" s="917"/>
      <c r="E166" s="917"/>
      <c r="F166" s="159" t="s">
        <v>1949</v>
      </c>
      <c r="G166" s="159" t="s">
        <v>31</v>
      </c>
      <c r="H166" s="159" t="s">
        <v>31</v>
      </c>
      <c r="I166" s="159" t="s">
        <v>1950</v>
      </c>
      <c r="J166" s="160">
        <v>15.36</v>
      </c>
      <c r="K166" s="159" t="s">
        <v>31</v>
      </c>
      <c r="L166" s="160">
        <v>4644.8599999999997</v>
      </c>
      <c r="M166" s="161" t="s">
        <v>31</v>
      </c>
      <c r="N166" s="162" t="s">
        <v>31</v>
      </c>
      <c r="R166" s="137" t="s">
        <v>1948</v>
      </c>
    </row>
    <row r="167" spans="1:24" s="132" customFormat="1" ht="22.5" x14ac:dyDescent="0.2">
      <c r="A167" s="157" t="s">
        <v>356</v>
      </c>
      <c r="B167" s="158" t="s">
        <v>1951</v>
      </c>
      <c r="C167" s="917" t="s">
        <v>1952</v>
      </c>
      <c r="D167" s="917"/>
      <c r="E167" s="917"/>
      <c r="F167" s="159" t="s">
        <v>650</v>
      </c>
      <c r="G167" s="159" t="s">
        <v>31</v>
      </c>
      <c r="H167" s="159" t="s">
        <v>31</v>
      </c>
      <c r="I167" s="159" t="s">
        <v>1953</v>
      </c>
      <c r="J167" s="160" t="s">
        <v>31</v>
      </c>
      <c r="K167" s="159" t="s">
        <v>31</v>
      </c>
      <c r="L167" s="160" t="s">
        <v>31</v>
      </c>
      <c r="M167" s="161" t="s">
        <v>31</v>
      </c>
      <c r="N167" s="162" t="s">
        <v>31</v>
      </c>
      <c r="R167" s="137" t="s">
        <v>1952</v>
      </c>
    </row>
    <row r="168" spans="1:24" s="132" customFormat="1" x14ac:dyDescent="0.2">
      <c r="A168" s="163"/>
      <c r="B168" s="164"/>
      <c r="C168" s="904" t="s">
        <v>1954</v>
      </c>
      <c r="D168" s="904"/>
      <c r="E168" s="904"/>
      <c r="F168" s="904"/>
      <c r="G168" s="904"/>
      <c r="H168" s="904"/>
      <c r="I168" s="904"/>
      <c r="J168" s="904"/>
      <c r="K168" s="904"/>
      <c r="L168" s="904"/>
      <c r="M168" s="904"/>
      <c r="N168" s="912"/>
      <c r="S168" s="137" t="s">
        <v>1954</v>
      </c>
    </row>
    <row r="169" spans="1:24" s="132" customFormat="1" ht="33.75" x14ac:dyDescent="0.2">
      <c r="A169" s="165"/>
      <c r="B169" s="166" t="s">
        <v>518</v>
      </c>
      <c r="C169" s="904" t="s">
        <v>519</v>
      </c>
      <c r="D169" s="904"/>
      <c r="E169" s="904"/>
      <c r="F169" s="904"/>
      <c r="G169" s="904"/>
      <c r="H169" s="904"/>
      <c r="I169" s="904"/>
      <c r="J169" s="904"/>
      <c r="K169" s="904"/>
      <c r="L169" s="904"/>
      <c r="M169" s="904"/>
      <c r="N169" s="912"/>
      <c r="T169" s="137" t="s">
        <v>519</v>
      </c>
    </row>
    <row r="170" spans="1:24" s="132" customFormat="1" x14ac:dyDescent="0.2">
      <c r="A170" s="167"/>
      <c r="B170" s="166" t="s">
        <v>225</v>
      </c>
      <c r="C170" s="904" t="s">
        <v>255</v>
      </c>
      <c r="D170" s="904"/>
      <c r="E170" s="904"/>
      <c r="F170" s="168" t="s">
        <v>31</v>
      </c>
      <c r="G170" s="168" t="s">
        <v>31</v>
      </c>
      <c r="H170" s="168" t="s">
        <v>31</v>
      </c>
      <c r="I170" s="168" t="s">
        <v>31</v>
      </c>
      <c r="J170" s="169">
        <v>135.36000000000001</v>
      </c>
      <c r="K170" s="168" t="s">
        <v>520</v>
      </c>
      <c r="L170" s="169">
        <v>4.57</v>
      </c>
      <c r="M170" s="170" t="s">
        <v>31</v>
      </c>
      <c r="N170" s="171" t="s">
        <v>31</v>
      </c>
      <c r="U170" s="137" t="s">
        <v>255</v>
      </c>
    </row>
    <row r="171" spans="1:24" s="132" customFormat="1" x14ac:dyDescent="0.2">
      <c r="A171" s="167"/>
      <c r="B171" s="166" t="s">
        <v>235</v>
      </c>
      <c r="C171" s="904" t="s">
        <v>236</v>
      </c>
      <c r="D171" s="904"/>
      <c r="E171" s="904"/>
      <c r="F171" s="168" t="s">
        <v>31</v>
      </c>
      <c r="G171" s="168" t="s">
        <v>31</v>
      </c>
      <c r="H171" s="168" t="s">
        <v>31</v>
      </c>
      <c r="I171" s="168" t="s">
        <v>31</v>
      </c>
      <c r="J171" s="169">
        <v>58.09</v>
      </c>
      <c r="K171" s="168" t="s">
        <v>520</v>
      </c>
      <c r="L171" s="169">
        <v>1.96</v>
      </c>
      <c r="M171" s="170" t="s">
        <v>31</v>
      </c>
      <c r="N171" s="171" t="s">
        <v>31</v>
      </c>
      <c r="U171" s="137" t="s">
        <v>236</v>
      </c>
    </row>
    <row r="172" spans="1:24" s="132" customFormat="1" x14ac:dyDescent="0.2">
      <c r="A172" s="167"/>
      <c r="B172" s="166" t="s">
        <v>238</v>
      </c>
      <c r="C172" s="904" t="s">
        <v>239</v>
      </c>
      <c r="D172" s="904"/>
      <c r="E172" s="904"/>
      <c r="F172" s="168" t="s">
        <v>31</v>
      </c>
      <c r="G172" s="168" t="s">
        <v>31</v>
      </c>
      <c r="H172" s="168" t="s">
        <v>31</v>
      </c>
      <c r="I172" s="168" t="s">
        <v>31</v>
      </c>
      <c r="J172" s="169">
        <v>5.0199999999999996</v>
      </c>
      <c r="K172" s="168" t="s">
        <v>520</v>
      </c>
      <c r="L172" s="169">
        <v>0.17</v>
      </c>
      <c r="M172" s="170" t="s">
        <v>31</v>
      </c>
      <c r="N172" s="171" t="s">
        <v>31</v>
      </c>
      <c r="U172" s="137" t="s">
        <v>239</v>
      </c>
    </row>
    <row r="173" spans="1:24" s="132" customFormat="1" x14ac:dyDescent="0.2">
      <c r="A173" s="167"/>
      <c r="B173" s="166" t="s">
        <v>256</v>
      </c>
      <c r="C173" s="904" t="s">
        <v>257</v>
      </c>
      <c r="D173" s="904"/>
      <c r="E173" s="904"/>
      <c r="F173" s="168" t="s">
        <v>31</v>
      </c>
      <c r="G173" s="168" t="s">
        <v>31</v>
      </c>
      <c r="H173" s="168" t="s">
        <v>31</v>
      </c>
      <c r="I173" s="168" t="s">
        <v>31</v>
      </c>
      <c r="J173" s="169">
        <v>894.6</v>
      </c>
      <c r="K173" s="168" t="s">
        <v>31</v>
      </c>
      <c r="L173" s="169">
        <v>24.15</v>
      </c>
      <c r="M173" s="170" t="s">
        <v>31</v>
      </c>
      <c r="N173" s="171" t="s">
        <v>31</v>
      </c>
      <c r="U173" s="137" t="s">
        <v>257</v>
      </c>
    </row>
    <row r="174" spans="1:24" s="132" customFormat="1" x14ac:dyDescent="0.2">
      <c r="A174" s="167"/>
      <c r="B174" s="166" t="s">
        <v>31</v>
      </c>
      <c r="C174" s="904" t="s">
        <v>258</v>
      </c>
      <c r="D174" s="904"/>
      <c r="E174" s="904"/>
      <c r="F174" s="168" t="s">
        <v>241</v>
      </c>
      <c r="G174" s="168" t="s">
        <v>389</v>
      </c>
      <c r="H174" s="168" t="s">
        <v>520</v>
      </c>
      <c r="I174" s="168" t="s">
        <v>671</v>
      </c>
      <c r="J174" s="169" t="s">
        <v>31</v>
      </c>
      <c r="K174" s="168" t="s">
        <v>31</v>
      </c>
      <c r="L174" s="169" t="s">
        <v>31</v>
      </c>
      <c r="M174" s="170" t="s">
        <v>31</v>
      </c>
      <c r="N174" s="171" t="s">
        <v>31</v>
      </c>
      <c r="V174" s="137" t="s">
        <v>258</v>
      </c>
    </row>
    <row r="175" spans="1:24" s="132" customFormat="1" x14ac:dyDescent="0.2">
      <c r="A175" s="167"/>
      <c r="B175" s="166" t="s">
        <v>31</v>
      </c>
      <c r="C175" s="904" t="s">
        <v>240</v>
      </c>
      <c r="D175" s="904"/>
      <c r="E175" s="904"/>
      <c r="F175" s="168" t="s">
        <v>241</v>
      </c>
      <c r="G175" s="168" t="s">
        <v>860</v>
      </c>
      <c r="H175" s="168" t="s">
        <v>520</v>
      </c>
      <c r="I175" s="168" t="s">
        <v>1955</v>
      </c>
      <c r="J175" s="169" t="s">
        <v>31</v>
      </c>
      <c r="K175" s="168" t="s">
        <v>31</v>
      </c>
      <c r="L175" s="169" t="s">
        <v>31</v>
      </c>
      <c r="M175" s="170" t="s">
        <v>31</v>
      </c>
      <c r="N175" s="171" t="s">
        <v>31</v>
      </c>
      <c r="V175" s="137" t="s">
        <v>240</v>
      </c>
    </row>
    <row r="176" spans="1:24" s="132" customFormat="1" x14ac:dyDescent="0.2">
      <c r="A176" s="167"/>
      <c r="B176" s="166" t="s">
        <v>31</v>
      </c>
      <c r="C176" s="917" t="s">
        <v>244</v>
      </c>
      <c r="D176" s="917"/>
      <c r="E176" s="917"/>
      <c r="F176" s="159" t="s">
        <v>31</v>
      </c>
      <c r="G176" s="159" t="s">
        <v>31</v>
      </c>
      <c r="H176" s="159" t="s">
        <v>31</v>
      </c>
      <c r="I176" s="159" t="s">
        <v>31</v>
      </c>
      <c r="J176" s="160">
        <v>1088.05</v>
      </c>
      <c r="K176" s="159" t="s">
        <v>31</v>
      </c>
      <c r="L176" s="160">
        <v>30.68</v>
      </c>
      <c r="M176" s="161" t="s">
        <v>31</v>
      </c>
      <c r="N176" s="162" t="s">
        <v>31</v>
      </c>
      <c r="W176" s="137" t="s">
        <v>244</v>
      </c>
    </row>
    <row r="177" spans="1:24" s="132" customFormat="1" x14ac:dyDescent="0.2">
      <c r="A177" s="167"/>
      <c r="B177" s="166" t="s">
        <v>31</v>
      </c>
      <c r="C177" s="904" t="s">
        <v>245</v>
      </c>
      <c r="D177" s="904"/>
      <c r="E177" s="904"/>
      <c r="F177" s="168" t="s">
        <v>31</v>
      </c>
      <c r="G177" s="168" t="s">
        <v>31</v>
      </c>
      <c r="H177" s="168" t="s">
        <v>31</v>
      </c>
      <c r="I177" s="168" t="s">
        <v>31</v>
      </c>
      <c r="J177" s="169" t="s">
        <v>31</v>
      </c>
      <c r="K177" s="168" t="s">
        <v>31</v>
      </c>
      <c r="L177" s="169">
        <v>4.74</v>
      </c>
      <c r="M177" s="170" t="s">
        <v>31</v>
      </c>
      <c r="N177" s="171" t="s">
        <v>31</v>
      </c>
      <c r="V177" s="137" t="s">
        <v>245</v>
      </c>
    </row>
    <row r="178" spans="1:24" s="132" customFormat="1" ht="22.5" x14ac:dyDescent="0.2">
      <c r="A178" s="167"/>
      <c r="B178" s="166" t="s">
        <v>892</v>
      </c>
      <c r="C178" s="904" t="s">
        <v>893</v>
      </c>
      <c r="D178" s="904"/>
      <c r="E178" s="904"/>
      <c r="F178" s="168" t="s">
        <v>144</v>
      </c>
      <c r="G178" s="168" t="s">
        <v>248</v>
      </c>
      <c r="H178" s="168" t="s">
        <v>31</v>
      </c>
      <c r="I178" s="168" t="s">
        <v>248</v>
      </c>
      <c r="J178" s="169" t="s">
        <v>31</v>
      </c>
      <c r="K178" s="168" t="s">
        <v>31</v>
      </c>
      <c r="L178" s="169">
        <v>4.5</v>
      </c>
      <c r="M178" s="170" t="s">
        <v>31</v>
      </c>
      <c r="N178" s="171" t="s">
        <v>31</v>
      </c>
      <c r="V178" s="137" t="s">
        <v>893</v>
      </c>
    </row>
    <row r="179" spans="1:24" s="132" customFormat="1" ht="22.5" x14ac:dyDescent="0.2">
      <c r="A179" s="167"/>
      <c r="B179" s="166" t="s">
        <v>894</v>
      </c>
      <c r="C179" s="904" t="s">
        <v>895</v>
      </c>
      <c r="D179" s="904"/>
      <c r="E179" s="904"/>
      <c r="F179" s="168" t="s">
        <v>144</v>
      </c>
      <c r="G179" s="168" t="s">
        <v>554</v>
      </c>
      <c r="H179" s="168" t="s">
        <v>31</v>
      </c>
      <c r="I179" s="168" t="s">
        <v>554</v>
      </c>
      <c r="J179" s="169" t="s">
        <v>31</v>
      </c>
      <c r="K179" s="168" t="s">
        <v>31</v>
      </c>
      <c r="L179" s="169">
        <v>3.08</v>
      </c>
      <c r="M179" s="170" t="s">
        <v>31</v>
      </c>
      <c r="N179" s="171" t="s">
        <v>31</v>
      </c>
      <c r="V179" s="137" t="s">
        <v>895</v>
      </c>
    </row>
    <row r="180" spans="1:24" s="132" customFormat="1" x14ac:dyDescent="0.2">
      <c r="A180" s="172"/>
      <c r="B180" s="173"/>
      <c r="C180" s="918" t="s">
        <v>252</v>
      </c>
      <c r="D180" s="918"/>
      <c r="E180" s="918"/>
      <c r="F180" s="174" t="s">
        <v>31</v>
      </c>
      <c r="G180" s="174" t="s">
        <v>31</v>
      </c>
      <c r="H180" s="174" t="s">
        <v>31</v>
      </c>
      <c r="I180" s="174" t="s">
        <v>31</v>
      </c>
      <c r="J180" s="175" t="s">
        <v>31</v>
      </c>
      <c r="K180" s="174" t="s">
        <v>31</v>
      </c>
      <c r="L180" s="175">
        <v>38.26</v>
      </c>
      <c r="M180" s="161" t="s">
        <v>31</v>
      </c>
      <c r="N180" s="176" t="s">
        <v>31</v>
      </c>
      <c r="X180" s="137" t="s">
        <v>252</v>
      </c>
    </row>
    <row r="181" spans="1:24" s="132" customFormat="1" ht="22.5" x14ac:dyDescent="0.2">
      <c r="A181" s="157" t="s">
        <v>359</v>
      </c>
      <c r="B181" s="158" t="s">
        <v>1956</v>
      </c>
      <c r="C181" s="917" t="s">
        <v>1957</v>
      </c>
      <c r="D181" s="917"/>
      <c r="E181" s="917"/>
      <c r="F181" s="159" t="s">
        <v>564</v>
      </c>
      <c r="G181" s="159" t="s">
        <v>31</v>
      </c>
      <c r="H181" s="159" t="s">
        <v>31</v>
      </c>
      <c r="I181" s="159" t="s">
        <v>1958</v>
      </c>
      <c r="J181" s="160">
        <v>6726.18</v>
      </c>
      <c r="K181" s="159" t="s">
        <v>31</v>
      </c>
      <c r="L181" s="160">
        <v>35.65</v>
      </c>
      <c r="M181" s="161" t="s">
        <v>31</v>
      </c>
      <c r="N181" s="162" t="s">
        <v>31</v>
      </c>
      <c r="R181" s="137" t="s">
        <v>1957</v>
      </c>
    </row>
    <row r="182" spans="1:24" s="132" customFormat="1" x14ac:dyDescent="0.2">
      <c r="A182" s="163"/>
      <c r="B182" s="164"/>
      <c r="C182" s="904" t="s">
        <v>1959</v>
      </c>
      <c r="D182" s="904"/>
      <c r="E182" s="904"/>
      <c r="F182" s="904"/>
      <c r="G182" s="904"/>
      <c r="H182" s="904"/>
      <c r="I182" s="904"/>
      <c r="J182" s="904"/>
      <c r="K182" s="904"/>
      <c r="L182" s="904"/>
      <c r="M182" s="904"/>
      <c r="N182" s="912"/>
      <c r="S182" s="137" t="s">
        <v>1959</v>
      </c>
    </row>
    <row r="183" spans="1:24" s="132" customFormat="1" ht="22.5" x14ac:dyDescent="0.2">
      <c r="A183" s="157" t="s">
        <v>364</v>
      </c>
      <c r="B183" s="158" t="s">
        <v>1960</v>
      </c>
      <c r="C183" s="917" t="s">
        <v>1961</v>
      </c>
      <c r="D183" s="917"/>
      <c r="E183" s="917"/>
      <c r="F183" s="159" t="s">
        <v>564</v>
      </c>
      <c r="G183" s="159" t="s">
        <v>31</v>
      </c>
      <c r="H183" s="159" t="s">
        <v>31</v>
      </c>
      <c r="I183" s="159" t="s">
        <v>1962</v>
      </c>
      <c r="J183" s="160" t="s">
        <v>31</v>
      </c>
      <c r="K183" s="159" t="s">
        <v>31</v>
      </c>
      <c r="L183" s="160" t="s">
        <v>31</v>
      </c>
      <c r="M183" s="161" t="s">
        <v>31</v>
      </c>
      <c r="N183" s="162" t="s">
        <v>31</v>
      </c>
      <c r="R183" s="137" t="s">
        <v>1961</v>
      </c>
    </row>
    <row r="184" spans="1:24" s="132" customFormat="1" x14ac:dyDescent="0.2">
      <c r="A184" s="163"/>
      <c r="B184" s="164"/>
      <c r="C184" s="904" t="s">
        <v>1963</v>
      </c>
      <c r="D184" s="904"/>
      <c r="E184" s="904"/>
      <c r="F184" s="904"/>
      <c r="G184" s="904"/>
      <c r="H184" s="904"/>
      <c r="I184" s="904"/>
      <c r="J184" s="904"/>
      <c r="K184" s="904"/>
      <c r="L184" s="904"/>
      <c r="M184" s="904"/>
      <c r="N184" s="912"/>
      <c r="S184" s="137" t="s">
        <v>1963</v>
      </c>
    </row>
    <row r="185" spans="1:24" s="132" customFormat="1" ht="33.75" x14ac:dyDescent="0.2">
      <c r="A185" s="165"/>
      <c r="B185" s="166" t="s">
        <v>518</v>
      </c>
      <c r="C185" s="904" t="s">
        <v>519</v>
      </c>
      <c r="D185" s="904"/>
      <c r="E185" s="904"/>
      <c r="F185" s="904"/>
      <c r="G185" s="904"/>
      <c r="H185" s="904"/>
      <c r="I185" s="904"/>
      <c r="J185" s="904"/>
      <c r="K185" s="904"/>
      <c r="L185" s="904"/>
      <c r="M185" s="904"/>
      <c r="N185" s="912"/>
      <c r="T185" s="137" t="s">
        <v>519</v>
      </c>
    </row>
    <row r="186" spans="1:24" s="132" customFormat="1" x14ac:dyDescent="0.2">
      <c r="A186" s="167"/>
      <c r="B186" s="166" t="s">
        <v>225</v>
      </c>
      <c r="C186" s="904" t="s">
        <v>255</v>
      </c>
      <c r="D186" s="904"/>
      <c r="E186" s="904"/>
      <c r="F186" s="168" t="s">
        <v>31</v>
      </c>
      <c r="G186" s="168" t="s">
        <v>31</v>
      </c>
      <c r="H186" s="168" t="s">
        <v>31</v>
      </c>
      <c r="I186" s="168" t="s">
        <v>31</v>
      </c>
      <c r="J186" s="169">
        <v>1795.86</v>
      </c>
      <c r="K186" s="168" t="s">
        <v>520</v>
      </c>
      <c r="L186" s="169">
        <v>4.49</v>
      </c>
      <c r="M186" s="170" t="s">
        <v>31</v>
      </c>
      <c r="N186" s="171" t="s">
        <v>31</v>
      </c>
      <c r="U186" s="137" t="s">
        <v>255</v>
      </c>
    </row>
    <row r="187" spans="1:24" s="132" customFormat="1" x14ac:dyDescent="0.2">
      <c r="A187" s="167"/>
      <c r="B187" s="166" t="s">
        <v>235</v>
      </c>
      <c r="C187" s="904" t="s">
        <v>236</v>
      </c>
      <c r="D187" s="904"/>
      <c r="E187" s="904"/>
      <c r="F187" s="168" t="s">
        <v>31</v>
      </c>
      <c r="G187" s="168" t="s">
        <v>31</v>
      </c>
      <c r="H187" s="168" t="s">
        <v>31</v>
      </c>
      <c r="I187" s="168" t="s">
        <v>31</v>
      </c>
      <c r="J187" s="169">
        <v>28.64</v>
      </c>
      <c r="K187" s="168" t="s">
        <v>520</v>
      </c>
      <c r="L187" s="169">
        <v>7.0000000000000007E-2</v>
      </c>
      <c r="M187" s="170" t="s">
        <v>31</v>
      </c>
      <c r="N187" s="171" t="s">
        <v>31</v>
      </c>
      <c r="U187" s="137" t="s">
        <v>236</v>
      </c>
    </row>
    <row r="188" spans="1:24" s="132" customFormat="1" x14ac:dyDescent="0.2">
      <c r="A188" s="167"/>
      <c r="B188" s="166" t="s">
        <v>238</v>
      </c>
      <c r="C188" s="904" t="s">
        <v>239</v>
      </c>
      <c r="D188" s="904"/>
      <c r="E188" s="904"/>
      <c r="F188" s="168" t="s">
        <v>31</v>
      </c>
      <c r="G188" s="168" t="s">
        <v>31</v>
      </c>
      <c r="H188" s="168" t="s">
        <v>31</v>
      </c>
      <c r="I188" s="168" t="s">
        <v>31</v>
      </c>
      <c r="J188" s="169">
        <v>4.09</v>
      </c>
      <c r="K188" s="168" t="s">
        <v>520</v>
      </c>
      <c r="L188" s="169">
        <v>0.01</v>
      </c>
      <c r="M188" s="170" t="s">
        <v>31</v>
      </c>
      <c r="N188" s="171" t="s">
        <v>31</v>
      </c>
      <c r="U188" s="137" t="s">
        <v>239</v>
      </c>
    </row>
    <row r="189" spans="1:24" s="132" customFormat="1" x14ac:dyDescent="0.2">
      <c r="A189" s="167"/>
      <c r="B189" s="166" t="s">
        <v>31</v>
      </c>
      <c r="C189" s="904" t="s">
        <v>258</v>
      </c>
      <c r="D189" s="904"/>
      <c r="E189" s="904"/>
      <c r="F189" s="168" t="s">
        <v>241</v>
      </c>
      <c r="G189" s="168" t="s">
        <v>1964</v>
      </c>
      <c r="H189" s="168" t="s">
        <v>520</v>
      </c>
      <c r="I189" s="168" t="s">
        <v>1965</v>
      </c>
      <c r="J189" s="169" t="s">
        <v>31</v>
      </c>
      <c r="K189" s="168" t="s">
        <v>31</v>
      </c>
      <c r="L189" s="169" t="s">
        <v>31</v>
      </c>
      <c r="M189" s="170" t="s">
        <v>31</v>
      </c>
      <c r="N189" s="171" t="s">
        <v>31</v>
      </c>
      <c r="V189" s="137" t="s">
        <v>258</v>
      </c>
    </row>
    <row r="190" spans="1:24" s="132" customFormat="1" x14ac:dyDescent="0.2">
      <c r="A190" s="167"/>
      <c r="B190" s="166" t="s">
        <v>31</v>
      </c>
      <c r="C190" s="904" t="s">
        <v>240</v>
      </c>
      <c r="D190" s="904"/>
      <c r="E190" s="904"/>
      <c r="F190" s="168" t="s">
        <v>241</v>
      </c>
      <c r="G190" s="168" t="s">
        <v>585</v>
      </c>
      <c r="H190" s="168" t="s">
        <v>520</v>
      </c>
      <c r="I190" s="168" t="s">
        <v>1966</v>
      </c>
      <c r="J190" s="169" t="s">
        <v>31</v>
      </c>
      <c r="K190" s="168" t="s">
        <v>31</v>
      </c>
      <c r="L190" s="169" t="s">
        <v>31</v>
      </c>
      <c r="M190" s="170" t="s">
        <v>31</v>
      </c>
      <c r="N190" s="171" t="s">
        <v>31</v>
      </c>
      <c r="V190" s="137" t="s">
        <v>240</v>
      </c>
    </row>
    <row r="191" spans="1:24" s="132" customFormat="1" x14ac:dyDescent="0.2">
      <c r="A191" s="167"/>
      <c r="B191" s="166" t="s">
        <v>31</v>
      </c>
      <c r="C191" s="917" t="s">
        <v>244</v>
      </c>
      <c r="D191" s="917"/>
      <c r="E191" s="917"/>
      <c r="F191" s="159" t="s">
        <v>31</v>
      </c>
      <c r="G191" s="159" t="s">
        <v>31</v>
      </c>
      <c r="H191" s="159" t="s">
        <v>31</v>
      </c>
      <c r="I191" s="159" t="s">
        <v>31</v>
      </c>
      <c r="J191" s="160">
        <v>1824.5</v>
      </c>
      <c r="K191" s="159" t="s">
        <v>31</v>
      </c>
      <c r="L191" s="160">
        <v>4.5599999999999996</v>
      </c>
      <c r="M191" s="161" t="s">
        <v>31</v>
      </c>
      <c r="N191" s="162" t="s">
        <v>31</v>
      </c>
      <c r="W191" s="137" t="s">
        <v>244</v>
      </c>
    </row>
    <row r="192" spans="1:24" s="132" customFormat="1" x14ac:dyDescent="0.2">
      <c r="A192" s="167"/>
      <c r="B192" s="166" t="s">
        <v>31</v>
      </c>
      <c r="C192" s="904" t="s">
        <v>245</v>
      </c>
      <c r="D192" s="904"/>
      <c r="E192" s="904"/>
      <c r="F192" s="168" t="s">
        <v>31</v>
      </c>
      <c r="G192" s="168" t="s">
        <v>31</v>
      </c>
      <c r="H192" s="168" t="s">
        <v>31</v>
      </c>
      <c r="I192" s="168" t="s">
        <v>31</v>
      </c>
      <c r="J192" s="169" t="s">
        <v>31</v>
      </c>
      <c r="K192" s="168" t="s">
        <v>31</v>
      </c>
      <c r="L192" s="169">
        <v>4.5</v>
      </c>
      <c r="M192" s="170" t="s">
        <v>31</v>
      </c>
      <c r="N192" s="171" t="s">
        <v>31</v>
      </c>
      <c r="V192" s="137" t="s">
        <v>245</v>
      </c>
    </row>
    <row r="193" spans="1:24" s="132" customFormat="1" ht="33.75" x14ac:dyDescent="0.2">
      <c r="A193" s="167"/>
      <c r="B193" s="166" t="s">
        <v>549</v>
      </c>
      <c r="C193" s="904" t="s">
        <v>550</v>
      </c>
      <c r="D193" s="904"/>
      <c r="E193" s="904"/>
      <c r="F193" s="168" t="s">
        <v>144</v>
      </c>
      <c r="G193" s="168" t="s">
        <v>551</v>
      </c>
      <c r="H193" s="168" t="s">
        <v>31</v>
      </c>
      <c r="I193" s="168" t="s">
        <v>551</v>
      </c>
      <c r="J193" s="169" t="s">
        <v>31</v>
      </c>
      <c r="K193" s="168" t="s">
        <v>31</v>
      </c>
      <c r="L193" s="169">
        <v>4.7300000000000004</v>
      </c>
      <c r="M193" s="170" t="s">
        <v>31</v>
      </c>
      <c r="N193" s="171" t="s">
        <v>31</v>
      </c>
      <c r="V193" s="137" t="s">
        <v>550</v>
      </c>
    </row>
    <row r="194" spans="1:24" s="132" customFormat="1" ht="33.75" x14ac:dyDescent="0.2">
      <c r="A194" s="167"/>
      <c r="B194" s="166" t="s">
        <v>552</v>
      </c>
      <c r="C194" s="904" t="s">
        <v>553</v>
      </c>
      <c r="D194" s="904"/>
      <c r="E194" s="904"/>
      <c r="F194" s="168" t="s">
        <v>144</v>
      </c>
      <c r="G194" s="168" t="s">
        <v>554</v>
      </c>
      <c r="H194" s="168" t="s">
        <v>31</v>
      </c>
      <c r="I194" s="168" t="s">
        <v>554</v>
      </c>
      <c r="J194" s="169" t="s">
        <v>31</v>
      </c>
      <c r="K194" s="168" t="s">
        <v>31</v>
      </c>
      <c r="L194" s="169">
        <v>2.93</v>
      </c>
      <c r="M194" s="170" t="s">
        <v>31</v>
      </c>
      <c r="N194" s="171" t="s">
        <v>31</v>
      </c>
      <c r="V194" s="137" t="s">
        <v>553</v>
      </c>
    </row>
    <row r="195" spans="1:24" s="132" customFormat="1" x14ac:dyDescent="0.2">
      <c r="A195" s="172"/>
      <c r="B195" s="173"/>
      <c r="C195" s="918" t="s">
        <v>252</v>
      </c>
      <c r="D195" s="918"/>
      <c r="E195" s="918"/>
      <c r="F195" s="174" t="s">
        <v>31</v>
      </c>
      <c r="G195" s="174" t="s">
        <v>31</v>
      </c>
      <c r="H195" s="174" t="s">
        <v>31</v>
      </c>
      <c r="I195" s="174" t="s">
        <v>31</v>
      </c>
      <c r="J195" s="175" t="s">
        <v>31</v>
      </c>
      <c r="K195" s="174" t="s">
        <v>31</v>
      </c>
      <c r="L195" s="175">
        <v>12.22</v>
      </c>
      <c r="M195" s="161" t="s">
        <v>31</v>
      </c>
      <c r="N195" s="176" t="s">
        <v>31</v>
      </c>
      <c r="X195" s="137" t="s">
        <v>252</v>
      </c>
    </row>
    <row r="196" spans="1:24" s="132" customFormat="1" ht="22.5" x14ac:dyDescent="0.2">
      <c r="A196" s="157" t="s">
        <v>366</v>
      </c>
      <c r="B196" s="158" t="s">
        <v>1967</v>
      </c>
      <c r="C196" s="917" t="s">
        <v>1968</v>
      </c>
      <c r="D196" s="917"/>
      <c r="E196" s="917"/>
      <c r="F196" s="159" t="s">
        <v>744</v>
      </c>
      <c r="G196" s="159" t="s">
        <v>31</v>
      </c>
      <c r="H196" s="159" t="s">
        <v>31</v>
      </c>
      <c r="I196" s="159" t="s">
        <v>235</v>
      </c>
      <c r="J196" s="160">
        <v>25.03</v>
      </c>
      <c r="K196" s="159" t="s">
        <v>31</v>
      </c>
      <c r="L196" s="160">
        <v>50.06</v>
      </c>
      <c r="M196" s="161" t="s">
        <v>31</v>
      </c>
      <c r="N196" s="162" t="s">
        <v>31</v>
      </c>
      <c r="R196" s="137" t="s">
        <v>1968</v>
      </c>
    </row>
    <row r="197" spans="1:24" s="132" customFormat="1" x14ac:dyDescent="0.2">
      <c r="A197" s="920" t="s">
        <v>1969</v>
      </c>
      <c r="B197" s="921"/>
      <c r="C197" s="921"/>
      <c r="D197" s="921"/>
      <c r="E197" s="921"/>
      <c r="F197" s="921"/>
      <c r="G197" s="921"/>
      <c r="H197" s="921"/>
      <c r="I197" s="921"/>
      <c r="J197" s="921"/>
      <c r="K197" s="921"/>
      <c r="L197" s="921"/>
      <c r="M197" s="921"/>
      <c r="N197" s="922"/>
      <c r="Q197" s="137" t="s">
        <v>1969</v>
      </c>
    </row>
    <row r="198" spans="1:24" s="132" customFormat="1" ht="56.25" x14ac:dyDescent="0.2">
      <c r="A198" s="157" t="s">
        <v>368</v>
      </c>
      <c r="B198" s="158" t="s">
        <v>1869</v>
      </c>
      <c r="C198" s="917" t="s">
        <v>1870</v>
      </c>
      <c r="D198" s="917"/>
      <c r="E198" s="917"/>
      <c r="F198" s="159" t="s">
        <v>228</v>
      </c>
      <c r="G198" s="159" t="s">
        <v>31</v>
      </c>
      <c r="H198" s="159" t="s">
        <v>31</v>
      </c>
      <c r="I198" s="159" t="s">
        <v>1970</v>
      </c>
      <c r="J198" s="160" t="s">
        <v>31</v>
      </c>
      <c r="K198" s="159" t="s">
        <v>31</v>
      </c>
      <c r="L198" s="160" t="s">
        <v>31</v>
      </c>
      <c r="M198" s="161" t="s">
        <v>31</v>
      </c>
      <c r="N198" s="162" t="s">
        <v>31</v>
      </c>
      <c r="R198" s="137" t="s">
        <v>1870</v>
      </c>
    </row>
    <row r="199" spans="1:24" s="132" customFormat="1" x14ac:dyDescent="0.2">
      <c r="A199" s="163"/>
      <c r="B199" s="164"/>
      <c r="C199" s="904" t="s">
        <v>1971</v>
      </c>
      <c r="D199" s="904"/>
      <c r="E199" s="904"/>
      <c r="F199" s="904"/>
      <c r="G199" s="904"/>
      <c r="H199" s="904"/>
      <c r="I199" s="904"/>
      <c r="J199" s="904"/>
      <c r="K199" s="904"/>
      <c r="L199" s="904"/>
      <c r="M199" s="904"/>
      <c r="N199" s="912"/>
      <c r="S199" s="137" t="s">
        <v>1971</v>
      </c>
    </row>
    <row r="200" spans="1:24" s="132" customFormat="1" ht="33.75" x14ac:dyDescent="0.2">
      <c r="A200" s="165"/>
      <c r="B200" s="166" t="s">
        <v>518</v>
      </c>
      <c r="C200" s="904" t="s">
        <v>519</v>
      </c>
      <c r="D200" s="904"/>
      <c r="E200" s="904"/>
      <c r="F200" s="904"/>
      <c r="G200" s="904"/>
      <c r="H200" s="904"/>
      <c r="I200" s="904"/>
      <c r="J200" s="904"/>
      <c r="K200" s="904"/>
      <c r="L200" s="904"/>
      <c r="M200" s="904"/>
      <c r="N200" s="912"/>
      <c r="T200" s="137" t="s">
        <v>519</v>
      </c>
    </row>
    <row r="201" spans="1:24" s="132" customFormat="1" x14ac:dyDescent="0.2">
      <c r="A201" s="167"/>
      <c r="B201" s="166" t="s">
        <v>235</v>
      </c>
      <c r="C201" s="904" t="s">
        <v>236</v>
      </c>
      <c r="D201" s="904"/>
      <c r="E201" s="904"/>
      <c r="F201" s="168" t="s">
        <v>31</v>
      </c>
      <c r="G201" s="168" t="s">
        <v>31</v>
      </c>
      <c r="H201" s="168" t="s">
        <v>31</v>
      </c>
      <c r="I201" s="168" t="s">
        <v>31</v>
      </c>
      <c r="J201" s="169">
        <v>4547.3</v>
      </c>
      <c r="K201" s="168" t="s">
        <v>520</v>
      </c>
      <c r="L201" s="169">
        <v>241.58</v>
      </c>
      <c r="M201" s="170" t="s">
        <v>31</v>
      </c>
      <c r="N201" s="171" t="s">
        <v>31</v>
      </c>
      <c r="U201" s="137" t="s">
        <v>236</v>
      </c>
    </row>
    <row r="202" spans="1:24" s="132" customFormat="1" x14ac:dyDescent="0.2">
      <c r="A202" s="167"/>
      <c r="B202" s="166" t="s">
        <v>238</v>
      </c>
      <c r="C202" s="904" t="s">
        <v>239</v>
      </c>
      <c r="D202" s="904"/>
      <c r="E202" s="904"/>
      <c r="F202" s="168" t="s">
        <v>31</v>
      </c>
      <c r="G202" s="168" t="s">
        <v>31</v>
      </c>
      <c r="H202" s="168" t="s">
        <v>31</v>
      </c>
      <c r="I202" s="168" t="s">
        <v>31</v>
      </c>
      <c r="J202" s="169">
        <v>499.5</v>
      </c>
      <c r="K202" s="168" t="s">
        <v>520</v>
      </c>
      <c r="L202" s="169">
        <v>26.54</v>
      </c>
      <c r="M202" s="170" t="s">
        <v>31</v>
      </c>
      <c r="N202" s="171" t="s">
        <v>31</v>
      </c>
      <c r="U202" s="137" t="s">
        <v>239</v>
      </c>
    </row>
    <row r="203" spans="1:24" s="132" customFormat="1" x14ac:dyDescent="0.2">
      <c r="A203" s="167"/>
      <c r="B203" s="166" t="s">
        <v>31</v>
      </c>
      <c r="C203" s="904" t="s">
        <v>240</v>
      </c>
      <c r="D203" s="904"/>
      <c r="E203" s="904"/>
      <c r="F203" s="168" t="s">
        <v>241</v>
      </c>
      <c r="G203" s="168" t="s">
        <v>447</v>
      </c>
      <c r="H203" s="168" t="s">
        <v>520</v>
      </c>
      <c r="I203" s="168" t="s">
        <v>1972</v>
      </c>
      <c r="J203" s="169" t="s">
        <v>31</v>
      </c>
      <c r="K203" s="168" t="s">
        <v>31</v>
      </c>
      <c r="L203" s="169" t="s">
        <v>31</v>
      </c>
      <c r="M203" s="170" t="s">
        <v>31</v>
      </c>
      <c r="N203" s="171" t="s">
        <v>31</v>
      </c>
      <c r="V203" s="137" t="s">
        <v>240</v>
      </c>
    </row>
    <row r="204" spans="1:24" s="132" customFormat="1" x14ac:dyDescent="0.2">
      <c r="A204" s="167"/>
      <c r="B204" s="166" t="s">
        <v>31</v>
      </c>
      <c r="C204" s="917" t="s">
        <v>244</v>
      </c>
      <c r="D204" s="917"/>
      <c r="E204" s="917"/>
      <c r="F204" s="159" t="s">
        <v>31</v>
      </c>
      <c r="G204" s="159" t="s">
        <v>31</v>
      </c>
      <c r="H204" s="159" t="s">
        <v>31</v>
      </c>
      <c r="I204" s="159" t="s">
        <v>31</v>
      </c>
      <c r="J204" s="160">
        <v>4547.3</v>
      </c>
      <c r="K204" s="159" t="s">
        <v>31</v>
      </c>
      <c r="L204" s="160">
        <v>241.58</v>
      </c>
      <c r="M204" s="161" t="s">
        <v>31</v>
      </c>
      <c r="N204" s="162" t="s">
        <v>31</v>
      </c>
      <c r="W204" s="137" t="s">
        <v>244</v>
      </c>
    </row>
    <row r="205" spans="1:24" s="132" customFormat="1" x14ac:dyDescent="0.2">
      <c r="A205" s="167"/>
      <c r="B205" s="166" t="s">
        <v>31</v>
      </c>
      <c r="C205" s="904" t="s">
        <v>245</v>
      </c>
      <c r="D205" s="904"/>
      <c r="E205" s="904"/>
      <c r="F205" s="168" t="s">
        <v>31</v>
      </c>
      <c r="G205" s="168" t="s">
        <v>31</v>
      </c>
      <c r="H205" s="168" t="s">
        <v>31</v>
      </c>
      <c r="I205" s="168" t="s">
        <v>31</v>
      </c>
      <c r="J205" s="169" t="s">
        <v>31</v>
      </c>
      <c r="K205" s="168" t="s">
        <v>31</v>
      </c>
      <c r="L205" s="169">
        <v>26.54</v>
      </c>
      <c r="M205" s="170" t="s">
        <v>31</v>
      </c>
      <c r="N205" s="171" t="s">
        <v>31</v>
      </c>
      <c r="V205" s="137" t="s">
        <v>245</v>
      </c>
    </row>
    <row r="206" spans="1:24" s="132" customFormat="1" ht="33.75" x14ac:dyDescent="0.2">
      <c r="A206" s="167"/>
      <c r="B206" s="166" t="s">
        <v>246</v>
      </c>
      <c r="C206" s="904" t="s">
        <v>247</v>
      </c>
      <c r="D206" s="904"/>
      <c r="E206" s="904"/>
      <c r="F206" s="168" t="s">
        <v>144</v>
      </c>
      <c r="G206" s="168" t="s">
        <v>248</v>
      </c>
      <c r="H206" s="168" t="s">
        <v>31</v>
      </c>
      <c r="I206" s="168" t="s">
        <v>248</v>
      </c>
      <c r="J206" s="169" t="s">
        <v>31</v>
      </c>
      <c r="K206" s="168" t="s">
        <v>31</v>
      </c>
      <c r="L206" s="169">
        <v>25.21</v>
      </c>
      <c r="M206" s="170" t="s">
        <v>31</v>
      </c>
      <c r="N206" s="171" t="s">
        <v>31</v>
      </c>
      <c r="V206" s="137" t="s">
        <v>247</v>
      </c>
    </row>
    <row r="207" spans="1:24" s="132" customFormat="1" ht="22.5" x14ac:dyDescent="0.2">
      <c r="A207" s="167"/>
      <c r="B207" s="166" t="s">
        <v>249</v>
      </c>
      <c r="C207" s="904" t="s">
        <v>250</v>
      </c>
      <c r="D207" s="904"/>
      <c r="E207" s="904"/>
      <c r="F207" s="168" t="s">
        <v>144</v>
      </c>
      <c r="G207" s="168" t="s">
        <v>251</v>
      </c>
      <c r="H207" s="168" t="s">
        <v>31</v>
      </c>
      <c r="I207" s="168" t="s">
        <v>251</v>
      </c>
      <c r="J207" s="169" t="s">
        <v>31</v>
      </c>
      <c r="K207" s="168" t="s">
        <v>31</v>
      </c>
      <c r="L207" s="169">
        <v>13.27</v>
      </c>
      <c r="M207" s="170" t="s">
        <v>31</v>
      </c>
      <c r="N207" s="171" t="s">
        <v>31</v>
      </c>
      <c r="V207" s="137" t="s">
        <v>250</v>
      </c>
    </row>
    <row r="208" spans="1:24" s="132" customFormat="1" x14ac:dyDescent="0.2">
      <c r="A208" s="172"/>
      <c r="B208" s="173"/>
      <c r="C208" s="918" t="s">
        <v>252</v>
      </c>
      <c r="D208" s="918"/>
      <c r="E208" s="918"/>
      <c r="F208" s="174" t="s">
        <v>31</v>
      </c>
      <c r="G208" s="174" t="s">
        <v>31</v>
      </c>
      <c r="H208" s="174" t="s">
        <v>31</v>
      </c>
      <c r="I208" s="174" t="s">
        <v>31</v>
      </c>
      <c r="J208" s="175" t="s">
        <v>31</v>
      </c>
      <c r="K208" s="174" t="s">
        <v>31</v>
      </c>
      <c r="L208" s="175">
        <v>280.06</v>
      </c>
      <c r="M208" s="161" t="s">
        <v>31</v>
      </c>
      <c r="N208" s="176" t="s">
        <v>31</v>
      </c>
      <c r="X208" s="137" t="s">
        <v>252</v>
      </c>
    </row>
    <row r="209" spans="1:24" s="132" customFormat="1" ht="45" x14ac:dyDescent="0.2">
      <c r="A209" s="157" t="s">
        <v>370</v>
      </c>
      <c r="B209" s="158" t="s">
        <v>263</v>
      </c>
      <c r="C209" s="917" t="s">
        <v>305</v>
      </c>
      <c r="D209" s="917"/>
      <c r="E209" s="917"/>
      <c r="F209" s="159" t="s">
        <v>265</v>
      </c>
      <c r="G209" s="159" t="s">
        <v>31</v>
      </c>
      <c r="H209" s="159" t="s">
        <v>31</v>
      </c>
      <c r="I209" s="159" t="s">
        <v>1973</v>
      </c>
      <c r="J209" s="160">
        <v>2.91</v>
      </c>
      <c r="K209" s="159" t="s">
        <v>31</v>
      </c>
      <c r="L209" s="160">
        <v>222.62</v>
      </c>
      <c r="M209" s="161" t="s">
        <v>31</v>
      </c>
      <c r="N209" s="162" t="s">
        <v>31</v>
      </c>
      <c r="R209" s="137" t="s">
        <v>305</v>
      </c>
    </row>
    <row r="210" spans="1:24" s="132" customFormat="1" x14ac:dyDescent="0.2">
      <c r="A210" s="163"/>
      <c r="B210" s="164"/>
      <c r="C210" s="904" t="s">
        <v>1974</v>
      </c>
      <c r="D210" s="904"/>
      <c r="E210" s="904"/>
      <c r="F210" s="904"/>
      <c r="G210" s="904"/>
      <c r="H210" s="904"/>
      <c r="I210" s="904"/>
      <c r="J210" s="904"/>
      <c r="K210" s="904"/>
      <c r="L210" s="904"/>
      <c r="M210" s="904"/>
      <c r="N210" s="912"/>
      <c r="S210" s="137" t="s">
        <v>1974</v>
      </c>
    </row>
    <row r="211" spans="1:24" s="132" customFormat="1" ht="45" x14ac:dyDescent="0.2">
      <c r="A211" s="157" t="s">
        <v>375</v>
      </c>
      <c r="B211" s="158" t="s">
        <v>1876</v>
      </c>
      <c r="C211" s="917" t="s">
        <v>1877</v>
      </c>
      <c r="D211" s="917"/>
      <c r="E211" s="917"/>
      <c r="F211" s="159" t="s">
        <v>228</v>
      </c>
      <c r="G211" s="159" t="s">
        <v>31</v>
      </c>
      <c r="H211" s="159" t="s">
        <v>31</v>
      </c>
      <c r="I211" s="159" t="s">
        <v>1975</v>
      </c>
      <c r="J211" s="160" t="s">
        <v>31</v>
      </c>
      <c r="K211" s="159" t="s">
        <v>31</v>
      </c>
      <c r="L211" s="160" t="s">
        <v>31</v>
      </c>
      <c r="M211" s="161" t="s">
        <v>31</v>
      </c>
      <c r="N211" s="162" t="s">
        <v>31</v>
      </c>
      <c r="R211" s="137" t="s">
        <v>1877</v>
      </c>
    </row>
    <row r="212" spans="1:24" s="132" customFormat="1" x14ac:dyDescent="0.2">
      <c r="A212" s="163"/>
      <c r="B212" s="164"/>
      <c r="C212" s="904" t="s">
        <v>1976</v>
      </c>
      <c r="D212" s="904"/>
      <c r="E212" s="904"/>
      <c r="F212" s="904"/>
      <c r="G212" s="904"/>
      <c r="H212" s="904"/>
      <c r="I212" s="904"/>
      <c r="J212" s="904"/>
      <c r="K212" s="904"/>
      <c r="L212" s="904"/>
      <c r="M212" s="904"/>
      <c r="N212" s="912"/>
      <c r="S212" s="137" t="s">
        <v>1976</v>
      </c>
    </row>
    <row r="213" spans="1:24" s="132" customFormat="1" ht="33.75" x14ac:dyDescent="0.2">
      <c r="A213" s="165"/>
      <c r="B213" s="166" t="s">
        <v>518</v>
      </c>
      <c r="C213" s="904" t="s">
        <v>519</v>
      </c>
      <c r="D213" s="904"/>
      <c r="E213" s="904"/>
      <c r="F213" s="904"/>
      <c r="G213" s="904"/>
      <c r="H213" s="904"/>
      <c r="I213" s="904"/>
      <c r="J213" s="904"/>
      <c r="K213" s="904"/>
      <c r="L213" s="904"/>
      <c r="M213" s="904"/>
      <c r="N213" s="912"/>
      <c r="T213" s="137" t="s">
        <v>519</v>
      </c>
    </row>
    <row r="214" spans="1:24" s="132" customFormat="1" x14ac:dyDescent="0.2">
      <c r="A214" s="167"/>
      <c r="B214" s="166" t="s">
        <v>235</v>
      </c>
      <c r="C214" s="904" t="s">
        <v>236</v>
      </c>
      <c r="D214" s="904"/>
      <c r="E214" s="904"/>
      <c r="F214" s="168" t="s">
        <v>31</v>
      </c>
      <c r="G214" s="168" t="s">
        <v>31</v>
      </c>
      <c r="H214" s="168" t="s">
        <v>31</v>
      </c>
      <c r="I214" s="168" t="s">
        <v>31</v>
      </c>
      <c r="J214" s="169">
        <v>4500</v>
      </c>
      <c r="K214" s="168" t="s">
        <v>520</v>
      </c>
      <c r="L214" s="169">
        <v>1785.94</v>
      </c>
      <c r="M214" s="170" t="s">
        <v>31</v>
      </c>
      <c r="N214" s="171" t="s">
        <v>31</v>
      </c>
      <c r="U214" s="137" t="s">
        <v>236</v>
      </c>
    </row>
    <row r="215" spans="1:24" s="132" customFormat="1" x14ac:dyDescent="0.2">
      <c r="A215" s="167"/>
      <c r="B215" s="166" t="s">
        <v>238</v>
      </c>
      <c r="C215" s="904" t="s">
        <v>239</v>
      </c>
      <c r="D215" s="904"/>
      <c r="E215" s="904"/>
      <c r="F215" s="168" t="s">
        <v>31</v>
      </c>
      <c r="G215" s="168" t="s">
        <v>31</v>
      </c>
      <c r="H215" s="168" t="s">
        <v>31</v>
      </c>
      <c r="I215" s="168" t="s">
        <v>31</v>
      </c>
      <c r="J215" s="169">
        <v>607.5</v>
      </c>
      <c r="K215" s="168" t="s">
        <v>520</v>
      </c>
      <c r="L215" s="169">
        <v>241.1</v>
      </c>
      <c r="M215" s="170" t="s">
        <v>31</v>
      </c>
      <c r="N215" s="171" t="s">
        <v>31</v>
      </c>
      <c r="U215" s="137" t="s">
        <v>239</v>
      </c>
    </row>
    <row r="216" spans="1:24" s="132" customFormat="1" x14ac:dyDescent="0.2">
      <c r="A216" s="167"/>
      <c r="B216" s="166" t="s">
        <v>31</v>
      </c>
      <c r="C216" s="904" t="s">
        <v>240</v>
      </c>
      <c r="D216" s="904"/>
      <c r="E216" s="904"/>
      <c r="F216" s="168" t="s">
        <v>241</v>
      </c>
      <c r="G216" s="168" t="s">
        <v>1606</v>
      </c>
      <c r="H216" s="168" t="s">
        <v>520</v>
      </c>
      <c r="I216" s="168" t="s">
        <v>1977</v>
      </c>
      <c r="J216" s="169" t="s">
        <v>31</v>
      </c>
      <c r="K216" s="168" t="s">
        <v>31</v>
      </c>
      <c r="L216" s="169" t="s">
        <v>31</v>
      </c>
      <c r="M216" s="170" t="s">
        <v>31</v>
      </c>
      <c r="N216" s="171" t="s">
        <v>31</v>
      </c>
      <c r="V216" s="137" t="s">
        <v>240</v>
      </c>
    </row>
    <row r="217" spans="1:24" s="132" customFormat="1" x14ac:dyDescent="0.2">
      <c r="A217" s="167"/>
      <c r="B217" s="166" t="s">
        <v>31</v>
      </c>
      <c r="C217" s="917" t="s">
        <v>244</v>
      </c>
      <c r="D217" s="917"/>
      <c r="E217" s="917"/>
      <c r="F217" s="159" t="s">
        <v>31</v>
      </c>
      <c r="G217" s="159" t="s">
        <v>31</v>
      </c>
      <c r="H217" s="159" t="s">
        <v>31</v>
      </c>
      <c r="I217" s="159" t="s">
        <v>31</v>
      </c>
      <c r="J217" s="160">
        <v>4500</v>
      </c>
      <c r="K217" s="159" t="s">
        <v>31</v>
      </c>
      <c r="L217" s="160">
        <v>1785.94</v>
      </c>
      <c r="M217" s="161" t="s">
        <v>31</v>
      </c>
      <c r="N217" s="162" t="s">
        <v>31</v>
      </c>
      <c r="W217" s="137" t="s">
        <v>244</v>
      </c>
    </row>
    <row r="218" spans="1:24" s="132" customFormat="1" x14ac:dyDescent="0.2">
      <c r="A218" s="167"/>
      <c r="B218" s="166" t="s">
        <v>31</v>
      </c>
      <c r="C218" s="904" t="s">
        <v>245</v>
      </c>
      <c r="D218" s="904"/>
      <c r="E218" s="904"/>
      <c r="F218" s="168" t="s">
        <v>31</v>
      </c>
      <c r="G218" s="168" t="s">
        <v>31</v>
      </c>
      <c r="H218" s="168" t="s">
        <v>31</v>
      </c>
      <c r="I218" s="168" t="s">
        <v>31</v>
      </c>
      <c r="J218" s="169" t="s">
        <v>31</v>
      </c>
      <c r="K218" s="168" t="s">
        <v>31</v>
      </c>
      <c r="L218" s="169">
        <v>241.1</v>
      </c>
      <c r="M218" s="170" t="s">
        <v>31</v>
      </c>
      <c r="N218" s="171" t="s">
        <v>31</v>
      </c>
      <c r="V218" s="137" t="s">
        <v>245</v>
      </c>
    </row>
    <row r="219" spans="1:24" s="132" customFormat="1" ht="33.75" x14ac:dyDescent="0.2">
      <c r="A219" s="167"/>
      <c r="B219" s="166" t="s">
        <v>246</v>
      </c>
      <c r="C219" s="904" t="s">
        <v>247</v>
      </c>
      <c r="D219" s="904"/>
      <c r="E219" s="904"/>
      <c r="F219" s="168" t="s">
        <v>144</v>
      </c>
      <c r="G219" s="168" t="s">
        <v>248</v>
      </c>
      <c r="H219" s="168" t="s">
        <v>31</v>
      </c>
      <c r="I219" s="168" t="s">
        <v>248</v>
      </c>
      <c r="J219" s="169" t="s">
        <v>31</v>
      </c>
      <c r="K219" s="168" t="s">
        <v>31</v>
      </c>
      <c r="L219" s="169">
        <v>229.05</v>
      </c>
      <c r="M219" s="170" t="s">
        <v>31</v>
      </c>
      <c r="N219" s="171" t="s">
        <v>31</v>
      </c>
      <c r="V219" s="137" t="s">
        <v>247</v>
      </c>
    </row>
    <row r="220" spans="1:24" s="132" customFormat="1" ht="22.5" x14ac:dyDescent="0.2">
      <c r="A220" s="167"/>
      <c r="B220" s="166" t="s">
        <v>249</v>
      </c>
      <c r="C220" s="904" t="s">
        <v>250</v>
      </c>
      <c r="D220" s="904"/>
      <c r="E220" s="904"/>
      <c r="F220" s="168" t="s">
        <v>144</v>
      </c>
      <c r="G220" s="168" t="s">
        <v>251</v>
      </c>
      <c r="H220" s="168" t="s">
        <v>31</v>
      </c>
      <c r="I220" s="168" t="s">
        <v>251</v>
      </c>
      <c r="J220" s="169" t="s">
        <v>31</v>
      </c>
      <c r="K220" s="168" t="s">
        <v>31</v>
      </c>
      <c r="L220" s="169">
        <v>120.55</v>
      </c>
      <c r="M220" s="170" t="s">
        <v>31</v>
      </c>
      <c r="N220" s="171" t="s">
        <v>31</v>
      </c>
      <c r="V220" s="137" t="s">
        <v>250</v>
      </c>
    </row>
    <row r="221" spans="1:24" s="132" customFormat="1" x14ac:dyDescent="0.2">
      <c r="A221" s="172"/>
      <c r="B221" s="173"/>
      <c r="C221" s="918" t="s">
        <v>252</v>
      </c>
      <c r="D221" s="918"/>
      <c r="E221" s="918"/>
      <c r="F221" s="174" t="s">
        <v>31</v>
      </c>
      <c r="G221" s="174" t="s">
        <v>31</v>
      </c>
      <c r="H221" s="174" t="s">
        <v>31</v>
      </c>
      <c r="I221" s="174" t="s">
        <v>31</v>
      </c>
      <c r="J221" s="175" t="s">
        <v>31</v>
      </c>
      <c r="K221" s="174" t="s">
        <v>31</v>
      </c>
      <c r="L221" s="175">
        <v>2135.54</v>
      </c>
      <c r="M221" s="161" t="s">
        <v>31</v>
      </c>
      <c r="N221" s="176" t="s">
        <v>31</v>
      </c>
      <c r="X221" s="137" t="s">
        <v>252</v>
      </c>
    </row>
    <row r="222" spans="1:24" s="132" customFormat="1" ht="33.75" x14ac:dyDescent="0.2">
      <c r="A222" s="157" t="s">
        <v>380</v>
      </c>
      <c r="B222" s="158" t="s">
        <v>1881</v>
      </c>
      <c r="C222" s="917" t="s">
        <v>1882</v>
      </c>
      <c r="D222" s="917"/>
      <c r="E222" s="917"/>
      <c r="F222" s="159" t="s">
        <v>228</v>
      </c>
      <c r="G222" s="159" t="s">
        <v>31</v>
      </c>
      <c r="H222" s="159" t="s">
        <v>31</v>
      </c>
      <c r="I222" s="159" t="s">
        <v>1975</v>
      </c>
      <c r="J222" s="160" t="s">
        <v>31</v>
      </c>
      <c r="K222" s="159" t="s">
        <v>31</v>
      </c>
      <c r="L222" s="160" t="s">
        <v>31</v>
      </c>
      <c r="M222" s="161" t="s">
        <v>31</v>
      </c>
      <c r="N222" s="162" t="s">
        <v>31</v>
      </c>
      <c r="R222" s="137" t="s">
        <v>1882</v>
      </c>
    </row>
    <row r="223" spans="1:24" s="132" customFormat="1" x14ac:dyDescent="0.2">
      <c r="A223" s="163"/>
      <c r="B223" s="164"/>
      <c r="C223" s="904" t="s">
        <v>1976</v>
      </c>
      <c r="D223" s="904"/>
      <c r="E223" s="904"/>
      <c r="F223" s="904"/>
      <c r="G223" s="904"/>
      <c r="H223" s="904"/>
      <c r="I223" s="904"/>
      <c r="J223" s="904"/>
      <c r="K223" s="904"/>
      <c r="L223" s="904"/>
      <c r="M223" s="904"/>
      <c r="N223" s="912"/>
      <c r="S223" s="137" t="s">
        <v>1976</v>
      </c>
    </row>
    <row r="224" spans="1:24" s="132" customFormat="1" ht="33.75" x14ac:dyDescent="0.2">
      <c r="A224" s="165"/>
      <c r="B224" s="166" t="s">
        <v>518</v>
      </c>
      <c r="C224" s="904" t="s">
        <v>519</v>
      </c>
      <c r="D224" s="904"/>
      <c r="E224" s="904"/>
      <c r="F224" s="904"/>
      <c r="G224" s="904"/>
      <c r="H224" s="904"/>
      <c r="I224" s="904"/>
      <c r="J224" s="904"/>
      <c r="K224" s="904"/>
      <c r="L224" s="904"/>
      <c r="M224" s="904"/>
      <c r="N224" s="912"/>
      <c r="T224" s="137" t="s">
        <v>519</v>
      </c>
    </row>
    <row r="225" spans="1:24" s="132" customFormat="1" x14ac:dyDescent="0.2">
      <c r="A225" s="167"/>
      <c r="B225" s="166" t="s">
        <v>235</v>
      </c>
      <c r="C225" s="904" t="s">
        <v>236</v>
      </c>
      <c r="D225" s="904"/>
      <c r="E225" s="904"/>
      <c r="F225" s="168" t="s">
        <v>31</v>
      </c>
      <c r="G225" s="168" t="s">
        <v>31</v>
      </c>
      <c r="H225" s="168" t="s">
        <v>31</v>
      </c>
      <c r="I225" s="168" t="s">
        <v>31</v>
      </c>
      <c r="J225" s="169">
        <v>1699.71</v>
      </c>
      <c r="K225" s="168" t="s">
        <v>520</v>
      </c>
      <c r="L225" s="169">
        <v>674.57</v>
      </c>
      <c r="M225" s="170" t="s">
        <v>31</v>
      </c>
      <c r="N225" s="171" t="s">
        <v>31</v>
      </c>
      <c r="U225" s="137" t="s">
        <v>236</v>
      </c>
    </row>
    <row r="226" spans="1:24" s="132" customFormat="1" x14ac:dyDescent="0.2">
      <c r="A226" s="167"/>
      <c r="B226" s="166" t="s">
        <v>238</v>
      </c>
      <c r="C226" s="904" t="s">
        <v>239</v>
      </c>
      <c r="D226" s="904"/>
      <c r="E226" s="904"/>
      <c r="F226" s="168" t="s">
        <v>31</v>
      </c>
      <c r="G226" s="168" t="s">
        <v>31</v>
      </c>
      <c r="H226" s="168" t="s">
        <v>31</v>
      </c>
      <c r="I226" s="168" t="s">
        <v>31</v>
      </c>
      <c r="J226" s="169">
        <v>172.8</v>
      </c>
      <c r="K226" s="168" t="s">
        <v>520</v>
      </c>
      <c r="L226" s="169">
        <v>68.58</v>
      </c>
      <c r="M226" s="170" t="s">
        <v>31</v>
      </c>
      <c r="N226" s="171" t="s">
        <v>31</v>
      </c>
      <c r="U226" s="137" t="s">
        <v>239</v>
      </c>
    </row>
    <row r="227" spans="1:24" s="132" customFormat="1" x14ac:dyDescent="0.2">
      <c r="A227" s="167"/>
      <c r="B227" s="166" t="s">
        <v>31</v>
      </c>
      <c r="C227" s="904" t="s">
        <v>240</v>
      </c>
      <c r="D227" s="904"/>
      <c r="E227" s="904"/>
      <c r="F227" s="168" t="s">
        <v>241</v>
      </c>
      <c r="G227" s="168" t="s">
        <v>1883</v>
      </c>
      <c r="H227" s="168" t="s">
        <v>520</v>
      </c>
      <c r="I227" s="168" t="s">
        <v>1978</v>
      </c>
      <c r="J227" s="169" t="s">
        <v>31</v>
      </c>
      <c r="K227" s="168" t="s">
        <v>31</v>
      </c>
      <c r="L227" s="169" t="s">
        <v>31</v>
      </c>
      <c r="M227" s="170" t="s">
        <v>31</v>
      </c>
      <c r="N227" s="171" t="s">
        <v>31</v>
      </c>
      <c r="V227" s="137" t="s">
        <v>240</v>
      </c>
    </row>
    <row r="228" spans="1:24" s="132" customFormat="1" x14ac:dyDescent="0.2">
      <c r="A228" s="167"/>
      <c r="B228" s="166" t="s">
        <v>31</v>
      </c>
      <c r="C228" s="917" t="s">
        <v>244</v>
      </c>
      <c r="D228" s="917"/>
      <c r="E228" s="917"/>
      <c r="F228" s="159" t="s">
        <v>31</v>
      </c>
      <c r="G228" s="159" t="s">
        <v>31</v>
      </c>
      <c r="H228" s="159" t="s">
        <v>31</v>
      </c>
      <c r="I228" s="159" t="s">
        <v>31</v>
      </c>
      <c r="J228" s="160">
        <v>1699.71</v>
      </c>
      <c r="K228" s="159" t="s">
        <v>31</v>
      </c>
      <c r="L228" s="160">
        <v>674.57</v>
      </c>
      <c r="M228" s="161" t="s">
        <v>31</v>
      </c>
      <c r="N228" s="162" t="s">
        <v>31</v>
      </c>
      <c r="W228" s="137" t="s">
        <v>244</v>
      </c>
    </row>
    <row r="229" spans="1:24" s="132" customFormat="1" x14ac:dyDescent="0.2">
      <c r="A229" s="167"/>
      <c r="B229" s="166" t="s">
        <v>31</v>
      </c>
      <c r="C229" s="904" t="s">
        <v>245</v>
      </c>
      <c r="D229" s="904"/>
      <c r="E229" s="904"/>
      <c r="F229" s="168" t="s">
        <v>31</v>
      </c>
      <c r="G229" s="168" t="s">
        <v>31</v>
      </c>
      <c r="H229" s="168" t="s">
        <v>31</v>
      </c>
      <c r="I229" s="168" t="s">
        <v>31</v>
      </c>
      <c r="J229" s="169" t="s">
        <v>31</v>
      </c>
      <c r="K229" s="168" t="s">
        <v>31</v>
      </c>
      <c r="L229" s="169">
        <v>68.58</v>
      </c>
      <c r="M229" s="170" t="s">
        <v>31</v>
      </c>
      <c r="N229" s="171" t="s">
        <v>31</v>
      </c>
      <c r="V229" s="137" t="s">
        <v>245</v>
      </c>
    </row>
    <row r="230" spans="1:24" s="132" customFormat="1" ht="33.75" x14ac:dyDescent="0.2">
      <c r="A230" s="167"/>
      <c r="B230" s="166" t="s">
        <v>246</v>
      </c>
      <c r="C230" s="904" t="s">
        <v>247</v>
      </c>
      <c r="D230" s="904"/>
      <c r="E230" s="904"/>
      <c r="F230" s="168" t="s">
        <v>144</v>
      </c>
      <c r="G230" s="168" t="s">
        <v>248</v>
      </c>
      <c r="H230" s="168" t="s">
        <v>31</v>
      </c>
      <c r="I230" s="168" t="s">
        <v>248</v>
      </c>
      <c r="J230" s="169" t="s">
        <v>31</v>
      </c>
      <c r="K230" s="168" t="s">
        <v>31</v>
      </c>
      <c r="L230" s="169">
        <v>65.150000000000006</v>
      </c>
      <c r="M230" s="170" t="s">
        <v>31</v>
      </c>
      <c r="N230" s="171" t="s">
        <v>31</v>
      </c>
      <c r="V230" s="137" t="s">
        <v>247</v>
      </c>
    </row>
    <row r="231" spans="1:24" s="132" customFormat="1" ht="22.5" x14ac:dyDescent="0.2">
      <c r="A231" s="167"/>
      <c r="B231" s="166" t="s">
        <v>249</v>
      </c>
      <c r="C231" s="904" t="s">
        <v>250</v>
      </c>
      <c r="D231" s="904"/>
      <c r="E231" s="904"/>
      <c r="F231" s="168" t="s">
        <v>144</v>
      </c>
      <c r="G231" s="168" t="s">
        <v>251</v>
      </c>
      <c r="H231" s="168" t="s">
        <v>31</v>
      </c>
      <c r="I231" s="168" t="s">
        <v>251</v>
      </c>
      <c r="J231" s="169" t="s">
        <v>31</v>
      </c>
      <c r="K231" s="168" t="s">
        <v>31</v>
      </c>
      <c r="L231" s="169">
        <v>34.29</v>
      </c>
      <c r="M231" s="170" t="s">
        <v>31</v>
      </c>
      <c r="N231" s="171" t="s">
        <v>31</v>
      </c>
      <c r="V231" s="137" t="s">
        <v>250</v>
      </c>
    </row>
    <row r="232" spans="1:24" s="132" customFormat="1" x14ac:dyDescent="0.2">
      <c r="A232" s="172"/>
      <c r="B232" s="173"/>
      <c r="C232" s="918" t="s">
        <v>252</v>
      </c>
      <c r="D232" s="918"/>
      <c r="E232" s="918"/>
      <c r="F232" s="174" t="s">
        <v>31</v>
      </c>
      <c r="G232" s="174" t="s">
        <v>31</v>
      </c>
      <c r="H232" s="174" t="s">
        <v>31</v>
      </c>
      <c r="I232" s="174" t="s">
        <v>31</v>
      </c>
      <c r="J232" s="175" t="s">
        <v>31</v>
      </c>
      <c r="K232" s="174" t="s">
        <v>31</v>
      </c>
      <c r="L232" s="175">
        <v>774.01</v>
      </c>
      <c r="M232" s="161" t="s">
        <v>31</v>
      </c>
      <c r="N232" s="176" t="s">
        <v>31</v>
      </c>
      <c r="X232" s="137" t="s">
        <v>252</v>
      </c>
    </row>
    <row r="233" spans="1:24" s="132" customFormat="1" ht="33.75" x14ac:dyDescent="0.2">
      <c r="A233" s="157" t="s">
        <v>383</v>
      </c>
      <c r="B233" s="158" t="s">
        <v>1885</v>
      </c>
      <c r="C233" s="917" t="s">
        <v>1886</v>
      </c>
      <c r="D233" s="917"/>
      <c r="E233" s="917"/>
      <c r="F233" s="159" t="s">
        <v>228</v>
      </c>
      <c r="G233" s="159" t="s">
        <v>31</v>
      </c>
      <c r="H233" s="159" t="s">
        <v>31</v>
      </c>
      <c r="I233" s="159" t="s">
        <v>1975</v>
      </c>
      <c r="J233" s="160" t="s">
        <v>31</v>
      </c>
      <c r="K233" s="159" t="s">
        <v>31</v>
      </c>
      <c r="L233" s="160" t="s">
        <v>31</v>
      </c>
      <c r="M233" s="161" t="s">
        <v>31</v>
      </c>
      <c r="N233" s="162" t="s">
        <v>31</v>
      </c>
      <c r="R233" s="137" t="s">
        <v>1886</v>
      </c>
    </row>
    <row r="234" spans="1:24" s="132" customFormat="1" x14ac:dyDescent="0.2">
      <c r="A234" s="163"/>
      <c r="B234" s="164"/>
      <c r="C234" s="904" t="s">
        <v>1976</v>
      </c>
      <c r="D234" s="904"/>
      <c r="E234" s="904"/>
      <c r="F234" s="904"/>
      <c r="G234" s="904"/>
      <c r="H234" s="904"/>
      <c r="I234" s="904"/>
      <c r="J234" s="904"/>
      <c r="K234" s="904"/>
      <c r="L234" s="904"/>
      <c r="M234" s="904"/>
      <c r="N234" s="912"/>
      <c r="S234" s="137" t="s">
        <v>1976</v>
      </c>
    </row>
    <row r="235" spans="1:24" s="132" customFormat="1" ht="33.75" x14ac:dyDescent="0.2">
      <c r="A235" s="165"/>
      <c r="B235" s="166" t="s">
        <v>518</v>
      </c>
      <c r="C235" s="904" t="s">
        <v>519</v>
      </c>
      <c r="D235" s="904"/>
      <c r="E235" s="904"/>
      <c r="F235" s="904"/>
      <c r="G235" s="904"/>
      <c r="H235" s="904"/>
      <c r="I235" s="904"/>
      <c r="J235" s="904"/>
      <c r="K235" s="904"/>
      <c r="L235" s="904"/>
      <c r="M235" s="904"/>
      <c r="N235" s="912"/>
      <c r="T235" s="137" t="s">
        <v>519</v>
      </c>
    </row>
    <row r="236" spans="1:24" s="132" customFormat="1" x14ac:dyDescent="0.2">
      <c r="A236" s="167"/>
      <c r="B236" s="166" t="s">
        <v>235</v>
      </c>
      <c r="C236" s="904" t="s">
        <v>236</v>
      </c>
      <c r="D236" s="904"/>
      <c r="E236" s="904"/>
      <c r="F236" s="168" t="s">
        <v>31</v>
      </c>
      <c r="G236" s="168" t="s">
        <v>31</v>
      </c>
      <c r="H236" s="168" t="s">
        <v>31</v>
      </c>
      <c r="I236" s="168" t="s">
        <v>31</v>
      </c>
      <c r="J236" s="169">
        <v>852.51</v>
      </c>
      <c r="K236" s="168" t="s">
        <v>520</v>
      </c>
      <c r="L236" s="169">
        <v>338.34</v>
      </c>
      <c r="M236" s="170" t="s">
        <v>31</v>
      </c>
      <c r="N236" s="171" t="s">
        <v>31</v>
      </c>
      <c r="U236" s="137" t="s">
        <v>236</v>
      </c>
    </row>
    <row r="237" spans="1:24" s="132" customFormat="1" x14ac:dyDescent="0.2">
      <c r="A237" s="167"/>
      <c r="B237" s="166" t="s">
        <v>238</v>
      </c>
      <c r="C237" s="904" t="s">
        <v>239</v>
      </c>
      <c r="D237" s="904"/>
      <c r="E237" s="904"/>
      <c r="F237" s="168" t="s">
        <v>31</v>
      </c>
      <c r="G237" s="168" t="s">
        <v>31</v>
      </c>
      <c r="H237" s="168" t="s">
        <v>31</v>
      </c>
      <c r="I237" s="168" t="s">
        <v>31</v>
      </c>
      <c r="J237" s="169">
        <v>86.67</v>
      </c>
      <c r="K237" s="168" t="s">
        <v>520</v>
      </c>
      <c r="L237" s="169">
        <v>34.4</v>
      </c>
      <c r="M237" s="170" t="s">
        <v>31</v>
      </c>
      <c r="N237" s="171" t="s">
        <v>31</v>
      </c>
      <c r="U237" s="137" t="s">
        <v>239</v>
      </c>
    </row>
    <row r="238" spans="1:24" s="132" customFormat="1" x14ac:dyDescent="0.2">
      <c r="A238" s="167"/>
      <c r="B238" s="166" t="s">
        <v>31</v>
      </c>
      <c r="C238" s="904" t="s">
        <v>240</v>
      </c>
      <c r="D238" s="904"/>
      <c r="E238" s="904"/>
      <c r="F238" s="168" t="s">
        <v>241</v>
      </c>
      <c r="G238" s="168" t="s">
        <v>1888</v>
      </c>
      <c r="H238" s="168" t="s">
        <v>520</v>
      </c>
      <c r="I238" s="168" t="s">
        <v>1979</v>
      </c>
      <c r="J238" s="169" t="s">
        <v>31</v>
      </c>
      <c r="K238" s="168" t="s">
        <v>31</v>
      </c>
      <c r="L238" s="169" t="s">
        <v>31</v>
      </c>
      <c r="M238" s="170" t="s">
        <v>31</v>
      </c>
      <c r="N238" s="171" t="s">
        <v>31</v>
      </c>
      <c r="V238" s="137" t="s">
        <v>240</v>
      </c>
    </row>
    <row r="239" spans="1:24" s="132" customFormat="1" x14ac:dyDescent="0.2">
      <c r="A239" s="167"/>
      <c r="B239" s="166" t="s">
        <v>31</v>
      </c>
      <c r="C239" s="917" t="s">
        <v>244</v>
      </c>
      <c r="D239" s="917"/>
      <c r="E239" s="917"/>
      <c r="F239" s="159" t="s">
        <v>31</v>
      </c>
      <c r="G239" s="159" t="s">
        <v>31</v>
      </c>
      <c r="H239" s="159" t="s">
        <v>31</v>
      </c>
      <c r="I239" s="159" t="s">
        <v>31</v>
      </c>
      <c r="J239" s="160">
        <v>852.51</v>
      </c>
      <c r="K239" s="159" t="s">
        <v>31</v>
      </c>
      <c r="L239" s="160">
        <v>338.34</v>
      </c>
      <c r="M239" s="161" t="s">
        <v>31</v>
      </c>
      <c r="N239" s="162" t="s">
        <v>31</v>
      </c>
      <c r="W239" s="137" t="s">
        <v>244</v>
      </c>
    </row>
    <row r="240" spans="1:24" s="132" customFormat="1" x14ac:dyDescent="0.2">
      <c r="A240" s="167"/>
      <c r="B240" s="166" t="s">
        <v>31</v>
      </c>
      <c r="C240" s="904" t="s">
        <v>245</v>
      </c>
      <c r="D240" s="904"/>
      <c r="E240" s="904"/>
      <c r="F240" s="168" t="s">
        <v>31</v>
      </c>
      <c r="G240" s="168" t="s">
        <v>31</v>
      </c>
      <c r="H240" s="168" t="s">
        <v>31</v>
      </c>
      <c r="I240" s="168" t="s">
        <v>31</v>
      </c>
      <c r="J240" s="169" t="s">
        <v>31</v>
      </c>
      <c r="K240" s="168" t="s">
        <v>31</v>
      </c>
      <c r="L240" s="169">
        <v>34.4</v>
      </c>
      <c r="M240" s="170" t="s">
        <v>31</v>
      </c>
      <c r="N240" s="171" t="s">
        <v>31</v>
      </c>
      <c r="V240" s="137" t="s">
        <v>245</v>
      </c>
    </row>
    <row r="241" spans="1:24" s="132" customFormat="1" ht="33.75" x14ac:dyDescent="0.2">
      <c r="A241" s="167"/>
      <c r="B241" s="166" t="s">
        <v>246</v>
      </c>
      <c r="C241" s="904" t="s">
        <v>247</v>
      </c>
      <c r="D241" s="904"/>
      <c r="E241" s="904"/>
      <c r="F241" s="168" t="s">
        <v>144</v>
      </c>
      <c r="G241" s="168" t="s">
        <v>248</v>
      </c>
      <c r="H241" s="168" t="s">
        <v>31</v>
      </c>
      <c r="I241" s="168" t="s">
        <v>248</v>
      </c>
      <c r="J241" s="169" t="s">
        <v>31</v>
      </c>
      <c r="K241" s="168" t="s">
        <v>31</v>
      </c>
      <c r="L241" s="169">
        <v>32.68</v>
      </c>
      <c r="M241" s="170" t="s">
        <v>31</v>
      </c>
      <c r="N241" s="171" t="s">
        <v>31</v>
      </c>
      <c r="V241" s="137" t="s">
        <v>247</v>
      </c>
    </row>
    <row r="242" spans="1:24" s="132" customFormat="1" ht="22.5" x14ac:dyDescent="0.2">
      <c r="A242" s="167"/>
      <c r="B242" s="166" t="s">
        <v>249</v>
      </c>
      <c r="C242" s="904" t="s">
        <v>250</v>
      </c>
      <c r="D242" s="904"/>
      <c r="E242" s="904"/>
      <c r="F242" s="168" t="s">
        <v>144</v>
      </c>
      <c r="G242" s="168" t="s">
        <v>251</v>
      </c>
      <c r="H242" s="168" t="s">
        <v>31</v>
      </c>
      <c r="I242" s="168" t="s">
        <v>251</v>
      </c>
      <c r="J242" s="169" t="s">
        <v>31</v>
      </c>
      <c r="K242" s="168" t="s">
        <v>31</v>
      </c>
      <c r="L242" s="169">
        <v>17.2</v>
      </c>
      <c r="M242" s="170" t="s">
        <v>31</v>
      </c>
      <c r="N242" s="171" t="s">
        <v>31</v>
      </c>
      <c r="V242" s="137" t="s">
        <v>250</v>
      </c>
    </row>
    <row r="243" spans="1:24" s="132" customFormat="1" x14ac:dyDescent="0.2">
      <c r="A243" s="172"/>
      <c r="B243" s="173"/>
      <c r="C243" s="918" t="s">
        <v>252</v>
      </c>
      <c r="D243" s="918"/>
      <c r="E243" s="918"/>
      <c r="F243" s="174" t="s">
        <v>31</v>
      </c>
      <c r="G243" s="174" t="s">
        <v>31</v>
      </c>
      <c r="H243" s="174" t="s">
        <v>31</v>
      </c>
      <c r="I243" s="174" t="s">
        <v>31</v>
      </c>
      <c r="J243" s="175" t="s">
        <v>31</v>
      </c>
      <c r="K243" s="174" t="s">
        <v>31</v>
      </c>
      <c r="L243" s="175">
        <v>388.22</v>
      </c>
      <c r="M243" s="161" t="s">
        <v>31</v>
      </c>
      <c r="N243" s="176" t="s">
        <v>31</v>
      </c>
      <c r="X243" s="137" t="s">
        <v>252</v>
      </c>
    </row>
    <row r="244" spans="1:24" s="132" customFormat="1" ht="45" x14ac:dyDescent="0.2">
      <c r="A244" s="157" t="s">
        <v>398</v>
      </c>
      <c r="B244" s="158" t="s">
        <v>1890</v>
      </c>
      <c r="C244" s="917" t="s">
        <v>1891</v>
      </c>
      <c r="D244" s="917"/>
      <c r="E244" s="917"/>
      <c r="F244" s="159" t="s">
        <v>228</v>
      </c>
      <c r="G244" s="159" t="s">
        <v>31</v>
      </c>
      <c r="H244" s="159" t="s">
        <v>31</v>
      </c>
      <c r="I244" s="159" t="s">
        <v>1975</v>
      </c>
      <c r="J244" s="160" t="s">
        <v>31</v>
      </c>
      <c r="K244" s="159" t="s">
        <v>31</v>
      </c>
      <c r="L244" s="160" t="s">
        <v>31</v>
      </c>
      <c r="M244" s="161" t="s">
        <v>31</v>
      </c>
      <c r="N244" s="162" t="s">
        <v>31</v>
      </c>
      <c r="R244" s="137" t="s">
        <v>1891</v>
      </c>
    </row>
    <row r="245" spans="1:24" s="132" customFormat="1" x14ac:dyDescent="0.2">
      <c r="A245" s="163"/>
      <c r="B245" s="164"/>
      <c r="C245" s="904" t="s">
        <v>1976</v>
      </c>
      <c r="D245" s="904"/>
      <c r="E245" s="904"/>
      <c r="F245" s="904"/>
      <c r="G245" s="904"/>
      <c r="H245" s="904"/>
      <c r="I245" s="904"/>
      <c r="J245" s="904"/>
      <c r="K245" s="904"/>
      <c r="L245" s="904"/>
      <c r="M245" s="904"/>
      <c r="N245" s="912"/>
      <c r="S245" s="137" t="s">
        <v>1976</v>
      </c>
    </row>
    <row r="246" spans="1:24" s="132" customFormat="1" ht="33.75" x14ac:dyDescent="0.2">
      <c r="A246" s="165"/>
      <c r="B246" s="166" t="s">
        <v>518</v>
      </c>
      <c r="C246" s="904" t="s">
        <v>519</v>
      </c>
      <c r="D246" s="904"/>
      <c r="E246" s="904"/>
      <c r="F246" s="904"/>
      <c r="G246" s="904"/>
      <c r="H246" s="904"/>
      <c r="I246" s="904"/>
      <c r="J246" s="904"/>
      <c r="K246" s="904"/>
      <c r="L246" s="904"/>
      <c r="M246" s="904"/>
      <c r="N246" s="912"/>
      <c r="T246" s="137" t="s">
        <v>519</v>
      </c>
    </row>
    <row r="247" spans="1:24" s="132" customFormat="1" x14ac:dyDescent="0.2">
      <c r="A247" s="167"/>
      <c r="B247" s="166" t="s">
        <v>235</v>
      </c>
      <c r="C247" s="904" t="s">
        <v>236</v>
      </c>
      <c r="D247" s="904"/>
      <c r="E247" s="904"/>
      <c r="F247" s="168" t="s">
        <v>31</v>
      </c>
      <c r="G247" s="168" t="s">
        <v>31</v>
      </c>
      <c r="H247" s="168" t="s">
        <v>31</v>
      </c>
      <c r="I247" s="168" t="s">
        <v>31</v>
      </c>
      <c r="J247" s="169">
        <v>308.07</v>
      </c>
      <c r="K247" s="168" t="s">
        <v>520</v>
      </c>
      <c r="L247" s="169">
        <v>122.27</v>
      </c>
      <c r="M247" s="170" t="s">
        <v>31</v>
      </c>
      <c r="N247" s="171" t="s">
        <v>31</v>
      </c>
      <c r="U247" s="137" t="s">
        <v>236</v>
      </c>
    </row>
    <row r="248" spans="1:24" s="132" customFormat="1" x14ac:dyDescent="0.2">
      <c r="A248" s="167"/>
      <c r="B248" s="166" t="s">
        <v>238</v>
      </c>
      <c r="C248" s="904" t="s">
        <v>239</v>
      </c>
      <c r="D248" s="904"/>
      <c r="E248" s="904"/>
      <c r="F248" s="168" t="s">
        <v>31</v>
      </c>
      <c r="G248" s="168" t="s">
        <v>31</v>
      </c>
      <c r="H248" s="168" t="s">
        <v>31</v>
      </c>
      <c r="I248" s="168" t="s">
        <v>31</v>
      </c>
      <c r="J248" s="169">
        <v>31.32</v>
      </c>
      <c r="K248" s="168" t="s">
        <v>520</v>
      </c>
      <c r="L248" s="169">
        <v>12.43</v>
      </c>
      <c r="M248" s="170" t="s">
        <v>31</v>
      </c>
      <c r="N248" s="171" t="s">
        <v>31</v>
      </c>
      <c r="U248" s="137" t="s">
        <v>239</v>
      </c>
    </row>
    <row r="249" spans="1:24" s="132" customFormat="1" x14ac:dyDescent="0.2">
      <c r="A249" s="167"/>
      <c r="B249" s="166" t="s">
        <v>31</v>
      </c>
      <c r="C249" s="904" t="s">
        <v>240</v>
      </c>
      <c r="D249" s="904"/>
      <c r="E249" s="904"/>
      <c r="F249" s="168" t="s">
        <v>241</v>
      </c>
      <c r="G249" s="168" t="s">
        <v>1892</v>
      </c>
      <c r="H249" s="168" t="s">
        <v>520</v>
      </c>
      <c r="I249" s="168" t="s">
        <v>1980</v>
      </c>
      <c r="J249" s="169" t="s">
        <v>31</v>
      </c>
      <c r="K249" s="168" t="s">
        <v>31</v>
      </c>
      <c r="L249" s="169" t="s">
        <v>31</v>
      </c>
      <c r="M249" s="170" t="s">
        <v>31</v>
      </c>
      <c r="N249" s="171" t="s">
        <v>31</v>
      </c>
      <c r="V249" s="137" t="s">
        <v>240</v>
      </c>
    </row>
    <row r="250" spans="1:24" s="132" customFormat="1" x14ac:dyDescent="0.2">
      <c r="A250" s="167"/>
      <c r="B250" s="166" t="s">
        <v>31</v>
      </c>
      <c r="C250" s="917" t="s">
        <v>244</v>
      </c>
      <c r="D250" s="917"/>
      <c r="E250" s="917"/>
      <c r="F250" s="159" t="s">
        <v>31</v>
      </c>
      <c r="G250" s="159" t="s">
        <v>31</v>
      </c>
      <c r="H250" s="159" t="s">
        <v>31</v>
      </c>
      <c r="I250" s="159" t="s">
        <v>31</v>
      </c>
      <c r="J250" s="160">
        <v>308.07</v>
      </c>
      <c r="K250" s="159" t="s">
        <v>31</v>
      </c>
      <c r="L250" s="160">
        <v>122.27</v>
      </c>
      <c r="M250" s="161" t="s">
        <v>31</v>
      </c>
      <c r="N250" s="162" t="s">
        <v>31</v>
      </c>
      <c r="W250" s="137" t="s">
        <v>244</v>
      </c>
    </row>
    <row r="251" spans="1:24" s="132" customFormat="1" x14ac:dyDescent="0.2">
      <c r="A251" s="167"/>
      <c r="B251" s="166" t="s">
        <v>31</v>
      </c>
      <c r="C251" s="904" t="s">
        <v>245</v>
      </c>
      <c r="D251" s="904"/>
      <c r="E251" s="904"/>
      <c r="F251" s="168" t="s">
        <v>31</v>
      </c>
      <c r="G251" s="168" t="s">
        <v>31</v>
      </c>
      <c r="H251" s="168" t="s">
        <v>31</v>
      </c>
      <c r="I251" s="168" t="s">
        <v>31</v>
      </c>
      <c r="J251" s="169" t="s">
        <v>31</v>
      </c>
      <c r="K251" s="168" t="s">
        <v>31</v>
      </c>
      <c r="L251" s="169">
        <v>12.43</v>
      </c>
      <c r="M251" s="170" t="s">
        <v>31</v>
      </c>
      <c r="N251" s="171" t="s">
        <v>31</v>
      </c>
      <c r="V251" s="137" t="s">
        <v>245</v>
      </c>
    </row>
    <row r="252" spans="1:24" s="132" customFormat="1" ht="33.75" x14ac:dyDescent="0.2">
      <c r="A252" s="167"/>
      <c r="B252" s="166" t="s">
        <v>246</v>
      </c>
      <c r="C252" s="904" t="s">
        <v>247</v>
      </c>
      <c r="D252" s="904"/>
      <c r="E252" s="904"/>
      <c r="F252" s="168" t="s">
        <v>144</v>
      </c>
      <c r="G252" s="168" t="s">
        <v>248</v>
      </c>
      <c r="H252" s="168" t="s">
        <v>31</v>
      </c>
      <c r="I252" s="168" t="s">
        <v>248</v>
      </c>
      <c r="J252" s="169" t="s">
        <v>31</v>
      </c>
      <c r="K252" s="168" t="s">
        <v>31</v>
      </c>
      <c r="L252" s="169">
        <v>11.81</v>
      </c>
      <c r="M252" s="170" t="s">
        <v>31</v>
      </c>
      <c r="N252" s="171" t="s">
        <v>31</v>
      </c>
      <c r="V252" s="137" t="s">
        <v>247</v>
      </c>
    </row>
    <row r="253" spans="1:24" s="132" customFormat="1" ht="22.5" x14ac:dyDescent="0.2">
      <c r="A253" s="167"/>
      <c r="B253" s="166" t="s">
        <v>249</v>
      </c>
      <c r="C253" s="904" t="s">
        <v>250</v>
      </c>
      <c r="D253" s="904"/>
      <c r="E253" s="904"/>
      <c r="F253" s="168" t="s">
        <v>144</v>
      </c>
      <c r="G253" s="168" t="s">
        <v>251</v>
      </c>
      <c r="H253" s="168" t="s">
        <v>31</v>
      </c>
      <c r="I253" s="168" t="s">
        <v>251</v>
      </c>
      <c r="J253" s="169" t="s">
        <v>31</v>
      </c>
      <c r="K253" s="168" t="s">
        <v>31</v>
      </c>
      <c r="L253" s="169">
        <v>6.22</v>
      </c>
      <c r="M253" s="170" t="s">
        <v>31</v>
      </c>
      <c r="N253" s="171" t="s">
        <v>31</v>
      </c>
      <c r="V253" s="137" t="s">
        <v>250</v>
      </c>
    </row>
    <row r="254" spans="1:24" s="132" customFormat="1" x14ac:dyDescent="0.2">
      <c r="A254" s="172"/>
      <c r="B254" s="173"/>
      <c r="C254" s="918" t="s">
        <v>252</v>
      </c>
      <c r="D254" s="918"/>
      <c r="E254" s="918"/>
      <c r="F254" s="174" t="s">
        <v>31</v>
      </c>
      <c r="G254" s="174" t="s">
        <v>31</v>
      </c>
      <c r="H254" s="174" t="s">
        <v>31</v>
      </c>
      <c r="I254" s="174" t="s">
        <v>31</v>
      </c>
      <c r="J254" s="175" t="s">
        <v>31</v>
      </c>
      <c r="K254" s="174" t="s">
        <v>31</v>
      </c>
      <c r="L254" s="175">
        <v>140.30000000000001</v>
      </c>
      <c r="M254" s="161" t="s">
        <v>31</v>
      </c>
      <c r="N254" s="176" t="s">
        <v>31</v>
      </c>
      <c r="X254" s="137" t="s">
        <v>252</v>
      </c>
    </row>
    <row r="255" spans="1:24" s="132" customFormat="1" ht="33.75" x14ac:dyDescent="0.2">
      <c r="A255" s="157" t="s">
        <v>404</v>
      </c>
      <c r="B255" s="158" t="s">
        <v>1894</v>
      </c>
      <c r="C255" s="917" t="s">
        <v>1895</v>
      </c>
      <c r="D255" s="917"/>
      <c r="E255" s="917"/>
      <c r="F255" s="159" t="s">
        <v>228</v>
      </c>
      <c r="G255" s="159" t="s">
        <v>31</v>
      </c>
      <c r="H255" s="159" t="s">
        <v>31</v>
      </c>
      <c r="I255" s="159" t="s">
        <v>1975</v>
      </c>
      <c r="J255" s="160" t="s">
        <v>31</v>
      </c>
      <c r="K255" s="159" t="s">
        <v>31</v>
      </c>
      <c r="L255" s="160" t="s">
        <v>31</v>
      </c>
      <c r="M255" s="161" t="s">
        <v>31</v>
      </c>
      <c r="N255" s="162" t="s">
        <v>31</v>
      </c>
      <c r="R255" s="137" t="s">
        <v>1895</v>
      </c>
    </row>
    <row r="256" spans="1:24" s="132" customFormat="1" x14ac:dyDescent="0.2">
      <c r="A256" s="163"/>
      <c r="B256" s="164"/>
      <c r="C256" s="904" t="s">
        <v>1976</v>
      </c>
      <c r="D256" s="904"/>
      <c r="E256" s="904"/>
      <c r="F256" s="904"/>
      <c r="G256" s="904"/>
      <c r="H256" s="904"/>
      <c r="I256" s="904"/>
      <c r="J256" s="904"/>
      <c r="K256" s="904"/>
      <c r="L256" s="904"/>
      <c r="M256" s="904"/>
      <c r="N256" s="912"/>
      <c r="S256" s="137" t="s">
        <v>1976</v>
      </c>
    </row>
    <row r="257" spans="1:24" s="132" customFormat="1" x14ac:dyDescent="0.2">
      <c r="A257" s="165"/>
      <c r="B257" s="166" t="s">
        <v>31</v>
      </c>
      <c r="C257" s="904" t="s">
        <v>1896</v>
      </c>
      <c r="D257" s="904"/>
      <c r="E257" s="904"/>
      <c r="F257" s="904"/>
      <c r="G257" s="904"/>
      <c r="H257" s="904"/>
      <c r="I257" s="904"/>
      <c r="J257" s="904"/>
      <c r="K257" s="904"/>
      <c r="L257" s="904"/>
      <c r="M257" s="904"/>
      <c r="N257" s="912"/>
      <c r="T257" s="137" t="s">
        <v>1896</v>
      </c>
    </row>
    <row r="258" spans="1:24" s="132" customFormat="1" ht="33.75" x14ac:dyDescent="0.2">
      <c r="A258" s="165"/>
      <c r="B258" s="166" t="s">
        <v>518</v>
      </c>
      <c r="C258" s="904" t="s">
        <v>519</v>
      </c>
      <c r="D258" s="904"/>
      <c r="E258" s="904"/>
      <c r="F258" s="904"/>
      <c r="G258" s="904"/>
      <c r="H258" s="904"/>
      <c r="I258" s="904"/>
      <c r="J258" s="904"/>
      <c r="K258" s="904"/>
      <c r="L258" s="904"/>
      <c r="M258" s="904"/>
      <c r="N258" s="912"/>
      <c r="T258" s="137" t="s">
        <v>519</v>
      </c>
    </row>
    <row r="259" spans="1:24" s="132" customFormat="1" x14ac:dyDescent="0.2">
      <c r="A259" s="167"/>
      <c r="B259" s="166" t="s">
        <v>235</v>
      </c>
      <c r="C259" s="904" t="s">
        <v>236</v>
      </c>
      <c r="D259" s="904"/>
      <c r="E259" s="904"/>
      <c r="F259" s="168" t="s">
        <v>31</v>
      </c>
      <c r="G259" s="168" t="s">
        <v>31</v>
      </c>
      <c r="H259" s="168" t="s">
        <v>31</v>
      </c>
      <c r="I259" s="168" t="s">
        <v>31</v>
      </c>
      <c r="J259" s="169">
        <v>139.43</v>
      </c>
      <c r="K259" s="168" t="s">
        <v>1897</v>
      </c>
      <c r="L259" s="169">
        <v>166.01</v>
      </c>
      <c r="M259" s="170" t="s">
        <v>31</v>
      </c>
      <c r="N259" s="171" t="s">
        <v>31</v>
      </c>
      <c r="U259" s="137" t="s">
        <v>236</v>
      </c>
    </row>
    <row r="260" spans="1:24" s="132" customFormat="1" x14ac:dyDescent="0.2">
      <c r="A260" s="167"/>
      <c r="B260" s="166" t="s">
        <v>238</v>
      </c>
      <c r="C260" s="904" t="s">
        <v>239</v>
      </c>
      <c r="D260" s="904"/>
      <c r="E260" s="904"/>
      <c r="F260" s="168" t="s">
        <v>31</v>
      </c>
      <c r="G260" s="168" t="s">
        <v>31</v>
      </c>
      <c r="H260" s="168" t="s">
        <v>31</v>
      </c>
      <c r="I260" s="168" t="s">
        <v>31</v>
      </c>
      <c r="J260" s="169">
        <v>14.18</v>
      </c>
      <c r="K260" s="168" t="s">
        <v>1897</v>
      </c>
      <c r="L260" s="169">
        <v>16.88</v>
      </c>
      <c r="M260" s="170" t="s">
        <v>31</v>
      </c>
      <c r="N260" s="171" t="s">
        <v>31</v>
      </c>
      <c r="U260" s="137" t="s">
        <v>239</v>
      </c>
    </row>
    <row r="261" spans="1:24" s="132" customFormat="1" x14ac:dyDescent="0.2">
      <c r="A261" s="167"/>
      <c r="B261" s="166" t="s">
        <v>31</v>
      </c>
      <c r="C261" s="904" t="s">
        <v>240</v>
      </c>
      <c r="D261" s="904"/>
      <c r="E261" s="904"/>
      <c r="F261" s="168" t="s">
        <v>241</v>
      </c>
      <c r="G261" s="168" t="s">
        <v>1535</v>
      </c>
      <c r="H261" s="168" t="s">
        <v>1897</v>
      </c>
      <c r="I261" s="168" t="s">
        <v>1981</v>
      </c>
      <c r="J261" s="169" t="s">
        <v>31</v>
      </c>
      <c r="K261" s="168" t="s">
        <v>31</v>
      </c>
      <c r="L261" s="169" t="s">
        <v>31</v>
      </c>
      <c r="M261" s="170" t="s">
        <v>31</v>
      </c>
      <c r="N261" s="171" t="s">
        <v>31</v>
      </c>
      <c r="V261" s="137" t="s">
        <v>240</v>
      </c>
    </row>
    <row r="262" spans="1:24" s="132" customFormat="1" x14ac:dyDescent="0.2">
      <c r="A262" s="167"/>
      <c r="B262" s="166" t="s">
        <v>31</v>
      </c>
      <c r="C262" s="917" t="s">
        <v>244</v>
      </c>
      <c r="D262" s="917"/>
      <c r="E262" s="917"/>
      <c r="F262" s="159" t="s">
        <v>31</v>
      </c>
      <c r="G262" s="159" t="s">
        <v>31</v>
      </c>
      <c r="H262" s="159" t="s">
        <v>31</v>
      </c>
      <c r="I262" s="159" t="s">
        <v>31</v>
      </c>
      <c r="J262" s="160">
        <v>139.43</v>
      </c>
      <c r="K262" s="159" t="s">
        <v>31</v>
      </c>
      <c r="L262" s="160">
        <v>166.01</v>
      </c>
      <c r="M262" s="161" t="s">
        <v>31</v>
      </c>
      <c r="N262" s="162" t="s">
        <v>31</v>
      </c>
      <c r="W262" s="137" t="s">
        <v>244</v>
      </c>
    </row>
    <row r="263" spans="1:24" s="132" customFormat="1" x14ac:dyDescent="0.2">
      <c r="A263" s="167"/>
      <c r="B263" s="166" t="s">
        <v>31</v>
      </c>
      <c r="C263" s="904" t="s">
        <v>245</v>
      </c>
      <c r="D263" s="904"/>
      <c r="E263" s="904"/>
      <c r="F263" s="168" t="s">
        <v>31</v>
      </c>
      <c r="G263" s="168" t="s">
        <v>31</v>
      </c>
      <c r="H263" s="168" t="s">
        <v>31</v>
      </c>
      <c r="I263" s="168" t="s">
        <v>31</v>
      </c>
      <c r="J263" s="169" t="s">
        <v>31</v>
      </c>
      <c r="K263" s="168" t="s">
        <v>31</v>
      </c>
      <c r="L263" s="169">
        <v>16.88</v>
      </c>
      <c r="M263" s="170" t="s">
        <v>31</v>
      </c>
      <c r="N263" s="171" t="s">
        <v>31</v>
      </c>
      <c r="V263" s="137" t="s">
        <v>245</v>
      </c>
    </row>
    <row r="264" spans="1:24" s="132" customFormat="1" ht="33.75" x14ac:dyDescent="0.2">
      <c r="A264" s="167"/>
      <c r="B264" s="166" t="s">
        <v>246</v>
      </c>
      <c r="C264" s="904" t="s">
        <v>247</v>
      </c>
      <c r="D264" s="904"/>
      <c r="E264" s="904"/>
      <c r="F264" s="168" t="s">
        <v>144</v>
      </c>
      <c r="G264" s="168" t="s">
        <v>248</v>
      </c>
      <c r="H264" s="168" t="s">
        <v>31</v>
      </c>
      <c r="I264" s="168" t="s">
        <v>248</v>
      </c>
      <c r="J264" s="169" t="s">
        <v>31</v>
      </c>
      <c r="K264" s="168" t="s">
        <v>31</v>
      </c>
      <c r="L264" s="169">
        <v>16.04</v>
      </c>
      <c r="M264" s="170" t="s">
        <v>31</v>
      </c>
      <c r="N264" s="171" t="s">
        <v>31</v>
      </c>
      <c r="V264" s="137" t="s">
        <v>247</v>
      </c>
    </row>
    <row r="265" spans="1:24" s="132" customFormat="1" ht="22.5" x14ac:dyDescent="0.2">
      <c r="A265" s="167"/>
      <c r="B265" s="166" t="s">
        <v>249</v>
      </c>
      <c r="C265" s="904" t="s">
        <v>250</v>
      </c>
      <c r="D265" s="904"/>
      <c r="E265" s="904"/>
      <c r="F265" s="168" t="s">
        <v>144</v>
      </c>
      <c r="G265" s="168" t="s">
        <v>251</v>
      </c>
      <c r="H265" s="168" t="s">
        <v>31</v>
      </c>
      <c r="I265" s="168" t="s">
        <v>251</v>
      </c>
      <c r="J265" s="169" t="s">
        <v>31</v>
      </c>
      <c r="K265" s="168" t="s">
        <v>31</v>
      </c>
      <c r="L265" s="169">
        <v>8.44</v>
      </c>
      <c r="M265" s="170" t="s">
        <v>31</v>
      </c>
      <c r="N265" s="171" t="s">
        <v>31</v>
      </c>
      <c r="V265" s="137" t="s">
        <v>250</v>
      </c>
    </row>
    <row r="266" spans="1:24" s="132" customFormat="1" x14ac:dyDescent="0.2">
      <c r="A266" s="172"/>
      <c r="B266" s="173"/>
      <c r="C266" s="918" t="s">
        <v>252</v>
      </c>
      <c r="D266" s="918"/>
      <c r="E266" s="918"/>
      <c r="F266" s="174" t="s">
        <v>31</v>
      </c>
      <c r="G266" s="174" t="s">
        <v>31</v>
      </c>
      <c r="H266" s="174" t="s">
        <v>31</v>
      </c>
      <c r="I266" s="174" t="s">
        <v>31</v>
      </c>
      <c r="J266" s="175" t="s">
        <v>31</v>
      </c>
      <c r="K266" s="174" t="s">
        <v>31</v>
      </c>
      <c r="L266" s="175">
        <v>190.49</v>
      </c>
      <c r="M266" s="161" t="s">
        <v>31</v>
      </c>
      <c r="N266" s="176" t="s">
        <v>31</v>
      </c>
      <c r="X266" s="137" t="s">
        <v>252</v>
      </c>
    </row>
    <row r="267" spans="1:24" s="132" customFormat="1" ht="22.5" x14ac:dyDescent="0.2">
      <c r="A267" s="157" t="s">
        <v>413</v>
      </c>
      <c r="B267" s="158" t="s">
        <v>1899</v>
      </c>
      <c r="C267" s="917" t="s">
        <v>1900</v>
      </c>
      <c r="D267" s="917"/>
      <c r="E267" s="917"/>
      <c r="F267" s="159" t="s">
        <v>386</v>
      </c>
      <c r="G267" s="159" t="s">
        <v>31</v>
      </c>
      <c r="H267" s="159" t="s">
        <v>31</v>
      </c>
      <c r="I267" s="159" t="s">
        <v>1982</v>
      </c>
      <c r="J267" s="160" t="s">
        <v>31</v>
      </c>
      <c r="K267" s="159" t="s">
        <v>31</v>
      </c>
      <c r="L267" s="160" t="s">
        <v>31</v>
      </c>
      <c r="M267" s="161" t="s">
        <v>31</v>
      </c>
      <c r="N267" s="162" t="s">
        <v>31</v>
      </c>
      <c r="R267" s="137" t="s">
        <v>1900</v>
      </c>
    </row>
    <row r="268" spans="1:24" s="132" customFormat="1" x14ac:dyDescent="0.2">
      <c r="A268" s="163"/>
      <c r="B268" s="164"/>
      <c r="C268" s="904" t="s">
        <v>1983</v>
      </c>
      <c r="D268" s="904"/>
      <c r="E268" s="904"/>
      <c r="F268" s="904"/>
      <c r="G268" s="904"/>
      <c r="H268" s="904"/>
      <c r="I268" s="904"/>
      <c r="J268" s="904"/>
      <c r="K268" s="904"/>
      <c r="L268" s="904"/>
      <c r="M268" s="904"/>
      <c r="N268" s="912"/>
      <c r="S268" s="137" t="s">
        <v>1983</v>
      </c>
    </row>
    <row r="269" spans="1:24" s="132" customFormat="1" ht="33.75" x14ac:dyDescent="0.2">
      <c r="A269" s="165"/>
      <c r="B269" s="166" t="s">
        <v>518</v>
      </c>
      <c r="C269" s="904" t="s">
        <v>519</v>
      </c>
      <c r="D269" s="904"/>
      <c r="E269" s="904"/>
      <c r="F269" s="904"/>
      <c r="G269" s="904"/>
      <c r="H269" s="904"/>
      <c r="I269" s="904"/>
      <c r="J269" s="904"/>
      <c r="K269" s="904"/>
      <c r="L269" s="904"/>
      <c r="M269" s="904"/>
      <c r="N269" s="912"/>
      <c r="T269" s="137" t="s">
        <v>519</v>
      </c>
    </row>
    <row r="270" spans="1:24" s="132" customFormat="1" x14ac:dyDescent="0.2">
      <c r="A270" s="167"/>
      <c r="B270" s="166" t="s">
        <v>225</v>
      </c>
      <c r="C270" s="904" t="s">
        <v>255</v>
      </c>
      <c r="D270" s="904"/>
      <c r="E270" s="904"/>
      <c r="F270" s="168" t="s">
        <v>31</v>
      </c>
      <c r="G270" s="168" t="s">
        <v>31</v>
      </c>
      <c r="H270" s="168" t="s">
        <v>31</v>
      </c>
      <c r="I270" s="168" t="s">
        <v>31</v>
      </c>
      <c r="J270" s="169">
        <v>127.61</v>
      </c>
      <c r="K270" s="168" t="s">
        <v>520</v>
      </c>
      <c r="L270" s="169">
        <v>506.45</v>
      </c>
      <c r="M270" s="170" t="s">
        <v>31</v>
      </c>
      <c r="N270" s="171" t="s">
        <v>31</v>
      </c>
      <c r="U270" s="137" t="s">
        <v>255</v>
      </c>
    </row>
    <row r="271" spans="1:24" s="132" customFormat="1" x14ac:dyDescent="0.2">
      <c r="A271" s="167"/>
      <c r="B271" s="166" t="s">
        <v>235</v>
      </c>
      <c r="C271" s="904" t="s">
        <v>236</v>
      </c>
      <c r="D271" s="904"/>
      <c r="E271" s="904"/>
      <c r="F271" s="168" t="s">
        <v>31</v>
      </c>
      <c r="G271" s="168" t="s">
        <v>31</v>
      </c>
      <c r="H271" s="168" t="s">
        <v>31</v>
      </c>
      <c r="I271" s="168" t="s">
        <v>31</v>
      </c>
      <c r="J271" s="169">
        <v>288.58</v>
      </c>
      <c r="K271" s="168" t="s">
        <v>520</v>
      </c>
      <c r="L271" s="169">
        <v>1145.3</v>
      </c>
      <c r="M271" s="170" t="s">
        <v>31</v>
      </c>
      <c r="N271" s="171" t="s">
        <v>31</v>
      </c>
      <c r="U271" s="137" t="s">
        <v>236</v>
      </c>
    </row>
    <row r="272" spans="1:24" s="132" customFormat="1" x14ac:dyDescent="0.2">
      <c r="A272" s="167"/>
      <c r="B272" s="166" t="s">
        <v>238</v>
      </c>
      <c r="C272" s="904" t="s">
        <v>239</v>
      </c>
      <c r="D272" s="904"/>
      <c r="E272" s="904"/>
      <c r="F272" s="168" t="s">
        <v>31</v>
      </c>
      <c r="G272" s="168" t="s">
        <v>31</v>
      </c>
      <c r="H272" s="168" t="s">
        <v>31</v>
      </c>
      <c r="I272" s="168" t="s">
        <v>31</v>
      </c>
      <c r="J272" s="169">
        <v>31.49</v>
      </c>
      <c r="K272" s="168" t="s">
        <v>520</v>
      </c>
      <c r="L272" s="169">
        <v>124.98</v>
      </c>
      <c r="M272" s="170" t="s">
        <v>31</v>
      </c>
      <c r="N272" s="171" t="s">
        <v>31</v>
      </c>
      <c r="U272" s="137" t="s">
        <v>239</v>
      </c>
    </row>
    <row r="273" spans="1:24" s="132" customFormat="1" x14ac:dyDescent="0.2">
      <c r="A273" s="167"/>
      <c r="B273" s="166" t="s">
        <v>31</v>
      </c>
      <c r="C273" s="904" t="s">
        <v>258</v>
      </c>
      <c r="D273" s="904"/>
      <c r="E273" s="904"/>
      <c r="F273" s="168" t="s">
        <v>241</v>
      </c>
      <c r="G273" s="168" t="s">
        <v>1903</v>
      </c>
      <c r="H273" s="168" t="s">
        <v>520</v>
      </c>
      <c r="I273" s="168" t="s">
        <v>1984</v>
      </c>
      <c r="J273" s="169" t="s">
        <v>31</v>
      </c>
      <c r="K273" s="168" t="s">
        <v>31</v>
      </c>
      <c r="L273" s="169" t="s">
        <v>31</v>
      </c>
      <c r="M273" s="170" t="s">
        <v>31</v>
      </c>
      <c r="N273" s="171" t="s">
        <v>31</v>
      </c>
      <c r="V273" s="137" t="s">
        <v>258</v>
      </c>
    </row>
    <row r="274" spans="1:24" s="132" customFormat="1" ht="22.5" x14ac:dyDescent="0.2">
      <c r="A274" s="167"/>
      <c r="B274" s="166" t="s">
        <v>31</v>
      </c>
      <c r="C274" s="904" t="s">
        <v>240</v>
      </c>
      <c r="D274" s="904"/>
      <c r="E274" s="904"/>
      <c r="F274" s="168" t="s">
        <v>241</v>
      </c>
      <c r="G274" s="168" t="s">
        <v>1905</v>
      </c>
      <c r="H274" s="168" t="s">
        <v>520</v>
      </c>
      <c r="I274" s="168" t="s">
        <v>1985</v>
      </c>
      <c r="J274" s="169" t="s">
        <v>31</v>
      </c>
      <c r="K274" s="168" t="s">
        <v>31</v>
      </c>
      <c r="L274" s="169" t="s">
        <v>31</v>
      </c>
      <c r="M274" s="170" t="s">
        <v>31</v>
      </c>
      <c r="N274" s="171" t="s">
        <v>31</v>
      </c>
      <c r="V274" s="137" t="s">
        <v>240</v>
      </c>
    </row>
    <row r="275" spans="1:24" s="132" customFormat="1" x14ac:dyDescent="0.2">
      <c r="A275" s="167"/>
      <c r="B275" s="166" t="s">
        <v>31</v>
      </c>
      <c r="C275" s="917" t="s">
        <v>244</v>
      </c>
      <c r="D275" s="917"/>
      <c r="E275" s="917"/>
      <c r="F275" s="159" t="s">
        <v>31</v>
      </c>
      <c r="G275" s="159" t="s">
        <v>31</v>
      </c>
      <c r="H275" s="159" t="s">
        <v>31</v>
      </c>
      <c r="I275" s="159" t="s">
        <v>31</v>
      </c>
      <c r="J275" s="160">
        <v>416.19</v>
      </c>
      <c r="K275" s="159" t="s">
        <v>31</v>
      </c>
      <c r="L275" s="160">
        <v>1651.75</v>
      </c>
      <c r="M275" s="161" t="s">
        <v>31</v>
      </c>
      <c r="N275" s="162" t="s">
        <v>31</v>
      </c>
      <c r="W275" s="137" t="s">
        <v>244</v>
      </c>
    </row>
    <row r="276" spans="1:24" s="132" customFormat="1" x14ac:dyDescent="0.2">
      <c r="A276" s="167"/>
      <c r="B276" s="166" t="s">
        <v>31</v>
      </c>
      <c r="C276" s="904" t="s">
        <v>245</v>
      </c>
      <c r="D276" s="904"/>
      <c r="E276" s="904"/>
      <c r="F276" s="168" t="s">
        <v>31</v>
      </c>
      <c r="G276" s="168" t="s">
        <v>31</v>
      </c>
      <c r="H276" s="168" t="s">
        <v>31</v>
      </c>
      <c r="I276" s="168" t="s">
        <v>31</v>
      </c>
      <c r="J276" s="169" t="s">
        <v>31</v>
      </c>
      <c r="K276" s="168" t="s">
        <v>31</v>
      </c>
      <c r="L276" s="169">
        <v>631.42999999999995</v>
      </c>
      <c r="M276" s="170" t="s">
        <v>31</v>
      </c>
      <c r="N276" s="171" t="s">
        <v>31</v>
      </c>
      <c r="V276" s="137" t="s">
        <v>245</v>
      </c>
    </row>
    <row r="277" spans="1:24" s="132" customFormat="1" ht="33.75" x14ac:dyDescent="0.2">
      <c r="A277" s="167"/>
      <c r="B277" s="166" t="s">
        <v>246</v>
      </c>
      <c r="C277" s="904" t="s">
        <v>247</v>
      </c>
      <c r="D277" s="904"/>
      <c r="E277" s="904"/>
      <c r="F277" s="168" t="s">
        <v>144</v>
      </c>
      <c r="G277" s="168" t="s">
        <v>248</v>
      </c>
      <c r="H277" s="168" t="s">
        <v>31</v>
      </c>
      <c r="I277" s="168" t="s">
        <v>248</v>
      </c>
      <c r="J277" s="169" t="s">
        <v>31</v>
      </c>
      <c r="K277" s="168" t="s">
        <v>31</v>
      </c>
      <c r="L277" s="169">
        <v>599.86</v>
      </c>
      <c r="M277" s="170" t="s">
        <v>31</v>
      </c>
      <c r="N277" s="171" t="s">
        <v>31</v>
      </c>
      <c r="V277" s="137" t="s">
        <v>247</v>
      </c>
    </row>
    <row r="278" spans="1:24" s="132" customFormat="1" ht="22.5" x14ac:dyDescent="0.2">
      <c r="A278" s="167"/>
      <c r="B278" s="166" t="s">
        <v>249</v>
      </c>
      <c r="C278" s="904" t="s">
        <v>250</v>
      </c>
      <c r="D278" s="904"/>
      <c r="E278" s="904"/>
      <c r="F278" s="168" t="s">
        <v>144</v>
      </c>
      <c r="G278" s="168" t="s">
        <v>251</v>
      </c>
      <c r="H278" s="168" t="s">
        <v>31</v>
      </c>
      <c r="I278" s="168" t="s">
        <v>251</v>
      </c>
      <c r="J278" s="169" t="s">
        <v>31</v>
      </c>
      <c r="K278" s="168" t="s">
        <v>31</v>
      </c>
      <c r="L278" s="169">
        <v>315.72000000000003</v>
      </c>
      <c r="M278" s="170" t="s">
        <v>31</v>
      </c>
      <c r="N278" s="171" t="s">
        <v>31</v>
      </c>
      <c r="V278" s="137" t="s">
        <v>250</v>
      </c>
    </row>
    <row r="279" spans="1:24" s="132" customFormat="1" x14ac:dyDescent="0.2">
      <c r="A279" s="172"/>
      <c r="B279" s="173"/>
      <c r="C279" s="918" t="s">
        <v>252</v>
      </c>
      <c r="D279" s="918"/>
      <c r="E279" s="918"/>
      <c r="F279" s="174" t="s">
        <v>31</v>
      </c>
      <c r="G279" s="174" t="s">
        <v>31</v>
      </c>
      <c r="H279" s="174" t="s">
        <v>31</v>
      </c>
      <c r="I279" s="174" t="s">
        <v>31</v>
      </c>
      <c r="J279" s="175" t="s">
        <v>31</v>
      </c>
      <c r="K279" s="174" t="s">
        <v>31</v>
      </c>
      <c r="L279" s="175">
        <v>2567.33</v>
      </c>
      <c r="M279" s="161" t="s">
        <v>31</v>
      </c>
      <c r="N279" s="176" t="s">
        <v>31</v>
      </c>
      <c r="X279" s="137" t="s">
        <v>252</v>
      </c>
    </row>
    <row r="280" spans="1:24" s="132" customFormat="1" x14ac:dyDescent="0.2">
      <c r="A280" s="157" t="s">
        <v>418</v>
      </c>
      <c r="B280" s="158" t="s">
        <v>1907</v>
      </c>
      <c r="C280" s="917" t="s">
        <v>1908</v>
      </c>
      <c r="D280" s="917"/>
      <c r="E280" s="917"/>
      <c r="F280" s="159" t="s">
        <v>386</v>
      </c>
      <c r="G280" s="159" t="s">
        <v>31</v>
      </c>
      <c r="H280" s="159" t="s">
        <v>31</v>
      </c>
      <c r="I280" s="159" t="s">
        <v>1986</v>
      </c>
      <c r="J280" s="160" t="s">
        <v>31</v>
      </c>
      <c r="K280" s="159" t="s">
        <v>31</v>
      </c>
      <c r="L280" s="160" t="s">
        <v>31</v>
      </c>
      <c r="M280" s="161" t="s">
        <v>31</v>
      </c>
      <c r="N280" s="162" t="s">
        <v>31</v>
      </c>
      <c r="R280" s="137" t="s">
        <v>1908</v>
      </c>
    </row>
    <row r="281" spans="1:24" s="132" customFormat="1" x14ac:dyDescent="0.2">
      <c r="A281" s="163"/>
      <c r="B281" s="164"/>
      <c r="C281" s="904" t="s">
        <v>1987</v>
      </c>
      <c r="D281" s="904"/>
      <c r="E281" s="904"/>
      <c r="F281" s="904"/>
      <c r="G281" s="904"/>
      <c r="H281" s="904"/>
      <c r="I281" s="904"/>
      <c r="J281" s="904"/>
      <c r="K281" s="904"/>
      <c r="L281" s="904"/>
      <c r="M281" s="904"/>
      <c r="N281" s="912"/>
      <c r="S281" s="137" t="s">
        <v>1987</v>
      </c>
    </row>
    <row r="282" spans="1:24" s="132" customFormat="1" ht="33.75" x14ac:dyDescent="0.2">
      <c r="A282" s="165"/>
      <c r="B282" s="166" t="s">
        <v>518</v>
      </c>
      <c r="C282" s="904" t="s">
        <v>519</v>
      </c>
      <c r="D282" s="904"/>
      <c r="E282" s="904"/>
      <c r="F282" s="904"/>
      <c r="G282" s="904"/>
      <c r="H282" s="904"/>
      <c r="I282" s="904"/>
      <c r="J282" s="904"/>
      <c r="K282" s="904"/>
      <c r="L282" s="904"/>
      <c r="M282" s="904"/>
      <c r="N282" s="912"/>
      <c r="T282" s="137" t="s">
        <v>519</v>
      </c>
    </row>
    <row r="283" spans="1:24" s="132" customFormat="1" x14ac:dyDescent="0.2">
      <c r="A283" s="167"/>
      <c r="B283" s="166" t="s">
        <v>225</v>
      </c>
      <c r="C283" s="904" t="s">
        <v>255</v>
      </c>
      <c r="D283" s="904"/>
      <c r="E283" s="904"/>
      <c r="F283" s="168" t="s">
        <v>31</v>
      </c>
      <c r="G283" s="168" t="s">
        <v>31</v>
      </c>
      <c r="H283" s="168" t="s">
        <v>31</v>
      </c>
      <c r="I283" s="168" t="s">
        <v>31</v>
      </c>
      <c r="J283" s="169">
        <v>1053</v>
      </c>
      <c r="K283" s="168" t="s">
        <v>520</v>
      </c>
      <c r="L283" s="169">
        <v>46.07</v>
      </c>
      <c r="M283" s="170" t="s">
        <v>31</v>
      </c>
      <c r="N283" s="171" t="s">
        <v>31</v>
      </c>
      <c r="U283" s="137" t="s">
        <v>255</v>
      </c>
    </row>
    <row r="284" spans="1:24" s="132" customFormat="1" x14ac:dyDescent="0.2">
      <c r="A284" s="167"/>
      <c r="B284" s="166" t="s">
        <v>235</v>
      </c>
      <c r="C284" s="904" t="s">
        <v>236</v>
      </c>
      <c r="D284" s="904"/>
      <c r="E284" s="904"/>
      <c r="F284" s="168" t="s">
        <v>31</v>
      </c>
      <c r="G284" s="168" t="s">
        <v>31</v>
      </c>
      <c r="H284" s="168" t="s">
        <v>31</v>
      </c>
      <c r="I284" s="168" t="s">
        <v>31</v>
      </c>
      <c r="J284" s="169">
        <v>1566.06</v>
      </c>
      <c r="K284" s="168" t="s">
        <v>520</v>
      </c>
      <c r="L284" s="169">
        <v>68.52</v>
      </c>
      <c r="M284" s="170" t="s">
        <v>31</v>
      </c>
      <c r="N284" s="171" t="s">
        <v>31</v>
      </c>
      <c r="U284" s="137" t="s">
        <v>236</v>
      </c>
    </row>
    <row r="285" spans="1:24" s="132" customFormat="1" x14ac:dyDescent="0.2">
      <c r="A285" s="167"/>
      <c r="B285" s="166" t="s">
        <v>238</v>
      </c>
      <c r="C285" s="904" t="s">
        <v>239</v>
      </c>
      <c r="D285" s="904"/>
      <c r="E285" s="904"/>
      <c r="F285" s="168" t="s">
        <v>31</v>
      </c>
      <c r="G285" s="168" t="s">
        <v>31</v>
      </c>
      <c r="H285" s="168" t="s">
        <v>31</v>
      </c>
      <c r="I285" s="168" t="s">
        <v>31</v>
      </c>
      <c r="J285" s="169">
        <v>244.39</v>
      </c>
      <c r="K285" s="168" t="s">
        <v>520</v>
      </c>
      <c r="L285" s="169">
        <v>10.69</v>
      </c>
      <c r="M285" s="170" t="s">
        <v>31</v>
      </c>
      <c r="N285" s="171" t="s">
        <v>31</v>
      </c>
      <c r="U285" s="137" t="s">
        <v>239</v>
      </c>
    </row>
    <row r="286" spans="1:24" s="132" customFormat="1" x14ac:dyDescent="0.2">
      <c r="A286" s="167"/>
      <c r="B286" s="166" t="s">
        <v>256</v>
      </c>
      <c r="C286" s="904" t="s">
        <v>257</v>
      </c>
      <c r="D286" s="904"/>
      <c r="E286" s="904"/>
      <c r="F286" s="168" t="s">
        <v>31</v>
      </c>
      <c r="G286" s="168" t="s">
        <v>31</v>
      </c>
      <c r="H286" s="168" t="s">
        <v>31</v>
      </c>
      <c r="I286" s="168" t="s">
        <v>31</v>
      </c>
      <c r="J286" s="169">
        <v>909.27</v>
      </c>
      <c r="K286" s="168" t="s">
        <v>31</v>
      </c>
      <c r="L286" s="169">
        <v>31.82</v>
      </c>
      <c r="M286" s="170" t="s">
        <v>31</v>
      </c>
      <c r="N286" s="171" t="s">
        <v>31</v>
      </c>
      <c r="U286" s="137" t="s">
        <v>257</v>
      </c>
    </row>
    <row r="287" spans="1:24" s="132" customFormat="1" x14ac:dyDescent="0.2">
      <c r="A287" s="167"/>
      <c r="B287" s="166" t="s">
        <v>31</v>
      </c>
      <c r="C287" s="904" t="s">
        <v>258</v>
      </c>
      <c r="D287" s="904"/>
      <c r="E287" s="904"/>
      <c r="F287" s="168" t="s">
        <v>241</v>
      </c>
      <c r="G287" s="168" t="s">
        <v>1911</v>
      </c>
      <c r="H287" s="168" t="s">
        <v>520</v>
      </c>
      <c r="I287" s="168" t="s">
        <v>1988</v>
      </c>
      <c r="J287" s="169" t="s">
        <v>31</v>
      </c>
      <c r="K287" s="168" t="s">
        <v>31</v>
      </c>
      <c r="L287" s="169" t="s">
        <v>31</v>
      </c>
      <c r="M287" s="170" t="s">
        <v>31</v>
      </c>
      <c r="N287" s="171" t="s">
        <v>31</v>
      </c>
      <c r="V287" s="137" t="s">
        <v>258</v>
      </c>
    </row>
    <row r="288" spans="1:24" s="132" customFormat="1" x14ac:dyDescent="0.2">
      <c r="A288" s="167"/>
      <c r="B288" s="166" t="s">
        <v>31</v>
      </c>
      <c r="C288" s="904" t="s">
        <v>240</v>
      </c>
      <c r="D288" s="904"/>
      <c r="E288" s="904"/>
      <c r="F288" s="168" t="s">
        <v>241</v>
      </c>
      <c r="G288" s="168" t="s">
        <v>1913</v>
      </c>
      <c r="H288" s="168" t="s">
        <v>520</v>
      </c>
      <c r="I288" s="168" t="s">
        <v>1989</v>
      </c>
      <c r="J288" s="169" t="s">
        <v>31</v>
      </c>
      <c r="K288" s="168" t="s">
        <v>31</v>
      </c>
      <c r="L288" s="169" t="s">
        <v>31</v>
      </c>
      <c r="M288" s="170" t="s">
        <v>31</v>
      </c>
      <c r="N288" s="171" t="s">
        <v>31</v>
      </c>
      <c r="V288" s="137" t="s">
        <v>240</v>
      </c>
    </row>
    <row r="289" spans="1:24" s="132" customFormat="1" x14ac:dyDescent="0.2">
      <c r="A289" s="167"/>
      <c r="B289" s="166" t="s">
        <v>31</v>
      </c>
      <c r="C289" s="917" t="s">
        <v>244</v>
      </c>
      <c r="D289" s="917"/>
      <c r="E289" s="917"/>
      <c r="F289" s="159" t="s">
        <v>31</v>
      </c>
      <c r="G289" s="159" t="s">
        <v>31</v>
      </c>
      <c r="H289" s="159" t="s">
        <v>31</v>
      </c>
      <c r="I289" s="159" t="s">
        <v>31</v>
      </c>
      <c r="J289" s="160">
        <v>3528.33</v>
      </c>
      <c r="K289" s="159" t="s">
        <v>31</v>
      </c>
      <c r="L289" s="160">
        <v>146.41</v>
      </c>
      <c r="M289" s="161" t="s">
        <v>31</v>
      </c>
      <c r="N289" s="162" t="s">
        <v>31</v>
      </c>
      <c r="W289" s="137" t="s">
        <v>244</v>
      </c>
    </row>
    <row r="290" spans="1:24" s="132" customFormat="1" x14ac:dyDescent="0.2">
      <c r="A290" s="167"/>
      <c r="B290" s="166" t="s">
        <v>31</v>
      </c>
      <c r="C290" s="904" t="s">
        <v>245</v>
      </c>
      <c r="D290" s="904"/>
      <c r="E290" s="904"/>
      <c r="F290" s="168" t="s">
        <v>31</v>
      </c>
      <c r="G290" s="168" t="s">
        <v>31</v>
      </c>
      <c r="H290" s="168" t="s">
        <v>31</v>
      </c>
      <c r="I290" s="168" t="s">
        <v>31</v>
      </c>
      <c r="J290" s="169" t="s">
        <v>31</v>
      </c>
      <c r="K290" s="168" t="s">
        <v>31</v>
      </c>
      <c r="L290" s="169">
        <v>56.76</v>
      </c>
      <c r="M290" s="170" t="s">
        <v>31</v>
      </c>
      <c r="N290" s="171" t="s">
        <v>31</v>
      </c>
      <c r="V290" s="137" t="s">
        <v>245</v>
      </c>
    </row>
    <row r="291" spans="1:24" s="132" customFormat="1" ht="33.75" x14ac:dyDescent="0.2">
      <c r="A291" s="167"/>
      <c r="B291" s="166" t="s">
        <v>549</v>
      </c>
      <c r="C291" s="904" t="s">
        <v>550</v>
      </c>
      <c r="D291" s="904"/>
      <c r="E291" s="904"/>
      <c r="F291" s="168" t="s">
        <v>144</v>
      </c>
      <c r="G291" s="168" t="s">
        <v>551</v>
      </c>
      <c r="H291" s="168" t="s">
        <v>31</v>
      </c>
      <c r="I291" s="168" t="s">
        <v>551</v>
      </c>
      <c r="J291" s="169" t="s">
        <v>31</v>
      </c>
      <c r="K291" s="168" t="s">
        <v>31</v>
      </c>
      <c r="L291" s="169">
        <v>59.6</v>
      </c>
      <c r="M291" s="170" t="s">
        <v>31</v>
      </c>
      <c r="N291" s="171" t="s">
        <v>31</v>
      </c>
      <c r="V291" s="137" t="s">
        <v>550</v>
      </c>
    </row>
    <row r="292" spans="1:24" s="132" customFormat="1" ht="33.75" x14ac:dyDescent="0.2">
      <c r="A292" s="167"/>
      <c r="B292" s="166" t="s">
        <v>552</v>
      </c>
      <c r="C292" s="904" t="s">
        <v>553</v>
      </c>
      <c r="D292" s="904"/>
      <c r="E292" s="904"/>
      <c r="F292" s="168" t="s">
        <v>144</v>
      </c>
      <c r="G292" s="168" t="s">
        <v>554</v>
      </c>
      <c r="H292" s="168" t="s">
        <v>31</v>
      </c>
      <c r="I292" s="168" t="s">
        <v>554</v>
      </c>
      <c r="J292" s="169" t="s">
        <v>31</v>
      </c>
      <c r="K292" s="168" t="s">
        <v>31</v>
      </c>
      <c r="L292" s="169">
        <v>36.89</v>
      </c>
      <c r="M292" s="170" t="s">
        <v>31</v>
      </c>
      <c r="N292" s="171" t="s">
        <v>31</v>
      </c>
      <c r="V292" s="137" t="s">
        <v>553</v>
      </c>
    </row>
    <row r="293" spans="1:24" s="132" customFormat="1" x14ac:dyDescent="0.2">
      <c r="A293" s="172"/>
      <c r="B293" s="173"/>
      <c r="C293" s="918" t="s">
        <v>252</v>
      </c>
      <c r="D293" s="918"/>
      <c r="E293" s="918"/>
      <c r="F293" s="174" t="s">
        <v>31</v>
      </c>
      <c r="G293" s="174" t="s">
        <v>31</v>
      </c>
      <c r="H293" s="174" t="s">
        <v>31</v>
      </c>
      <c r="I293" s="174" t="s">
        <v>31</v>
      </c>
      <c r="J293" s="175" t="s">
        <v>31</v>
      </c>
      <c r="K293" s="174" t="s">
        <v>31</v>
      </c>
      <c r="L293" s="175">
        <v>242.9</v>
      </c>
      <c r="M293" s="161" t="s">
        <v>31</v>
      </c>
      <c r="N293" s="176" t="s">
        <v>31</v>
      </c>
      <c r="X293" s="137" t="s">
        <v>252</v>
      </c>
    </row>
    <row r="294" spans="1:24" s="132" customFormat="1" ht="33.75" x14ac:dyDescent="0.2">
      <c r="A294" s="157" t="s">
        <v>423</v>
      </c>
      <c r="B294" s="158" t="s">
        <v>1915</v>
      </c>
      <c r="C294" s="917" t="s">
        <v>1916</v>
      </c>
      <c r="D294" s="917"/>
      <c r="E294" s="917"/>
      <c r="F294" s="159" t="s">
        <v>401</v>
      </c>
      <c r="G294" s="159" t="s">
        <v>31</v>
      </c>
      <c r="H294" s="159" t="s">
        <v>31</v>
      </c>
      <c r="I294" s="159" t="s">
        <v>1990</v>
      </c>
      <c r="J294" s="160">
        <v>535.46</v>
      </c>
      <c r="K294" s="159" t="s">
        <v>31</v>
      </c>
      <c r="L294" s="160">
        <v>1911.59</v>
      </c>
      <c r="M294" s="161" t="s">
        <v>31</v>
      </c>
      <c r="N294" s="162" t="s">
        <v>31</v>
      </c>
      <c r="R294" s="137" t="s">
        <v>1916</v>
      </c>
    </row>
    <row r="295" spans="1:24" s="132" customFormat="1" ht="45" x14ac:dyDescent="0.2">
      <c r="A295" s="157" t="s">
        <v>426</v>
      </c>
      <c r="B295" s="158" t="s">
        <v>1918</v>
      </c>
      <c r="C295" s="917" t="s">
        <v>1919</v>
      </c>
      <c r="D295" s="917"/>
      <c r="E295" s="917"/>
      <c r="F295" s="159" t="s">
        <v>386</v>
      </c>
      <c r="G295" s="159" t="s">
        <v>31</v>
      </c>
      <c r="H295" s="159" t="s">
        <v>31</v>
      </c>
      <c r="I295" s="159" t="s">
        <v>1991</v>
      </c>
      <c r="J295" s="160" t="s">
        <v>31</v>
      </c>
      <c r="K295" s="159" t="s">
        <v>31</v>
      </c>
      <c r="L295" s="160" t="s">
        <v>31</v>
      </c>
      <c r="M295" s="161" t="s">
        <v>31</v>
      </c>
      <c r="N295" s="162" t="s">
        <v>31</v>
      </c>
      <c r="R295" s="137" t="s">
        <v>1919</v>
      </c>
    </row>
    <row r="296" spans="1:24" s="132" customFormat="1" x14ac:dyDescent="0.2">
      <c r="A296" s="163"/>
      <c r="B296" s="164"/>
      <c r="C296" s="904" t="s">
        <v>1992</v>
      </c>
      <c r="D296" s="904"/>
      <c r="E296" s="904"/>
      <c r="F296" s="904"/>
      <c r="G296" s="904"/>
      <c r="H296" s="904"/>
      <c r="I296" s="904"/>
      <c r="J296" s="904"/>
      <c r="K296" s="904"/>
      <c r="L296" s="904"/>
      <c r="M296" s="904"/>
      <c r="N296" s="912"/>
      <c r="S296" s="137" t="s">
        <v>1992</v>
      </c>
    </row>
    <row r="297" spans="1:24" s="132" customFormat="1" ht="33.75" x14ac:dyDescent="0.2">
      <c r="A297" s="165"/>
      <c r="B297" s="166" t="s">
        <v>518</v>
      </c>
      <c r="C297" s="904" t="s">
        <v>519</v>
      </c>
      <c r="D297" s="904"/>
      <c r="E297" s="904"/>
      <c r="F297" s="904"/>
      <c r="G297" s="904"/>
      <c r="H297" s="904"/>
      <c r="I297" s="904"/>
      <c r="J297" s="904"/>
      <c r="K297" s="904"/>
      <c r="L297" s="904"/>
      <c r="M297" s="904"/>
      <c r="N297" s="912"/>
      <c r="T297" s="137" t="s">
        <v>519</v>
      </c>
    </row>
    <row r="298" spans="1:24" s="132" customFormat="1" x14ac:dyDescent="0.2">
      <c r="A298" s="167"/>
      <c r="B298" s="166" t="s">
        <v>225</v>
      </c>
      <c r="C298" s="904" t="s">
        <v>255</v>
      </c>
      <c r="D298" s="904"/>
      <c r="E298" s="904"/>
      <c r="F298" s="168" t="s">
        <v>31</v>
      </c>
      <c r="G298" s="168" t="s">
        <v>31</v>
      </c>
      <c r="H298" s="168" t="s">
        <v>31</v>
      </c>
      <c r="I298" s="168" t="s">
        <v>31</v>
      </c>
      <c r="J298" s="169">
        <v>2874.61</v>
      </c>
      <c r="K298" s="168" t="s">
        <v>520</v>
      </c>
      <c r="L298" s="169">
        <v>1401.37</v>
      </c>
      <c r="M298" s="170" t="s">
        <v>31</v>
      </c>
      <c r="N298" s="171" t="s">
        <v>31</v>
      </c>
      <c r="U298" s="137" t="s">
        <v>255</v>
      </c>
    </row>
    <row r="299" spans="1:24" s="132" customFormat="1" x14ac:dyDescent="0.2">
      <c r="A299" s="167"/>
      <c r="B299" s="166" t="s">
        <v>235</v>
      </c>
      <c r="C299" s="904" t="s">
        <v>236</v>
      </c>
      <c r="D299" s="904"/>
      <c r="E299" s="904"/>
      <c r="F299" s="168" t="s">
        <v>31</v>
      </c>
      <c r="G299" s="168" t="s">
        <v>31</v>
      </c>
      <c r="H299" s="168" t="s">
        <v>31</v>
      </c>
      <c r="I299" s="168" t="s">
        <v>31</v>
      </c>
      <c r="J299" s="169">
        <v>2606.02</v>
      </c>
      <c r="K299" s="168" t="s">
        <v>520</v>
      </c>
      <c r="L299" s="169">
        <v>1270.43</v>
      </c>
      <c r="M299" s="170" t="s">
        <v>31</v>
      </c>
      <c r="N299" s="171" t="s">
        <v>31</v>
      </c>
      <c r="U299" s="137" t="s">
        <v>236</v>
      </c>
    </row>
    <row r="300" spans="1:24" s="132" customFormat="1" x14ac:dyDescent="0.2">
      <c r="A300" s="167"/>
      <c r="B300" s="166" t="s">
        <v>238</v>
      </c>
      <c r="C300" s="904" t="s">
        <v>239</v>
      </c>
      <c r="D300" s="904"/>
      <c r="E300" s="904"/>
      <c r="F300" s="168" t="s">
        <v>31</v>
      </c>
      <c r="G300" s="168" t="s">
        <v>31</v>
      </c>
      <c r="H300" s="168" t="s">
        <v>31</v>
      </c>
      <c r="I300" s="168" t="s">
        <v>31</v>
      </c>
      <c r="J300" s="169">
        <v>380.59</v>
      </c>
      <c r="K300" s="168" t="s">
        <v>520</v>
      </c>
      <c r="L300" s="169">
        <v>185.54</v>
      </c>
      <c r="M300" s="170" t="s">
        <v>31</v>
      </c>
      <c r="N300" s="171" t="s">
        <v>31</v>
      </c>
      <c r="U300" s="137" t="s">
        <v>239</v>
      </c>
    </row>
    <row r="301" spans="1:24" s="132" customFormat="1" x14ac:dyDescent="0.2">
      <c r="A301" s="167"/>
      <c r="B301" s="166" t="s">
        <v>256</v>
      </c>
      <c r="C301" s="904" t="s">
        <v>257</v>
      </c>
      <c r="D301" s="904"/>
      <c r="E301" s="904"/>
      <c r="F301" s="168" t="s">
        <v>31</v>
      </c>
      <c r="G301" s="168" t="s">
        <v>31</v>
      </c>
      <c r="H301" s="168" t="s">
        <v>31</v>
      </c>
      <c r="I301" s="168" t="s">
        <v>31</v>
      </c>
      <c r="J301" s="169">
        <v>3287.63</v>
      </c>
      <c r="K301" s="168" t="s">
        <v>31</v>
      </c>
      <c r="L301" s="169">
        <v>1282.18</v>
      </c>
      <c r="M301" s="170" t="s">
        <v>31</v>
      </c>
      <c r="N301" s="171" t="s">
        <v>31</v>
      </c>
      <c r="U301" s="137" t="s">
        <v>257</v>
      </c>
    </row>
    <row r="302" spans="1:24" s="132" customFormat="1" x14ac:dyDescent="0.2">
      <c r="A302" s="167"/>
      <c r="B302" s="166" t="s">
        <v>31</v>
      </c>
      <c r="C302" s="904" t="s">
        <v>258</v>
      </c>
      <c r="D302" s="904"/>
      <c r="E302" s="904"/>
      <c r="F302" s="168" t="s">
        <v>241</v>
      </c>
      <c r="G302" s="168" t="s">
        <v>1922</v>
      </c>
      <c r="H302" s="168" t="s">
        <v>520</v>
      </c>
      <c r="I302" s="168" t="s">
        <v>1993</v>
      </c>
      <c r="J302" s="169" t="s">
        <v>31</v>
      </c>
      <c r="K302" s="168" t="s">
        <v>31</v>
      </c>
      <c r="L302" s="169" t="s">
        <v>31</v>
      </c>
      <c r="M302" s="170" t="s">
        <v>31</v>
      </c>
      <c r="N302" s="171" t="s">
        <v>31</v>
      </c>
      <c r="V302" s="137" t="s">
        <v>258</v>
      </c>
    </row>
    <row r="303" spans="1:24" s="132" customFormat="1" x14ac:dyDescent="0.2">
      <c r="A303" s="167"/>
      <c r="B303" s="166" t="s">
        <v>31</v>
      </c>
      <c r="C303" s="904" t="s">
        <v>240</v>
      </c>
      <c r="D303" s="904"/>
      <c r="E303" s="904"/>
      <c r="F303" s="168" t="s">
        <v>241</v>
      </c>
      <c r="G303" s="168" t="s">
        <v>1924</v>
      </c>
      <c r="H303" s="168" t="s">
        <v>520</v>
      </c>
      <c r="I303" s="168" t="s">
        <v>1994</v>
      </c>
      <c r="J303" s="169" t="s">
        <v>31</v>
      </c>
      <c r="K303" s="168" t="s">
        <v>31</v>
      </c>
      <c r="L303" s="169" t="s">
        <v>31</v>
      </c>
      <c r="M303" s="170" t="s">
        <v>31</v>
      </c>
      <c r="N303" s="171" t="s">
        <v>31</v>
      </c>
      <c r="V303" s="137" t="s">
        <v>240</v>
      </c>
    </row>
    <row r="304" spans="1:24" s="132" customFormat="1" x14ac:dyDescent="0.2">
      <c r="A304" s="167"/>
      <c r="B304" s="166" t="s">
        <v>31</v>
      </c>
      <c r="C304" s="917" t="s">
        <v>244</v>
      </c>
      <c r="D304" s="917"/>
      <c r="E304" s="917"/>
      <c r="F304" s="159" t="s">
        <v>31</v>
      </c>
      <c r="G304" s="159" t="s">
        <v>31</v>
      </c>
      <c r="H304" s="159" t="s">
        <v>31</v>
      </c>
      <c r="I304" s="159" t="s">
        <v>31</v>
      </c>
      <c r="J304" s="160">
        <v>8768.26</v>
      </c>
      <c r="K304" s="159" t="s">
        <v>31</v>
      </c>
      <c r="L304" s="160">
        <v>3953.98</v>
      </c>
      <c r="M304" s="161" t="s">
        <v>31</v>
      </c>
      <c r="N304" s="162" t="s">
        <v>31</v>
      </c>
      <c r="W304" s="137" t="s">
        <v>244</v>
      </c>
    </row>
    <row r="305" spans="1:25" s="132" customFormat="1" x14ac:dyDescent="0.2">
      <c r="A305" s="167"/>
      <c r="B305" s="166" t="s">
        <v>31</v>
      </c>
      <c r="C305" s="904" t="s">
        <v>245</v>
      </c>
      <c r="D305" s="904"/>
      <c r="E305" s="904"/>
      <c r="F305" s="168" t="s">
        <v>31</v>
      </c>
      <c r="G305" s="168" t="s">
        <v>31</v>
      </c>
      <c r="H305" s="168" t="s">
        <v>31</v>
      </c>
      <c r="I305" s="168" t="s">
        <v>31</v>
      </c>
      <c r="J305" s="169" t="s">
        <v>31</v>
      </c>
      <c r="K305" s="168" t="s">
        <v>31</v>
      </c>
      <c r="L305" s="169">
        <v>1586.91</v>
      </c>
      <c r="M305" s="170" t="s">
        <v>31</v>
      </c>
      <c r="N305" s="171" t="s">
        <v>31</v>
      </c>
      <c r="V305" s="137" t="s">
        <v>245</v>
      </c>
    </row>
    <row r="306" spans="1:25" s="132" customFormat="1" ht="33.75" x14ac:dyDescent="0.2">
      <c r="A306" s="167"/>
      <c r="B306" s="166" t="s">
        <v>549</v>
      </c>
      <c r="C306" s="904" t="s">
        <v>550</v>
      </c>
      <c r="D306" s="904"/>
      <c r="E306" s="904"/>
      <c r="F306" s="168" t="s">
        <v>144</v>
      </c>
      <c r="G306" s="168" t="s">
        <v>551</v>
      </c>
      <c r="H306" s="168" t="s">
        <v>31</v>
      </c>
      <c r="I306" s="168" t="s">
        <v>551</v>
      </c>
      <c r="J306" s="169" t="s">
        <v>31</v>
      </c>
      <c r="K306" s="168" t="s">
        <v>31</v>
      </c>
      <c r="L306" s="169">
        <v>1666.26</v>
      </c>
      <c r="M306" s="170" t="s">
        <v>31</v>
      </c>
      <c r="N306" s="171" t="s">
        <v>31</v>
      </c>
      <c r="V306" s="137" t="s">
        <v>550</v>
      </c>
    </row>
    <row r="307" spans="1:25" s="132" customFormat="1" ht="33.75" x14ac:dyDescent="0.2">
      <c r="A307" s="167"/>
      <c r="B307" s="166" t="s">
        <v>552</v>
      </c>
      <c r="C307" s="904" t="s">
        <v>553</v>
      </c>
      <c r="D307" s="904"/>
      <c r="E307" s="904"/>
      <c r="F307" s="168" t="s">
        <v>144</v>
      </c>
      <c r="G307" s="168" t="s">
        <v>554</v>
      </c>
      <c r="H307" s="168" t="s">
        <v>31</v>
      </c>
      <c r="I307" s="168" t="s">
        <v>554</v>
      </c>
      <c r="J307" s="169" t="s">
        <v>31</v>
      </c>
      <c r="K307" s="168" t="s">
        <v>31</v>
      </c>
      <c r="L307" s="169">
        <v>1031.49</v>
      </c>
      <c r="M307" s="170" t="s">
        <v>31</v>
      </c>
      <c r="N307" s="171" t="s">
        <v>31</v>
      </c>
      <c r="V307" s="137" t="s">
        <v>553</v>
      </c>
    </row>
    <row r="308" spans="1:25" s="132" customFormat="1" x14ac:dyDescent="0.2">
      <c r="A308" s="172"/>
      <c r="B308" s="173"/>
      <c r="C308" s="918" t="s">
        <v>252</v>
      </c>
      <c r="D308" s="918"/>
      <c r="E308" s="918"/>
      <c r="F308" s="174" t="s">
        <v>31</v>
      </c>
      <c r="G308" s="174" t="s">
        <v>31</v>
      </c>
      <c r="H308" s="174" t="s">
        <v>31</v>
      </c>
      <c r="I308" s="174" t="s">
        <v>31</v>
      </c>
      <c r="J308" s="175" t="s">
        <v>31</v>
      </c>
      <c r="K308" s="174" t="s">
        <v>31</v>
      </c>
      <c r="L308" s="175">
        <v>6651.73</v>
      </c>
      <c r="M308" s="161" t="s">
        <v>31</v>
      </c>
      <c r="N308" s="176" t="s">
        <v>31</v>
      </c>
      <c r="X308" s="137" t="s">
        <v>252</v>
      </c>
    </row>
    <row r="309" spans="1:25" s="132" customFormat="1" ht="22.5" x14ac:dyDescent="0.2">
      <c r="A309" s="157" t="s">
        <v>431</v>
      </c>
      <c r="B309" s="158" t="s">
        <v>555</v>
      </c>
      <c r="C309" s="917" t="s">
        <v>556</v>
      </c>
      <c r="D309" s="917"/>
      <c r="E309" s="917"/>
      <c r="F309" s="159" t="s">
        <v>401</v>
      </c>
      <c r="G309" s="159" t="s">
        <v>31</v>
      </c>
      <c r="H309" s="159" t="s">
        <v>31</v>
      </c>
      <c r="I309" s="159" t="s">
        <v>1995</v>
      </c>
      <c r="J309" s="160">
        <v>790</v>
      </c>
      <c r="K309" s="159" t="s">
        <v>31</v>
      </c>
      <c r="L309" s="160">
        <v>31272.15</v>
      </c>
      <c r="M309" s="161" t="s">
        <v>31</v>
      </c>
      <c r="N309" s="162" t="s">
        <v>31</v>
      </c>
      <c r="R309" s="137" t="s">
        <v>556</v>
      </c>
    </row>
    <row r="310" spans="1:25" s="132" customFormat="1" x14ac:dyDescent="0.2">
      <c r="A310" s="157" t="s">
        <v>438</v>
      </c>
      <c r="B310" s="158" t="s">
        <v>558</v>
      </c>
      <c r="C310" s="917" t="s">
        <v>559</v>
      </c>
      <c r="D310" s="917"/>
      <c r="E310" s="917"/>
      <c r="F310" s="159" t="s">
        <v>401</v>
      </c>
      <c r="G310" s="159" t="s">
        <v>31</v>
      </c>
      <c r="H310" s="159" t="s">
        <v>31</v>
      </c>
      <c r="I310" s="159" t="s">
        <v>459</v>
      </c>
      <c r="J310" s="160">
        <v>10.63</v>
      </c>
      <c r="K310" s="159" t="s">
        <v>31</v>
      </c>
      <c r="L310" s="160">
        <v>414.57</v>
      </c>
      <c r="M310" s="161" t="s">
        <v>31</v>
      </c>
      <c r="N310" s="162" t="s">
        <v>31</v>
      </c>
      <c r="R310" s="137" t="s">
        <v>559</v>
      </c>
    </row>
    <row r="311" spans="1:25" s="132" customFormat="1" x14ac:dyDescent="0.2">
      <c r="A311" s="163"/>
      <c r="B311" s="164"/>
      <c r="C311" s="904" t="s">
        <v>561</v>
      </c>
      <c r="D311" s="904"/>
      <c r="E311" s="904"/>
      <c r="F311" s="904"/>
      <c r="G311" s="904"/>
      <c r="H311" s="904"/>
      <c r="I311" s="904"/>
      <c r="J311" s="904"/>
      <c r="K311" s="904"/>
      <c r="L311" s="904"/>
      <c r="M311" s="904"/>
      <c r="N311" s="912"/>
      <c r="Y311" s="137" t="s">
        <v>561</v>
      </c>
    </row>
    <row r="312" spans="1:25" s="132" customFormat="1" ht="22.5" x14ac:dyDescent="0.2">
      <c r="A312" s="157" t="s">
        <v>443</v>
      </c>
      <c r="B312" s="158" t="s">
        <v>1928</v>
      </c>
      <c r="C312" s="917" t="s">
        <v>1929</v>
      </c>
      <c r="D312" s="917"/>
      <c r="E312" s="917"/>
      <c r="F312" s="159" t="s">
        <v>564</v>
      </c>
      <c r="G312" s="159" t="s">
        <v>31</v>
      </c>
      <c r="H312" s="159" t="s">
        <v>31</v>
      </c>
      <c r="I312" s="159" t="s">
        <v>1996</v>
      </c>
      <c r="J312" s="160">
        <v>5488.69</v>
      </c>
      <c r="K312" s="159" t="s">
        <v>31</v>
      </c>
      <c r="L312" s="160">
        <v>3211.98</v>
      </c>
      <c r="M312" s="161" t="s">
        <v>31</v>
      </c>
      <c r="N312" s="162" t="s">
        <v>31</v>
      </c>
      <c r="R312" s="137" t="s">
        <v>1929</v>
      </c>
    </row>
    <row r="313" spans="1:25" s="132" customFormat="1" x14ac:dyDescent="0.2">
      <c r="A313" s="163"/>
      <c r="B313" s="164"/>
      <c r="C313" s="904" t="s">
        <v>1997</v>
      </c>
      <c r="D313" s="904"/>
      <c r="E313" s="904"/>
      <c r="F313" s="904"/>
      <c r="G313" s="904"/>
      <c r="H313" s="904"/>
      <c r="I313" s="904"/>
      <c r="J313" s="904"/>
      <c r="K313" s="904"/>
      <c r="L313" s="904"/>
      <c r="M313" s="904"/>
      <c r="N313" s="912"/>
      <c r="S313" s="137" t="s">
        <v>1997</v>
      </c>
    </row>
    <row r="314" spans="1:25" s="132" customFormat="1" ht="22.5" x14ac:dyDescent="0.2">
      <c r="A314" s="157" t="s">
        <v>447</v>
      </c>
      <c r="B314" s="158" t="s">
        <v>1932</v>
      </c>
      <c r="C314" s="917" t="s">
        <v>1933</v>
      </c>
      <c r="D314" s="917"/>
      <c r="E314" s="917"/>
      <c r="F314" s="159" t="s">
        <v>564</v>
      </c>
      <c r="G314" s="159" t="s">
        <v>31</v>
      </c>
      <c r="H314" s="159" t="s">
        <v>31</v>
      </c>
      <c r="I314" s="159" t="s">
        <v>1998</v>
      </c>
      <c r="J314" s="160">
        <v>5488.69</v>
      </c>
      <c r="K314" s="159" t="s">
        <v>31</v>
      </c>
      <c r="L314" s="160">
        <v>4232.82</v>
      </c>
      <c r="M314" s="161" t="s">
        <v>31</v>
      </c>
      <c r="N314" s="162" t="s">
        <v>31</v>
      </c>
      <c r="R314" s="137" t="s">
        <v>1933</v>
      </c>
    </row>
    <row r="315" spans="1:25" s="132" customFormat="1" x14ac:dyDescent="0.2">
      <c r="A315" s="163"/>
      <c r="B315" s="164"/>
      <c r="C315" s="904" t="s">
        <v>1999</v>
      </c>
      <c r="D315" s="904"/>
      <c r="E315" s="904"/>
      <c r="F315" s="904"/>
      <c r="G315" s="904"/>
      <c r="H315" s="904"/>
      <c r="I315" s="904"/>
      <c r="J315" s="904"/>
      <c r="K315" s="904"/>
      <c r="L315" s="904"/>
      <c r="M315" s="904"/>
      <c r="N315" s="912"/>
      <c r="S315" s="137" t="s">
        <v>1999</v>
      </c>
    </row>
    <row r="316" spans="1:25" s="132" customFormat="1" ht="22.5" x14ac:dyDescent="0.2">
      <c r="A316" s="157" t="s">
        <v>452</v>
      </c>
      <c r="B316" s="158" t="s">
        <v>1936</v>
      </c>
      <c r="C316" s="917" t="s">
        <v>1937</v>
      </c>
      <c r="D316" s="917"/>
      <c r="E316" s="917"/>
      <c r="F316" s="159" t="s">
        <v>564</v>
      </c>
      <c r="G316" s="159" t="s">
        <v>31</v>
      </c>
      <c r="H316" s="159" t="s">
        <v>31</v>
      </c>
      <c r="I316" s="159" t="s">
        <v>2000</v>
      </c>
      <c r="J316" s="160">
        <v>5802.77</v>
      </c>
      <c r="K316" s="159" t="s">
        <v>31</v>
      </c>
      <c r="L316" s="160">
        <v>2506.8000000000002</v>
      </c>
      <c r="M316" s="161" t="s">
        <v>31</v>
      </c>
      <c r="N316" s="162" t="s">
        <v>31</v>
      </c>
      <c r="R316" s="137" t="s">
        <v>1937</v>
      </c>
    </row>
    <row r="317" spans="1:25" s="132" customFormat="1" x14ac:dyDescent="0.2">
      <c r="A317" s="163"/>
      <c r="B317" s="164"/>
      <c r="C317" s="904" t="s">
        <v>2001</v>
      </c>
      <c r="D317" s="904"/>
      <c r="E317" s="904"/>
      <c r="F317" s="904"/>
      <c r="G317" s="904"/>
      <c r="H317" s="904"/>
      <c r="I317" s="904"/>
      <c r="J317" s="904"/>
      <c r="K317" s="904"/>
      <c r="L317" s="904"/>
      <c r="M317" s="904"/>
      <c r="N317" s="912"/>
      <c r="S317" s="137" t="s">
        <v>2001</v>
      </c>
    </row>
    <row r="318" spans="1:25" s="132" customFormat="1" ht="33.75" x14ac:dyDescent="0.2">
      <c r="A318" s="157" t="s">
        <v>459</v>
      </c>
      <c r="B318" s="158" t="s">
        <v>1940</v>
      </c>
      <c r="C318" s="917" t="s">
        <v>1941</v>
      </c>
      <c r="D318" s="917"/>
      <c r="E318" s="917"/>
      <c r="F318" s="159" t="s">
        <v>569</v>
      </c>
      <c r="G318" s="159" t="s">
        <v>31</v>
      </c>
      <c r="H318" s="159" t="s">
        <v>31</v>
      </c>
      <c r="I318" s="159" t="s">
        <v>2002</v>
      </c>
      <c r="J318" s="160" t="s">
        <v>31</v>
      </c>
      <c r="K318" s="159" t="s">
        <v>31</v>
      </c>
      <c r="L318" s="160" t="s">
        <v>31</v>
      </c>
      <c r="M318" s="161" t="s">
        <v>31</v>
      </c>
      <c r="N318" s="162" t="s">
        <v>31</v>
      </c>
      <c r="R318" s="137" t="s">
        <v>1941</v>
      </c>
    </row>
    <row r="319" spans="1:25" s="132" customFormat="1" x14ac:dyDescent="0.2">
      <c r="A319" s="163"/>
      <c r="B319" s="164"/>
      <c r="C319" s="904" t="s">
        <v>2003</v>
      </c>
      <c r="D319" s="904"/>
      <c r="E319" s="904"/>
      <c r="F319" s="904"/>
      <c r="G319" s="904"/>
      <c r="H319" s="904"/>
      <c r="I319" s="904"/>
      <c r="J319" s="904"/>
      <c r="K319" s="904"/>
      <c r="L319" s="904"/>
      <c r="M319" s="904"/>
      <c r="N319" s="912"/>
      <c r="S319" s="137" t="s">
        <v>2003</v>
      </c>
    </row>
    <row r="320" spans="1:25" s="132" customFormat="1" ht="33.75" x14ac:dyDescent="0.2">
      <c r="A320" s="165"/>
      <c r="B320" s="166" t="s">
        <v>518</v>
      </c>
      <c r="C320" s="904" t="s">
        <v>519</v>
      </c>
      <c r="D320" s="904"/>
      <c r="E320" s="904"/>
      <c r="F320" s="904"/>
      <c r="G320" s="904"/>
      <c r="H320" s="904"/>
      <c r="I320" s="904"/>
      <c r="J320" s="904"/>
      <c r="K320" s="904"/>
      <c r="L320" s="904"/>
      <c r="M320" s="904"/>
      <c r="N320" s="912"/>
      <c r="T320" s="137" t="s">
        <v>519</v>
      </c>
    </row>
    <row r="321" spans="1:24" s="132" customFormat="1" x14ac:dyDescent="0.2">
      <c r="A321" s="167"/>
      <c r="B321" s="166" t="s">
        <v>225</v>
      </c>
      <c r="C321" s="904" t="s">
        <v>255</v>
      </c>
      <c r="D321" s="904"/>
      <c r="E321" s="904"/>
      <c r="F321" s="168" t="s">
        <v>31</v>
      </c>
      <c r="G321" s="168" t="s">
        <v>31</v>
      </c>
      <c r="H321" s="168" t="s">
        <v>31</v>
      </c>
      <c r="I321" s="168" t="s">
        <v>31</v>
      </c>
      <c r="J321" s="169">
        <v>86.7</v>
      </c>
      <c r="K321" s="168" t="s">
        <v>520</v>
      </c>
      <c r="L321" s="169">
        <v>151.72999999999999</v>
      </c>
      <c r="M321" s="170" t="s">
        <v>31</v>
      </c>
      <c r="N321" s="171" t="s">
        <v>31</v>
      </c>
      <c r="U321" s="137" t="s">
        <v>255</v>
      </c>
    </row>
    <row r="322" spans="1:24" s="132" customFormat="1" x14ac:dyDescent="0.2">
      <c r="A322" s="167"/>
      <c r="B322" s="166" t="s">
        <v>235</v>
      </c>
      <c r="C322" s="904" t="s">
        <v>236</v>
      </c>
      <c r="D322" s="904"/>
      <c r="E322" s="904"/>
      <c r="F322" s="168" t="s">
        <v>31</v>
      </c>
      <c r="G322" s="168" t="s">
        <v>31</v>
      </c>
      <c r="H322" s="168" t="s">
        <v>31</v>
      </c>
      <c r="I322" s="168" t="s">
        <v>31</v>
      </c>
      <c r="J322" s="169">
        <v>16.61</v>
      </c>
      <c r="K322" s="168" t="s">
        <v>520</v>
      </c>
      <c r="L322" s="169">
        <v>29.07</v>
      </c>
      <c r="M322" s="170" t="s">
        <v>31</v>
      </c>
      <c r="N322" s="171" t="s">
        <v>31</v>
      </c>
      <c r="U322" s="137" t="s">
        <v>236</v>
      </c>
    </row>
    <row r="323" spans="1:24" s="132" customFormat="1" x14ac:dyDescent="0.2">
      <c r="A323" s="167"/>
      <c r="B323" s="166" t="s">
        <v>238</v>
      </c>
      <c r="C323" s="904" t="s">
        <v>239</v>
      </c>
      <c r="D323" s="904"/>
      <c r="E323" s="904"/>
      <c r="F323" s="168" t="s">
        <v>31</v>
      </c>
      <c r="G323" s="168" t="s">
        <v>31</v>
      </c>
      <c r="H323" s="168" t="s">
        <v>31</v>
      </c>
      <c r="I323" s="168" t="s">
        <v>31</v>
      </c>
      <c r="J323" s="169">
        <v>2.93</v>
      </c>
      <c r="K323" s="168" t="s">
        <v>520</v>
      </c>
      <c r="L323" s="169">
        <v>5.13</v>
      </c>
      <c r="M323" s="170" t="s">
        <v>31</v>
      </c>
      <c r="N323" s="171" t="s">
        <v>31</v>
      </c>
      <c r="U323" s="137" t="s">
        <v>239</v>
      </c>
    </row>
    <row r="324" spans="1:24" s="132" customFormat="1" x14ac:dyDescent="0.2">
      <c r="A324" s="167"/>
      <c r="B324" s="166" t="s">
        <v>256</v>
      </c>
      <c r="C324" s="904" t="s">
        <v>257</v>
      </c>
      <c r="D324" s="904"/>
      <c r="E324" s="904"/>
      <c r="F324" s="168" t="s">
        <v>31</v>
      </c>
      <c r="G324" s="168" t="s">
        <v>31</v>
      </c>
      <c r="H324" s="168" t="s">
        <v>31</v>
      </c>
      <c r="I324" s="168" t="s">
        <v>31</v>
      </c>
      <c r="J324" s="169">
        <v>0.66</v>
      </c>
      <c r="K324" s="168" t="s">
        <v>31</v>
      </c>
      <c r="L324" s="169">
        <v>0.92</v>
      </c>
      <c r="M324" s="170" t="s">
        <v>31</v>
      </c>
      <c r="N324" s="171" t="s">
        <v>31</v>
      </c>
      <c r="U324" s="137" t="s">
        <v>257</v>
      </c>
    </row>
    <row r="325" spans="1:24" s="132" customFormat="1" x14ac:dyDescent="0.2">
      <c r="A325" s="167"/>
      <c r="B325" s="166" t="s">
        <v>31</v>
      </c>
      <c r="C325" s="904" t="s">
        <v>258</v>
      </c>
      <c r="D325" s="904"/>
      <c r="E325" s="904"/>
      <c r="F325" s="168" t="s">
        <v>241</v>
      </c>
      <c r="G325" s="168" t="s">
        <v>1944</v>
      </c>
      <c r="H325" s="168" t="s">
        <v>520</v>
      </c>
      <c r="I325" s="168" t="s">
        <v>2004</v>
      </c>
      <c r="J325" s="169" t="s">
        <v>31</v>
      </c>
      <c r="K325" s="168" t="s">
        <v>31</v>
      </c>
      <c r="L325" s="169" t="s">
        <v>31</v>
      </c>
      <c r="M325" s="170" t="s">
        <v>31</v>
      </c>
      <c r="N325" s="171" t="s">
        <v>31</v>
      </c>
      <c r="V325" s="137" t="s">
        <v>258</v>
      </c>
    </row>
    <row r="326" spans="1:24" s="132" customFormat="1" x14ac:dyDescent="0.2">
      <c r="A326" s="167"/>
      <c r="B326" s="166" t="s">
        <v>31</v>
      </c>
      <c r="C326" s="904" t="s">
        <v>240</v>
      </c>
      <c r="D326" s="904"/>
      <c r="E326" s="904"/>
      <c r="F326" s="168" t="s">
        <v>241</v>
      </c>
      <c r="G326" s="168" t="s">
        <v>774</v>
      </c>
      <c r="H326" s="168" t="s">
        <v>520</v>
      </c>
      <c r="I326" s="168" t="s">
        <v>2005</v>
      </c>
      <c r="J326" s="169" t="s">
        <v>31</v>
      </c>
      <c r="K326" s="168" t="s">
        <v>31</v>
      </c>
      <c r="L326" s="169" t="s">
        <v>31</v>
      </c>
      <c r="M326" s="170" t="s">
        <v>31</v>
      </c>
      <c r="N326" s="171" t="s">
        <v>31</v>
      </c>
      <c r="V326" s="137" t="s">
        <v>240</v>
      </c>
    </row>
    <row r="327" spans="1:24" s="132" customFormat="1" x14ac:dyDescent="0.2">
      <c r="A327" s="167"/>
      <c r="B327" s="166" t="s">
        <v>31</v>
      </c>
      <c r="C327" s="917" t="s">
        <v>244</v>
      </c>
      <c r="D327" s="917"/>
      <c r="E327" s="917"/>
      <c r="F327" s="159" t="s">
        <v>31</v>
      </c>
      <c r="G327" s="159" t="s">
        <v>31</v>
      </c>
      <c r="H327" s="159" t="s">
        <v>31</v>
      </c>
      <c r="I327" s="159" t="s">
        <v>31</v>
      </c>
      <c r="J327" s="160">
        <v>103.97</v>
      </c>
      <c r="K327" s="159" t="s">
        <v>31</v>
      </c>
      <c r="L327" s="160">
        <v>181.72</v>
      </c>
      <c r="M327" s="161" t="s">
        <v>31</v>
      </c>
      <c r="N327" s="162" t="s">
        <v>31</v>
      </c>
      <c r="W327" s="137" t="s">
        <v>244</v>
      </c>
    </row>
    <row r="328" spans="1:24" s="132" customFormat="1" x14ac:dyDescent="0.2">
      <c r="A328" s="167"/>
      <c r="B328" s="166" t="s">
        <v>31</v>
      </c>
      <c r="C328" s="904" t="s">
        <v>245</v>
      </c>
      <c r="D328" s="904"/>
      <c r="E328" s="904"/>
      <c r="F328" s="168" t="s">
        <v>31</v>
      </c>
      <c r="G328" s="168" t="s">
        <v>31</v>
      </c>
      <c r="H328" s="168" t="s">
        <v>31</v>
      </c>
      <c r="I328" s="168" t="s">
        <v>31</v>
      </c>
      <c r="J328" s="169" t="s">
        <v>31</v>
      </c>
      <c r="K328" s="168" t="s">
        <v>31</v>
      </c>
      <c r="L328" s="169">
        <v>156.86000000000001</v>
      </c>
      <c r="M328" s="170" t="s">
        <v>31</v>
      </c>
      <c r="N328" s="171" t="s">
        <v>31</v>
      </c>
      <c r="V328" s="137" t="s">
        <v>245</v>
      </c>
    </row>
    <row r="329" spans="1:24" s="132" customFormat="1" ht="22.5" x14ac:dyDescent="0.2">
      <c r="A329" s="167"/>
      <c r="B329" s="166" t="s">
        <v>532</v>
      </c>
      <c r="C329" s="904" t="s">
        <v>533</v>
      </c>
      <c r="D329" s="904"/>
      <c r="E329" s="904"/>
      <c r="F329" s="168" t="s">
        <v>144</v>
      </c>
      <c r="G329" s="168" t="s">
        <v>534</v>
      </c>
      <c r="H329" s="168" t="s">
        <v>31</v>
      </c>
      <c r="I329" s="168" t="s">
        <v>534</v>
      </c>
      <c r="J329" s="169" t="s">
        <v>31</v>
      </c>
      <c r="K329" s="168" t="s">
        <v>31</v>
      </c>
      <c r="L329" s="169">
        <v>191.37</v>
      </c>
      <c r="M329" s="170" t="s">
        <v>31</v>
      </c>
      <c r="N329" s="171" t="s">
        <v>31</v>
      </c>
      <c r="V329" s="137" t="s">
        <v>533</v>
      </c>
    </row>
    <row r="330" spans="1:24" s="132" customFormat="1" ht="22.5" x14ac:dyDescent="0.2">
      <c r="A330" s="167"/>
      <c r="B330" s="166" t="s">
        <v>535</v>
      </c>
      <c r="C330" s="904" t="s">
        <v>536</v>
      </c>
      <c r="D330" s="904"/>
      <c r="E330" s="904"/>
      <c r="F330" s="168" t="s">
        <v>144</v>
      </c>
      <c r="G330" s="168" t="s">
        <v>537</v>
      </c>
      <c r="H330" s="168" t="s">
        <v>31</v>
      </c>
      <c r="I330" s="168" t="s">
        <v>537</v>
      </c>
      <c r="J330" s="169" t="s">
        <v>31</v>
      </c>
      <c r="K330" s="168" t="s">
        <v>31</v>
      </c>
      <c r="L330" s="169">
        <v>125.49</v>
      </c>
      <c r="M330" s="170" t="s">
        <v>31</v>
      </c>
      <c r="N330" s="171" t="s">
        <v>31</v>
      </c>
      <c r="V330" s="137" t="s">
        <v>536</v>
      </c>
    </row>
    <row r="331" spans="1:24" s="132" customFormat="1" x14ac:dyDescent="0.2">
      <c r="A331" s="172"/>
      <c r="B331" s="173"/>
      <c r="C331" s="918" t="s">
        <v>252</v>
      </c>
      <c r="D331" s="918"/>
      <c r="E331" s="918"/>
      <c r="F331" s="174" t="s">
        <v>31</v>
      </c>
      <c r="G331" s="174" t="s">
        <v>31</v>
      </c>
      <c r="H331" s="174" t="s">
        <v>31</v>
      </c>
      <c r="I331" s="174" t="s">
        <v>31</v>
      </c>
      <c r="J331" s="175" t="s">
        <v>31</v>
      </c>
      <c r="K331" s="174" t="s">
        <v>31</v>
      </c>
      <c r="L331" s="175">
        <v>498.58</v>
      </c>
      <c r="M331" s="161" t="s">
        <v>31</v>
      </c>
      <c r="N331" s="176" t="s">
        <v>31</v>
      </c>
      <c r="X331" s="137" t="s">
        <v>252</v>
      </c>
    </row>
    <row r="332" spans="1:24" s="132" customFormat="1" ht="33.75" x14ac:dyDescent="0.2">
      <c r="A332" s="157" t="s">
        <v>1390</v>
      </c>
      <c r="B332" s="158" t="s">
        <v>1947</v>
      </c>
      <c r="C332" s="917" t="s">
        <v>1948</v>
      </c>
      <c r="D332" s="917"/>
      <c r="E332" s="917"/>
      <c r="F332" s="159" t="s">
        <v>1949</v>
      </c>
      <c r="G332" s="159" t="s">
        <v>31</v>
      </c>
      <c r="H332" s="159" t="s">
        <v>31</v>
      </c>
      <c r="I332" s="159" t="s">
        <v>2006</v>
      </c>
      <c r="J332" s="160">
        <v>15.36</v>
      </c>
      <c r="K332" s="159" t="s">
        <v>31</v>
      </c>
      <c r="L332" s="160">
        <v>6773.76</v>
      </c>
      <c r="M332" s="161" t="s">
        <v>31</v>
      </c>
      <c r="N332" s="162" t="s">
        <v>31</v>
      </c>
      <c r="R332" s="137" t="s">
        <v>1948</v>
      </c>
    </row>
    <row r="333" spans="1:24" s="132" customFormat="1" ht="22.5" x14ac:dyDescent="0.2">
      <c r="A333" s="157" t="s">
        <v>1598</v>
      </c>
      <c r="B333" s="158" t="s">
        <v>1951</v>
      </c>
      <c r="C333" s="917" t="s">
        <v>1952</v>
      </c>
      <c r="D333" s="917"/>
      <c r="E333" s="917"/>
      <c r="F333" s="159" t="s">
        <v>650</v>
      </c>
      <c r="G333" s="159" t="s">
        <v>31</v>
      </c>
      <c r="H333" s="159" t="s">
        <v>31</v>
      </c>
      <c r="I333" s="159" t="s">
        <v>2007</v>
      </c>
      <c r="J333" s="160" t="s">
        <v>31</v>
      </c>
      <c r="K333" s="159" t="s">
        <v>31</v>
      </c>
      <c r="L333" s="160" t="s">
        <v>31</v>
      </c>
      <c r="M333" s="161" t="s">
        <v>31</v>
      </c>
      <c r="N333" s="162" t="s">
        <v>31</v>
      </c>
      <c r="R333" s="137" t="s">
        <v>1952</v>
      </c>
    </row>
    <row r="334" spans="1:24" s="132" customFormat="1" x14ac:dyDescent="0.2">
      <c r="A334" s="163"/>
      <c r="B334" s="164"/>
      <c r="C334" s="904" t="s">
        <v>2008</v>
      </c>
      <c r="D334" s="904"/>
      <c r="E334" s="904"/>
      <c r="F334" s="904"/>
      <c r="G334" s="904"/>
      <c r="H334" s="904"/>
      <c r="I334" s="904"/>
      <c r="J334" s="904"/>
      <c r="K334" s="904"/>
      <c r="L334" s="904"/>
      <c r="M334" s="904"/>
      <c r="N334" s="912"/>
      <c r="S334" s="137" t="s">
        <v>2008</v>
      </c>
    </row>
    <row r="335" spans="1:24" s="132" customFormat="1" ht="33.75" x14ac:dyDescent="0.2">
      <c r="A335" s="165"/>
      <c r="B335" s="166" t="s">
        <v>518</v>
      </c>
      <c r="C335" s="904" t="s">
        <v>519</v>
      </c>
      <c r="D335" s="904"/>
      <c r="E335" s="904"/>
      <c r="F335" s="904"/>
      <c r="G335" s="904"/>
      <c r="H335" s="904"/>
      <c r="I335" s="904"/>
      <c r="J335" s="904"/>
      <c r="K335" s="904"/>
      <c r="L335" s="904"/>
      <c r="M335" s="904"/>
      <c r="N335" s="912"/>
      <c r="T335" s="137" t="s">
        <v>519</v>
      </c>
    </row>
    <row r="336" spans="1:24" s="132" customFormat="1" x14ac:dyDescent="0.2">
      <c r="A336" s="167"/>
      <c r="B336" s="166" t="s">
        <v>225</v>
      </c>
      <c r="C336" s="904" t="s">
        <v>255</v>
      </c>
      <c r="D336" s="904"/>
      <c r="E336" s="904"/>
      <c r="F336" s="168" t="s">
        <v>31</v>
      </c>
      <c r="G336" s="168" t="s">
        <v>31</v>
      </c>
      <c r="H336" s="168" t="s">
        <v>31</v>
      </c>
      <c r="I336" s="168" t="s">
        <v>31</v>
      </c>
      <c r="J336" s="169">
        <v>135.36000000000001</v>
      </c>
      <c r="K336" s="168" t="s">
        <v>520</v>
      </c>
      <c r="L336" s="169">
        <v>6.43</v>
      </c>
      <c r="M336" s="170" t="s">
        <v>31</v>
      </c>
      <c r="N336" s="171" t="s">
        <v>31</v>
      </c>
      <c r="U336" s="137" t="s">
        <v>255</v>
      </c>
    </row>
    <row r="337" spans="1:24" s="132" customFormat="1" x14ac:dyDescent="0.2">
      <c r="A337" s="167"/>
      <c r="B337" s="166" t="s">
        <v>235</v>
      </c>
      <c r="C337" s="904" t="s">
        <v>236</v>
      </c>
      <c r="D337" s="904"/>
      <c r="E337" s="904"/>
      <c r="F337" s="168" t="s">
        <v>31</v>
      </c>
      <c r="G337" s="168" t="s">
        <v>31</v>
      </c>
      <c r="H337" s="168" t="s">
        <v>31</v>
      </c>
      <c r="I337" s="168" t="s">
        <v>31</v>
      </c>
      <c r="J337" s="169">
        <v>58.09</v>
      </c>
      <c r="K337" s="168" t="s">
        <v>520</v>
      </c>
      <c r="L337" s="169">
        <v>2.76</v>
      </c>
      <c r="M337" s="170" t="s">
        <v>31</v>
      </c>
      <c r="N337" s="171" t="s">
        <v>31</v>
      </c>
      <c r="U337" s="137" t="s">
        <v>236</v>
      </c>
    </row>
    <row r="338" spans="1:24" s="132" customFormat="1" x14ac:dyDescent="0.2">
      <c r="A338" s="167"/>
      <c r="B338" s="166" t="s">
        <v>238</v>
      </c>
      <c r="C338" s="904" t="s">
        <v>239</v>
      </c>
      <c r="D338" s="904"/>
      <c r="E338" s="904"/>
      <c r="F338" s="168" t="s">
        <v>31</v>
      </c>
      <c r="G338" s="168" t="s">
        <v>31</v>
      </c>
      <c r="H338" s="168" t="s">
        <v>31</v>
      </c>
      <c r="I338" s="168" t="s">
        <v>31</v>
      </c>
      <c r="J338" s="169">
        <v>5.0199999999999996</v>
      </c>
      <c r="K338" s="168" t="s">
        <v>520</v>
      </c>
      <c r="L338" s="169">
        <v>0.24</v>
      </c>
      <c r="M338" s="170" t="s">
        <v>31</v>
      </c>
      <c r="N338" s="171" t="s">
        <v>31</v>
      </c>
      <c r="U338" s="137" t="s">
        <v>239</v>
      </c>
    </row>
    <row r="339" spans="1:24" s="132" customFormat="1" x14ac:dyDescent="0.2">
      <c r="A339" s="167"/>
      <c r="B339" s="166" t="s">
        <v>256</v>
      </c>
      <c r="C339" s="904" t="s">
        <v>257</v>
      </c>
      <c r="D339" s="904"/>
      <c r="E339" s="904"/>
      <c r="F339" s="168" t="s">
        <v>31</v>
      </c>
      <c r="G339" s="168" t="s">
        <v>31</v>
      </c>
      <c r="H339" s="168" t="s">
        <v>31</v>
      </c>
      <c r="I339" s="168" t="s">
        <v>31</v>
      </c>
      <c r="J339" s="169">
        <v>894.6</v>
      </c>
      <c r="K339" s="168" t="s">
        <v>31</v>
      </c>
      <c r="L339" s="169">
        <v>33.99</v>
      </c>
      <c r="M339" s="170" t="s">
        <v>31</v>
      </c>
      <c r="N339" s="171" t="s">
        <v>31</v>
      </c>
      <c r="U339" s="137" t="s">
        <v>257</v>
      </c>
    </row>
    <row r="340" spans="1:24" s="132" customFormat="1" x14ac:dyDescent="0.2">
      <c r="A340" s="167"/>
      <c r="B340" s="166" t="s">
        <v>31</v>
      </c>
      <c r="C340" s="904" t="s">
        <v>258</v>
      </c>
      <c r="D340" s="904"/>
      <c r="E340" s="904"/>
      <c r="F340" s="168" t="s">
        <v>241</v>
      </c>
      <c r="G340" s="168" t="s">
        <v>389</v>
      </c>
      <c r="H340" s="168" t="s">
        <v>520</v>
      </c>
      <c r="I340" s="168" t="s">
        <v>2009</v>
      </c>
      <c r="J340" s="169" t="s">
        <v>31</v>
      </c>
      <c r="K340" s="168" t="s">
        <v>31</v>
      </c>
      <c r="L340" s="169" t="s">
        <v>31</v>
      </c>
      <c r="M340" s="170" t="s">
        <v>31</v>
      </c>
      <c r="N340" s="171" t="s">
        <v>31</v>
      </c>
      <c r="V340" s="137" t="s">
        <v>258</v>
      </c>
    </row>
    <row r="341" spans="1:24" s="132" customFormat="1" x14ac:dyDescent="0.2">
      <c r="A341" s="167"/>
      <c r="B341" s="166" t="s">
        <v>31</v>
      </c>
      <c r="C341" s="904" t="s">
        <v>240</v>
      </c>
      <c r="D341" s="904"/>
      <c r="E341" s="904"/>
      <c r="F341" s="168" t="s">
        <v>241</v>
      </c>
      <c r="G341" s="168" t="s">
        <v>860</v>
      </c>
      <c r="H341" s="168" t="s">
        <v>520</v>
      </c>
      <c r="I341" s="168" t="s">
        <v>2010</v>
      </c>
      <c r="J341" s="169" t="s">
        <v>31</v>
      </c>
      <c r="K341" s="168" t="s">
        <v>31</v>
      </c>
      <c r="L341" s="169" t="s">
        <v>31</v>
      </c>
      <c r="M341" s="170" t="s">
        <v>31</v>
      </c>
      <c r="N341" s="171" t="s">
        <v>31</v>
      </c>
      <c r="V341" s="137" t="s">
        <v>240</v>
      </c>
    </row>
    <row r="342" spans="1:24" s="132" customFormat="1" x14ac:dyDescent="0.2">
      <c r="A342" s="167"/>
      <c r="B342" s="166" t="s">
        <v>31</v>
      </c>
      <c r="C342" s="917" t="s">
        <v>244</v>
      </c>
      <c r="D342" s="917"/>
      <c r="E342" s="917"/>
      <c r="F342" s="159" t="s">
        <v>31</v>
      </c>
      <c r="G342" s="159" t="s">
        <v>31</v>
      </c>
      <c r="H342" s="159" t="s">
        <v>31</v>
      </c>
      <c r="I342" s="159" t="s">
        <v>31</v>
      </c>
      <c r="J342" s="160">
        <v>1088.05</v>
      </c>
      <c r="K342" s="159" t="s">
        <v>31</v>
      </c>
      <c r="L342" s="160">
        <v>43.18</v>
      </c>
      <c r="M342" s="161" t="s">
        <v>31</v>
      </c>
      <c r="N342" s="162" t="s">
        <v>31</v>
      </c>
      <c r="W342" s="137" t="s">
        <v>244</v>
      </c>
    </row>
    <row r="343" spans="1:24" s="132" customFormat="1" x14ac:dyDescent="0.2">
      <c r="A343" s="167"/>
      <c r="B343" s="166" t="s">
        <v>31</v>
      </c>
      <c r="C343" s="904" t="s">
        <v>245</v>
      </c>
      <c r="D343" s="904"/>
      <c r="E343" s="904"/>
      <c r="F343" s="168" t="s">
        <v>31</v>
      </c>
      <c r="G343" s="168" t="s">
        <v>31</v>
      </c>
      <c r="H343" s="168" t="s">
        <v>31</v>
      </c>
      <c r="I343" s="168" t="s">
        <v>31</v>
      </c>
      <c r="J343" s="169" t="s">
        <v>31</v>
      </c>
      <c r="K343" s="168" t="s">
        <v>31</v>
      </c>
      <c r="L343" s="169">
        <v>6.67</v>
      </c>
      <c r="M343" s="170" t="s">
        <v>31</v>
      </c>
      <c r="N343" s="171" t="s">
        <v>31</v>
      </c>
      <c r="V343" s="137" t="s">
        <v>245</v>
      </c>
    </row>
    <row r="344" spans="1:24" s="132" customFormat="1" ht="22.5" x14ac:dyDescent="0.2">
      <c r="A344" s="167"/>
      <c r="B344" s="166" t="s">
        <v>892</v>
      </c>
      <c r="C344" s="904" t="s">
        <v>893</v>
      </c>
      <c r="D344" s="904"/>
      <c r="E344" s="904"/>
      <c r="F344" s="168" t="s">
        <v>144</v>
      </c>
      <c r="G344" s="168" t="s">
        <v>248</v>
      </c>
      <c r="H344" s="168" t="s">
        <v>31</v>
      </c>
      <c r="I344" s="168" t="s">
        <v>248</v>
      </c>
      <c r="J344" s="169" t="s">
        <v>31</v>
      </c>
      <c r="K344" s="168" t="s">
        <v>31</v>
      </c>
      <c r="L344" s="169">
        <v>6.34</v>
      </c>
      <c r="M344" s="170" t="s">
        <v>31</v>
      </c>
      <c r="N344" s="171" t="s">
        <v>31</v>
      </c>
      <c r="V344" s="137" t="s">
        <v>893</v>
      </c>
    </row>
    <row r="345" spans="1:24" s="132" customFormat="1" ht="22.5" x14ac:dyDescent="0.2">
      <c r="A345" s="167"/>
      <c r="B345" s="166" t="s">
        <v>894</v>
      </c>
      <c r="C345" s="904" t="s">
        <v>895</v>
      </c>
      <c r="D345" s="904"/>
      <c r="E345" s="904"/>
      <c r="F345" s="168" t="s">
        <v>144</v>
      </c>
      <c r="G345" s="168" t="s">
        <v>554</v>
      </c>
      <c r="H345" s="168" t="s">
        <v>31</v>
      </c>
      <c r="I345" s="168" t="s">
        <v>554</v>
      </c>
      <c r="J345" s="169" t="s">
        <v>31</v>
      </c>
      <c r="K345" s="168" t="s">
        <v>31</v>
      </c>
      <c r="L345" s="169">
        <v>4.34</v>
      </c>
      <c r="M345" s="170" t="s">
        <v>31</v>
      </c>
      <c r="N345" s="171" t="s">
        <v>31</v>
      </c>
      <c r="V345" s="137" t="s">
        <v>895</v>
      </c>
    </row>
    <row r="346" spans="1:24" s="132" customFormat="1" x14ac:dyDescent="0.2">
      <c r="A346" s="172"/>
      <c r="B346" s="173"/>
      <c r="C346" s="918" t="s">
        <v>252</v>
      </c>
      <c r="D346" s="918"/>
      <c r="E346" s="918"/>
      <c r="F346" s="174" t="s">
        <v>31</v>
      </c>
      <c r="G346" s="174" t="s">
        <v>31</v>
      </c>
      <c r="H346" s="174" t="s">
        <v>31</v>
      </c>
      <c r="I346" s="174" t="s">
        <v>31</v>
      </c>
      <c r="J346" s="175" t="s">
        <v>31</v>
      </c>
      <c r="K346" s="174" t="s">
        <v>31</v>
      </c>
      <c r="L346" s="175">
        <v>53.86</v>
      </c>
      <c r="M346" s="161" t="s">
        <v>31</v>
      </c>
      <c r="N346" s="176" t="s">
        <v>31</v>
      </c>
      <c r="X346" s="137" t="s">
        <v>252</v>
      </c>
    </row>
    <row r="347" spans="1:24" s="132" customFormat="1" ht="22.5" x14ac:dyDescent="0.2">
      <c r="A347" s="157" t="s">
        <v>1599</v>
      </c>
      <c r="B347" s="158" t="s">
        <v>1956</v>
      </c>
      <c r="C347" s="917" t="s">
        <v>1957</v>
      </c>
      <c r="D347" s="917"/>
      <c r="E347" s="917"/>
      <c r="F347" s="159" t="s">
        <v>564</v>
      </c>
      <c r="G347" s="159" t="s">
        <v>31</v>
      </c>
      <c r="H347" s="159" t="s">
        <v>31</v>
      </c>
      <c r="I347" s="159" t="s">
        <v>2011</v>
      </c>
      <c r="J347" s="160">
        <v>6726.18</v>
      </c>
      <c r="K347" s="159" t="s">
        <v>31</v>
      </c>
      <c r="L347" s="160">
        <v>50.18</v>
      </c>
      <c r="M347" s="161" t="s">
        <v>31</v>
      </c>
      <c r="N347" s="162" t="s">
        <v>31</v>
      </c>
      <c r="R347" s="137" t="s">
        <v>1957</v>
      </c>
    </row>
    <row r="348" spans="1:24" s="132" customFormat="1" x14ac:dyDescent="0.2">
      <c r="A348" s="163"/>
      <c r="B348" s="164"/>
      <c r="C348" s="904" t="s">
        <v>2012</v>
      </c>
      <c r="D348" s="904"/>
      <c r="E348" s="904"/>
      <c r="F348" s="904"/>
      <c r="G348" s="904"/>
      <c r="H348" s="904"/>
      <c r="I348" s="904"/>
      <c r="J348" s="904"/>
      <c r="K348" s="904"/>
      <c r="L348" s="904"/>
      <c r="M348" s="904"/>
      <c r="N348" s="912"/>
      <c r="S348" s="137" t="s">
        <v>2012</v>
      </c>
    </row>
    <row r="349" spans="1:24" s="132" customFormat="1" ht="22.5" x14ac:dyDescent="0.2">
      <c r="A349" s="157" t="s">
        <v>1602</v>
      </c>
      <c r="B349" s="158" t="s">
        <v>1960</v>
      </c>
      <c r="C349" s="917" t="s">
        <v>1961</v>
      </c>
      <c r="D349" s="917"/>
      <c r="E349" s="917"/>
      <c r="F349" s="159" t="s">
        <v>564</v>
      </c>
      <c r="G349" s="159" t="s">
        <v>31</v>
      </c>
      <c r="H349" s="159" t="s">
        <v>31</v>
      </c>
      <c r="I349" s="159" t="s">
        <v>1962</v>
      </c>
      <c r="J349" s="160" t="s">
        <v>31</v>
      </c>
      <c r="K349" s="159" t="s">
        <v>31</v>
      </c>
      <c r="L349" s="160" t="s">
        <v>31</v>
      </c>
      <c r="M349" s="161" t="s">
        <v>31</v>
      </c>
      <c r="N349" s="162" t="s">
        <v>31</v>
      </c>
      <c r="R349" s="137" t="s">
        <v>1961</v>
      </c>
    </row>
    <row r="350" spans="1:24" s="132" customFormat="1" x14ac:dyDescent="0.2">
      <c r="A350" s="163"/>
      <c r="B350" s="164"/>
      <c r="C350" s="904" t="s">
        <v>1963</v>
      </c>
      <c r="D350" s="904"/>
      <c r="E350" s="904"/>
      <c r="F350" s="904"/>
      <c r="G350" s="904"/>
      <c r="H350" s="904"/>
      <c r="I350" s="904"/>
      <c r="J350" s="904"/>
      <c r="K350" s="904"/>
      <c r="L350" s="904"/>
      <c r="M350" s="904"/>
      <c r="N350" s="912"/>
      <c r="S350" s="137" t="s">
        <v>1963</v>
      </c>
    </row>
    <row r="351" spans="1:24" s="132" customFormat="1" ht="33.75" x14ac:dyDescent="0.2">
      <c r="A351" s="165"/>
      <c r="B351" s="166" t="s">
        <v>518</v>
      </c>
      <c r="C351" s="904" t="s">
        <v>519</v>
      </c>
      <c r="D351" s="904"/>
      <c r="E351" s="904"/>
      <c r="F351" s="904"/>
      <c r="G351" s="904"/>
      <c r="H351" s="904"/>
      <c r="I351" s="904"/>
      <c r="J351" s="904"/>
      <c r="K351" s="904"/>
      <c r="L351" s="904"/>
      <c r="M351" s="904"/>
      <c r="N351" s="912"/>
      <c r="T351" s="137" t="s">
        <v>519</v>
      </c>
    </row>
    <row r="352" spans="1:24" s="132" customFormat="1" x14ac:dyDescent="0.2">
      <c r="A352" s="167"/>
      <c r="B352" s="166" t="s">
        <v>225</v>
      </c>
      <c r="C352" s="904" t="s">
        <v>255</v>
      </c>
      <c r="D352" s="904"/>
      <c r="E352" s="904"/>
      <c r="F352" s="168" t="s">
        <v>31</v>
      </c>
      <c r="G352" s="168" t="s">
        <v>31</v>
      </c>
      <c r="H352" s="168" t="s">
        <v>31</v>
      </c>
      <c r="I352" s="168" t="s">
        <v>31</v>
      </c>
      <c r="J352" s="169">
        <v>1795.86</v>
      </c>
      <c r="K352" s="168" t="s">
        <v>520</v>
      </c>
      <c r="L352" s="169">
        <v>4.49</v>
      </c>
      <c r="M352" s="170" t="s">
        <v>31</v>
      </c>
      <c r="N352" s="171" t="s">
        <v>31</v>
      </c>
      <c r="U352" s="137" t="s">
        <v>255</v>
      </c>
    </row>
    <row r="353" spans="1:24" s="132" customFormat="1" x14ac:dyDescent="0.2">
      <c r="A353" s="167"/>
      <c r="B353" s="166" t="s">
        <v>235</v>
      </c>
      <c r="C353" s="904" t="s">
        <v>236</v>
      </c>
      <c r="D353" s="904"/>
      <c r="E353" s="904"/>
      <c r="F353" s="168" t="s">
        <v>31</v>
      </c>
      <c r="G353" s="168" t="s">
        <v>31</v>
      </c>
      <c r="H353" s="168" t="s">
        <v>31</v>
      </c>
      <c r="I353" s="168" t="s">
        <v>31</v>
      </c>
      <c r="J353" s="169">
        <v>28.64</v>
      </c>
      <c r="K353" s="168" t="s">
        <v>520</v>
      </c>
      <c r="L353" s="169">
        <v>7.0000000000000007E-2</v>
      </c>
      <c r="M353" s="170" t="s">
        <v>31</v>
      </c>
      <c r="N353" s="171" t="s">
        <v>31</v>
      </c>
      <c r="U353" s="137" t="s">
        <v>236</v>
      </c>
    </row>
    <row r="354" spans="1:24" s="132" customFormat="1" x14ac:dyDescent="0.2">
      <c r="A354" s="167"/>
      <c r="B354" s="166" t="s">
        <v>238</v>
      </c>
      <c r="C354" s="904" t="s">
        <v>239</v>
      </c>
      <c r="D354" s="904"/>
      <c r="E354" s="904"/>
      <c r="F354" s="168" t="s">
        <v>31</v>
      </c>
      <c r="G354" s="168" t="s">
        <v>31</v>
      </c>
      <c r="H354" s="168" t="s">
        <v>31</v>
      </c>
      <c r="I354" s="168" t="s">
        <v>31</v>
      </c>
      <c r="J354" s="169">
        <v>4.09</v>
      </c>
      <c r="K354" s="168" t="s">
        <v>520</v>
      </c>
      <c r="L354" s="169">
        <v>0.01</v>
      </c>
      <c r="M354" s="170" t="s">
        <v>31</v>
      </c>
      <c r="N354" s="171" t="s">
        <v>31</v>
      </c>
      <c r="U354" s="137" t="s">
        <v>239</v>
      </c>
    </row>
    <row r="355" spans="1:24" s="132" customFormat="1" x14ac:dyDescent="0.2">
      <c r="A355" s="167"/>
      <c r="B355" s="166" t="s">
        <v>31</v>
      </c>
      <c r="C355" s="904" t="s">
        <v>258</v>
      </c>
      <c r="D355" s="904"/>
      <c r="E355" s="904"/>
      <c r="F355" s="168" t="s">
        <v>241</v>
      </c>
      <c r="G355" s="168" t="s">
        <v>1964</v>
      </c>
      <c r="H355" s="168" t="s">
        <v>520</v>
      </c>
      <c r="I355" s="168" t="s">
        <v>1965</v>
      </c>
      <c r="J355" s="169" t="s">
        <v>31</v>
      </c>
      <c r="K355" s="168" t="s">
        <v>31</v>
      </c>
      <c r="L355" s="169" t="s">
        <v>31</v>
      </c>
      <c r="M355" s="170" t="s">
        <v>31</v>
      </c>
      <c r="N355" s="171" t="s">
        <v>31</v>
      </c>
      <c r="V355" s="137" t="s">
        <v>258</v>
      </c>
    </row>
    <row r="356" spans="1:24" s="132" customFormat="1" x14ac:dyDescent="0.2">
      <c r="A356" s="167"/>
      <c r="B356" s="166" t="s">
        <v>31</v>
      </c>
      <c r="C356" s="904" t="s">
        <v>240</v>
      </c>
      <c r="D356" s="904"/>
      <c r="E356" s="904"/>
      <c r="F356" s="168" t="s">
        <v>241</v>
      </c>
      <c r="G356" s="168" t="s">
        <v>585</v>
      </c>
      <c r="H356" s="168" t="s">
        <v>520</v>
      </c>
      <c r="I356" s="168" t="s">
        <v>1966</v>
      </c>
      <c r="J356" s="169" t="s">
        <v>31</v>
      </c>
      <c r="K356" s="168" t="s">
        <v>31</v>
      </c>
      <c r="L356" s="169" t="s">
        <v>31</v>
      </c>
      <c r="M356" s="170" t="s">
        <v>31</v>
      </c>
      <c r="N356" s="171" t="s">
        <v>31</v>
      </c>
      <c r="V356" s="137" t="s">
        <v>240</v>
      </c>
    </row>
    <row r="357" spans="1:24" s="132" customFormat="1" x14ac:dyDescent="0.2">
      <c r="A357" s="167"/>
      <c r="B357" s="166" t="s">
        <v>31</v>
      </c>
      <c r="C357" s="917" t="s">
        <v>244</v>
      </c>
      <c r="D357" s="917"/>
      <c r="E357" s="917"/>
      <c r="F357" s="159" t="s">
        <v>31</v>
      </c>
      <c r="G357" s="159" t="s">
        <v>31</v>
      </c>
      <c r="H357" s="159" t="s">
        <v>31</v>
      </c>
      <c r="I357" s="159" t="s">
        <v>31</v>
      </c>
      <c r="J357" s="160">
        <v>1824.5</v>
      </c>
      <c r="K357" s="159" t="s">
        <v>31</v>
      </c>
      <c r="L357" s="160">
        <v>4.5599999999999996</v>
      </c>
      <c r="M357" s="161" t="s">
        <v>31</v>
      </c>
      <c r="N357" s="162" t="s">
        <v>31</v>
      </c>
      <c r="W357" s="137" t="s">
        <v>244</v>
      </c>
    </row>
    <row r="358" spans="1:24" s="132" customFormat="1" x14ac:dyDescent="0.2">
      <c r="A358" s="167"/>
      <c r="B358" s="166" t="s">
        <v>31</v>
      </c>
      <c r="C358" s="904" t="s">
        <v>245</v>
      </c>
      <c r="D358" s="904"/>
      <c r="E358" s="904"/>
      <c r="F358" s="168" t="s">
        <v>31</v>
      </c>
      <c r="G358" s="168" t="s">
        <v>31</v>
      </c>
      <c r="H358" s="168" t="s">
        <v>31</v>
      </c>
      <c r="I358" s="168" t="s">
        <v>31</v>
      </c>
      <c r="J358" s="169" t="s">
        <v>31</v>
      </c>
      <c r="K358" s="168" t="s">
        <v>31</v>
      </c>
      <c r="L358" s="169">
        <v>4.5</v>
      </c>
      <c r="M358" s="170" t="s">
        <v>31</v>
      </c>
      <c r="N358" s="171" t="s">
        <v>31</v>
      </c>
      <c r="V358" s="137" t="s">
        <v>245</v>
      </c>
    </row>
    <row r="359" spans="1:24" s="132" customFormat="1" ht="33.75" x14ac:dyDescent="0.2">
      <c r="A359" s="167"/>
      <c r="B359" s="166" t="s">
        <v>549</v>
      </c>
      <c r="C359" s="904" t="s">
        <v>550</v>
      </c>
      <c r="D359" s="904"/>
      <c r="E359" s="904"/>
      <c r="F359" s="168" t="s">
        <v>144</v>
      </c>
      <c r="G359" s="168" t="s">
        <v>551</v>
      </c>
      <c r="H359" s="168" t="s">
        <v>31</v>
      </c>
      <c r="I359" s="168" t="s">
        <v>551</v>
      </c>
      <c r="J359" s="169" t="s">
        <v>31</v>
      </c>
      <c r="K359" s="168" t="s">
        <v>31</v>
      </c>
      <c r="L359" s="169">
        <v>4.7300000000000004</v>
      </c>
      <c r="M359" s="170" t="s">
        <v>31</v>
      </c>
      <c r="N359" s="171" t="s">
        <v>31</v>
      </c>
      <c r="V359" s="137" t="s">
        <v>550</v>
      </c>
    </row>
    <row r="360" spans="1:24" s="132" customFormat="1" ht="33.75" x14ac:dyDescent="0.2">
      <c r="A360" s="167"/>
      <c r="B360" s="166" t="s">
        <v>552</v>
      </c>
      <c r="C360" s="904" t="s">
        <v>553</v>
      </c>
      <c r="D360" s="904"/>
      <c r="E360" s="904"/>
      <c r="F360" s="168" t="s">
        <v>144</v>
      </c>
      <c r="G360" s="168" t="s">
        <v>554</v>
      </c>
      <c r="H360" s="168" t="s">
        <v>31</v>
      </c>
      <c r="I360" s="168" t="s">
        <v>554</v>
      </c>
      <c r="J360" s="169" t="s">
        <v>31</v>
      </c>
      <c r="K360" s="168" t="s">
        <v>31</v>
      </c>
      <c r="L360" s="169">
        <v>2.93</v>
      </c>
      <c r="M360" s="170" t="s">
        <v>31</v>
      </c>
      <c r="N360" s="171" t="s">
        <v>31</v>
      </c>
      <c r="V360" s="137" t="s">
        <v>553</v>
      </c>
    </row>
    <row r="361" spans="1:24" s="132" customFormat="1" x14ac:dyDescent="0.2">
      <c r="A361" s="172"/>
      <c r="B361" s="173"/>
      <c r="C361" s="918" t="s">
        <v>252</v>
      </c>
      <c r="D361" s="918"/>
      <c r="E361" s="918"/>
      <c r="F361" s="174" t="s">
        <v>31</v>
      </c>
      <c r="G361" s="174" t="s">
        <v>31</v>
      </c>
      <c r="H361" s="174" t="s">
        <v>31</v>
      </c>
      <c r="I361" s="174" t="s">
        <v>31</v>
      </c>
      <c r="J361" s="175" t="s">
        <v>31</v>
      </c>
      <c r="K361" s="174" t="s">
        <v>31</v>
      </c>
      <c r="L361" s="175">
        <v>12.22</v>
      </c>
      <c r="M361" s="161" t="s">
        <v>31</v>
      </c>
      <c r="N361" s="176" t="s">
        <v>31</v>
      </c>
      <c r="X361" s="137" t="s">
        <v>252</v>
      </c>
    </row>
    <row r="362" spans="1:24" s="132" customFormat="1" ht="22.5" x14ac:dyDescent="0.2">
      <c r="A362" s="157" t="s">
        <v>1605</v>
      </c>
      <c r="B362" s="158" t="s">
        <v>1967</v>
      </c>
      <c r="C362" s="917" t="s">
        <v>1968</v>
      </c>
      <c r="D362" s="917"/>
      <c r="E362" s="917"/>
      <c r="F362" s="159" t="s">
        <v>744</v>
      </c>
      <c r="G362" s="159" t="s">
        <v>31</v>
      </c>
      <c r="H362" s="159" t="s">
        <v>31</v>
      </c>
      <c r="I362" s="159" t="s">
        <v>235</v>
      </c>
      <c r="J362" s="160">
        <v>25.03</v>
      </c>
      <c r="K362" s="159" t="s">
        <v>31</v>
      </c>
      <c r="L362" s="160">
        <v>50.06</v>
      </c>
      <c r="M362" s="161" t="s">
        <v>31</v>
      </c>
      <c r="N362" s="162" t="s">
        <v>31</v>
      </c>
      <c r="R362" s="137" t="s">
        <v>1968</v>
      </c>
    </row>
    <row r="363" spans="1:24" s="132" customFormat="1" x14ac:dyDescent="0.2">
      <c r="A363" s="920" t="s">
        <v>2013</v>
      </c>
      <c r="B363" s="921"/>
      <c r="C363" s="921"/>
      <c r="D363" s="921"/>
      <c r="E363" s="921"/>
      <c r="F363" s="921"/>
      <c r="G363" s="921"/>
      <c r="H363" s="921"/>
      <c r="I363" s="921"/>
      <c r="J363" s="921"/>
      <c r="K363" s="921"/>
      <c r="L363" s="921"/>
      <c r="M363" s="921"/>
      <c r="N363" s="922"/>
      <c r="Q363" s="137" t="s">
        <v>2013</v>
      </c>
    </row>
    <row r="364" spans="1:24" s="132" customFormat="1" ht="56.25" x14ac:dyDescent="0.2">
      <c r="A364" s="157" t="s">
        <v>1606</v>
      </c>
      <c r="B364" s="158" t="s">
        <v>1869</v>
      </c>
      <c r="C364" s="917" t="s">
        <v>1870</v>
      </c>
      <c r="D364" s="917"/>
      <c r="E364" s="917"/>
      <c r="F364" s="159" t="s">
        <v>228</v>
      </c>
      <c r="G364" s="159" t="s">
        <v>31</v>
      </c>
      <c r="H364" s="159" t="s">
        <v>31</v>
      </c>
      <c r="I364" s="159" t="s">
        <v>2014</v>
      </c>
      <c r="J364" s="160" t="s">
        <v>31</v>
      </c>
      <c r="K364" s="159" t="s">
        <v>31</v>
      </c>
      <c r="L364" s="160" t="s">
        <v>31</v>
      </c>
      <c r="M364" s="161" t="s">
        <v>31</v>
      </c>
      <c r="N364" s="162" t="s">
        <v>31</v>
      </c>
      <c r="R364" s="137" t="s">
        <v>1870</v>
      </c>
    </row>
    <row r="365" spans="1:24" s="132" customFormat="1" x14ac:dyDescent="0.2">
      <c r="A365" s="163"/>
      <c r="B365" s="164"/>
      <c r="C365" s="904" t="s">
        <v>2015</v>
      </c>
      <c r="D365" s="904"/>
      <c r="E365" s="904"/>
      <c r="F365" s="904"/>
      <c r="G365" s="904"/>
      <c r="H365" s="904"/>
      <c r="I365" s="904"/>
      <c r="J365" s="904"/>
      <c r="K365" s="904"/>
      <c r="L365" s="904"/>
      <c r="M365" s="904"/>
      <c r="N365" s="912"/>
      <c r="S365" s="137" t="s">
        <v>2015</v>
      </c>
    </row>
    <row r="366" spans="1:24" s="132" customFormat="1" ht="33.75" x14ac:dyDescent="0.2">
      <c r="A366" s="165"/>
      <c r="B366" s="166" t="s">
        <v>518</v>
      </c>
      <c r="C366" s="904" t="s">
        <v>519</v>
      </c>
      <c r="D366" s="904"/>
      <c r="E366" s="904"/>
      <c r="F366" s="904"/>
      <c r="G366" s="904"/>
      <c r="H366" s="904"/>
      <c r="I366" s="904"/>
      <c r="J366" s="904"/>
      <c r="K366" s="904"/>
      <c r="L366" s="904"/>
      <c r="M366" s="904"/>
      <c r="N366" s="912"/>
      <c r="T366" s="137" t="s">
        <v>519</v>
      </c>
    </row>
    <row r="367" spans="1:24" s="132" customFormat="1" x14ac:dyDescent="0.2">
      <c r="A367" s="167"/>
      <c r="B367" s="166" t="s">
        <v>235</v>
      </c>
      <c r="C367" s="904" t="s">
        <v>236</v>
      </c>
      <c r="D367" s="904"/>
      <c r="E367" s="904"/>
      <c r="F367" s="168" t="s">
        <v>31</v>
      </c>
      <c r="G367" s="168" t="s">
        <v>31</v>
      </c>
      <c r="H367" s="168" t="s">
        <v>31</v>
      </c>
      <c r="I367" s="168" t="s">
        <v>31</v>
      </c>
      <c r="J367" s="169">
        <v>4547.3</v>
      </c>
      <c r="K367" s="168" t="s">
        <v>520</v>
      </c>
      <c r="L367" s="169">
        <v>463.26</v>
      </c>
      <c r="M367" s="170" t="s">
        <v>31</v>
      </c>
      <c r="N367" s="171" t="s">
        <v>31</v>
      </c>
      <c r="U367" s="137" t="s">
        <v>236</v>
      </c>
    </row>
    <row r="368" spans="1:24" s="132" customFormat="1" x14ac:dyDescent="0.2">
      <c r="A368" s="167"/>
      <c r="B368" s="166" t="s">
        <v>238</v>
      </c>
      <c r="C368" s="904" t="s">
        <v>239</v>
      </c>
      <c r="D368" s="904"/>
      <c r="E368" s="904"/>
      <c r="F368" s="168" t="s">
        <v>31</v>
      </c>
      <c r="G368" s="168" t="s">
        <v>31</v>
      </c>
      <c r="H368" s="168" t="s">
        <v>31</v>
      </c>
      <c r="I368" s="168" t="s">
        <v>31</v>
      </c>
      <c r="J368" s="169">
        <v>499.5</v>
      </c>
      <c r="K368" s="168" t="s">
        <v>520</v>
      </c>
      <c r="L368" s="169">
        <v>50.89</v>
      </c>
      <c r="M368" s="170" t="s">
        <v>31</v>
      </c>
      <c r="N368" s="171" t="s">
        <v>31</v>
      </c>
      <c r="U368" s="137" t="s">
        <v>239</v>
      </c>
    </row>
    <row r="369" spans="1:24" s="132" customFormat="1" x14ac:dyDescent="0.2">
      <c r="A369" s="167"/>
      <c r="B369" s="166" t="s">
        <v>31</v>
      </c>
      <c r="C369" s="904" t="s">
        <v>240</v>
      </c>
      <c r="D369" s="904"/>
      <c r="E369" s="904"/>
      <c r="F369" s="168" t="s">
        <v>241</v>
      </c>
      <c r="G369" s="168" t="s">
        <v>447</v>
      </c>
      <c r="H369" s="168" t="s">
        <v>520</v>
      </c>
      <c r="I369" s="168" t="s">
        <v>2016</v>
      </c>
      <c r="J369" s="169" t="s">
        <v>31</v>
      </c>
      <c r="K369" s="168" t="s">
        <v>31</v>
      </c>
      <c r="L369" s="169" t="s">
        <v>31</v>
      </c>
      <c r="M369" s="170" t="s">
        <v>31</v>
      </c>
      <c r="N369" s="171" t="s">
        <v>31</v>
      </c>
      <c r="V369" s="137" t="s">
        <v>240</v>
      </c>
    </row>
    <row r="370" spans="1:24" s="132" customFormat="1" x14ac:dyDescent="0.2">
      <c r="A370" s="167"/>
      <c r="B370" s="166" t="s">
        <v>31</v>
      </c>
      <c r="C370" s="917" t="s">
        <v>244</v>
      </c>
      <c r="D370" s="917"/>
      <c r="E370" s="917"/>
      <c r="F370" s="159" t="s">
        <v>31</v>
      </c>
      <c r="G370" s="159" t="s">
        <v>31</v>
      </c>
      <c r="H370" s="159" t="s">
        <v>31</v>
      </c>
      <c r="I370" s="159" t="s">
        <v>31</v>
      </c>
      <c r="J370" s="160">
        <v>4547.3</v>
      </c>
      <c r="K370" s="159" t="s">
        <v>31</v>
      </c>
      <c r="L370" s="160">
        <v>463.26</v>
      </c>
      <c r="M370" s="161" t="s">
        <v>31</v>
      </c>
      <c r="N370" s="162" t="s">
        <v>31</v>
      </c>
      <c r="W370" s="137" t="s">
        <v>244</v>
      </c>
    </row>
    <row r="371" spans="1:24" s="132" customFormat="1" x14ac:dyDescent="0.2">
      <c r="A371" s="167"/>
      <c r="B371" s="166" t="s">
        <v>31</v>
      </c>
      <c r="C371" s="904" t="s">
        <v>245</v>
      </c>
      <c r="D371" s="904"/>
      <c r="E371" s="904"/>
      <c r="F371" s="168" t="s">
        <v>31</v>
      </c>
      <c r="G371" s="168" t="s">
        <v>31</v>
      </c>
      <c r="H371" s="168" t="s">
        <v>31</v>
      </c>
      <c r="I371" s="168" t="s">
        <v>31</v>
      </c>
      <c r="J371" s="169" t="s">
        <v>31</v>
      </c>
      <c r="K371" s="168" t="s">
        <v>31</v>
      </c>
      <c r="L371" s="169">
        <v>50.89</v>
      </c>
      <c r="M371" s="170" t="s">
        <v>31</v>
      </c>
      <c r="N371" s="171" t="s">
        <v>31</v>
      </c>
      <c r="V371" s="137" t="s">
        <v>245</v>
      </c>
    </row>
    <row r="372" spans="1:24" s="132" customFormat="1" ht="33.75" x14ac:dyDescent="0.2">
      <c r="A372" s="167"/>
      <c r="B372" s="166" t="s">
        <v>246</v>
      </c>
      <c r="C372" s="904" t="s">
        <v>247</v>
      </c>
      <c r="D372" s="904"/>
      <c r="E372" s="904"/>
      <c r="F372" s="168" t="s">
        <v>144</v>
      </c>
      <c r="G372" s="168" t="s">
        <v>248</v>
      </c>
      <c r="H372" s="168" t="s">
        <v>31</v>
      </c>
      <c r="I372" s="168" t="s">
        <v>248</v>
      </c>
      <c r="J372" s="169" t="s">
        <v>31</v>
      </c>
      <c r="K372" s="168" t="s">
        <v>31</v>
      </c>
      <c r="L372" s="169">
        <v>48.35</v>
      </c>
      <c r="M372" s="170" t="s">
        <v>31</v>
      </c>
      <c r="N372" s="171" t="s">
        <v>31</v>
      </c>
      <c r="V372" s="137" t="s">
        <v>247</v>
      </c>
    </row>
    <row r="373" spans="1:24" s="132" customFormat="1" ht="22.5" x14ac:dyDescent="0.2">
      <c r="A373" s="167"/>
      <c r="B373" s="166" t="s">
        <v>249</v>
      </c>
      <c r="C373" s="904" t="s">
        <v>250</v>
      </c>
      <c r="D373" s="904"/>
      <c r="E373" s="904"/>
      <c r="F373" s="168" t="s">
        <v>144</v>
      </c>
      <c r="G373" s="168" t="s">
        <v>251</v>
      </c>
      <c r="H373" s="168" t="s">
        <v>31</v>
      </c>
      <c r="I373" s="168" t="s">
        <v>251</v>
      </c>
      <c r="J373" s="169" t="s">
        <v>31</v>
      </c>
      <c r="K373" s="168" t="s">
        <v>31</v>
      </c>
      <c r="L373" s="169">
        <v>25.45</v>
      </c>
      <c r="M373" s="170" t="s">
        <v>31</v>
      </c>
      <c r="N373" s="171" t="s">
        <v>31</v>
      </c>
      <c r="V373" s="137" t="s">
        <v>250</v>
      </c>
    </row>
    <row r="374" spans="1:24" s="132" customFormat="1" x14ac:dyDescent="0.2">
      <c r="A374" s="172"/>
      <c r="B374" s="173"/>
      <c r="C374" s="918" t="s">
        <v>252</v>
      </c>
      <c r="D374" s="918"/>
      <c r="E374" s="918"/>
      <c r="F374" s="174" t="s">
        <v>31</v>
      </c>
      <c r="G374" s="174" t="s">
        <v>31</v>
      </c>
      <c r="H374" s="174" t="s">
        <v>31</v>
      </c>
      <c r="I374" s="174" t="s">
        <v>31</v>
      </c>
      <c r="J374" s="175" t="s">
        <v>31</v>
      </c>
      <c r="K374" s="174" t="s">
        <v>31</v>
      </c>
      <c r="L374" s="175">
        <v>537.05999999999995</v>
      </c>
      <c r="M374" s="161" t="s">
        <v>31</v>
      </c>
      <c r="N374" s="176" t="s">
        <v>31</v>
      </c>
      <c r="X374" s="137" t="s">
        <v>252</v>
      </c>
    </row>
    <row r="375" spans="1:24" s="132" customFormat="1" ht="45" x14ac:dyDescent="0.2">
      <c r="A375" s="157" t="s">
        <v>1609</v>
      </c>
      <c r="B375" s="158" t="s">
        <v>263</v>
      </c>
      <c r="C375" s="917" t="s">
        <v>305</v>
      </c>
      <c r="D375" s="917"/>
      <c r="E375" s="917"/>
      <c r="F375" s="159" t="s">
        <v>265</v>
      </c>
      <c r="G375" s="159" t="s">
        <v>31</v>
      </c>
      <c r="H375" s="159" t="s">
        <v>31</v>
      </c>
      <c r="I375" s="159" t="s">
        <v>2017</v>
      </c>
      <c r="J375" s="160">
        <v>2.91</v>
      </c>
      <c r="K375" s="159" t="s">
        <v>31</v>
      </c>
      <c r="L375" s="160">
        <v>426.9</v>
      </c>
      <c r="M375" s="161" t="s">
        <v>31</v>
      </c>
      <c r="N375" s="162" t="s">
        <v>31</v>
      </c>
      <c r="R375" s="137" t="s">
        <v>305</v>
      </c>
    </row>
    <row r="376" spans="1:24" s="132" customFormat="1" x14ac:dyDescent="0.2">
      <c r="A376" s="163"/>
      <c r="B376" s="164"/>
      <c r="C376" s="904" t="s">
        <v>2018</v>
      </c>
      <c r="D376" s="904"/>
      <c r="E376" s="904"/>
      <c r="F376" s="904"/>
      <c r="G376" s="904"/>
      <c r="H376" s="904"/>
      <c r="I376" s="904"/>
      <c r="J376" s="904"/>
      <c r="K376" s="904"/>
      <c r="L376" s="904"/>
      <c r="M376" s="904"/>
      <c r="N376" s="912"/>
      <c r="S376" s="137" t="s">
        <v>2018</v>
      </c>
    </row>
    <row r="377" spans="1:24" s="132" customFormat="1" ht="45" x14ac:dyDescent="0.2">
      <c r="A377" s="157" t="s">
        <v>1610</v>
      </c>
      <c r="B377" s="158" t="s">
        <v>1876</v>
      </c>
      <c r="C377" s="917" t="s">
        <v>1877</v>
      </c>
      <c r="D377" s="917"/>
      <c r="E377" s="917"/>
      <c r="F377" s="159" t="s">
        <v>228</v>
      </c>
      <c r="G377" s="159" t="s">
        <v>31</v>
      </c>
      <c r="H377" s="159" t="s">
        <v>31</v>
      </c>
      <c r="I377" s="159" t="s">
        <v>2019</v>
      </c>
      <c r="J377" s="160" t="s">
        <v>31</v>
      </c>
      <c r="K377" s="159" t="s">
        <v>31</v>
      </c>
      <c r="L377" s="160" t="s">
        <v>31</v>
      </c>
      <c r="M377" s="161" t="s">
        <v>31</v>
      </c>
      <c r="N377" s="162" t="s">
        <v>31</v>
      </c>
      <c r="R377" s="137" t="s">
        <v>1877</v>
      </c>
    </row>
    <row r="378" spans="1:24" s="132" customFormat="1" x14ac:dyDescent="0.2">
      <c r="A378" s="163"/>
      <c r="B378" s="164"/>
      <c r="C378" s="904" t="s">
        <v>2020</v>
      </c>
      <c r="D378" s="904"/>
      <c r="E378" s="904"/>
      <c r="F378" s="904"/>
      <c r="G378" s="904"/>
      <c r="H378" s="904"/>
      <c r="I378" s="904"/>
      <c r="J378" s="904"/>
      <c r="K378" s="904"/>
      <c r="L378" s="904"/>
      <c r="M378" s="904"/>
      <c r="N378" s="912"/>
      <c r="S378" s="137" t="s">
        <v>2020</v>
      </c>
    </row>
    <row r="379" spans="1:24" s="132" customFormat="1" ht="33.75" x14ac:dyDescent="0.2">
      <c r="A379" s="165"/>
      <c r="B379" s="166" t="s">
        <v>518</v>
      </c>
      <c r="C379" s="904" t="s">
        <v>519</v>
      </c>
      <c r="D379" s="904"/>
      <c r="E379" s="904"/>
      <c r="F379" s="904"/>
      <c r="G379" s="904"/>
      <c r="H379" s="904"/>
      <c r="I379" s="904"/>
      <c r="J379" s="904"/>
      <c r="K379" s="904"/>
      <c r="L379" s="904"/>
      <c r="M379" s="904"/>
      <c r="N379" s="912"/>
      <c r="T379" s="137" t="s">
        <v>519</v>
      </c>
    </row>
    <row r="380" spans="1:24" s="132" customFormat="1" x14ac:dyDescent="0.2">
      <c r="A380" s="167"/>
      <c r="B380" s="166" t="s">
        <v>235</v>
      </c>
      <c r="C380" s="904" t="s">
        <v>236</v>
      </c>
      <c r="D380" s="904"/>
      <c r="E380" s="904"/>
      <c r="F380" s="168" t="s">
        <v>31</v>
      </c>
      <c r="G380" s="168" t="s">
        <v>31</v>
      </c>
      <c r="H380" s="168" t="s">
        <v>31</v>
      </c>
      <c r="I380" s="168" t="s">
        <v>31</v>
      </c>
      <c r="J380" s="169">
        <v>4500</v>
      </c>
      <c r="K380" s="168" t="s">
        <v>520</v>
      </c>
      <c r="L380" s="169">
        <v>4491.5600000000004</v>
      </c>
      <c r="M380" s="170" t="s">
        <v>31</v>
      </c>
      <c r="N380" s="171" t="s">
        <v>31</v>
      </c>
      <c r="U380" s="137" t="s">
        <v>236</v>
      </c>
    </row>
    <row r="381" spans="1:24" s="132" customFormat="1" x14ac:dyDescent="0.2">
      <c r="A381" s="167"/>
      <c r="B381" s="166" t="s">
        <v>238</v>
      </c>
      <c r="C381" s="904" t="s">
        <v>239</v>
      </c>
      <c r="D381" s="904"/>
      <c r="E381" s="904"/>
      <c r="F381" s="168" t="s">
        <v>31</v>
      </c>
      <c r="G381" s="168" t="s">
        <v>31</v>
      </c>
      <c r="H381" s="168" t="s">
        <v>31</v>
      </c>
      <c r="I381" s="168" t="s">
        <v>31</v>
      </c>
      <c r="J381" s="169">
        <v>607.5</v>
      </c>
      <c r="K381" s="168" t="s">
        <v>520</v>
      </c>
      <c r="L381" s="169">
        <v>606.36</v>
      </c>
      <c r="M381" s="170" t="s">
        <v>31</v>
      </c>
      <c r="N381" s="171" t="s">
        <v>31</v>
      </c>
      <c r="U381" s="137" t="s">
        <v>239</v>
      </c>
    </row>
    <row r="382" spans="1:24" s="132" customFormat="1" x14ac:dyDescent="0.2">
      <c r="A382" s="167"/>
      <c r="B382" s="166" t="s">
        <v>31</v>
      </c>
      <c r="C382" s="904" t="s">
        <v>240</v>
      </c>
      <c r="D382" s="904"/>
      <c r="E382" s="904"/>
      <c r="F382" s="168" t="s">
        <v>241</v>
      </c>
      <c r="G382" s="168" t="s">
        <v>1606</v>
      </c>
      <c r="H382" s="168" t="s">
        <v>520</v>
      </c>
      <c r="I382" s="168" t="s">
        <v>2021</v>
      </c>
      <c r="J382" s="169" t="s">
        <v>31</v>
      </c>
      <c r="K382" s="168" t="s">
        <v>31</v>
      </c>
      <c r="L382" s="169" t="s">
        <v>31</v>
      </c>
      <c r="M382" s="170" t="s">
        <v>31</v>
      </c>
      <c r="N382" s="171" t="s">
        <v>31</v>
      </c>
      <c r="V382" s="137" t="s">
        <v>240</v>
      </c>
    </row>
    <row r="383" spans="1:24" s="132" customFormat="1" x14ac:dyDescent="0.2">
      <c r="A383" s="167"/>
      <c r="B383" s="166" t="s">
        <v>31</v>
      </c>
      <c r="C383" s="917" t="s">
        <v>244</v>
      </c>
      <c r="D383" s="917"/>
      <c r="E383" s="917"/>
      <c r="F383" s="159" t="s">
        <v>31</v>
      </c>
      <c r="G383" s="159" t="s">
        <v>31</v>
      </c>
      <c r="H383" s="159" t="s">
        <v>31</v>
      </c>
      <c r="I383" s="159" t="s">
        <v>31</v>
      </c>
      <c r="J383" s="160">
        <v>4500</v>
      </c>
      <c r="K383" s="159" t="s">
        <v>31</v>
      </c>
      <c r="L383" s="160">
        <v>4491.5600000000004</v>
      </c>
      <c r="M383" s="161" t="s">
        <v>31</v>
      </c>
      <c r="N383" s="162" t="s">
        <v>31</v>
      </c>
      <c r="W383" s="137" t="s">
        <v>244</v>
      </c>
    </row>
    <row r="384" spans="1:24" s="132" customFormat="1" x14ac:dyDescent="0.2">
      <c r="A384" s="167"/>
      <c r="B384" s="166" t="s">
        <v>31</v>
      </c>
      <c r="C384" s="904" t="s">
        <v>245</v>
      </c>
      <c r="D384" s="904"/>
      <c r="E384" s="904"/>
      <c r="F384" s="168" t="s">
        <v>31</v>
      </c>
      <c r="G384" s="168" t="s">
        <v>31</v>
      </c>
      <c r="H384" s="168" t="s">
        <v>31</v>
      </c>
      <c r="I384" s="168" t="s">
        <v>31</v>
      </c>
      <c r="J384" s="169" t="s">
        <v>31</v>
      </c>
      <c r="K384" s="168" t="s">
        <v>31</v>
      </c>
      <c r="L384" s="169">
        <v>606.36</v>
      </c>
      <c r="M384" s="170" t="s">
        <v>31</v>
      </c>
      <c r="N384" s="171" t="s">
        <v>31</v>
      </c>
      <c r="V384" s="137" t="s">
        <v>245</v>
      </c>
    </row>
    <row r="385" spans="1:24" s="132" customFormat="1" ht="33.75" x14ac:dyDescent="0.2">
      <c r="A385" s="167"/>
      <c r="B385" s="166" t="s">
        <v>246</v>
      </c>
      <c r="C385" s="904" t="s">
        <v>247</v>
      </c>
      <c r="D385" s="904"/>
      <c r="E385" s="904"/>
      <c r="F385" s="168" t="s">
        <v>144</v>
      </c>
      <c r="G385" s="168" t="s">
        <v>248</v>
      </c>
      <c r="H385" s="168" t="s">
        <v>31</v>
      </c>
      <c r="I385" s="168" t="s">
        <v>248</v>
      </c>
      <c r="J385" s="169" t="s">
        <v>31</v>
      </c>
      <c r="K385" s="168" t="s">
        <v>31</v>
      </c>
      <c r="L385" s="169">
        <v>576.04</v>
      </c>
      <c r="M385" s="170" t="s">
        <v>31</v>
      </c>
      <c r="N385" s="171" t="s">
        <v>31</v>
      </c>
      <c r="V385" s="137" t="s">
        <v>247</v>
      </c>
    </row>
    <row r="386" spans="1:24" s="132" customFormat="1" ht="22.5" x14ac:dyDescent="0.2">
      <c r="A386" s="167"/>
      <c r="B386" s="166" t="s">
        <v>249</v>
      </c>
      <c r="C386" s="904" t="s">
        <v>250</v>
      </c>
      <c r="D386" s="904"/>
      <c r="E386" s="904"/>
      <c r="F386" s="168" t="s">
        <v>144</v>
      </c>
      <c r="G386" s="168" t="s">
        <v>251</v>
      </c>
      <c r="H386" s="168" t="s">
        <v>31</v>
      </c>
      <c r="I386" s="168" t="s">
        <v>251</v>
      </c>
      <c r="J386" s="169" t="s">
        <v>31</v>
      </c>
      <c r="K386" s="168" t="s">
        <v>31</v>
      </c>
      <c r="L386" s="169">
        <v>303.18</v>
      </c>
      <c r="M386" s="170" t="s">
        <v>31</v>
      </c>
      <c r="N386" s="171" t="s">
        <v>31</v>
      </c>
      <c r="V386" s="137" t="s">
        <v>250</v>
      </c>
    </row>
    <row r="387" spans="1:24" s="132" customFormat="1" x14ac:dyDescent="0.2">
      <c r="A387" s="172"/>
      <c r="B387" s="173"/>
      <c r="C387" s="918" t="s">
        <v>252</v>
      </c>
      <c r="D387" s="918"/>
      <c r="E387" s="918"/>
      <c r="F387" s="174" t="s">
        <v>31</v>
      </c>
      <c r="G387" s="174" t="s">
        <v>31</v>
      </c>
      <c r="H387" s="174" t="s">
        <v>31</v>
      </c>
      <c r="I387" s="174" t="s">
        <v>31</v>
      </c>
      <c r="J387" s="175" t="s">
        <v>31</v>
      </c>
      <c r="K387" s="174" t="s">
        <v>31</v>
      </c>
      <c r="L387" s="175">
        <v>5370.78</v>
      </c>
      <c r="M387" s="161" t="s">
        <v>31</v>
      </c>
      <c r="N387" s="176" t="s">
        <v>31</v>
      </c>
      <c r="X387" s="137" t="s">
        <v>252</v>
      </c>
    </row>
    <row r="388" spans="1:24" s="132" customFormat="1" ht="33.75" x14ac:dyDescent="0.2">
      <c r="A388" s="157" t="s">
        <v>1611</v>
      </c>
      <c r="B388" s="158" t="s">
        <v>1881</v>
      </c>
      <c r="C388" s="917" t="s">
        <v>1882</v>
      </c>
      <c r="D388" s="917"/>
      <c r="E388" s="917"/>
      <c r="F388" s="159" t="s">
        <v>228</v>
      </c>
      <c r="G388" s="159" t="s">
        <v>31</v>
      </c>
      <c r="H388" s="159" t="s">
        <v>31</v>
      </c>
      <c r="I388" s="159" t="s">
        <v>2019</v>
      </c>
      <c r="J388" s="160" t="s">
        <v>31</v>
      </c>
      <c r="K388" s="159" t="s">
        <v>31</v>
      </c>
      <c r="L388" s="160" t="s">
        <v>31</v>
      </c>
      <c r="M388" s="161" t="s">
        <v>31</v>
      </c>
      <c r="N388" s="162" t="s">
        <v>31</v>
      </c>
      <c r="R388" s="137" t="s">
        <v>1882</v>
      </c>
    </row>
    <row r="389" spans="1:24" s="132" customFormat="1" x14ac:dyDescent="0.2">
      <c r="A389" s="163"/>
      <c r="B389" s="164"/>
      <c r="C389" s="904" t="s">
        <v>2020</v>
      </c>
      <c r="D389" s="904"/>
      <c r="E389" s="904"/>
      <c r="F389" s="904"/>
      <c r="G389" s="904"/>
      <c r="H389" s="904"/>
      <c r="I389" s="904"/>
      <c r="J389" s="904"/>
      <c r="K389" s="904"/>
      <c r="L389" s="904"/>
      <c r="M389" s="904"/>
      <c r="N389" s="912"/>
      <c r="S389" s="137" t="s">
        <v>2020</v>
      </c>
    </row>
    <row r="390" spans="1:24" s="132" customFormat="1" ht="33.75" x14ac:dyDescent="0.2">
      <c r="A390" s="165"/>
      <c r="B390" s="166" t="s">
        <v>518</v>
      </c>
      <c r="C390" s="904" t="s">
        <v>519</v>
      </c>
      <c r="D390" s="904"/>
      <c r="E390" s="904"/>
      <c r="F390" s="904"/>
      <c r="G390" s="904"/>
      <c r="H390" s="904"/>
      <c r="I390" s="904"/>
      <c r="J390" s="904"/>
      <c r="K390" s="904"/>
      <c r="L390" s="904"/>
      <c r="M390" s="904"/>
      <c r="N390" s="912"/>
      <c r="T390" s="137" t="s">
        <v>519</v>
      </c>
    </row>
    <row r="391" spans="1:24" s="132" customFormat="1" x14ac:dyDescent="0.2">
      <c r="A391" s="167"/>
      <c r="B391" s="166" t="s">
        <v>235</v>
      </c>
      <c r="C391" s="904" t="s">
        <v>236</v>
      </c>
      <c r="D391" s="904"/>
      <c r="E391" s="904"/>
      <c r="F391" s="168" t="s">
        <v>31</v>
      </c>
      <c r="G391" s="168" t="s">
        <v>31</v>
      </c>
      <c r="H391" s="168" t="s">
        <v>31</v>
      </c>
      <c r="I391" s="168" t="s">
        <v>31</v>
      </c>
      <c r="J391" s="169">
        <v>1699.71</v>
      </c>
      <c r="K391" s="168" t="s">
        <v>520</v>
      </c>
      <c r="L391" s="169">
        <v>1696.52</v>
      </c>
      <c r="M391" s="170" t="s">
        <v>31</v>
      </c>
      <c r="N391" s="171" t="s">
        <v>31</v>
      </c>
      <c r="U391" s="137" t="s">
        <v>236</v>
      </c>
    </row>
    <row r="392" spans="1:24" s="132" customFormat="1" x14ac:dyDescent="0.2">
      <c r="A392" s="167"/>
      <c r="B392" s="166" t="s">
        <v>238</v>
      </c>
      <c r="C392" s="904" t="s">
        <v>239</v>
      </c>
      <c r="D392" s="904"/>
      <c r="E392" s="904"/>
      <c r="F392" s="168" t="s">
        <v>31</v>
      </c>
      <c r="G392" s="168" t="s">
        <v>31</v>
      </c>
      <c r="H392" s="168" t="s">
        <v>31</v>
      </c>
      <c r="I392" s="168" t="s">
        <v>31</v>
      </c>
      <c r="J392" s="169">
        <v>172.8</v>
      </c>
      <c r="K392" s="168" t="s">
        <v>520</v>
      </c>
      <c r="L392" s="169">
        <v>172.48</v>
      </c>
      <c r="M392" s="170" t="s">
        <v>31</v>
      </c>
      <c r="N392" s="171" t="s">
        <v>31</v>
      </c>
      <c r="U392" s="137" t="s">
        <v>239</v>
      </c>
    </row>
    <row r="393" spans="1:24" s="132" customFormat="1" x14ac:dyDescent="0.2">
      <c r="A393" s="167"/>
      <c r="B393" s="166" t="s">
        <v>31</v>
      </c>
      <c r="C393" s="904" t="s">
        <v>240</v>
      </c>
      <c r="D393" s="904"/>
      <c r="E393" s="904"/>
      <c r="F393" s="168" t="s">
        <v>241</v>
      </c>
      <c r="G393" s="168" t="s">
        <v>1883</v>
      </c>
      <c r="H393" s="168" t="s">
        <v>520</v>
      </c>
      <c r="I393" s="168" t="s">
        <v>2022</v>
      </c>
      <c r="J393" s="169" t="s">
        <v>31</v>
      </c>
      <c r="K393" s="168" t="s">
        <v>31</v>
      </c>
      <c r="L393" s="169" t="s">
        <v>31</v>
      </c>
      <c r="M393" s="170" t="s">
        <v>31</v>
      </c>
      <c r="N393" s="171" t="s">
        <v>31</v>
      </c>
      <c r="V393" s="137" t="s">
        <v>240</v>
      </c>
    </row>
    <row r="394" spans="1:24" s="132" customFormat="1" x14ac:dyDescent="0.2">
      <c r="A394" s="167"/>
      <c r="B394" s="166" t="s">
        <v>31</v>
      </c>
      <c r="C394" s="917" t="s">
        <v>244</v>
      </c>
      <c r="D394" s="917"/>
      <c r="E394" s="917"/>
      <c r="F394" s="159" t="s">
        <v>31</v>
      </c>
      <c r="G394" s="159" t="s">
        <v>31</v>
      </c>
      <c r="H394" s="159" t="s">
        <v>31</v>
      </c>
      <c r="I394" s="159" t="s">
        <v>31</v>
      </c>
      <c r="J394" s="160">
        <v>1699.71</v>
      </c>
      <c r="K394" s="159" t="s">
        <v>31</v>
      </c>
      <c r="L394" s="160">
        <v>1696.52</v>
      </c>
      <c r="M394" s="161" t="s">
        <v>31</v>
      </c>
      <c r="N394" s="162" t="s">
        <v>31</v>
      </c>
      <c r="W394" s="137" t="s">
        <v>244</v>
      </c>
    </row>
    <row r="395" spans="1:24" s="132" customFormat="1" x14ac:dyDescent="0.2">
      <c r="A395" s="167"/>
      <c r="B395" s="166" t="s">
        <v>31</v>
      </c>
      <c r="C395" s="904" t="s">
        <v>245</v>
      </c>
      <c r="D395" s="904"/>
      <c r="E395" s="904"/>
      <c r="F395" s="168" t="s">
        <v>31</v>
      </c>
      <c r="G395" s="168" t="s">
        <v>31</v>
      </c>
      <c r="H395" s="168" t="s">
        <v>31</v>
      </c>
      <c r="I395" s="168" t="s">
        <v>31</v>
      </c>
      <c r="J395" s="169" t="s">
        <v>31</v>
      </c>
      <c r="K395" s="168" t="s">
        <v>31</v>
      </c>
      <c r="L395" s="169">
        <v>172.48</v>
      </c>
      <c r="M395" s="170" t="s">
        <v>31</v>
      </c>
      <c r="N395" s="171" t="s">
        <v>31</v>
      </c>
      <c r="V395" s="137" t="s">
        <v>245</v>
      </c>
    </row>
    <row r="396" spans="1:24" s="132" customFormat="1" ht="33.75" x14ac:dyDescent="0.2">
      <c r="A396" s="167"/>
      <c r="B396" s="166" t="s">
        <v>246</v>
      </c>
      <c r="C396" s="904" t="s">
        <v>247</v>
      </c>
      <c r="D396" s="904"/>
      <c r="E396" s="904"/>
      <c r="F396" s="168" t="s">
        <v>144</v>
      </c>
      <c r="G396" s="168" t="s">
        <v>248</v>
      </c>
      <c r="H396" s="168" t="s">
        <v>31</v>
      </c>
      <c r="I396" s="168" t="s">
        <v>248</v>
      </c>
      <c r="J396" s="169" t="s">
        <v>31</v>
      </c>
      <c r="K396" s="168" t="s">
        <v>31</v>
      </c>
      <c r="L396" s="169">
        <v>163.86</v>
      </c>
      <c r="M396" s="170" t="s">
        <v>31</v>
      </c>
      <c r="N396" s="171" t="s">
        <v>31</v>
      </c>
      <c r="V396" s="137" t="s">
        <v>247</v>
      </c>
    </row>
    <row r="397" spans="1:24" s="132" customFormat="1" ht="22.5" x14ac:dyDescent="0.2">
      <c r="A397" s="167"/>
      <c r="B397" s="166" t="s">
        <v>249</v>
      </c>
      <c r="C397" s="904" t="s">
        <v>250</v>
      </c>
      <c r="D397" s="904"/>
      <c r="E397" s="904"/>
      <c r="F397" s="168" t="s">
        <v>144</v>
      </c>
      <c r="G397" s="168" t="s">
        <v>251</v>
      </c>
      <c r="H397" s="168" t="s">
        <v>31</v>
      </c>
      <c r="I397" s="168" t="s">
        <v>251</v>
      </c>
      <c r="J397" s="169" t="s">
        <v>31</v>
      </c>
      <c r="K397" s="168" t="s">
        <v>31</v>
      </c>
      <c r="L397" s="169">
        <v>86.24</v>
      </c>
      <c r="M397" s="170" t="s">
        <v>31</v>
      </c>
      <c r="N397" s="171" t="s">
        <v>31</v>
      </c>
      <c r="V397" s="137" t="s">
        <v>250</v>
      </c>
    </row>
    <row r="398" spans="1:24" s="132" customFormat="1" x14ac:dyDescent="0.2">
      <c r="A398" s="172"/>
      <c r="B398" s="173"/>
      <c r="C398" s="918" t="s">
        <v>252</v>
      </c>
      <c r="D398" s="918"/>
      <c r="E398" s="918"/>
      <c r="F398" s="174" t="s">
        <v>31</v>
      </c>
      <c r="G398" s="174" t="s">
        <v>31</v>
      </c>
      <c r="H398" s="174" t="s">
        <v>31</v>
      </c>
      <c r="I398" s="174" t="s">
        <v>31</v>
      </c>
      <c r="J398" s="175" t="s">
        <v>31</v>
      </c>
      <c r="K398" s="174" t="s">
        <v>31</v>
      </c>
      <c r="L398" s="175">
        <v>1946.62</v>
      </c>
      <c r="M398" s="161" t="s">
        <v>31</v>
      </c>
      <c r="N398" s="176" t="s">
        <v>31</v>
      </c>
      <c r="X398" s="137" t="s">
        <v>252</v>
      </c>
    </row>
    <row r="399" spans="1:24" s="132" customFormat="1" ht="33.75" x14ac:dyDescent="0.2">
      <c r="A399" s="157" t="s">
        <v>1612</v>
      </c>
      <c r="B399" s="158" t="s">
        <v>1885</v>
      </c>
      <c r="C399" s="917" t="s">
        <v>1886</v>
      </c>
      <c r="D399" s="917"/>
      <c r="E399" s="917"/>
      <c r="F399" s="159" t="s">
        <v>228</v>
      </c>
      <c r="G399" s="159" t="s">
        <v>31</v>
      </c>
      <c r="H399" s="159" t="s">
        <v>31</v>
      </c>
      <c r="I399" s="159" t="s">
        <v>2019</v>
      </c>
      <c r="J399" s="160" t="s">
        <v>31</v>
      </c>
      <c r="K399" s="159" t="s">
        <v>31</v>
      </c>
      <c r="L399" s="160" t="s">
        <v>31</v>
      </c>
      <c r="M399" s="161" t="s">
        <v>31</v>
      </c>
      <c r="N399" s="162" t="s">
        <v>31</v>
      </c>
      <c r="R399" s="137" t="s">
        <v>1886</v>
      </c>
    </row>
    <row r="400" spans="1:24" s="132" customFormat="1" x14ac:dyDescent="0.2">
      <c r="A400" s="163"/>
      <c r="B400" s="164"/>
      <c r="C400" s="904" t="s">
        <v>2020</v>
      </c>
      <c r="D400" s="904"/>
      <c r="E400" s="904"/>
      <c r="F400" s="904"/>
      <c r="G400" s="904"/>
      <c r="H400" s="904"/>
      <c r="I400" s="904"/>
      <c r="J400" s="904"/>
      <c r="K400" s="904"/>
      <c r="L400" s="904"/>
      <c r="M400" s="904"/>
      <c r="N400" s="912"/>
      <c r="S400" s="137" t="s">
        <v>2020</v>
      </c>
    </row>
    <row r="401" spans="1:24" s="132" customFormat="1" ht="33.75" x14ac:dyDescent="0.2">
      <c r="A401" s="165"/>
      <c r="B401" s="166" t="s">
        <v>518</v>
      </c>
      <c r="C401" s="904" t="s">
        <v>519</v>
      </c>
      <c r="D401" s="904"/>
      <c r="E401" s="904"/>
      <c r="F401" s="904"/>
      <c r="G401" s="904"/>
      <c r="H401" s="904"/>
      <c r="I401" s="904"/>
      <c r="J401" s="904"/>
      <c r="K401" s="904"/>
      <c r="L401" s="904"/>
      <c r="M401" s="904"/>
      <c r="N401" s="912"/>
      <c r="T401" s="137" t="s">
        <v>519</v>
      </c>
    </row>
    <row r="402" spans="1:24" s="132" customFormat="1" x14ac:dyDescent="0.2">
      <c r="A402" s="167"/>
      <c r="B402" s="166" t="s">
        <v>235</v>
      </c>
      <c r="C402" s="904" t="s">
        <v>236</v>
      </c>
      <c r="D402" s="904"/>
      <c r="E402" s="904"/>
      <c r="F402" s="168" t="s">
        <v>31</v>
      </c>
      <c r="G402" s="168" t="s">
        <v>31</v>
      </c>
      <c r="H402" s="168" t="s">
        <v>31</v>
      </c>
      <c r="I402" s="168" t="s">
        <v>31</v>
      </c>
      <c r="J402" s="169">
        <v>852.51</v>
      </c>
      <c r="K402" s="168" t="s">
        <v>520</v>
      </c>
      <c r="L402" s="169">
        <v>850.91</v>
      </c>
      <c r="M402" s="170" t="s">
        <v>31</v>
      </c>
      <c r="N402" s="171" t="s">
        <v>31</v>
      </c>
      <c r="U402" s="137" t="s">
        <v>236</v>
      </c>
    </row>
    <row r="403" spans="1:24" s="132" customFormat="1" x14ac:dyDescent="0.2">
      <c r="A403" s="167"/>
      <c r="B403" s="166" t="s">
        <v>238</v>
      </c>
      <c r="C403" s="904" t="s">
        <v>239</v>
      </c>
      <c r="D403" s="904"/>
      <c r="E403" s="904"/>
      <c r="F403" s="168" t="s">
        <v>31</v>
      </c>
      <c r="G403" s="168" t="s">
        <v>31</v>
      </c>
      <c r="H403" s="168" t="s">
        <v>31</v>
      </c>
      <c r="I403" s="168" t="s">
        <v>31</v>
      </c>
      <c r="J403" s="169">
        <v>86.67</v>
      </c>
      <c r="K403" s="168" t="s">
        <v>520</v>
      </c>
      <c r="L403" s="169">
        <v>86.51</v>
      </c>
      <c r="M403" s="170" t="s">
        <v>31</v>
      </c>
      <c r="N403" s="171" t="s">
        <v>31</v>
      </c>
      <c r="U403" s="137" t="s">
        <v>239</v>
      </c>
    </row>
    <row r="404" spans="1:24" s="132" customFormat="1" x14ac:dyDescent="0.2">
      <c r="A404" s="167"/>
      <c r="B404" s="166" t="s">
        <v>31</v>
      </c>
      <c r="C404" s="904" t="s">
        <v>240</v>
      </c>
      <c r="D404" s="904"/>
      <c r="E404" s="904"/>
      <c r="F404" s="168" t="s">
        <v>241</v>
      </c>
      <c r="G404" s="168" t="s">
        <v>1888</v>
      </c>
      <c r="H404" s="168" t="s">
        <v>520</v>
      </c>
      <c r="I404" s="168" t="s">
        <v>2023</v>
      </c>
      <c r="J404" s="169" t="s">
        <v>31</v>
      </c>
      <c r="K404" s="168" t="s">
        <v>31</v>
      </c>
      <c r="L404" s="169" t="s">
        <v>31</v>
      </c>
      <c r="M404" s="170" t="s">
        <v>31</v>
      </c>
      <c r="N404" s="171" t="s">
        <v>31</v>
      </c>
      <c r="V404" s="137" t="s">
        <v>240</v>
      </c>
    </row>
    <row r="405" spans="1:24" s="132" customFormat="1" x14ac:dyDescent="0.2">
      <c r="A405" s="167"/>
      <c r="B405" s="166" t="s">
        <v>31</v>
      </c>
      <c r="C405" s="917" t="s">
        <v>244</v>
      </c>
      <c r="D405" s="917"/>
      <c r="E405" s="917"/>
      <c r="F405" s="159" t="s">
        <v>31</v>
      </c>
      <c r="G405" s="159" t="s">
        <v>31</v>
      </c>
      <c r="H405" s="159" t="s">
        <v>31</v>
      </c>
      <c r="I405" s="159" t="s">
        <v>31</v>
      </c>
      <c r="J405" s="160">
        <v>852.51</v>
      </c>
      <c r="K405" s="159" t="s">
        <v>31</v>
      </c>
      <c r="L405" s="160">
        <v>850.91</v>
      </c>
      <c r="M405" s="161" t="s">
        <v>31</v>
      </c>
      <c r="N405" s="162" t="s">
        <v>31</v>
      </c>
      <c r="W405" s="137" t="s">
        <v>244</v>
      </c>
    </row>
    <row r="406" spans="1:24" s="132" customFormat="1" x14ac:dyDescent="0.2">
      <c r="A406" s="167"/>
      <c r="B406" s="166" t="s">
        <v>31</v>
      </c>
      <c r="C406" s="904" t="s">
        <v>245</v>
      </c>
      <c r="D406" s="904"/>
      <c r="E406" s="904"/>
      <c r="F406" s="168" t="s">
        <v>31</v>
      </c>
      <c r="G406" s="168" t="s">
        <v>31</v>
      </c>
      <c r="H406" s="168" t="s">
        <v>31</v>
      </c>
      <c r="I406" s="168" t="s">
        <v>31</v>
      </c>
      <c r="J406" s="169" t="s">
        <v>31</v>
      </c>
      <c r="K406" s="168" t="s">
        <v>31</v>
      </c>
      <c r="L406" s="169">
        <v>86.51</v>
      </c>
      <c r="M406" s="170" t="s">
        <v>31</v>
      </c>
      <c r="N406" s="171" t="s">
        <v>31</v>
      </c>
      <c r="V406" s="137" t="s">
        <v>245</v>
      </c>
    </row>
    <row r="407" spans="1:24" s="132" customFormat="1" ht="33.75" x14ac:dyDescent="0.2">
      <c r="A407" s="167"/>
      <c r="B407" s="166" t="s">
        <v>246</v>
      </c>
      <c r="C407" s="904" t="s">
        <v>247</v>
      </c>
      <c r="D407" s="904"/>
      <c r="E407" s="904"/>
      <c r="F407" s="168" t="s">
        <v>144</v>
      </c>
      <c r="G407" s="168" t="s">
        <v>248</v>
      </c>
      <c r="H407" s="168" t="s">
        <v>31</v>
      </c>
      <c r="I407" s="168" t="s">
        <v>248</v>
      </c>
      <c r="J407" s="169" t="s">
        <v>31</v>
      </c>
      <c r="K407" s="168" t="s">
        <v>31</v>
      </c>
      <c r="L407" s="169">
        <v>82.18</v>
      </c>
      <c r="M407" s="170" t="s">
        <v>31</v>
      </c>
      <c r="N407" s="171" t="s">
        <v>31</v>
      </c>
      <c r="V407" s="137" t="s">
        <v>247</v>
      </c>
    </row>
    <row r="408" spans="1:24" s="132" customFormat="1" ht="22.5" x14ac:dyDescent="0.2">
      <c r="A408" s="167"/>
      <c r="B408" s="166" t="s">
        <v>249</v>
      </c>
      <c r="C408" s="904" t="s">
        <v>250</v>
      </c>
      <c r="D408" s="904"/>
      <c r="E408" s="904"/>
      <c r="F408" s="168" t="s">
        <v>144</v>
      </c>
      <c r="G408" s="168" t="s">
        <v>251</v>
      </c>
      <c r="H408" s="168" t="s">
        <v>31</v>
      </c>
      <c r="I408" s="168" t="s">
        <v>251</v>
      </c>
      <c r="J408" s="169" t="s">
        <v>31</v>
      </c>
      <c r="K408" s="168" t="s">
        <v>31</v>
      </c>
      <c r="L408" s="169">
        <v>43.26</v>
      </c>
      <c r="M408" s="170" t="s">
        <v>31</v>
      </c>
      <c r="N408" s="171" t="s">
        <v>31</v>
      </c>
      <c r="V408" s="137" t="s">
        <v>250</v>
      </c>
    </row>
    <row r="409" spans="1:24" s="132" customFormat="1" x14ac:dyDescent="0.2">
      <c r="A409" s="172"/>
      <c r="B409" s="173"/>
      <c r="C409" s="918" t="s">
        <v>252</v>
      </c>
      <c r="D409" s="918"/>
      <c r="E409" s="918"/>
      <c r="F409" s="174" t="s">
        <v>31</v>
      </c>
      <c r="G409" s="174" t="s">
        <v>31</v>
      </c>
      <c r="H409" s="174" t="s">
        <v>31</v>
      </c>
      <c r="I409" s="174" t="s">
        <v>31</v>
      </c>
      <c r="J409" s="175" t="s">
        <v>31</v>
      </c>
      <c r="K409" s="174" t="s">
        <v>31</v>
      </c>
      <c r="L409" s="175">
        <v>976.35</v>
      </c>
      <c r="M409" s="161" t="s">
        <v>31</v>
      </c>
      <c r="N409" s="176" t="s">
        <v>31</v>
      </c>
      <c r="X409" s="137" t="s">
        <v>252</v>
      </c>
    </row>
    <row r="410" spans="1:24" s="132" customFormat="1" ht="45" x14ac:dyDescent="0.2">
      <c r="A410" s="157" t="s">
        <v>251</v>
      </c>
      <c r="B410" s="158" t="s">
        <v>1890</v>
      </c>
      <c r="C410" s="917" t="s">
        <v>1891</v>
      </c>
      <c r="D410" s="917"/>
      <c r="E410" s="917"/>
      <c r="F410" s="159" t="s">
        <v>228</v>
      </c>
      <c r="G410" s="159" t="s">
        <v>31</v>
      </c>
      <c r="H410" s="159" t="s">
        <v>31</v>
      </c>
      <c r="I410" s="159" t="s">
        <v>2019</v>
      </c>
      <c r="J410" s="160" t="s">
        <v>31</v>
      </c>
      <c r="K410" s="159" t="s">
        <v>31</v>
      </c>
      <c r="L410" s="160" t="s">
        <v>31</v>
      </c>
      <c r="M410" s="161" t="s">
        <v>31</v>
      </c>
      <c r="N410" s="162" t="s">
        <v>31</v>
      </c>
      <c r="R410" s="137" t="s">
        <v>1891</v>
      </c>
    </row>
    <row r="411" spans="1:24" s="132" customFormat="1" x14ac:dyDescent="0.2">
      <c r="A411" s="163"/>
      <c r="B411" s="164"/>
      <c r="C411" s="904" t="s">
        <v>2020</v>
      </c>
      <c r="D411" s="904"/>
      <c r="E411" s="904"/>
      <c r="F411" s="904"/>
      <c r="G411" s="904"/>
      <c r="H411" s="904"/>
      <c r="I411" s="904"/>
      <c r="J411" s="904"/>
      <c r="K411" s="904"/>
      <c r="L411" s="904"/>
      <c r="M411" s="904"/>
      <c r="N411" s="912"/>
      <c r="S411" s="137" t="s">
        <v>2020</v>
      </c>
    </row>
    <row r="412" spans="1:24" s="132" customFormat="1" ht="33.75" x14ac:dyDescent="0.2">
      <c r="A412" s="165"/>
      <c r="B412" s="166" t="s">
        <v>518</v>
      </c>
      <c r="C412" s="904" t="s">
        <v>519</v>
      </c>
      <c r="D412" s="904"/>
      <c r="E412" s="904"/>
      <c r="F412" s="904"/>
      <c r="G412" s="904"/>
      <c r="H412" s="904"/>
      <c r="I412" s="904"/>
      <c r="J412" s="904"/>
      <c r="K412" s="904"/>
      <c r="L412" s="904"/>
      <c r="M412" s="904"/>
      <c r="N412" s="912"/>
      <c r="T412" s="137" t="s">
        <v>519</v>
      </c>
    </row>
    <row r="413" spans="1:24" s="132" customFormat="1" x14ac:dyDescent="0.2">
      <c r="A413" s="167"/>
      <c r="B413" s="166" t="s">
        <v>235</v>
      </c>
      <c r="C413" s="904" t="s">
        <v>236</v>
      </c>
      <c r="D413" s="904"/>
      <c r="E413" s="904"/>
      <c r="F413" s="168" t="s">
        <v>31</v>
      </c>
      <c r="G413" s="168" t="s">
        <v>31</v>
      </c>
      <c r="H413" s="168" t="s">
        <v>31</v>
      </c>
      <c r="I413" s="168" t="s">
        <v>31</v>
      </c>
      <c r="J413" s="169">
        <v>308.07</v>
      </c>
      <c r="K413" s="168" t="s">
        <v>520</v>
      </c>
      <c r="L413" s="169">
        <v>307.49</v>
      </c>
      <c r="M413" s="170" t="s">
        <v>31</v>
      </c>
      <c r="N413" s="171" t="s">
        <v>31</v>
      </c>
      <c r="U413" s="137" t="s">
        <v>236</v>
      </c>
    </row>
    <row r="414" spans="1:24" s="132" customFormat="1" x14ac:dyDescent="0.2">
      <c r="A414" s="167"/>
      <c r="B414" s="166" t="s">
        <v>238</v>
      </c>
      <c r="C414" s="904" t="s">
        <v>239</v>
      </c>
      <c r="D414" s="904"/>
      <c r="E414" s="904"/>
      <c r="F414" s="168" t="s">
        <v>31</v>
      </c>
      <c r="G414" s="168" t="s">
        <v>31</v>
      </c>
      <c r="H414" s="168" t="s">
        <v>31</v>
      </c>
      <c r="I414" s="168" t="s">
        <v>31</v>
      </c>
      <c r="J414" s="169">
        <v>31.32</v>
      </c>
      <c r="K414" s="168" t="s">
        <v>520</v>
      </c>
      <c r="L414" s="169">
        <v>31.26</v>
      </c>
      <c r="M414" s="170" t="s">
        <v>31</v>
      </c>
      <c r="N414" s="171" t="s">
        <v>31</v>
      </c>
      <c r="U414" s="137" t="s">
        <v>239</v>
      </c>
    </row>
    <row r="415" spans="1:24" s="132" customFormat="1" x14ac:dyDescent="0.2">
      <c r="A415" s="167"/>
      <c r="B415" s="166" t="s">
        <v>31</v>
      </c>
      <c r="C415" s="904" t="s">
        <v>240</v>
      </c>
      <c r="D415" s="904"/>
      <c r="E415" s="904"/>
      <c r="F415" s="168" t="s">
        <v>241</v>
      </c>
      <c r="G415" s="168" t="s">
        <v>1892</v>
      </c>
      <c r="H415" s="168" t="s">
        <v>520</v>
      </c>
      <c r="I415" s="168" t="s">
        <v>2024</v>
      </c>
      <c r="J415" s="169" t="s">
        <v>31</v>
      </c>
      <c r="K415" s="168" t="s">
        <v>31</v>
      </c>
      <c r="L415" s="169" t="s">
        <v>31</v>
      </c>
      <c r="M415" s="170" t="s">
        <v>31</v>
      </c>
      <c r="N415" s="171" t="s">
        <v>31</v>
      </c>
      <c r="V415" s="137" t="s">
        <v>240</v>
      </c>
    </row>
    <row r="416" spans="1:24" s="132" customFormat="1" x14ac:dyDescent="0.2">
      <c r="A416" s="167"/>
      <c r="B416" s="166" t="s">
        <v>31</v>
      </c>
      <c r="C416" s="917" t="s">
        <v>244</v>
      </c>
      <c r="D416" s="917"/>
      <c r="E416" s="917"/>
      <c r="F416" s="159" t="s">
        <v>31</v>
      </c>
      <c r="G416" s="159" t="s">
        <v>31</v>
      </c>
      <c r="H416" s="159" t="s">
        <v>31</v>
      </c>
      <c r="I416" s="159" t="s">
        <v>31</v>
      </c>
      <c r="J416" s="160">
        <v>308.07</v>
      </c>
      <c r="K416" s="159" t="s">
        <v>31</v>
      </c>
      <c r="L416" s="160">
        <v>307.49</v>
      </c>
      <c r="M416" s="161" t="s">
        <v>31</v>
      </c>
      <c r="N416" s="162" t="s">
        <v>31</v>
      </c>
      <c r="W416" s="137" t="s">
        <v>244</v>
      </c>
    </row>
    <row r="417" spans="1:24" s="132" customFormat="1" x14ac:dyDescent="0.2">
      <c r="A417" s="167"/>
      <c r="B417" s="166" t="s">
        <v>31</v>
      </c>
      <c r="C417" s="904" t="s">
        <v>245</v>
      </c>
      <c r="D417" s="904"/>
      <c r="E417" s="904"/>
      <c r="F417" s="168" t="s">
        <v>31</v>
      </c>
      <c r="G417" s="168" t="s">
        <v>31</v>
      </c>
      <c r="H417" s="168" t="s">
        <v>31</v>
      </c>
      <c r="I417" s="168" t="s">
        <v>31</v>
      </c>
      <c r="J417" s="169" t="s">
        <v>31</v>
      </c>
      <c r="K417" s="168" t="s">
        <v>31</v>
      </c>
      <c r="L417" s="169">
        <v>31.26</v>
      </c>
      <c r="M417" s="170" t="s">
        <v>31</v>
      </c>
      <c r="N417" s="171" t="s">
        <v>31</v>
      </c>
      <c r="V417" s="137" t="s">
        <v>245</v>
      </c>
    </row>
    <row r="418" spans="1:24" s="132" customFormat="1" ht="33.75" x14ac:dyDescent="0.2">
      <c r="A418" s="167"/>
      <c r="B418" s="166" t="s">
        <v>246</v>
      </c>
      <c r="C418" s="904" t="s">
        <v>247</v>
      </c>
      <c r="D418" s="904"/>
      <c r="E418" s="904"/>
      <c r="F418" s="168" t="s">
        <v>144</v>
      </c>
      <c r="G418" s="168" t="s">
        <v>248</v>
      </c>
      <c r="H418" s="168" t="s">
        <v>31</v>
      </c>
      <c r="I418" s="168" t="s">
        <v>248</v>
      </c>
      <c r="J418" s="169" t="s">
        <v>31</v>
      </c>
      <c r="K418" s="168" t="s">
        <v>31</v>
      </c>
      <c r="L418" s="169">
        <v>29.7</v>
      </c>
      <c r="M418" s="170" t="s">
        <v>31</v>
      </c>
      <c r="N418" s="171" t="s">
        <v>31</v>
      </c>
      <c r="V418" s="137" t="s">
        <v>247</v>
      </c>
    </row>
    <row r="419" spans="1:24" s="132" customFormat="1" ht="22.5" x14ac:dyDescent="0.2">
      <c r="A419" s="167"/>
      <c r="B419" s="166" t="s">
        <v>249</v>
      </c>
      <c r="C419" s="904" t="s">
        <v>250</v>
      </c>
      <c r="D419" s="904"/>
      <c r="E419" s="904"/>
      <c r="F419" s="168" t="s">
        <v>144</v>
      </c>
      <c r="G419" s="168" t="s">
        <v>251</v>
      </c>
      <c r="H419" s="168" t="s">
        <v>31</v>
      </c>
      <c r="I419" s="168" t="s">
        <v>251</v>
      </c>
      <c r="J419" s="169" t="s">
        <v>31</v>
      </c>
      <c r="K419" s="168" t="s">
        <v>31</v>
      </c>
      <c r="L419" s="169">
        <v>15.63</v>
      </c>
      <c r="M419" s="170" t="s">
        <v>31</v>
      </c>
      <c r="N419" s="171" t="s">
        <v>31</v>
      </c>
      <c r="V419" s="137" t="s">
        <v>250</v>
      </c>
    </row>
    <row r="420" spans="1:24" s="132" customFormat="1" x14ac:dyDescent="0.2">
      <c r="A420" s="172"/>
      <c r="B420" s="173"/>
      <c r="C420" s="918" t="s">
        <v>252</v>
      </c>
      <c r="D420" s="918"/>
      <c r="E420" s="918"/>
      <c r="F420" s="174" t="s">
        <v>31</v>
      </c>
      <c r="G420" s="174" t="s">
        <v>31</v>
      </c>
      <c r="H420" s="174" t="s">
        <v>31</v>
      </c>
      <c r="I420" s="174" t="s">
        <v>31</v>
      </c>
      <c r="J420" s="175" t="s">
        <v>31</v>
      </c>
      <c r="K420" s="174" t="s">
        <v>31</v>
      </c>
      <c r="L420" s="175">
        <v>352.82</v>
      </c>
      <c r="M420" s="161" t="s">
        <v>31</v>
      </c>
      <c r="N420" s="176" t="s">
        <v>31</v>
      </c>
      <c r="X420" s="137" t="s">
        <v>252</v>
      </c>
    </row>
    <row r="421" spans="1:24" s="132" customFormat="1" ht="33.75" x14ac:dyDescent="0.2">
      <c r="A421" s="157" t="s">
        <v>1235</v>
      </c>
      <c r="B421" s="158" t="s">
        <v>1894</v>
      </c>
      <c r="C421" s="917" t="s">
        <v>1895</v>
      </c>
      <c r="D421" s="917"/>
      <c r="E421" s="917"/>
      <c r="F421" s="159" t="s">
        <v>228</v>
      </c>
      <c r="G421" s="159" t="s">
        <v>31</v>
      </c>
      <c r="H421" s="159" t="s">
        <v>31</v>
      </c>
      <c r="I421" s="159" t="s">
        <v>2019</v>
      </c>
      <c r="J421" s="160" t="s">
        <v>31</v>
      </c>
      <c r="K421" s="159" t="s">
        <v>31</v>
      </c>
      <c r="L421" s="160" t="s">
        <v>31</v>
      </c>
      <c r="M421" s="161" t="s">
        <v>31</v>
      </c>
      <c r="N421" s="162" t="s">
        <v>31</v>
      </c>
      <c r="R421" s="137" t="s">
        <v>1895</v>
      </c>
    </row>
    <row r="422" spans="1:24" s="132" customFormat="1" x14ac:dyDescent="0.2">
      <c r="A422" s="163"/>
      <c r="B422" s="164"/>
      <c r="C422" s="904" t="s">
        <v>2020</v>
      </c>
      <c r="D422" s="904"/>
      <c r="E422" s="904"/>
      <c r="F422" s="904"/>
      <c r="G422" s="904"/>
      <c r="H422" s="904"/>
      <c r="I422" s="904"/>
      <c r="J422" s="904"/>
      <c r="K422" s="904"/>
      <c r="L422" s="904"/>
      <c r="M422" s="904"/>
      <c r="N422" s="912"/>
      <c r="S422" s="137" t="s">
        <v>2020</v>
      </c>
    </row>
    <row r="423" spans="1:24" s="132" customFormat="1" x14ac:dyDescent="0.2">
      <c r="A423" s="165"/>
      <c r="B423" s="166" t="s">
        <v>31</v>
      </c>
      <c r="C423" s="904" t="s">
        <v>1896</v>
      </c>
      <c r="D423" s="904"/>
      <c r="E423" s="904"/>
      <c r="F423" s="904"/>
      <c r="G423" s="904"/>
      <c r="H423" s="904"/>
      <c r="I423" s="904"/>
      <c r="J423" s="904"/>
      <c r="K423" s="904"/>
      <c r="L423" s="904"/>
      <c r="M423" s="904"/>
      <c r="N423" s="912"/>
      <c r="T423" s="137" t="s">
        <v>1896</v>
      </c>
    </row>
    <row r="424" spans="1:24" s="132" customFormat="1" ht="33.75" x14ac:dyDescent="0.2">
      <c r="A424" s="165"/>
      <c r="B424" s="166" t="s">
        <v>518</v>
      </c>
      <c r="C424" s="904" t="s">
        <v>519</v>
      </c>
      <c r="D424" s="904"/>
      <c r="E424" s="904"/>
      <c r="F424" s="904"/>
      <c r="G424" s="904"/>
      <c r="H424" s="904"/>
      <c r="I424" s="904"/>
      <c r="J424" s="904"/>
      <c r="K424" s="904"/>
      <c r="L424" s="904"/>
      <c r="M424" s="904"/>
      <c r="N424" s="912"/>
      <c r="T424" s="137" t="s">
        <v>519</v>
      </c>
    </row>
    <row r="425" spans="1:24" s="132" customFormat="1" x14ac:dyDescent="0.2">
      <c r="A425" s="167"/>
      <c r="B425" s="166" t="s">
        <v>235</v>
      </c>
      <c r="C425" s="904" t="s">
        <v>236</v>
      </c>
      <c r="D425" s="904"/>
      <c r="E425" s="904"/>
      <c r="F425" s="168" t="s">
        <v>31</v>
      </c>
      <c r="G425" s="168" t="s">
        <v>31</v>
      </c>
      <c r="H425" s="168" t="s">
        <v>31</v>
      </c>
      <c r="I425" s="168" t="s">
        <v>31</v>
      </c>
      <c r="J425" s="169">
        <v>139.43</v>
      </c>
      <c r="K425" s="168" t="s">
        <v>1897</v>
      </c>
      <c r="L425" s="169">
        <v>417.51</v>
      </c>
      <c r="M425" s="170" t="s">
        <v>31</v>
      </c>
      <c r="N425" s="171" t="s">
        <v>31</v>
      </c>
      <c r="U425" s="137" t="s">
        <v>236</v>
      </c>
    </row>
    <row r="426" spans="1:24" s="132" customFormat="1" x14ac:dyDescent="0.2">
      <c r="A426" s="167"/>
      <c r="B426" s="166" t="s">
        <v>238</v>
      </c>
      <c r="C426" s="904" t="s">
        <v>239</v>
      </c>
      <c r="D426" s="904"/>
      <c r="E426" s="904"/>
      <c r="F426" s="168" t="s">
        <v>31</v>
      </c>
      <c r="G426" s="168" t="s">
        <v>31</v>
      </c>
      <c r="H426" s="168" t="s">
        <v>31</v>
      </c>
      <c r="I426" s="168" t="s">
        <v>31</v>
      </c>
      <c r="J426" s="169">
        <v>14.18</v>
      </c>
      <c r="K426" s="168" t="s">
        <v>1897</v>
      </c>
      <c r="L426" s="169">
        <v>42.46</v>
      </c>
      <c r="M426" s="170" t="s">
        <v>31</v>
      </c>
      <c r="N426" s="171" t="s">
        <v>31</v>
      </c>
      <c r="U426" s="137" t="s">
        <v>239</v>
      </c>
    </row>
    <row r="427" spans="1:24" s="132" customFormat="1" x14ac:dyDescent="0.2">
      <c r="A427" s="167"/>
      <c r="B427" s="166" t="s">
        <v>31</v>
      </c>
      <c r="C427" s="904" t="s">
        <v>240</v>
      </c>
      <c r="D427" s="904"/>
      <c r="E427" s="904"/>
      <c r="F427" s="168" t="s">
        <v>241</v>
      </c>
      <c r="G427" s="168" t="s">
        <v>1535</v>
      </c>
      <c r="H427" s="168" t="s">
        <v>1897</v>
      </c>
      <c r="I427" s="168" t="s">
        <v>2025</v>
      </c>
      <c r="J427" s="169" t="s">
        <v>31</v>
      </c>
      <c r="K427" s="168" t="s">
        <v>31</v>
      </c>
      <c r="L427" s="169" t="s">
        <v>31</v>
      </c>
      <c r="M427" s="170" t="s">
        <v>31</v>
      </c>
      <c r="N427" s="171" t="s">
        <v>31</v>
      </c>
      <c r="V427" s="137" t="s">
        <v>240</v>
      </c>
    </row>
    <row r="428" spans="1:24" s="132" customFormat="1" x14ac:dyDescent="0.2">
      <c r="A428" s="167"/>
      <c r="B428" s="166" t="s">
        <v>31</v>
      </c>
      <c r="C428" s="917" t="s">
        <v>244</v>
      </c>
      <c r="D428" s="917"/>
      <c r="E428" s="917"/>
      <c r="F428" s="159" t="s">
        <v>31</v>
      </c>
      <c r="G428" s="159" t="s">
        <v>31</v>
      </c>
      <c r="H428" s="159" t="s">
        <v>31</v>
      </c>
      <c r="I428" s="159" t="s">
        <v>31</v>
      </c>
      <c r="J428" s="160">
        <v>139.43</v>
      </c>
      <c r="K428" s="159" t="s">
        <v>31</v>
      </c>
      <c r="L428" s="160">
        <v>417.51</v>
      </c>
      <c r="M428" s="161" t="s">
        <v>31</v>
      </c>
      <c r="N428" s="162" t="s">
        <v>31</v>
      </c>
      <c r="W428" s="137" t="s">
        <v>244</v>
      </c>
    </row>
    <row r="429" spans="1:24" s="132" customFormat="1" x14ac:dyDescent="0.2">
      <c r="A429" s="167"/>
      <c r="B429" s="166" t="s">
        <v>31</v>
      </c>
      <c r="C429" s="904" t="s">
        <v>245</v>
      </c>
      <c r="D429" s="904"/>
      <c r="E429" s="904"/>
      <c r="F429" s="168" t="s">
        <v>31</v>
      </c>
      <c r="G429" s="168" t="s">
        <v>31</v>
      </c>
      <c r="H429" s="168" t="s">
        <v>31</v>
      </c>
      <c r="I429" s="168" t="s">
        <v>31</v>
      </c>
      <c r="J429" s="169" t="s">
        <v>31</v>
      </c>
      <c r="K429" s="168" t="s">
        <v>31</v>
      </c>
      <c r="L429" s="169">
        <v>42.46</v>
      </c>
      <c r="M429" s="170" t="s">
        <v>31</v>
      </c>
      <c r="N429" s="171" t="s">
        <v>31</v>
      </c>
      <c r="V429" s="137" t="s">
        <v>245</v>
      </c>
    </row>
    <row r="430" spans="1:24" s="132" customFormat="1" ht="33.75" x14ac:dyDescent="0.2">
      <c r="A430" s="167"/>
      <c r="B430" s="166" t="s">
        <v>246</v>
      </c>
      <c r="C430" s="904" t="s">
        <v>247</v>
      </c>
      <c r="D430" s="904"/>
      <c r="E430" s="904"/>
      <c r="F430" s="168" t="s">
        <v>144</v>
      </c>
      <c r="G430" s="168" t="s">
        <v>248</v>
      </c>
      <c r="H430" s="168" t="s">
        <v>31</v>
      </c>
      <c r="I430" s="168" t="s">
        <v>248</v>
      </c>
      <c r="J430" s="169" t="s">
        <v>31</v>
      </c>
      <c r="K430" s="168" t="s">
        <v>31</v>
      </c>
      <c r="L430" s="169">
        <v>40.340000000000003</v>
      </c>
      <c r="M430" s="170" t="s">
        <v>31</v>
      </c>
      <c r="N430" s="171" t="s">
        <v>31</v>
      </c>
      <c r="V430" s="137" t="s">
        <v>247</v>
      </c>
    </row>
    <row r="431" spans="1:24" s="132" customFormat="1" ht="22.5" x14ac:dyDescent="0.2">
      <c r="A431" s="167"/>
      <c r="B431" s="166" t="s">
        <v>249</v>
      </c>
      <c r="C431" s="904" t="s">
        <v>250</v>
      </c>
      <c r="D431" s="904"/>
      <c r="E431" s="904"/>
      <c r="F431" s="168" t="s">
        <v>144</v>
      </c>
      <c r="G431" s="168" t="s">
        <v>251</v>
      </c>
      <c r="H431" s="168" t="s">
        <v>31</v>
      </c>
      <c r="I431" s="168" t="s">
        <v>251</v>
      </c>
      <c r="J431" s="169" t="s">
        <v>31</v>
      </c>
      <c r="K431" s="168" t="s">
        <v>31</v>
      </c>
      <c r="L431" s="169">
        <v>21.23</v>
      </c>
      <c r="M431" s="170" t="s">
        <v>31</v>
      </c>
      <c r="N431" s="171" t="s">
        <v>31</v>
      </c>
      <c r="V431" s="137" t="s">
        <v>250</v>
      </c>
    </row>
    <row r="432" spans="1:24" s="132" customFormat="1" x14ac:dyDescent="0.2">
      <c r="A432" s="172"/>
      <c r="B432" s="173"/>
      <c r="C432" s="918" t="s">
        <v>252</v>
      </c>
      <c r="D432" s="918"/>
      <c r="E432" s="918"/>
      <c r="F432" s="174" t="s">
        <v>31</v>
      </c>
      <c r="G432" s="174" t="s">
        <v>31</v>
      </c>
      <c r="H432" s="174" t="s">
        <v>31</v>
      </c>
      <c r="I432" s="174" t="s">
        <v>31</v>
      </c>
      <c r="J432" s="175" t="s">
        <v>31</v>
      </c>
      <c r="K432" s="174" t="s">
        <v>31</v>
      </c>
      <c r="L432" s="175">
        <v>479.08</v>
      </c>
      <c r="M432" s="161" t="s">
        <v>31</v>
      </c>
      <c r="N432" s="176" t="s">
        <v>31</v>
      </c>
      <c r="X432" s="137" t="s">
        <v>252</v>
      </c>
    </row>
    <row r="433" spans="1:24" s="132" customFormat="1" ht="22.5" x14ac:dyDescent="0.2">
      <c r="A433" s="157" t="s">
        <v>1170</v>
      </c>
      <c r="B433" s="158" t="s">
        <v>1899</v>
      </c>
      <c r="C433" s="917" t="s">
        <v>1900</v>
      </c>
      <c r="D433" s="917"/>
      <c r="E433" s="917"/>
      <c r="F433" s="159" t="s">
        <v>386</v>
      </c>
      <c r="G433" s="159" t="s">
        <v>31</v>
      </c>
      <c r="H433" s="159" t="s">
        <v>31</v>
      </c>
      <c r="I433" s="159" t="s">
        <v>2026</v>
      </c>
      <c r="J433" s="160" t="s">
        <v>31</v>
      </c>
      <c r="K433" s="159" t="s">
        <v>31</v>
      </c>
      <c r="L433" s="160" t="s">
        <v>31</v>
      </c>
      <c r="M433" s="161" t="s">
        <v>31</v>
      </c>
      <c r="N433" s="162" t="s">
        <v>31</v>
      </c>
      <c r="R433" s="137" t="s">
        <v>1900</v>
      </c>
    </row>
    <row r="434" spans="1:24" s="132" customFormat="1" x14ac:dyDescent="0.2">
      <c r="A434" s="163"/>
      <c r="B434" s="164"/>
      <c r="C434" s="904" t="s">
        <v>2027</v>
      </c>
      <c r="D434" s="904"/>
      <c r="E434" s="904"/>
      <c r="F434" s="904"/>
      <c r="G434" s="904"/>
      <c r="H434" s="904"/>
      <c r="I434" s="904"/>
      <c r="J434" s="904"/>
      <c r="K434" s="904"/>
      <c r="L434" s="904"/>
      <c r="M434" s="904"/>
      <c r="N434" s="912"/>
      <c r="S434" s="137" t="s">
        <v>2027</v>
      </c>
    </row>
    <row r="435" spans="1:24" s="132" customFormat="1" ht="33.75" x14ac:dyDescent="0.2">
      <c r="A435" s="165"/>
      <c r="B435" s="166" t="s">
        <v>518</v>
      </c>
      <c r="C435" s="904" t="s">
        <v>519</v>
      </c>
      <c r="D435" s="904"/>
      <c r="E435" s="904"/>
      <c r="F435" s="904"/>
      <c r="G435" s="904"/>
      <c r="H435" s="904"/>
      <c r="I435" s="904"/>
      <c r="J435" s="904"/>
      <c r="K435" s="904"/>
      <c r="L435" s="904"/>
      <c r="M435" s="904"/>
      <c r="N435" s="912"/>
      <c r="T435" s="137" t="s">
        <v>519</v>
      </c>
    </row>
    <row r="436" spans="1:24" s="132" customFormat="1" x14ac:dyDescent="0.2">
      <c r="A436" s="167"/>
      <c r="B436" s="166" t="s">
        <v>225</v>
      </c>
      <c r="C436" s="904" t="s">
        <v>255</v>
      </c>
      <c r="D436" s="904"/>
      <c r="E436" s="904"/>
      <c r="F436" s="168" t="s">
        <v>31</v>
      </c>
      <c r="G436" s="168" t="s">
        <v>31</v>
      </c>
      <c r="H436" s="168" t="s">
        <v>31</v>
      </c>
      <c r="I436" s="168" t="s">
        <v>31</v>
      </c>
      <c r="J436" s="169">
        <v>127.61</v>
      </c>
      <c r="K436" s="168" t="s">
        <v>520</v>
      </c>
      <c r="L436" s="169">
        <v>1273.71</v>
      </c>
      <c r="M436" s="170" t="s">
        <v>31</v>
      </c>
      <c r="N436" s="171" t="s">
        <v>31</v>
      </c>
      <c r="U436" s="137" t="s">
        <v>255</v>
      </c>
    </row>
    <row r="437" spans="1:24" s="132" customFormat="1" x14ac:dyDescent="0.2">
      <c r="A437" s="167"/>
      <c r="B437" s="166" t="s">
        <v>235</v>
      </c>
      <c r="C437" s="904" t="s">
        <v>236</v>
      </c>
      <c r="D437" s="904"/>
      <c r="E437" s="904"/>
      <c r="F437" s="168" t="s">
        <v>31</v>
      </c>
      <c r="G437" s="168" t="s">
        <v>31</v>
      </c>
      <c r="H437" s="168" t="s">
        <v>31</v>
      </c>
      <c r="I437" s="168" t="s">
        <v>31</v>
      </c>
      <c r="J437" s="169">
        <v>288.58</v>
      </c>
      <c r="K437" s="168" t="s">
        <v>520</v>
      </c>
      <c r="L437" s="169">
        <v>2880.39</v>
      </c>
      <c r="M437" s="170" t="s">
        <v>31</v>
      </c>
      <c r="N437" s="171" t="s">
        <v>31</v>
      </c>
      <c r="U437" s="137" t="s">
        <v>236</v>
      </c>
    </row>
    <row r="438" spans="1:24" s="132" customFormat="1" x14ac:dyDescent="0.2">
      <c r="A438" s="167"/>
      <c r="B438" s="166" t="s">
        <v>238</v>
      </c>
      <c r="C438" s="904" t="s">
        <v>239</v>
      </c>
      <c r="D438" s="904"/>
      <c r="E438" s="904"/>
      <c r="F438" s="168" t="s">
        <v>31</v>
      </c>
      <c r="G438" s="168" t="s">
        <v>31</v>
      </c>
      <c r="H438" s="168" t="s">
        <v>31</v>
      </c>
      <c r="I438" s="168" t="s">
        <v>31</v>
      </c>
      <c r="J438" s="169">
        <v>31.49</v>
      </c>
      <c r="K438" s="168" t="s">
        <v>520</v>
      </c>
      <c r="L438" s="169">
        <v>314.31</v>
      </c>
      <c r="M438" s="170" t="s">
        <v>31</v>
      </c>
      <c r="N438" s="171" t="s">
        <v>31</v>
      </c>
      <c r="U438" s="137" t="s">
        <v>239</v>
      </c>
    </row>
    <row r="439" spans="1:24" s="132" customFormat="1" x14ac:dyDescent="0.2">
      <c r="A439" s="167"/>
      <c r="B439" s="166" t="s">
        <v>31</v>
      </c>
      <c r="C439" s="904" t="s">
        <v>258</v>
      </c>
      <c r="D439" s="904"/>
      <c r="E439" s="904"/>
      <c r="F439" s="168" t="s">
        <v>241</v>
      </c>
      <c r="G439" s="168" t="s">
        <v>1903</v>
      </c>
      <c r="H439" s="168" t="s">
        <v>520</v>
      </c>
      <c r="I439" s="168" t="s">
        <v>2028</v>
      </c>
      <c r="J439" s="169" t="s">
        <v>31</v>
      </c>
      <c r="K439" s="168" t="s">
        <v>31</v>
      </c>
      <c r="L439" s="169" t="s">
        <v>31</v>
      </c>
      <c r="M439" s="170" t="s">
        <v>31</v>
      </c>
      <c r="N439" s="171" t="s">
        <v>31</v>
      </c>
      <c r="V439" s="137" t="s">
        <v>258</v>
      </c>
    </row>
    <row r="440" spans="1:24" s="132" customFormat="1" ht="22.5" x14ac:dyDescent="0.2">
      <c r="A440" s="167"/>
      <c r="B440" s="166" t="s">
        <v>31</v>
      </c>
      <c r="C440" s="904" t="s">
        <v>240</v>
      </c>
      <c r="D440" s="904"/>
      <c r="E440" s="904"/>
      <c r="F440" s="168" t="s">
        <v>241</v>
      </c>
      <c r="G440" s="168" t="s">
        <v>1905</v>
      </c>
      <c r="H440" s="168" t="s">
        <v>520</v>
      </c>
      <c r="I440" s="168" t="s">
        <v>2029</v>
      </c>
      <c r="J440" s="169" t="s">
        <v>31</v>
      </c>
      <c r="K440" s="168" t="s">
        <v>31</v>
      </c>
      <c r="L440" s="169" t="s">
        <v>31</v>
      </c>
      <c r="M440" s="170" t="s">
        <v>31</v>
      </c>
      <c r="N440" s="171" t="s">
        <v>31</v>
      </c>
      <c r="V440" s="137" t="s">
        <v>240</v>
      </c>
    </row>
    <row r="441" spans="1:24" s="132" customFormat="1" x14ac:dyDescent="0.2">
      <c r="A441" s="167"/>
      <c r="B441" s="166" t="s">
        <v>31</v>
      </c>
      <c r="C441" s="917" t="s">
        <v>244</v>
      </c>
      <c r="D441" s="917"/>
      <c r="E441" s="917"/>
      <c r="F441" s="159" t="s">
        <v>31</v>
      </c>
      <c r="G441" s="159" t="s">
        <v>31</v>
      </c>
      <c r="H441" s="159" t="s">
        <v>31</v>
      </c>
      <c r="I441" s="159" t="s">
        <v>31</v>
      </c>
      <c r="J441" s="160">
        <v>416.19</v>
      </c>
      <c r="K441" s="159" t="s">
        <v>31</v>
      </c>
      <c r="L441" s="160">
        <v>4154.1000000000004</v>
      </c>
      <c r="M441" s="161" t="s">
        <v>31</v>
      </c>
      <c r="N441" s="162" t="s">
        <v>31</v>
      </c>
      <c r="W441" s="137" t="s">
        <v>244</v>
      </c>
    </row>
    <row r="442" spans="1:24" s="132" customFormat="1" x14ac:dyDescent="0.2">
      <c r="A442" s="167"/>
      <c r="B442" s="166" t="s">
        <v>31</v>
      </c>
      <c r="C442" s="904" t="s">
        <v>245</v>
      </c>
      <c r="D442" s="904"/>
      <c r="E442" s="904"/>
      <c r="F442" s="168" t="s">
        <v>31</v>
      </c>
      <c r="G442" s="168" t="s">
        <v>31</v>
      </c>
      <c r="H442" s="168" t="s">
        <v>31</v>
      </c>
      <c r="I442" s="168" t="s">
        <v>31</v>
      </c>
      <c r="J442" s="169" t="s">
        <v>31</v>
      </c>
      <c r="K442" s="168" t="s">
        <v>31</v>
      </c>
      <c r="L442" s="169">
        <v>1588.02</v>
      </c>
      <c r="M442" s="170" t="s">
        <v>31</v>
      </c>
      <c r="N442" s="171" t="s">
        <v>31</v>
      </c>
      <c r="V442" s="137" t="s">
        <v>245</v>
      </c>
    </row>
    <row r="443" spans="1:24" s="132" customFormat="1" ht="33.75" x14ac:dyDescent="0.2">
      <c r="A443" s="167"/>
      <c r="B443" s="166" t="s">
        <v>246</v>
      </c>
      <c r="C443" s="904" t="s">
        <v>247</v>
      </c>
      <c r="D443" s="904"/>
      <c r="E443" s="904"/>
      <c r="F443" s="168" t="s">
        <v>144</v>
      </c>
      <c r="G443" s="168" t="s">
        <v>248</v>
      </c>
      <c r="H443" s="168" t="s">
        <v>31</v>
      </c>
      <c r="I443" s="168" t="s">
        <v>248</v>
      </c>
      <c r="J443" s="169" t="s">
        <v>31</v>
      </c>
      <c r="K443" s="168" t="s">
        <v>31</v>
      </c>
      <c r="L443" s="169">
        <v>1508.62</v>
      </c>
      <c r="M443" s="170" t="s">
        <v>31</v>
      </c>
      <c r="N443" s="171" t="s">
        <v>31</v>
      </c>
      <c r="V443" s="137" t="s">
        <v>247</v>
      </c>
    </row>
    <row r="444" spans="1:24" s="132" customFormat="1" ht="22.5" x14ac:dyDescent="0.2">
      <c r="A444" s="167"/>
      <c r="B444" s="166" t="s">
        <v>249</v>
      </c>
      <c r="C444" s="904" t="s">
        <v>250</v>
      </c>
      <c r="D444" s="904"/>
      <c r="E444" s="904"/>
      <c r="F444" s="168" t="s">
        <v>144</v>
      </c>
      <c r="G444" s="168" t="s">
        <v>251</v>
      </c>
      <c r="H444" s="168" t="s">
        <v>31</v>
      </c>
      <c r="I444" s="168" t="s">
        <v>251</v>
      </c>
      <c r="J444" s="169" t="s">
        <v>31</v>
      </c>
      <c r="K444" s="168" t="s">
        <v>31</v>
      </c>
      <c r="L444" s="169">
        <v>794.01</v>
      </c>
      <c r="M444" s="170" t="s">
        <v>31</v>
      </c>
      <c r="N444" s="171" t="s">
        <v>31</v>
      </c>
      <c r="V444" s="137" t="s">
        <v>250</v>
      </c>
    </row>
    <row r="445" spans="1:24" s="132" customFormat="1" x14ac:dyDescent="0.2">
      <c r="A445" s="172"/>
      <c r="B445" s="173"/>
      <c r="C445" s="918" t="s">
        <v>252</v>
      </c>
      <c r="D445" s="918"/>
      <c r="E445" s="918"/>
      <c r="F445" s="174" t="s">
        <v>31</v>
      </c>
      <c r="G445" s="174" t="s">
        <v>31</v>
      </c>
      <c r="H445" s="174" t="s">
        <v>31</v>
      </c>
      <c r="I445" s="174" t="s">
        <v>31</v>
      </c>
      <c r="J445" s="175" t="s">
        <v>31</v>
      </c>
      <c r="K445" s="174" t="s">
        <v>31</v>
      </c>
      <c r="L445" s="175">
        <v>6456.73</v>
      </c>
      <c r="M445" s="161" t="s">
        <v>31</v>
      </c>
      <c r="N445" s="176" t="s">
        <v>31</v>
      </c>
      <c r="X445" s="137" t="s">
        <v>252</v>
      </c>
    </row>
    <row r="446" spans="1:24" s="132" customFormat="1" x14ac:dyDescent="0.2">
      <c r="A446" s="157" t="s">
        <v>1620</v>
      </c>
      <c r="B446" s="158" t="s">
        <v>1907</v>
      </c>
      <c r="C446" s="917" t="s">
        <v>1908</v>
      </c>
      <c r="D446" s="917"/>
      <c r="E446" s="917"/>
      <c r="F446" s="159" t="s">
        <v>386</v>
      </c>
      <c r="G446" s="159" t="s">
        <v>31</v>
      </c>
      <c r="H446" s="159" t="s">
        <v>31</v>
      </c>
      <c r="I446" s="159" t="s">
        <v>2030</v>
      </c>
      <c r="J446" s="160" t="s">
        <v>31</v>
      </c>
      <c r="K446" s="159" t="s">
        <v>31</v>
      </c>
      <c r="L446" s="160" t="s">
        <v>31</v>
      </c>
      <c r="M446" s="161" t="s">
        <v>31</v>
      </c>
      <c r="N446" s="162" t="s">
        <v>31</v>
      </c>
      <c r="R446" s="137" t="s">
        <v>1908</v>
      </c>
    </row>
    <row r="447" spans="1:24" s="132" customFormat="1" x14ac:dyDescent="0.2">
      <c r="A447" s="163"/>
      <c r="B447" s="164"/>
      <c r="C447" s="904" t="s">
        <v>2031</v>
      </c>
      <c r="D447" s="904"/>
      <c r="E447" s="904"/>
      <c r="F447" s="904"/>
      <c r="G447" s="904"/>
      <c r="H447" s="904"/>
      <c r="I447" s="904"/>
      <c r="J447" s="904"/>
      <c r="K447" s="904"/>
      <c r="L447" s="904"/>
      <c r="M447" s="904"/>
      <c r="N447" s="912"/>
      <c r="S447" s="137" t="s">
        <v>2031</v>
      </c>
    </row>
    <row r="448" spans="1:24" s="132" customFormat="1" ht="33.75" x14ac:dyDescent="0.2">
      <c r="A448" s="165"/>
      <c r="B448" s="166" t="s">
        <v>518</v>
      </c>
      <c r="C448" s="904" t="s">
        <v>519</v>
      </c>
      <c r="D448" s="904"/>
      <c r="E448" s="904"/>
      <c r="F448" s="904"/>
      <c r="G448" s="904"/>
      <c r="H448" s="904"/>
      <c r="I448" s="904"/>
      <c r="J448" s="904"/>
      <c r="K448" s="904"/>
      <c r="L448" s="904"/>
      <c r="M448" s="904"/>
      <c r="N448" s="912"/>
      <c r="T448" s="137" t="s">
        <v>519</v>
      </c>
    </row>
    <row r="449" spans="1:24" s="132" customFormat="1" x14ac:dyDescent="0.2">
      <c r="A449" s="167"/>
      <c r="B449" s="166" t="s">
        <v>225</v>
      </c>
      <c r="C449" s="904" t="s">
        <v>255</v>
      </c>
      <c r="D449" s="904"/>
      <c r="E449" s="904"/>
      <c r="F449" s="168" t="s">
        <v>31</v>
      </c>
      <c r="G449" s="168" t="s">
        <v>31</v>
      </c>
      <c r="H449" s="168" t="s">
        <v>31</v>
      </c>
      <c r="I449" s="168" t="s">
        <v>31</v>
      </c>
      <c r="J449" s="169">
        <v>1053</v>
      </c>
      <c r="K449" s="168" t="s">
        <v>520</v>
      </c>
      <c r="L449" s="169">
        <v>72.39</v>
      </c>
      <c r="M449" s="170" t="s">
        <v>31</v>
      </c>
      <c r="N449" s="171" t="s">
        <v>31</v>
      </c>
      <c r="U449" s="137" t="s">
        <v>255</v>
      </c>
    </row>
    <row r="450" spans="1:24" s="132" customFormat="1" x14ac:dyDescent="0.2">
      <c r="A450" s="167"/>
      <c r="B450" s="166" t="s">
        <v>235</v>
      </c>
      <c r="C450" s="904" t="s">
        <v>236</v>
      </c>
      <c r="D450" s="904"/>
      <c r="E450" s="904"/>
      <c r="F450" s="168" t="s">
        <v>31</v>
      </c>
      <c r="G450" s="168" t="s">
        <v>31</v>
      </c>
      <c r="H450" s="168" t="s">
        <v>31</v>
      </c>
      <c r="I450" s="168" t="s">
        <v>31</v>
      </c>
      <c r="J450" s="169">
        <v>1566.06</v>
      </c>
      <c r="K450" s="168" t="s">
        <v>520</v>
      </c>
      <c r="L450" s="169">
        <v>107.67</v>
      </c>
      <c r="M450" s="170" t="s">
        <v>31</v>
      </c>
      <c r="N450" s="171" t="s">
        <v>31</v>
      </c>
      <c r="U450" s="137" t="s">
        <v>236</v>
      </c>
    </row>
    <row r="451" spans="1:24" s="132" customFormat="1" x14ac:dyDescent="0.2">
      <c r="A451" s="167"/>
      <c r="B451" s="166" t="s">
        <v>238</v>
      </c>
      <c r="C451" s="904" t="s">
        <v>239</v>
      </c>
      <c r="D451" s="904"/>
      <c r="E451" s="904"/>
      <c r="F451" s="168" t="s">
        <v>31</v>
      </c>
      <c r="G451" s="168" t="s">
        <v>31</v>
      </c>
      <c r="H451" s="168" t="s">
        <v>31</v>
      </c>
      <c r="I451" s="168" t="s">
        <v>31</v>
      </c>
      <c r="J451" s="169">
        <v>244.39</v>
      </c>
      <c r="K451" s="168" t="s">
        <v>520</v>
      </c>
      <c r="L451" s="169">
        <v>16.8</v>
      </c>
      <c r="M451" s="170" t="s">
        <v>31</v>
      </c>
      <c r="N451" s="171" t="s">
        <v>31</v>
      </c>
      <c r="U451" s="137" t="s">
        <v>239</v>
      </c>
    </row>
    <row r="452" spans="1:24" s="132" customFormat="1" x14ac:dyDescent="0.2">
      <c r="A452" s="167"/>
      <c r="B452" s="166" t="s">
        <v>256</v>
      </c>
      <c r="C452" s="904" t="s">
        <v>257</v>
      </c>
      <c r="D452" s="904"/>
      <c r="E452" s="904"/>
      <c r="F452" s="168" t="s">
        <v>31</v>
      </c>
      <c r="G452" s="168" t="s">
        <v>31</v>
      </c>
      <c r="H452" s="168" t="s">
        <v>31</v>
      </c>
      <c r="I452" s="168" t="s">
        <v>31</v>
      </c>
      <c r="J452" s="169">
        <v>909.27</v>
      </c>
      <c r="K452" s="168" t="s">
        <v>31</v>
      </c>
      <c r="L452" s="169">
        <v>50.01</v>
      </c>
      <c r="M452" s="170" t="s">
        <v>31</v>
      </c>
      <c r="N452" s="171" t="s">
        <v>31</v>
      </c>
      <c r="U452" s="137" t="s">
        <v>257</v>
      </c>
    </row>
    <row r="453" spans="1:24" s="132" customFormat="1" x14ac:dyDescent="0.2">
      <c r="A453" s="167"/>
      <c r="B453" s="166" t="s">
        <v>31</v>
      </c>
      <c r="C453" s="904" t="s">
        <v>258</v>
      </c>
      <c r="D453" s="904"/>
      <c r="E453" s="904"/>
      <c r="F453" s="168" t="s">
        <v>241</v>
      </c>
      <c r="G453" s="168" t="s">
        <v>1911</v>
      </c>
      <c r="H453" s="168" t="s">
        <v>520</v>
      </c>
      <c r="I453" s="168" t="s">
        <v>2032</v>
      </c>
      <c r="J453" s="169" t="s">
        <v>31</v>
      </c>
      <c r="K453" s="168" t="s">
        <v>31</v>
      </c>
      <c r="L453" s="169" t="s">
        <v>31</v>
      </c>
      <c r="M453" s="170" t="s">
        <v>31</v>
      </c>
      <c r="N453" s="171" t="s">
        <v>31</v>
      </c>
      <c r="V453" s="137" t="s">
        <v>258</v>
      </c>
    </row>
    <row r="454" spans="1:24" s="132" customFormat="1" x14ac:dyDescent="0.2">
      <c r="A454" s="167"/>
      <c r="B454" s="166" t="s">
        <v>31</v>
      </c>
      <c r="C454" s="904" t="s">
        <v>240</v>
      </c>
      <c r="D454" s="904"/>
      <c r="E454" s="904"/>
      <c r="F454" s="168" t="s">
        <v>241</v>
      </c>
      <c r="G454" s="168" t="s">
        <v>1913</v>
      </c>
      <c r="H454" s="168" t="s">
        <v>520</v>
      </c>
      <c r="I454" s="168" t="s">
        <v>2033</v>
      </c>
      <c r="J454" s="169" t="s">
        <v>31</v>
      </c>
      <c r="K454" s="168" t="s">
        <v>31</v>
      </c>
      <c r="L454" s="169" t="s">
        <v>31</v>
      </c>
      <c r="M454" s="170" t="s">
        <v>31</v>
      </c>
      <c r="N454" s="171" t="s">
        <v>31</v>
      </c>
      <c r="V454" s="137" t="s">
        <v>240</v>
      </c>
    </row>
    <row r="455" spans="1:24" s="132" customFormat="1" x14ac:dyDescent="0.2">
      <c r="A455" s="167"/>
      <c r="B455" s="166" t="s">
        <v>31</v>
      </c>
      <c r="C455" s="917" t="s">
        <v>244</v>
      </c>
      <c r="D455" s="917"/>
      <c r="E455" s="917"/>
      <c r="F455" s="159" t="s">
        <v>31</v>
      </c>
      <c r="G455" s="159" t="s">
        <v>31</v>
      </c>
      <c r="H455" s="159" t="s">
        <v>31</v>
      </c>
      <c r="I455" s="159" t="s">
        <v>31</v>
      </c>
      <c r="J455" s="160">
        <v>3528.33</v>
      </c>
      <c r="K455" s="159" t="s">
        <v>31</v>
      </c>
      <c r="L455" s="160">
        <v>230.07</v>
      </c>
      <c r="M455" s="161" t="s">
        <v>31</v>
      </c>
      <c r="N455" s="162" t="s">
        <v>31</v>
      </c>
      <c r="W455" s="137" t="s">
        <v>244</v>
      </c>
    </row>
    <row r="456" spans="1:24" s="132" customFormat="1" x14ac:dyDescent="0.2">
      <c r="A456" s="167"/>
      <c r="B456" s="166" t="s">
        <v>31</v>
      </c>
      <c r="C456" s="904" t="s">
        <v>245</v>
      </c>
      <c r="D456" s="904"/>
      <c r="E456" s="904"/>
      <c r="F456" s="168" t="s">
        <v>31</v>
      </c>
      <c r="G456" s="168" t="s">
        <v>31</v>
      </c>
      <c r="H456" s="168" t="s">
        <v>31</v>
      </c>
      <c r="I456" s="168" t="s">
        <v>31</v>
      </c>
      <c r="J456" s="169" t="s">
        <v>31</v>
      </c>
      <c r="K456" s="168" t="s">
        <v>31</v>
      </c>
      <c r="L456" s="169">
        <v>89.19</v>
      </c>
      <c r="M456" s="170" t="s">
        <v>31</v>
      </c>
      <c r="N456" s="171" t="s">
        <v>31</v>
      </c>
      <c r="V456" s="137" t="s">
        <v>245</v>
      </c>
    </row>
    <row r="457" spans="1:24" s="132" customFormat="1" ht="33.75" x14ac:dyDescent="0.2">
      <c r="A457" s="167"/>
      <c r="B457" s="166" t="s">
        <v>549</v>
      </c>
      <c r="C457" s="904" t="s">
        <v>550</v>
      </c>
      <c r="D457" s="904"/>
      <c r="E457" s="904"/>
      <c r="F457" s="168" t="s">
        <v>144</v>
      </c>
      <c r="G457" s="168" t="s">
        <v>551</v>
      </c>
      <c r="H457" s="168" t="s">
        <v>31</v>
      </c>
      <c r="I457" s="168" t="s">
        <v>551</v>
      </c>
      <c r="J457" s="169" t="s">
        <v>31</v>
      </c>
      <c r="K457" s="168" t="s">
        <v>31</v>
      </c>
      <c r="L457" s="169">
        <v>93.65</v>
      </c>
      <c r="M457" s="170" t="s">
        <v>31</v>
      </c>
      <c r="N457" s="171" t="s">
        <v>31</v>
      </c>
      <c r="V457" s="137" t="s">
        <v>550</v>
      </c>
    </row>
    <row r="458" spans="1:24" s="132" customFormat="1" ht="33.75" x14ac:dyDescent="0.2">
      <c r="A458" s="167"/>
      <c r="B458" s="166" t="s">
        <v>552</v>
      </c>
      <c r="C458" s="904" t="s">
        <v>553</v>
      </c>
      <c r="D458" s="904"/>
      <c r="E458" s="904"/>
      <c r="F458" s="168" t="s">
        <v>144</v>
      </c>
      <c r="G458" s="168" t="s">
        <v>554</v>
      </c>
      <c r="H458" s="168" t="s">
        <v>31</v>
      </c>
      <c r="I458" s="168" t="s">
        <v>554</v>
      </c>
      <c r="J458" s="169" t="s">
        <v>31</v>
      </c>
      <c r="K458" s="168" t="s">
        <v>31</v>
      </c>
      <c r="L458" s="169">
        <v>57.97</v>
      </c>
      <c r="M458" s="170" t="s">
        <v>31</v>
      </c>
      <c r="N458" s="171" t="s">
        <v>31</v>
      </c>
      <c r="V458" s="137" t="s">
        <v>553</v>
      </c>
    </row>
    <row r="459" spans="1:24" s="132" customFormat="1" x14ac:dyDescent="0.2">
      <c r="A459" s="172"/>
      <c r="B459" s="173"/>
      <c r="C459" s="918" t="s">
        <v>252</v>
      </c>
      <c r="D459" s="918"/>
      <c r="E459" s="918"/>
      <c r="F459" s="174" t="s">
        <v>31</v>
      </c>
      <c r="G459" s="174" t="s">
        <v>31</v>
      </c>
      <c r="H459" s="174" t="s">
        <v>31</v>
      </c>
      <c r="I459" s="174" t="s">
        <v>31</v>
      </c>
      <c r="J459" s="175" t="s">
        <v>31</v>
      </c>
      <c r="K459" s="174" t="s">
        <v>31</v>
      </c>
      <c r="L459" s="175">
        <v>381.69</v>
      </c>
      <c r="M459" s="161" t="s">
        <v>31</v>
      </c>
      <c r="N459" s="176" t="s">
        <v>31</v>
      </c>
      <c r="X459" s="137" t="s">
        <v>252</v>
      </c>
    </row>
    <row r="460" spans="1:24" s="132" customFormat="1" ht="33.75" x14ac:dyDescent="0.2">
      <c r="A460" s="157" t="s">
        <v>1621</v>
      </c>
      <c r="B460" s="158" t="s">
        <v>1915</v>
      </c>
      <c r="C460" s="917" t="s">
        <v>1916</v>
      </c>
      <c r="D460" s="917"/>
      <c r="E460" s="917"/>
      <c r="F460" s="159" t="s">
        <v>401</v>
      </c>
      <c r="G460" s="159" t="s">
        <v>31</v>
      </c>
      <c r="H460" s="159" t="s">
        <v>31</v>
      </c>
      <c r="I460" s="159" t="s">
        <v>2034</v>
      </c>
      <c r="J460" s="160">
        <v>535.46</v>
      </c>
      <c r="K460" s="159" t="s">
        <v>31</v>
      </c>
      <c r="L460" s="160">
        <v>3003.93</v>
      </c>
      <c r="M460" s="161" t="s">
        <v>31</v>
      </c>
      <c r="N460" s="162" t="s">
        <v>31</v>
      </c>
      <c r="R460" s="137" t="s">
        <v>1916</v>
      </c>
    </row>
    <row r="461" spans="1:24" s="132" customFormat="1" ht="45" x14ac:dyDescent="0.2">
      <c r="A461" s="157" t="s">
        <v>764</v>
      </c>
      <c r="B461" s="158" t="s">
        <v>1918</v>
      </c>
      <c r="C461" s="917" t="s">
        <v>1919</v>
      </c>
      <c r="D461" s="917"/>
      <c r="E461" s="917"/>
      <c r="F461" s="159" t="s">
        <v>386</v>
      </c>
      <c r="G461" s="159" t="s">
        <v>31</v>
      </c>
      <c r="H461" s="159" t="s">
        <v>31</v>
      </c>
      <c r="I461" s="159" t="s">
        <v>2035</v>
      </c>
      <c r="J461" s="160" t="s">
        <v>31</v>
      </c>
      <c r="K461" s="159" t="s">
        <v>31</v>
      </c>
      <c r="L461" s="160" t="s">
        <v>31</v>
      </c>
      <c r="M461" s="161" t="s">
        <v>31</v>
      </c>
      <c r="N461" s="162" t="s">
        <v>31</v>
      </c>
      <c r="R461" s="137" t="s">
        <v>1919</v>
      </c>
    </row>
    <row r="462" spans="1:24" s="132" customFormat="1" x14ac:dyDescent="0.2">
      <c r="A462" s="163"/>
      <c r="B462" s="164"/>
      <c r="C462" s="904" t="s">
        <v>2036</v>
      </c>
      <c r="D462" s="904"/>
      <c r="E462" s="904"/>
      <c r="F462" s="904"/>
      <c r="G462" s="904"/>
      <c r="H462" s="904"/>
      <c r="I462" s="904"/>
      <c r="J462" s="904"/>
      <c r="K462" s="904"/>
      <c r="L462" s="904"/>
      <c r="M462" s="904"/>
      <c r="N462" s="912"/>
      <c r="S462" s="137" t="s">
        <v>2036</v>
      </c>
    </row>
    <row r="463" spans="1:24" s="132" customFormat="1" ht="33.75" x14ac:dyDescent="0.2">
      <c r="A463" s="165"/>
      <c r="B463" s="166" t="s">
        <v>518</v>
      </c>
      <c r="C463" s="904" t="s">
        <v>519</v>
      </c>
      <c r="D463" s="904"/>
      <c r="E463" s="904"/>
      <c r="F463" s="904"/>
      <c r="G463" s="904"/>
      <c r="H463" s="904"/>
      <c r="I463" s="904"/>
      <c r="J463" s="904"/>
      <c r="K463" s="904"/>
      <c r="L463" s="904"/>
      <c r="M463" s="904"/>
      <c r="N463" s="912"/>
      <c r="T463" s="137" t="s">
        <v>519</v>
      </c>
    </row>
    <row r="464" spans="1:24" s="132" customFormat="1" x14ac:dyDescent="0.2">
      <c r="A464" s="167"/>
      <c r="B464" s="166" t="s">
        <v>225</v>
      </c>
      <c r="C464" s="904" t="s">
        <v>255</v>
      </c>
      <c r="D464" s="904"/>
      <c r="E464" s="904"/>
      <c r="F464" s="168" t="s">
        <v>31</v>
      </c>
      <c r="G464" s="168" t="s">
        <v>31</v>
      </c>
      <c r="H464" s="168" t="s">
        <v>31</v>
      </c>
      <c r="I464" s="168" t="s">
        <v>31</v>
      </c>
      <c r="J464" s="169">
        <v>2874.61</v>
      </c>
      <c r="K464" s="168" t="s">
        <v>520</v>
      </c>
      <c r="L464" s="169">
        <v>2730.88</v>
      </c>
      <c r="M464" s="170" t="s">
        <v>31</v>
      </c>
      <c r="N464" s="171" t="s">
        <v>31</v>
      </c>
      <c r="U464" s="137" t="s">
        <v>255</v>
      </c>
    </row>
    <row r="465" spans="1:25" s="132" customFormat="1" x14ac:dyDescent="0.2">
      <c r="A465" s="167"/>
      <c r="B465" s="166" t="s">
        <v>235</v>
      </c>
      <c r="C465" s="904" t="s">
        <v>236</v>
      </c>
      <c r="D465" s="904"/>
      <c r="E465" s="904"/>
      <c r="F465" s="168" t="s">
        <v>31</v>
      </c>
      <c r="G465" s="168" t="s">
        <v>31</v>
      </c>
      <c r="H465" s="168" t="s">
        <v>31</v>
      </c>
      <c r="I465" s="168" t="s">
        <v>31</v>
      </c>
      <c r="J465" s="169">
        <v>2606.02</v>
      </c>
      <c r="K465" s="168" t="s">
        <v>520</v>
      </c>
      <c r="L465" s="169">
        <v>2475.7199999999998</v>
      </c>
      <c r="M465" s="170" t="s">
        <v>31</v>
      </c>
      <c r="N465" s="171" t="s">
        <v>31</v>
      </c>
      <c r="U465" s="137" t="s">
        <v>236</v>
      </c>
    </row>
    <row r="466" spans="1:25" s="132" customFormat="1" x14ac:dyDescent="0.2">
      <c r="A466" s="167"/>
      <c r="B466" s="166" t="s">
        <v>238</v>
      </c>
      <c r="C466" s="904" t="s">
        <v>239</v>
      </c>
      <c r="D466" s="904"/>
      <c r="E466" s="904"/>
      <c r="F466" s="168" t="s">
        <v>31</v>
      </c>
      <c r="G466" s="168" t="s">
        <v>31</v>
      </c>
      <c r="H466" s="168" t="s">
        <v>31</v>
      </c>
      <c r="I466" s="168" t="s">
        <v>31</v>
      </c>
      <c r="J466" s="169">
        <v>380.59</v>
      </c>
      <c r="K466" s="168" t="s">
        <v>520</v>
      </c>
      <c r="L466" s="169">
        <v>361.56</v>
      </c>
      <c r="M466" s="170" t="s">
        <v>31</v>
      </c>
      <c r="N466" s="171" t="s">
        <v>31</v>
      </c>
      <c r="U466" s="137" t="s">
        <v>239</v>
      </c>
    </row>
    <row r="467" spans="1:25" s="132" customFormat="1" x14ac:dyDescent="0.2">
      <c r="A467" s="167"/>
      <c r="B467" s="166" t="s">
        <v>256</v>
      </c>
      <c r="C467" s="904" t="s">
        <v>257</v>
      </c>
      <c r="D467" s="904"/>
      <c r="E467" s="904"/>
      <c r="F467" s="168" t="s">
        <v>31</v>
      </c>
      <c r="G467" s="168" t="s">
        <v>31</v>
      </c>
      <c r="H467" s="168" t="s">
        <v>31</v>
      </c>
      <c r="I467" s="168" t="s">
        <v>31</v>
      </c>
      <c r="J467" s="169">
        <v>3287.63</v>
      </c>
      <c r="K467" s="168" t="s">
        <v>31</v>
      </c>
      <c r="L467" s="169">
        <v>2498.6</v>
      </c>
      <c r="M467" s="170" t="s">
        <v>31</v>
      </c>
      <c r="N467" s="171" t="s">
        <v>31</v>
      </c>
      <c r="U467" s="137" t="s">
        <v>257</v>
      </c>
    </row>
    <row r="468" spans="1:25" s="132" customFormat="1" x14ac:dyDescent="0.2">
      <c r="A468" s="167"/>
      <c r="B468" s="166" t="s">
        <v>31</v>
      </c>
      <c r="C468" s="904" t="s">
        <v>258</v>
      </c>
      <c r="D468" s="904"/>
      <c r="E468" s="904"/>
      <c r="F468" s="168" t="s">
        <v>241</v>
      </c>
      <c r="G468" s="168" t="s">
        <v>1922</v>
      </c>
      <c r="H468" s="168" t="s">
        <v>520</v>
      </c>
      <c r="I468" s="168" t="s">
        <v>2037</v>
      </c>
      <c r="J468" s="169" t="s">
        <v>31</v>
      </c>
      <c r="K468" s="168" t="s">
        <v>31</v>
      </c>
      <c r="L468" s="169" t="s">
        <v>31</v>
      </c>
      <c r="M468" s="170" t="s">
        <v>31</v>
      </c>
      <c r="N468" s="171" t="s">
        <v>31</v>
      </c>
      <c r="V468" s="137" t="s">
        <v>258</v>
      </c>
    </row>
    <row r="469" spans="1:25" s="132" customFormat="1" x14ac:dyDescent="0.2">
      <c r="A469" s="167"/>
      <c r="B469" s="166" t="s">
        <v>31</v>
      </c>
      <c r="C469" s="904" t="s">
        <v>240</v>
      </c>
      <c r="D469" s="904"/>
      <c r="E469" s="904"/>
      <c r="F469" s="168" t="s">
        <v>241</v>
      </c>
      <c r="G469" s="168" t="s">
        <v>1924</v>
      </c>
      <c r="H469" s="168" t="s">
        <v>520</v>
      </c>
      <c r="I469" s="168" t="s">
        <v>2038</v>
      </c>
      <c r="J469" s="169" t="s">
        <v>31</v>
      </c>
      <c r="K469" s="168" t="s">
        <v>31</v>
      </c>
      <c r="L469" s="169" t="s">
        <v>31</v>
      </c>
      <c r="M469" s="170" t="s">
        <v>31</v>
      </c>
      <c r="N469" s="171" t="s">
        <v>31</v>
      </c>
      <c r="V469" s="137" t="s">
        <v>240</v>
      </c>
    </row>
    <row r="470" spans="1:25" s="132" customFormat="1" x14ac:dyDescent="0.2">
      <c r="A470" s="167"/>
      <c r="B470" s="166" t="s">
        <v>31</v>
      </c>
      <c r="C470" s="917" t="s">
        <v>244</v>
      </c>
      <c r="D470" s="917"/>
      <c r="E470" s="917"/>
      <c r="F470" s="159" t="s">
        <v>31</v>
      </c>
      <c r="G470" s="159" t="s">
        <v>31</v>
      </c>
      <c r="H470" s="159" t="s">
        <v>31</v>
      </c>
      <c r="I470" s="159" t="s">
        <v>31</v>
      </c>
      <c r="J470" s="160">
        <v>8768.26</v>
      </c>
      <c r="K470" s="159" t="s">
        <v>31</v>
      </c>
      <c r="L470" s="160">
        <v>7705.2</v>
      </c>
      <c r="M470" s="161" t="s">
        <v>31</v>
      </c>
      <c r="N470" s="162" t="s">
        <v>31</v>
      </c>
      <c r="W470" s="137" t="s">
        <v>244</v>
      </c>
    </row>
    <row r="471" spans="1:25" s="132" customFormat="1" x14ac:dyDescent="0.2">
      <c r="A471" s="167"/>
      <c r="B471" s="166" t="s">
        <v>31</v>
      </c>
      <c r="C471" s="904" t="s">
        <v>245</v>
      </c>
      <c r="D471" s="904"/>
      <c r="E471" s="904"/>
      <c r="F471" s="168" t="s">
        <v>31</v>
      </c>
      <c r="G471" s="168" t="s">
        <v>31</v>
      </c>
      <c r="H471" s="168" t="s">
        <v>31</v>
      </c>
      <c r="I471" s="168" t="s">
        <v>31</v>
      </c>
      <c r="J471" s="169" t="s">
        <v>31</v>
      </c>
      <c r="K471" s="168" t="s">
        <v>31</v>
      </c>
      <c r="L471" s="169">
        <v>3092.44</v>
      </c>
      <c r="M471" s="170" t="s">
        <v>31</v>
      </c>
      <c r="N471" s="171" t="s">
        <v>31</v>
      </c>
      <c r="V471" s="137" t="s">
        <v>245</v>
      </c>
    </row>
    <row r="472" spans="1:25" s="132" customFormat="1" ht="33.75" x14ac:dyDescent="0.2">
      <c r="A472" s="167"/>
      <c r="B472" s="166" t="s">
        <v>549</v>
      </c>
      <c r="C472" s="904" t="s">
        <v>550</v>
      </c>
      <c r="D472" s="904"/>
      <c r="E472" s="904"/>
      <c r="F472" s="168" t="s">
        <v>144</v>
      </c>
      <c r="G472" s="168" t="s">
        <v>551</v>
      </c>
      <c r="H472" s="168" t="s">
        <v>31</v>
      </c>
      <c r="I472" s="168" t="s">
        <v>551</v>
      </c>
      <c r="J472" s="169" t="s">
        <v>31</v>
      </c>
      <c r="K472" s="168" t="s">
        <v>31</v>
      </c>
      <c r="L472" s="169">
        <v>3247.06</v>
      </c>
      <c r="M472" s="170" t="s">
        <v>31</v>
      </c>
      <c r="N472" s="171" t="s">
        <v>31</v>
      </c>
      <c r="V472" s="137" t="s">
        <v>550</v>
      </c>
    </row>
    <row r="473" spans="1:25" s="132" customFormat="1" ht="33.75" x14ac:dyDescent="0.2">
      <c r="A473" s="167"/>
      <c r="B473" s="166" t="s">
        <v>552</v>
      </c>
      <c r="C473" s="904" t="s">
        <v>553</v>
      </c>
      <c r="D473" s="904"/>
      <c r="E473" s="904"/>
      <c r="F473" s="168" t="s">
        <v>144</v>
      </c>
      <c r="G473" s="168" t="s">
        <v>554</v>
      </c>
      <c r="H473" s="168" t="s">
        <v>31</v>
      </c>
      <c r="I473" s="168" t="s">
        <v>554</v>
      </c>
      <c r="J473" s="169" t="s">
        <v>31</v>
      </c>
      <c r="K473" s="168" t="s">
        <v>31</v>
      </c>
      <c r="L473" s="169">
        <v>2010.09</v>
      </c>
      <c r="M473" s="170" t="s">
        <v>31</v>
      </c>
      <c r="N473" s="171" t="s">
        <v>31</v>
      </c>
      <c r="V473" s="137" t="s">
        <v>553</v>
      </c>
    </row>
    <row r="474" spans="1:25" s="132" customFormat="1" x14ac:dyDescent="0.2">
      <c r="A474" s="172"/>
      <c r="B474" s="173"/>
      <c r="C474" s="918" t="s">
        <v>252</v>
      </c>
      <c r="D474" s="918"/>
      <c r="E474" s="918"/>
      <c r="F474" s="174" t="s">
        <v>31</v>
      </c>
      <c r="G474" s="174" t="s">
        <v>31</v>
      </c>
      <c r="H474" s="174" t="s">
        <v>31</v>
      </c>
      <c r="I474" s="174" t="s">
        <v>31</v>
      </c>
      <c r="J474" s="175" t="s">
        <v>31</v>
      </c>
      <c r="K474" s="174" t="s">
        <v>31</v>
      </c>
      <c r="L474" s="175">
        <v>12962.35</v>
      </c>
      <c r="M474" s="161" t="s">
        <v>31</v>
      </c>
      <c r="N474" s="176" t="s">
        <v>31</v>
      </c>
      <c r="X474" s="137" t="s">
        <v>252</v>
      </c>
    </row>
    <row r="475" spans="1:25" s="132" customFormat="1" ht="22.5" x14ac:dyDescent="0.2">
      <c r="A475" s="157" t="s">
        <v>1624</v>
      </c>
      <c r="B475" s="158" t="s">
        <v>555</v>
      </c>
      <c r="C475" s="917" t="s">
        <v>556</v>
      </c>
      <c r="D475" s="917"/>
      <c r="E475" s="917"/>
      <c r="F475" s="159" t="s">
        <v>401</v>
      </c>
      <c r="G475" s="159" t="s">
        <v>31</v>
      </c>
      <c r="H475" s="159" t="s">
        <v>31</v>
      </c>
      <c r="I475" s="159" t="s">
        <v>2039</v>
      </c>
      <c r="J475" s="160">
        <v>790</v>
      </c>
      <c r="K475" s="159" t="s">
        <v>31</v>
      </c>
      <c r="L475" s="160">
        <v>60940.6</v>
      </c>
      <c r="M475" s="161" t="s">
        <v>31</v>
      </c>
      <c r="N475" s="162" t="s">
        <v>31</v>
      </c>
      <c r="R475" s="137" t="s">
        <v>556</v>
      </c>
    </row>
    <row r="476" spans="1:25" s="132" customFormat="1" x14ac:dyDescent="0.2">
      <c r="A476" s="157" t="s">
        <v>1625</v>
      </c>
      <c r="B476" s="158" t="s">
        <v>558</v>
      </c>
      <c r="C476" s="917" t="s">
        <v>559</v>
      </c>
      <c r="D476" s="917"/>
      <c r="E476" s="917"/>
      <c r="F476" s="159" t="s">
        <v>401</v>
      </c>
      <c r="G476" s="159" t="s">
        <v>31</v>
      </c>
      <c r="H476" s="159" t="s">
        <v>31</v>
      </c>
      <c r="I476" s="159" t="s">
        <v>2040</v>
      </c>
      <c r="J476" s="160">
        <v>10.63</v>
      </c>
      <c r="K476" s="159" t="s">
        <v>31</v>
      </c>
      <c r="L476" s="160">
        <v>807.88</v>
      </c>
      <c r="M476" s="161" t="s">
        <v>31</v>
      </c>
      <c r="N476" s="162" t="s">
        <v>31</v>
      </c>
      <c r="R476" s="137" t="s">
        <v>559</v>
      </c>
    </row>
    <row r="477" spans="1:25" s="132" customFormat="1" x14ac:dyDescent="0.2">
      <c r="A477" s="163"/>
      <c r="B477" s="164"/>
      <c r="C477" s="904" t="s">
        <v>561</v>
      </c>
      <c r="D477" s="904"/>
      <c r="E477" s="904"/>
      <c r="F477" s="904"/>
      <c r="G477" s="904"/>
      <c r="H477" s="904"/>
      <c r="I477" s="904"/>
      <c r="J477" s="904"/>
      <c r="K477" s="904"/>
      <c r="L477" s="904"/>
      <c r="M477" s="904"/>
      <c r="N477" s="912"/>
      <c r="Y477" s="137" t="s">
        <v>561</v>
      </c>
    </row>
    <row r="478" spans="1:25" s="132" customFormat="1" ht="22.5" x14ac:dyDescent="0.2">
      <c r="A478" s="157" t="s">
        <v>583</v>
      </c>
      <c r="B478" s="158" t="s">
        <v>1928</v>
      </c>
      <c r="C478" s="917" t="s">
        <v>1929</v>
      </c>
      <c r="D478" s="917"/>
      <c r="E478" s="917"/>
      <c r="F478" s="159" t="s">
        <v>564</v>
      </c>
      <c r="G478" s="159" t="s">
        <v>31</v>
      </c>
      <c r="H478" s="159" t="s">
        <v>31</v>
      </c>
      <c r="I478" s="159" t="s">
        <v>2041</v>
      </c>
      <c r="J478" s="160">
        <v>5488.69</v>
      </c>
      <c r="K478" s="159" t="s">
        <v>31</v>
      </c>
      <c r="L478" s="160">
        <v>4199.67</v>
      </c>
      <c r="M478" s="161" t="s">
        <v>31</v>
      </c>
      <c r="N478" s="162" t="s">
        <v>31</v>
      </c>
      <c r="R478" s="137" t="s">
        <v>1929</v>
      </c>
    </row>
    <row r="479" spans="1:25" s="132" customFormat="1" x14ac:dyDescent="0.2">
      <c r="A479" s="163"/>
      <c r="B479" s="164"/>
      <c r="C479" s="904" t="s">
        <v>2042</v>
      </c>
      <c r="D479" s="904"/>
      <c r="E479" s="904"/>
      <c r="F479" s="904"/>
      <c r="G479" s="904"/>
      <c r="H479" s="904"/>
      <c r="I479" s="904"/>
      <c r="J479" s="904"/>
      <c r="K479" s="904"/>
      <c r="L479" s="904"/>
      <c r="M479" s="904"/>
      <c r="N479" s="912"/>
      <c r="S479" s="137" t="s">
        <v>2042</v>
      </c>
    </row>
    <row r="480" spans="1:25" s="132" customFormat="1" ht="22.5" x14ac:dyDescent="0.2">
      <c r="A480" s="157" t="s">
        <v>1626</v>
      </c>
      <c r="B480" s="158" t="s">
        <v>1932</v>
      </c>
      <c r="C480" s="917" t="s">
        <v>1933</v>
      </c>
      <c r="D480" s="917"/>
      <c r="E480" s="917"/>
      <c r="F480" s="159" t="s">
        <v>564</v>
      </c>
      <c r="G480" s="159" t="s">
        <v>31</v>
      </c>
      <c r="H480" s="159" t="s">
        <v>31</v>
      </c>
      <c r="I480" s="159" t="s">
        <v>2043</v>
      </c>
      <c r="J480" s="160">
        <v>5488.69</v>
      </c>
      <c r="K480" s="159" t="s">
        <v>31</v>
      </c>
      <c r="L480" s="160">
        <v>6590.54</v>
      </c>
      <c r="M480" s="161" t="s">
        <v>31</v>
      </c>
      <c r="N480" s="162" t="s">
        <v>31</v>
      </c>
      <c r="R480" s="137" t="s">
        <v>1933</v>
      </c>
    </row>
    <row r="481" spans="1:23" s="132" customFormat="1" x14ac:dyDescent="0.2">
      <c r="A481" s="163"/>
      <c r="B481" s="164"/>
      <c r="C481" s="904" t="s">
        <v>2044</v>
      </c>
      <c r="D481" s="904"/>
      <c r="E481" s="904"/>
      <c r="F481" s="904"/>
      <c r="G481" s="904"/>
      <c r="H481" s="904"/>
      <c r="I481" s="904"/>
      <c r="J481" s="904"/>
      <c r="K481" s="904"/>
      <c r="L481" s="904"/>
      <c r="M481" s="904"/>
      <c r="N481" s="912"/>
      <c r="S481" s="137" t="s">
        <v>2044</v>
      </c>
    </row>
    <row r="482" spans="1:23" s="132" customFormat="1" ht="22.5" x14ac:dyDescent="0.2">
      <c r="A482" s="157" t="s">
        <v>703</v>
      </c>
      <c r="B482" s="158" t="s">
        <v>562</v>
      </c>
      <c r="C482" s="917" t="s">
        <v>563</v>
      </c>
      <c r="D482" s="917"/>
      <c r="E482" s="917"/>
      <c r="F482" s="159" t="s">
        <v>564</v>
      </c>
      <c r="G482" s="159" t="s">
        <v>31</v>
      </c>
      <c r="H482" s="159" t="s">
        <v>31</v>
      </c>
      <c r="I482" s="159" t="s">
        <v>2045</v>
      </c>
      <c r="J482" s="160">
        <v>5584.58</v>
      </c>
      <c r="K482" s="159" t="s">
        <v>31</v>
      </c>
      <c r="L482" s="160">
        <v>866.84</v>
      </c>
      <c r="M482" s="161" t="s">
        <v>31</v>
      </c>
      <c r="N482" s="162" t="s">
        <v>31</v>
      </c>
      <c r="R482" s="137" t="s">
        <v>563</v>
      </c>
    </row>
    <row r="483" spans="1:23" s="132" customFormat="1" x14ac:dyDescent="0.2">
      <c r="A483" s="163"/>
      <c r="B483" s="164"/>
      <c r="C483" s="904" t="s">
        <v>2046</v>
      </c>
      <c r="D483" s="904"/>
      <c r="E483" s="904"/>
      <c r="F483" s="904"/>
      <c r="G483" s="904"/>
      <c r="H483" s="904"/>
      <c r="I483" s="904"/>
      <c r="J483" s="904"/>
      <c r="K483" s="904"/>
      <c r="L483" s="904"/>
      <c r="M483" s="904"/>
      <c r="N483" s="912"/>
      <c r="S483" s="137" t="s">
        <v>2046</v>
      </c>
    </row>
    <row r="484" spans="1:23" s="132" customFormat="1" ht="22.5" x14ac:dyDescent="0.2">
      <c r="A484" s="157" t="s">
        <v>1632</v>
      </c>
      <c r="B484" s="158" t="s">
        <v>1936</v>
      </c>
      <c r="C484" s="917" t="s">
        <v>1937</v>
      </c>
      <c r="D484" s="917"/>
      <c r="E484" s="917"/>
      <c r="F484" s="159" t="s">
        <v>564</v>
      </c>
      <c r="G484" s="159" t="s">
        <v>31</v>
      </c>
      <c r="H484" s="159" t="s">
        <v>31</v>
      </c>
      <c r="I484" s="159" t="s">
        <v>2047</v>
      </c>
      <c r="J484" s="160">
        <v>5802.77</v>
      </c>
      <c r="K484" s="159" t="s">
        <v>31</v>
      </c>
      <c r="L484" s="160">
        <v>2338.52</v>
      </c>
      <c r="M484" s="161" t="s">
        <v>31</v>
      </c>
      <c r="N484" s="162" t="s">
        <v>31</v>
      </c>
      <c r="R484" s="137" t="s">
        <v>1937</v>
      </c>
    </row>
    <row r="485" spans="1:23" s="132" customFormat="1" x14ac:dyDescent="0.2">
      <c r="A485" s="163"/>
      <c r="B485" s="164"/>
      <c r="C485" s="904" t="s">
        <v>2048</v>
      </c>
      <c r="D485" s="904"/>
      <c r="E485" s="904"/>
      <c r="F485" s="904"/>
      <c r="G485" s="904"/>
      <c r="H485" s="904"/>
      <c r="I485" s="904"/>
      <c r="J485" s="904"/>
      <c r="K485" s="904"/>
      <c r="L485" s="904"/>
      <c r="M485" s="904"/>
      <c r="N485" s="912"/>
      <c r="S485" s="137" t="s">
        <v>2048</v>
      </c>
    </row>
    <row r="486" spans="1:23" s="132" customFormat="1" ht="33.75" x14ac:dyDescent="0.2">
      <c r="A486" s="157" t="s">
        <v>1635</v>
      </c>
      <c r="B486" s="158" t="s">
        <v>1940</v>
      </c>
      <c r="C486" s="917" t="s">
        <v>1941</v>
      </c>
      <c r="D486" s="917"/>
      <c r="E486" s="917"/>
      <c r="F486" s="159" t="s">
        <v>569</v>
      </c>
      <c r="G486" s="159" t="s">
        <v>31</v>
      </c>
      <c r="H486" s="159" t="s">
        <v>31</v>
      </c>
      <c r="I486" s="159" t="s">
        <v>1271</v>
      </c>
      <c r="J486" s="160" t="s">
        <v>31</v>
      </c>
      <c r="K486" s="159" t="s">
        <v>31</v>
      </c>
      <c r="L486" s="160" t="s">
        <v>31</v>
      </c>
      <c r="M486" s="161" t="s">
        <v>31</v>
      </c>
      <c r="N486" s="162" t="s">
        <v>31</v>
      </c>
      <c r="R486" s="137" t="s">
        <v>1941</v>
      </c>
    </row>
    <row r="487" spans="1:23" s="132" customFormat="1" x14ac:dyDescent="0.2">
      <c r="A487" s="163"/>
      <c r="B487" s="164"/>
      <c r="C487" s="904" t="s">
        <v>2049</v>
      </c>
      <c r="D487" s="904"/>
      <c r="E487" s="904"/>
      <c r="F487" s="904"/>
      <c r="G487" s="904"/>
      <c r="H487" s="904"/>
      <c r="I487" s="904"/>
      <c r="J487" s="904"/>
      <c r="K487" s="904"/>
      <c r="L487" s="904"/>
      <c r="M487" s="904"/>
      <c r="N487" s="912"/>
      <c r="S487" s="137" t="s">
        <v>2049</v>
      </c>
    </row>
    <row r="488" spans="1:23" s="132" customFormat="1" ht="33.75" x14ac:dyDescent="0.2">
      <c r="A488" s="165"/>
      <c r="B488" s="166" t="s">
        <v>518</v>
      </c>
      <c r="C488" s="904" t="s">
        <v>519</v>
      </c>
      <c r="D488" s="904"/>
      <c r="E488" s="904"/>
      <c r="F488" s="904"/>
      <c r="G488" s="904"/>
      <c r="H488" s="904"/>
      <c r="I488" s="904"/>
      <c r="J488" s="904"/>
      <c r="K488" s="904"/>
      <c r="L488" s="904"/>
      <c r="M488" s="904"/>
      <c r="N488" s="912"/>
      <c r="T488" s="137" t="s">
        <v>519</v>
      </c>
    </row>
    <row r="489" spans="1:23" s="132" customFormat="1" x14ac:dyDescent="0.2">
      <c r="A489" s="167"/>
      <c r="B489" s="166" t="s">
        <v>225</v>
      </c>
      <c r="C489" s="904" t="s">
        <v>255</v>
      </c>
      <c r="D489" s="904"/>
      <c r="E489" s="904"/>
      <c r="F489" s="168" t="s">
        <v>31</v>
      </c>
      <c r="G489" s="168" t="s">
        <v>31</v>
      </c>
      <c r="H489" s="168" t="s">
        <v>31</v>
      </c>
      <c r="I489" s="168" t="s">
        <v>31</v>
      </c>
      <c r="J489" s="169">
        <v>86.7</v>
      </c>
      <c r="K489" s="168" t="s">
        <v>520</v>
      </c>
      <c r="L489" s="169">
        <v>238.43</v>
      </c>
      <c r="M489" s="170" t="s">
        <v>31</v>
      </c>
      <c r="N489" s="171" t="s">
        <v>31</v>
      </c>
      <c r="U489" s="137" t="s">
        <v>255</v>
      </c>
    </row>
    <row r="490" spans="1:23" s="132" customFormat="1" x14ac:dyDescent="0.2">
      <c r="A490" s="167"/>
      <c r="B490" s="166" t="s">
        <v>235</v>
      </c>
      <c r="C490" s="904" t="s">
        <v>236</v>
      </c>
      <c r="D490" s="904"/>
      <c r="E490" s="904"/>
      <c r="F490" s="168" t="s">
        <v>31</v>
      </c>
      <c r="G490" s="168" t="s">
        <v>31</v>
      </c>
      <c r="H490" s="168" t="s">
        <v>31</v>
      </c>
      <c r="I490" s="168" t="s">
        <v>31</v>
      </c>
      <c r="J490" s="169">
        <v>16.61</v>
      </c>
      <c r="K490" s="168" t="s">
        <v>520</v>
      </c>
      <c r="L490" s="169">
        <v>45.68</v>
      </c>
      <c r="M490" s="170" t="s">
        <v>31</v>
      </c>
      <c r="N490" s="171" t="s">
        <v>31</v>
      </c>
      <c r="U490" s="137" t="s">
        <v>236</v>
      </c>
    </row>
    <row r="491" spans="1:23" s="132" customFormat="1" x14ac:dyDescent="0.2">
      <c r="A491" s="167"/>
      <c r="B491" s="166" t="s">
        <v>238</v>
      </c>
      <c r="C491" s="904" t="s">
        <v>239</v>
      </c>
      <c r="D491" s="904"/>
      <c r="E491" s="904"/>
      <c r="F491" s="168" t="s">
        <v>31</v>
      </c>
      <c r="G491" s="168" t="s">
        <v>31</v>
      </c>
      <c r="H491" s="168" t="s">
        <v>31</v>
      </c>
      <c r="I491" s="168" t="s">
        <v>31</v>
      </c>
      <c r="J491" s="169">
        <v>2.93</v>
      </c>
      <c r="K491" s="168" t="s">
        <v>520</v>
      </c>
      <c r="L491" s="169">
        <v>8.06</v>
      </c>
      <c r="M491" s="170" t="s">
        <v>31</v>
      </c>
      <c r="N491" s="171" t="s">
        <v>31</v>
      </c>
      <c r="U491" s="137" t="s">
        <v>239</v>
      </c>
    </row>
    <row r="492" spans="1:23" s="132" customFormat="1" x14ac:dyDescent="0.2">
      <c r="A492" s="167"/>
      <c r="B492" s="166" t="s">
        <v>256</v>
      </c>
      <c r="C492" s="904" t="s">
        <v>257</v>
      </c>
      <c r="D492" s="904"/>
      <c r="E492" s="904"/>
      <c r="F492" s="168" t="s">
        <v>31</v>
      </c>
      <c r="G492" s="168" t="s">
        <v>31</v>
      </c>
      <c r="H492" s="168" t="s">
        <v>31</v>
      </c>
      <c r="I492" s="168" t="s">
        <v>31</v>
      </c>
      <c r="J492" s="169">
        <v>0.66</v>
      </c>
      <c r="K492" s="168" t="s">
        <v>31</v>
      </c>
      <c r="L492" s="169">
        <v>1.45</v>
      </c>
      <c r="M492" s="170" t="s">
        <v>31</v>
      </c>
      <c r="N492" s="171" t="s">
        <v>31</v>
      </c>
      <c r="U492" s="137" t="s">
        <v>257</v>
      </c>
    </row>
    <row r="493" spans="1:23" s="132" customFormat="1" x14ac:dyDescent="0.2">
      <c r="A493" s="167"/>
      <c r="B493" s="166" t="s">
        <v>31</v>
      </c>
      <c r="C493" s="904" t="s">
        <v>258</v>
      </c>
      <c r="D493" s="904"/>
      <c r="E493" s="904"/>
      <c r="F493" s="168" t="s">
        <v>241</v>
      </c>
      <c r="G493" s="168" t="s">
        <v>1944</v>
      </c>
      <c r="H493" s="168" t="s">
        <v>520</v>
      </c>
      <c r="I493" s="168" t="s">
        <v>2050</v>
      </c>
      <c r="J493" s="169" t="s">
        <v>31</v>
      </c>
      <c r="K493" s="168" t="s">
        <v>31</v>
      </c>
      <c r="L493" s="169" t="s">
        <v>31</v>
      </c>
      <c r="M493" s="170" t="s">
        <v>31</v>
      </c>
      <c r="N493" s="171" t="s">
        <v>31</v>
      </c>
      <c r="V493" s="137" t="s">
        <v>258</v>
      </c>
    </row>
    <row r="494" spans="1:23" s="132" customFormat="1" x14ac:dyDescent="0.2">
      <c r="A494" s="167"/>
      <c r="B494" s="166" t="s">
        <v>31</v>
      </c>
      <c r="C494" s="904" t="s">
        <v>240</v>
      </c>
      <c r="D494" s="904"/>
      <c r="E494" s="904"/>
      <c r="F494" s="168" t="s">
        <v>241</v>
      </c>
      <c r="G494" s="168" t="s">
        <v>774</v>
      </c>
      <c r="H494" s="168" t="s">
        <v>520</v>
      </c>
      <c r="I494" s="168" t="s">
        <v>2051</v>
      </c>
      <c r="J494" s="169" t="s">
        <v>31</v>
      </c>
      <c r="K494" s="168" t="s">
        <v>31</v>
      </c>
      <c r="L494" s="169" t="s">
        <v>31</v>
      </c>
      <c r="M494" s="170" t="s">
        <v>31</v>
      </c>
      <c r="N494" s="171" t="s">
        <v>31</v>
      </c>
      <c r="V494" s="137" t="s">
        <v>240</v>
      </c>
    </row>
    <row r="495" spans="1:23" s="132" customFormat="1" x14ac:dyDescent="0.2">
      <c r="A495" s="167"/>
      <c r="B495" s="166" t="s">
        <v>31</v>
      </c>
      <c r="C495" s="917" t="s">
        <v>244</v>
      </c>
      <c r="D495" s="917"/>
      <c r="E495" s="917"/>
      <c r="F495" s="159" t="s">
        <v>31</v>
      </c>
      <c r="G495" s="159" t="s">
        <v>31</v>
      </c>
      <c r="H495" s="159" t="s">
        <v>31</v>
      </c>
      <c r="I495" s="159" t="s">
        <v>31</v>
      </c>
      <c r="J495" s="160">
        <v>103.97</v>
      </c>
      <c r="K495" s="159" t="s">
        <v>31</v>
      </c>
      <c r="L495" s="160">
        <v>285.56</v>
      </c>
      <c r="M495" s="161" t="s">
        <v>31</v>
      </c>
      <c r="N495" s="162" t="s">
        <v>31</v>
      </c>
      <c r="W495" s="137" t="s">
        <v>244</v>
      </c>
    </row>
    <row r="496" spans="1:23" s="132" customFormat="1" x14ac:dyDescent="0.2">
      <c r="A496" s="167"/>
      <c r="B496" s="166" t="s">
        <v>31</v>
      </c>
      <c r="C496" s="904" t="s">
        <v>245</v>
      </c>
      <c r="D496" s="904"/>
      <c r="E496" s="904"/>
      <c r="F496" s="168" t="s">
        <v>31</v>
      </c>
      <c r="G496" s="168" t="s">
        <v>31</v>
      </c>
      <c r="H496" s="168" t="s">
        <v>31</v>
      </c>
      <c r="I496" s="168" t="s">
        <v>31</v>
      </c>
      <c r="J496" s="169" t="s">
        <v>31</v>
      </c>
      <c r="K496" s="168" t="s">
        <v>31</v>
      </c>
      <c r="L496" s="169">
        <v>246.49</v>
      </c>
      <c r="M496" s="170" t="s">
        <v>31</v>
      </c>
      <c r="N496" s="171" t="s">
        <v>31</v>
      </c>
      <c r="V496" s="137" t="s">
        <v>245</v>
      </c>
    </row>
    <row r="497" spans="1:24" s="132" customFormat="1" ht="22.5" x14ac:dyDescent="0.2">
      <c r="A497" s="167"/>
      <c r="B497" s="166" t="s">
        <v>532</v>
      </c>
      <c r="C497" s="904" t="s">
        <v>533</v>
      </c>
      <c r="D497" s="904"/>
      <c r="E497" s="904"/>
      <c r="F497" s="168" t="s">
        <v>144</v>
      </c>
      <c r="G497" s="168" t="s">
        <v>534</v>
      </c>
      <c r="H497" s="168" t="s">
        <v>31</v>
      </c>
      <c r="I497" s="168" t="s">
        <v>534</v>
      </c>
      <c r="J497" s="169" t="s">
        <v>31</v>
      </c>
      <c r="K497" s="168" t="s">
        <v>31</v>
      </c>
      <c r="L497" s="169">
        <v>300.72000000000003</v>
      </c>
      <c r="M497" s="170" t="s">
        <v>31</v>
      </c>
      <c r="N497" s="171" t="s">
        <v>31</v>
      </c>
      <c r="V497" s="137" t="s">
        <v>533</v>
      </c>
    </row>
    <row r="498" spans="1:24" s="132" customFormat="1" ht="22.5" x14ac:dyDescent="0.2">
      <c r="A498" s="167"/>
      <c r="B498" s="166" t="s">
        <v>535</v>
      </c>
      <c r="C498" s="904" t="s">
        <v>536</v>
      </c>
      <c r="D498" s="904"/>
      <c r="E498" s="904"/>
      <c r="F498" s="168" t="s">
        <v>144</v>
      </c>
      <c r="G498" s="168" t="s">
        <v>537</v>
      </c>
      <c r="H498" s="168" t="s">
        <v>31</v>
      </c>
      <c r="I498" s="168" t="s">
        <v>537</v>
      </c>
      <c r="J498" s="169" t="s">
        <v>31</v>
      </c>
      <c r="K498" s="168" t="s">
        <v>31</v>
      </c>
      <c r="L498" s="169">
        <v>197.19</v>
      </c>
      <c r="M498" s="170" t="s">
        <v>31</v>
      </c>
      <c r="N498" s="171" t="s">
        <v>31</v>
      </c>
      <c r="V498" s="137" t="s">
        <v>536</v>
      </c>
    </row>
    <row r="499" spans="1:24" s="132" customFormat="1" x14ac:dyDescent="0.2">
      <c r="A499" s="172"/>
      <c r="B499" s="173"/>
      <c r="C499" s="918" t="s">
        <v>252</v>
      </c>
      <c r="D499" s="918"/>
      <c r="E499" s="918"/>
      <c r="F499" s="174" t="s">
        <v>31</v>
      </c>
      <c r="G499" s="174" t="s">
        <v>31</v>
      </c>
      <c r="H499" s="174" t="s">
        <v>31</v>
      </c>
      <c r="I499" s="174" t="s">
        <v>31</v>
      </c>
      <c r="J499" s="175" t="s">
        <v>31</v>
      </c>
      <c r="K499" s="174" t="s">
        <v>31</v>
      </c>
      <c r="L499" s="175">
        <v>783.47</v>
      </c>
      <c r="M499" s="161" t="s">
        <v>31</v>
      </c>
      <c r="N499" s="176" t="s">
        <v>31</v>
      </c>
      <c r="X499" s="137" t="s">
        <v>252</v>
      </c>
    </row>
    <row r="500" spans="1:24" s="132" customFormat="1" ht="33.75" x14ac:dyDescent="0.2">
      <c r="A500" s="157" t="s">
        <v>1636</v>
      </c>
      <c r="B500" s="158" t="s">
        <v>1947</v>
      </c>
      <c r="C500" s="917" t="s">
        <v>1948</v>
      </c>
      <c r="D500" s="917"/>
      <c r="E500" s="917"/>
      <c r="F500" s="159" t="s">
        <v>1949</v>
      </c>
      <c r="G500" s="159" t="s">
        <v>31</v>
      </c>
      <c r="H500" s="159" t="s">
        <v>31</v>
      </c>
      <c r="I500" s="159" t="s">
        <v>2006</v>
      </c>
      <c r="J500" s="160">
        <v>15.36</v>
      </c>
      <c r="K500" s="159" t="s">
        <v>31</v>
      </c>
      <c r="L500" s="160">
        <v>6773.76</v>
      </c>
      <c r="M500" s="161" t="s">
        <v>31</v>
      </c>
      <c r="N500" s="162" t="s">
        <v>31</v>
      </c>
      <c r="R500" s="137" t="s">
        <v>1948</v>
      </c>
    </row>
    <row r="501" spans="1:24" s="132" customFormat="1" ht="22.5" x14ac:dyDescent="0.2">
      <c r="A501" s="157" t="s">
        <v>1637</v>
      </c>
      <c r="B501" s="158" t="s">
        <v>1951</v>
      </c>
      <c r="C501" s="917" t="s">
        <v>1952</v>
      </c>
      <c r="D501" s="917"/>
      <c r="E501" s="917"/>
      <c r="F501" s="159" t="s">
        <v>650</v>
      </c>
      <c r="G501" s="159" t="s">
        <v>31</v>
      </c>
      <c r="H501" s="159" t="s">
        <v>31</v>
      </c>
      <c r="I501" s="159" t="s">
        <v>2052</v>
      </c>
      <c r="J501" s="160" t="s">
        <v>31</v>
      </c>
      <c r="K501" s="159" t="s">
        <v>31</v>
      </c>
      <c r="L501" s="160" t="s">
        <v>31</v>
      </c>
      <c r="M501" s="161" t="s">
        <v>31</v>
      </c>
      <c r="N501" s="162" t="s">
        <v>31</v>
      </c>
      <c r="R501" s="137" t="s">
        <v>1952</v>
      </c>
    </row>
    <row r="502" spans="1:24" s="132" customFormat="1" x14ac:dyDescent="0.2">
      <c r="A502" s="163"/>
      <c r="B502" s="164"/>
      <c r="C502" s="904" t="s">
        <v>2053</v>
      </c>
      <c r="D502" s="904"/>
      <c r="E502" s="904"/>
      <c r="F502" s="904"/>
      <c r="G502" s="904"/>
      <c r="H502" s="904"/>
      <c r="I502" s="904"/>
      <c r="J502" s="904"/>
      <c r="K502" s="904"/>
      <c r="L502" s="904"/>
      <c r="M502" s="904"/>
      <c r="N502" s="912"/>
      <c r="S502" s="137" t="s">
        <v>2053</v>
      </c>
    </row>
    <row r="503" spans="1:24" s="132" customFormat="1" ht="33.75" x14ac:dyDescent="0.2">
      <c r="A503" s="165"/>
      <c r="B503" s="166" t="s">
        <v>518</v>
      </c>
      <c r="C503" s="904" t="s">
        <v>519</v>
      </c>
      <c r="D503" s="904"/>
      <c r="E503" s="904"/>
      <c r="F503" s="904"/>
      <c r="G503" s="904"/>
      <c r="H503" s="904"/>
      <c r="I503" s="904"/>
      <c r="J503" s="904"/>
      <c r="K503" s="904"/>
      <c r="L503" s="904"/>
      <c r="M503" s="904"/>
      <c r="N503" s="912"/>
      <c r="T503" s="137" t="s">
        <v>519</v>
      </c>
    </row>
    <row r="504" spans="1:24" s="132" customFormat="1" x14ac:dyDescent="0.2">
      <c r="A504" s="167"/>
      <c r="B504" s="166" t="s">
        <v>225</v>
      </c>
      <c r="C504" s="904" t="s">
        <v>255</v>
      </c>
      <c r="D504" s="904"/>
      <c r="E504" s="904"/>
      <c r="F504" s="168" t="s">
        <v>31</v>
      </c>
      <c r="G504" s="168" t="s">
        <v>31</v>
      </c>
      <c r="H504" s="168" t="s">
        <v>31</v>
      </c>
      <c r="I504" s="168" t="s">
        <v>31</v>
      </c>
      <c r="J504" s="169">
        <v>135.36000000000001</v>
      </c>
      <c r="K504" s="168" t="s">
        <v>520</v>
      </c>
      <c r="L504" s="169">
        <v>7.95</v>
      </c>
      <c r="M504" s="170" t="s">
        <v>31</v>
      </c>
      <c r="N504" s="171" t="s">
        <v>31</v>
      </c>
      <c r="U504" s="137" t="s">
        <v>255</v>
      </c>
    </row>
    <row r="505" spans="1:24" s="132" customFormat="1" x14ac:dyDescent="0.2">
      <c r="A505" s="167"/>
      <c r="B505" s="166" t="s">
        <v>235</v>
      </c>
      <c r="C505" s="904" t="s">
        <v>236</v>
      </c>
      <c r="D505" s="904"/>
      <c r="E505" s="904"/>
      <c r="F505" s="168" t="s">
        <v>31</v>
      </c>
      <c r="G505" s="168" t="s">
        <v>31</v>
      </c>
      <c r="H505" s="168" t="s">
        <v>31</v>
      </c>
      <c r="I505" s="168" t="s">
        <v>31</v>
      </c>
      <c r="J505" s="169">
        <v>58.09</v>
      </c>
      <c r="K505" s="168" t="s">
        <v>520</v>
      </c>
      <c r="L505" s="169">
        <v>3.41</v>
      </c>
      <c r="M505" s="170" t="s">
        <v>31</v>
      </c>
      <c r="N505" s="171" t="s">
        <v>31</v>
      </c>
      <c r="U505" s="137" t="s">
        <v>236</v>
      </c>
    </row>
    <row r="506" spans="1:24" s="132" customFormat="1" x14ac:dyDescent="0.2">
      <c r="A506" s="167"/>
      <c r="B506" s="166" t="s">
        <v>238</v>
      </c>
      <c r="C506" s="904" t="s">
        <v>239</v>
      </c>
      <c r="D506" s="904"/>
      <c r="E506" s="904"/>
      <c r="F506" s="168" t="s">
        <v>31</v>
      </c>
      <c r="G506" s="168" t="s">
        <v>31</v>
      </c>
      <c r="H506" s="168" t="s">
        <v>31</v>
      </c>
      <c r="I506" s="168" t="s">
        <v>31</v>
      </c>
      <c r="J506" s="169">
        <v>5.0199999999999996</v>
      </c>
      <c r="K506" s="168" t="s">
        <v>520</v>
      </c>
      <c r="L506" s="169">
        <v>0.28999999999999998</v>
      </c>
      <c r="M506" s="170" t="s">
        <v>31</v>
      </c>
      <c r="N506" s="171" t="s">
        <v>31</v>
      </c>
      <c r="U506" s="137" t="s">
        <v>239</v>
      </c>
    </row>
    <row r="507" spans="1:24" s="132" customFormat="1" x14ac:dyDescent="0.2">
      <c r="A507" s="167"/>
      <c r="B507" s="166" t="s">
        <v>256</v>
      </c>
      <c r="C507" s="904" t="s">
        <v>257</v>
      </c>
      <c r="D507" s="904"/>
      <c r="E507" s="904"/>
      <c r="F507" s="168" t="s">
        <v>31</v>
      </c>
      <c r="G507" s="168" t="s">
        <v>31</v>
      </c>
      <c r="H507" s="168" t="s">
        <v>31</v>
      </c>
      <c r="I507" s="168" t="s">
        <v>31</v>
      </c>
      <c r="J507" s="169">
        <v>894.6</v>
      </c>
      <c r="K507" s="168" t="s">
        <v>31</v>
      </c>
      <c r="L507" s="169">
        <v>42.05</v>
      </c>
      <c r="M507" s="170" t="s">
        <v>31</v>
      </c>
      <c r="N507" s="171" t="s">
        <v>31</v>
      </c>
      <c r="U507" s="137" t="s">
        <v>257</v>
      </c>
    </row>
    <row r="508" spans="1:24" s="132" customFormat="1" x14ac:dyDescent="0.2">
      <c r="A508" s="167"/>
      <c r="B508" s="166" t="s">
        <v>31</v>
      </c>
      <c r="C508" s="904" t="s">
        <v>258</v>
      </c>
      <c r="D508" s="904"/>
      <c r="E508" s="904"/>
      <c r="F508" s="168" t="s">
        <v>241</v>
      </c>
      <c r="G508" s="168" t="s">
        <v>389</v>
      </c>
      <c r="H508" s="168" t="s">
        <v>520</v>
      </c>
      <c r="I508" s="168" t="s">
        <v>2054</v>
      </c>
      <c r="J508" s="169" t="s">
        <v>31</v>
      </c>
      <c r="K508" s="168" t="s">
        <v>31</v>
      </c>
      <c r="L508" s="169" t="s">
        <v>31</v>
      </c>
      <c r="M508" s="170" t="s">
        <v>31</v>
      </c>
      <c r="N508" s="171" t="s">
        <v>31</v>
      </c>
      <c r="V508" s="137" t="s">
        <v>258</v>
      </c>
    </row>
    <row r="509" spans="1:24" s="132" customFormat="1" x14ac:dyDescent="0.2">
      <c r="A509" s="167"/>
      <c r="B509" s="166" t="s">
        <v>31</v>
      </c>
      <c r="C509" s="904" t="s">
        <v>240</v>
      </c>
      <c r="D509" s="904"/>
      <c r="E509" s="904"/>
      <c r="F509" s="168" t="s">
        <v>241</v>
      </c>
      <c r="G509" s="168" t="s">
        <v>860</v>
      </c>
      <c r="H509" s="168" t="s">
        <v>520</v>
      </c>
      <c r="I509" s="168" t="s">
        <v>2055</v>
      </c>
      <c r="J509" s="169" t="s">
        <v>31</v>
      </c>
      <c r="K509" s="168" t="s">
        <v>31</v>
      </c>
      <c r="L509" s="169" t="s">
        <v>31</v>
      </c>
      <c r="M509" s="170" t="s">
        <v>31</v>
      </c>
      <c r="N509" s="171" t="s">
        <v>31</v>
      </c>
      <c r="V509" s="137" t="s">
        <v>240</v>
      </c>
    </row>
    <row r="510" spans="1:24" s="132" customFormat="1" x14ac:dyDescent="0.2">
      <c r="A510" s="167"/>
      <c r="B510" s="166" t="s">
        <v>31</v>
      </c>
      <c r="C510" s="917" t="s">
        <v>244</v>
      </c>
      <c r="D510" s="917"/>
      <c r="E510" s="917"/>
      <c r="F510" s="159" t="s">
        <v>31</v>
      </c>
      <c r="G510" s="159" t="s">
        <v>31</v>
      </c>
      <c r="H510" s="159" t="s">
        <v>31</v>
      </c>
      <c r="I510" s="159" t="s">
        <v>31</v>
      </c>
      <c r="J510" s="160">
        <v>1088.05</v>
      </c>
      <c r="K510" s="159" t="s">
        <v>31</v>
      </c>
      <c r="L510" s="160">
        <v>53.41</v>
      </c>
      <c r="M510" s="161" t="s">
        <v>31</v>
      </c>
      <c r="N510" s="162" t="s">
        <v>31</v>
      </c>
      <c r="W510" s="137" t="s">
        <v>244</v>
      </c>
    </row>
    <row r="511" spans="1:24" s="132" customFormat="1" x14ac:dyDescent="0.2">
      <c r="A511" s="167"/>
      <c r="B511" s="166" t="s">
        <v>31</v>
      </c>
      <c r="C511" s="904" t="s">
        <v>245</v>
      </c>
      <c r="D511" s="904"/>
      <c r="E511" s="904"/>
      <c r="F511" s="168" t="s">
        <v>31</v>
      </c>
      <c r="G511" s="168" t="s">
        <v>31</v>
      </c>
      <c r="H511" s="168" t="s">
        <v>31</v>
      </c>
      <c r="I511" s="168" t="s">
        <v>31</v>
      </c>
      <c r="J511" s="169" t="s">
        <v>31</v>
      </c>
      <c r="K511" s="168" t="s">
        <v>31</v>
      </c>
      <c r="L511" s="169">
        <v>8.24</v>
      </c>
      <c r="M511" s="170" t="s">
        <v>31</v>
      </c>
      <c r="N511" s="171" t="s">
        <v>31</v>
      </c>
      <c r="V511" s="137" t="s">
        <v>245</v>
      </c>
    </row>
    <row r="512" spans="1:24" s="132" customFormat="1" ht="22.5" x14ac:dyDescent="0.2">
      <c r="A512" s="167"/>
      <c r="B512" s="166" t="s">
        <v>892</v>
      </c>
      <c r="C512" s="904" t="s">
        <v>893</v>
      </c>
      <c r="D512" s="904"/>
      <c r="E512" s="904"/>
      <c r="F512" s="168" t="s">
        <v>144</v>
      </c>
      <c r="G512" s="168" t="s">
        <v>248</v>
      </c>
      <c r="H512" s="168" t="s">
        <v>31</v>
      </c>
      <c r="I512" s="168" t="s">
        <v>248</v>
      </c>
      <c r="J512" s="169" t="s">
        <v>31</v>
      </c>
      <c r="K512" s="168" t="s">
        <v>31</v>
      </c>
      <c r="L512" s="169">
        <v>7.83</v>
      </c>
      <c r="M512" s="170" t="s">
        <v>31</v>
      </c>
      <c r="N512" s="171" t="s">
        <v>31</v>
      </c>
      <c r="V512" s="137" t="s">
        <v>893</v>
      </c>
    </row>
    <row r="513" spans="1:24" s="132" customFormat="1" ht="22.5" x14ac:dyDescent="0.2">
      <c r="A513" s="167"/>
      <c r="B513" s="166" t="s">
        <v>894</v>
      </c>
      <c r="C513" s="904" t="s">
        <v>895</v>
      </c>
      <c r="D513" s="904"/>
      <c r="E513" s="904"/>
      <c r="F513" s="168" t="s">
        <v>144</v>
      </c>
      <c r="G513" s="168" t="s">
        <v>554</v>
      </c>
      <c r="H513" s="168" t="s">
        <v>31</v>
      </c>
      <c r="I513" s="168" t="s">
        <v>554</v>
      </c>
      <c r="J513" s="169" t="s">
        <v>31</v>
      </c>
      <c r="K513" s="168" t="s">
        <v>31</v>
      </c>
      <c r="L513" s="169">
        <v>5.36</v>
      </c>
      <c r="M513" s="170" t="s">
        <v>31</v>
      </c>
      <c r="N513" s="171" t="s">
        <v>31</v>
      </c>
      <c r="V513" s="137" t="s">
        <v>895</v>
      </c>
    </row>
    <row r="514" spans="1:24" s="132" customFormat="1" x14ac:dyDescent="0.2">
      <c r="A514" s="172"/>
      <c r="B514" s="173"/>
      <c r="C514" s="918" t="s">
        <v>252</v>
      </c>
      <c r="D514" s="918"/>
      <c r="E514" s="918"/>
      <c r="F514" s="174" t="s">
        <v>31</v>
      </c>
      <c r="G514" s="174" t="s">
        <v>31</v>
      </c>
      <c r="H514" s="174" t="s">
        <v>31</v>
      </c>
      <c r="I514" s="174" t="s">
        <v>31</v>
      </c>
      <c r="J514" s="175" t="s">
        <v>31</v>
      </c>
      <c r="K514" s="174" t="s">
        <v>31</v>
      </c>
      <c r="L514" s="175">
        <v>66.599999999999994</v>
      </c>
      <c r="M514" s="161" t="s">
        <v>31</v>
      </c>
      <c r="N514" s="176" t="s">
        <v>31</v>
      </c>
      <c r="X514" s="137" t="s">
        <v>252</v>
      </c>
    </row>
    <row r="515" spans="1:24" s="132" customFormat="1" ht="22.5" x14ac:dyDescent="0.2">
      <c r="A515" s="157" t="s">
        <v>554</v>
      </c>
      <c r="B515" s="158" t="s">
        <v>1956</v>
      </c>
      <c r="C515" s="917" t="s">
        <v>1957</v>
      </c>
      <c r="D515" s="917"/>
      <c r="E515" s="917"/>
      <c r="F515" s="159" t="s">
        <v>564</v>
      </c>
      <c r="G515" s="159" t="s">
        <v>31</v>
      </c>
      <c r="H515" s="159" t="s">
        <v>31</v>
      </c>
      <c r="I515" s="159" t="s">
        <v>2056</v>
      </c>
      <c r="J515" s="160">
        <v>6726.18</v>
      </c>
      <c r="K515" s="159" t="s">
        <v>31</v>
      </c>
      <c r="L515" s="160">
        <v>62.02</v>
      </c>
      <c r="M515" s="161" t="s">
        <v>31</v>
      </c>
      <c r="N515" s="162" t="s">
        <v>31</v>
      </c>
      <c r="R515" s="137" t="s">
        <v>1957</v>
      </c>
    </row>
    <row r="516" spans="1:24" s="132" customFormat="1" x14ac:dyDescent="0.2">
      <c r="A516" s="163"/>
      <c r="B516" s="164"/>
      <c r="C516" s="904" t="s">
        <v>2057</v>
      </c>
      <c r="D516" s="904"/>
      <c r="E516" s="904"/>
      <c r="F516" s="904"/>
      <c r="G516" s="904"/>
      <c r="H516" s="904"/>
      <c r="I516" s="904"/>
      <c r="J516" s="904"/>
      <c r="K516" s="904"/>
      <c r="L516" s="904"/>
      <c r="M516" s="904"/>
      <c r="N516" s="912"/>
      <c r="S516" s="137" t="s">
        <v>2057</v>
      </c>
    </row>
    <row r="517" spans="1:24" s="132" customFormat="1" ht="22.5" x14ac:dyDescent="0.2">
      <c r="A517" s="157" t="s">
        <v>2058</v>
      </c>
      <c r="B517" s="158" t="s">
        <v>1960</v>
      </c>
      <c r="C517" s="917" t="s">
        <v>1961</v>
      </c>
      <c r="D517" s="917"/>
      <c r="E517" s="917"/>
      <c r="F517" s="159" t="s">
        <v>564</v>
      </c>
      <c r="G517" s="159" t="s">
        <v>31</v>
      </c>
      <c r="H517" s="159" t="s">
        <v>31</v>
      </c>
      <c r="I517" s="159" t="s">
        <v>2059</v>
      </c>
      <c r="J517" s="160" t="s">
        <v>31</v>
      </c>
      <c r="K517" s="159" t="s">
        <v>31</v>
      </c>
      <c r="L517" s="160" t="s">
        <v>31</v>
      </c>
      <c r="M517" s="161" t="s">
        <v>31</v>
      </c>
      <c r="N517" s="162" t="s">
        <v>31</v>
      </c>
      <c r="R517" s="137" t="s">
        <v>1961</v>
      </c>
    </row>
    <row r="518" spans="1:24" s="132" customFormat="1" x14ac:dyDescent="0.2">
      <c r="A518" s="163"/>
      <c r="B518" s="164"/>
      <c r="C518" s="904" t="s">
        <v>2060</v>
      </c>
      <c r="D518" s="904"/>
      <c r="E518" s="904"/>
      <c r="F518" s="904"/>
      <c r="G518" s="904"/>
      <c r="H518" s="904"/>
      <c r="I518" s="904"/>
      <c r="J518" s="904"/>
      <c r="K518" s="904"/>
      <c r="L518" s="904"/>
      <c r="M518" s="904"/>
      <c r="N518" s="912"/>
      <c r="S518" s="137" t="s">
        <v>2060</v>
      </c>
    </row>
    <row r="519" spans="1:24" s="132" customFormat="1" ht="33.75" x14ac:dyDescent="0.2">
      <c r="A519" s="165"/>
      <c r="B519" s="166" t="s">
        <v>518</v>
      </c>
      <c r="C519" s="904" t="s">
        <v>519</v>
      </c>
      <c r="D519" s="904"/>
      <c r="E519" s="904"/>
      <c r="F519" s="904"/>
      <c r="G519" s="904"/>
      <c r="H519" s="904"/>
      <c r="I519" s="904"/>
      <c r="J519" s="904"/>
      <c r="K519" s="904"/>
      <c r="L519" s="904"/>
      <c r="M519" s="904"/>
      <c r="N519" s="912"/>
      <c r="T519" s="137" t="s">
        <v>519</v>
      </c>
    </row>
    <row r="520" spans="1:24" s="132" customFormat="1" x14ac:dyDescent="0.2">
      <c r="A520" s="167"/>
      <c r="B520" s="166" t="s">
        <v>225</v>
      </c>
      <c r="C520" s="904" t="s">
        <v>255</v>
      </c>
      <c r="D520" s="904"/>
      <c r="E520" s="904"/>
      <c r="F520" s="168" t="s">
        <v>31</v>
      </c>
      <c r="G520" s="168" t="s">
        <v>31</v>
      </c>
      <c r="H520" s="168" t="s">
        <v>31</v>
      </c>
      <c r="I520" s="168" t="s">
        <v>31</v>
      </c>
      <c r="J520" s="169">
        <v>1795.86</v>
      </c>
      <c r="K520" s="168" t="s">
        <v>520</v>
      </c>
      <c r="L520" s="169">
        <v>6.73</v>
      </c>
      <c r="M520" s="170" t="s">
        <v>31</v>
      </c>
      <c r="N520" s="171" t="s">
        <v>31</v>
      </c>
      <c r="U520" s="137" t="s">
        <v>255</v>
      </c>
    </row>
    <row r="521" spans="1:24" s="132" customFormat="1" x14ac:dyDescent="0.2">
      <c r="A521" s="167"/>
      <c r="B521" s="166" t="s">
        <v>235</v>
      </c>
      <c r="C521" s="904" t="s">
        <v>236</v>
      </c>
      <c r="D521" s="904"/>
      <c r="E521" s="904"/>
      <c r="F521" s="168" t="s">
        <v>31</v>
      </c>
      <c r="G521" s="168" t="s">
        <v>31</v>
      </c>
      <c r="H521" s="168" t="s">
        <v>31</v>
      </c>
      <c r="I521" s="168" t="s">
        <v>31</v>
      </c>
      <c r="J521" s="169">
        <v>28.64</v>
      </c>
      <c r="K521" s="168" t="s">
        <v>520</v>
      </c>
      <c r="L521" s="169">
        <v>0.11</v>
      </c>
      <c r="M521" s="170" t="s">
        <v>31</v>
      </c>
      <c r="N521" s="171" t="s">
        <v>31</v>
      </c>
      <c r="U521" s="137" t="s">
        <v>236</v>
      </c>
    </row>
    <row r="522" spans="1:24" s="132" customFormat="1" x14ac:dyDescent="0.2">
      <c r="A522" s="167"/>
      <c r="B522" s="166" t="s">
        <v>238</v>
      </c>
      <c r="C522" s="904" t="s">
        <v>239</v>
      </c>
      <c r="D522" s="904"/>
      <c r="E522" s="904"/>
      <c r="F522" s="168" t="s">
        <v>31</v>
      </c>
      <c r="G522" s="168" t="s">
        <v>31</v>
      </c>
      <c r="H522" s="168" t="s">
        <v>31</v>
      </c>
      <c r="I522" s="168" t="s">
        <v>31</v>
      </c>
      <c r="J522" s="169">
        <v>4.09</v>
      </c>
      <c r="K522" s="168" t="s">
        <v>520</v>
      </c>
      <c r="L522" s="169">
        <v>0.02</v>
      </c>
      <c r="M522" s="170" t="s">
        <v>31</v>
      </c>
      <c r="N522" s="171" t="s">
        <v>31</v>
      </c>
      <c r="U522" s="137" t="s">
        <v>239</v>
      </c>
    </row>
    <row r="523" spans="1:24" s="132" customFormat="1" x14ac:dyDescent="0.2">
      <c r="A523" s="167"/>
      <c r="B523" s="166" t="s">
        <v>31</v>
      </c>
      <c r="C523" s="904" t="s">
        <v>258</v>
      </c>
      <c r="D523" s="904"/>
      <c r="E523" s="904"/>
      <c r="F523" s="168" t="s">
        <v>241</v>
      </c>
      <c r="G523" s="168" t="s">
        <v>1964</v>
      </c>
      <c r="H523" s="168" t="s">
        <v>520</v>
      </c>
      <c r="I523" s="168" t="s">
        <v>2051</v>
      </c>
      <c r="J523" s="169" t="s">
        <v>31</v>
      </c>
      <c r="K523" s="168" t="s">
        <v>31</v>
      </c>
      <c r="L523" s="169" t="s">
        <v>31</v>
      </c>
      <c r="M523" s="170" t="s">
        <v>31</v>
      </c>
      <c r="N523" s="171" t="s">
        <v>31</v>
      </c>
      <c r="V523" s="137" t="s">
        <v>258</v>
      </c>
    </row>
    <row r="524" spans="1:24" s="132" customFormat="1" x14ac:dyDescent="0.2">
      <c r="A524" s="167"/>
      <c r="B524" s="166" t="s">
        <v>31</v>
      </c>
      <c r="C524" s="904" t="s">
        <v>240</v>
      </c>
      <c r="D524" s="904"/>
      <c r="E524" s="904"/>
      <c r="F524" s="168" t="s">
        <v>241</v>
      </c>
      <c r="G524" s="168" t="s">
        <v>585</v>
      </c>
      <c r="H524" s="168" t="s">
        <v>520</v>
      </c>
      <c r="I524" s="168" t="s">
        <v>2061</v>
      </c>
      <c r="J524" s="169" t="s">
        <v>31</v>
      </c>
      <c r="K524" s="168" t="s">
        <v>31</v>
      </c>
      <c r="L524" s="169" t="s">
        <v>31</v>
      </c>
      <c r="M524" s="170" t="s">
        <v>31</v>
      </c>
      <c r="N524" s="171" t="s">
        <v>31</v>
      </c>
      <c r="V524" s="137" t="s">
        <v>240</v>
      </c>
    </row>
    <row r="525" spans="1:24" s="132" customFormat="1" x14ac:dyDescent="0.2">
      <c r="A525" s="167"/>
      <c r="B525" s="166" t="s">
        <v>31</v>
      </c>
      <c r="C525" s="917" t="s">
        <v>244</v>
      </c>
      <c r="D525" s="917"/>
      <c r="E525" s="917"/>
      <c r="F525" s="159" t="s">
        <v>31</v>
      </c>
      <c r="G525" s="159" t="s">
        <v>31</v>
      </c>
      <c r="H525" s="159" t="s">
        <v>31</v>
      </c>
      <c r="I525" s="159" t="s">
        <v>31</v>
      </c>
      <c r="J525" s="160">
        <v>1824.5</v>
      </c>
      <c r="K525" s="159" t="s">
        <v>31</v>
      </c>
      <c r="L525" s="160">
        <v>6.84</v>
      </c>
      <c r="M525" s="161" t="s">
        <v>31</v>
      </c>
      <c r="N525" s="162" t="s">
        <v>31</v>
      </c>
      <c r="W525" s="137" t="s">
        <v>244</v>
      </c>
    </row>
    <row r="526" spans="1:24" s="132" customFormat="1" x14ac:dyDescent="0.2">
      <c r="A526" s="167"/>
      <c r="B526" s="166" t="s">
        <v>31</v>
      </c>
      <c r="C526" s="904" t="s">
        <v>245</v>
      </c>
      <c r="D526" s="904"/>
      <c r="E526" s="904"/>
      <c r="F526" s="168" t="s">
        <v>31</v>
      </c>
      <c r="G526" s="168" t="s">
        <v>31</v>
      </c>
      <c r="H526" s="168" t="s">
        <v>31</v>
      </c>
      <c r="I526" s="168" t="s">
        <v>31</v>
      </c>
      <c r="J526" s="169" t="s">
        <v>31</v>
      </c>
      <c r="K526" s="168" t="s">
        <v>31</v>
      </c>
      <c r="L526" s="169">
        <v>6.75</v>
      </c>
      <c r="M526" s="170" t="s">
        <v>31</v>
      </c>
      <c r="N526" s="171" t="s">
        <v>31</v>
      </c>
      <c r="V526" s="137" t="s">
        <v>245</v>
      </c>
    </row>
    <row r="527" spans="1:24" s="132" customFormat="1" ht="33.75" x14ac:dyDescent="0.2">
      <c r="A527" s="167"/>
      <c r="B527" s="166" t="s">
        <v>549</v>
      </c>
      <c r="C527" s="904" t="s">
        <v>550</v>
      </c>
      <c r="D527" s="904"/>
      <c r="E527" s="904"/>
      <c r="F527" s="168" t="s">
        <v>144</v>
      </c>
      <c r="G527" s="168" t="s">
        <v>551</v>
      </c>
      <c r="H527" s="168" t="s">
        <v>31</v>
      </c>
      <c r="I527" s="168" t="s">
        <v>551</v>
      </c>
      <c r="J527" s="169" t="s">
        <v>31</v>
      </c>
      <c r="K527" s="168" t="s">
        <v>31</v>
      </c>
      <c r="L527" s="169">
        <v>7.09</v>
      </c>
      <c r="M527" s="170" t="s">
        <v>31</v>
      </c>
      <c r="N527" s="171" t="s">
        <v>31</v>
      </c>
      <c r="V527" s="137" t="s">
        <v>550</v>
      </c>
    </row>
    <row r="528" spans="1:24" s="132" customFormat="1" ht="33.75" x14ac:dyDescent="0.2">
      <c r="A528" s="167"/>
      <c r="B528" s="166" t="s">
        <v>552</v>
      </c>
      <c r="C528" s="904" t="s">
        <v>553</v>
      </c>
      <c r="D528" s="904"/>
      <c r="E528" s="904"/>
      <c r="F528" s="168" t="s">
        <v>144</v>
      </c>
      <c r="G528" s="168" t="s">
        <v>554</v>
      </c>
      <c r="H528" s="168" t="s">
        <v>31</v>
      </c>
      <c r="I528" s="168" t="s">
        <v>554</v>
      </c>
      <c r="J528" s="169" t="s">
        <v>31</v>
      </c>
      <c r="K528" s="168" t="s">
        <v>31</v>
      </c>
      <c r="L528" s="169">
        <v>4.3899999999999997</v>
      </c>
      <c r="M528" s="170" t="s">
        <v>31</v>
      </c>
      <c r="N528" s="171" t="s">
        <v>31</v>
      </c>
      <c r="V528" s="137" t="s">
        <v>553</v>
      </c>
    </row>
    <row r="529" spans="1:24" s="132" customFormat="1" x14ac:dyDescent="0.2">
      <c r="A529" s="172"/>
      <c r="B529" s="173"/>
      <c r="C529" s="918" t="s">
        <v>252</v>
      </c>
      <c r="D529" s="918"/>
      <c r="E529" s="918"/>
      <c r="F529" s="174" t="s">
        <v>31</v>
      </c>
      <c r="G529" s="174" t="s">
        <v>31</v>
      </c>
      <c r="H529" s="174" t="s">
        <v>31</v>
      </c>
      <c r="I529" s="174" t="s">
        <v>31</v>
      </c>
      <c r="J529" s="175" t="s">
        <v>31</v>
      </c>
      <c r="K529" s="174" t="s">
        <v>31</v>
      </c>
      <c r="L529" s="175">
        <v>18.32</v>
      </c>
      <c r="M529" s="161" t="s">
        <v>31</v>
      </c>
      <c r="N529" s="176" t="s">
        <v>31</v>
      </c>
      <c r="X529" s="137" t="s">
        <v>252</v>
      </c>
    </row>
    <row r="530" spans="1:24" s="132" customFormat="1" ht="22.5" x14ac:dyDescent="0.2">
      <c r="A530" s="157" t="s">
        <v>2062</v>
      </c>
      <c r="B530" s="158" t="s">
        <v>1967</v>
      </c>
      <c r="C530" s="917" t="s">
        <v>1968</v>
      </c>
      <c r="D530" s="917"/>
      <c r="E530" s="917"/>
      <c r="F530" s="159" t="s">
        <v>744</v>
      </c>
      <c r="G530" s="159" t="s">
        <v>31</v>
      </c>
      <c r="H530" s="159" t="s">
        <v>31</v>
      </c>
      <c r="I530" s="159" t="s">
        <v>1568</v>
      </c>
      <c r="J530" s="160">
        <v>25.03</v>
      </c>
      <c r="K530" s="159" t="s">
        <v>31</v>
      </c>
      <c r="L530" s="160">
        <v>62.58</v>
      </c>
      <c r="M530" s="161" t="s">
        <v>31</v>
      </c>
      <c r="N530" s="162" t="s">
        <v>31</v>
      </c>
      <c r="R530" s="137" t="s">
        <v>1968</v>
      </c>
    </row>
    <row r="531" spans="1:24" s="132" customFormat="1" x14ac:dyDescent="0.2">
      <c r="A531" s="920" t="s">
        <v>2063</v>
      </c>
      <c r="B531" s="921"/>
      <c r="C531" s="921"/>
      <c r="D531" s="921"/>
      <c r="E531" s="921"/>
      <c r="F531" s="921"/>
      <c r="G531" s="921"/>
      <c r="H531" s="921"/>
      <c r="I531" s="921"/>
      <c r="J531" s="921"/>
      <c r="K531" s="921"/>
      <c r="L531" s="921"/>
      <c r="M531" s="921"/>
      <c r="N531" s="922"/>
      <c r="Q531" s="137" t="s">
        <v>2063</v>
      </c>
    </row>
    <row r="532" spans="1:24" s="132" customFormat="1" ht="56.25" x14ac:dyDescent="0.2">
      <c r="A532" s="157" t="s">
        <v>2064</v>
      </c>
      <c r="B532" s="158" t="s">
        <v>1869</v>
      </c>
      <c r="C532" s="917" t="s">
        <v>1870</v>
      </c>
      <c r="D532" s="917"/>
      <c r="E532" s="917"/>
      <c r="F532" s="159" t="s">
        <v>228</v>
      </c>
      <c r="G532" s="159" t="s">
        <v>31</v>
      </c>
      <c r="H532" s="159" t="s">
        <v>31</v>
      </c>
      <c r="I532" s="159" t="s">
        <v>2065</v>
      </c>
      <c r="J532" s="160" t="s">
        <v>31</v>
      </c>
      <c r="K532" s="159" t="s">
        <v>31</v>
      </c>
      <c r="L532" s="160" t="s">
        <v>31</v>
      </c>
      <c r="M532" s="161" t="s">
        <v>31</v>
      </c>
      <c r="N532" s="162" t="s">
        <v>31</v>
      </c>
      <c r="R532" s="137" t="s">
        <v>1870</v>
      </c>
    </row>
    <row r="533" spans="1:24" s="132" customFormat="1" x14ac:dyDescent="0.2">
      <c r="A533" s="163"/>
      <c r="B533" s="164"/>
      <c r="C533" s="904" t="s">
        <v>2066</v>
      </c>
      <c r="D533" s="904"/>
      <c r="E533" s="904"/>
      <c r="F533" s="904"/>
      <c r="G533" s="904"/>
      <c r="H533" s="904"/>
      <c r="I533" s="904"/>
      <c r="J533" s="904"/>
      <c r="K533" s="904"/>
      <c r="L533" s="904"/>
      <c r="M533" s="904"/>
      <c r="N533" s="912"/>
      <c r="S533" s="137" t="s">
        <v>2066</v>
      </c>
    </row>
    <row r="534" spans="1:24" s="132" customFormat="1" ht="33.75" x14ac:dyDescent="0.2">
      <c r="A534" s="165"/>
      <c r="B534" s="166" t="s">
        <v>518</v>
      </c>
      <c r="C534" s="904" t="s">
        <v>519</v>
      </c>
      <c r="D534" s="904"/>
      <c r="E534" s="904"/>
      <c r="F534" s="904"/>
      <c r="G534" s="904"/>
      <c r="H534" s="904"/>
      <c r="I534" s="904"/>
      <c r="J534" s="904"/>
      <c r="K534" s="904"/>
      <c r="L534" s="904"/>
      <c r="M534" s="904"/>
      <c r="N534" s="912"/>
      <c r="T534" s="137" t="s">
        <v>519</v>
      </c>
    </row>
    <row r="535" spans="1:24" s="132" customFormat="1" x14ac:dyDescent="0.2">
      <c r="A535" s="167"/>
      <c r="B535" s="166" t="s">
        <v>235</v>
      </c>
      <c r="C535" s="904" t="s">
        <v>236</v>
      </c>
      <c r="D535" s="904"/>
      <c r="E535" s="904"/>
      <c r="F535" s="168" t="s">
        <v>31</v>
      </c>
      <c r="G535" s="168" t="s">
        <v>31</v>
      </c>
      <c r="H535" s="168" t="s">
        <v>31</v>
      </c>
      <c r="I535" s="168" t="s">
        <v>31</v>
      </c>
      <c r="J535" s="169">
        <v>4547.3</v>
      </c>
      <c r="K535" s="168" t="s">
        <v>520</v>
      </c>
      <c r="L535" s="169">
        <v>587.74</v>
      </c>
      <c r="M535" s="170" t="s">
        <v>31</v>
      </c>
      <c r="N535" s="171" t="s">
        <v>31</v>
      </c>
      <c r="U535" s="137" t="s">
        <v>236</v>
      </c>
    </row>
    <row r="536" spans="1:24" s="132" customFormat="1" x14ac:dyDescent="0.2">
      <c r="A536" s="167"/>
      <c r="B536" s="166" t="s">
        <v>238</v>
      </c>
      <c r="C536" s="904" t="s">
        <v>239</v>
      </c>
      <c r="D536" s="904"/>
      <c r="E536" s="904"/>
      <c r="F536" s="168" t="s">
        <v>31</v>
      </c>
      <c r="G536" s="168" t="s">
        <v>31</v>
      </c>
      <c r="H536" s="168" t="s">
        <v>31</v>
      </c>
      <c r="I536" s="168" t="s">
        <v>31</v>
      </c>
      <c r="J536" s="169">
        <v>499.5</v>
      </c>
      <c r="K536" s="168" t="s">
        <v>520</v>
      </c>
      <c r="L536" s="169">
        <v>64.56</v>
      </c>
      <c r="M536" s="170" t="s">
        <v>31</v>
      </c>
      <c r="N536" s="171" t="s">
        <v>31</v>
      </c>
      <c r="U536" s="137" t="s">
        <v>239</v>
      </c>
    </row>
    <row r="537" spans="1:24" s="132" customFormat="1" x14ac:dyDescent="0.2">
      <c r="A537" s="167"/>
      <c r="B537" s="166" t="s">
        <v>31</v>
      </c>
      <c r="C537" s="904" t="s">
        <v>240</v>
      </c>
      <c r="D537" s="904"/>
      <c r="E537" s="904"/>
      <c r="F537" s="168" t="s">
        <v>241</v>
      </c>
      <c r="G537" s="168" t="s">
        <v>447</v>
      </c>
      <c r="H537" s="168" t="s">
        <v>520</v>
      </c>
      <c r="I537" s="168" t="s">
        <v>2067</v>
      </c>
      <c r="J537" s="169" t="s">
        <v>31</v>
      </c>
      <c r="K537" s="168" t="s">
        <v>31</v>
      </c>
      <c r="L537" s="169" t="s">
        <v>31</v>
      </c>
      <c r="M537" s="170" t="s">
        <v>31</v>
      </c>
      <c r="N537" s="171" t="s">
        <v>31</v>
      </c>
      <c r="V537" s="137" t="s">
        <v>240</v>
      </c>
    </row>
    <row r="538" spans="1:24" s="132" customFormat="1" x14ac:dyDescent="0.2">
      <c r="A538" s="167"/>
      <c r="B538" s="166" t="s">
        <v>31</v>
      </c>
      <c r="C538" s="917" t="s">
        <v>244</v>
      </c>
      <c r="D538" s="917"/>
      <c r="E538" s="917"/>
      <c r="F538" s="159" t="s">
        <v>31</v>
      </c>
      <c r="G538" s="159" t="s">
        <v>31</v>
      </c>
      <c r="H538" s="159" t="s">
        <v>31</v>
      </c>
      <c r="I538" s="159" t="s">
        <v>31</v>
      </c>
      <c r="J538" s="160">
        <v>4547.3</v>
      </c>
      <c r="K538" s="159" t="s">
        <v>31</v>
      </c>
      <c r="L538" s="160">
        <v>587.74</v>
      </c>
      <c r="M538" s="161" t="s">
        <v>31</v>
      </c>
      <c r="N538" s="162" t="s">
        <v>31</v>
      </c>
      <c r="W538" s="137" t="s">
        <v>244</v>
      </c>
    </row>
    <row r="539" spans="1:24" s="132" customFormat="1" x14ac:dyDescent="0.2">
      <c r="A539" s="167"/>
      <c r="B539" s="166" t="s">
        <v>31</v>
      </c>
      <c r="C539" s="904" t="s">
        <v>245</v>
      </c>
      <c r="D539" s="904"/>
      <c r="E539" s="904"/>
      <c r="F539" s="168" t="s">
        <v>31</v>
      </c>
      <c r="G539" s="168" t="s">
        <v>31</v>
      </c>
      <c r="H539" s="168" t="s">
        <v>31</v>
      </c>
      <c r="I539" s="168" t="s">
        <v>31</v>
      </c>
      <c r="J539" s="169" t="s">
        <v>31</v>
      </c>
      <c r="K539" s="168" t="s">
        <v>31</v>
      </c>
      <c r="L539" s="169">
        <v>64.56</v>
      </c>
      <c r="M539" s="170" t="s">
        <v>31</v>
      </c>
      <c r="N539" s="171" t="s">
        <v>31</v>
      </c>
      <c r="V539" s="137" t="s">
        <v>245</v>
      </c>
    </row>
    <row r="540" spans="1:24" s="132" customFormat="1" ht="33.75" x14ac:dyDescent="0.2">
      <c r="A540" s="167"/>
      <c r="B540" s="166" t="s">
        <v>246</v>
      </c>
      <c r="C540" s="904" t="s">
        <v>247</v>
      </c>
      <c r="D540" s="904"/>
      <c r="E540" s="904"/>
      <c r="F540" s="168" t="s">
        <v>144</v>
      </c>
      <c r="G540" s="168" t="s">
        <v>248</v>
      </c>
      <c r="H540" s="168" t="s">
        <v>31</v>
      </c>
      <c r="I540" s="168" t="s">
        <v>248</v>
      </c>
      <c r="J540" s="169" t="s">
        <v>31</v>
      </c>
      <c r="K540" s="168" t="s">
        <v>31</v>
      </c>
      <c r="L540" s="169">
        <v>61.33</v>
      </c>
      <c r="M540" s="170" t="s">
        <v>31</v>
      </c>
      <c r="N540" s="171" t="s">
        <v>31</v>
      </c>
      <c r="V540" s="137" t="s">
        <v>247</v>
      </c>
    </row>
    <row r="541" spans="1:24" s="132" customFormat="1" ht="22.5" x14ac:dyDescent="0.2">
      <c r="A541" s="167"/>
      <c r="B541" s="166" t="s">
        <v>249</v>
      </c>
      <c r="C541" s="904" t="s">
        <v>250</v>
      </c>
      <c r="D541" s="904"/>
      <c r="E541" s="904"/>
      <c r="F541" s="168" t="s">
        <v>144</v>
      </c>
      <c r="G541" s="168" t="s">
        <v>251</v>
      </c>
      <c r="H541" s="168" t="s">
        <v>31</v>
      </c>
      <c r="I541" s="168" t="s">
        <v>251</v>
      </c>
      <c r="J541" s="169" t="s">
        <v>31</v>
      </c>
      <c r="K541" s="168" t="s">
        <v>31</v>
      </c>
      <c r="L541" s="169">
        <v>32.28</v>
      </c>
      <c r="M541" s="170" t="s">
        <v>31</v>
      </c>
      <c r="N541" s="171" t="s">
        <v>31</v>
      </c>
      <c r="V541" s="137" t="s">
        <v>250</v>
      </c>
    </row>
    <row r="542" spans="1:24" s="132" customFormat="1" x14ac:dyDescent="0.2">
      <c r="A542" s="172"/>
      <c r="B542" s="173"/>
      <c r="C542" s="918" t="s">
        <v>252</v>
      </c>
      <c r="D542" s="918"/>
      <c r="E542" s="918"/>
      <c r="F542" s="174" t="s">
        <v>31</v>
      </c>
      <c r="G542" s="174" t="s">
        <v>31</v>
      </c>
      <c r="H542" s="174" t="s">
        <v>31</v>
      </c>
      <c r="I542" s="174" t="s">
        <v>31</v>
      </c>
      <c r="J542" s="175" t="s">
        <v>31</v>
      </c>
      <c r="K542" s="174" t="s">
        <v>31</v>
      </c>
      <c r="L542" s="175">
        <v>681.35</v>
      </c>
      <c r="M542" s="161" t="s">
        <v>31</v>
      </c>
      <c r="N542" s="176" t="s">
        <v>31</v>
      </c>
      <c r="X542" s="137" t="s">
        <v>252</v>
      </c>
    </row>
    <row r="543" spans="1:24" s="132" customFormat="1" ht="45" x14ac:dyDescent="0.2">
      <c r="A543" s="157" t="s">
        <v>2068</v>
      </c>
      <c r="B543" s="158" t="s">
        <v>263</v>
      </c>
      <c r="C543" s="917" t="s">
        <v>305</v>
      </c>
      <c r="D543" s="917"/>
      <c r="E543" s="917"/>
      <c r="F543" s="159" t="s">
        <v>265</v>
      </c>
      <c r="G543" s="159" t="s">
        <v>31</v>
      </c>
      <c r="H543" s="159" t="s">
        <v>31</v>
      </c>
      <c r="I543" s="159" t="s">
        <v>2069</v>
      </c>
      <c r="J543" s="160">
        <v>2.91</v>
      </c>
      <c r="K543" s="159" t="s">
        <v>31</v>
      </c>
      <c r="L543" s="160">
        <v>541.61</v>
      </c>
      <c r="M543" s="161" t="s">
        <v>31</v>
      </c>
      <c r="N543" s="162" t="s">
        <v>31</v>
      </c>
      <c r="R543" s="137" t="s">
        <v>305</v>
      </c>
    </row>
    <row r="544" spans="1:24" s="132" customFormat="1" x14ac:dyDescent="0.2">
      <c r="A544" s="163"/>
      <c r="B544" s="164"/>
      <c r="C544" s="904" t="s">
        <v>2070</v>
      </c>
      <c r="D544" s="904"/>
      <c r="E544" s="904"/>
      <c r="F544" s="904"/>
      <c r="G544" s="904"/>
      <c r="H544" s="904"/>
      <c r="I544" s="904"/>
      <c r="J544" s="904"/>
      <c r="K544" s="904"/>
      <c r="L544" s="904"/>
      <c r="M544" s="904"/>
      <c r="N544" s="912"/>
      <c r="S544" s="137" t="s">
        <v>2070</v>
      </c>
    </row>
    <row r="545" spans="1:24" s="132" customFormat="1" ht="45" x14ac:dyDescent="0.2">
      <c r="A545" s="157" t="s">
        <v>1708</v>
      </c>
      <c r="B545" s="158" t="s">
        <v>1876</v>
      </c>
      <c r="C545" s="917" t="s">
        <v>1877</v>
      </c>
      <c r="D545" s="917"/>
      <c r="E545" s="917"/>
      <c r="F545" s="159" t="s">
        <v>228</v>
      </c>
      <c r="G545" s="159" t="s">
        <v>31</v>
      </c>
      <c r="H545" s="159" t="s">
        <v>31</v>
      </c>
      <c r="I545" s="159" t="s">
        <v>2071</v>
      </c>
      <c r="J545" s="160" t="s">
        <v>31</v>
      </c>
      <c r="K545" s="159" t="s">
        <v>31</v>
      </c>
      <c r="L545" s="160" t="s">
        <v>31</v>
      </c>
      <c r="M545" s="161" t="s">
        <v>31</v>
      </c>
      <c r="N545" s="162" t="s">
        <v>31</v>
      </c>
      <c r="R545" s="137" t="s">
        <v>1877</v>
      </c>
    </row>
    <row r="546" spans="1:24" s="132" customFormat="1" x14ac:dyDescent="0.2">
      <c r="A546" s="163"/>
      <c r="B546" s="164"/>
      <c r="C546" s="904" t="s">
        <v>2072</v>
      </c>
      <c r="D546" s="904"/>
      <c r="E546" s="904"/>
      <c r="F546" s="904"/>
      <c r="G546" s="904"/>
      <c r="H546" s="904"/>
      <c r="I546" s="904"/>
      <c r="J546" s="904"/>
      <c r="K546" s="904"/>
      <c r="L546" s="904"/>
      <c r="M546" s="904"/>
      <c r="N546" s="912"/>
      <c r="S546" s="137" t="s">
        <v>2072</v>
      </c>
    </row>
    <row r="547" spans="1:24" s="132" customFormat="1" ht="33.75" x14ac:dyDescent="0.2">
      <c r="A547" s="165"/>
      <c r="B547" s="166" t="s">
        <v>518</v>
      </c>
      <c r="C547" s="904" t="s">
        <v>519</v>
      </c>
      <c r="D547" s="904"/>
      <c r="E547" s="904"/>
      <c r="F547" s="904"/>
      <c r="G547" s="904"/>
      <c r="H547" s="904"/>
      <c r="I547" s="904"/>
      <c r="J547" s="904"/>
      <c r="K547" s="904"/>
      <c r="L547" s="904"/>
      <c r="M547" s="904"/>
      <c r="N547" s="912"/>
      <c r="T547" s="137" t="s">
        <v>519</v>
      </c>
    </row>
    <row r="548" spans="1:24" s="132" customFormat="1" x14ac:dyDescent="0.2">
      <c r="A548" s="167"/>
      <c r="B548" s="166" t="s">
        <v>235</v>
      </c>
      <c r="C548" s="904" t="s">
        <v>236</v>
      </c>
      <c r="D548" s="904"/>
      <c r="E548" s="904"/>
      <c r="F548" s="168" t="s">
        <v>31</v>
      </c>
      <c r="G548" s="168" t="s">
        <v>31</v>
      </c>
      <c r="H548" s="168" t="s">
        <v>31</v>
      </c>
      <c r="I548" s="168" t="s">
        <v>31</v>
      </c>
      <c r="J548" s="169">
        <v>4500</v>
      </c>
      <c r="K548" s="168" t="s">
        <v>520</v>
      </c>
      <c r="L548" s="169">
        <v>5414.63</v>
      </c>
      <c r="M548" s="170" t="s">
        <v>31</v>
      </c>
      <c r="N548" s="171" t="s">
        <v>31</v>
      </c>
      <c r="U548" s="137" t="s">
        <v>236</v>
      </c>
    </row>
    <row r="549" spans="1:24" s="132" customFormat="1" x14ac:dyDescent="0.2">
      <c r="A549" s="167"/>
      <c r="B549" s="166" t="s">
        <v>238</v>
      </c>
      <c r="C549" s="904" t="s">
        <v>239</v>
      </c>
      <c r="D549" s="904"/>
      <c r="E549" s="904"/>
      <c r="F549" s="168" t="s">
        <v>31</v>
      </c>
      <c r="G549" s="168" t="s">
        <v>31</v>
      </c>
      <c r="H549" s="168" t="s">
        <v>31</v>
      </c>
      <c r="I549" s="168" t="s">
        <v>31</v>
      </c>
      <c r="J549" s="169">
        <v>607.5</v>
      </c>
      <c r="K549" s="168" t="s">
        <v>520</v>
      </c>
      <c r="L549" s="169">
        <v>730.97</v>
      </c>
      <c r="M549" s="170" t="s">
        <v>31</v>
      </c>
      <c r="N549" s="171" t="s">
        <v>31</v>
      </c>
      <c r="U549" s="137" t="s">
        <v>239</v>
      </c>
    </row>
    <row r="550" spans="1:24" s="132" customFormat="1" x14ac:dyDescent="0.2">
      <c r="A550" s="167"/>
      <c r="B550" s="166" t="s">
        <v>31</v>
      </c>
      <c r="C550" s="904" t="s">
        <v>240</v>
      </c>
      <c r="D550" s="904"/>
      <c r="E550" s="904"/>
      <c r="F550" s="168" t="s">
        <v>241</v>
      </c>
      <c r="G550" s="168" t="s">
        <v>1606</v>
      </c>
      <c r="H550" s="168" t="s">
        <v>520</v>
      </c>
      <c r="I550" s="168" t="s">
        <v>2073</v>
      </c>
      <c r="J550" s="169" t="s">
        <v>31</v>
      </c>
      <c r="K550" s="168" t="s">
        <v>31</v>
      </c>
      <c r="L550" s="169" t="s">
        <v>31</v>
      </c>
      <c r="M550" s="170" t="s">
        <v>31</v>
      </c>
      <c r="N550" s="171" t="s">
        <v>31</v>
      </c>
      <c r="V550" s="137" t="s">
        <v>240</v>
      </c>
    </row>
    <row r="551" spans="1:24" s="132" customFormat="1" x14ac:dyDescent="0.2">
      <c r="A551" s="167"/>
      <c r="B551" s="166" t="s">
        <v>31</v>
      </c>
      <c r="C551" s="917" t="s">
        <v>244</v>
      </c>
      <c r="D551" s="917"/>
      <c r="E551" s="917"/>
      <c r="F551" s="159" t="s">
        <v>31</v>
      </c>
      <c r="G551" s="159" t="s">
        <v>31</v>
      </c>
      <c r="H551" s="159" t="s">
        <v>31</v>
      </c>
      <c r="I551" s="159" t="s">
        <v>31</v>
      </c>
      <c r="J551" s="160">
        <v>4500</v>
      </c>
      <c r="K551" s="159" t="s">
        <v>31</v>
      </c>
      <c r="L551" s="160">
        <v>5414.63</v>
      </c>
      <c r="M551" s="161" t="s">
        <v>31</v>
      </c>
      <c r="N551" s="162" t="s">
        <v>31</v>
      </c>
      <c r="W551" s="137" t="s">
        <v>244</v>
      </c>
    </row>
    <row r="552" spans="1:24" s="132" customFormat="1" x14ac:dyDescent="0.2">
      <c r="A552" s="167"/>
      <c r="B552" s="166" t="s">
        <v>31</v>
      </c>
      <c r="C552" s="904" t="s">
        <v>245</v>
      </c>
      <c r="D552" s="904"/>
      <c r="E552" s="904"/>
      <c r="F552" s="168" t="s">
        <v>31</v>
      </c>
      <c r="G552" s="168" t="s">
        <v>31</v>
      </c>
      <c r="H552" s="168" t="s">
        <v>31</v>
      </c>
      <c r="I552" s="168" t="s">
        <v>31</v>
      </c>
      <c r="J552" s="169" t="s">
        <v>31</v>
      </c>
      <c r="K552" s="168" t="s">
        <v>31</v>
      </c>
      <c r="L552" s="169">
        <v>730.97</v>
      </c>
      <c r="M552" s="170" t="s">
        <v>31</v>
      </c>
      <c r="N552" s="171" t="s">
        <v>31</v>
      </c>
      <c r="V552" s="137" t="s">
        <v>245</v>
      </c>
    </row>
    <row r="553" spans="1:24" s="132" customFormat="1" ht="33.75" x14ac:dyDescent="0.2">
      <c r="A553" s="167"/>
      <c r="B553" s="166" t="s">
        <v>246</v>
      </c>
      <c r="C553" s="904" t="s">
        <v>247</v>
      </c>
      <c r="D553" s="904"/>
      <c r="E553" s="904"/>
      <c r="F553" s="168" t="s">
        <v>144</v>
      </c>
      <c r="G553" s="168" t="s">
        <v>248</v>
      </c>
      <c r="H553" s="168" t="s">
        <v>31</v>
      </c>
      <c r="I553" s="168" t="s">
        <v>248</v>
      </c>
      <c r="J553" s="169" t="s">
        <v>31</v>
      </c>
      <c r="K553" s="168" t="s">
        <v>31</v>
      </c>
      <c r="L553" s="169">
        <v>694.42</v>
      </c>
      <c r="M553" s="170" t="s">
        <v>31</v>
      </c>
      <c r="N553" s="171" t="s">
        <v>31</v>
      </c>
      <c r="V553" s="137" t="s">
        <v>247</v>
      </c>
    </row>
    <row r="554" spans="1:24" s="132" customFormat="1" ht="22.5" x14ac:dyDescent="0.2">
      <c r="A554" s="167"/>
      <c r="B554" s="166" t="s">
        <v>249</v>
      </c>
      <c r="C554" s="904" t="s">
        <v>250</v>
      </c>
      <c r="D554" s="904"/>
      <c r="E554" s="904"/>
      <c r="F554" s="168" t="s">
        <v>144</v>
      </c>
      <c r="G554" s="168" t="s">
        <v>251</v>
      </c>
      <c r="H554" s="168" t="s">
        <v>31</v>
      </c>
      <c r="I554" s="168" t="s">
        <v>251</v>
      </c>
      <c r="J554" s="169" t="s">
        <v>31</v>
      </c>
      <c r="K554" s="168" t="s">
        <v>31</v>
      </c>
      <c r="L554" s="169">
        <v>365.49</v>
      </c>
      <c r="M554" s="170" t="s">
        <v>31</v>
      </c>
      <c r="N554" s="171" t="s">
        <v>31</v>
      </c>
      <c r="V554" s="137" t="s">
        <v>250</v>
      </c>
    </row>
    <row r="555" spans="1:24" s="132" customFormat="1" x14ac:dyDescent="0.2">
      <c r="A555" s="172"/>
      <c r="B555" s="173"/>
      <c r="C555" s="918" t="s">
        <v>252</v>
      </c>
      <c r="D555" s="918"/>
      <c r="E555" s="918"/>
      <c r="F555" s="174" t="s">
        <v>31</v>
      </c>
      <c r="G555" s="174" t="s">
        <v>31</v>
      </c>
      <c r="H555" s="174" t="s">
        <v>31</v>
      </c>
      <c r="I555" s="174" t="s">
        <v>31</v>
      </c>
      <c r="J555" s="175" t="s">
        <v>31</v>
      </c>
      <c r="K555" s="174" t="s">
        <v>31</v>
      </c>
      <c r="L555" s="175">
        <v>6474.54</v>
      </c>
      <c r="M555" s="161" t="s">
        <v>31</v>
      </c>
      <c r="N555" s="176" t="s">
        <v>31</v>
      </c>
      <c r="X555" s="137" t="s">
        <v>252</v>
      </c>
    </row>
    <row r="556" spans="1:24" s="132" customFormat="1" ht="33.75" x14ac:dyDescent="0.2">
      <c r="A556" s="157" t="s">
        <v>2074</v>
      </c>
      <c r="B556" s="158" t="s">
        <v>1881</v>
      </c>
      <c r="C556" s="917" t="s">
        <v>1882</v>
      </c>
      <c r="D556" s="917"/>
      <c r="E556" s="917"/>
      <c r="F556" s="159" t="s">
        <v>228</v>
      </c>
      <c r="G556" s="159" t="s">
        <v>31</v>
      </c>
      <c r="H556" s="159" t="s">
        <v>31</v>
      </c>
      <c r="I556" s="159" t="s">
        <v>2071</v>
      </c>
      <c r="J556" s="160" t="s">
        <v>31</v>
      </c>
      <c r="K556" s="159" t="s">
        <v>31</v>
      </c>
      <c r="L556" s="160" t="s">
        <v>31</v>
      </c>
      <c r="M556" s="161" t="s">
        <v>31</v>
      </c>
      <c r="N556" s="162" t="s">
        <v>31</v>
      </c>
      <c r="R556" s="137" t="s">
        <v>1882</v>
      </c>
    </row>
    <row r="557" spans="1:24" s="132" customFormat="1" x14ac:dyDescent="0.2">
      <c r="A557" s="163"/>
      <c r="B557" s="164"/>
      <c r="C557" s="904" t="s">
        <v>2072</v>
      </c>
      <c r="D557" s="904"/>
      <c r="E557" s="904"/>
      <c r="F557" s="904"/>
      <c r="G557" s="904"/>
      <c r="H557" s="904"/>
      <c r="I557" s="904"/>
      <c r="J557" s="904"/>
      <c r="K557" s="904"/>
      <c r="L557" s="904"/>
      <c r="M557" s="904"/>
      <c r="N557" s="912"/>
      <c r="S557" s="137" t="s">
        <v>2072</v>
      </c>
    </row>
    <row r="558" spans="1:24" s="132" customFormat="1" ht="33.75" x14ac:dyDescent="0.2">
      <c r="A558" s="165"/>
      <c r="B558" s="166" t="s">
        <v>518</v>
      </c>
      <c r="C558" s="904" t="s">
        <v>519</v>
      </c>
      <c r="D558" s="904"/>
      <c r="E558" s="904"/>
      <c r="F558" s="904"/>
      <c r="G558" s="904"/>
      <c r="H558" s="904"/>
      <c r="I558" s="904"/>
      <c r="J558" s="904"/>
      <c r="K558" s="904"/>
      <c r="L558" s="904"/>
      <c r="M558" s="904"/>
      <c r="N558" s="912"/>
      <c r="T558" s="137" t="s">
        <v>519</v>
      </c>
    </row>
    <row r="559" spans="1:24" s="132" customFormat="1" x14ac:dyDescent="0.2">
      <c r="A559" s="167"/>
      <c r="B559" s="166" t="s">
        <v>235</v>
      </c>
      <c r="C559" s="904" t="s">
        <v>236</v>
      </c>
      <c r="D559" s="904"/>
      <c r="E559" s="904"/>
      <c r="F559" s="168" t="s">
        <v>31</v>
      </c>
      <c r="G559" s="168" t="s">
        <v>31</v>
      </c>
      <c r="H559" s="168" t="s">
        <v>31</v>
      </c>
      <c r="I559" s="168" t="s">
        <v>31</v>
      </c>
      <c r="J559" s="169">
        <v>1699.71</v>
      </c>
      <c r="K559" s="168" t="s">
        <v>520</v>
      </c>
      <c r="L559" s="169">
        <v>2045.18</v>
      </c>
      <c r="M559" s="170" t="s">
        <v>31</v>
      </c>
      <c r="N559" s="171" t="s">
        <v>31</v>
      </c>
      <c r="U559" s="137" t="s">
        <v>236</v>
      </c>
    </row>
    <row r="560" spans="1:24" s="132" customFormat="1" x14ac:dyDescent="0.2">
      <c r="A560" s="167"/>
      <c r="B560" s="166" t="s">
        <v>238</v>
      </c>
      <c r="C560" s="904" t="s">
        <v>239</v>
      </c>
      <c r="D560" s="904"/>
      <c r="E560" s="904"/>
      <c r="F560" s="168" t="s">
        <v>31</v>
      </c>
      <c r="G560" s="168" t="s">
        <v>31</v>
      </c>
      <c r="H560" s="168" t="s">
        <v>31</v>
      </c>
      <c r="I560" s="168" t="s">
        <v>31</v>
      </c>
      <c r="J560" s="169">
        <v>172.8</v>
      </c>
      <c r="K560" s="168" t="s">
        <v>520</v>
      </c>
      <c r="L560" s="169">
        <v>207.92</v>
      </c>
      <c r="M560" s="170" t="s">
        <v>31</v>
      </c>
      <c r="N560" s="171" t="s">
        <v>31</v>
      </c>
      <c r="U560" s="137" t="s">
        <v>239</v>
      </c>
    </row>
    <row r="561" spans="1:24" s="132" customFormat="1" x14ac:dyDescent="0.2">
      <c r="A561" s="167"/>
      <c r="B561" s="166" t="s">
        <v>31</v>
      </c>
      <c r="C561" s="904" t="s">
        <v>240</v>
      </c>
      <c r="D561" s="904"/>
      <c r="E561" s="904"/>
      <c r="F561" s="168" t="s">
        <v>241</v>
      </c>
      <c r="G561" s="168" t="s">
        <v>1883</v>
      </c>
      <c r="H561" s="168" t="s">
        <v>520</v>
      </c>
      <c r="I561" s="168" t="s">
        <v>2075</v>
      </c>
      <c r="J561" s="169" t="s">
        <v>31</v>
      </c>
      <c r="K561" s="168" t="s">
        <v>31</v>
      </c>
      <c r="L561" s="169" t="s">
        <v>31</v>
      </c>
      <c r="M561" s="170" t="s">
        <v>31</v>
      </c>
      <c r="N561" s="171" t="s">
        <v>31</v>
      </c>
      <c r="V561" s="137" t="s">
        <v>240</v>
      </c>
    </row>
    <row r="562" spans="1:24" s="132" customFormat="1" x14ac:dyDescent="0.2">
      <c r="A562" s="167"/>
      <c r="B562" s="166" t="s">
        <v>31</v>
      </c>
      <c r="C562" s="917" t="s">
        <v>244</v>
      </c>
      <c r="D562" s="917"/>
      <c r="E562" s="917"/>
      <c r="F562" s="159" t="s">
        <v>31</v>
      </c>
      <c r="G562" s="159" t="s">
        <v>31</v>
      </c>
      <c r="H562" s="159" t="s">
        <v>31</v>
      </c>
      <c r="I562" s="159" t="s">
        <v>31</v>
      </c>
      <c r="J562" s="160">
        <v>1699.71</v>
      </c>
      <c r="K562" s="159" t="s">
        <v>31</v>
      </c>
      <c r="L562" s="160">
        <v>2045.18</v>
      </c>
      <c r="M562" s="161" t="s">
        <v>31</v>
      </c>
      <c r="N562" s="162" t="s">
        <v>31</v>
      </c>
      <c r="W562" s="137" t="s">
        <v>244</v>
      </c>
    </row>
    <row r="563" spans="1:24" s="132" customFormat="1" x14ac:dyDescent="0.2">
      <c r="A563" s="167"/>
      <c r="B563" s="166" t="s">
        <v>31</v>
      </c>
      <c r="C563" s="904" t="s">
        <v>245</v>
      </c>
      <c r="D563" s="904"/>
      <c r="E563" s="904"/>
      <c r="F563" s="168" t="s">
        <v>31</v>
      </c>
      <c r="G563" s="168" t="s">
        <v>31</v>
      </c>
      <c r="H563" s="168" t="s">
        <v>31</v>
      </c>
      <c r="I563" s="168" t="s">
        <v>31</v>
      </c>
      <c r="J563" s="169" t="s">
        <v>31</v>
      </c>
      <c r="K563" s="168" t="s">
        <v>31</v>
      </c>
      <c r="L563" s="169">
        <v>207.92</v>
      </c>
      <c r="M563" s="170" t="s">
        <v>31</v>
      </c>
      <c r="N563" s="171" t="s">
        <v>31</v>
      </c>
      <c r="V563" s="137" t="s">
        <v>245</v>
      </c>
    </row>
    <row r="564" spans="1:24" s="132" customFormat="1" ht="33.75" x14ac:dyDescent="0.2">
      <c r="A564" s="167"/>
      <c r="B564" s="166" t="s">
        <v>246</v>
      </c>
      <c r="C564" s="904" t="s">
        <v>247</v>
      </c>
      <c r="D564" s="904"/>
      <c r="E564" s="904"/>
      <c r="F564" s="168" t="s">
        <v>144</v>
      </c>
      <c r="G564" s="168" t="s">
        <v>248</v>
      </c>
      <c r="H564" s="168" t="s">
        <v>31</v>
      </c>
      <c r="I564" s="168" t="s">
        <v>248</v>
      </c>
      <c r="J564" s="169" t="s">
        <v>31</v>
      </c>
      <c r="K564" s="168" t="s">
        <v>31</v>
      </c>
      <c r="L564" s="169">
        <v>197.52</v>
      </c>
      <c r="M564" s="170" t="s">
        <v>31</v>
      </c>
      <c r="N564" s="171" t="s">
        <v>31</v>
      </c>
      <c r="V564" s="137" t="s">
        <v>247</v>
      </c>
    </row>
    <row r="565" spans="1:24" s="132" customFormat="1" ht="22.5" x14ac:dyDescent="0.2">
      <c r="A565" s="167"/>
      <c r="B565" s="166" t="s">
        <v>249</v>
      </c>
      <c r="C565" s="904" t="s">
        <v>250</v>
      </c>
      <c r="D565" s="904"/>
      <c r="E565" s="904"/>
      <c r="F565" s="168" t="s">
        <v>144</v>
      </c>
      <c r="G565" s="168" t="s">
        <v>251</v>
      </c>
      <c r="H565" s="168" t="s">
        <v>31</v>
      </c>
      <c r="I565" s="168" t="s">
        <v>251</v>
      </c>
      <c r="J565" s="169" t="s">
        <v>31</v>
      </c>
      <c r="K565" s="168" t="s">
        <v>31</v>
      </c>
      <c r="L565" s="169">
        <v>103.96</v>
      </c>
      <c r="M565" s="170" t="s">
        <v>31</v>
      </c>
      <c r="N565" s="171" t="s">
        <v>31</v>
      </c>
      <c r="V565" s="137" t="s">
        <v>250</v>
      </c>
    </row>
    <row r="566" spans="1:24" s="132" customFormat="1" x14ac:dyDescent="0.2">
      <c r="A566" s="172"/>
      <c r="B566" s="173"/>
      <c r="C566" s="918" t="s">
        <v>252</v>
      </c>
      <c r="D566" s="918"/>
      <c r="E566" s="918"/>
      <c r="F566" s="174" t="s">
        <v>31</v>
      </c>
      <c r="G566" s="174" t="s">
        <v>31</v>
      </c>
      <c r="H566" s="174" t="s">
        <v>31</v>
      </c>
      <c r="I566" s="174" t="s">
        <v>31</v>
      </c>
      <c r="J566" s="175" t="s">
        <v>31</v>
      </c>
      <c r="K566" s="174" t="s">
        <v>31</v>
      </c>
      <c r="L566" s="175">
        <v>2346.66</v>
      </c>
      <c r="M566" s="161" t="s">
        <v>31</v>
      </c>
      <c r="N566" s="176" t="s">
        <v>31</v>
      </c>
      <c r="X566" s="137" t="s">
        <v>252</v>
      </c>
    </row>
    <row r="567" spans="1:24" s="132" customFormat="1" ht="33.75" x14ac:dyDescent="0.2">
      <c r="A567" s="157" t="s">
        <v>2076</v>
      </c>
      <c r="B567" s="158" t="s">
        <v>1885</v>
      </c>
      <c r="C567" s="917" t="s">
        <v>1886</v>
      </c>
      <c r="D567" s="917"/>
      <c r="E567" s="917"/>
      <c r="F567" s="159" t="s">
        <v>228</v>
      </c>
      <c r="G567" s="159" t="s">
        <v>31</v>
      </c>
      <c r="H567" s="159" t="s">
        <v>31</v>
      </c>
      <c r="I567" s="159" t="s">
        <v>2071</v>
      </c>
      <c r="J567" s="160" t="s">
        <v>31</v>
      </c>
      <c r="K567" s="159" t="s">
        <v>31</v>
      </c>
      <c r="L567" s="160" t="s">
        <v>31</v>
      </c>
      <c r="M567" s="161" t="s">
        <v>31</v>
      </c>
      <c r="N567" s="162" t="s">
        <v>31</v>
      </c>
      <c r="R567" s="137" t="s">
        <v>1886</v>
      </c>
    </row>
    <row r="568" spans="1:24" s="132" customFormat="1" x14ac:dyDescent="0.2">
      <c r="A568" s="163"/>
      <c r="B568" s="164"/>
      <c r="C568" s="904" t="s">
        <v>2072</v>
      </c>
      <c r="D568" s="904"/>
      <c r="E568" s="904"/>
      <c r="F568" s="904"/>
      <c r="G568" s="904"/>
      <c r="H568" s="904"/>
      <c r="I568" s="904"/>
      <c r="J568" s="904"/>
      <c r="K568" s="904"/>
      <c r="L568" s="904"/>
      <c r="M568" s="904"/>
      <c r="N568" s="912"/>
      <c r="S568" s="137" t="s">
        <v>2072</v>
      </c>
    </row>
    <row r="569" spans="1:24" s="132" customFormat="1" ht="33.75" x14ac:dyDescent="0.2">
      <c r="A569" s="165"/>
      <c r="B569" s="166" t="s">
        <v>518</v>
      </c>
      <c r="C569" s="904" t="s">
        <v>519</v>
      </c>
      <c r="D569" s="904"/>
      <c r="E569" s="904"/>
      <c r="F569" s="904"/>
      <c r="G569" s="904"/>
      <c r="H569" s="904"/>
      <c r="I569" s="904"/>
      <c r="J569" s="904"/>
      <c r="K569" s="904"/>
      <c r="L569" s="904"/>
      <c r="M569" s="904"/>
      <c r="N569" s="912"/>
      <c r="T569" s="137" t="s">
        <v>519</v>
      </c>
    </row>
    <row r="570" spans="1:24" s="132" customFormat="1" x14ac:dyDescent="0.2">
      <c r="A570" s="167"/>
      <c r="B570" s="166" t="s">
        <v>235</v>
      </c>
      <c r="C570" s="904" t="s">
        <v>236</v>
      </c>
      <c r="D570" s="904"/>
      <c r="E570" s="904"/>
      <c r="F570" s="168" t="s">
        <v>31</v>
      </c>
      <c r="G570" s="168" t="s">
        <v>31</v>
      </c>
      <c r="H570" s="168" t="s">
        <v>31</v>
      </c>
      <c r="I570" s="168" t="s">
        <v>31</v>
      </c>
      <c r="J570" s="169">
        <v>852.51</v>
      </c>
      <c r="K570" s="168" t="s">
        <v>520</v>
      </c>
      <c r="L570" s="169">
        <v>1025.78</v>
      </c>
      <c r="M570" s="170" t="s">
        <v>31</v>
      </c>
      <c r="N570" s="171" t="s">
        <v>31</v>
      </c>
      <c r="U570" s="137" t="s">
        <v>236</v>
      </c>
    </row>
    <row r="571" spans="1:24" s="132" customFormat="1" x14ac:dyDescent="0.2">
      <c r="A571" s="167"/>
      <c r="B571" s="166" t="s">
        <v>238</v>
      </c>
      <c r="C571" s="904" t="s">
        <v>239</v>
      </c>
      <c r="D571" s="904"/>
      <c r="E571" s="904"/>
      <c r="F571" s="168" t="s">
        <v>31</v>
      </c>
      <c r="G571" s="168" t="s">
        <v>31</v>
      </c>
      <c r="H571" s="168" t="s">
        <v>31</v>
      </c>
      <c r="I571" s="168" t="s">
        <v>31</v>
      </c>
      <c r="J571" s="169">
        <v>86.67</v>
      </c>
      <c r="K571" s="168" t="s">
        <v>520</v>
      </c>
      <c r="L571" s="169">
        <v>104.29</v>
      </c>
      <c r="M571" s="170" t="s">
        <v>31</v>
      </c>
      <c r="N571" s="171" t="s">
        <v>31</v>
      </c>
      <c r="U571" s="137" t="s">
        <v>239</v>
      </c>
    </row>
    <row r="572" spans="1:24" s="132" customFormat="1" x14ac:dyDescent="0.2">
      <c r="A572" s="167"/>
      <c r="B572" s="166" t="s">
        <v>31</v>
      </c>
      <c r="C572" s="904" t="s">
        <v>240</v>
      </c>
      <c r="D572" s="904"/>
      <c r="E572" s="904"/>
      <c r="F572" s="168" t="s">
        <v>241</v>
      </c>
      <c r="G572" s="168" t="s">
        <v>1888</v>
      </c>
      <c r="H572" s="168" t="s">
        <v>520</v>
      </c>
      <c r="I572" s="168" t="s">
        <v>2077</v>
      </c>
      <c r="J572" s="169" t="s">
        <v>31</v>
      </c>
      <c r="K572" s="168" t="s">
        <v>31</v>
      </c>
      <c r="L572" s="169" t="s">
        <v>31</v>
      </c>
      <c r="M572" s="170" t="s">
        <v>31</v>
      </c>
      <c r="N572" s="171" t="s">
        <v>31</v>
      </c>
      <c r="V572" s="137" t="s">
        <v>240</v>
      </c>
    </row>
    <row r="573" spans="1:24" s="132" customFormat="1" x14ac:dyDescent="0.2">
      <c r="A573" s="167"/>
      <c r="B573" s="166" t="s">
        <v>31</v>
      </c>
      <c r="C573" s="917" t="s">
        <v>244</v>
      </c>
      <c r="D573" s="917"/>
      <c r="E573" s="917"/>
      <c r="F573" s="159" t="s">
        <v>31</v>
      </c>
      <c r="G573" s="159" t="s">
        <v>31</v>
      </c>
      <c r="H573" s="159" t="s">
        <v>31</v>
      </c>
      <c r="I573" s="159" t="s">
        <v>31</v>
      </c>
      <c r="J573" s="160">
        <v>852.51</v>
      </c>
      <c r="K573" s="159" t="s">
        <v>31</v>
      </c>
      <c r="L573" s="160">
        <v>1025.78</v>
      </c>
      <c r="M573" s="161" t="s">
        <v>31</v>
      </c>
      <c r="N573" s="162" t="s">
        <v>31</v>
      </c>
      <c r="W573" s="137" t="s">
        <v>244</v>
      </c>
    </row>
    <row r="574" spans="1:24" s="132" customFormat="1" x14ac:dyDescent="0.2">
      <c r="A574" s="167"/>
      <c r="B574" s="166" t="s">
        <v>31</v>
      </c>
      <c r="C574" s="904" t="s">
        <v>245</v>
      </c>
      <c r="D574" s="904"/>
      <c r="E574" s="904"/>
      <c r="F574" s="168" t="s">
        <v>31</v>
      </c>
      <c r="G574" s="168" t="s">
        <v>31</v>
      </c>
      <c r="H574" s="168" t="s">
        <v>31</v>
      </c>
      <c r="I574" s="168" t="s">
        <v>31</v>
      </c>
      <c r="J574" s="169" t="s">
        <v>31</v>
      </c>
      <c r="K574" s="168" t="s">
        <v>31</v>
      </c>
      <c r="L574" s="169">
        <v>104.29</v>
      </c>
      <c r="M574" s="170" t="s">
        <v>31</v>
      </c>
      <c r="N574" s="171" t="s">
        <v>31</v>
      </c>
      <c r="V574" s="137" t="s">
        <v>245</v>
      </c>
    </row>
    <row r="575" spans="1:24" s="132" customFormat="1" ht="33.75" x14ac:dyDescent="0.2">
      <c r="A575" s="167"/>
      <c r="B575" s="166" t="s">
        <v>246</v>
      </c>
      <c r="C575" s="904" t="s">
        <v>247</v>
      </c>
      <c r="D575" s="904"/>
      <c r="E575" s="904"/>
      <c r="F575" s="168" t="s">
        <v>144</v>
      </c>
      <c r="G575" s="168" t="s">
        <v>248</v>
      </c>
      <c r="H575" s="168" t="s">
        <v>31</v>
      </c>
      <c r="I575" s="168" t="s">
        <v>248</v>
      </c>
      <c r="J575" s="169" t="s">
        <v>31</v>
      </c>
      <c r="K575" s="168" t="s">
        <v>31</v>
      </c>
      <c r="L575" s="169">
        <v>99.08</v>
      </c>
      <c r="M575" s="170" t="s">
        <v>31</v>
      </c>
      <c r="N575" s="171" t="s">
        <v>31</v>
      </c>
      <c r="V575" s="137" t="s">
        <v>247</v>
      </c>
    </row>
    <row r="576" spans="1:24" s="132" customFormat="1" ht="22.5" x14ac:dyDescent="0.2">
      <c r="A576" s="167"/>
      <c r="B576" s="166" t="s">
        <v>249</v>
      </c>
      <c r="C576" s="904" t="s">
        <v>250</v>
      </c>
      <c r="D576" s="904"/>
      <c r="E576" s="904"/>
      <c r="F576" s="168" t="s">
        <v>144</v>
      </c>
      <c r="G576" s="168" t="s">
        <v>251</v>
      </c>
      <c r="H576" s="168" t="s">
        <v>31</v>
      </c>
      <c r="I576" s="168" t="s">
        <v>251</v>
      </c>
      <c r="J576" s="169" t="s">
        <v>31</v>
      </c>
      <c r="K576" s="168" t="s">
        <v>31</v>
      </c>
      <c r="L576" s="169">
        <v>52.15</v>
      </c>
      <c r="M576" s="170" t="s">
        <v>31</v>
      </c>
      <c r="N576" s="171" t="s">
        <v>31</v>
      </c>
      <c r="V576" s="137" t="s">
        <v>250</v>
      </c>
    </row>
    <row r="577" spans="1:24" s="132" customFormat="1" x14ac:dyDescent="0.2">
      <c r="A577" s="172"/>
      <c r="B577" s="173"/>
      <c r="C577" s="918" t="s">
        <v>252</v>
      </c>
      <c r="D577" s="918"/>
      <c r="E577" s="918"/>
      <c r="F577" s="174" t="s">
        <v>31</v>
      </c>
      <c r="G577" s="174" t="s">
        <v>31</v>
      </c>
      <c r="H577" s="174" t="s">
        <v>31</v>
      </c>
      <c r="I577" s="174" t="s">
        <v>31</v>
      </c>
      <c r="J577" s="175" t="s">
        <v>31</v>
      </c>
      <c r="K577" s="174" t="s">
        <v>31</v>
      </c>
      <c r="L577" s="175">
        <v>1177.01</v>
      </c>
      <c r="M577" s="161" t="s">
        <v>31</v>
      </c>
      <c r="N577" s="176" t="s">
        <v>31</v>
      </c>
      <c r="X577" s="137" t="s">
        <v>252</v>
      </c>
    </row>
    <row r="578" spans="1:24" s="132" customFormat="1" ht="45" x14ac:dyDescent="0.2">
      <c r="A578" s="157" t="s">
        <v>2078</v>
      </c>
      <c r="B578" s="158" t="s">
        <v>1890</v>
      </c>
      <c r="C578" s="917" t="s">
        <v>1891</v>
      </c>
      <c r="D578" s="917"/>
      <c r="E578" s="917"/>
      <c r="F578" s="159" t="s">
        <v>228</v>
      </c>
      <c r="G578" s="159" t="s">
        <v>31</v>
      </c>
      <c r="H578" s="159" t="s">
        <v>31</v>
      </c>
      <c r="I578" s="159" t="s">
        <v>2071</v>
      </c>
      <c r="J578" s="160" t="s">
        <v>31</v>
      </c>
      <c r="K578" s="159" t="s">
        <v>31</v>
      </c>
      <c r="L578" s="160" t="s">
        <v>31</v>
      </c>
      <c r="M578" s="161" t="s">
        <v>31</v>
      </c>
      <c r="N578" s="162" t="s">
        <v>31</v>
      </c>
      <c r="R578" s="137" t="s">
        <v>1891</v>
      </c>
    </row>
    <row r="579" spans="1:24" s="132" customFormat="1" x14ac:dyDescent="0.2">
      <c r="A579" s="163"/>
      <c r="B579" s="164"/>
      <c r="C579" s="904" t="s">
        <v>2072</v>
      </c>
      <c r="D579" s="904"/>
      <c r="E579" s="904"/>
      <c r="F579" s="904"/>
      <c r="G579" s="904"/>
      <c r="H579" s="904"/>
      <c r="I579" s="904"/>
      <c r="J579" s="904"/>
      <c r="K579" s="904"/>
      <c r="L579" s="904"/>
      <c r="M579" s="904"/>
      <c r="N579" s="912"/>
      <c r="S579" s="137" t="s">
        <v>2072</v>
      </c>
    </row>
    <row r="580" spans="1:24" s="132" customFormat="1" ht="33.75" x14ac:dyDescent="0.2">
      <c r="A580" s="165"/>
      <c r="B580" s="166" t="s">
        <v>518</v>
      </c>
      <c r="C580" s="904" t="s">
        <v>519</v>
      </c>
      <c r="D580" s="904"/>
      <c r="E580" s="904"/>
      <c r="F580" s="904"/>
      <c r="G580" s="904"/>
      <c r="H580" s="904"/>
      <c r="I580" s="904"/>
      <c r="J580" s="904"/>
      <c r="K580" s="904"/>
      <c r="L580" s="904"/>
      <c r="M580" s="904"/>
      <c r="N580" s="912"/>
      <c r="T580" s="137" t="s">
        <v>519</v>
      </c>
    </row>
    <row r="581" spans="1:24" s="132" customFormat="1" x14ac:dyDescent="0.2">
      <c r="A581" s="167"/>
      <c r="B581" s="166" t="s">
        <v>235</v>
      </c>
      <c r="C581" s="904" t="s">
        <v>236</v>
      </c>
      <c r="D581" s="904"/>
      <c r="E581" s="904"/>
      <c r="F581" s="168" t="s">
        <v>31</v>
      </c>
      <c r="G581" s="168" t="s">
        <v>31</v>
      </c>
      <c r="H581" s="168" t="s">
        <v>31</v>
      </c>
      <c r="I581" s="168" t="s">
        <v>31</v>
      </c>
      <c r="J581" s="169">
        <v>308.07</v>
      </c>
      <c r="K581" s="168" t="s">
        <v>520</v>
      </c>
      <c r="L581" s="169">
        <v>370.69</v>
      </c>
      <c r="M581" s="170" t="s">
        <v>31</v>
      </c>
      <c r="N581" s="171" t="s">
        <v>31</v>
      </c>
      <c r="U581" s="137" t="s">
        <v>236</v>
      </c>
    </row>
    <row r="582" spans="1:24" s="132" customFormat="1" x14ac:dyDescent="0.2">
      <c r="A582" s="167"/>
      <c r="B582" s="166" t="s">
        <v>238</v>
      </c>
      <c r="C582" s="904" t="s">
        <v>239</v>
      </c>
      <c r="D582" s="904"/>
      <c r="E582" s="904"/>
      <c r="F582" s="168" t="s">
        <v>31</v>
      </c>
      <c r="G582" s="168" t="s">
        <v>31</v>
      </c>
      <c r="H582" s="168" t="s">
        <v>31</v>
      </c>
      <c r="I582" s="168" t="s">
        <v>31</v>
      </c>
      <c r="J582" s="169">
        <v>31.32</v>
      </c>
      <c r="K582" s="168" t="s">
        <v>520</v>
      </c>
      <c r="L582" s="169">
        <v>37.69</v>
      </c>
      <c r="M582" s="170" t="s">
        <v>31</v>
      </c>
      <c r="N582" s="171" t="s">
        <v>31</v>
      </c>
      <c r="U582" s="137" t="s">
        <v>239</v>
      </c>
    </row>
    <row r="583" spans="1:24" s="132" customFormat="1" x14ac:dyDescent="0.2">
      <c r="A583" s="167"/>
      <c r="B583" s="166" t="s">
        <v>31</v>
      </c>
      <c r="C583" s="904" t="s">
        <v>240</v>
      </c>
      <c r="D583" s="904"/>
      <c r="E583" s="904"/>
      <c r="F583" s="168" t="s">
        <v>241</v>
      </c>
      <c r="G583" s="168" t="s">
        <v>1892</v>
      </c>
      <c r="H583" s="168" t="s">
        <v>520</v>
      </c>
      <c r="I583" s="168" t="s">
        <v>2079</v>
      </c>
      <c r="J583" s="169" t="s">
        <v>31</v>
      </c>
      <c r="K583" s="168" t="s">
        <v>31</v>
      </c>
      <c r="L583" s="169" t="s">
        <v>31</v>
      </c>
      <c r="M583" s="170" t="s">
        <v>31</v>
      </c>
      <c r="N583" s="171" t="s">
        <v>31</v>
      </c>
      <c r="V583" s="137" t="s">
        <v>240</v>
      </c>
    </row>
    <row r="584" spans="1:24" s="132" customFormat="1" x14ac:dyDescent="0.2">
      <c r="A584" s="167"/>
      <c r="B584" s="166" t="s">
        <v>31</v>
      </c>
      <c r="C584" s="917" t="s">
        <v>244</v>
      </c>
      <c r="D584" s="917"/>
      <c r="E584" s="917"/>
      <c r="F584" s="159" t="s">
        <v>31</v>
      </c>
      <c r="G584" s="159" t="s">
        <v>31</v>
      </c>
      <c r="H584" s="159" t="s">
        <v>31</v>
      </c>
      <c r="I584" s="159" t="s">
        <v>31</v>
      </c>
      <c r="J584" s="160">
        <v>308.07</v>
      </c>
      <c r="K584" s="159" t="s">
        <v>31</v>
      </c>
      <c r="L584" s="160">
        <v>370.69</v>
      </c>
      <c r="M584" s="161" t="s">
        <v>31</v>
      </c>
      <c r="N584" s="162" t="s">
        <v>31</v>
      </c>
      <c r="W584" s="137" t="s">
        <v>244</v>
      </c>
    </row>
    <row r="585" spans="1:24" s="132" customFormat="1" x14ac:dyDescent="0.2">
      <c r="A585" s="167"/>
      <c r="B585" s="166" t="s">
        <v>31</v>
      </c>
      <c r="C585" s="904" t="s">
        <v>245</v>
      </c>
      <c r="D585" s="904"/>
      <c r="E585" s="904"/>
      <c r="F585" s="168" t="s">
        <v>31</v>
      </c>
      <c r="G585" s="168" t="s">
        <v>31</v>
      </c>
      <c r="H585" s="168" t="s">
        <v>31</v>
      </c>
      <c r="I585" s="168" t="s">
        <v>31</v>
      </c>
      <c r="J585" s="169" t="s">
        <v>31</v>
      </c>
      <c r="K585" s="168" t="s">
        <v>31</v>
      </c>
      <c r="L585" s="169">
        <v>37.69</v>
      </c>
      <c r="M585" s="170" t="s">
        <v>31</v>
      </c>
      <c r="N585" s="171" t="s">
        <v>31</v>
      </c>
      <c r="V585" s="137" t="s">
        <v>245</v>
      </c>
    </row>
    <row r="586" spans="1:24" s="132" customFormat="1" ht="33.75" x14ac:dyDescent="0.2">
      <c r="A586" s="167"/>
      <c r="B586" s="166" t="s">
        <v>246</v>
      </c>
      <c r="C586" s="904" t="s">
        <v>247</v>
      </c>
      <c r="D586" s="904"/>
      <c r="E586" s="904"/>
      <c r="F586" s="168" t="s">
        <v>144</v>
      </c>
      <c r="G586" s="168" t="s">
        <v>248</v>
      </c>
      <c r="H586" s="168" t="s">
        <v>31</v>
      </c>
      <c r="I586" s="168" t="s">
        <v>248</v>
      </c>
      <c r="J586" s="169" t="s">
        <v>31</v>
      </c>
      <c r="K586" s="168" t="s">
        <v>31</v>
      </c>
      <c r="L586" s="169">
        <v>35.81</v>
      </c>
      <c r="M586" s="170" t="s">
        <v>31</v>
      </c>
      <c r="N586" s="171" t="s">
        <v>31</v>
      </c>
      <c r="V586" s="137" t="s">
        <v>247</v>
      </c>
    </row>
    <row r="587" spans="1:24" s="132" customFormat="1" ht="22.5" x14ac:dyDescent="0.2">
      <c r="A587" s="167"/>
      <c r="B587" s="166" t="s">
        <v>249</v>
      </c>
      <c r="C587" s="904" t="s">
        <v>250</v>
      </c>
      <c r="D587" s="904"/>
      <c r="E587" s="904"/>
      <c r="F587" s="168" t="s">
        <v>144</v>
      </c>
      <c r="G587" s="168" t="s">
        <v>251</v>
      </c>
      <c r="H587" s="168" t="s">
        <v>31</v>
      </c>
      <c r="I587" s="168" t="s">
        <v>251</v>
      </c>
      <c r="J587" s="169" t="s">
        <v>31</v>
      </c>
      <c r="K587" s="168" t="s">
        <v>31</v>
      </c>
      <c r="L587" s="169">
        <v>18.850000000000001</v>
      </c>
      <c r="M587" s="170" t="s">
        <v>31</v>
      </c>
      <c r="N587" s="171" t="s">
        <v>31</v>
      </c>
      <c r="V587" s="137" t="s">
        <v>250</v>
      </c>
    </row>
    <row r="588" spans="1:24" s="132" customFormat="1" x14ac:dyDescent="0.2">
      <c r="A588" s="172"/>
      <c r="B588" s="173"/>
      <c r="C588" s="918" t="s">
        <v>252</v>
      </c>
      <c r="D588" s="918"/>
      <c r="E588" s="918"/>
      <c r="F588" s="174" t="s">
        <v>31</v>
      </c>
      <c r="G588" s="174" t="s">
        <v>31</v>
      </c>
      <c r="H588" s="174" t="s">
        <v>31</v>
      </c>
      <c r="I588" s="174" t="s">
        <v>31</v>
      </c>
      <c r="J588" s="175" t="s">
        <v>31</v>
      </c>
      <c r="K588" s="174" t="s">
        <v>31</v>
      </c>
      <c r="L588" s="175">
        <v>425.35</v>
      </c>
      <c r="M588" s="161" t="s">
        <v>31</v>
      </c>
      <c r="N588" s="176" t="s">
        <v>31</v>
      </c>
      <c r="X588" s="137" t="s">
        <v>252</v>
      </c>
    </row>
    <row r="589" spans="1:24" s="132" customFormat="1" ht="33.75" x14ac:dyDescent="0.2">
      <c r="A589" s="157" t="s">
        <v>695</v>
      </c>
      <c r="B589" s="158" t="s">
        <v>1894</v>
      </c>
      <c r="C589" s="917" t="s">
        <v>1895</v>
      </c>
      <c r="D589" s="917"/>
      <c r="E589" s="917"/>
      <c r="F589" s="159" t="s">
        <v>228</v>
      </c>
      <c r="G589" s="159" t="s">
        <v>31</v>
      </c>
      <c r="H589" s="159" t="s">
        <v>31</v>
      </c>
      <c r="I589" s="159" t="s">
        <v>2071</v>
      </c>
      <c r="J589" s="160" t="s">
        <v>31</v>
      </c>
      <c r="K589" s="159" t="s">
        <v>31</v>
      </c>
      <c r="L589" s="160" t="s">
        <v>31</v>
      </c>
      <c r="M589" s="161" t="s">
        <v>31</v>
      </c>
      <c r="N589" s="162" t="s">
        <v>31</v>
      </c>
      <c r="R589" s="137" t="s">
        <v>1895</v>
      </c>
    </row>
    <row r="590" spans="1:24" s="132" customFormat="1" x14ac:dyDescent="0.2">
      <c r="A590" s="163"/>
      <c r="B590" s="164"/>
      <c r="C590" s="904" t="s">
        <v>2072</v>
      </c>
      <c r="D590" s="904"/>
      <c r="E590" s="904"/>
      <c r="F590" s="904"/>
      <c r="G590" s="904"/>
      <c r="H590" s="904"/>
      <c r="I590" s="904"/>
      <c r="J590" s="904"/>
      <c r="K590" s="904"/>
      <c r="L590" s="904"/>
      <c r="M590" s="904"/>
      <c r="N590" s="912"/>
      <c r="S590" s="137" t="s">
        <v>2072</v>
      </c>
    </row>
    <row r="591" spans="1:24" s="132" customFormat="1" x14ac:dyDescent="0.2">
      <c r="A591" s="165"/>
      <c r="B591" s="166" t="s">
        <v>31</v>
      </c>
      <c r="C591" s="904" t="s">
        <v>1896</v>
      </c>
      <c r="D591" s="904"/>
      <c r="E591" s="904"/>
      <c r="F591" s="904"/>
      <c r="G591" s="904"/>
      <c r="H591" s="904"/>
      <c r="I591" s="904"/>
      <c r="J591" s="904"/>
      <c r="K591" s="904"/>
      <c r="L591" s="904"/>
      <c r="M591" s="904"/>
      <c r="N591" s="912"/>
      <c r="T591" s="137" t="s">
        <v>1896</v>
      </c>
    </row>
    <row r="592" spans="1:24" s="132" customFormat="1" ht="33.75" x14ac:dyDescent="0.2">
      <c r="A592" s="165"/>
      <c r="B592" s="166" t="s">
        <v>518</v>
      </c>
      <c r="C592" s="904" t="s">
        <v>519</v>
      </c>
      <c r="D592" s="904"/>
      <c r="E592" s="904"/>
      <c r="F592" s="904"/>
      <c r="G592" s="904"/>
      <c r="H592" s="904"/>
      <c r="I592" s="904"/>
      <c r="J592" s="904"/>
      <c r="K592" s="904"/>
      <c r="L592" s="904"/>
      <c r="M592" s="904"/>
      <c r="N592" s="912"/>
      <c r="T592" s="137" t="s">
        <v>519</v>
      </c>
    </row>
    <row r="593" spans="1:24" s="132" customFormat="1" x14ac:dyDescent="0.2">
      <c r="A593" s="167"/>
      <c r="B593" s="166" t="s">
        <v>235</v>
      </c>
      <c r="C593" s="904" t="s">
        <v>236</v>
      </c>
      <c r="D593" s="904"/>
      <c r="E593" s="904"/>
      <c r="F593" s="168" t="s">
        <v>31</v>
      </c>
      <c r="G593" s="168" t="s">
        <v>31</v>
      </c>
      <c r="H593" s="168" t="s">
        <v>31</v>
      </c>
      <c r="I593" s="168" t="s">
        <v>31</v>
      </c>
      <c r="J593" s="169">
        <v>139.43</v>
      </c>
      <c r="K593" s="168" t="s">
        <v>1897</v>
      </c>
      <c r="L593" s="169">
        <v>503.31</v>
      </c>
      <c r="M593" s="170" t="s">
        <v>31</v>
      </c>
      <c r="N593" s="171" t="s">
        <v>31</v>
      </c>
      <c r="U593" s="137" t="s">
        <v>236</v>
      </c>
    </row>
    <row r="594" spans="1:24" s="132" customFormat="1" x14ac:dyDescent="0.2">
      <c r="A594" s="167"/>
      <c r="B594" s="166" t="s">
        <v>238</v>
      </c>
      <c r="C594" s="904" t="s">
        <v>239</v>
      </c>
      <c r="D594" s="904"/>
      <c r="E594" s="904"/>
      <c r="F594" s="168" t="s">
        <v>31</v>
      </c>
      <c r="G594" s="168" t="s">
        <v>31</v>
      </c>
      <c r="H594" s="168" t="s">
        <v>31</v>
      </c>
      <c r="I594" s="168" t="s">
        <v>31</v>
      </c>
      <c r="J594" s="169">
        <v>14.18</v>
      </c>
      <c r="K594" s="168" t="s">
        <v>1897</v>
      </c>
      <c r="L594" s="169">
        <v>51.19</v>
      </c>
      <c r="M594" s="170" t="s">
        <v>31</v>
      </c>
      <c r="N594" s="171" t="s">
        <v>31</v>
      </c>
      <c r="U594" s="137" t="s">
        <v>239</v>
      </c>
    </row>
    <row r="595" spans="1:24" s="132" customFormat="1" x14ac:dyDescent="0.2">
      <c r="A595" s="167"/>
      <c r="B595" s="166" t="s">
        <v>31</v>
      </c>
      <c r="C595" s="904" t="s">
        <v>240</v>
      </c>
      <c r="D595" s="904"/>
      <c r="E595" s="904"/>
      <c r="F595" s="168" t="s">
        <v>241</v>
      </c>
      <c r="G595" s="168" t="s">
        <v>1535</v>
      </c>
      <c r="H595" s="168" t="s">
        <v>1897</v>
      </c>
      <c r="I595" s="168" t="s">
        <v>2080</v>
      </c>
      <c r="J595" s="169" t="s">
        <v>31</v>
      </c>
      <c r="K595" s="168" t="s">
        <v>31</v>
      </c>
      <c r="L595" s="169" t="s">
        <v>31</v>
      </c>
      <c r="M595" s="170" t="s">
        <v>31</v>
      </c>
      <c r="N595" s="171" t="s">
        <v>31</v>
      </c>
      <c r="V595" s="137" t="s">
        <v>240</v>
      </c>
    </row>
    <row r="596" spans="1:24" s="132" customFormat="1" x14ac:dyDescent="0.2">
      <c r="A596" s="167"/>
      <c r="B596" s="166" t="s">
        <v>31</v>
      </c>
      <c r="C596" s="917" t="s">
        <v>244</v>
      </c>
      <c r="D596" s="917"/>
      <c r="E596" s="917"/>
      <c r="F596" s="159" t="s">
        <v>31</v>
      </c>
      <c r="G596" s="159" t="s">
        <v>31</v>
      </c>
      <c r="H596" s="159" t="s">
        <v>31</v>
      </c>
      <c r="I596" s="159" t="s">
        <v>31</v>
      </c>
      <c r="J596" s="160">
        <v>139.43</v>
      </c>
      <c r="K596" s="159" t="s">
        <v>31</v>
      </c>
      <c r="L596" s="160">
        <v>503.31</v>
      </c>
      <c r="M596" s="161" t="s">
        <v>31</v>
      </c>
      <c r="N596" s="162" t="s">
        <v>31</v>
      </c>
      <c r="W596" s="137" t="s">
        <v>244</v>
      </c>
    </row>
    <row r="597" spans="1:24" s="132" customFormat="1" x14ac:dyDescent="0.2">
      <c r="A597" s="167"/>
      <c r="B597" s="166" t="s">
        <v>31</v>
      </c>
      <c r="C597" s="904" t="s">
        <v>245</v>
      </c>
      <c r="D597" s="904"/>
      <c r="E597" s="904"/>
      <c r="F597" s="168" t="s">
        <v>31</v>
      </c>
      <c r="G597" s="168" t="s">
        <v>31</v>
      </c>
      <c r="H597" s="168" t="s">
        <v>31</v>
      </c>
      <c r="I597" s="168" t="s">
        <v>31</v>
      </c>
      <c r="J597" s="169" t="s">
        <v>31</v>
      </c>
      <c r="K597" s="168" t="s">
        <v>31</v>
      </c>
      <c r="L597" s="169">
        <v>51.19</v>
      </c>
      <c r="M597" s="170" t="s">
        <v>31</v>
      </c>
      <c r="N597" s="171" t="s">
        <v>31</v>
      </c>
      <c r="V597" s="137" t="s">
        <v>245</v>
      </c>
    </row>
    <row r="598" spans="1:24" s="132" customFormat="1" ht="33.75" x14ac:dyDescent="0.2">
      <c r="A598" s="167"/>
      <c r="B598" s="166" t="s">
        <v>246</v>
      </c>
      <c r="C598" s="904" t="s">
        <v>247</v>
      </c>
      <c r="D598" s="904"/>
      <c r="E598" s="904"/>
      <c r="F598" s="168" t="s">
        <v>144</v>
      </c>
      <c r="G598" s="168" t="s">
        <v>248</v>
      </c>
      <c r="H598" s="168" t="s">
        <v>31</v>
      </c>
      <c r="I598" s="168" t="s">
        <v>248</v>
      </c>
      <c r="J598" s="169" t="s">
        <v>31</v>
      </c>
      <c r="K598" s="168" t="s">
        <v>31</v>
      </c>
      <c r="L598" s="169">
        <v>48.63</v>
      </c>
      <c r="M598" s="170" t="s">
        <v>31</v>
      </c>
      <c r="N598" s="171" t="s">
        <v>31</v>
      </c>
      <c r="V598" s="137" t="s">
        <v>247</v>
      </c>
    </row>
    <row r="599" spans="1:24" s="132" customFormat="1" ht="22.5" x14ac:dyDescent="0.2">
      <c r="A599" s="167"/>
      <c r="B599" s="166" t="s">
        <v>249</v>
      </c>
      <c r="C599" s="904" t="s">
        <v>250</v>
      </c>
      <c r="D599" s="904"/>
      <c r="E599" s="904"/>
      <c r="F599" s="168" t="s">
        <v>144</v>
      </c>
      <c r="G599" s="168" t="s">
        <v>251</v>
      </c>
      <c r="H599" s="168" t="s">
        <v>31</v>
      </c>
      <c r="I599" s="168" t="s">
        <v>251</v>
      </c>
      <c r="J599" s="169" t="s">
        <v>31</v>
      </c>
      <c r="K599" s="168" t="s">
        <v>31</v>
      </c>
      <c r="L599" s="169">
        <v>25.6</v>
      </c>
      <c r="M599" s="170" t="s">
        <v>31</v>
      </c>
      <c r="N599" s="171" t="s">
        <v>31</v>
      </c>
      <c r="V599" s="137" t="s">
        <v>250</v>
      </c>
    </row>
    <row r="600" spans="1:24" s="132" customFormat="1" x14ac:dyDescent="0.2">
      <c r="A600" s="172"/>
      <c r="B600" s="173"/>
      <c r="C600" s="918" t="s">
        <v>252</v>
      </c>
      <c r="D600" s="918"/>
      <c r="E600" s="918"/>
      <c r="F600" s="174" t="s">
        <v>31</v>
      </c>
      <c r="G600" s="174" t="s">
        <v>31</v>
      </c>
      <c r="H600" s="174" t="s">
        <v>31</v>
      </c>
      <c r="I600" s="174" t="s">
        <v>31</v>
      </c>
      <c r="J600" s="175" t="s">
        <v>31</v>
      </c>
      <c r="K600" s="174" t="s">
        <v>31</v>
      </c>
      <c r="L600" s="175">
        <v>577.54</v>
      </c>
      <c r="M600" s="161" t="s">
        <v>31</v>
      </c>
      <c r="N600" s="176" t="s">
        <v>31</v>
      </c>
      <c r="X600" s="137" t="s">
        <v>252</v>
      </c>
    </row>
    <row r="601" spans="1:24" s="132" customFormat="1" ht="22.5" x14ac:dyDescent="0.2">
      <c r="A601" s="157" t="s">
        <v>614</v>
      </c>
      <c r="B601" s="158" t="s">
        <v>1899</v>
      </c>
      <c r="C601" s="917" t="s">
        <v>1900</v>
      </c>
      <c r="D601" s="917"/>
      <c r="E601" s="917"/>
      <c r="F601" s="159" t="s">
        <v>386</v>
      </c>
      <c r="G601" s="159" t="s">
        <v>31</v>
      </c>
      <c r="H601" s="159" t="s">
        <v>31</v>
      </c>
      <c r="I601" s="159" t="s">
        <v>2081</v>
      </c>
      <c r="J601" s="160" t="s">
        <v>31</v>
      </c>
      <c r="K601" s="159" t="s">
        <v>31</v>
      </c>
      <c r="L601" s="160" t="s">
        <v>31</v>
      </c>
      <c r="M601" s="161" t="s">
        <v>31</v>
      </c>
      <c r="N601" s="162" t="s">
        <v>31</v>
      </c>
      <c r="R601" s="137" t="s">
        <v>1900</v>
      </c>
    </row>
    <row r="602" spans="1:24" s="132" customFormat="1" x14ac:dyDescent="0.2">
      <c r="A602" s="163"/>
      <c r="B602" s="164"/>
      <c r="C602" s="904" t="s">
        <v>2082</v>
      </c>
      <c r="D602" s="904"/>
      <c r="E602" s="904"/>
      <c r="F602" s="904"/>
      <c r="G602" s="904"/>
      <c r="H602" s="904"/>
      <c r="I602" s="904"/>
      <c r="J602" s="904"/>
      <c r="K602" s="904"/>
      <c r="L602" s="904"/>
      <c r="M602" s="904"/>
      <c r="N602" s="912"/>
      <c r="S602" s="137" t="s">
        <v>2082</v>
      </c>
    </row>
    <row r="603" spans="1:24" s="132" customFormat="1" ht="33.75" x14ac:dyDescent="0.2">
      <c r="A603" s="165"/>
      <c r="B603" s="166" t="s">
        <v>518</v>
      </c>
      <c r="C603" s="904" t="s">
        <v>519</v>
      </c>
      <c r="D603" s="904"/>
      <c r="E603" s="904"/>
      <c r="F603" s="904"/>
      <c r="G603" s="904"/>
      <c r="H603" s="904"/>
      <c r="I603" s="904"/>
      <c r="J603" s="904"/>
      <c r="K603" s="904"/>
      <c r="L603" s="904"/>
      <c r="M603" s="904"/>
      <c r="N603" s="912"/>
      <c r="T603" s="137" t="s">
        <v>519</v>
      </c>
    </row>
    <row r="604" spans="1:24" s="132" customFormat="1" x14ac:dyDescent="0.2">
      <c r="A604" s="167"/>
      <c r="B604" s="166" t="s">
        <v>225</v>
      </c>
      <c r="C604" s="904" t="s">
        <v>255</v>
      </c>
      <c r="D604" s="904"/>
      <c r="E604" s="904"/>
      <c r="F604" s="168" t="s">
        <v>31</v>
      </c>
      <c r="G604" s="168" t="s">
        <v>31</v>
      </c>
      <c r="H604" s="168" t="s">
        <v>31</v>
      </c>
      <c r="I604" s="168" t="s">
        <v>31</v>
      </c>
      <c r="J604" s="169">
        <v>127.61</v>
      </c>
      <c r="K604" s="168" t="s">
        <v>520</v>
      </c>
      <c r="L604" s="169">
        <v>1535.47</v>
      </c>
      <c r="M604" s="170" t="s">
        <v>31</v>
      </c>
      <c r="N604" s="171" t="s">
        <v>31</v>
      </c>
      <c r="U604" s="137" t="s">
        <v>255</v>
      </c>
    </row>
    <row r="605" spans="1:24" s="132" customFormat="1" x14ac:dyDescent="0.2">
      <c r="A605" s="167"/>
      <c r="B605" s="166" t="s">
        <v>235</v>
      </c>
      <c r="C605" s="904" t="s">
        <v>236</v>
      </c>
      <c r="D605" s="904"/>
      <c r="E605" s="904"/>
      <c r="F605" s="168" t="s">
        <v>31</v>
      </c>
      <c r="G605" s="168" t="s">
        <v>31</v>
      </c>
      <c r="H605" s="168" t="s">
        <v>31</v>
      </c>
      <c r="I605" s="168" t="s">
        <v>31</v>
      </c>
      <c r="J605" s="169">
        <v>288.58</v>
      </c>
      <c r="K605" s="168" t="s">
        <v>520</v>
      </c>
      <c r="L605" s="169">
        <v>3472.34</v>
      </c>
      <c r="M605" s="170" t="s">
        <v>31</v>
      </c>
      <c r="N605" s="171" t="s">
        <v>31</v>
      </c>
      <c r="U605" s="137" t="s">
        <v>236</v>
      </c>
    </row>
    <row r="606" spans="1:24" s="132" customFormat="1" x14ac:dyDescent="0.2">
      <c r="A606" s="167"/>
      <c r="B606" s="166" t="s">
        <v>238</v>
      </c>
      <c r="C606" s="904" t="s">
        <v>239</v>
      </c>
      <c r="D606" s="904"/>
      <c r="E606" s="904"/>
      <c r="F606" s="168" t="s">
        <v>31</v>
      </c>
      <c r="G606" s="168" t="s">
        <v>31</v>
      </c>
      <c r="H606" s="168" t="s">
        <v>31</v>
      </c>
      <c r="I606" s="168" t="s">
        <v>31</v>
      </c>
      <c r="J606" s="169">
        <v>31.49</v>
      </c>
      <c r="K606" s="168" t="s">
        <v>520</v>
      </c>
      <c r="L606" s="169">
        <v>378.9</v>
      </c>
      <c r="M606" s="170" t="s">
        <v>31</v>
      </c>
      <c r="N606" s="171" t="s">
        <v>31</v>
      </c>
      <c r="U606" s="137" t="s">
        <v>239</v>
      </c>
    </row>
    <row r="607" spans="1:24" s="132" customFormat="1" x14ac:dyDescent="0.2">
      <c r="A607" s="167"/>
      <c r="B607" s="166" t="s">
        <v>31</v>
      </c>
      <c r="C607" s="904" t="s">
        <v>258</v>
      </c>
      <c r="D607" s="904"/>
      <c r="E607" s="904"/>
      <c r="F607" s="168" t="s">
        <v>241</v>
      </c>
      <c r="G607" s="168" t="s">
        <v>1903</v>
      </c>
      <c r="H607" s="168" t="s">
        <v>520</v>
      </c>
      <c r="I607" s="168" t="s">
        <v>2083</v>
      </c>
      <c r="J607" s="169" t="s">
        <v>31</v>
      </c>
      <c r="K607" s="168" t="s">
        <v>31</v>
      </c>
      <c r="L607" s="169" t="s">
        <v>31</v>
      </c>
      <c r="M607" s="170" t="s">
        <v>31</v>
      </c>
      <c r="N607" s="171" t="s">
        <v>31</v>
      </c>
      <c r="V607" s="137" t="s">
        <v>258</v>
      </c>
    </row>
    <row r="608" spans="1:24" s="132" customFormat="1" x14ac:dyDescent="0.2">
      <c r="A608" s="167"/>
      <c r="B608" s="166" t="s">
        <v>31</v>
      </c>
      <c r="C608" s="904" t="s">
        <v>240</v>
      </c>
      <c r="D608" s="904"/>
      <c r="E608" s="904"/>
      <c r="F608" s="168" t="s">
        <v>241</v>
      </c>
      <c r="G608" s="168" t="s">
        <v>1905</v>
      </c>
      <c r="H608" s="168" t="s">
        <v>520</v>
      </c>
      <c r="I608" s="168" t="s">
        <v>2084</v>
      </c>
      <c r="J608" s="169" t="s">
        <v>31</v>
      </c>
      <c r="K608" s="168" t="s">
        <v>31</v>
      </c>
      <c r="L608" s="169" t="s">
        <v>31</v>
      </c>
      <c r="M608" s="170" t="s">
        <v>31</v>
      </c>
      <c r="N608" s="171" t="s">
        <v>31</v>
      </c>
      <c r="V608" s="137" t="s">
        <v>240</v>
      </c>
    </row>
    <row r="609" spans="1:24" s="132" customFormat="1" x14ac:dyDescent="0.2">
      <c r="A609" s="167"/>
      <c r="B609" s="166" t="s">
        <v>31</v>
      </c>
      <c r="C609" s="917" t="s">
        <v>244</v>
      </c>
      <c r="D609" s="917"/>
      <c r="E609" s="917"/>
      <c r="F609" s="159" t="s">
        <v>31</v>
      </c>
      <c r="G609" s="159" t="s">
        <v>31</v>
      </c>
      <c r="H609" s="159" t="s">
        <v>31</v>
      </c>
      <c r="I609" s="159" t="s">
        <v>31</v>
      </c>
      <c r="J609" s="160">
        <v>416.19</v>
      </c>
      <c r="K609" s="159" t="s">
        <v>31</v>
      </c>
      <c r="L609" s="160">
        <v>5007.8100000000004</v>
      </c>
      <c r="M609" s="161" t="s">
        <v>31</v>
      </c>
      <c r="N609" s="162" t="s">
        <v>31</v>
      </c>
      <c r="W609" s="137" t="s">
        <v>244</v>
      </c>
    </row>
    <row r="610" spans="1:24" s="132" customFormat="1" x14ac:dyDescent="0.2">
      <c r="A610" s="167"/>
      <c r="B610" s="166" t="s">
        <v>31</v>
      </c>
      <c r="C610" s="904" t="s">
        <v>245</v>
      </c>
      <c r="D610" s="904"/>
      <c r="E610" s="904"/>
      <c r="F610" s="168" t="s">
        <v>31</v>
      </c>
      <c r="G610" s="168" t="s">
        <v>31</v>
      </c>
      <c r="H610" s="168" t="s">
        <v>31</v>
      </c>
      <c r="I610" s="168" t="s">
        <v>31</v>
      </c>
      <c r="J610" s="169" t="s">
        <v>31</v>
      </c>
      <c r="K610" s="168" t="s">
        <v>31</v>
      </c>
      <c r="L610" s="169">
        <v>1914.37</v>
      </c>
      <c r="M610" s="170" t="s">
        <v>31</v>
      </c>
      <c r="N610" s="171" t="s">
        <v>31</v>
      </c>
      <c r="V610" s="137" t="s">
        <v>245</v>
      </c>
    </row>
    <row r="611" spans="1:24" s="132" customFormat="1" ht="33.75" x14ac:dyDescent="0.2">
      <c r="A611" s="167"/>
      <c r="B611" s="166" t="s">
        <v>246</v>
      </c>
      <c r="C611" s="904" t="s">
        <v>247</v>
      </c>
      <c r="D611" s="904"/>
      <c r="E611" s="904"/>
      <c r="F611" s="168" t="s">
        <v>144</v>
      </c>
      <c r="G611" s="168" t="s">
        <v>248</v>
      </c>
      <c r="H611" s="168" t="s">
        <v>31</v>
      </c>
      <c r="I611" s="168" t="s">
        <v>248</v>
      </c>
      <c r="J611" s="169" t="s">
        <v>31</v>
      </c>
      <c r="K611" s="168" t="s">
        <v>31</v>
      </c>
      <c r="L611" s="169">
        <v>1818.65</v>
      </c>
      <c r="M611" s="170" t="s">
        <v>31</v>
      </c>
      <c r="N611" s="171" t="s">
        <v>31</v>
      </c>
      <c r="V611" s="137" t="s">
        <v>247</v>
      </c>
    </row>
    <row r="612" spans="1:24" s="132" customFormat="1" ht="22.5" x14ac:dyDescent="0.2">
      <c r="A612" s="167"/>
      <c r="B612" s="166" t="s">
        <v>249</v>
      </c>
      <c r="C612" s="904" t="s">
        <v>250</v>
      </c>
      <c r="D612" s="904"/>
      <c r="E612" s="904"/>
      <c r="F612" s="168" t="s">
        <v>144</v>
      </c>
      <c r="G612" s="168" t="s">
        <v>251</v>
      </c>
      <c r="H612" s="168" t="s">
        <v>31</v>
      </c>
      <c r="I612" s="168" t="s">
        <v>251</v>
      </c>
      <c r="J612" s="169" t="s">
        <v>31</v>
      </c>
      <c r="K612" s="168" t="s">
        <v>31</v>
      </c>
      <c r="L612" s="169">
        <v>957.19</v>
      </c>
      <c r="M612" s="170" t="s">
        <v>31</v>
      </c>
      <c r="N612" s="171" t="s">
        <v>31</v>
      </c>
      <c r="V612" s="137" t="s">
        <v>250</v>
      </c>
    </row>
    <row r="613" spans="1:24" s="132" customFormat="1" x14ac:dyDescent="0.2">
      <c r="A613" s="172"/>
      <c r="B613" s="173"/>
      <c r="C613" s="918" t="s">
        <v>252</v>
      </c>
      <c r="D613" s="918"/>
      <c r="E613" s="918"/>
      <c r="F613" s="174" t="s">
        <v>31</v>
      </c>
      <c r="G613" s="174" t="s">
        <v>31</v>
      </c>
      <c r="H613" s="174" t="s">
        <v>31</v>
      </c>
      <c r="I613" s="174" t="s">
        <v>31</v>
      </c>
      <c r="J613" s="175" t="s">
        <v>31</v>
      </c>
      <c r="K613" s="174" t="s">
        <v>31</v>
      </c>
      <c r="L613" s="175">
        <v>7783.65</v>
      </c>
      <c r="M613" s="161" t="s">
        <v>31</v>
      </c>
      <c r="N613" s="176" t="s">
        <v>31</v>
      </c>
      <c r="X613" s="137" t="s">
        <v>252</v>
      </c>
    </row>
    <row r="614" spans="1:24" s="132" customFormat="1" x14ac:dyDescent="0.2">
      <c r="A614" s="157" t="s">
        <v>2040</v>
      </c>
      <c r="B614" s="158" t="s">
        <v>1907</v>
      </c>
      <c r="C614" s="917" t="s">
        <v>1908</v>
      </c>
      <c r="D614" s="917"/>
      <c r="E614" s="917"/>
      <c r="F614" s="159" t="s">
        <v>386</v>
      </c>
      <c r="G614" s="159" t="s">
        <v>31</v>
      </c>
      <c r="H614" s="159" t="s">
        <v>31</v>
      </c>
      <c r="I614" s="159" t="s">
        <v>2085</v>
      </c>
      <c r="J614" s="160" t="s">
        <v>31</v>
      </c>
      <c r="K614" s="159" t="s">
        <v>31</v>
      </c>
      <c r="L614" s="160" t="s">
        <v>31</v>
      </c>
      <c r="M614" s="161" t="s">
        <v>31</v>
      </c>
      <c r="N614" s="162" t="s">
        <v>31</v>
      </c>
      <c r="R614" s="137" t="s">
        <v>1908</v>
      </c>
    </row>
    <row r="615" spans="1:24" s="132" customFormat="1" x14ac:dyDescent="0.2">
      <c r="A615" s="163"/>
      <c r="B615" s="164"/>
      <c r="C615" s="904" t="s">
        <v>2086</v>
      </c>
      <c r="D615" s="904"/>
      <c r="E615" s="904"/>
      <c r="F615" s="904"/>
      <c r="G615" s="904"/>
      <c r="H615" s="904"/>
      <c r="I615" s="904"/>
      <c r="J615" s="904"/>
      <c r="K615" s="904"/>
      <c r="L615" s="904"/>
      <c r="M615" s="904"/>
      <c r="N615" s="912"/>
      <c r="S615" s="137" t="s">
        <v>2086</v>
      </c>
    </row>
    <row r="616" spans="1:24" s="132" customFormat="1" ht="33.75" x14ac:dyDescent="0.2">
      <c r="A616" s="165"/>
      <c r="B616" s="166" t="s">
        <v>518</v>
      </c>
      <c r="C616" s="904" t="s">
        <v>519</v>
      </c>
      <c r="D616" s="904"/>
      <c r="E616" s="904"/>
      <c r="F616" s="904"/>
      <c r="G616" s="904"/>
      <c r="H616" s="904"/>
      <c r="I616" s="904"/>
      <c r="J616" s="904"/>
      <c r="K616" s="904"/>
      <c r="L616" s="904"/>
      <c r="M616" s="904"/>
      <c r="N616" s="912"/>
      <c r="T616" s="137" t="s">
        <v>519</v>
      </c>
    </row>
    <row r="617" spans="1:24" s="132" customFormat="1" x14ac:dyDescent="0.2">
      <c r="A617" s="167"/>
      <c r="B617" s="166" t="s">
        <v>225</v>
      </c>
      <c r="C617" s="904" t="s">
        <v>255</v>
      </c>
      <c r="D617" s="904"/>
      <c r="E617" s="904"/>
      <c r="F617" s="168" t="s">
        <v>31</v>
      </c>
      <c r="G617" s="168" t="s">
        <v>31</v>
      </c>
      <c r="H617" s="168" t="s">
        <v>31</v>
      </c>
      <c r="I617" s="168" t="s">
        <v>31</v>
      </c>
      <c r="J617" s="169">
        <v>1053</v>
      </c>
      <c r="K617" s="168" t="s">
        <v>520</v>
      </c>
      <c r="L617" s="169">
        <v>84.24</v>
      </c>
      <c r="M617" s="170" t="s">
        <v>31</v>
      </c>
      <c r="N617" s="171" t="s">
        <v>31</v>
      </c>
      <c r="U617" s="137" t="s">
        <v>255</v>
      </c>
    </row>
    <row r="618" spans="1:24" s="132" customFormat="1" x14ac:dyDescent="0.2">
      <c r="A618" s="167"/>
      <c r="B618" s="166" t="s">
        <v>235</v>
      </c>
      <c r="C618" s="904" t="s">
        <v>236</v>
      </c>
      <c r="D618" s="904"/>
      <c r="E618" s="904"/>
      <c r="F618" s="168" t="s">
        <v>31</v>
      </c>
      <c r="G618" s="168" t="s">
        <v>31</v>
      </c>
      <c r="H618" s="168" t="s">
        <v>31</v>
      </c>
      <c r="I618" s="168" t="s">
        <v>31</v>
      </c>
      <c r="J618" s="169">
        <v>1566.06</v>
      </c>
      <c r="K618" s="168" t="s">
        <v>520</v>
      </c>
      <c r="L618" s="169">
        <v>125.28</v>
      </c>
      <c r="M618" s="170" t="s">
        <v>31</v>
      </c>
      <c r="N618" s="171" t="s">
        <v>31</v>
      </c>
      <c r="U618" s="137" t="s">
        <v>236</v>
      </c>
    </row>
    <row r="619" spans="1:24" s="132" customFormat="1" x14ac:dyDescent="0.2">
      <c r="A619" s="167"/>
      <c r="B619" s="166" t="s">
        <v>238</v>
      </c>
      <c r="C619" s="904" t="s">
        <v>239</v>
      </c>
      <c r="D619" s="904"/>
      <c r="E619" s="904"/>
      <c r="F619" s="168" t="s">
        <v>31</v>
      </c>
      <c r="G619" s="168" t="s">
        <v>31</v>
      </c>
      <c r="H619" s="168" t="s">
        <v>31</v>
      </c>
      <c r="I619" s="168" t="s">
        <v>31</v>
      </c>
      <c r="J619" s="169">
        <v>244.39</v>
      </c>
      <c r="K619" s="168" t="s">
        <v>520</v>
      </c>
      <c r="L619" s="169">
        <v>19.55</v>
      </c>
      <c r="M619" s="170" t="s">
        <v>31</v>
      </c>
      <c r="N619" s="171" t="s">
        <v>31</v>
      </c>
      <c r="U619" s="137" t="s">
        <v>239</v>
      </c>
    </row>
    <row r="620" spans="1:24" s="132" customFormat="1" x14ac:dyDescent="0.2">
      <c r="A620" s="167"/>
      <c r="B620" s="166" t="s">
        <v>256</v>
      </c>
      <c r="C620" s="904" t="s">
        <v>257</v>
      </c>
      <c r="D620" s="904"/>
      <c r="E620" s="904"/>
      <c r="F620" s="168" t="s">
        <v>31</v>
      </c>
      <c r="G620" s="168" t="s">
        <v>31</v>
      </c>
      <c r="H620" s="168" t="s">
        <v>31</v>
      </c>
      <c r="I620" s="168" t="s">
        <v>31</v>
      </c>
      <c r="J620" s="169">
        <v>909.27</v>
      </c>
      <c r="K620" s="168" t="s">
        <v>31</v>
      </c>
      <c r="L620" s="169">
        <v>58.19</v>
      </c>
      <c r="M620" s="170" t="s">
        <v>31</v>
      </c>
      <c r="N620" s="171" t="s">
        <v>31</v>
      </c>
      <c r="U620" s="137" t="s">
        <v>257</v>
      </c>
    </row>
    <row r="621" spans="1:24" s="132" customFormat="1" x14ac:dyDescent="0.2">
      <c r="A621" s="167"/>
      <c r="B621" s="166" t="s">
        <v>31</v>
      </c>
      <c r="C621" s="904" t="s">
        <v>258</v>
      </c>
      <c r="D621" s="904"/>
      <c r="E621" s="904"/>
      <c r="F621" s="168" t="s">
        <v>241</v>
      </c>
      <c r="G621" s="168" t="s">
        <v>1911</v>
      </c>
      <c r="H621" s="168" t="s">
        <v>520</v>
      </c>
      <c r="I621" s="168" t="s">
        <v>2087</v>
      </c>
      <c r="J621" s="169" t="s">
        <v>31</v>
      </c>
      <c r="K621" s="168" t="s">
        <v>31</v>
      </c>
      <c r="L621" s="169" t="s">
        <v>31</v>
      </c>
      <c r="M621" s="170" t="s">
        <v>31</v>
      </c>
      <c r="N621" s="171" t="s">
        <v>31</v>
      </c>
      <c r="V621" s="137" t="s">
        <v>258</v>
      </c>
    </row>
    <row r="622" spans="1:24" s="132" customFormat="1" x14ac:dyDescent="0.2">
      <c r="A622" s="167"/>
      <c r="B622" s="166" t="s">
        <v>31</v>
      </c>
      <c r="C622" s="904" t="s">
        <v>240</v>
      </c>
      <c r="D622" s="904"/>
      <c r="E622" s="904"/>
      <c r="F622" s="168" t="s">
        <v>241</v>
      </c>
      <c r="G622" s="168" t="s">
        <v>1913</v>
      </c>
      <c r="H622" s="168" t="s">
        <v>520</v>
      </c>
      <c r="I622" s="168" t="s">
        <v>2088</v>
      </c>
      <c r="J622" s="169" t="s">
        <v>31</v>
      </c>
      <c r="K622" s="168" t="s">
        <v>31</v>
      </c>
      <c r="L622" s="169" t="s">
        <v>31</v>
      </c>
      <c r="M622" s="170" t="s">
        <v>31</v>
      </c>
      <c r="N622" s="171" t="s">
        <v>31</v>
      </c>
      <c r="V622" s="137" t="s">
        <v>240</v>
      </c>
    </row>
    <row r="623" spans="1:24" s="132" customFormat="1" x14ac:dyDescent="0.2">
      <c r="A623" s="167"/>
      <c r="B623" s="166" t="s">
        <v>31</v>
      </c>
      <c r="C623" s="917" t="s">
        <v>244</v>
      </c>
      <c r="D623" s="917"/>
      <c r="E623" s="917"/>
      <c r="F623" s="159" t="s">
        <v>31</v>
      </c>
      <c r="G623" s="159" t="s">
        <v>31</v>
      </c>
      <c r="H623" s="159" t="s">
        <v>31</v>
      </c>
      <c r="I623" s="159" t="s">
        <v>31</v>
      </c>
      <c r="J623" s="160">
        <v>3528.33</v>
      </c>
      <c r="K623" s="159" t="s">
        <v>31</v>
      </c>
      <c r="L623" s="160">
        <v>267.70999999999998</v>
      </c>
      <c r="M623" s="161" t="s">
        <v>31</v>
      </c>
      <c r="N623" s="162" t="s">
        <v>31</v>
      </c>
      <c r="W623" s="137" t="s">
        <v>244</v>
      </c>
    </row>
    <row r="624" spans="1:24" s="132" customFormat="1" x14ac:dyDescent="0.2">
      <c r="A624" s="167"/>
      <c r="B624" s="166" t="s">
        <v>31</v>
      </c>
      <c r="C624" s="904" t="s">
        <v>245</v>
      </c>
      <c r="D624" s="904"/>
      <c r="E624" s="904"/>
      <c r="F624" s="168" t="s">
        <v>31</v>
      </c>
      <c r="G624" s="168" t="s">
        <v>31</v>
      </c>
      <c r="H624" s="168" t="s">
        <v>31</v>
      </c>
      <c r="I624" s="168" t="s">
        <v>31</v>
      </c>
      <c r="J624" s="169" t="s">
        <v>31</v>
      </c>
      <c r="K624" s="168" t="s">
        <v>31</v>
      </c>
      <c r="L624" s="169">
        <v>103.79</v>
      </c>
      <c r="M624" s="170" t="s">
        <v>31</v>
      </c>
      <c r="N624" s="171" t="s">
        <v>31</v>
      </c>
      <c r="V624" s="137" t="s">
        <v>245</v>
      </c>
    </row>
    <row r="625" spans="1:24" s="132" customFormat="1" ht="33.75" x14ac:dyDescent="0.2">
      <c r="A625" s="167"/>
      <c r="B625" s="166" t="s">
        <v>549</v>
      </c>
      <c r="C625" s="904" t="s">
        <v>550</v>
      </c>
      <c r="D625" s="904"/>
      <c r="E625" s="904"/>
      <c r="F625" s="168" t="s">
        <v>144</v>
      </c>
      <c r="G625" s="168" t="s">
        <v>551</v>
      </c>
      <c r="H625" s="168" t="s">
        <v>31</v>
      </c>
      <c r="I625" s="168" t="s">
        <v>551</v>
      </c>
      <c r="J625" s="169" t="s">
        <v>31</v>
      </c>
      <c r="K625" s="168" t="s">
        <v>31</v>
      </c>
      <c r="L625" s="169">
        <v>108.98</v>
      </c>
      <c r="M625" s="170" t="s">
        <v>31</v>
      </c>
      <c r="N625" s="171" t="s">
        <v>31</v>
      </c>
      <c r="V625" s="137" t="s">
        <v>550</v>
      </c>
    </row>
    <row r="626" spans="1:24" s="132" customFormat="1" ht="33.75" x14ac:dyDescent="0.2">
      <c r="A626" s="167"/>
      <c r="B626" s="166" t="s">
        <v>552</v>
      </c>
      <c r="C626" s="904" t="s">
        <v>553</v>
      </c>
      <c r="D626" s="904"/>
      <c r="E626" s="904"/>
      <c r="F626" s="168" t="s">
        <v>144</v>
      </c>
      <c r="G626" s="168" t="s">
        <v>554</v>
      </c>
      <c r="H626" s="168" t="s">
        <v>31</v>
      </c>
      <c r="I626" s="168" t="s">
        <v>554</v>
      </c>
      <c r="J626" s="169" t="s">
        <v>31</v>
      </c>
      <c r="K626" s="168" t="s">
        <v>31</v>
      </c>
      <c r="L626" s="169">
        <v>67.459999999999994</v>
      </c>
      <c r="M626" s="170" t="s">
        <v>31</v>
      </c>
      <c r="N626" s="171" t="s">
        <v>31</v>
      </c>
      <c r="V626" s="137" t="s">
        <v>553</v>
      </c>
    </row>
    <row r="627" spans="1:24" s="132" customFormat="1" x14ac:dyDescent="0.2">
      <c r="A627" s="172"/>
      <c r="B627" s="173"/>
      <c r="C627" s="918" t="s">
        <v>252</v>
      </c>
      <c r="D627" s="918"/>
      <c r="E627" s="918"/>
      <c r="F627" s="174" t="s">
        <v>31</v>
      </c>
      <c r="G627" s="174" t="s">
        <v>31</v>
      </c>
      <c r="H627" s="174" t="s">
        <v>31</v>
      </c>
      <c r="I627" s="174" t="s">
        <v>31</v>
      </c>
      <c r="J627" s="175" t="s">
        <v>31</v>
      </c>
      <c r="K627" s="174" t="s">
        <v>31</v>
      </c>
      <c r="L627" s="175">
        <v>444.15</v>
      </c>
      <c r="M627" s="161" t="s">
        <v>31</v>
      </c>
      <c r="N627" s="176" t="s">
        <v>31</v>
      </c>
      <c r="X627" s="137" t="s">
        <v>252</v>
      </c>
    </row>
    <row r="628" spans="1:24" s="132" customFormat="1" ht="33.75" x14ac:dyDescent="0.2">
      <c r="A628" s="157" t="s">
        <v>2089</v>
      </c>
      <c r="B628" s="158" t="s">
        <v>1915</v>
      </c>
      <c r="C628" s="917" t="s">
        <v>1916</v>
      </c>
      <c r="D628" s="917"/>
      <c r="E628" s="917"/>
      <c r="F628" s="159" t="s">
        <v>401</v>
      </c>
      <c r="G628" s="159" t="s">
        <v>31</v>
      </c>
      <c r="H628" s="159" t="s">
        <v>31</v>
      </c>
      <c r="I628" s="159" t="s">
        <v>2090</v>
      </c>
      <c r="J628" s="160">
        <v>535.46</v>
      </c>
      <c r="K628" s="159" t="s">
        <v>31</v>
      </c>
      <c r="L628" s="160">
        <v>3495.48</v>
      </c>
      <c r="M628" s="161" t="s">
        <v>31</v>
      </c>
      <c r="N628" s="162" t="s">
        <v>31</v>
      </c>
      <c r="R628" s="137" t="s">
        <v>1916</v>
      </c>
    </row>
    <row r="629" spans="1:24" s="132" customFormat="1" ht="45" x14ac:dyDescent="0.2">
      <c r="A629" s="157" t="s">
        <v>2091</v>
      </c>
      <c r="B629" s="158" t="s">
        <v>1918</v>
      </c>
      <c r="C629" s="917" t="s">
        <v>1919</v>
      </c>
      <c r="D629" s="917"/>
      <c r="E629" s="917"/>
      <c r="F629" s="159" t="s">
        <v>386</v>
      </c>
      <c r="G629" s="159" t="s">
        <v>31</v>
      </c>
      <c r="H629" s="159" t="s">
        <v>31</v>
      </c>
      <c r="I629" s="159" t="s">
        <v>2092</v>
      </c>
      <c r="J629" s="160" t="s">
        <v>31</v>
      </c>
      <c r="K629" s="159" t="s">
        <v>31</v>
      </c>
      <c r="L629" s="160" t="s">
        <v>31</v>
      </c>
      <c r="M629" s="161" t="s">
        <v>31</v>
      </c>
      <c r="N629" s="162" t="s">
        <v>31</v>
      </c>
      <c r="R629" s="137" t="s">
        <v>1919</v>
      </c>
    </row>
    <row r="630" spans="1:24" s="132" customFormat="1" x14ac:dyDescent="0.2">
      <c r="A630" s="163"/>
      <c r="B630" s="164"/>
      <c r="C630" s="904" t="s">
        <v>2093</v>
      </c>
      <c r="D630" s="904"/>
      <c r="E630" s="904"/>
      <c r="F630" s="904"/>
      <c r="G630" s="904"/>
      <c r="H630" s="904"/>
      <c r="I630" s="904"/>
      <c r="J630" s="904"/>
      <c r="K630" s="904"/>
      <c r="L630" s="904"/>
      <c r="M630" s="904"/>
      <c r="N630" s="912"/>
      <c r="S630" s="137" t="s">
        <v>2093</v>
      </c>
    </row>
    <row r="631" spans="1:24" s="132" customFormat="1" ht="33.75" x14ac:dyDescent="0.2">
      <c r="A631" s="165"/>
      <c r="B631" s="166" t="s">
        <v>518</v>
      </c>
      <c r="C631" s="904" t="s">
        <v>519</v>
      </c>
      <c r="D631" s="904"/>
      <c r="E631" s="904"/>
      <c r="F631" s="904"/>
      <c r="G631" s="904"/>
      <c r="H631" s="904"/>
      <c r="I631" s="904"/>
      <c r="J631" s="904"/>
      <c r="K631" s="904"/>
      <c r="L631" s="904"/>
      <c r="M631" s="904"/>
      <c r="N631" s="912"/>
      <c r="T631" s="137" t="s">
        <v>519</v>
      </c>
    </row>
    <row r="632" spans="1:24" s="132" customFormat="1" x14ac:dyDescent="0.2">
      <c r="A632" s="167"/>
      <c r="B632" s="166" t="s">
        <v>225</v>
      </c>
      <c r="C632" s="904" t="s">
        <v>255</v>
      </c>
      <c r="D632" s="904"/>
      <c r="E632" s="904"/>
      <c r="F632" s="168" t="s">
        <v>31</v>
      </c>
      <c r="G632" s="168" t="s">
        <v>31</v>
      </c>
      <c r="H632" s="168" t="s">
        <v>31</v>
      </c>
      <c r="I632" s="168" t="s">
        <v>31</v>
      </c>
      <c r="J632" s="169">
        <v>2874.61</v>
      </c>
      <c r="K632" s="168" t="s">
        <v>520</v>
      </c>
      <c r="L632" s="169">
        <v>3485.46</v>
      </c>
      <c r="M632" s="170" t="s">
        <v>31</v>
      </c>
      <c r="N632" s="171" t="s">
        <v>31</v>
      </c>
      <c r="U632" s="137" t="s">
        <v>255</v>
      </c>
    </row>
    <row r="633" spans="1:24" s="132" customFormat="1" x14ac:dyDescent="0.2">
      <c r="A633" s="167"/>
      <c r="B633" s="166" t="s">
        <v>235</v>
      </c>
      <c r="C633" s="904" t="s">
        <v>236</v>
      </c>
      <c r="D633" s="904"/>
      <c r="E633" s="904"/>
      <c r="F633" s="168" t="s">
        <v>31</v>
      </c>
      <c r="G633" s="168" t="s">
        <v>31</v>
      </c>
      <c r="H633" s="168" t="s">
        <v>31</v>
      </c>
      <c r="I633" s="168" t="s">
        <v>31</v>
      </c>
      <c r="J633" s="169">
        <v>2606.02</v>
      </c>
      <c r="K633" s="168" t="s">
        <v>520</v>
      </c>
      <c r="L633" s="169">
        <v>3159.8</v>
      </c>
      <c r="M633" s="170" t="s">
        <v>31</v>
      </c>
      <c r="N633" s="171" t="s">
        <v>31</v>
      </c>
      <c r="U633" s="137" t="s">
        <v>236</v>
      </c>
    </row>
    <row r="634" spans="1:24" s="132" customFormat="1" x14ac:dyDescent="0.2">
      <c r="A634" s="167"/>
      <c r="B634" s="166" t="s">
        <v>238</v>
      </c>
      <c r="C634" s="904" t="s">
        <v>239</v>
      </c>
      <c r="D634" s="904"/>
      <c r="E634" s="904"/>
      <c r="F634" s="168" t="s">
        <v>31</v>
      </c>
      <c r="G634" s="168" t="s">
        <v>31</v>
      </c>
      <c r="H634" s="168" t="s">
        <v>31</v>
      </c>
      <c r="I634" s="168" t="s">
        <v>31</v>
      </c>
      <c r="J634" s="169">
        <v>380.59</v>
      </c>
      <c r="K634" s="168" t="s">
        <v>520</v>
      </c>
      <c r="L634" s="169">
        <v>461.47</v>
      </c>
      <c r="M634" s="170" t="s">
        <v>31</v>
      </c>
      <c r="N634" s="171" t="s">
        <v>31</v>
      </c>
      <c r="U634" s="137" t="s">
        <v>239</v>
      </c>
    </row>
    <row r="635" spans="1:24" s="132" customFormat="1" x14ac:dyDescent="0.2">
      <c r="A635" s="167"/>
      <c r="B635" s="166" t="s">
        <v>256</v>
      </c>
      <c r="C635" s="904" t="s">
        <v>257</v>
      </c>
      <c r="D635" s="904"/>
      <c r="E635" s="904"/>
      <c r="F635" s="168" t="s">
        <v>31</v>
      </c>
      <c r="G635" s="168" t="s">
        <v>31</v>
      </c>
      <c r="H635" s="168" t="s">
        <v>31</v>
      </c>
      <c r="I635" s="168" t="s">
        <v>31</v>
      </c>
      <c r="J635" s="169">
        <v>3287.63</v>
      </c>
      <c r="K635" s="168" t="s">
        <v>31</v>
      </c>
      <c r="L635" s="169">
        <v>3189</v>
      </c>
      <c r="M635" s="170" t="s">
        <v>31</v>
      </c>
      <c r="N635" s="171" t="s">
        <v>31</v>
      </c>
      <c r="U635" s="137" t="s">
        <v>257</v>
      </c>
    </row>
    <row r="636" spans="1:24" s="132" customFormat="1" x14ac:dyDescent="0.2">
      <c r="A636" s="167"/>
      <c r="B636" s="166" t="s">
        <v>31</v>
      </c>
      <c r="C636" s="904" t="s">
        <v>258</v>
      </c>
      <c r="D636" s="904"/>
      <c r="E636" s="904"/>
      <c r="F636" s="168" t="s">
        <v>241</v>
      </c>
      <c r="G636" s="168" t="s">
        <v>1922</v>
      </c>
      <c r="H636" s="168" t="s">
        <v>520</v>
      </c>
      <c r="I636" s="168" t="s">
        <v>2094</v>
      </c>
      <c r="J636" s="169" t="s">
        <v>31</v>
      </c>
      <c r="K636" s="168" t="s">
        <v>31</v>
      </c>
      <c r="L636" s="169" t="s">
        <v>31</v>
      </c>
      <c r="M636" s="170" t="s">
        <v>31</v>
      </c>
      <c r="N636" s="171" t="s">
        <v>31</v>
      </c>
      <c r="V636" s="137" t="s">
        <v>258</v>
      </c>
    </row>
    <row r="637" spans="1:24" s="132" customFormat="1" x14ac:dyDescent="0.2">
      <c r="A637" s="167"/>
      <c r="B637" s="166" t="s">
        <v>31</v>
      </c>
      <c r="C637" s="904" t="s">
        <v>240</v>
      </c>
      <c r="D637" s="904"/>
      <c r="E637" s="904"/>
      <c r="F637" s="168" t="s">
        <v>241</v>
      </c>
      <c r="G637" s="168" t="s">
        <v>1924</v>
      </c>
      <c r="H637" s="168" t="s">
        <v>520</v>
      </c>
      <c r="I637" s="168" t="s">
        <v>2095</v>
      </c>
      <c r="J637" s="169" t="s">
        <v>31</v>
      </c>
      <c r="K637" s="168" t="s">
        <v>31</v>
      </c>
      <c r="L637" s="169" t="s">
        <v>31</v>
      </c>
      <c r="M637" s="170" t="s">
        <v>31</v>
      </c>
      <c r="N637" s="171" t="s">
        <v>31</v>
      </c>
      <c r="V637" s="137" t="s">
        <v>240</v>
      </c>
    </row>
    <row r="638" spans="1:24" s="132" customFormat="1" x14ac:dyDescent="0.2">
      <c r="A638" s="167"/>
      <c r="B638" s="166" t="s">
        <v>31</v>
      </c>
      <c r="C638" s="917" t="s">
        <v>244</v>
      </c>
      <c r="D638" s="917"/>
      <c r="E638" s="917"/>
      <c r="F638" s="159" t="s">
        <v>31</v>
      </c>
      <c r="G638" s="159" t="s">
        <v>31</v>
      </c>
      <c r="H638" s="159" t="s">
        <v>31</v>
      </c>
      <c r="I638" s="159" t="s">
        <v>31</v>
      </c>
      <c r="J638" s="160">
        <v>8768.26</v>
      </c>
      <c r="K638" s="159" t="s">
        <v>31</v>
      </c>
      <c r="L638" s="160">
        <v>9834.26</v>
      </c>
      <c r="M638" s="161" t="s">
        <v>31</v>
      </c>
      <c r="N638" s="162" t="s">
        <v>31</v>
      </c>
      <c r="W638" s="137" t="s">
        <v>244</v>
      </c>
    </row>
    <row r="639" spans="1:24" s="132" customFormat="1" x14ac:dyDescent="0.2">
      <c r="A639" s="167"/>
      <c r="B639" s="166" t="s">
        <v>31</v>
      </c>
      <c r="C639" s="904" t="s">
        <v>245</v>
      </c>
      <c r="D639" s="904"/>
      <c r="E639" s="904"/>
      <c r="F639" s="168" t="s">
        <v>31</v>
      </c>
      <c r="G639" s="168" t="s">
        <v>31</v>
      </c>
      <c r="H639" s="168" t="s">
        <v>31</v>
      </c>
      <c r="I639" s="168" t="s">
        <v>31</v>
      </c>
      <c r="J639" s="169" t="s">
        <v>31</v>
      </c>
      <c r="K639" s="168" t="s">
        <v>31</v>
      </c>
      <c r="L639" s="169">
        <v>3946.93</v>
      </c>
      <c r="M639" s="170" t="s">
        <v>31</v>
      </c>
      <c r="N639" s="171" t="s">
        <v>31</v>
      </c>
      <c r="V639" s="137" t="s">
        <v>245</v>
      </c>
    </row>
    <row r="640" spans="1:24" s="132" customFormat="1" ht="33.75" x14ac:dyDescent="0.2">
      <c r="A640" s="167"/>
      <c r="B640" s="166" t="s">
        <v>549</v>
      </c>
      <c r="C640" s="904" t="s">
        <v>550</v>
      </c>
      <c r="D640" s="904"/>
      <c r="E640" s="904"/>
      <c r="F640" s="168" t="s">
        <v>144</v>
      </c>
      <c r="G640" s="168" t="s">
        <v>551</v>
      </c>
      <c r="H640" s="168" t="s">
        <v>31</v>
      </c>
      <c r="I640" s="168" t="s">
        <v>551</v>
      </c>
      <c r="J640" s="169" t="s">
        <v>31</v>
      </c>
      <c r="K640" s="168" t="s">
        <v>31</v>
      </c>
      <c r="L640" s="169">
        <v>4144.28</v>
      </c>
      <c r="M640" s="170" t="s">
        <v>31</v>
      </c>
      <c r="N640" s="171" t="s">
        <v>31</v>
      </c>
      <c r="V640" s="137" t="s">
        <v>550</v>
      </c>
    </row>
    <row r="641" spans="1:25" s="132" customFormat="1" ht="33.75" x14ac:dyDescent="0.2">
      <c r="A641" s="167"/>
      <c r="B641" s="166" t="s">
        <v>552</v>
      </c>
      <c r="C641" s="904" t="s">
        <v>553</v>
      </c>
      <c r="D641" s="904"/>
      <c r="E641" s="904"/>
      <c r="F641" s="168" t="s">
        <v>144</v>
      </c>
      <c r="G641" s="168" t="s">
        <v>554</v>
      </c>
      <c r="H641" s="168" t="s">
        <v>31</v>
      </c>
      <c r="I641" s="168" t="s">
        <v>554</v>
      </c>
      <c r="J641" s="169" t="s">
        <v>31</v>
      </c>
      <c r="K641" s="168" t="s">
        <v>31</v>
      </c>
      <c r="L641" s="169">
        <v>2565.5</v>
      </c>
      <c r="M641" s="170" t="s">
        <v>31</v>
      </c>
      <c r="N641" s="171" t="s">
        <v>31</v>
      </c>
      <c r="V641" s="137" t="s">
        <v>553</v>
      </c>
    </row>
    <row r="642" spans="1:25" s="132" customFormat="1" x14ac:dyDescent="0.2">
      <c r="A642" s="172"/>
      <c r="B642" s="173"/>
      <c r="C642" s="918" t="s">
        <v>252</v>
      </c>
      <c r="D642" s="918"/>
      <c r="E642" s="918"/>
      <c r="F642" s="174" t="s">
        <v>31</v>
      </c>
      <c r="G642" s="174" t="s">
        <v>31</v>
      </c>
      <c r="H642" s="174" t="s">
        <v>31</v>
      </c>
      <c r="I642" s="174" t="s">
        <v>31</v>
      </c>
      <c r="J642" s="175" t="s">
        <v>31</v>
      </c>
      <c r="K642" s="174" t="s">
        <v>31</v>
      </c>
      <c r="L642" s="175">
        <v>16544.04</v>
      </c>
      <c r="M642" s="161" t="s">
        <v>31</v>
      </c>
      <c r="N642" s="176" t="s">
        <v>31</v>
      </c>
      <c r="X642" s="137" t="s">
        <v>252</v>
      </c>
    </row>
    <row r="643" spans="1:25" s="132" customFormat="1" ht="22.5" x14ac:dyDescent="0.2">
      <c r="A643" s="157" t="s">
        <v>2096</v>
      </c>
      <c r="B643" s="158" t="s">
        <v>555</v>
      </c>
      <c r="C643" s="917" t="s">
        <v>556</v>
      </c>
      <c r="D643" s="917"/>
      <c r="E643" s="917"/>
      <c r="F643" s="159" t="s">
        <v>401</v>
      </c>
      <c r="G643" s="159" t="s">
        <v>31</v>
      </c>
      <c r="H643" s="159" t="s">
        <v>31</v>
      </c>
      <c r="I643" s="159" t="s">
        <v>2097</v>
      </c>
      <c r="J643" s="160">
        <v>790</v>
      </c>
      <c r="K643" s="159" t="s">
        <v>31</v>
      </c>
      <c r="L643" s="160">
        <v>77779.45</v>
      </c>
      <c r="M643" s="161" t="s">
        <v>31</v>
      </c>
      <c r="N643" s="162" t="s">
        <v>31</v>
      </c>
      <c r="R643" s="137" t="s">
        <v>556</v>
      </c>
    </row>
    <row r="644" spans="1:25" s="132" customFormat="1" x14ac:dyDescent="0.2">
      <c r="A644" s="157" t="s">
        <v>537</v>
      </c>
      <c r="B644" s="158" t="s">
        <v>558</v>
      </c>
      <c r="C644" s="917" t="s">
        <v>559</v>
      </c>
      <c r="D644" s="917"/>
      <c r="E644" s="917"/>
      <c r="F644" s="159" t="s">
        <v>401</v>
      </c>
      <c r="G644" s="159" t="s">
        <v>31</v>
      </c>
      <c r="H644" s="159" t="s">
        <v>31</v>
      </c>
      <c r="I644" s="159" t="s">
        <v>2098</v>
      </c>
      <c r="J644" s="160">
        <v>10.63</v>
      </c>
      <c r="K644" s="159" t="s">
        <v>31</v>
      </c>
      <c r="L644" s="160">
        <v>1031.1099999999999</v>
      </c>
      <c r="M644" s="161" t="s">
        <v>31</v>
      </c>
      <c r="N644" s="162" t="s">
        <v>31</v>
      </c>
      <c r="R644" s="137" t="s">
        <v>559</v>
      </c>
    </row>
    <row r="645" spans="1:25" s="132" customFormat="1" x14ac:dyDescent="0.2">
      <c r="A645" s="163"/>
      <c r="B645" s="164"/>
      <c r="C645" s="904" t="s">
        <v>561</v>
      </c>
      <c r="D645" s="904"/>
      <c r="E645" s="904"/>
      <c r="F645" s="904"/>
      <c r="G645" s="904"/>
      <c r="H645" s="904"/>
      <c r="I645" s="904"/>
      <c r="J645" s="904"/>
      <c r="K645" s="904"/>
      <c r="L645" s="904"/>
      <c r="M645" s="904"/>
      <c r="N645" s="912"/>
      <c r="Y645" s="137" t="s">
        <v>561</v>
      </c>
    </row>
    <row r="646" spans="1:25" s="132" customFormat="1" ht="22.5" x14ac:dyDescent="0.2">
      <c r="A646" s="157" t="s">
        <v>2099</v>
      </c>
      <c r="B646" s="158" t="s">
        <v>1928</v>
      </c>
      <c r="C646" s="917" t="s">
        <v>1929</v>
      </c>
      <c r="D646" s="917"/>
      <c r="E646" s="917"/>
      <c r="F646" s="159" t="s">
        <v>564</v>
      </c>
      <c r="G646" s="159" t="s">
        <v>31</v>
      </c>
      <c r="H646" s="159" t="s">
        <v>31</v>
      </c>
      <c r="I646" s="159" t="s">
        <v>2100</v>
      </c>
      <c r="J646" s="160">
        <v>5488.69</v>
      </c>
      <c r="K646" s="159" t="s">
        <v>31</v>
      </c>
      <c r="L646" s="160">
        <v>4733.45</v>
      </c>
      <c r="M646" s="161" t="s">
        <v>31</v>
      </c>
      <c r="N646" s="162" t="s">
        <v>31</v>
      </c>
      <c r="R646" s="137" t="s">
        <v>1929</v>
      </c>
    </row>
    <row r="647" spans="1:25" s="132" customFormat="1" x14ac:dyDescent="0.2">
      <c r="A647" s="163"/>
      <c r="B647" s="164"/>
      <c r="C647" s="904" t="s">
        <v>2101</v>
      </c>
      <c r="D647" s="904"/>
      <c r="E647" s="904"/>
      <c r="F647" s="904"/>
      <c r="G647" s="904"/>
      <c r="H647" s="904"/>
      <c r="I647" s="904"/>
      <c r="J647" s="904"/>
      <c r="K647" s="904"/>
      <c r="L647" s="904"/>
      <c r="M647" s="904"/>
      <c r="N647" s="912"/>
      <c r="S647" s="137" t="s">
        <v>2101</v>
      </c>
    </row>
    <row r="648" spans="1:25" s="132" customFormat="1" ht="22.5" x14ac:dyDescent="0.2">
      <c r="A648" s="157" t="s">
        <v>2102</v>
      </c>
      <c r="B648" s="158" t="s">
        <v>1932</v>
      </c>
      <c r="C648" s="917" t="s">
        <v>1933</v>
      </c>
      <c r="D648" s="917"/>
      <c r="E648" s="917"/>
      <c r="F648" s="159" t="s">
        <v>564</v>
      </c>
      <c r="G648" s="159" t="s">
        <v>31</v>
      </c>
      <c r="H648" s="159" t="s">
        <v>31</v>
      </c>
      <c r="I648" s="159" t="s">
        <v>2103</v>
      </c>
      <c r="J648" s="160">
        <v>5488.69</v>
      </c>
      <c r="K648" s="159" t="s">
        <v>31</v>
      </c>
      <c r="L648" s="160">
        <v>9152.34</v>
      </c>
      <c r="M648" s="161" t="s">
        <v>31</v>
      </c>
      <c r="N648" s="162" t="s">
        <v>31</v>
      </c>
      <c r="R648" s="137" t="s">
        <v>1933</v>
      </c>
    </row>
    <row r="649" spans="1:25" s="132" customFormat="1" x14ac:dyDescent="0.2">
      <c r="A649" s="163"/>
      <c r="B649" s="164"/>
      <c r="C649" s="904" t="s">
        <v>2104</v>
      </c>
      <c r="D649" s="904"/>
      <c r="E649" s="904"/>
      <c r="F649" s="904"/>
      <c r="G649" s="904"/>
      <c r="H649" s="904"/>
      <c r="I649" s="904"/>
      <c r="J649" s="904"/>
      <c r="K649" s="904"/>
      <c r="L649" s="904"/>
      <c r="M649" s="904"/>
      <c r="N649" s="912"/>
      <c r="S649" s="137" t="s">
        <v>2104</v>
      </c>
    </row>
    <row r="650" spans="1:25" s="132" customFormat="1" ht="22.5" x14ac:dyDescent="0.2">
      <c r="A650" s="157" t="s">
        <v>1692</v>
      </c>
      <c r="B650" s="158" t="s">
        <v>1936</v>
      </c>
      <c r="C650" s="917" t="s">
        <v>1937</v>
      </c>
      <c r="D650" s="917"/>
      <c r="E650" s="917"/>
      <c r="F650" s="159" t="s">
        <v>564</v>
      </c>
      <c r="G650" s="159" t="s">
        <v>31</v>
      </c>
      <c r="H650" s="159" t="s">
        <v>31</v>
      </c>
      <c r="I650" s="159" t="s">
        <v>2105</v>
      </c>
      <c r="J650" s="160">
        <v>5802.77</v>
      </c>
      <c r="K650" s="159" t="s">
        <v>31</v>
      </c>
      <c r="L650" s="160">
        <v>3620.93</v>
      </c>
      <c r="M650" s="161" t="s">
        <v>31</v>
      </c>
      <c r="N650" s="162" t="s">
        <v>31</v>
      </c>
      <c r="R650" s="137" t="s">
        <v>1937</v>
      </c>
    </row>
    <row r="651" spans="1:25" s="132" customFormat="1" x14ac:dyDescent="0.2">
      <c r="A651" s="163"/>
      <c r="B651" s="164"/>
      <c r="C651" s="904" t="s">
        <v>2106</v>
      </c>
      <c r="D651" s="904"/>
      <c r="E651" s="904"/>
      <c r="F651" s="904"/>
      <c r="G651" s="904"/>
      <c r="H651" s="904"/>
      <c r="I651" s="904"/>
      <c r="J651" s="904"/>
      <c r="K651" s="904"/>
      <c r="L651" s="904"/>
      <c r="M651" s="904"/>
      <c r="N651" s="912"/>
      <c r="S651" s="137" t="s">
        <v>2106</v>
      </c>
    </row>
    <row r="652" spans="1:25" s="132" customFormat="1" ht="33.75" x14ac:dyDescent="0.2">
      <c r="A652" s="157" t="s">
        <v>2107</v>
      </c>
      <c r="B652" s="158" t="s">
        <v>1940</v>
      </c>
      <c r="C652" s="917" t="s">
        <v>1941</v>
      </c>
      <c r="D652" s="917"/>
      <c r="E652" s="917"/>
      <c r="F652" s="159" t="s">
        <v>569</v>
      </c>
      <c r="G652" s="159" t="s">
        <v>31</v>
      </c>
      <c r="H652" s="159" t="s">
        <v>31</v>
      </c>
      <c r="I652" s="159" t="s">
        <v>2108</v>
      </c>
      <c r="J652" s="160" t="s">
        <v>31</v>
      </c>
      <c r="K652" s="159" t="s">
        <v>31</v>
      </c>
      <c r="L652" s="160" t="s">
        <v>31</v>
      </c>
      <c r="M652" s="161" t="s">
        <v>31</v>
      </c>
      <c r="N652" s="162" t="s">
        <v>31</v>
      </c>
      <c r="R652" s="137" t="s">
        <v>1941</v>
      </c>
    </row>
    <row r="653" spans="1:25" s="132" customFormat="1" x14ac:dyDescent="0.2">
      <c r="A653" s="163"/>
      <c r="B653" s="164"/>
      <c r="C653" s="904" t="s">
        <v>2109</v>
      </c>
      <c r="D653" s="904"/>
      <c r="E653" s="904"/>
      <c r="F653" s="904"/>
      <c r="G653" s="904"/>
      <c r="H653" s="904"/>
      <c r="I653" s="904"/>
      <c r="J653" s="904"/>
      <c r="K653" s="904"/>
      <c r="L653" s="904"/>
      <c r="M653" s="904"/>
      <c r="N653" s="912"/>
      <c r="S653" s="137" t="s">
        <v>2109</v>
      </c>
    </row>
    <row r="654" spans="1:25" s="132" customFormat="1" ht="33.75" x14ac:dyDescent="0.2">
      <c r="A654" s="165"/>
      <c r="B654" s="166" t="s">
        <v>518</v>
      </c>
      <c r="C654" s="904" t="s">
        <v>519</v>
      </c>
      <c r="D654" s="904"/>
      <c r="E654" s="904"/>
      <c r="F654" s="904"/>
      <c r="G654" s="904"/>
      <c r="H654" s="904"/>
      <c r="I654" s="904"/>
      <c r="J654" s="904"/>
      <c r="K654" s="904"/>
      <c r="L654" s="904"/>
      <c r="M654" s="904"/>
      <c r="N654" s="912"/>
      <c r="T654" s="137" t="s">
        <v>519</v>
      </c>
    </row>
    <row r="655" spans="1:25" s="132" customFormat="1" x14ac:dyDescent="0.2">
      <c r="A655" s="167"/>
      <c r="B655" s="166" t="s">
        <v>225</v>
      </c>
      <c r="C655" s="904" t="s">
        <v>255</v>
      </c>
      <c r="D655" s="904"/>
      <c r="E655" s="904"/>
      <c r="F655" s="168" t="s">
        <v>31</v>
      </c>
      <c r="G655" s="168" t="s">
        <v>31</v>
      </c>
      <c r="H655" s="168" t="s">
        <v>31</v>
      </c>
      <c r="I655" s="168" t="s">
        <v>31</v>
      </c>
      <c r="J655" s="169">
        <v>86.7</v>
      </c>
      <c r="K655" s="168" t="s">
        <v>520</v>
      </c>
      <c r="L655" s="169">
        <v>279.61</v>
      </c>
      <c r="M655" s="170" t="s">
        <v>31</v>
      </c>
      <c r="N655" s="171" t="s">
        <v>31</v>
      </c>
      <c r="U655" s="137" t="s">
        <v>255</v>
      </c>
    </row>
    <row r="656" spans="1:25" s="132" customFormat="1" x14ac:dyDescent="0.2">
      <c r="A656" s="167"/>
      <c r="B656" s="166" t="s">
        <v>235</v>
      </c>
      <c r="C656" s="904" t="s">
        <v>236</v>
      </c>
      <c r="D656" s="904"/>
      <c r="E656" s="904"/>
      <c r="F656" s="168" t="s">
        <v>31</v>
      </c>
      <c r="G656" s="168" t="s">
        <v>31</v>
      </c>
      <c r="H656" s="168" t="s">
        <v>31</v>
      </c>
      <c r="I656" s="168" t="s">
        <v>31</v>
      </c>
      <c r="J656" s="169">
        <v>16.61</v>
      </c>
      <c r="K656" s="168" t="s">
        <v>520</v>
      </c>
      <c r="L656" s="169">
        <v>53.57</v>
      </c>
      <c r="M656" s="170" t="s">
        <v>31</v>
      </c>
      <c r="N656" s="171" t="s">
        <v>31</v>
      </c>
      <c r="U656" s="137" t="s">
        <v>236</v>
      </c>
    </row>
    <row r="657" spans="1:24" s="132" customFormat="1" x14ac:dyDescent="0.2">
      <c r="A657" s="167"/>
      <c r="B657" s="166" t="s">
        <v>238</v>
      </c>
      <c r="C657" s="904" t="s">
        <v>239</v>
      </c>
      <c r="D657" s="904"/>
      <c r="E657" s="904"/>
      <c r="F657" s="168" t="s">
        <v>31</v>
      </c>
      <c r="G657" s="168" t="s">
        <v>31</v>
      </c>
      <c r="H657" s="168" t="s">
        <v>31</v>
      </c>
      <c r="I657" s="168" t="s">
        <v>31</v>
      </c>
      <c r="J657" s="169">
        <v>2.93</v>
      </c>
      <c r="K657" s="168" t="s">
        <v>520</v>
      </c>
      <c r="L657" s="169">
        <v>9.4499999999999993</v>
      </c>
      <c r="M657" s="170" t="s">
        <v>31</v>
      </c>
      <c r="N657" s="171" t="s">
        <v>31</v>
      </c>
      <c r="U657" s="137" t="s">
        <v>239</v>
      </c>
    </row>
    <row r="658" spans="1:24" s="132" customFormat="1" x14ac:dyDescent="0.2">
      <c r="A658" s="167"/>
      <c r="B658" s="166" t="s">
        <v>256</v>
      </c>
      <c r="C658" s="904" t="s">
        <v>257</v>
      </c>
      <c r="D658" s="904"/>
      <c r="E658" s="904"/>
      <c r="F658" s="168" t="s">
        <v>31</v>
      </c>
      <c r="G658" s="168" t="s">
        <v>31</v>
      </c>
      <c r="H658" s="168" t="s">
        <v>31</v>
      </c>
      <c r="I658" s="168" t="s">
        <v>31</v>
      </c>
      <c r="J658" s="169">
        <v>0.66</v>
      </c>
      <c r="K658" s="168" t="s">
        <v>31</v>
      </c>
      <c r="L658" s="169">
        <v>1.7</v>
      </c>
      <c r="M658" s="170" t="s">
        <v>31</v>
      </c>
      <c r="N658" s="171" t="s">
        <v>31</v>
      </c>
      <c r="U658" s="137" t="s">
        <v>257</v>
      </c>
    </row>
    <row r="659" spans="1:24" s="132" customFormat="1" x14ac:dyDescent="0.2">
      <c r="A659" s="167"/>
      <c r="B659" s="166" t="s">
        <v>31</v>
      </c>
      <c r="C659" s="904" t="s">
        <v>258</v>
      </c>
      <c r="D659" s="904"/>
      <c r="E659" s="904"/>
      <c r="F659" s="168" t="s">
        <v>241</v>
      </c>
      <c r="G659" s="168" t="s">
        <v>1944</v>
      </c>
      <c r="H659" s="168" t="s">
        <v>520</v>
      </c>
      <c r="I659" s="168" t="s">
        <v>2110</v>
      </c>
      <c r="J659" s="169" t="s">
        <v>31</v>
      </c>
      <c r="K659" s="168" t="s">
        <v>31</v>
      </c>
      <c r="L659" s="169" t="s">
        <v>31</v>
      </c>
      <c r="M659" s="170" t="s">
        <v>31</v>
      </c>
      <c r="N659" s="171" t="s">
        <v>31</v>
      </c>
      <c r="V659" s="137" t="s">
        <v>258</v>
      </c>
    </row>
    <row r="660" spans="1:24" s="132" customFormat="1" x14ac:dyDescent="0.2">
      <c r="A660" s="167"/>
      <c r="B660" s="166" t="s">
        <v>31</v>
      </c>
      <c r="C660" s="904" t="s">
        <v>240</v>
      </c>
      <c r="D660" s="904"/>
      <c r="E660" s="904"/>
      <c r="F660" s="168" t="s">
        <v>241</v>
      </c>
      <c r="G660" s="168" t="s">
        <v>774</v>
      </c>
      <c r="H660" s="168" t="s">
        <v>520</v>
      </c>
      <c r="I660" s="168" t="s">
        <v>2111</v>
      </c>
      <c r="J660" s="169" t="s">
        <v>31</v>
      </c>
      <c r="K660" s="168" t="s">
        <v>31</v>
      </c>
      <c r="L660" s="169" t="s">
        <v>31</v>
      </c>
      <c r="M660" s="170" t="s">
        <v>31</v>
      </c>
      <c r="N660" s="171" t="s">
        <v>31</v>
      </c>
      <c r="V660" s="137" t="s">
        <v>240</v>
      </c>
    </row>
    <row r="661" spans="1:24" s="132" customFormat="1" x14ac:dyDescent="0.2">
      <c r="A661" s="167"/>
      <c r="B661" s="166" t="s">
        <v>31</v>
      </c>
      <c r="C661" s="917" t="s">
        <v>244</v>
      </c>
      <c r="D661" s="917"/>
      <c r="E661" s="917"/>
      <c r="F661" s="159" t="s">
        <v>31</v>
      </c>
      <c r="G661" s="159" t="s">
        <v>31</v>
      </c>
      <c r="H661" s="159" t="s">
        <v>31</v>
      </c>
      <c r="I661" s="159" t="s">
        <v>31</v>
      </c>
      <c r="J661" s="160">
        <v>103.97</v>
      </c>
      <c r="K661" s="159" t="s">
        <v>31</v>
      </c>
      <c r="L661" s="160">
        <v>334.88</v>
      </c>
      <c r="M661" s="161" t="s">
        <v>31</v>
      </c>
      <c r="N661" s="162" t="s">
        <v>31</v>
      </c>
      <c r="W661" s="137" t="s">
        <v>244</v>
      </c>
    </row>
    <row r="662" spans="1:24" s="132" customFormat="1" x14ac:dyDescent="0.2">
      <c r="A662" s="167"/>
      <c r="B662" s="166" t="s">
        <v>31</v>
      </c>
      <c r="C662" s="904" t="s">
        <v>245</v>
      </c>
      <c r="D662" s="904"/>
      <c r="E662" s="904"/>
      <c r="F662" s="168" t="s">
        <v>31</v>
      </c>
      <c r="G662" s="168" t="s">
        <v>31</v>
      </c>
      <c r="H662" s="168" t="s">
        <v>31</v>
      </c>
      <c r="I662" s="168" t="s">
        <v>31</v>
      </c>
      <c r="J662" s="169" t="s">
        <v>31</v>
      </c>
      <c r="K662" s="168" t="s">
        <v>31</v>
      </c>
      <c r="L662" s="169">
        <v>289.06</v>
      </c>
      <c r="M662" s="170" t="s">
        <v>31</v>
      </c>
      <c r="N662" s="171" t="s">
        <v>31</v>
      </c>
      <c r="V662" s="137" t="s">
        <v>245</v>
      </c>
    </row>
    <row r="663" spans="1:24" s="132" customFormat="1" ht="22.5" x14ac:dyDescent="0.2">
      <c r="A663" s="167"/>
      <c r="B663" s="166" t="s">
        <v>532</v>
      </c>
      <c r="C663" s="904" t="s">
        <v>533</v>
      </c>
      <c r="D663" s="904"/>
      <c r="E663" s="904"/>
      <c r="F663" s="168" t="s">
        <v>144</v>
      </c>
      <c r="G663" s="168" t="s">
        <v>534</v>
      </c>
      <c r="H663" s="168" t="s">
        <v>31</v>
      </c>
      <c r="I663" s="168" t="s">
        <v>534</v>
      </c>
      <c r="J663" s="169" t="s">
        <v>31</v>
      </c>
      <c r="K663" s="168" t="s">
        <v>31</v>
      </c>
      <c r="L663" s="169">
        <v>352.65</v>
      </c>
      <c r="M663" s="170" t="s">
        <v>31</v>
      </c>
      <c r="N663" s="171" t="s">
        <v>31</v>
      </c>
      <c r="V663" s="137" t="s">
        <v>533</v>
      </c>
    </row>
    <row r="664" spans="1:24" s="132" customFormat="1" ht="22.5" x14ac:dyDescent="0.2">
      <c r="A664" s="167"/>
      <c r="B664" s="166" t="s">
        <v>535</v>
      </c>
      <c r="C664" s="904" t="s">
        <v>536</v>
      </c>
      <c r="D664" s="904"/>
      <c r="E664" s="904"/>
      <c r="F664" s="168" t="s">
        <v>144</v>
      </c>
      <c r="G664" s="168" t="s">
        <v>537</v>
      </c>
      <c r="H664" s="168" t="s">
        <v>31</v>
      </c>
      <c r="I664" s="168" t="s">
        <v>537</v>
      </c>
      <c r="J664" s="169" t="s">
        <v>31</v>
      </c>
      <c r="K664" s="168" t="s">
        <v>31</v>
      </c>
      <c r="L664" s="169">
        <v>231.25</v>
      </c>
      <c r="M664" s="170" t="s">
        <v>31</v>
      </c>
      <c r="N664" s="171" t="s">
        <v>31</v>
      </c>
      <c r="V664" s="137" t="s">
        <v>536</v>
      </c>
    </row>
    <row r="665" spans="1:24" s="132" customFormat="1" x14ac:dyDescent="0.2">
      <c r="A665" s="172"/>
      <c r="B665" s="173"/>
      <c r="C665" s="918" t="s">
        <v>252</v>
      </c>
      <c r="D665" s="918"/>
      <c r="E665" s="918"/>
      <c r="F665" s="174" t="s">
        <v>31</v>
      </c>
      <c r="G665" s="174" t="s">
        <v>31</v>
      </c>
      <c r="H665" s="174" t="s">
        <v>31</v>
      </c>
      <c r="I665" s="174" t="s">
        <v>31</v>
      </c>
      <c r="J665" s="175" t="s">
        <v>31</v>
      </c>
      <c r="K665" s="174" t="s">
        <v>31</v>
      </c>
      <c r="L665" s="175">
        <v>918.78</v>
      </c>
      <c r="M665" s="161" t="s">
        <v>31</v>
      </c>
      <c r="N665" s="176" t="s">
        <v>31</v>
      </c>
      <c r="X665" s="137" t="s">
        <v>252</v>
      </c>
    </row>
    <row r="666" spans="1:24" s="132" customFormat="1" ht="33.75" x14ac:dyDescent="0.2">
      <c r="A666" s="157" t="s">
        <v>804</v>
      </c>
      <c r="B666" s="158" t="s">
        <v>1947</v>
      </c>
      <c r="C666" s="917" t="s">
        <v>1948</v>
      </c>
      <c r="D666" s="917"/>
      <c r="E666" s="917"/>
      <c r="F666" s="159" t="s">
        <v>1949</v>
      </c>
      <c r="G666" s="159" t="s">
        <v>31</v>
      </c>
      <c r="H666" s="159" t="s">
        <v>31</v>
      </c>
      <c r="I666" s="159" t="s">
        <v>2112</v>
      </c>
      <c r="J666" s="160">
        <v>15.36</v>
      </c>
      <c r="K666" s="159" t="s">
        <v>31</v>
      </c>
      <c r="L666" s="160">
        <v>12483.07</v>
      </c>
      <c r="M666" s="161" t="s">
        <v>31</v>
      </c>
      <c r="N666" s="162" t="s">
        <v>31</v>
      </c>
      <c r="R666" s="137" t="s">
        <v>1948</v>
      </c>
    </row>
    <row r="667" spans="1:24" s="132" customFormat="1" ht="22.5" x14ac:dyDescent="0.2">
      <c r="A667" s="157" t="s">
        <v>2113</v>
      </c>
      <c r="B667" s="158" t="s">
        <v>1951</v>
      </c>
      <c r="C667" s="917" t="s">
        <v>1952</v>
      </c>
      <c r="D667" s="917"/>
      <c r="E667" s="917"/>
      <c r="F667" s="159" t="s">
        <v>650</v>
      </c>
      <c r="G667" s="159" t="s">
        <v>31</v>
      </c>
      <c r="H667" s="159" t="s">
        <v>31</v>
      </c>
      <c r="I667" s="159" t="s">
        <v>947</v>
      </c>
      <c r="J667" s="160" t="s">
        <v>31</v>
      </c>
      <c r="K667" s="159" t="s">
        <v>31</v>
      </c>
      <c r="L667" s="160" t="s">
        <v>31</v>
      </c>
      <c r="M667" s="161" t="s">
        <v>31</v>
      </c>
      <c r="N667" s="162" t="s">
        <v>31</v>
      </c>
      <c r="R667" s="137" t="s">
        <v>1952</v>
      </c>
    </row>
    <row r="668" spans="1:24" s="132" customFormat="1" x14ac:dyDescent="0.2">
      <c r="A668" s="163"/>
      <c r="B668" s="164"/>
      <c r="C668" s="904" t="s">
        <v>948</v>
      </c>
      <c r="D668" s="904"/>
      <c r="E668" s="904"/>
      <c r="F668" s="904"/>
      <c r="G668" s="904"/>
      <c r="H668" s="904"/>
      <c r="I668" s="904"/>
      <c r="J668" s="904"/>
      <c r="K668" s="904"/>
      <c r="L668" s="904"/>
      <c r="M668" s="904"/>
      <c r="N668" s="912"/>
      <c r="S668" s="137" t="s">
        <v>948</v>
      </c>
    </row>
    <row r="669" spans="1:24" s="132" customFormat="1" ht="33.75" x14ac:dyDescent="0.2">
      <c r="A669" s="165"/>
      <c r="B669" s="166" t="s">
        <v>518</v>
      </c>
      <c r="C669" s="904" t="s">
        <v>519</v>
      </c>
      <c r="D669" s="904"/>
      <c r="E669" s="904"/>
      <c r="F669" s="904"/>
      <c r="G669" s="904"/>
      <c r="H669" s="904"/>
      <c r="I669" s="904"/>
      <c r="J669" s="904"/>
      <c r="K669" s="904"/>
      <c r="L669" s="904"/>
      <c r="M669" s="904"/>
      <c r="N669" s="912"/>
      <c r="T669" s="137" t="s">
        <v>519</v>
      </c>
    </row>
    <row r="670" spans="1:24" s="132" customFormat="1" x14ac:dyDescent="0.2">
      <c r="A670" s="167"/>
      <c r="B670" s="166" t="s">
        <v>225</v>
      </c>
      <c r="C670" s="904" t="s">
        <v>255</v>
      </c>
      <c r="D670" s="904"/>
      <c r="E670" s="904"/>
      <c r="F670" s="168" t="s">
        <v>31</v>
      </c>
      <c r="G670" s="168" t="s">
        <v>31</v>
      </c>
      <c r="H670" s="168" t="s">
        <v>31</v>
      </c>
      <c r="I670" s="168" t="s">
        <v>31</v>
      </c>
      <c r="J670" s="169">
        <v>135.36000000000001</v>
      </c>
      <c r="K670" s="168" t="s">
        <v>520</v>
      </c>
      <c r="L670" s="169">
        <v>8.4600000000000009</v>
      </c>
      <c r="M670" s="170" t="s">
        <v>31</v>
      </c>
      <c r="N670" s="171" t="s">
        <v>31</v>
      </c>
      <c r="U670" s="137" t="s">
        <v>255</v>
      </c>
    </row>
    <row r="671" spans="1:24" s="132" customFormat="1" x14ac:dyDescent="0.2">
      <c r="A671" s="167"/>
      <c r="B671" s="166" t="s">
        <v>235</v>
      </c>
      <c r="C671" s="904" t="s">
        <v>236</v>
      </c>
      <c r="D671" s="904"/>
      <c r="E671" s="904"/>
      <c r="F671" s="168" t="s">
        <v>31</v>
      </c>
      <c r="G671" s="168" t="s">
        <v>31</v>
      </c>
      <c r="H671" s="168" t="s">
        <v>31</v>
      </c>
      <c r="I671" s="168" t="s">
        <v>31</v>
      </c>
      <c r="J671" s="169">
        <v>58.09</v>
      </c>
      <c r="K671" s="168" t="s">
        <v>520</v>
      </c>
      <c r="L671" s="169">
        <v>3.63</v>
      </c>
      <c r="M671" s="170" t="s">
        <v>31</v>
      </c>
      <c r="N671" s="171" t="s">
        <v>31</v>
      </c>
      <c r="U671" s="137" t="s">
        <v>236</v>
      </c>
    </row>
    <row r="672" spans="1:24" s="132" customFormat="1" x14ac:dyDescent="0.2">
      <c r="A672" s="167"/>
      <c r="B672" s="166" t="s">
        <v>238</v>
      </c>
      <c r="C672" s="904" t="s">
        <v>239</v>
      </c>
      <c r="D672" s="904"/>
      <c r="E672" s="904"/>
      <c r="F672" s="168" t="s">
        <v>31</v>
      </c>
      <c r="G672" s="168" t="s">
        <v>31</v>
      </c>
      <c r="H672" s="168" t="s">
        <v>31</v>
      </c>
      <c r="I672" s="168" t="s">
        <v>31</v>
      </c>
      <c r="J672" s="169">
        <v>5.0199999999999996</v>
      </c>
      <c r="K672" s="168" t="s">
        <v>520</v>
      </c>
      <c r="L672" s="169">
        <v>0.31</v>
      </c>
      <c r="M672" s="170" t="s">
        <v>31</v>
      </c>
      <c r="N672" s="171" t="s">
        <v>31</v>
      </c>
      <c r="U672" s="137" t="s">
        <v>239</v>
      </c>
    </row>
    <row r="673" spans="1:24" s="132" customFormat="1" x14ac:dyDescent="0.2">
      <c r="A673" s="167"/>
      <c r="B673" s="166" t="s">
        <v>256</v>
      </c>
      <c r="C673" s="904" t="s">
        <v>257</v>
      </c>
      <c r="D673" s="904"/>
      <c r="E673" s="904"/>
      <c r="F673" s="168" t="s">
        <v>31</v>
      </c>
      <c r="G673" s="168" t="s">
        <v>31</v>
      </c>
      <c r="H673" s="168" t="s">
        <v>31</v>
      </c>
      <c r="I673" s="168" t="s">
        <v>31</v>
      </c>
      <c r="J673" s="169">
        <v>894.6</v>
      </c>
      <c r="K673" s="168" t="s">
        <v>31</v>
      </c>
      <c r="L673" s="169">
        <v>44.73</v>
      </c>
      <c r="M673" s="170" t="s">
        <v>31</v>
      </c>
      <c r="N673" s="171" t="s">
        <v>31</v>
      </c>
      <c r="U673" s="137" t="s">
        <v>257</v>
      </c>
    </row>
    <row r="674" spans="1:24" s="132" customFormat="1" x14ac:dyDescent="0.2">
      <c r="A674" s="167"/>
      <c r="B674" s="166" t="s">
        <v>31</v>
      </c>
      <c r="C674" s="904" t="s">
        <v>258</v>
      </c>
      <c r="D674" s="904"/>
      <c r="E674" s="904"/>
      <c r="F674" s="168" t="s">
        <v>241</v>
      </c>
      <c r="G674" s="168" t="s">
        <v>389</v>
      </c>
      <c r="H674" s="168" t="s">
        <v>520</v>
      </c>
      <c r="I674" s="168" t="s">
        <v>1644</v>
      </c>
      <c r="J674" s="169" t="s">
        <v>31</v>
      </c>
      <c r="K674" s="168" t="s">
        <v>31</v>
      </c>
      <c r="L674" s="169" t="s">
        <v>31</v>
      </c>
      <c r="M674" s="170" t="s">
        <v>31</v>
      </c>
      <c r="N674" s="171" t="s">
        <v>31</v>
      </c>
      <c r="V674" s="137" t="s">
        <v>258</v>
      </c>
    </row>
    <row r="675" spans="1:24" s="132" customFormat="1" x14ac:dyDescent="0.2">
      <c r="A675" s="167"/>
      <c r="B675" s="166" t="s">
        <v>31</v>
      </c>
      <c r="C675" s="904" t="s">
        <v>240</v>
      </c>
      <c r="D675" s="904"/>
      <c r="E675" s="904"/>
      <c r="F675" s="168" t="s">
        <v>241</v>
      </c>
      <c r="G675" s="168" t="s">
        <v>860</v>
      </c>
      <c r="H675" s="168" t="s">
        <v>520</v>
      </c>
      <c r="I675" s="168" t="s">
        <v>1115</v>
      </c>
      <c r="J675" s="169" t="s">
        <v>31</v>
      </c>
      <c r="K675" s="168" t="s">
        <v>31</v>
      </c>
      <c r="L675" s="169" t="s">
        <v>31</v>
      </c>
      <c r="M675" s="170" t="s">
        <v>31</v>
      </c>
      <c r="N675" s="171" t="s">
        <v>31</v>
      </c>
      <c r="V675" s="137" t="s">
        <v>240</v>
      </c>
    </row>
    <row r="676" spans="1:24" s="132" customFormat="1" x14ac:dyDescent="0.2">
      <c r="A676" s="167"/>
      <c r="B676" s="166" t="s">
        <v>31</v>
      </c>
      <c r="C676" s="917" t="s">
        <v>244</v>
      </c>
      <c r="D676" s="917"/>
      <c r="E676" s="917"/>
      <c r="F676" s="159" t="s">
        <v>31</v>
      </c>
      <c r="G676" s="159" t="s">
        <v>31</v>
      </c>
      <c r="H676" s="159" t="s">
        <v>31</v>
      </c>
      <c r="I676" s="159" t="s">
        <v>31</v>
      </c>
      <c r="J676" s="160">
        <v>1088.05</v>
      </c>
      <c r="K676" s="159" t="s">
        <v>31</v>
      </c>
      <c r="L676" s="160">
        <v>56.82</v>
      </c>
      <c r="M676" s="161" t="s">
        <v>31</v>
      </c>
      <c r="N676" s="162" t="s">
        <v>31</v>
      </c>
      <c r="W676" s="137" t="s">
        <v>244</v>
      </c>
    </row>
    <row r="677" spans="1:24" s="132" customFormat="1" x14ac:dyDescent="0.2">
      <c r="A677" s="167"/>
      <c r="B677" s="166" t="s">
        <v>31</v>
      </c>
      <c r="C677" s="904" t="s">
        <v>245</v>
      </c>
      <c r="D677" s="904"/>
      <c r="E677" s="904"/>
      <c r="F677" s="168" t="s">
        <v>31</v>
      </c>
      <c r="G677" s="168" t="s">
        <v>31</v>
      </c>
      <c r="H677" s="168" t="s">
        <v>31</v>
      </c>
      <c r="I677" s="168" t="s">
        <v>31</v>
      </c>
      <c r="J677" s="169" t="s">
        <v>31</v>
      </c>
      <c r="K677" s="168" t="s">
        <v>31</v>
      </c>
      <c r="L677" s="169">
        <v>8.77</v>
      </c>
      <c r="M677" s="170" t="s">
        <v>31</v>
      </c>
      <c r="N677" s="171" t="s">
        <v>31</v>
      </c>
      <c r="V677" s="137" t="s">
        <v>245</v>
      </c>
    </row>
    <row r="678" spans="1:24" s="132" customFormat="1" ht="22.5" x14ac:dyDescent="0.2">
      <c r="A678" s="167"/>
      <c r="B678" s="166" t="s">
        <v>892</v>
      </c>
      <c r="C678" s="904" t="s">
        <v>893</v>
      </c>
      <c r="D678" s="904"/>
      <c r="E678" s="904"/>
      <c r="F678" s="168" t="s">
        <v>144</v>
      </c>
      <c r="G678" s="168" t="s">
        <v>248</v>
      </c>
      <c r="H678" s="168" t="s">
        <v>31</v>
      </c>
      <c r="I678" s="168" t="s">
        <v>248</v>
      </c>
      <c r="J678" s="169" t="s">
        <v>31</v>
      </c>
      <c r="K678" s="168" t="s">
        <v>31</v>
      </c>
      <c r="L678" s="169">
        <v>8.33</v>
      </c>
      <c r="M678" s="170" t="s">
        <v>31</v>
      </c>
      <c r="N678" s="171" t="s">
        <v>31</v>
      </c>
      <c r="V678" s="137" t="s">
        <v>893</v>
      </c>
    </row>
    <row r="679" spans="1:24" s="132" customFormat="1" ht="22.5" x14ac:dyDescent="0.2">
      <c r="A679" s="167"/>
      <c r="B679" s="166" t="s">
        <v>894</v>
      </c>
      <c r="C679" s="904" t="s">
        <v>895</v>
      </c>
      <c r="D679" s="904"/>
      <c r="E679" s="904"/>
      <c r="F679" s="168" t="s">
        <v>144</v>
      </c>
      <c r="G679" s="168" t="s">
        <v>554</v>
      </c>
      <c r="H679" s="168" t="s">
        <v>31</v>
      </c>
      <c r="I679" s="168" t="s">
        <v>554</v>
      </c>
      <c r="J679" s="169" t="s">
        <v>31</v>
      </c>
      <c r="K679" s="168" t="s">
        <v>31</v>
      </c>
      <c r="L679" s="169">
        <v>5.7</v>
      </c>
      <c r="M679" s="170" t="s">
        <v>31</v>
      </c>
      <c r="N679" s="171" t="s">
        <v>31</v>
      </c>
      <c r="V679" s="137" t="s">
        <v>895</v>
      </c>
    </row>
    <row r="680" spans="1:24" s="132" customFormat="1" x14ac:dyDescent="0.2">
      <c r="A680" s="172"/>
      <c r="B680" s="173"/>
      <c r="C680" s="918" t="s">
        <v>252</v>
      </c>
      <c r="D680" s="918"/>
      <c r="E680" s="918"/>
      <c r="F680" s="174" t="s">
        <v>31</v>
      </c>
      <c r="G680" s="174" t="s">
        <v>31</v>
      </c>
      <c r="H680" s="174" t="s">
        <v>31</v>
      </c>
      <c r="I680" s="174" t="s">
        <v>31</v>
      </c>
      <c r="J680" s="175" t="s">
        <v>31</v>
      </c>
      <c r="K680" s="174" t="s">
        <v>31</v>
      </c>
      <c r="L680" s="175">
        <v>70.849999999999994</v>
      </c>
      <c r="M680" s="161" t="s">
        <v>31</v>
      </c>
      <c r="N680" s="176" t="s">
        <v>31</v>
      </c>
      <c r="X680" s="137" t="s">
        <v>252</v>
      </c>
    </row>
    <row r="681" spans="1:24" s="132" customFormat="1" ht="22.5" x14ac:dyDescent="0.2">
      <c r="A681" s="157" t="s">
        <v>2114</v>
      </c>
      <c r="B681" s="158" t="s">
        <v>1956</v>
      </c>
      <c r="C681" s="917" t="s">
        <v>1957</v>
      </c>
      <c r="D681" s="917"/>
      <c r="E681" s="917"/>
      <c r="F681" s="159" t="s">
        <v>564</v>
      </c>
      <c r="G681" s="159" t="s">
        <v>31</v>
      </c>
      <c r="H681" s="159" t="s">
        <v>31</v>
      </c>
      <c r="I681" s="159" t="s">
        <v>2115</v>
      </c>
      <c r="J681" s="160">
        <v>6726.18</v>
      </c>
      <c r="K681" s="159" t="s">
        <v>31</v>
      </c>
      <c r="L681" s="160">
        <v>65.98</v>
      </c>
      <c r="M681" s="161" t="s">
        <v>31</v>
      </c>
      <c r="N681" s="162" t="s">
        <v>31</v>
      </c>
      <c r="R681" s="137" t="s">
        <v>1957</v>
      </c>
    </row>
    <row r="682" spans="1:24" s="132" customFormat="1" x14ac:dyDescent="0.2">
      <c r="A682" s="163"/>
      <c r="B682" s="164"/>
      <c r="C682" s="904" t="s">
        <v>2116</v>
      </c>
      <c r="D682" s="904"/>
      <c r="E682" s="904"/>
      <c r="F682" s="904"/>
      <c r="G682" s="904"/>
      <c r="H682" s="904"/>
      <c r="I682" s="904"/>
      <c r="J682" s="904"/>
      <c r="K682" s="904"/>
      <c r="L682" s="904"/>
      <c r="M682" s="904"/>
      <c r="N682" s="912"/>
      <c r="S682" s="137" t="s">
        <v>2116</v>
      </c>
    </row>
    <row r="683" spans="1:24" s="132" customFormat="1" ht="22.5" x14ac:dyDescent="0.2">
      <c r="A683" s="157" t="s">
        <v>2117</v>
      </c>
      <c r="B683" s="158" t="s">
        <v>1960</v>
      </c>
      <c r="C683" s="917" t="s">
        <v>1961</v>
      </c>
      <c r="D683" s="917"/>
      <c r="E683" s="917"/>
      <c r="F683" s="159" t="s">
        <v>564</v>
      </c>
      <c r="G683" s="159" t="s">
        <v>31</v>
      </c>
      <c r="H683" s="159" t="s">
        <v>31</v>
      </c>
      <c r="I683" s="159" t="s">
        <v>2059</v>
      </c>
      <c r="J683" s="160" t="s">
        <v>31</v>
      </c>
      <c r="K683" s="159" t="s">
        <v>31</v>
      </c>
      <c r="L683" s="160" t="s">
        <v>31</v>
      </c>
      <c r="M683" s="161" t="s">
        <v>31</v>
      </c>
      <c r="N683" s="162" t="s">
        <v>31</v>
      </c>
      <c r="R683" s="137" t="s">
        <v>1961</v>
      </c>
    </row>
    <row r="684" spans="1:24" s="132" customFormat="1" x14ac:dyDescent="0.2">
      <c r="A684" s="163"/>
      <c r="B684" s="164"/>
      <c r="C684" s="904" t="s">
        <v>2118</v>
      </c>
      <c r="D684" s="904"/>
      <c r="E684" s="904"/>
      <c r="F684" s="904"/>
      <c r="G684" s="904"/>
      <c r="H684" s="904"/>
      <c r="I684" s="904"/>
      <c r="J684" s="904"/>
      <c r="K684" s="904"/>
      <c r="L684" s="904"/>
      <c r="M684" s="904"/>
      <c r="N684" s="912"/>
      <c r="S684" s="137" t="s">
        <v>2118</v>
      </c>
    </row>
    <row r="685" spans="1:24" s="132" customFormat="1" ht="33.75" x14ac:dyDescent="0.2">
      <c r="A685" s="165"/>
      <c r="B685" s="166" t="s">
        <v>518</v>
      </c>
      <c r="C685" s="904" t="s">
        <v>519</v>
      </c>
      <c r="D685" s="904"/>
      <c r="E685" s="904"/>
      <c r="F685" s="904"/>
      <c r="G685" s="904"/>
      <c r="H685" s="904"/>
      <c r="I685" s="904"/>
      <c r="J685" s="904"/>
      <c r="K685" s="904"/>
      <c r="L685" s="904"/>
      <c r="M685" s="904"/>
      <c r="N685" s="912"/>
      <c r="T685" s="137" t="s">
        <v>519</v>
      </c>
    </row>
    <row r="686" spans="1:24" s="132" customFormat="1" x14ac:dyDescent="0.2">
      <c r="A686" s="167"/>
      <c r="B686" s="166" t="s">
        <v>225</v>
      </c>
      <c r="C686" s="904" t="s">
        <v>255</v>
      </c>
      <c r="D686" s="904"/>
      <c r="E686" s="904"/>
      <c r="F686" s="168" t="s">
        <v>31</v>
      </c>
      <c r="G686" s="168" t="s">
        <v>31</v>
      </c>
      <c r="H686" s="168" t="s">
        <v>31</v>
      </c>
      <c r="I686" s="168" t="s">
        <v>31</v>
      </c>
      <c r="J686" s="169">
        <v>1795.86</v>
      </c>
      <c r="K686" s="168" t="s">
        <v>520</v>
      </c>
      <c r="L686" s="169">
        <v>6.73</v>
      </c>
      <c r="M686" s="170" t="s">
        <v>31</v>
      </c>
      <c r="N686" s="171" t="s">
        <v>31</v>
      </c>
      <c r="U686" s="137" t="s">
        <v>255</v>
      </c>
    </row>
    <row r="687" spans="1:24" s="132" customFormat="1" x14ac:dyDescent="0.2">
      <c r="A687" s="167"/>
      <c r="B687" s="166" t="s">
        <v>235</v>
      </c>
      <c r="C687" s="904" t="s">
        <v>236</v>
      </c>
      <c r="D687" s="904"/>
      <c r="E687" s="904"/>
      <c r="F687" s="168" t="s">
        <v>31</v>
      </c>
      <c r="G687" s="168" t="s">
        <v>31</v>
      </c>
      <c r="H687" s="168" t="s">
        <v>31</v>
      </c>
      <c r="I687" s="168" t="s">
        <v>31</v>
      </c>
      <c r="J687" s="169">
        <v>28.64</v>
      </c>
      <c r="K687" s="168" t="s">
        <v>520</v>
      </c>
      <c r="L687" s="169">
        <v>0.11</v>
      </c>
      <c r="M687" s="170" t="s">
        <v>31</v>
      </c>
      <c r="N687" s="171" t="s">
        <v>31</v>
      </c>
      <c r="U687" s="137" t="s">
        <v>236</v>
      </c>
    </row>
    <row r="688" spans="1:24" s="132" customFormat="1" x14ac:dyDescent="0.2">
      <c r="A688" s="167"/>
      <c r="B688" s="166" t="s">
        <v>238</v>
      </c>
      <c r="C688" s="904" t="s">
        <v>239</v>
      </c>
      <c r="D688" s="904"/>
      <c r="E688" s="904"/>
      <c r="F688" s="168" t="s">
        <v>31</v>
      </c>
      <c r="G688" s="168" t="s">
        <v>31</v>
      </c>
      <c r="H688" s="168" t="s">
        <v>31</v>
      </c>
      <c r="I688" s="168" t="s">
        <v>31</v>
      </c>
      <c r="J688" s="169">
        <v>4.09</v>
      </c>
      <c r="K688" s="168" t="s">
        <v>520</v>
      </c>
      <c r="L688" s="169">
        <v>0.02</v>
      </c>
      <c r="M688" s="170" t="s">
        <v>31</v>
      </c>
      <c r="N688" s="171" t="s">
        <v>31</v>
      </c>
      <c r="U688" s="137" t="s">
        <v>239</v>
      </c>
    </row>
    <row r="689" spans="1:24" s="132" customFormat="1" x14ac:dyDescent="0.2">
      <c r="A689" s="167"/>
      <c r="B689" s="166" t="s">
        <v>31</v>
      </c>
      <c r="C689" s="904" t="s">
        <v>258</v>
      </c>
      <c r="D689" s="904"/>
      <c r="E689" s="904"/>
      <c r="F689" s="168" t="s">
        <v>241</v>
      </c>
      <c r="G689" s="168" t="s">
        <v>1964</v>
      </c>
      <c r="H689" s="168" t="s">
        <v>520</v>
      </c>
      <c r="I689" s="168" t="s">
        <v>2051</v>
      </c>
      <c r="J689" s="169" t="s">
        <v>31</v>
      </c>
      <c r="K689" s="168" t="s">
        <v>31</v>
      </c>
      <c r="L689" s="169" t="s">
        <v>31</v>
      </c>
      <c r="M689" s="170" t="s">
        <v>31</v>
      </c>
      <c r="N689" s="171" t="s">
        <v>31</v>
      </c>
      <c r="V689" s="137" t="s">
        <v>258</v>
      </c>
    </row>
    <row r="690" spans="1:24" s="132" customFormat="1" x14ac:dyDescent="0.2">
      <c r="A690" s="167"/>
      <c r="B690" s="166" t="s">
        <v>31</v>
      </c>
      <c r="C690" s="904" t="s">
        <v>240</v>
      </c>
      <c r="D690" s="904"/>
      <c r="E690" s="904"/>
      <c r="F690" s="168" t="s">
        <v>241</v>
      </c>
      <c r="G690" s="168" t="s">
        <v>585</v>
      </c>
      <c r="H690" s="168" t="s">
        <v>520</v>
      </c>
      <c r="I690" s="168" t="s">
        <v>2061</v>
      </c>
      <c r="J690" s="169" t="s">
        <v>31</v>
      </c>
      <c r="K690" s="168" t="s">
        <v>31</v>
      </c>
      <c r="L690" s="169" t="s">
        <v>31</v>
      </c>
      <c r="M690" s="170" t="s">
        <v>31</v>
      </c>
      <c r="N690" s="171" t="s">
        <v>31</v>
      </c>
      <c r="V690" s="137" t="s">
        <v>240</v>
      </c>
    </row>
    <row r="691" spans="1:24" s="132" customFormat="1" x14ac:dyDescent="0.2">
      <c r="A691" s="167"/>
      <c r="B691" s="166" t="s">
        <v>31</v>
      </c>
      <c r="C691" s="917" t="s">
        <v>244</v>
      </c>
      <c r="D691" s="917"/>
      <c r="E691" s="917"/>
      <c r="F691" s="159" t="s">
        <v>31</v>
      </c>
      <c r="G691" s="159" t="s">
        <v>31</v>
      </c>
      <c r="H691" s="159" t="s">
        <v>31</v>
      </c>
      <c r="I691" s="159" t="s">
        <v>31</v>
      </c>
      <c r="J691" s="160">
        <v>1824.5</v>
      </c>
      <c r="K691" s="159" t="s">
        <v>31</v>
      </c>
      <c r="L691" s="160">
        <v>6.84</v>
      </c>
      <c r="M691" s="161" t="s">
        <v>31</v>
      </c>
      <c r="N691" s="162" t="s">
        <v>31</v>
      </c>
      <c r="W691" s="137" t="s">
        <v>244</v>
      </c>
    </row>
    <row r="692" spans="1:24" s="132" customFormat="1" x14ac:dyDescent="0.2">
      <c r="A692" s="167"/>
      <c r="B692" s="166" t="s">
        <v>31</v>
      </c>
      <c r="C692" s="904" t="s">
        <v>245</v>
      </c>
      <c r="D692" s="904"/>
      <c r="E692" s="904"/>
      <c r="F692" s="168" t="s">
        <v>31</v>
      </c>
      <c r="G692" s="168" t="s">
        <v>31</v>
      </c>
      <c r="H692" s="168" t="s">
        <v>31</v>
      </c>
      <c r="I692" s="168" t="s">
        <v>31</v>
      </c>
      <c r="J692" s="169" t="s">
        <v>31</v>
      </c>
      <c r="K692" s="168" t="s">
        <v>31</v>
      </c>
      <c r="L692" s="169">
        <v>6.75</v>
      </c>
      <c r="M692" s="170" t="s">
        <v>31</v>
      </c>
      <c r="N692" s="171" t="s">
        <v>31</v>
      </c>
      <c r="V692" s="137" t="s">
        <v>245</v>
      </c>
    </row>
    <row r="693" spans="1:24" s="132" customFormat="1" ht="33.75" x14ac:dyDescent="0.2">
      <c r="A693" s="167"/>
      <c r="B693" s="166" t="s">
        <v>549</v>
      </c>
      <c r="C693" s="904" t="s">
        <v>550</v>
      </c>
      <c r="D693" s="904"/>
      <c r="E693" s="904"/>
      <c r="F693" s="168" t="s">
        <v>144</v>
      </c>
      <c r="G693" s="168" t="s">
        <v>551</v>
      </c>
      <c r="H693" s="168" t="s">
        <v>31</v>
      </c>
      <c r="I693" s="168" t="s">
        <v>551</v>
      </c>
      <c r="J693" s="169" t="s">
        <v>31</v>
      </c>
      <c r="K693" s="168" t="s">
        <v>31</v>
      </c>
      <c r="L693" s="169">
        <v>7.09</v>
      </c>
      <c r="M693" s="170" t="s">
        <v>31</v>
      </c>
      <c r="N693" s="171" t="s">
        <v>31</v>
      </c>
      <c r="V693" s="137" t="s">
        <v>550</v>
      </c>
    </row>
    <row r="694" spans="1:24" s="132" customFormat="1" ht="33.75" x14ac:dyDescent="0.2">
      <c r="A694" s="167"/>
      <c r="B694" s="166" t="s">
        <v>552</v>
      </c>
      <c r="C694" s="904" t="s">
        <v>553</v>
      </c>
      <c r="D694" s="904"/>
      <c r="E694" s="904"/>
      <c r="F694" s="168" t="s">
        <v>144</v>
      </c>
      <c r="G694" s="168" t="s">
        <v>554</v>
      </c>
      <c r="H694" s="168" t="s">
        <v>31</v>
      </c>
      <c r="I694" s="168" t="s">
        <v>554</v>
      </c>
      <c r="J694" s="169" t="s">
        <v>31</v>
      </c>
      <c r="K694" s="168" t="s">
        <v>31</v>
      </c>
      <c r="L694" s="169">
        <v>4.3899999999999997</v>
      </c>
      <c r="M694" s="170" t="s">
        <v>31</v>
      </c>
      <c r="N694" s="171" t="s">
        <v>31</v>
      </c>
      <c r="V694" s="137" t="s">
        <v>553</v>
      </c>
    </row>
    <row r="695" spans="1:24" s="132" customFormat="1" x14ac:dyDescent="0.2">
      <c r="A695" s="172"/>
      <c r="B695" s="173"/>
      <c r="C695" s="918" t="s">
        <v>252</v>
      </c>
      <c r="D695" s="918"/>
      <c r="E695" s="918"/>
      <c r="F695" s="174" t="s">
        <v>31</v>
      </c>
      <c r="G695" s="174" t="s">
        <v>31</v>
      </c>
      <c r="H695" s="174" t="s">
        <v>31</v>
      </c>
      <c r="I695" s="174" t="s">
        <v>31</v>
      </c>
      <c r="J695" s="175" t="s">
        <v>31</v>
      </c>
      <c r="K695" s="174" t="s">
        <v>31</v>
      </c>
      <c r="L695" s="175">
        <v>18.32</v>
      </c>
      <c r="M695" s="161" t="s">
        <v>31</v>
      </c>
      <c r="N695" s="176" t="s">
        <v>31</v>
      </c>
      <c r="X695" s="137" t="s">
        <v>252</v>
      </c>
    </row>
    <row r="696" spans="1:24" s="132" customFormat="1" ht="22.5" x14ac:dyDescent="0.2">
      <c r="A696" s="157" t="s">
        <v>2119</v>
      </c>
      <c r="B696" s="158" t="s">
        <v>1967</v>
      </c>
      <c r="C696" s="917" t="s">
        <v>1968</v>
      </c>
      <c r="D696" s="917"/>
      <c r="E696" s="917"/>
      <c r="F696" s="159" t="s">
        <v>744</v>
      </c>
      <c r="G696" s="159" t="s">
        <v>31</v>
      </c>
      <c r="H696" s="159" t="s">
        <v>31</v>
      </c>
      <c r="I696" s="159" t="s">
        <v>2120</v>
      </c>
      <c r="J696" s="160">
        <v>25.03</v>
      </c>
      <c r="K696" s="159" t="s">
        <v>31</v>
      </c>
      <c r="L696" s="160">
        <v>67.58</v>
      </c>
      <c r="M696" s="161" t="s">
        <v>31</v>
      </c>
      <c r="N696" s="162" t="s">
        <v>31</v>
      </c>
      <c r="R696" s="137" t="s">
        <v>1968</v>
      </c>
    </row>
    <row r="697" spans="1:24" s="132" customFormat="1" x14ac:dyDescent="0.2">
      <c r="A697" s="920" t="s">
        <v>2121</v>
      </c>
      <c r="B697" s="921"/>
      <c r="C697" s="921"/>
      <c r="D697" s="921"/>
      <c r="E697" s="921"/>
      <c r="F697" s="921"/>
      <c r="G697" s="921"/>
      <c r="H697" s="921"/>
      <c r="I697" s="921"/>
      <c r="J697" s="921"/>
      <c r="K697" s="921"/>
      <c r="L697" s="921"/>
      <c r="M697" s="921"/>
      <c r="N697" s="922"/>
      <c r="Q697" s="137" t="s">
        <v>2121</v>
      </c>
    </row>
    <row r="698" spans="1:24" s="132" customFormat="1" ht="56.25" x14ac:dyDescent="0.2">
      <c r="A698" s="157" t="s">
        <v>801</v>
      </c>
      <c r="B698" s="158" t="s">
        <v>1869</v>
      </c>
      <c r="C698" s="917" t="s">
        <v>1870</v>
      </c>
      <c r="D698" s="917"/>
      <c r="E698" s="917"/>
      <c r="F698" s="159" t="s">
        <v>228</v>
      </c>
      <c r="G698" s="159" t="s">
        <v>31</v>
      </c>
      <c r="H698" s="159" t="s">
        <v>31</v>
      </c>
      <c r="I698" s="159" t="s">
        <v>2122</v>
      </c>
      <c r="J698" s="160" t="s">
        <v>31</v>
      </c>
      <c r="K698" s="159" t="s">
        <v>31</v>
      </c>
      <c r="L698" s="160" t="s">
        <v>31</v>
      </c>
      <c r="M698" s="161" t="s">
        <v>31</v>
      </c>
      <c r="N698" s="162" t="s">
        <v>31</v>
      </c>
      <c r="R698" s="137" t="s">
        <v>1870</v>
      </c>
    </row>
    <row r="699" spans="1:24" s="132" customFormat="1" x14ac:dyDescent="0.2">
      <c r="A699" s="163"/>
      <c r="B699" s="164"/>
      <c r="C699" s="904" t="s">
        <v>2123</v>
      </c>
      <c r="D699" s="904"/>
      <c r="E699" s="904"/>
      <c r="F699" s="904"/>
      <c r="G699" s="904"/>
      <c r="H699" s="904"/>
      <c r="I699" s="904"/>
      <c r="J699" s="904"/>
      <c r="K699" s="904"/>
      <c r="L699" s="904"/>
      <c r="M699" s="904"/>
      <c r="N699" s="912"/>
      <c r="S699" s="137" t="s">
        <v>2123</v>
      </c>
    </row>
    <row r="700" spans="1:24" s="132" customFormat="1" ht="33.75" x14ac:dyDescent="0.2">
      <c r="A700" s="165"/>
      <c r="B700" s="166" t="s">
        <v>518</v>
      </c>
      <c r="C700" s="904" t="s">
        <v>519</v>
      </c>
      <c r="D700" s="904"/>
      <c r="E700" s="904"/>
      <c r="F700" s="904"/>
      <c r="G700" s="904"/>
      <c r="H700" s="904"/>
      <c r="I700" s="904"/>
      <c r="J700" s="904"/>
      <c r="K700" s="904"/>
      <c r="L700" s="904"/>
      <c r="M700" s="904"/>
      <c r="N700" s="912"/>
      <c r="T700" s="137" t="s">
        <v>519</v>
      </c>
    </row>
    <row r="701" spans="1:24" s="132" customFormat="1" x14ac:dyDescent="0.2">
      <c r="A701" s="167"/>
      <c r="B701" s="166" t="s">
        <v>235</v>
      </c>
      <c r="C701" s="904" t="s">
        <v>236</v>
      </c>
      <c r="D701" s="904"/>
      <c r="E701" s="904"/>
      <c r="F701" s="168" t="s">
        <v>31</v>
      </c>
      <c r="G701" s="168" t="s">
        <v>31</v>
      </c>
      <c r="H701" s="168" t="s">
        <v>31</v>
      </c>
      <c r="I701" s="168" t="s">
        <v>31</v>
      </c>
      <c r="J701" s="169">
        <v>4547.3</v>
      </c>
      <c r="K701" s="168" t="s">
        <v>520</v>
      </c>
      <c r="L701" s="169">
        <v>333.09</v>
      </c>
      <c r="M701" s="170" t="s">
        <v>31</v>
      </c>
      <c r="N701" s="171" t="s">
        <v>31</v>
      </c>
      <c r="U701" s="137" t="s">
        <v>236</v>
      </c>
    </row>
    <row r="702" spans="1:24" s="132" customFormat="1" x14ac:dyDescent="0.2">
      <c r="A702" s="167"/>
      <c r="B702" s="166" t="s">
        <v>238</v>
      </c>
      <c r="C702" s="904" t="s">
        <v>239</v>
      </c>
      <c r="D702" s="904"/>
      <c r="E702" s="904"/>
      <c r="F702" s="168" t="s">
        <v>31</v>
      </c>
      <c r="G702" s="168" t="s">
        <v>31</v>
      </c>
      <c r="H702" s="168" t="s">
        <v>31</v>
      </c>
      <c r="I702" s="168" t="s">
        <v>31</v>
      </c>
      <c r="J702" s="169">
        <v>499.5</v>
      </c>
      <c r="K702" s="168" t="s">
        <v>520</v>
      </c>
      <c r="L702" s="169">
        <v>36.590000000000003</v>
      </c>
      <c r="M702" s="170" t="s">
        <v>31</v>
      </c>
      <c r="N702" s="171" t="s">
        <v>31</v>
      </c>
      <c r="U702" s="137" t="s">
        <v>239</v>
      </c>
    </row>
    <row r="703" spans="1:24" s="132" customFormat="1" x14ac:dyDescent="0.2">
      <c r="A703" s="167"/>
      <c r="B703" s="166" t="s">
        <v>31</v>
      </c>
      <c r="C703" s="904" t="s">
        <v>240</v>
      </c>
      <c r="D703" s="904"/>
      <c r="E703" s="904"/>
      <c r="F703" s="168" t="s">
        <v>241</v>
      </c>
      <c r="G703" s="168" t="s">
        <v>447</v>
      </c>
      <c r="H703" s="168" t="s">
        <v>520</v>
      </c>
      <c r="I703" s="168" t="s">
        <v>2124</v>
      </c>
      <c r="J703" s="169" t="s">
        <v>31</v>
      </c>
      <c r="K703" s="168" t="s">
        <v>31</v>
      </c>
      <c r="L703" s="169" t="s">
        <v>31</v>
      </c>
      <c r="M703" s="170" t="s">
        <v>31</v>
      </c>
      <c r="N703" s="171" t="s">
        <v>31</v>
      </c>
      <c r="V703" s="137" t="s">
        <v>240</v>
      </c>
    </row>
    <row r="704" spans="1:24" s="132" customFormat="1" x14ac:dyDescent="0.2">
      <c r="A704" s="167"/>
      <c r="B704" s="166" t="s">
        <v>31</v>
      </c>
      <c r="C704" s="917" t="s">
        <v>244</v>
      </c>
      <c r="D704" s="917"/>
      <c r="E704" s="917"/>
      <c r="F704" s="159" t="s">
        <v>31</v>
      </c>
      <c r="G704" s="159" t="s">
        <v>31</v>
      </c>
      <c r="H704" s="159" t="s">
        <v>31</v>
      </c>
      <c r="I704" s="159" t="s">
        <v>31</v>
      </c>
      <c r="J704" s="160">
        <v>4547.3</v>
      </c>
      <c r="K704" s="159" t="s">
        <v>31</v>
      </c>
      <c r="L704" s="160">
        <v>333.09</v>
      </c>
      <c r="M704" s="161" t="s">
        <v>31</v>
      </c>
      <c r="N704" s="162" t="s">
        <v>31</v>
      </c>
      <c r="W704" s="137" t="s">
        <v>244</v>
      </c>
    </row>
    <row r="705" spans="1:24" s="132" customFormat="1" x14ac:dyDescent="0.2">
      <c r="A705" s="167"/>
      <c r="B705" s="166" t="s">
        <v>31</v>
      </c>
      <c r="C705" s="904" t="s">
        <v>245</v>
      </c>
      <c r="D705" s="904"/>
      <c r="E705" s="904"/>
      <c r="F705" s="168" t="s">
        <v>31</v>
      </c>
      <c r="G705" s="168" t="s">
        <v>31</v>
      </c>
      <c r="H705" s="168" t="s">
        <v>31</v>
      </c>
      <c r="I705" s="168" t="s">
        <v>31</v>
      </c>
      <c r="J705" s="169" t="s">
        <v>31</v>
      </c>
      <c r="K705" s="168" t="s">
        <v>31</v>
      </c>
      <c r="L705" s="169">
        <v>36.590000000000003</v>
      </c>
      <c r="M705" s="170" t="s">
        <v>31</v>
      </c>
      <c r="N705" s="171" t="s">
        <v>31</v>
      </c>
      <c r="V705" s="137" t="s">
        <v>245</v>
      </c>
    </row>
    <row r="706" spans="1:24" s="132" customFormat="1" ht="33.75" x14ac:dyDescent="0.2">
      <c r="A706" s="167"/>
      <c r="B706" s="166" t="s">
        <v>246</v>
      </c>
      <c r="C706" s="904" t="s">
        <v>247</v>
      </c>
      <c r="D706" s="904"/>
      <c r="E706" s="904"/>
      <c r="F706" s="168" t="s">
        <v>144</v>
      </c>
      <c r="G706" s="168" t="s">
        <v>248</v>
      </c>
      <c r="H706" s="168" t="s">
        <v>31</v>
      </c>
      <c r="I706" s="168" t="s">
        <v>248</v>
      </c>
      <c r="J706" s="169" t="s">
        <v>31</v>
      </c>
      <c r="K706" s="168" t="s">
        <v>31</v>
      </c>
      <c r="L706" s="169">
        <v>34.76</v>
      </c>
      <c r="M706" s="170" t="s">
        <v>31</v>
      </c>
      <c r="N706" s="171" t="s">
        <v>31</v>
      </c>
      <c r="V706" s="137" t="s">
        <v>247</v>
      </c>
    </row>
    <row r="707" spans="1:24" s="132" customFormat="1" ht="22.5" x14ac:dyDescent="0.2">
      <c r="A707" s="167"/>
      <c r="B707" s="166" t="s">
        <v>249</v>
      </c>
      <c r="C707" s="904" t="s">
        <v>250</v>
      </c>
      <c r="D707" s="904"/>
      <c r="E707" s="904"/>
      <c r="F707" s="168" t="s">
        <v>144</v>
      </c>
      <c r="G707" s="168" t="s">
        <v>251</v>
      </c>
      <c r="H707" s="168" t="s">
        <v>31</v>
      </c>
      <c r="I707" s="168" t="s">
        <v>251</v>
      </c>
      <c r="J707" s="169" t="s">
        <v>31</v>
      </c>
      <c r="K707" s="168" t="s">
        <v>31</v>
      </c>
      <c r="L707" s="169">
        <v>18.3</v>
      </c>
      <c r="M707" s="170" t="s">
        <v>31</v>
      </c>
      <c r="N707" s="171" t="s">
        <v>31</v>
      </c>
      <c r="V707" s="137" t="s">
        <v>250</v>
      </c>
    </row>
    <row r="708" spans="1:24" s="132" customFormat="1" x14ac:dyDescent="0.2">
      <c r="A708" s="172"/>
      <c r="B708" s="173"/>
      <c r="C708" s="918" t="s">
        <v>252</v>
      </c>
      <c r="D708" s="918"/>
      <c r="E708" s="918"/>
      <c r="F708" s="174" t="s">
        <v>31</v>
      </c>
      <c r="G708" s="174" t="s">
        <v>31</v>
      </c>
      <c r="H708" s="174" t="s">
        <v>31</v>
      </c>
      <c r="I708" s="174" t="s">
        <v>31</v>
      </c>
      <c r="J708" s="175" t="s">
        <v>31</v>
      </c>
      <c r="K708" s="174" t="s">
        <v>31</v>
      </c>
      <c r="L708" s="175">
        <v>386.15</v>
      </c>
      <c r="M708" s="161" t="s">
        <v>31</v>
      </c>
      <c r="N708" s="176" t="s">
        <v>31</v>
      </c>
      <c r="X708" s="137" t="s">
        <v>252</v>
      </c>
    </row>
    <row r="709" spans="1:24" s="132" customFormat="1" ht="45" x14ac:dyDescent="0.2">
      <c r="A709" s="157" t="s">
        <v>2125</v>
      </c>
      <c r="B709" s="158" t="s">
        <v>263</v>
      </c>
      <c r="C709" s="917" t="s">
        <v>305</v>
      </c>
      <c r="D709" s="917"/>
      <c r="E709" s="917"/>
      <c r="F709" s="159" t="s">
        <v>265</v>
      </c>
      <c r="G709" s="159" t="s">
        <v>31</v>
      </c>
      <c r="H709" s="159" t="s">
        <v>31</v>
      </c>
      <c r="I709" s="159" t="s">
        <v>2126</v>
      </c>
      <c r="J709" s="160">
        <v>2.91</v>
      </c>
      <c r="K709" s="159" t="s">
        <v>31</v>
      </c>
      <c r="L709" s="160">
        <v>306.95</v>
      </c>
      <c r="M709" s="161" t="s">
        <v>31</v>
      </c>
      <c r="N709" s="162" t="s">
        <v>31</v>
      </c>
      <c r="R709" s="137" t="s">
        <v>305</v>
      </c>
    </row>
    <row r="710" spans="1:24" s="132" customFormat="1" x14ac:dyDescent="0.2">
      <c r="A710" s="163"/>
      <c r="B710" s="164"/>
      <c r="C710" s="904" t="s">
        <v>2127</v>
      </c>
      <c r="D710" s="904"/>
      <c r="E710" s="904"/>
      <c r="F710" s="904"/>
      <c r="G710" s="904"/>
      <c r="H710" s="904"/>
      <c r="I710" s="904"/>
      <c r="J710" s="904"/>
      <c r="K710" s="904"/>
      <c r="L710" s="904"/>
      <c r="M710" s="904"/>
      <c r="N710" s="912"/>
      <c r="S710" s="137" t="s">
        <v>2127</v>
      </c>
    </row>
    <row r="711" spans="1:24" s="132" customFormat="1" ht="45" x14ac:dyDescent="0.2">
      <c r="A711" s="157" t="s">
        <v>841</v>
      </c>
      <c r="B711" s="158" t="s">
        <v>1876</v>
      </c>
      <c r="C711" s="917" t="s">
        <v>1877</v>
      </c>
      <c r="D711" s="917"/>
      <c r="E711" s="917"/>
      <c r="F711" s="159" t="s">
        <v>228</v>
      </c>
      <c r="G711" s="159" t="s">
        <v>31</v>
      </c>
      <c r="H711" s="159" t="s">
        <v>31</v>
      </c>
      <c r="I711" s="159" t="s">
        <v>2128</v>
      </c>
      <c r="J711" s="160" t="s">
        <v>31</v>
      </c>
      <c r="K711" s="159" t="s">
        <v>31</v>
      </c>
      <c r="L711" s="160" t="s">
        <v>31</v>
      </c>
      <c r="M711" s="161" t="s">
        <v>31</v>
      </c>
      <c r="N711" s="162" t="s">
        <v>31</v>
      </c>
      <c r="R711" s="137" t="s">
        <v>1877</v>
      </c>
    </row>
    <row r="712" spans="1:24" s="132" customFormat="1" x14ac:dyDescent="0.2">
      <c r="A712" s="163"/>
      <c r="B712" s="164"/>
      <c r="C712" s="904" t="s">
        <v>2129</v>
      </c>
      <c r="D712" s="904"/>
      <c r="E712" s="904"/>
      <c r="F712" s="904"/>
      <c r="G712" s="904"/>
      <c r="H712" s="904"/>
      <c r="I712" s="904"/>
      <c r="J712" s="904"/>
      <c r="K712" s="904"/>
      <c r="L712" s="904"/>
      <c r="M712" s="904"/>
      <c r="N712" s="912"/>
      <c r="S712" s="137" t="s">
        <v>2129</v>
      </c>
    </row>
    <row r="713" spans="1:24" s="132" customFormat="1" ht="33.75" x14ac:dyDescent="0.2">
      <c r="A713" s="165"/>
      <c r="B713" s="166" t="s">
        <v>518</v>
      </c>
      <c r="C713" s="904" t="s">
        <v>519</v>
      </c>
      <c r="D713" s="904"/>
      <c r="E713" s="904"/>
      <c r="F713" s="904"/>
      <c r="G713" s="904"/>
      <c r="H713" s="904"/>
      <c r="I713" s="904"/>
      <c r="J713" s="904"/>
      <c r="K713" s="904"/>
      <c r="L713" s="904"/>
      <c r="M713" s="904"/>
      <c r="N713" s="912"/>
      <c r="T713" s="137" t="s">
        <v>519</v>
      </c>
    </row>
    <row r="714" spans="1:24" s="132" customFormat="1" x14ac:dyDescent="0.2">
      <c r="A714" s="167"/>
      <c r="B714" s="166" t="s">
        <v>235</v>
      </c>
      <c r="C714" s="904" t="s">
        <v>236</v>
      </c>
      <c r="D714" s="904"/>
      <c r="E714" s="904"/>
      <c r="F714" s="168" t="s">
        <v>31</v>
      </c>
      <c r="G714" s="168" t="s">
        <v>31</v>
      </c>
      <c r="H714" s="168" t="s">
        <v>31</v>
      </c>
      <c r="I714" s="168" t="s">
        <v>31</v>
      </c>
      <c r="J714" s="169">
        <v>4500</v>
      </c>
      <c r="K714" s="168" t="s">
        <v>520</v>
      </c>
      <c r="L714" s="169">
        <v>1942.88</v>
      </c>
      <c r="M714" s="170" t="s">
        <v>31</v>
      </c>
      <c r="N714" s="171" t="s">
        <v>31</v>
      </c>
      <c r="U714" s="137" t="s">
        <v>236</v>
      </c>
    </row>
    <row r="715" spans="1:24" s="132" customFormat="1" x14ac:dyDescent="0.2">
      <c r="A715" s="167"/>
      <c r="B715" s="166" t="s">
        <v>238</v>
      </c>
      <c r="C715" s="904" t="s">
        <v>239</v>
      </c>
      <c r="D715" s="904"/>
      <c r="E715" s="904"/>
      <c r="F715" s="168" t="s">
        <v>31</v>
      </c>
      <c r="G715" s="168" t="s">
        <v>31</v>
      </c>
      <c r="H715" s="168" t="s">
        <v>31</v>
      </c>
      <c r="I715" s="168" t="s">
        <v>31</v>
      </c>
      <c r="J715" s="169">
        <v>607.5</v>
      </c>
      <c r="K715" s="168" t="s">
        <v>520</v>
      </c>
      <c r="L715" s="169">
        <v>262.29000000000002</v>
      </c>
      <c r="M715" s="170" t="s">
        <v>31</v>
      </c>
      <c r="N715" s="171" t="s">
        <v>31</v>
      </c>
      <c r="U715" s="137" t="s">
        <v>239</v>
      </c>
    </row>
    <row r="716" spans="1:24" s="132" customFormat="1" x14ac:dyDescent="0.2">
      <c r="A716" s="167"/>
      <c r="B716" s="166" t="s">
        <v>31</v>
      </c>
      <c r="C716" s="904" t="s">
        <v>240</v>
      </c>
      <c r="D716" s="904"/>
      <c r="E716" s="904"/>
      <c r="F716" s="168" t="s">
        <v>241</v>
      </c>
      <c r="G716" s="168" t="s">
        <v>1606</v>
      </c>
      <c r="H716" s="168" t="s">
        <v>520</v>
      </c>
      <c r="I716" s="168" t="s">
        <v>2130</v>
      </c>
      <c r="J716" s="169" t="s">
        <v>31</v>
      </c>
      <c r="K716" s="168" t="s">
        <v>31</v>
      </c>
      <c r="L716" s="169" t="s">
        <v>31</v>
      </c>
      <c r="M716" s="170" t="s">
        <v>31</v>
      </c>
      <c r="N716" s="171" t="s">
        <v>31</v>
      </c>
      <c r="V716" s="137" t="s">
        <v>240</v>
      </c>
    </row>
    <row r="717" spans="1:24" s="132" customFormat="1" x14ac:dyDescent="0.2">
      <c r="A717" s="167"/>
      <c r="B717" s="166" t="s">
        <v>31</v>
      </c>
      <c r="C717" s="917" t="s">
        <v>244</v>
      </c>
      <c r="D717" s="917"/>
      <c r="E717" s="917"/>
      <c r="F717" s="159" t="s">
        <v>31</v>
      </c>
      <c r="G717" s="159" t="s">
        <v>31</v>
      </c>
      <c r="H717" s="159" t="s">
        <v>31</v>
      </c>
      <c r="I717" s="159" t="s">
        <v>31</v>
      </c>
      <c r="J717" s="160">
        <v>4500</v>
      </c>
      <c r="K717" s="159" t="s">
        <v>31</v>
      </c>
      <c r="L717" s="160">
        <v>1942.88</v>
      </c>
      <c r="M717" s="161" t="s">
        <v>31</v>
      </c>
      <c r="N717" s="162" t="s">
        <v>31</v>
      </c>
      <c r="W717" s="137" t="s">
        <v>244</v>
      </c>
    </row>
    <row r="718" spans="1:24" s="132" customFormat="1" x14ac:dyDescent="0.2">
      <c r="A718" s="167"/>
      <c r="B718" s="166" t="s">
        <v>31</v>
      </c>
      <c r="C718" s="904" t="s">
        <v>245</v>
      </c>
      <c r="D718" s="904"/>
      <c r="E718" s="904"/>
      <c r="F718" s="168" t="s">
        <v>31</v>
      </c>
      <c r="G718" s="168" t="s">
        <v>31</v>
      </c>
      <c r="H718" s="168" t="s">
        <v>31</v>
      </c>
      <c r="I718" s="168" t="s">
        <v>31</v>
      </c>
      <c r="J718" s="169" t="s">
        <v>31</v>
      </c>
      <c r="K718" s="168" t="s">
        <v>31</v>
      </c>
      <c r="L718" s="169">
        <v>262.29000000000002</v>
      </c>
      <c r="M718" s="170" t="s">
        <v>31</v>
      </c>
      <c r="N718" s="171" t="s">
        <v>31</v>
      </c>
      <c r="V718" s="137" t="s">
        <v>245</v>
      </c>
    </row>
    <row r="719" spans="1:24" s="132" customFormat="1" ht="33.75" x14ac:dyDescent="0.2">
      <c r="A719" s="167"/>
      <c r="B719" s="166" t="s">
        <v>246</v>
      </c>
      <c r="C719" s="904" t="s">
        <v>247</v>
      </c>
      <c r="D719" s="904"/>
      <c r="E719" s="904"/>
      <c r="F719" s="168" t="s">
        <v>144</v>
      </c>
      <c r="G719" s="168" t="s">
        <v>248</v>
      </c>
      <c r="H719" s="168" t="s">
        <v>31</v>
      </c>
      <c r="I719" s="168" t="s">
        <v>248</v>
      </c>
      <c r="J719" s="169" t="s">
        <v>31</v>
      </c>
      <c r="K719" s="168" t="s">
        <v>31</v>
      </c>
      <c r="L719" s="169">
        <v>249.18</v>
      </c>
      <c r="M719" s="170" t="s">
        <v>31</v>
      </c>
      <c r="N719" s="171" t="s">
        <v>31</v>
      </c>
      <c r="V719" s="137" t="s">
        <v>247</v>
      </c>
    </row>
    <row r="720" spans="1:24" s="132" customFormat="1" ht="22.5" x14ac:dyDescent="0.2">
      <c r="A720" s="167"/>
      <c r="B720" s="166" t="s">
        <v>249</v>
      </c>
      <c r="C720" s="904" t="s">
        <v>250</v>
      </c>
      <c r="D720" s="904"/>
      <c r="E720" s="904"/>
      <c r="F720" s="168" t="s">
        <v>144</v>
      </c>
      <c r="G720" s="168" t="s">
        <v>251</v>
      </c>
      <c r="H720" s="168" t="s">
        <v>31</v>
      </c>
      <c r="I720" s="168" t="s">
        <v>251</v>
      </c>
      <c r="J720" s="169" t="s">
        <v>31</v>
      </c>
      <c r="K720" s="168" t="s">
        <v>31</v>
      </c>
      <c r="L720" s="169">
        <v>131.15</v>
      </c>
      <c r="M720" s="170" t="s">
        <v>31</v>
      </c>
      <c r="N720" s="171" t="s">
        <v>31</v>
      </c>
      <c r="V720" s="137" t="s">
        <v>250</v>
      </c>
    </row>
    <row r="721" spans="1:24" s="132" customFormat="1" x14ac:dyDescent="0.2">
      <c r="A721" s="172"/>
      <c r="B721" s="173"/>
      <c r="C721" s="918" t="s">
        <v>252</v>
      </c>
      <c r="D721" s="918"/>
      <c r="E721" s="918"/>
      <c r="F721" s="174" t="s">
        <v>31</v>
      </c>
      <c r="G721" s="174" t="s">
        <v>31</v>
      </c>
      <c r="H721" s="174" t="s">
        <v>31</v>
      </c>
      <c r="I721" s="174" t="s">
        <v>31</v>
      </c>
      <c r="J721" s="175" t="s">
        <v>31</v>
      </c>
      <c r="K721" s="174" t="s">
        <v>31</v>
      </c>
      <c r="L721" s="175">
        <v>2323.21</v>
      </c>
      <c r="M721" s="161" t="s">
        <v>31</v>
      </c>
      <c r="N721" s="176" t="s">
        <v>31</v>
      </c>
      <c r="X721" s="137" t="s">
        <v>252</v>
      </c>
    </row>
    <row r="722" spans="1:24" s="132" customFormat="1" ht="33.75" x14ac:dyDescent="0.2">
      <c r="A722" s="157" t="s">
        <v>2131</v>
      </c>
      <c r="B722" s="158" t="s">
        <v>1881</v>
      </c>
      <c r="C722" s="917" t="s">
        <v>1882</v>
      </c>
      <c r="D722" s="917"/>
      <c r="E722" s="917"/>
      <c r="F722" s="159" t="s">
        <v>228</v>
      </c>
      <c r="G722" s="159" t="s">
        <v>31</v>
      </c>
      <c r="H722" s="159" t="s">
        <v>31</v>
      </c>
      <c r="I722" s="159" t="s">
        <v>2128</v>
      </c>
      <c r="J722" s="160" t="s">
        <v>31</v>
      </c>
      <c r="K722" s="159" t="s">
        <v>31</v>
      </c>
      <c r="L722" s="160" t="s">
        <v>31</v>
      </c>
      <c r="M722" s="161" t="s">
        <v>31</v>
      </c>
      <c r="N722" s="162" t="s">
        <v>31</v>
      </c>
      <c r="R722" s="137" t="s">
        <v>1882</v>
      </c>
    </row>
    <row r="723" spans="1:24" s="132" customFormat="1" x14ac:dyDescent="0.2">
      <c r="A723" s="163"/>
      <c r="B723" s="164"/>
      <c r="C723" s="904" t="s">
        <v>2129</v>
      </c>
      <c r="D723" s="904"/>
      <c r="E723" s="904"/>
      <c r="F723" s="904"/>
      <c r="G723" s="904"/>
      <c r="H723" s="904"/>
      <c r="I723" s="904"/>
      <c r="J723" s="904"/>
      <c r="K723" s="904"/>
      <c r="L723" s="904"/>
      <c r="M723" s="904"/>
      <c r="N723" s="912"/>
      <c r="S723" s="137" t="s">
        <v>2129</v>
      </c>
    </row>
    <row r="724" spans="1:24" s="132" customFormat="1" ht="33.75" x14ac:dyDescent="0.2">
      <c r="A724" s="165"/>
      <c r="B724" s="166" t="s">
        <v>518</v>
      </c>
      <c r="C724" s="904" t="s">
        <v>519</v>
      </c>
      <c r="D724" s="904"/>
      <c r="E724" s="904"/>
      <c r="F724" s="904"/>
      <c r="G724" s="904"/>
      <c r="H724" s="904"/>
      <c r="I724" s="904"/>
      <c r="J724" s="904"/>
      <c r="K724" s="904"/>
      <c r="L724" s="904"/>
      <c r="M724" s="904"/>
      <c r="N724" s="912"/>
      <c r="T724" s="137" t="s">
        <v>519</v>
      </c>
    </row>
    <row r="725" spans="1:24" s="132" customFormat="1" x14ac:dyDescent="0.2">
      <c r="A725" s="167"/>
      <c r="B725" s="166" t="s">
        <v>235</v>
      </c>
      <c r="C725" s="904" t="s">
        <v>236</v>
      </c>
      <c r="D725" s="904"/>
      <c r="E725" s="904"/>
      <c r="F725" s="168" t="s">
        <v>31</v>
      </c>
      <c r="G725" s="168" t="s">
        <v>31</v>
      </c>
      <c r="H725" s="168" t="s">
        <v>31</v>
      </c>
      <c r="I725" s="168" t="s">
        <v>31</v>
      </c>
      <c r="J725" s="169">
        <v>1699.71</v>
      </c>
      <c r="K725" s="168" t="s">
        <v>520</v>
      </c>
      <c r="L725" s="169">
        <v>733.85</v>
      </c>
      <c r="M725" s="170" t="s">
        <v>31</v>
      </c>
      <c r="N725" s="171" t="s">
        <v>31</v>
      </c>
      <c r="U725" s="137" t="s">
        <v>236</v>
      </c>
    </row>
    <row r="726" spans="1:24" s="132" customFormat="1" x14ac:dyDescent="0.2">
      <c r="A726" s="167"/>
      <c r="B726" s="166" t="s">
        <v>238</v>
      </c>
      <c r="C726" s="904" t="s">
        <v>239</v>
      </c>
      <c r="D726" s="904"/>
      <c r="E726" s="904"/>
      <c r="F726" s="168" t="s">
        <v>31</v>
      </c>
      <c r="G726" s="168" t="s">
        <v>31</v>
      </c>
      <c r="H726" s="168" t="s">
        <v>31</v>
      </c>
      <c r="I726" s="168" t="s">
        <v>31</v>
      </c>
      <c r="J726" s="169">
        <v>172.8</v>
      </c>
      <c r="K726" s="168" t="s">
        <v>520</v>
      </c>
      <c r="L726" s="169">
        <v>74.61</v>
      </c>
      <c r="M726" s="170" t="s">
        <v>31</v>
      </c>
      <c r="N726" s="171" t="s">
        <v>31</v>
      </c>
      <c r="U726" s="137" t="s">
        <v>239</v>
      </c>
    </row>
    <row r="727" spans="1:24" s="132" customFormat="1" x14ac:dyDescent="0.2">
      <c r="A727" s="167"/>
      <c r="B727" s="166" t="s">
        <v>31</v>
      </c>
      <c r="C727" s="904" t="s">
        <v>240</v>
      </c>
      <c r="D727" s="904"/>
      <c r="E727" s="904"/>
      <c r="F727" s="168" t="s">
        <v>241</v>
      </c>
      <c r="G727" s="168" t="s">
        <v>1883</v>
      </c>
      <c r="H727" s="168" t="s">
        <v>520</v>
      </c>
      <c r="I727" s="168" t="s">
        <v>2132</v>
      </c>
      <c r="J727" s="169" t="s">
        <v>31</v>
      </c>
      <c r="K727" s="168" t="s">
        <v>31</v>
      </c>
      <c r="L727" s="169" t="s">
        <v>31</v>
      </c>
      <c r="M727" s="170" t="s">
        <v>31</v>
      </c>
      <c r="N727" s="171" t="s">
        <v>31</v>
      </c>
      <c r="V727" s="137" t="s">
        <v>240</v>
      </c>
    </row>
    <row r="728" spans="1:24" s="132" customFormat="1" x14ac:dyDescent="0.2">
      <c r="A728" s="167"/>
      <c r="B728" s="166" t="s">
        <v>31</v>
      </c>
      <c r="C728" s="917" t="s">
        <v>244</v>
      </c>
      <c r="D728" s="917"/>
      <c r="E728" s="917"/>
      <c r="F728" s="159" t="s">
        <v>31</v>
      </c>
      <c r="G728" s="159" t="s">
        <v>31</v>
      </c>
      <c r="H728" s="159" t="s">
        <v>31</v>
      </c>
      <c r="I728" s="159" t="s">
        <v>31</v>
      </c>
      <c r="J728" s="160">
        <v>1699.71</v>
      </c>
      <c r="K728" s="159" t="s">
        <v>31</v>
      </c>
      <c r="L728" s="160">
        <v>733.85</v>
      </c>
      <c r="M728" s="161" t="s">
        <v>31</v>
      </c>
      <c r="N728" s="162" t="s">
        <v>31</v>
      </c>
      <c r="W728" s="137" t="s">
        <v>244</v>
      </c>
    </row>
    <row r="729" spans="1:24" s="132" customFormat="1" x14ac:dyDescent="0.2">
      <c r="A729" s="167"/>
      <c r="B729" s="166" t="s">
        <v>31</v>
      </c>
      <c r="C729" s="904" t="s">
        <v>245</v>
      </c>
      <c r="D729" s="904"/>
      <c r="E729" s="904"/>
      <c r="F729" s="168" t="s">
        <v>31</v>
      </c>
      <c r="G729" s="168" t="s">
        <v>31</v>
      </c>
      <c r="H729" s="168" t="s">
        <v>31</v>
      </c>
      <c r="I729" s="168" t="s">
        <v>31</v>
      </c>
      <c r="J729" s="169" t="s">
        <v>31</v>
      </c>
      <c r="K729" s="168" t="s">
        <v>31</v>
      </c>
      <c r="L729" s="169">
        <v>74.61</v>
      </c>
      <c r="M729" s="170" t="s">
        <v>31</v>
      </c>
      <c r="N729" s="171" t="s">
        <v>31</v>
      </c>
      <c r="V729" s="137" t="s">
        <v>245</v>
      </c>
    </row>
    <row r="730" spans="1:24" s="132" customFormat="1" ht="33.75" x14ac:dyDescent="0.2">
      <c r="A730" s="167"/>
      <c r="B730" s="166" t="s">
        <v>246</v>
      </c>
      <c r="C730" s="904" t="s">
        <v>247</v>
      </c>
      <c r="D730" s="904"/>
      <c r="E730" s="904"/>
      <c r="F730" s="168" t="s">
        <v>144</v>
      </c>
      <c r="G730" s="168" t="s">
        <v>248</v>
      </c>
      <c r="H730" s="168" t="s">
        <v>31</v>
      </c>
      <c r="I730" s="168" t="s">
        <v>248</v>
      </c>
      <c r="J730" s="169" t="s">
        <v>31</v>
      </c>
      <c r="K730" s="168" t="s">
        <v>31</v>
      </c>
      <c r="L730" s="169">
        <v>70.88</v>
      </c>
      <c r="M730" s="170" t="s">
        <v>31</v>
      </c>
      <c r="N730" s="171" t="s">
        <v>31</v>
      </c>
      <c r="V730" s="137" t="s">
        <v>247</v>
      </c>
    </row>
    <row r="731" spans="1:24" s="132" customFormat="1" ht="22.5" x14ac:dyDescent="0.2">
      <c r="A731" s="167"/>
      <c r="B731" s="166" t="s">
        <v>249</v>
      </c>
      <c r="C731" s="904" t="s">
        <v>250</v>
      </c>
      <c r="D731" s="904"/>
      <c r="E731" s="904"/>
      <c r="F731" s="168" t="s">
        <v>144</v>
      </c>
      <c r="G731" s="168" t="s">
        <v>251</v>
      </c>
      <c r="H731" s="168" t="s">
        <v>31</v>
      </c>
      <c r="I731" s="168" t="s">
        <v>251</v>
      </c>
      <c r="J731" s="169" t="s">
        <v>31</v>
      </c>
      <c r="K731" s="168" t="s">
        <v>31</v>
      </c>
      <c r="L731" s="169">
        <v>37.31</v>
      </c>
      <c r="M731" s="170" t="s">
        <v>31</v>
      </c>
      <c r="N731" s="171" t="s">
        <v>31</v>
      </c>
      <c r="V731" s="137" t="s">
        <v>250</v>
      </c>
    </row>
    <row r="732" spans="1:24" s="132" customFormat="1" x14ac:dyDescent="0.2">
      <c r="A732" s="172"/>
      <c r="B732" s="173"/>
      <c r="C732" s="918" t="s">
        <v>252</v>
      </c>
      <c r="D732" s="918"/>
      <c r="E732" s="918"/>
      <c r="F732" s="174" t="s">
        <v>31</v>
      </c>
      <c r="G732" s="174" t="s">
        <v>31</v>
      </c>
      <c r="H732" s="174" t="s">
        <v>31</v>
      </c>
      <c r="I732" s="174" t="s">
        <v>31</v>
      </c>
      <c r="J732" s="175" t="s">
        <v>31</v>
      </c>
      <c r="K732" s="174" t="s">
        <v>31</v>
      </c>
      <c r="L732" s="175">
        <v>842.04</v>
      </c>
      <c r="M732" s="161" t="s">
        <v>31</v>
      </c>
      <c r="N732" s="176" t="s">
        <v>31</v>
      </c>
      <c r="X732" s="137" t="s">
        <v>252</v>
      </c>
    </row>
    <row r="733" spans="1:24" s="132" customFormat="1" ht="33.75" x14ac:dyDescent="0.2">
      <c r="A733" s="157" t="s">
        <v>2133</v>
      </c>
      <c r="B733" s="158" t="s">
        <v>1885</v>
      </c>
      <c r="C733" s="917" t="s">
        <v>1886</v>
      </c>
      <c r="D733" s="917"/>
      <c r="E733" s="917"/>
      <c r="F733" s="159" t="s">
        <v>228</v>
      </c>
      <c r="G733" s="159" t="s">
        <v>31</v>
      </c>
      <c r="H733" s="159" t="s">
        <v>31</v>
      </c>
      <c r="I733" s="159" t="s">
        <v>2128</v>
      </c>
      <c r="J733" s="160" t="s">
        <v>31</v>
      </c>
      <c r="K733" s="159" t="s">
        <v>31</v>
      </c>
      <c r="L733" s="160" t="s">
        <v>31</v>
      </c>
      <c r="M733" s="161" t="s">
        <v>31</v>
      </c>
      <c r="N733" s="162" t="s">
        <v>31</v>
      </c>
      <c r="R733" s="137" t="s">
        <v>1886</v>
      </c>
    </row>
    <row r="734" spans="1:24" s="132" customFormat="1" x14ac:dyDescent="0.2">
      <c r="A734" s="163"/>
      <c r="B734" s="164"/>
      <c r="C734" s="904" t="s">
        <v>2129</v>
      </c>
      <c r="D734" s="904"/>
      <c r="E734" s="904"/>
      <c r="F734" s="904"/>
      <c r="G734" s="904"/>
      <c r="H734" s="904"/>
      <c r="I734" s="904"/>
      <c r="J734" s="904"/>
      <c r="K734" s="904"/>
      <c r="L734" s="904"/>
      <c r="M734" s="904"/>
      <c r="N734" s="912"/>
      <c r="S734" s="137" t="s">
        <v>2129</v>
      </c>
    </row>
    <row r="735" spans="1:24" s="132" customFormat="1" ht="33.75" x14ac:dyDescent="0.2">
      <c r="A735" s="165"/>
      <c r="B735" s="166" t="s">
        <v>518</v>
      </c>
      <c r="C735" s="904" t="s">
        <v>519</v>
      </c>
      <c r="D735" s="904"/>
      <c r="E735" s="904"/>
      <c r="F735" s="904"/>
      <c r="G735" s="904"/>
      <c r="H735" s="904"/>
      <c r="I735" s="904"/>
      <c r="J735" s="904"/>
      <c r="K735" s="904"/>
      <c r="L735" s="904"/>
      <c r="M735" s="904"/>
      <c r="N735" s="912"/>
      <c r="T735" s="137" t="s">
        <v>519</v>
      </c>
    </row>
    <row r="736" spans="1:24" s="132" customFormat="1" x14ac:dyDescent="0.2">
      <c r="A736" s="167"/>
      <c r="B736" s="166" t="s">
        <v>235</v>
      </c>
      <c r="C736" s="904" t="s">
        <v>236</v>
      </c>
      <c r="D736" s="904"/>
      <c r="E736" s="904"/>
      <c r="F736" s="168" t="s">
        <v>31</v>
      </c>
      <c r="G736" s="168" t="s">
        <v>31</v>
      </c>
      <c r="H736" s="168" t="s">
        <v>31</v>
      </c>
      <c r="I736" s="168" t="s">
        <v>31</v>
      </c>
      <c r="J736" s="169">
        <v>852.51</v>
      </c>
      <c r="K736" s="168" t="s">
        <v>520</v>
      </c>
      <c r="L736" s="169">
        <v>368.07</v>
      </c>
      <c r="M736" s="170" t="s">
        <v>31</v>
      </c>
      <c r="N736" s="171" t="s">
        <v>31</v>
      </c>
      <c r="U736" s="137" t="s">
        <v>236</v>
      </c>
    </row>
    <row r="737" spans="1:24" s="132" customFormat="1" x14ac:dyDescent="0.2">
      <c r="A737" s="167"/>
      <c r="B737" s="166" t="s">
        <v>238</v>
      </c>
      <c r="C737" s="904" t="s">
        <v>239</v>
      </c>
      <c r="D737" s="904"/>
      <c r="E737" s="904"/>
      <c r="F737" s="168" t="s">
        <v>31</v>
      </c>
      <c r="G737" s="168" t="s">
        <v>31</v>
      </c>
      <c r="H737" s="168" t="s">
        <v>31</v>
      </c>
      <c r="I737" s="168" t="s">
        <v>31</v>
      </c>
      <c r="J737" s="169">
        <v>86.67</v>
      </c>
      <c r="K737" s="168" t="s">
        <v>520</v>
      </c>
      <c r="L737" s="169">
        <v>37.42</v>
      </c>
      <c r="M737" s="170" t="s">
        <v>31</v>
      </c>
      <c r="N737" s="171" t="s">
        <v>31</v>
      </c>
      <c r="U737" s="137" t="s">
        <v>239</v>
      </c>
    </row>
    <row r="738" spans="1:24" s="132" customFormat="1" x14ac:dyDescent="0.2">
      <c r="A738" s="167"/>
      <c r="B738" s="166" t="s">
        <v>31</v>
      </c>
      <c r="C738" s="904" t="s">
        <v>240</v>
      </c>
      <c r="D738" s="904"/>
      <c r="E738" s="904"/>
      <c r="F738" s="168" t="s">
        <v>241</v>
      </c>
      <c r="G738" s="168" t="s">
        <v>1888</v>
      </c>
      <c r="H738" s="168" t="s">
        <v>520</v>
      </c>
      <c r="I738" s="168" t="s">
        <v>2134</v>
      </c>
      <c r="J738" s="169" t="s">
        <v>31</v>
      </c>
      <c r="K738" s="168" t="s">
        <v>31</v>
      </c>
      <c r="L738" s="169" t="s">
        <v>31</v>
      </c>
      <c r="M738" s="170" t="s">
        <v>31</v>
      </c>
      <c r="N738" s="171" t="s">
        <v>31</v>
      </c>
      <c r="V738" s="137" t="s">
        <v>240</v>
      </c>
    </row>
    <row r="739" spans="1:24" s="132" customFormat="1" x14ac:dyDescent="0.2">
      <c r="A739" s="167"/>
      <c r="B739" s="166" t="s">
        <v>31</v>
      </c>
      <c r="C739" s="917" t="s">
        <v>244</v>
      </c>
      <c r="D739" s="917"/>
      <c r="E739" s="917"/>
      <c r="F739" s="159" t="s">
        <v>31</v>
      </c>
      <c r="G739" s="159" t="s">
        <v>31</v>
      </c>
      <c r="H739" s="159" t="s">
        <v>31</v>
      </c>
      <c r="I739" s="159" t="s">
        <v>31</v>
      </c>
      <c r="J739" s="160">
        <v>852.51</v>
      </c>
      <c r="K739" s="159" t="s">
        <v>31</v>
      </c>
      <c r="L739" s="160">
        <v>368.07</v>
      </c>
      <c r="M739" s="161" t="s">
        <v>31</v>
      </c>
      <c r="N739" s="162" t="s">
        <v>31</v>
      </c>
      <c r="W739" s="137" t="s">
        <v>244</v>
      </c>
    </row>
    <row r="740" spans="1:24" s="132" customFormat="1" x14ac:dyDescent="0.2">
      <c r="A740" s="167"/>
      <c r="B740" s="166" t="s">
        <v>31</v>
      </c>
      <c r="C740" s="904" t="s">
        <v>245</v>
      </c>
      <c r="D740" s="904"/>
      <c r="E740" s="904"/>
      <c r="F740" s="168" t="s">
        <v>31</v>
      </c>
      <c r="G740" s="168" t="s">
        <v>31</v>
      </c>
      <c r="H740" s="168" t="s">
        <v>31</v>
      </c>
      <c r="I740" s="168" t="s">
        <v>31</v>
      </c>
      <c r="J740" s="169" t="s">
        <v>31</v>
      </c>
      <c r="K740" s="168" t="s">
        <v>31</v>
      </c>
      <c r="L740" s="169">
        <v>37.42</v>
      </c>
      <c r="M740" s="170" t="s">
        <v>31</v>
      </c>
      <c r="N740" s="171" t="s">
        <v>31</v>
      </c>
      <c r="V740" s="137" t="s">
        <v>245</v>
      </c>
    </row>
    <row r="741" spans="1:24" s="132" customFormat="1" ht="33.75" x14ac:dyDescent="0.2">
      <c r="A741" s="167"/>
      <c r="B741" s="166" t="s">
        <v>246</v>
      </c>
      <c r="C741" s="904" t="s">
        <v>247</v>
      </c>
      <c r="D741" s="904"/>
      <c r="E741" s="904"/>
      <c r="F741" s="168" t="s">
        <v>144</v>
      </c>
      <c r="G741" s="168" t="s">
        <v>248</v>
      </c>
      <c r="H741" s="168" t="s">
        <v>31</v>
      </c>
      <c r="I741" s="168" t="s">
        <v>248</v>
      </c>
      <c r="J741" s="169" t="s">
        <v>31</v>
      </c>
      <c r="K741" s="168" t="s">
        <v>31</v>
      </c>
      <c r="L741" s="169">
        <v>35.549999999999997</v>
      </c>
      <c r="M741" s="170" t="s">
        <v>31</v>
      </c>
      <c r="N741" s="171" t="s">
        <v>31</v>
      </c>
      <c r="V741" s="137" t="s">
        <v>247</v>
      </c>
    </row>
    <row r="742" spans="1:24" s="132" customFormat="1" ht="22.5" x14ac:dyDescent="0.2">
      <c r="A742" s="167"/>
      <c r="B742" s="166" t="s">
        <v>249</v>
      </c>
      <c r="C742" s="904" t="s">
        <v>250</v>
      </c>
      <c r="D742" s="904"/>
      <c r="E742" s="904"/>
      <c r="F742" s="168" t="s">
        <v>144</v>
      </c>
      <c r="G742" s="168" t="s">
        <v>251</v>
      </c>
      <c r="H742" s="168" t="s">
        <v>31</v>
      </c>
      <c r="I742" s="168" t="s">
        <v>251</v>
      </c>
      <c r="J742" s="169" t="s">
        <v>31</v>
      </c>
      <c r="K742" s="168" t="s">
        <v>31</v>
      </c>
      <c r="L742" s="169">
        <v>18.71</v>
      </c>
      <c r="M742" s="170" t="s">
        <v>31</v>
      </c>
      <c r="N742" s="171" t="s">
        <v>31</v>
      </c>
      <c r="V742" s="137" t="s">
        <v>250</v>
      </c>
    </row>
    <row r="743" spans="1:24" s="132" customFormat="1" x14ac:dyDescent="0.2">
      <c r="A743" s="172"/>
      <c r="B743" s="173"/>
      <c r="C743" s="918" t="s">
        <v>252</v>
      </c>
      <c r="D743" s="918"/>
      <c r="E743" s="918"/>
      <c r="F743" s="174" t="s">
        <v>31</v>
      </c>
      <c r="G743" s="174" t="s">
        <v>31</v>
      </c>
      <c r="H743" s="174" t="s">
        <v>31</v>
      </c>
      <c r="I743" s="174" t="s">
        <v>31</v>
      </c>
      <c r="J743" s="175" t="s">
        <v>31</v>
      </c>
      <c r="K743" s="174" t="s">
        <v>31</v>
      </c>
      <c r="L743" s="175">
        <v>422.33</v>
      </c>
      <c r="M743" s="161" t="s">
        <v>31</v>
      </c>
      <c r="N743" s="176" t="s">
        <v>31</v>
      </c>
      <c r="X743" s="137" t="s">
        <v>252</v>
      </c>
    </row>
    <row r="744" spans="1:24" s="132" customFormat="1" ht="45" x14ac:dyDescent="0.2">
      <c r="A744" s="157" t="s">
        <v>248</v>
      </c>
      <c r="B744" s="158" t="s">
        <v>1890</v>
      </c>
      <c r="C744" s="917" t="s">
        <v>1891</v>
      </c>
      <c r="D744" s="917"/>
      <c r="E744" s="917"/>
      <c r="F744" s="159" t="s">
        <v>228</v>
      </c>
      <c r="G744" s="159" t="s">
        <v>31</v>
      </c>
      <c r="H744" s="159" t="s">
        <v>31</v>
      </c>
      <c r="I744" s="159" t="s">
        <v>2128</v>
      </c>
      <c r="J744" s="160" t="s">
        <v>31</v>
      </c>
      <c r="K744" s="159" t="s">
        <v>31</v>
      </c>
      <c r="L744" s="160" t="s">
        <v>31</v>
      </c>
      <c r="M744" s="161" t="s">
        <v>31</v>
      </c>
      <c r="N744" s="162" t="s">
        <v>31</v>
      </c>
      <c r="R744" s="137" t="s">
        <v>1891</v>
      </c>
    </row>
    <row r="745" spans="1:24" s="132" customFormat="1" x14ac:dyDescent="0.2">
      <c r="A745" s="163"/>
      <c r="B745" s="164"/>
      <c r="C745" s="904" t="s">
        <v>2129</v>
      </c>
      <c r="D745" s="904"/>
      <c r="E745" s="904"/>
      <c r="F745" s="904"/>
      <c r="G745" s="904"/>
      <c r="H745" s="904"/>
      <c r="I745" s="904"/>
      <c r="J745" s="904"/>
      <c r="K745" s="904"/>
      <c r="L745" s="904"/>
      <c r="M745" s="904"/>
      <c r="N745" s="912"/>
      <c r="S745" s="137" t="s">
        <v>2129</v>
      </c>
    </row>
    <row r="746" spans="1:24" s="132" customFormat="1" ht="33.75" x14ac:dyDescent="0.2">
      <c r="A746" s="165"/>
      <c r="B746" s="166" t="s">
        <v>518</v>
      </c>
      <c r="C746" s="904" t="s">
        <v>519</v>
      </c>
      <c r="D746" s="904"/>
      <c r="E746" s="904"/>
      <c r="F746" s="904"/>
      <c r="G746" s="904"/>
      <c r="H746" s="904"/>
      <c r="I746" s="904"/>
      <c r="J746" s="904"/>
      <c r="K746" s="904"/>
      <c r="L746" s="904"/>
      <c r="M746" s="904"/>
      <c r="N746" s="912"/>
      <c r="T746" s="137" t="s">
        <v>519</v>
      </c>
    </row>
    <row r="747" spans="1:24" s="132" customFormat="1" x14ac:dyDescent="0.2">
      <c r="A747" s="167"/>
      <c r="B747" s="166" t="s">
        <v>235</v>
      </c>
      <c r="C747" s="904" t="s">
        <v>236</v>
      </c>
      <c r="D747" s="904"/>
      <c r="E747" s="904"/>
      <c r="F747" s="168" t="s">
        <v>31</v>
      </c>
      <c r="G747" s="168" t="s">
        <v>31</v>
      </c>
      <c r="H747" s="168" t="s">
        <v>31</v>
      </c>
      <c r="I747" s="168" t="s">
        <v>31</v>
      </c>
      <c r="J747" s="169">
        <v>308.07</v>
      </c>
      <c r="K747" s="168" t="s">
        <v>520</v>
      </c>
      <c r="L747" s="169">
        <v>133.01</v>
      </c>
      <c r="M747" s="170" t="s">
        <v>31</v>
      </c>
      <c r="N747" s="171" t="s">
        <v>31</v>
      </c>
      <c r="U747" s="137" t="s">
        <v>236</v>
      </c>
    </row>
    <row r="748" spans="1:24" s="132" customFormat="1" x14ac:dyDescent="0.2">
      <c r="A748" s="167"/>
      <c r="B748" s="166" t="s">
        <v>238</v>
      </c>
      <c r="C748" s="904" t="s">
        <v>239</v>
      </c>
      <c r="D748" s="904"/>
      <c r="E748" s="904"/>
      <c r="F748" s="168" t="s">
        <v>31</v>
      </c>
      <c r="G748" s="168" t="s">
        <v>31</v>
      </c>
      <c r="H748" s="168" t="s">
        <v>31</v>
      </c>
      <c r="I748" s="168" t="s">
        <v>31</v>
      </c>
      <c r="J748" s="169">
        <v>31.32</v>
      </c>
      <c r="K748" s="168" t="s">
        <v>520</v>
      </c>
      <c r="L748" s="169">
        <v>13.52</v>
      </c>
      <c r="M748" s="170" t="s">
        <v>31</v>
      </c>
      <c r="N748" s="171" t="s">
        <v>31</v>
      </c>
      <c r="U748" s="137" t="s">
        <v>239</v>
      </c>
    </row>
    <row r="749" spans="1:24" s="132" customFormat="1" x14ac:dyDescent="0.2">
      <c r="A749" s="167"/>
      <c r="B749" s="166" t="s">
        <v>31</v>
      </c>
      <c r="C749" s="904" t="s">
        <v>240</v>
      </c>
      <c r="D749" s="904"/>
      <c r="E749" s="904"/>
      <c r="F749" s="168" t="s">
        <v>241</v>
      </c>
      <c r="G749" s="168" t="s">
        <v>1892</v>
      </c>
      <c r="H749" s="168" t="s">
        <v>520</v>
      </c>
      <c r="I749" s="168" t="s">
        <v>2135</v>
      </c>
      <c r="J749" s="169" t="s">
        <v>31</v>
      </c>
      <c r="K749" s="168" t="s">
        <v>31</v>
      </c>
      <c r="L749" s="169" t="s">
        <v>31</v>
      </c>
      <c r="M749" s="170" t="s">
        <v>31</v>
      </c>
      <c r="N749" s="171" t="s">
        <v>31</v>
      </c>
      <c r="V749" s="137" t="s">
        <v>240</v>
      </c>
    </row>
    <row r="750" spans="1:24" s="132" customFormat="1" x14ac:dyDescent="0.2">
      <c r="A750" s="167"/>
      <c r="B750" s="166" t="s">
        <v>31</v>
      </c>
      <c r="C750" s="917" t="s">
        <v>244</v>
      </c>
      <c r="D750" s="917"/>
      <c r="E750" s="917"/>
      <c r="F750" s="159" t="s">
        <v>31</v>
      </c>
      <c r="G750" s="159" t="s">
        <v>31</v>
      </c>
      <c r="H750" s="159" t="s">
        <v>31</v>
      </c>
      <c r="I750" s="159" t="s">
        <v>31</v>
      </c>
      <c r="J750" s="160">
        <v>308.07</v>
      </c>
      <c r="K750" s="159" t="s">
        <v>31</v>
      </c>
      <c r="L750" s="160">
        <v>133.01</v>
      </c>
      <c r="M750" s="161" t="s">
        <v>31</v>
      </c>
      <c r="N750" s="162" t="s">
        <v>31</v>
      </c>
      <c r="W750" s="137" t="s">
        <v>244</v>
      </c>
    </row>
    <row r="751" spans="1:24" s="132" customFormat="1" x14ac:dyDescent="0.2">
      <c r="A751" s="167"/>
      <c r="B751" s="166" t="s">
        <v>31</v>
      </c>
      <c r="C751" s="904" t="s">
        <v>245</v>
      </c>
      <c r="D751" s="904"/>
      <c r="E751" s="904"/>
      <c r="F751" s="168" t="s">
        <v>31</v>
      </c>
      <c r="G751" s="168" t="s">
        <v>31</v>
      </c>
      <c r="H751" s="168" t="s">
        <v>31</v>
      </c>
      <c r="I751" s="168" t="s">
        <v>31</v>
      </c>
      <c r="J751" s="169" t="s">
        <v>31</v>
      </c>
      <c r="K751" s="168" t="s">
        <v>31</v>
      </c>
      <c r="L751" s="169">
        <v>13.52</v>
      </c>
      <c r="M751" s="170" t="s">
        <v>31</v>
      </c>
      <c r="N751" s="171" t="s">
        <v>31</v>
      </c>
      <c r="V751" s="137" t="s">
        <v>245</v>
      </c>
    </row>
    <row r="752" spans="1:24" s="132" customFormat="1" ht="33.75" x14ac:dyDescent="0.2">
      <c r="A752" s="167"/>
      <c r="B752" s="166" t="s">
        <v>246</v>
      </c>
      <c r="C752" s="904" t="s">
        <v>247</v>
      </c>
      <c r="D752" s="904"/>
      <c r="E752" s="904"/>
      <c r="F752" s="168" t="s">
        <v>144</v>
      </c>
      <c r="G752" s="168" t="s">
        <v>248</v>
      </c>
      <c r="H752" s="168" t="s">
        <v>31</v>
      </c>
      <c r="I752" s="168" t="s">
        <v>248</v>
      </c>
      <c r="J752" s="169" t="s">
        <v>31</v>
      </c>
      <c r="K752" s="168" t="s">
        <v>31</v>
      </c>
      <c r="L752" s="169">
        <v>12.84</v>
      </c>
      <c r="M752" s="170" t="s">
        <v>31</v>
      </c>
      <c r="N752" s="171" t="s">
        <v>31</v>
      </c>
      <c r="V752" s="137" t="s">
        <v>247</v>
      </c>
    </row>
    <row r="753" spans="1:24" s="132" customFormat="1" ht="22.5" x14ac:dyDescent="0.2">
      <c r="A753" s="167"/>
      <c r="B753" s="166" t="s">
        <v>249</v>
      </c>
      <c r="C753" s="904" t="s">
        <v>250</v>
      </c>
      <c r="D753" s="904"/>
      <c r="E753" s="904"/>
      <c r="F753" s="168" t="s">
        <v>144</v>
      </c>
      <c r="G753" s="168" t="s">
        <v>251</v>
      </c>
      <c r="H753" s="168" t="s">
        <v>31</v>
      </c>
      <c r="I753" s="168" t="s">
        <v>251</v>
      </c>
      <c r="J753" s="169" t="s">
        <v>31</v>
      </c>
      <c r="K753" s="168" t="s">
        <v>31</v>
      </c>
      <c r="L753" s="169">
        <v>6.76</v>
      </c>
      <c r="M753" s="170" t="s">
        <v>31</v>
      </c>
      <c r="N753" s="171" t="s">
        <v>31</v>
      </c>
      <c r="V753" s="137" t="s">
        <v>250</v>
      </c>
    </row>
    <row r="754" spans="1:24" s="132" customFormat="1" x14ac:dyDescent="0.2">
      <c r="A754" s="172"/>
      <c r="B754" s="173"/>
      <c r="C754" s="918" t="s">
        <v>252</v>
      </c>
      <c r="D754" s="918"/>
      <c r="E754" s="918"/>
      <c r="F754" s="174" t="s">
        <v>31</v>
      </c>
      <c r="G754" s="174" t="s">
        <v>31</v>
      </c>
      <c r="H754" s="174" t="s">
        <v>31</v>
      </c>
      <c r="I754" s="174" t="s">
        <v>31</v>
      </c>
      <c r="J754" s="175" t="s">
        <v>31</v>
      </c>
      <c r="K754" s="174" t="s">
        <v>31</v>
      </c>
      <c r="L754" s="175">
        <v>152.61000000000001</v>
      </c>
      <c r="M754" s="161" t="s">
        <v>31</v>
      </c>
      <c r="N754" s="176" t="s">
        <v>31</v>
      </c>
      <c r="X754" s="137" t="s">
        <v>252</v>
      </c>
    </row>
    <row r="755" spans="1:24" s="132" customFormat="1" ht="33.75" x14ac:dyDescent="0.2">
      <c r="A755" s="157" t="s">
        <v>2136</v>
      </c>
      <c r="B755" s="158" t="s">
        <v>1894</v>
      </c>
      <c r="C755" s="917" t="s">
        <v>1895</v>
      </c>
      <c r="D755" s="917"/>
      <c r="E755" s="917"/>
      <c r="F755" s="159" t="s">
        <v>228</v>
      </c>
      <c r="G755" s="159" t="s">
        <v>31</v>
      </c>
      <c r="H755" s="159" t="s">
        <v>31</v>
      </c>
      <c r="I755" s="159" t="s">
        <v>2128</v>
      </c>
      <c r="J755" s="160" t="s">
        <v>31</v>
      </c>
      <c r="K755" s="159" t="s">
        <v>31</v>
      </c>
      <c r="L755" s="160" t="s">
        <v>31</v>
      </c>
      <c r="M755" s="161" t="s">
        <v>31</v>
      </c>
      <c r="N755" s="162" t="s">
        <v>31</v>
      </c>
      <c r="R755" s="137" t="s">
        <v>1895</v>
      </c>
    </row>
    <row r="756" spans="1:24" s="132" customFormat="1" x14ac:dyDescent="0.2">
      <c r="A756" s="163"/>
      <c r="B756" s="164"/>
      <c r="C756" s="904" t="s">
        <v>2129</v>
      </c>
      <c r="D756" s="904"/>
      <c r="E756" s="904"/>
      <c r="F756" s="904"/>
      <c r="G756" s="904"/>
      <c r="H756" s="904"/>
      <c r="I756" s="904"/>
      <c r="J756" s="904"/>
      <c r="K756" s="904"/>
      <c r="L756" s="904"/>
      <c r="M756" s="904"/>
      <c r="N756" s="912"/>
      <c r="S756" s="137" t="s">
        <v>2129</v>
      </c>
    </row>
    <row r="757" spans="1:24" s="132" customFormat="1" x14ac:dyDescent="0.2">
      <c r="A757" s="165"/>
      <c r="B757" s="166" t="s">
        <v>31</v>
      </c>
      <c r="C757" s="904" t="s">
        <v>1896</v>
      </c>
      <c r="D757" s="904"/>
      <c r="E757" s="904"/>
      <c r="F757" s="904"/>
      <c r="G757" s="904"/>
      <c r="H757" s="904"/>
      <c r="I757" s="904"/>
      <c r="J757" s="904"/>
      <c r="K757" s="904"/>
      <c r="L757" s="904"/>
      <c r="M757" s="904"/>
      <c r="N757" s="912"/>
      <c r="T757" s="137" t="s">
        <v>1896</v>
      </c>
    </row>
    <row r="758" spans="1:24" s="132" customFormat="1" ht="33.75" x14ac:dyDescent="0.2">
      <c r="A758" s="165"/>
      <c r="B758" s="166" t="s">
        <v>518</v>
      </c>
      <c r="C758" s="904" t="s">
        <v>519</v>
      </c>
      <c r="D758" s="904"/>
      <c r="E758" s="904"/>
      <c r="F758" s="904"/>
      <c r="G758" s="904"/>
      <c r="H758" s="904"/>
      <c r="I758" s="904"/>
      <c r="J758" s="904"/>
      <c r="K758" s="904"/>
      <c r="L758" s="904"/>
      <c r="M758" s="904"/>
      <c r="N758" s="912"/>
      <c r="T758" s="137" t="s">
        <v>519</v>
      </c>
    </row>
    <row r="759" spans="1:24" s="132" customFormat="1" x14ac:dyDescent="0.2">
      <c r="A759" s="167"/>
      <c r="B759" s="166" t="s">
        <v>235</v>
      </c>
      <c r="C759" s="904" t="s">
        <v>236</v>
      </c>
      <c r="D759" s="904"/>
      <c r="E759" s="904"/>
      <c r="F759" s="168" t="s">
        <v>31</v>
      </c>
      <c r="G759" s="168" t="s">
        <v>31</v>
      </c>
      <c r="H759" s="168" t="s">
        <v>31</v>
      </c>
      <c r="I759" s="168" t="s">
        <v>31</v>
      </c>
      <c r="J759" s="169">
        <v>139.43</v>
      </c>
      <c r="K759" s="168" t="s">
        <v>1897</v>
      </c>
      <c r="L759" s="169">
        <v>180.6</v>
      </c>
      <c r="M759" s="170" t="s">
        <v>31</v>
      </c>
      <c r="N759" s="171" t="s">
        <v>31</v>
      </c>
      <c r="U759" s="137" t="s">
        <v>236</v>
      </c>
    </row>
    <row r="760" spans="1:24" s="132" customFormat="1" x14ac:dyDescent="0.2">
      <c r="A760" s="167"/>
      <c r="B760" s="166" t="s">
        <v>238</v>
      </c>
      <c r="C760" s="904" t="s">
        <v>239</v>
      </c>
      <c r="D760" s="904"/>
      <c r="E760" s="904"/>
      <c r="F760" s="168" t="s">
        <v>31</v>
      </c>
      <c r="G760" s="168" t="s">
        <v>31</v>
      </c>
      <c r="H760" s="168" t="s">
        <v>31</v>
      </c>
      <c r="I760" s="168" t="s">
        <v>31</v>
      </c>
      <c r="J760" s="169">
        <v>14.18</v>
      </c>
      <c r="K760" s="168" t="s">
        <v>1897</v>
      </c>
      <c r="L760" s="169">
        <v>18.37</v>
      </c>
      <c r="M760" s="170" t="s">
        <v>31</v>
      </c>
      <c r="N760" s="171" t="s">
        <v>31</v>
      </c>
      <c r="U760" s="137" t="s">
        <v>239</v>
      </c>
    </row>
    <row r="761" spans="1:24" s="132" customFormat="1" x14ac:dyDescent="0.2">
      <c r="A761" s="167"/>
      <c r="B761" s="166" t="s">
        <v>31</v>
      </c>
      <c r="C761" s="904" t="s">
        <v>240</v>
      </c>
      <c r="D761" s="904"/>
      <c r="E761" s="904"/>
      <c r="F761" s="168" t="s">
        <v>241</v>
      </c>
      <c r="G761" s="168" t="s">
        <v>1535</v>
      </c>
      <c r="H761" s="168" t="s">
        <v>1897</v>
      </c>
      <c r="I761" s="168" t="s">
        <v>2137</v>
      </c>
      <c r="J761" s="169" t="s">
        <v>31</v>
      </c>
      <c r="K761" s="168" t="s">
        <v>31</v>
      </c>
      <c r="L761" s="169" t="s">
        <v>31</v>
      </c>
      <c r="M761" s="170" t="s">
        <v>31</v>
      </c>
      <c r="N761" s="171" t="s">
        <v>31</v>
      </c>
      <c r="V761" s="137" t="s">
        <v>240</v>
      </c>
    </row>
    <row r="762" spans="1:24" s="132" customFormat="1" x14ac:dyDescent="0.2">
      <c r="A762" s="167"/>
      <c r="B762" s="166" t="s">
        <v>31</v>
      </c>
      <c r="C762" s="917" t="s">
        <v>244</v>
      </c>
      <c r="D762" s="917"/>
      <c r="E762" s="917"/>
      <c r="F762" s="159" t="s">
        <v>31</v>
      </c>
      <c r="G762" s="159" t="s">
        <v>31</v>
      </c>
      <c r="H762" s="159" t="s">
        <v>31</v>
      </c>
      <c r="I762" s="159" t="s">
        <v>31</v>
      </c>
      <c r="J762" s="160">
        <v>139.43</v>
      </c>
      <c r="K762" s="159" t="s">
        <v>31</v>
      </c>
      <c r="L762" s="160">
        <v>180.6</v>
      </c>
      <c r="M762" s="161" t="s">
        <v>31</v>
      </c>
      <c r="N762" s="162" t="s">
        <v>31</v>
      </c>
      <c r="W762" s="137" t="s">
        <v>244</v>
      </c>
    </row>
    <row r="763" spans="1:24" s="132" customFormat="1" x14ac:dyDescent="0.2">
      <c r="A763" s="167"/>
      <c r="B763" s="166" t="s">
        <v>31</v>
      </c>
      <c r="C763" s="904" t="s">
        <v>245</v>
      </c>
      <c r="D763" s="904"/>
      <c r="E763" s="904"/>
      <c r="F763" s="168" t="s">
        <v>31</v>
      </c>
      <c r="G763" s="168" t="s">
        <v>31</v>
      </c>
      <c r="H763" s="168" t="s">
        <v>31</v>
      </c>
      <c r="I763" s="168" t="s">
        <v>31</v>
      </c>
      <c r="J763" s="169" t="s">
        <v>31</v>
      </c>
      <c r="K763" s="168" t="s">
        <v>31</v>
      </c>
      <c r="L763" s="169">
        <v>18.37</v>
      </c>
      <c r="M763" s="170" t="s">
        <v>31</v>
      </c>
      <c r="N763" s="171" t="s">
        <v>31</v>
      </c>
      <c r="V763" s="137" t="s">
        <v>245</v>
      </c>
    </row>
    <row r="764" spans="1:24" s="132" customFormat="1" ht="33.75" x14ac:dyDescent="0.2">
      <c r="A764" s="167"/>
      <c r="B764" s="166" t="s">
        <v>246</v>
      </c>
      <c r="C764" s="904" t="s">
        <v>247</v>
      </c>
      <c r="D764" s="904"/>
      <c r="E764" s="904"/>
      <c r="F764" s="168" t="s">
        <v>144</v>
      </c>
      <c r="G764" s="168" t="s">
        <v>248</v>
      </c>
      <c r="H764" s="168" t="s">
        <v>31</v>
      </c>
      <c r="I764" s="168" t="s">
        <v>248</v>
      </c>
      <c r="J764" s="169" t="s">
        <v>31</v>
      </c>
      <c r="K764" s="168" t="s">
        <v>31</v>
      </c>
      <c r="L764" s="169">
        <v>17.45</v>
      </c>
      <c r="M764" s="170" t="s">
        <v>31</v>
      </c>
      <c r="N764" s="171" t="s">
        <v>31</v>
      </c>
      <c r="V764" s="137" t="s">
        <v>247</v>
      </c>
    </row>
    <row r="765" spans="1:24" s="132" customFormat="1" ht="22.5" x14ac:dyDescent="0.2">
      <c r="A765" s="167"/>
      <c r="B765" s="166" t="s">
        <v>249</v>
      </c>
      <c r="C765" s="904" t="s">
        <v>250</v>
      </c>
      <c r="D765" s="904"/>
      <c r="E765" s="904"/>
      <c r="F765" s="168" t="s">
        <v>144</v>
      </c>
      <c r="G765" s="168" t="s">
        <v>251</v>
      </c>
      <c r="H765" s="168" t="s">
        <v>31</v>
      </c>
      <c r="I765" s="168" t="s">
        <v>251</v>
      </c>
      <c r="J765" s="169" t="s">
        <v>31</v>
      </c>
      <c r="K765" s="168" t="s">
        <v>31</v>
      </c>
      <c r="L765" s="169">
        <v>9.19</v>
      </c>
      <c r="M765" s="170" t="s">
        <v>31</v>
      </c>
      <c r="N765" s="171" t="s">
        <v>31</v>
      </c>
      <c r="V765" s="137" t="s">
        <v>250</v>
      </c>
    </row>
    <row r="766" spans="1:24" s="132" customFormat="1" x14ac:dyDescent="0.2">
      <c r="A766" s="172"/>
      <c r="B766" s="173"/>
      <c r="C766" s="918" t="s">
        <v>252</v>
      </c>
      <c r="D766" s="918"/>
      <c r="E766" s="918"/>
      <c r="F766" s="174" t="s">
        <v>31</v>
      </c>
      <c r="G766" s="174" t="s">
        <v>31</v>
      </c>
      <c r="H766" s="174" t="s">
        <v>31</v>
      </c>
      <c r="I766" s="174" t="s">
        <v>31</v>
      </c>
      <c r="J766" s="175" t="s">
        <v>31</v>
      </c>
      <c r="K766" s="174" t="s">
        <v>31</v>
      </c>
      <c r="L766" s="175">
        <v>207.24</v>
      </c>
      <c r="M766" s="161" t="s">
        <v>31</v>
      </c>
      <c r="N766" s="176" t="s">
        <v>31</v>
      </c>
      <c r="X766" s="137" t="s">
        <v>252</v>
      </c>
    </row>
    <row r="767" spans="1:24" s="132" customFormat="1" ht="22.5" x14ac:dyDescent="0.2">
      <c r="A767" s="157" t="s">
        <v>2098</v>
      </c>
      <c r="B767" s="158" t="s">
        <v>1899</v>
      </c>
      <c r="C767" s="917" t="s">
        <v>1900</v>
      </c>
      <c r="D767" s="917"/>
      <c r="E767" s="917"/>
      <c r="F767" s="159" t="s">
        <v>386</v>
      </c>
      <c r="G767" s="159" t="s">
        <v>31</v>
      </c>
      <c r="H767" s="159" t="s">
        <v>31</v>
      </c>
      <c r="I767" s="159" t="s">
        <v>2138</v>
      </c>
      <c r="J767" s="160" t="s">
        <v>31</v>
      </c>
      <c r="K767" s="159" t="s">
        <v>31</v>
      </c>
      <c r="L767" s="160" t="s">
        <v>31</v>
      </c>
      <c r="M767" s="161" t="s">
        <v>31</v>
      </c>
      <c r="N767" s="162" t="s">
        <v>31</v>
      </c>
      <c r="R767" s="137" t="s">
        <v>1900</v>
      </c>
    </row>
    <row r="768" spans="1:24" s="132" customFormat="1" x14ac:dyDescent="0.2">
      <c r="A768" s="163"/>
      <c r="B768" s="164"/>
      <c r="C768" s="904" t="s">
        <v>2139</v>
      </c>
      <c r="D768" s="904"/>
      <c r="E768" s="904"/>
      <c r="F768" s="904"/>
      <c r="G768" s="904"/>
      <c r="H768" s="904"/>
      <c r="I768" s="904"/>
      <c r="J768" s="904"/>
      <c r="K768" s="904"/>
      <c r="L768" s="904"/>
      <c r="M768" s="904"/>
      <c r="N768" s="912"/>
      <c r="S768" s="137" t="s">
        <v>2139</v>
      </c>
    </row>
    <row r="769" spans="1:24" s="132" customFormat="1" ht="33.75" x14ac:dyDescent="0.2">
      <c r="A769" s="165"/>
      <c r="B769" s="166" t="s">
        <v>518</v>
      </c>
      <c r="C769" s="904" t="s">
        <v>519</v>
      </c>
      <c r="D769" s="904"/>
      <c r="E769" s="904"/>
      <c r="F769" s="904"/>
      <c r="G769" s="904"/>
      <c r="H769" s="904"/>
      <c r="I769" s="904"/>
      <c r="J769" s="904"/>
      <c r="K769" s="904"/>
      <c r="L769" s="904"/>
      <c r="M769" s="904"/>
      <c r="N769" s="912"/>
      <c r="T769" s="137" t="s">
        <v>519</v>
      </c>
    </row>
    <row r="770" spans="1:24" s="132" customFormat="1" x14ac:dyDescent="0.2">
      <c r="A770" s="167"/>
      <c r="B770" s="166" t="s">
        <v>225</v>
      </c>
      <c r="C770" s="904" t="s">
        <v>255</v>
      </c>
      <c r="D770" s="904"/>
      <c r="E770" s="904"/>
      <c r="F770" s="168" t="s">
        <v>31</v>
      </c>
      <c r="G770" s="168" t="s">
        <v>31</v>
      </c>
      <c r="H770" s="168" t="s">
        <v>31</v>
      </c>
      <c r="I770" s="168" t="s">
        <v>31</v>
      </c>
      <c r="J770" s="169">
        <v>127.61</v>
      </c>
      <c r="K770" s="168" t="s">
        <v>520</v>
      </c>
      <c r="L770" s="169">
        <v>550.96</v>
      </c>
      <c r="M770" s="170" t="s">
        <v>31</v>
      </c>
      <c r="N770" s="171" t="s">
        <v>31</v>
      </c>
      <c r="U770" s="137" t="s">
        <v>255</v>
      </c>
    </row>
    <row r="771" spans="1:24" s="132" customFormat="1" x14ac:dyDescent="0.2">
      <c r="A771" s="167"/>
      <c r="B771" s="166" t="s">
        <v>235</v>
      </c>
      <c r="C771" s="904" t="s">
        <v>236</v>
      </c>
      <c r="D771" s="904"/>
      <c r="E771" s="904"/>
      <c r="F771" s="168" t="s">
        <v>31</v>
      </c>
      <c r="G771" s="168" t="s">
        <v>31</v>
      </c>
      <c r="H771" s="168" t="s">
        <v>31</v>
      </c>
      <c r="I771" s="168" t="s">
        <v>31</v>
      </c>
      <c r="J771" s="169">
        <v>288.58</v>
      </c>
      <c r="K771" s="168" t="s">
        <v>520</v>
      </c>
      <c r="L771" s="169">
        <v>1245.94</v>
      </c>
      <c r="M771" s="170" t="s">
        <v>31</v>
      </c>
      <c r="N771" s="171" t="s">
        <v>31</v>
      </c>
      <c r="U771" s="137" t="s">
        <v>236</v>
      </c>
    </row>
    <row r="772" spans="1:24" s="132" customFormat="1" x14ac:dyDescent="0.2">
      <c r="A772" s="167"/>
      <c r="B772" s="166" t="s">
        <v>238</v>
      </c>
      <c r="C772" s="904" t="s">
        <v>239</v>
      </c>
      <c r="D772" s="904"/>
      <c r="E772" s="904"/>
      <c r="F772" s="168" t="s">
        <v>31</v>
      </c>
      <c r="G772" s="168" t="s">
        <v>31</v>
      </c>
      <c r="H772" s="168" t="s">
        <v>31</v>
      </c>
      <c r="I772" s="168" t="s">
        <v>31</v>
      </c>
      <c r="J772" s="169">
        <v>31.49</v>
      </c>
      <c r="K772" s="168" t="s">
        <v>520</v>
      </c>
      <c r="L772" s="169">
        <v>135.96</v>
      </c>
      <c r="M772" s="170" t="s">
        <v>31</v>
      </c>
      <c r="N772" s="171" t="s">
        <v>31</v>
      </c>
      <c r="U772" s="137" t="s">
        <v>239</v>
      </c>
    </row>
    <row r="773" spans="1:24" s="132" customFormat="1" x14ac:dyDescent="0.2">
      <c r="A773" s="167"/>
      <c r="B773" s="166" t="s">
        <v>31</v>
      </c>
      <c r="C773" s="904" t="s">
        <v>258</v>
      </c>
      <c r="D773" s="904"/>
      <c r="E773" s="904"/>
      <c r="F773" s="168" t="s">
        <v>241</v>
      </c>
      <c r="G773" s="168" t="s">
        <v>1903</v>
      </c>
      <c r="H773" s="168" t="s">
        <v>520</v>
      </c>
      <c r="I773" s="168" t="s">
        <v>2140</v>
      </c>
      <c r="J773" s="169" t="s">
        <v>31</v>
      </c>
      <c r="K773" s="168" t="s">
        <v>31</v>
      </c>
      <c r="L773" s="169" t="s">
        <v>31</v>
      </c>
      <c r="M773" s="170" t="s">
        <v>31</v>
      </c>
      <c r="N773" s="171" t="s">
        <v>31</v>
      </c>
      <c r="V773" s="137" t="s">
        <v>258</v>
      </c>
    </row>
    <row r="774" spans="1:24" s="132" customFormat="1" x14ac:dyDescent="0.2">
      <c r="A774" s="167"/>
      <c r="B774" s="166" t="s">
        <v>31</v>
      </c>
      <c r="C774" s="904" t="s">
        <v>240</v>
      </c>
      <c r="D774" s="904"/>
      <c r="E774" s="904"/>
      <c r="F774" s="168" t="s">
        <v>241</v>
      </c>
      <c r="G774" s="168" t="s">
        <v>1905</v>
      </c>
      <c r="H774" s="168" t="s">
        <v>520</v>
      </c>
      <c r="I774" s="168" t="s">
        <v>2141</v>
      </c>
      <c r="J774" s="169" t="s">
        <v>31</v>
      </c>
      <c r="K774" s="168" t="s">
        <v>31</v>
      </c>
      <c r="L774" s="169" t="s">
        <v>31</v>
      </c>
      <c r="M774" s="170" t="s">
        <v>31</v>
      </c>
      <c r="N774" s="171" t="s">
        <v>31</v>
      </c>
      <c r="V774" s="137" t="s">
        <v>240</v>
      </c>
    </row>
    <row r="775" spans="1:24" s="132" customFormat="1" x14ac:dyDescent="0.2">
      <c r="A775" s="167"/>
      <c r="B775" s="166" t="s">
        <v>31</v>
      </c>
      <c r="C775" s="917" t="s">
        <v>244</v>
      </c>
      <c r="D775" s="917"/>
      <c r="E775" s="917"/>
      <c r="F775" s="159" t="s">
        <v>31</v>
      </c>
      <c r="G775" s="159" t="s">
        <v>31</v>
      </c>
      <c r="H775" s="159" t="s">
        <v>31</v>
      </c>
      <c r="I775" s="159" t="s">
        <v>31</v>
      </c>
      <c r="J775" s="160">
        <v>416.19</v>
      </c>
      <c r="K775" s="159" t="s">
        <v>31</v>
      </c>
      <c r="L775" s="160">
        <v>1796.9</v>
      </c>
      <c r="M775" s="161" t="s">
        <v>31</v>
      </c>
      <c r="N775" s="162" t="s">
        <v>31</v>
      </c>
      <c r="W775" s="137" t="s">
        <v>244</v>
      </c>
    </row>
    <row r="776" spans="1:24" s="132" customFormat="1" x14ac:dyDescent="0.2">
      <c r="A776" s="167"/>
      <c r="B776" s="166" t="s">
        <v>31</v>
      </c>
      <c r="C776" s="904" t="s">
        <v>245</v>
      </c>
      <c r="D776" s="904"/>
      <c r="E776" s="904"/>
      <c r="F776" s="168" t="s">
        <v>31</v>
      </c>
      <c r="G776" s="168" t="s">
        <v>31</v>
      </c>
      <c r="H776" s="168" t="s">
        <v>31</v>
      </c>
      <c r="I776" s="168" t="s">
        <v>31</v>
      </c>
      <c r="J776" s="169" t="s">
        <v>31</v>
      </c>
      <c r="K776" s="168" t="s">
        <v>31</v>
      </c>
      <c r="L776" s="169">
        <v>686.92</v>
      </c>
      <c r="M776" s="170" t="s">
        <v>31</v>
      </c>
      <c r="N776" s="171" t="s">
        <v>31</v>
      </c>
      <c r="V776" s="137" t="s">
        <v>245</v>
      </c>
    </row>
    <row r="777" spans="1:24" s="132" customFormat="1" ht="33.75" x14ac:dyDescent="0.2">
      <c r="A777" s="167"/>
      <c r="B777" s="166" t="s">
        <v>246</v>
      </c>
      <c r="C777" s="904" t="s">
        <v>247</v>
      </c>
      <c r="D777" s="904"/>
      <c r="E777" s="904"/>
      <c r="F777" s="168" t="s">
        <v>144</v>
      </c>
      <c r="G777" s="168" t="s">
        <v>248</v>
      </c>
      <c r="H777" s="168" t="s">
        <v>31</v>
      </c>
      <c r="I777" s="168" t="s">
        <v>248</v>
      </c>
      <c r="J777" s="169" t="s">
        <v>31</v>
      </c>
      <c r="K777" s="168" t="s">
        <v>31</v>
      </c>
      <c r="L777" s="169">
        <v>652.57000000000005</v>
      </c>
      <c r="M777" s="170" t="s">
        <v>31</v>
      </c>
      <c r="N777" s="171" t="s">
        <v>31</v>
      </c>
      <c r="V777" s="137" t="s">
        <v>247</v>
      </c>
    </row>
    <row r="778" spans="1:24" s="132" customFormat="1" ht="22.5" x14ac:dyDescent="0.2">
      <c r="A778" s="167"/>
      <c r="B778" s="166" t="s">
        <v>249</v>
      </c>
      <c r="C778" s="904" t="s">
        <v>250</v>
      </c>
      <c r="D778" s="904"/>
      <c r="E778" s="904"/>
      <c r="F778" s="168" t="s">
        <v>144</v>
      </c>
      <c r="G778" s="168" t="s">
        <v>251</v>
      </c>
      <c r="H778" s="168" t="s">
        <v>31</v>
      </c>
      <c r="I778" s="168" t="s">
        <v>251</v>
      </c>
      <c r="J778" s="169" t="s">
        <v>31</v>
      </c>
      <c r="K778" s="168" t="s">
        <v>31</v>
      </c>
      <c r="L778" s="169">
        <v>343.46</v>
      </c>
      <c r="M778" s="170" t="s">
        <v>31</v>
      </c>
      <c r="N778" s="171" t="s">
        <v>31</v>
      </c>
      <c r="V778" s="137" t="s">
        <v>250</v>
      </c>
    </row>
    <row r="779" spans="1:24" s="132" customFormat="1" x14ac:dyDescent="0.2">
      <c r="A779" s="172"/>
      <c r="B779" s="173"/>
      <c r="C779" s="918" t="s">
        <v>252</v>
      </c>
      <c r="D779" s="918"/>
      <c r="E779" s="918"/>
      <c r="F779" s="174" t="s">
        <v>31</v>
      </c>
      <c r="G779" s="174" t="s">
        <v>31</v>
      </c>
      <c r="H779" s="174" t="s">
        <v>31</v>
      </c>
      <c r="I779" s="174" t="s">
        <v>31</v>
      </c>
      <c r="J779" s="175" t="s">
        <v>31</v>
      </c>
      <c r="K779" s="174" t="s">
        <v>31</v>
      </c>
      <c r="L779" s="175">
        <v>2792.93</v>
      </c>
      <c r="M779" s="161" t="s">
        <v>31</v>
      </c>
      <c r="N779" s="176" t="s">
        <v>31</v>
      </c>
      <c r="X779" s="137" t="s">
        <v>252</v>
      </c>
    </row>
    <row r="780" spans="1:24" s="132" customFormat="1" x14ac:dyDescent="0.2">
      <c r="A780" s="157" t="s">
        <v>2142</v>
      </c>
      <c r="B780" s="158" t="s">
        <v>1907</v>
      </c>
      <c r="C780" s="917" t="s">
        <v>1908</v>
      </c>
      <c r="D780" s="917"/>
      <c r="E780" s="917"/>
      <c r="F780" s="159" t="s">
        <v>386</v>
      </c>
      <c r="G780" s="159" t="s">
        <v>31</v>
      </c>
      <c r="H780" s="159" t="s">
        <v>31</v>
      </c>
      <c r="I780" s="159" t="s">
        <v>1495</v>
      </c>
      <c r="J780" s="160" t="s">
        <v>31</v>
      </c>
      <c r="K780" s="159" t="s">
        <v>31</v>
      </c>
      <c r="L780" s="160" t="s">
        <v>31</v>
      </c>
      <c r="M780" s="161" t="s">
        <v>31</v>
      </c>
      <c r="N780" s="162" t="s">
        <v>31</v>
      </c>
      <c r="R780" s="137" t="s">
        <v>1908</v>
      </c>
    </row>
    <row r="781" spans="1:24" s="132" customFormat="1" x14ac:dyDescent="0.2">
      <c r="A781" s="163"/>
      <c r="B781" s="164"/>
      <c r="C781" s="904" t="s">
        <v>2143</v>
      </c>
      <c r="D781" s="904"/>
      <c r="E781" s="904"/>
      <c r="F781" s="904"/>
      <c r="G781" s="904"/>
      <c r="H781" s="904"/>
      <c r="I781" s="904"/>
      <c r="J781" s="904"/>
      <c r="K781" s="904"/>
      <c r="L781" s="904"/>
      <c r="M781" s="904"/>
      <c r="N781" s="912"/>
      <c r="S781" s="137" t="s">
        <v>2143</v>
      </c>
    </row>
    <row r="782" spans="1:24" s="132" customFormat="1" ht="33.75" x14ac:dyDescent="0.2">
      <c r="A782" s="165"/>
      <c r="B782" s="166" t="s">
        <v>518</v>
      </c>
      <c r="C782" s="904" t="s">
        <v>519</v>
      </c>
      <c r="D782" s="904"/>
      <c r="E782" s="904"/>
      <c r="F782" s="904"/>
      <c r="G782" s="904"/>
      <c r="H782" s="904"/>
      <c r="I782" s="904"/>
      <c r="J782" s="904"/>
      <c r="K782" s="904"/>
      <c r="L782" s="904"/>
      <c r="M782" s="904"/>
      <c r="N782" s="912"/>
      <c r="T782" s="137" t="s">
        <v>519</v>
      </c>
    </row>
    <row r="783" spans="1:24" s="132" customFormat="1" x14ac:dyDescent="0.2">
      <c r="A783" s="167"/>
      <c r="B783" s="166" t="s">
        <v>225</v>
      </c>
      <c r="C783" s="904" t="s">
        <v>255</v>
      </c>
      <c r="D783" s="904"/>
      <c r="E783" s="904"/>
      <c r="F783" s="168" t="s">
        <v>31</v>
      </c>
      <c r="G783" s="168" t="s">
        <v>31</v>
      </c>
      <c r="H783" s="168" t="s">
        <v>31</v>
      </c>
      <c r="I783" s="168" t="s">
        <v>31</v>
      </c>
      <c r="J783" s="169">
        <v>1053</v>
      </c>
      <c r="K783" s="168" t="s">
        <v>520</v>
      </c>
      <c r="L783" s="169">
        <v>60.55</v>
      </c>
      <c r="M783" s="170" t="s">
        <v>31</v>
      </c>
      <c r="N783" s="171" t="s">
        <v>31</v>
      </c>
      <c r="U783" s="137" t="s">
        <v>255</v>
      </c>
    </row>
    <row r="784" spans="1:24" s="132" customFormat="1" x14ac:dyDescent="0.2">
      <c r="A784" s="167"/>
      <c r="B784" s="166" t="s">
        <v>235</v>
      </c>
      <c r="C784" s="904" t="s">
        <v>236</v>
      </c>
      <c r="D784" s="904"/>
      <c r="E784" s="904"/>
      <c r="F784" s="168" t="s">
        <v>31</v>
      </c>
      <c r="G784" s="168" t="s">
        <v>31</v>
      </c>
      <c r="H784" s="168" t="s">
        <v>31</v>
      </c>
      <c r="I784" s="168" t="s">
        <v>31</v>
      </c>
      <c r="J784" s="169">
        <v>1566.06</v>
      </c>
      <c r="K784" s="168" t="s">
        <v>520</v>
      </c>
      <c r="L784" s="169">
        <v>90.05</v>
      </c>
      <c r="M784" s="170" t="s">
        <v>31</v>
      </c>
      <c r="N784" s="171" t="s">
        <v>31</v>
      </c>
      <c r="U784" s="137" t="s">
        <v>236</v>
      </c>
    </row>
    <row r="785" spans="1:24" s="132" customFormat="1" x14ac:dyDescent="0.2">
      <c r="A785" s="167"/>
      <c r="B785" s="166" t="s">
        <v>238</v>
      </c>
      <c r="C785" s="904" t="s">
        <v>239</v>
      </c>
      <c r="D785" s="904"/>
      <c r="E785" s="904"/>
      <c r="F785" s="168" t="s">
        <v>31</v>
      </c>
      <c r="G785" s="168" t="s">
        <v>31</v>
      </c>
      <c r="H785" s="168" t="s">
        <v>31</v>
      </c>
      <c r="I785" s="168" t="s">
        <v>31</v>
      </c>
      <c r="J785" s="169">
        <v>244.39</v>
      </c>
      <c r="K785" s="168" t="s">
        <v>520</v>
      </c>
      <c r="L785" s="169">
        <v>14.05</v>
      </c>
      <c r="M785" s="170" t="s">
        <v>31</v>
      </c>
      <c r="N785" s="171" t="s">
        <v>31</v>
      </c>
      <c r="U785" s="137" t="s">
        <v>239</v>
      </c>
    </row>
    <row r="786" spans="1:24" s="132" customFormat="1" x14ac:dyDescent="0.2">
      <c r="A786" s="167"/>
      <c r="B786" s="166" t="s">
        <v>256</v>
      </c>
      <c r="C786" s="904" t="s">
        <v>257</v>
      </c>
      <c r="D786" s="904"/>
      <c r="E786" s="904"/>
      <c r="F786" s="168" t="s">
        <v>31</v>
      </c>
      <c r="G786" s="168" t="s">
        <v>31</v>
      </c>
      <c r="H786" s="168" t="s">
        <v>31</v>
      </c>
      <c r="I786" s="168" t="s">
        <v>31</v>
      </c>
      <c r="J786" s="169">
        <v>909.27</v>
      </c>
      <c r="K786" s="168" t="s">
        <v>31</v>
      </c>
      <c r="L786" s="169">
        <v>41.83</v>
      </c>
      <c r="M786" s="170" t="s">
        <v>31</v>
      </c>
      <c r="N786" s="171" t="s">
        <v>31</v>
      </c>
      <c r="U786" s="137" t="s">
        <v>257</v>
      </c>
    </row>
    <row r="787" spans="1:24" s="132" customFormat="1" x14ac:dyDescent="0.2">
      <c r="A787" s="167"/>
      <c r="B787" s="166" t="s">
        <v>31</v>
      </c>
      <c r="C787" s="904" t="s">
        <v>258</v>
      </c>
      <c r="D787" s="904"/>
      <c r="E787" s="904"/>
      <c r="F787" s="168" t="s">
        <v>241</v>
      </c>
      <c r="G787" s="168" t="s">
        <v>1911</v>
      </c>
      <c r="H787" s="168" t="s">
        <v>520</v>
      </c>
      <c r="I787" s="168" t="s">
        <v>2144</v>
      </c>
      <c r="J787" s="169" t="s">
        <v>31</v>
      </c>
      <c r="K787" s="168" t="s">
        <v>31</v>
      </c>
      <c r="L787" s="169" t="s">
        <v>31</v>
      </c>
      <c r="M787" s="170" t="s">
        <v>31</v>
      </c>
      <c r="N787" s="171" t="s">
        <v>31</v>
      </c>
      <c r="V787" s="137" t="s">
        <v>258</v>
      </c>
    </row>
    <row r="788" spans="1:24" s="132" customFormat="1" x14ac:dyDescent="0.2">
      <c r="A788" s="167"/>
      <c r="B788" s="166" t="s">
        <v>31</v>
      </c>
      <c r="C788" s="904" t="s">
        <v>240</v>
      </c>
      <c r="D788" s="904"/>
      <c r="E788" s="904"/>
      <c r="F788" s="168" t="s">
        <v>241</v>
      </c>
      <c r="G788" s="168" t="s">
        <v>1913</v>
      </c>
      <c r="H788" s="168" t="s">
        <v>520</v>
      </c>
      <c r="I788" s="168" t="s">
        <v>2145</v>
      </c>
      <c r="J788" s="169" t="s">
        <v>31</v>
      </c>
      <c r="K788" s="168" t="s">
        <v>31</v>
      </c>
      <c r="L788" s="169" t="s">
        <v>31</v>
      </c>
      <c r="M788" s="170" t="s">
        <v>31</v>
      </c>
      <c r="N788" s="171" t="s">
        <v>31</v>
      </c>
      <c r="V788" s="137" t="s">
        <v>240</v>
      </c>
    </row>
    <row r="789" spans="1:24" s="132" customFormat="1" x14ac:dyDescent="0.2">
      <c r="A789" s="167"/>
      <c r="B789" s="166" t="s">
        <v>31</v>
      </c>
      <c r="C789" s="917" t="s">
        <v>244</v>
      </c>
      <c r="D789" s="917"/>
      <c r="E789" s="917"/>
      <c r="F789" s="159" t="s">
        <v>31</v>
      </c>
      <c r="G789" s="159" t="s">
        <v>31</v>
      </c>
      <c r="H789" s="159" t="s">
        <v>31</v>
      </c>
      <c r="I789" s="159" t="s">
        <v>31</v>
      </c>
      <c r="J789" s="160">
        <v>3528.33</v>
      </c>
      <c r="K789" s="159" t="s">
        <v>31</v>
      </c>
      <c r="L789" s="160">
        <v>192.43</v>
      </c>
      <c r="M789" s="161" t="s">
        <v>31</v>
      </c>
      <c r="N789" s="162" t="s">
        <v>31</v>
      </c>
      <c r="W789" s="137" t="s">
        <v>244</v>
      </c>
    </row>
    <row r="790" spans="1:24" s="132" customFormat="1" x14ac:dyDescent="0.2">
      <c r="A790" s="167"/>
      <c r="B790" s="166" t="s">
        <v>31</v>
      </c>
      <c r="C790" s="904" t="s">
        <v>245</v>
      </c>
      <c r="D790" s="904"/>
      <c r="E790" s="904"/>
      <c r="F790" s="168" t="s">
        <v>31</v>
      </c>
      <c r="G790" s="168" t="s">
        <v>31</v>
      </c>
      <c r="H790" s="168" t="s">
        <v>31</v>
      </c>
      <c r="I790" s="168" t="s">
        <v>31</v>
      </c>
      <c r="J790" s="169" t="s">
        <v>31</v>
      </c>
      <c r="K790" s="168" t="s">
        <v>31</v>
      </c>
      <c r="L790" s="169">
        <v>74.599999999999994</v>
      </c>
      <c r="M790" s="170" t="s">
        <v>31</v>
      </c>
      <c r="N790" s="171" t="s">
        <v>31</v>
      </c>
      <c r="V790" s="137" t="s">
        <v>245</v>
      </c>
    </row>
    <row r="791" spans="1:24" s="132" customFormat="1" ht="33.75" x14ac:dyDescent="0.2">
      <c r="A791" s="167"/>
      <c r="B791" s="166" t="s">
        <v>549</v>
      </c>
      <c r="C791" s="904" t="s">
        <v>550</v>
      </c>
      <c r="D791" s="904"/>
      <c r="E791" s="904"/>
      <c r="F791" s="168" t="s">
        <v>144</v>
      </c>
      <c r="G791" s="168" t="s">
        <v>551</v>
      </c>
      <c r="H791" s="168" t="s">
        <v>31</v>
      </c>
      <c r="I791" s="168" t="s">
        <v>551</v>
      </c>
      <c r="J791" s="169" t="s">
        <v>31</v>
      </c>
      <c r="K791" s="168" t="s">
        <v>31</v>
      </c>
      <c r="L791" s="169">
        <v>78.33</v>
      </c>
      <c r="M791" s="170" t="s">
        <v>31</v>
      </c>
      <c r="N791" s="171" t="s">
        <v>31</v>
      </c>
      <c r="V791" s="137" t="s">
        <v>550</v>
      </c>
    </row>
    <row r="792" spans="1:24" s="132" customFormat="1" ht="33.75" x14ac:dyDescent="0.2">
      <c r="A792" s="167"/>
      <c r="B792" s="166" t="s">
        <v>552</v>
      </c>
      <c r="C792" s="904" t="s">
        <v>553</v>
      </c>
      <c r="D792" s="904"/>
      <c r="E792" s="904"/>
      <c r="F792" s="168" t="s">
        <v>144</v>
      </c>
      <c r="G792" s="168" t="s">
        <v>554</v>
      </c>
      <c r="H792" s="168" t="s">
        <v>31</v>
      </c>
      <c r="I792" s="168" t="s">
        <v>554</v>
      </c>
      <c r="J792" s="169" t="s">
        <v>31</v>
      </c>
      <c r="K792" s="168" t="s">
        <v>31</v>
      </c>
      <c r="L792" s="169">
        <v>48.49</v>
      </c>
      <c r="M792" s="170" t="s">
        <v>31</v>
      </c>
      <c r="N792" s="171" t="s">
        <v>31</v>
      </c>
      <c r="V792" s="137" t="s">
        <v>553</v>
      </c>
    </row>
    <row r="793" spans="1:24" s="132" customFormat="1" x14ac:dyDescent="0.2">
      <c r="A793" s="172"/>
      <c r="B793" s="173"/>
      <c r="C793" s="918" t="s">
        <v>252</v>
      </c>
      <c r="D793" s="918"/>
      <c r="E793" s="918"/>
      <c r="F793" s="174" t="s">
        <v>31</v>
      </c>
      <c r="G793" s="174" t="s">
        <v>31</v>
      </c>
      <c r="H793" s="174" t="s">
        <v>31</v>
      </c>
      <c r="I793" s="174" t="s">
        <v>31</v>
      </c>
      <c r="J793" s="175" t="s">
        <v>31</v>
      </c>
      <c r="K793" s="174" t="s">
        <v>31</v>
      </c>
      <c r="L793" s="175">
        <v>319.25</v>
      </c>
      <c r="M793" s="161" t="s">
        <v>31</v>
      </c>
      <c r="N793" s="176" t="s">
        <v>31</v>
      </c>
      <c r="X793" s="137" t="s">
        <v>252</v>
      </c>
    </row>
    <row r="794" spans="1:24" s="132" customFormat="1" ht="33.75" x14ac:dyDescent="0.2">
      <c r="A794" s="157" t="s">
        <v>2146</v>
      </c>
      <c r="B794" s="158" t="s">
        <v>1915</v>
      </c>
      <c r="C794" s="917" t="s">
        <v>1916</v>
      </c>
      <c r="D794" s="917"/>
      <c r="E794" s="917"/>
      <c r="F794" s="159" t="s">
        <v>401</v>
      </c>
      <c r="G794" s="159" t="s">
        <v>31</v>
      </c>
      <c r="H794" s="159" t="s">
        <v>31</v>
      </c>
      <c r="I794" s="159" t="s">
        <v>2147</v>
      </c>
      <c r="J794" s="160">
        <v>535.46</v>
      </c>
      <c r="K794" s="159" t="s">
        <v>31</v>
      </c>
      <c r="L794" s="160">
        <v>2512.38</v>
      </c>
      <c r="M794" s="161" t="s">
        <v>31</v>
      </c>
      <c r="N794" s="162" t="s">
        <v>31</v>
      </c>
      <c r="R794" s="137" t="s">
        <v>1916</v>
      </c>
    </row>
    <row r="795" spans="1:24" s="132" customFormat="1" ht="45" x14ac:dyDescent="0.2">
      <c r="A795" s="157" t="s">
        <v>1705</v>
      </c>
      <c r="B795" s="158" t="s">
        <v>1918</v>
      </c>
      <c r="C795" s="917" t="s">
        <v>1919</v>
      </c>
      <c r="D795" s="917"/>
      <c r="E795" s="917"/>
      <c r="F795" s="159" t="s">
        <v>386</v>
      </c>
      <c r="G795" s="159" t="s">
        <v>31</v>
      </c>
      <c r="H795" s="159" t="s">
        <v>31</v>
      </c>
      <c r="I795" s="159" t="s">
        <v>2148</v>
      </c>
      <c r="J795" s="160" t="s">
        <v>31</v>
      </c>
      <c r="K795" s="159" t="s">
        <v>31</v>
      </c>
      <c r="L795" s="160" t="s">
        <v>31</v>
      </c>
      <c r="M795" s="161" t="s">
        <v>31</v>
      </c>
      <c r="N795" s="162" t="s">
        <v>31</v>
      </c>
      <c r="R795" s="137" t="s">
        <v>1919</v>
      </c>
    </row>
    <row r="796" spans="1:24" s="132" customFormat="1" x14ac:dyDescent="0.2">
      <c r="A796" s="163"/>
      <c r="B796" s="164"/>
      <c r="C796" s="904" t="s">
        <v>2149</v>
      </c>
      <c r="D796" s="904"/>
      <c r="E796" s="904"/>
      <c r="F796" s="904"/>
      <c r="G796" s="904"/>
      <c r="H796" s="904"/>
      <c r="I796" s="904"/>
      <c r="J796" s="904"/>
      <c r="K796" s="904"/>
      <c r="L796" s="904"/>
      <c r="M796" s="904"/>
      <c r="N796" s="912"/>
      <c r="S796" s="137" t="s">
        <v>2149</v>
      </c>
    </row>
    <row r="797" spans="1:24" s="132" customFormat="1" ht="33.75" x14ac:dyDescent="0.2">
      <c r="A797" s="165"/>
      <c r="B797" s="166" t="s">
        <v>518</v>
      </c>
      <c r="C797" s="904" t="s">
        <v>519</v>
      </c>
      <c r="D797" s="904"/>
      <c r="E797" s="904"/>
      <c r="F797" s="904"/>
      <c r="G797" s="904"/>
      <c r="H797" s="904"/>
      <c r="I797" s="904"/>
      <c r="J797" s="904"/>
      <c r="K797" s="904"/>
      <c r="L797" s="904"/>
      <c r="M797" s="904"/>
      <c r="N797" s="912"/>
      <c r="T797" s="137" t="s">
        <v>519</v>
      </c>
    </row>
    <row r="798" spans="1:24" s="132" customFormat="1" x14ac:dyDescent="0.2">
      <c r="A798" s="167"/>
      <c r="B798" s="166" t="s">
        <v>225</v>
      </c>
      <c r="C798" s="904" t="s">
        <v>255</v>
      </c>
      <c r="D798" s="904"/>
      <c r="E798" s="904"/>
      <c r="F798" s="168" t="s">
        <v>31</v>
      </c>
      <c r="G798" s="168" t="s">
        <v>31</v>
      </c>
      <c r="H798" s="168" t="s">
        <v>31</v>
      </c>
      <c r="I798" s="168" t="s">
        <v>31</v>
      </c>
      <c r="J798" s="169">
        <v>2874.61</v>
      </c>
      <c r="K798" s="168" t="s">
        <v>520</v>
      </c>
      <c r="L798" s="169">
        <v>1940.36</v>
      </c>
      <c r="M798" s="170" t="s">
        <v>31</v>
      </c>
      <c r="N798" s="171" t="s">
        <v>31</v>
      </c>
      <c r="U798" s="137" t="s">
        <v>255</v>
      </c>
    </row>
    <row r="799" spans="1:24" s="132" customFormat="1" x14ac:dyDescent="0.2">
      <c r="A799" s="167"/>
      <c r="B799" s="166" t="s">
        <v>235</v>
      </c>
      <c r="C799" s="904" t="s">
        <v>236</v>
      </c>
      <c r="D799" s="904"/>
      <c r="E799" s="904"/>
      <c r="F799" s="168" t="s">
        <v>31</v>
      </c>
      <c r="G799" s="168" t="s">
        <v>31</v>
      </c>
      <c r="H799" s="168" t="s">
        <v>31</v>
      </c>
      <c r="I799" s="168" t="s">
        <v>31</v>
      </c>
      <c r="J799" s="169">
        <v>2606.02</v>
      </c>
      <c r="K799" s="168" t="s">
        <v>520</v>
      </c>
      <c r="L799" s="169">
        <v>1759.06</v>
      </c>
      <c r="M799" s="170" t="s">
        <v>31</v>
      </c>
      <c r="N799" s="171" t="s">
        <v>31</v>
      </c>
      <c r="U799" s="137" t="s">
        <v>236</v>
      </c>
    </row>
    <row r="800" spans="1:24" s="132" customFormat="1" x14ac:dyDescent="0.2">
      <c r="A800" s="167"/>
      <c r="B800" s="166" t="s">
        <v>238</v>
      </c>
      <c r="C800" s="904" t="s">
        <v>239</v>
      </c>
      <c r="D800" s="904"/>
      <c r="E800" s="904"/>
      <c r="F800" s="168" t="s">
        <v>31</v>
      </c>
      <c r="G800" s="168" t="s">
        <v>31</v>
      </c>
      <c r="H800" s="168" t="s">
        <v>31</v>
      </c>
      <c r="I800" s="168" t="s">
        <v>31</v>
      </c>
      <c r="J800" s="169">
        <v>380.59</v>
      </c>
      <c r="K800" s="168" t="s">
        <v>520</v>
      </c>
      <c r="L800" s="169">
        <v>256.89999999999998</v>
      </c>
      <c r="M800" s="170" t="s">
        <v>31</v>
      </c>
      <c r="N800" s="171" t="s">
        <v>31</v>
      </c>
      <c r="U800" s="137" t="s">
        <v>239</v>
      </c>
    </row>
    <row r="801" spans="1:25" s="132" customFormat="1" x14ac:dyDescent="0.2">
      <c r="A801" s="167"/>
      <c r="B801" s="166" t="s">
        <v>256</v>
      </c>
      <c r="C801" s="904" t="s">
        <v>257</v>
      </c>
      <c r="D801" s="904"/>
      <c r="E801" s="904"/>
      <c r="F801" s="168" t="s">
        <v>31</v>
      </c>
      <c r="G801" s="168" t="s">
        <v>31</v>
      </c>
      <c r="H801" s="168" t="s">
        <v>31</v>
      </c>
      <c r="I801" s="168" t="s">
        <v>31</v>
      </c>
      <c r="J801" s="169">
        <v>3287.63</v>
      </c>
      <c r="K801" s="168" t="s">
        <v>31</v>
      </c>
      <c r="L801" s="169">
        <v>1775.32</v>
      </c>
      <c r="M801" s="170" t="s">
        <v>31</v>
      </c>
      <c r="N801" s="171" t="s">
        <v>31</v>
      </c>
      <c r="U801" s="137" t="s">
        <v>257</v>
      </c>
    </row>
    <row r="802" spans="1:25" s="132" customFormat="1" x14ac:dyDescent="0.2">
      <c r="A802" s="167"/>
      <c r="B802" s="166" t="s">
        <v>31</v>
      </c>
      <c r="C802" s="904" t="s">
        <v>258</v>
      </c>
      <c r="D802" s="904"/>
      <c r="E802" s="904"/>
      <c r="F802" s="168" t="s">
        <v>241</v>
      </c>
      <c r="G802" s="168" t="s">
        <v>1922</v>
      </c>
      <c r="H802" s="168" t="s">
        <v>520</v>
      </c>
      <c r="I802" s="168" t="s">
        <v>2150</v>
      </c>
      <c r="J802" s="169" t="s">
        <v>31</v>
      </c>
      <c r="K802" s="168" t="s">
        <v>31</v>
      </c>
      <c r="L802" s="169" t="s">
        <v>31</v>
      </c>
      <c r="M802" s="170" t="s">
        <v>31</v>
      </c>
      <c r="N802" s="171" t="s">
        <v>31</v>
      </c>
      <c r="V802" s="137" t="s">
        <v>258</v>
      </c>
    </row>
    <row r="803" spans="1:25" s="132" customFormat="1" x14ac:dyDescent="0.2">
      <c r="A803" s="167"/>
      <c r="B803" s="166" t="s">
        <v>31</v>
      </c>
      <c r="C803" s="904" t="s">
        <v>240</v>
      </c>
      <c r="D803" s="904"/>
      <c r="E803" s="904"/>
      <c r="F803" s="168" t="s">
        <v>241</v>
      </c>
      <c r="G803" s="168" t="s">
        <v>1924</v>
      </c>
      <c r="H803" s="168" t="s">
        <v>520</v>
      </c>
      <c r="I803" s="168" t="s">
        <v>2151</v>
      </c>
      <c r="J803" s="169" t="s">
        <v>31</v>
      </c>
      <c r="K803" s="168" t="s">
        <v>31</v>
      </c>
      <c r="L803" s="169" t="s">
        <v>31</v>
      </c>
      <c r="M803" s="170" t="s">
        <v>31</v>
      </c>
      <c r="N803" s="171" t="s">
        <v>31</v>
      </c>
      <c r="V803" s="137" t="s">
        <v>240</v>
      </c>
    </row>
    <row r="804" spans="1:25" s="132" customFormat="1" x14ac:dyDescent="0.2">
      <c r="A804" s="167"/>
      <c r="B804" s="166" t="s">
        <v>31</v>
      </c>
      <c r="C804" s="917" t="s">
        <v>244</v>
      </c>
      <c r="D804" s="917"/>
      <c r="E804" s="917"/>
      <c r="F804" s="159" t="s">
        <v>31</v>
      </c>
      <c r="G804" s="159" t="s">
        <v>31</v>
      </c>
      <c r="H804" s="159" t="s">
        <v>31</v>
      </c>
      <c r="I804" s="159" t="s">
        <v>31</v>
      </c>
      <c r="J804" s="160">
        <v>8768.26</v>
      </c>
      <c r="K804" s="159" t="s">
        <v>31</v>
      </c>
      <c r="L804" s="160">
        <v>5474.74</v>
      </c>
      <c r="M804" s="161" t="s">
        <v>31</v>
      </c>
      <c r="N804" s="162" t="s">
        <v>31</v>
      </c>
      <c r="W804" s="137" t="s">
        <v>244</v>
      </c>
    </row>
    <row r="805" spans="1:25" s="132" customFormat="1" x14ac:dyDescent="0.2">
      <c r="A805" s="167"/>
      <c r="B805" s="166" t="s">
        <v>31</v>
      </c>
      <c r="C805" s="904" t="s">
        <v>245</v>
      </c>
      <c r="D805" s="904"/>
      <c r="E805" s="904"/>
      <c r="F805" s="168" t="s">
        <v>31</v>
      </c>
      <c r="G805" s="168" t="s">
        <v>31</v>
      </c>
      <c r="H805" s="168" t="s">
        <v>31</v>
      </c>
      <c r="I805" s="168" t="s">
        <v>31</v>
      </c>
      <c r="J805" s="169" t="s">
        <v>31</v>
      </c>
      <c r="K805" s="168" t="s">
        <v>31</v>
      </c>
      <c r="L805" s="169">
        <v>2197.2600000000002</v>
      </c>
      <c r="M805" s="170" t="s">
        <v>31</v>
      </c>
      <c r="N805" s="171" t="s">
        <v>31</v>
      </c>
      <c r="V805" s="137" t="s">
        <v>245</v>
      </c>
    </row>
    <row r="806" spans="1:25" s="132" customFormat="1" ht="33.75" x14ac:dyDescent="0.2">
      <c r="A806" s="167"/>
      <c r="B806" s="166" t="s">
        <v>549</v>
      </c>
      <c r="C806" s="904" t="s">
        <v>550</v>
      </c>
      <c r="D806" s="904"/>
      <c r="E806" s="904"/>
      <c r="F806" s="168" t="s">
        <v>144</v>
      </c>
      <c r="G806" s="168" t="s">
        <v>551</v>
      </c>
      <c r="H806" s="168" t="s">
        <v>31</v>
      </c>
      <c r="I806" s="168" t="s">
        <v>551</v>
      </c>
      <c r="J806" s="169" t="s">
        <v>31</v>
      </c>
      <c r="K806" s="168" t="s">
        <v>31</v>
      </c>
      <c r="L806" s="169">
        <v>2307.12</v>
      </c>
      <c r="M806" s="170" t="s">
        <v>31</v>
      </c>
      <c r="N806" s="171" t="s">
        <v>31</v>
      </c>
      <c r="V806" s="137" t="s">
        <v>550</v>
      </c>
    </row>
    <row r="807" spans="1:25" s="132" customFormat="1" ht="33.75" x14ac:dyDescent="0.2">
      <c r="A807" s="167"/>
      <c r="B807" s="166" t="s">
        <v>552</v>
      </c>
      <c r="C807" s="904" t="s">
        <v>553</v>
      </c>
      <c r="D807" s="904"/>
      <c r="E807" s="904"/>
      <c r="F807" s="168" t="s">
        <v>144</v>
      </c>
      <c r="G807" s="168" t="s">
        <v>554</v>
      </c>
      <c r="H807" s="168" t="s">
        <v>31</v>
      </c>
      <c r="I807" s="168" t="s">
        <v>554</v>
      </c>
      <c r="J807" s="169" t="s">
        <v>31</v>
      </c>
      <c r="K807" s="168" t="s">
        <v>31</v>
      </c>
      <c r="L807" s="169">
        <v>1428.22</v>
      </c>
      <c r="M807" s="170" t="s">
        <v>31</v>
      </c>
      <c r="N807" s="171" t="s">
        <v>31</v>
      </c>
      <c r="V807" s="137" t="s">
        <v>553</v>
      </c>
    </row>
    <row r="808" spans="1:25" s="132" customFormat="1" x14ac:dyDescent="0.2">
      <c r="A808" s="172"/>
      <c r="B808" s="173"/>
      <c r="C808" s="918" t="s">
        <v>252</v>
      </c>
      <c r="D808" s="918"/>
      <c r="E808" s="918"/>
      <c r="F808" s="174" t="s">
        <v>31</v>
      </c>
      <c r="G808" s="174" t="s">
        <v>31</v>
      </c>
      <c r="H808" s="174" t="s">
        <v>31</v>
      </c>
      <c r="I808" s="174" t="s">
        <v>31</v>
      </c>
      <c r="J808" s="175" t="s">
        <v>31</v>
      </c>
      <c r="K808" s="174" t="s">
        <v>31</v>
      </c>
      <c r="L808" s="175">
        <v>9210.08</v>
      </c>
      <c r="M808" s="161" t="s">
        <v>31</v>
      </c>
      <c r="N808" s="176" t="s">
        <v>31</v>
      </c>
      <c r="X808" s="137" t="s">
        <v>252</v>
      </c>
    </row>
    <row r="809" spans="1:25" s="132" customFormat="1" ht="22.5" x14ac:dyDescent="0.2">
      <c r="A809" s="157" t="s">
        <v>2152</v>
      </c>
      <c r="B809" s="158" t="s">
        <v>555</v>
      </c>
      <c r="C809" s="917" t="s">
        <v>556</v>
      </c>
      <c r="D809" s="917"/>
      <c r="E809" s="917"/>
      <c r="F809" s="159" t="s">
        <v>401</v>
      </c>
      <c r="G809" s="159" t="s">
        <v>31</v>
      </c>
      <c r="H809" s="159" t="s">
        <v>31</v>
      </c>
      <c r="I809" s="159" t="s">
        <v>2153</v>
      </c>
      <c r="J809" s="160">
        <v>790</v>
      </c>
      <c r="K809" s="159" t="s">
        <v>31</v>
      </c>
      <c r="L809" s="160">
        <v>43299.9</v>
      </c>
      <c r="M809" s="161" t="s">
        <v>31</v>
      </c>
      <c r="N809" s="162" t="s">
        <v>31</v>
      </c>
      <c r="R809" s="137" t="s">
        <v>556</v>
      </c>
    </row>
    <row r="810" spans="1:25" s="132" customFormat="1" x14ac:dyDescent="0.2">
      <c r="A810" s="157" t="s">
        <v>2154</v>
      </c>
      <c r="B810" s="158" t="s">
        <v>558</v>
      </c>
      <c r="C810" s="917" t="s">
        <v>559</v>
      </c>
      <c r="D810" s="917"/>
      <c r="E810" s="917"/>
      <c r="F810" s="159" t="s">
        <v>401</v>
      </c>
      <c r="G810" s="159" t="s">
        <v>31</v>
      </c>
      <c r="H810" s="159" t="s">
        <v>31</v>
      </c>
      <c r="I810" s="159" t="s">
        <v>1621</v>
      </c>
      <c r="J810" s="160">
        <v>10.63</v>
      </c>
      <c r="K810" s="159" t="s">
        <v>31</v>
      </c>
      <c r="L810" s="160">
        <v>574.02</v>
      </c>
      <c r="M810" s="161" t="s">
        <v>31</v>
      </c>
      <c r="N810" s="162" t="s">
        <v>31</v>
      </c>
      <c r="R810" s="137" t="s">
        <v>559</v>
      </c>
    </row>
    <row r="811" spans="1:25" s="132" customFormat="1" x14ac:dyDescent="0.2">
      <c r="A811" s="163"/>
      <c r="B811" s="164"/>
      <c r="C811" s="904" t="s">
        <v>561</v>
      </c>
      <c r="D811" s="904"/>
      <c r="E811" s="904"/>
      <c r="F811" s="904"/>
      <c r="G811" s="904"/>
      <c r="H811" s="904"/>
      <c r="I811" s="904"/>
      <c r="J811" s="904"/>
      <c r="K811" s="904"/>
      <c r="L811" s="904"/>
      <c r="M811" s="904"/>
      <c r="N811" s="912"/>
      <c r="Y811" s="137" t="s">
        <v>561</v>
      </c>
    </row>
    <row r="812" spans="1:25" s="132" customFormat="1" ht="22.5" x14ac:dyDescent="0.2">
      <c r="A812" s="157" t="s">
        <v>2155</v>
      </c>
      <c r="B812" s="158" t="s">
        <v>1928</v>
      </c>
      <c r="C812" s="917" t="s">
        <v>1929</v>
      </c>
      <c r="D812" s="917"/>
      <c r="E812" s="917"/>
      <c r="F812" s="159" t="s">
        <v>564</v>
      </c>
      <c r="G812" s="159" t="s">
        <v>31</v>
      </c>
      <c r="H812" s="159" t="s">
        <v>31</v>
      </c>
      <c r="I812" s="159" t="s">
        <v>2156</v>
      </c>
      <c r="J812" s="160">
        <v>5488.69</v>
      </c>
      <c r="K812" s="159" t="s">
        <v>31</v>
      </c>
      <c r="L812" s="160">
        <v>3011.26</v>
      </c>
      <c r="M812" s="161" t="s">
        <v>31</v>
      </c>
      <c r="N812" s="162" t="s">
        <v>31</v>
      </c>
      <c r="R812" s="137" t="s">
        <v>1929</v>
      </c>
    </row>
    <row r="813" spans="1:25" s="132" customFormat="1" x14ac:dyDescent="0.2">
      <c r="A813" s="163"/>
      <c r="B813" s="164"/>
      <c r="C813" s="904" t="s">
        <v>2157</v>
      </c>
      <c r="D813" s="904"/>
      <c r="E813" s="904"/>
      <c r="F813" s="904"/>
      <c r="G813" s="904"/>
      <c r="H813" s="904"/>
      <c r="I813" s="904"/>
      <c r="J813" s="904"/>
      <c r="K813" s="904"/>
      <c r="L813" s="904"/>
      <c r="M813" s="904"/>
      <c r="N813" s="912"/>
      <c r="S813" s="137" t="s">
        <v>2157</v>
      </c>
    </row>
    <row r="814" spans="1:25" s="132" customFormat="1" ht="22.5" x14ac:dyDescent="0.2">
      <c r="A814" s="157" t="s">
        <v>2158</v>
      </c>
      <c r="B814" s="158" t="s">
        <v>1932</v>
      </c>
      <c r="C814" s="917" t="s">
        <v>1933</v>
      </c>
      <c r="D814" s="917"/>
      <c r="E814" s="917"/>
      <c r="F814" s="159" t="s">
        <v>564</v>
      </c>
      <c r="G814" s="159" t="s">
        <v>31</v>
      </c>
      <c r="H814" s="159" t="s">
        <v>31</v>
      </c>
      <c r="I814" s="159" t="s">
        <v>2159</v>
      </c>
      <c r="J814" s="160">
        <v>5488.69</v>
      </c>
      <c r="K814" s="159" t="s">
        <v>31</v>
      </c>
      <c r="L814" s="160">
        <v>5688.81</v>
      </c>
      <c r="M814" s="161" t="s">
        <v>31</v>
      </c>
      <c r="N814" s="162" t="s">
        <v>31</v>
      </c>
      <c r="R814" s="137" t="s">
        <v>1933</v>
      </c>
    </row>
    <row r="815" spans="1:25" s="132" customFormat="1" x14ac:dyDescent="0.2">
      <c r="A815" s="163"/>
      <c r="B815" s="164"/>
      <c r="C815" s="904" t="s">
        <v>2160</v>
      </c>
      <c r="D815" s="904"/>
      <c r="E815" s="904"/>
      <c r="F815" s="904"/>
      <c r="G815" s="904"/>
      <c r="H815" s="904"/>
      <c r="I815" s="904"/>
      <c r="J815" s="904"/>
      <c r="K815" s="904"/>
      <c r="L815" s="904"/>
      <c r="M815" s="904"/>
      <c r="N815" s="912"/>
      <c r="S815" s="137" t="s">
        <v>2160</v>
      </c>
    </row>
    <row r="816" spans="1:25" s="132" customFormat="1" ht="22.5" x14ac:dyDescent="0.2">
      <c r="A816" s="157" t="s">
        <v>551</v>
      </c>
      <c r="B816" s="158" t="s">
        <v>1936</v>
      </c>
      <c r="C816" s="917" t="s">
        <v>1937</v>
      </c>
      <c r="D816" s="917"/>
      <c r="E816" s="917"/>
      <c r="F816" s="159" t="s">
        <v>564</v>
      </c>
      <c r="G816" s="159" t="s">
        <v>31</v>
      </c>
      <c r="H816" s="159" t="s">
        <v>31</v>
      </c>
      <c r="I816" s="159" t="s">
        <v>2161</v>
      </c>
      <c r="J816" s="160">
        <v>5802.77</v>
      </c>
      <c r="K816" s="159" t="s">
        <v>31</v>
      </c>
      <c r="L816" s="160">
        <v>2953.61</v>
      </c>
      <c r="M816" s="161" t="s">
        <v>31</v>
      </c>
      <c r="N816" s="162" t="s">
        <v>31</v>
      </c>
      <c r="R816" s="137" t="s">
        <v>1937</v>
      </c>
    </row>
    <row r="817" spans="1:24" s="132" customFormat="1" x14ac:dyDescent="0.2">
      <c r="A817" s="163"/>
      <c r="B817" s="164"/>
      <c r="C817" s="904" t="s">
        <v>2162</v>
      </c>
      <c r="D817" s="904"/>
      <c r="E817" s="904"/>
      <c r="F817" s="904"/>
      <c r="G817" s="904"/>
      <c r="H817" s="904"/>
      <c r="I817" s="904"/>
      <c r="J817" s="904"/>
      <c r="K817" s="904"/>
      <c r="L817" s="904"/>
      <c r="M817" s="904"/>
      <c r="N817" s="912"/>
      <c r="S817" s="137" t="s">
        <v>2162</v>
      </c>
    </row>
    <row r="818" spans="1:24" s="132" customFormat="1" ht="33.75" x14ac:dyDescent="0.2">
      <c r="A818" s="157" t="s">
        <v>2163</v>
      </c>
      <c r="B818" s="158" t="s">
        <v>1940</v>
      </c>
      <c r="C818" s="917" t="s">
        <v>1941</v>
      </c>
      <c r="D818" s="917"/>
      <c r="E818" s="917"/>
      <c r="F818" s="159" t="s">
        <v>569</v>
      </c>
      <c r="G818" s="159" t="s">
        <v>31</v>
      </c>
      <c r="H818" s="159" t="s">
        <v>31</v>
      </c>
      <c r="I818" s="159" t="s">
        <v>2164</v>
      </c>
      <c r="J818" s="160" t="s">
        <v>31</v>
      </c>
      <c r="K818" s="159" t="s">
        <v>31</v>
      </c>
      <c r="L818" s="160" t="s">
        <v>31</v>
      </c>
      <c r="M818" s="161" t="s">
        <v>31</v>
      </c>
      <c r="N818" s="162" t="s">
        <v>31</v>
      </c>
      <c r="R818" s="137" t="s">
        <v>1941</v>
      </c>
    </row>
    <row r="819" spans="1:24" s="132" customFormat="1" x14ac:dyDescent="0.2">
      <c r="A819" s="163"/>
      <c r="B819" s="164"/>
      <c r="C819" s="904" t="s">
        <v>2165</v>
      </c>
      <c r="D819" s="904"/>
      <c r="E819" s="904"/>
      <c r="F819" s="904"/>
      <c r="G819" s="904"/>
      <c r="H819" s="904"/>
      <c r="I819" s="904"/>
      <c r="J819" s="904"/>
      <c r="K819" s="904"/>
      <c r="L819" s="904"/>
      <c r="M819" s="904"/>
      <c r="N819" s="912"/>
      <c r="S819" s="137" t="s">
        <v>2165</v>
      </c>
    </row>
    <row r="820" spans="1:24" s="132" customFormat="1" ht="33.75" x14ac:dyDescent="0.2">
      <c r="A820" s="165"/>
      <c r="B820" s="166" t="s">
        <v>518</v>
      </c>
      <c r="C820" s="904" t="s">
        <v>519</v>
      </c>
      <c r="D820" s="904"/>
      <c r="E820" s="904"/>
      <c r="F820" s="904"/>
      <c r="G820" s="904"/>
      <c r="H820" s="904"/>
      <c r="I820" s="904"/>
      <c r="J820" s="904"/>
      <c r="K820" s="904"/>
      <c r="L820" s="904"/>
      <c r="M820" s="904"/>
      <c r="N820" s="912"/>
      <c r="T820" s="137" t="s">
        <v>519</v>
      </c>
    </row>
    <row r="821" spans="1:24" s="132" customFormat="1" x14ac:dyDescent="0.2">
      <c r="A821" s="167"/>
      <c r="B821" s="166" t="s">
        <v>225</v>
      </c>
      <c r="C821" s="904" t="s">
        <v>255</v>
      </c>
      <c r="D821" s="904"/>
      <c r="E821" s="904"/>
      <c r="F821" s="168" t="s">
        <v>31</v>
      </c>
      <c r="G821" s="168" t="s">
        <v>31</v>
      </c>
      <c r="H821" s="168" t="s">
        <v>31</v>
      </c>
      <c r="I821" s="168" t="s">
        <v>31</v>
      </c>
      <c r="J821" s="169">
        <v>86.7</v>
      </c>
      <c r="K821" s="168" t="s">
        <v>520</v>
      </c>
      <c r="L821" s="169">
        <v>183.15</v>
      </c>
      <c r="M821" s="170" t="s">
        <v>31</v>
      </c>
      <c r="N821" s="171" t="s">
        <v>31</v>
      </c>
      <c r="U821" s="137" t="s">
        <v>255</v>
      </c>
    </row>
    <row r="822" spans="1:24" s="132" customFormat="1" x14ac:dyDescent="0.2">
      <c r="A822" s="167"/>
      <c r="B822" s="166" t="s">
        <v>235</v>
      </c>
      <c r="C822" s="904" t="s">
        <v>236</v>
      </c>
      <c r="D822" s="904"/>
      <c r="E822" s="904"/>
      <c r="F822" s="168" t="s">
        <v>31</v>
      </c>
      <c r="G822" s="168" t="s">
        <v>31</v>
      </c>
      <c r="H822" s="168" t="s">
        <v>31</v>
      </c>
      <c r="I822" s="168" t="s">
        <v>31</v>
      </c>
      <c r="J822" s="169">
        <v>16.61</v>
      </c>
      <c r="K822" s="168" t="s">
        <v>520</v>
      </c>
      <c r="L822" s="169">
        <v>35.090000000000003</v>
      </c>
      <c r="M822" s="170" t="s">
        <v>31</v>
      </c>
      <c r="N822" s="171" t="s">
        <v>31</v>
      </c>
      <c r="U822" s="137" t="s">
        <v>236</v>
      </c>
    </row>
    <row r="823" spans="1:24" s="132" customFormat="1" x14ac:dyDescent="0.2">
      <c r="A823" s="167"/>
      <c r="B823" s="166" t="s">
        <v>238</v>
      </c>
      <c r="C823" s="904" t="s">
        <v>239</v>
      </c>
      <c r="D823" s="904"/>
      <c r="E823" s="904"/>
      <c r="F823" s="168" t="s">
        <v>31</v>
      </c>
      <c r="G823" s="168" t="s">
        <v>31</v>
      </c>
      <c r="H823" s="168" t="s">
        <v>31</v>
      </c>
      <c r="I823" s="168" t="s">
        <v>31</v>
      </c>
      <c r="J823" s="169">
        <v>2.93</v>
      </c>
      <c r="K823" s="168" t="s">
        <v>520</v>
      </c>
      <c r="L823" s="169">
        <v>6.19</v>
      </c>
      <c r="M823" s="170" t="s">
        <v>31</v>
      </c>
      <c r="N823" s="171" t="s">
        <v>31</v>
      </c>
      <c r="U823" s="137" t="s">
        <v>239</v>
      </c>
    </row>
    <row r="824" spans="1:24" s="132" customFormat="1" x14ac:dyDescent="0.2">
      <c r="A824" s="167"/>
      <c r="B824" s="166" t="s">
        <v>256</v>
      </c>
      <c r="C824" s="904" t="s">
        <v>257</v>
      </c>
      <c r="D824" s="904"/>
      <c r="E824" s="904"/>
      <c r="F824" s="168" t="s">
        <v>31</v>
      </c>
      <c r="G824" s="168" t="s">
        <v>31</v>
      </c>
      <c r="H824" s="168" t="s">
        <v>31</v>
      </c>
      <c r="I824" s="168" t="s">
        <v>31</v>
      </c>
      <c r="J824" s="169">
        <v>0.66</v>
      </c>
      <c r="K824" s="168" t="s">
        <v>31</v>
      </c>
      <c r="L824" s="169">
        <v>1.1200000000000001</v>
      </c>
      <c r="M824" s="170" t="s">
        <v>31</v>
      </c>
      <c r="N824" s="171" t="s">
        <v>31</v>
      </c>
      <c r="U824" s="137" t="s">
        <v>257</v>
      </c>
    </row>
    <row r="825" spans="1:24" s="132" customFormat="1" x14ac:dyDescent="0.2">
      <c r="A825" s="167"/>
      <c r="B825" s="166" t="s">
        <v>31</v>
      </c>
      <c r="C825" s="904" t="s">
        <v>258</v>
      </c>
      <c r="D825" s="904"/>
      <c r="E825" s="904"/>
      <c r="F825" s="168" t="s">
        <v>241</v>
      </c>
      <c r="G825" s="168" t="s">
        <v>1944</v>
      </c>
      <c r="H825" s="168" t="s">
        <v>520</v>
      </c>
      <c r="I825" s="168" t="s">
        <v>2166</v>
      </c>
      <c r="J825" s="169" t="s">
        <v>31</v>
      </c>
      <c r="K825" s="168" t="s">
        <v>31</v>
      </c>
      <c r="L825" s="169" t="s">
        <v>31</v>
      </c>
      <c r="M825" s="170" t="s">
        <v>31</v>
      </c>
      <c r="N825" s="171" t="s">
        <v>31</v>
      </c>
      <c r="V825" s="137" t="s">
        <v>258</v>
      </c>
    </row>
    <row r="826" spans="1:24" s="132" customFormat="1" x14ac:dyDescent="0.2">
      <c r="A826" s="167"/>
      <c r="B826" s="166" t="s">
        <v>31</v>
      </c>
      <c r="C826" s="904" t="s">
        <v>240</v>
      </c>
      <c r="D826" s="904"/>
      <c r="E826" s="904"/>
      <c r="F826" s="168" t="s">
        <v>241</v>
      </c>
      <c r="G826" s="168" t="s">
        <v>774</v>
      </c>
      <c r="H826" s="168" t="s">
        <v>520</v>
      </c>
      <c r="I826" s="168" t="s">
        <v>2167</v>
      </c>
      <c r="J826" s="169" t="s">
        <v>31</v>
      </c>
      <c r="K826" s="168" t="s">
        <v>31</v>
      </c>
      <c r="L826" s="169" t="s">
        <v>31</v>
      </c>
      <c r="M826" s="170" t="s">
        <v>31</v>
      </c>
      <c r="N826" s="171" t="s">
        <v>31</v>
      </c>
      <c r="V826" s="137" t="s">
        <v>240</v>
      </c>
    </row>
    <row r="827" spans="1:24" s="132" customFormat="1" x14ac:dyDescent="0.2">
      <c r="A827" s="167"/>
      <c r="B827" s="166" t="s">
        <v>31</v>
      </c>
      <c r="C827" s="917" t="s">
        <v>244</v>
      </c>
      <c r="D827" s="917"/>
      <c r="E827" s="917"/>
      <c r="F827" s="159" t="s">
        <v>31</v>
      </c>
      <c r="G827" s="159" t="s">
        <v>31</v>
      </c>
      <c r="H827" s="159" t="s">
        <v>31</v>
      </c>
      <c r="I827" s="159" t="s">
        <v>31</v>
      </c>
      <c r="J827" s="160">
        <v>103.97</v>
      </c>
      <c r="K827" s="159" t="s">
        <v>31</v>
      </c>
      <c r="L827" s="160">
        <v>219.36</v>
      </c>
      <c r="M827" s="161" t="s">
        <v>31</v>
      </c>
      <c r="N827" s="162" t="s">
        <v>31</v>
      </c>
      <c r="W827" s="137" t="s">
        <v>244</v>
      </c>
    </row>
    <row r="828" spans="1:24" s="132" customFormat="1" x14ac:dyDescent="0.2">
      <c r="A828" s="167"/>
      <c r="B828" s="166" t="s">
        <v>31</v>
      </c>
      <c r="C828" s="904" t="s">
        <v>245</v>
      </c>
      <c r="D828" s="904"/>
      <c r="E828" s="904"/>
      <c r="F828" s="168" t="s">
        <v>31</v>
      </c>
      <c r="G828" s="168" t="s">
        <v>31</v>
      </c>
      <c r="H828" s="168" t="s">
        <v>31</v>
      </c>
      <c r="I828" s="168" t="s">
        <v>31</v>
      </c>
      <c r="J828" s="169" t="s">
        <v>31</v>
      </c>
      <c r="K828" s="168" t="s">
        <v>31</v>
      </c>
      <c r="L828" s="169">
        <v>189.34</v>
      </c>
      <c r="M828" s="170" t="s">
        <v>31</v>
      </c>
      <c r="N828" s="171" t="s">
        <v>31</v>
      </c>
      <c r="V828" s="137" t="s">
        <v>245</v>
      </c>
    </row>
    <row r="829" spans="1:24" s="132" customFormat="1" ht="22.5" x14ac:dyDescent="0.2">
      <c r="A829" s="167"/>
      <c r="B829" s="166" t="s">
        <v>532</v>
      </c>
      <c r="C829" s="904" t="s">
        <v>533</v>
      </c>
      <c r="D829" s="904"/>
      <c r="E829" s="904"/>
      <c r="F829" s="168" t="s">
        <v>144</v>
      </c>
      <c r="G829" s="168" t="s">
        <v>534</v>
      </c>
      <c r="H829" s="168" t="s">
        <v>31</v>
      </c>
      <c r="I829" s="168" t="s">
        <v>534</v>
      </c>
      <c r="J829" s="169" t="s">
        <v>31</v>
      </c>
      <c r="K829" s="168" t="s">
        <v>31</v>
      </c>
      <c r="L829" s="169">
        <v>230.99</v>
      </c>
      <c r="M829" s="170" t="s">
        <v>31</v>
      </c>
      <c r="N829" s="171" t="s">
        <v>31</v>
      </c>
      <c r="V829" s="137" t="s">
        <v>533</v>
      </c>
    </row>
    <row r="830" spans="1:24" s="132" customFormat="1" ht="22.5" x14ac:dyDescent="0.2">
      <c r="A830" s="167"/>
      <c r="B830" s="166" t="s">
        <v>535</v>
      </c>
      <c r="C830" s="904" t="s">
        <v>536</v>
      </c>
      <c r="D830" s="904"/>
      <c r="E830" s="904"/>
      <c r="F830" s="168" t="s">
        <v>144</v>
      </c>
      <c r="G830" s="168" t="s">
        <v>537</v>
      </c>
      <c r="H830" s="168" t="s">
        <v>31</v>
      </c>
      <c r="I830" s="168" t="s">
        <v>537</v>
      </c>
      <c r="J830" s="169" t="s">
        <v>31</v>
      </c>
      <c r="K830" s="168" t="s">
        <v>31</v>
      </c>
      <c r="L830" s="169">
        <v>151.47</v>
      </c>
      <c r="M830" s="170" t="s">
        <v>31</v>
      </c>
      <c r="N830" s="171" t="s">
        <v>31</v>
      </c>
      <c r="V830" s="137" t="s">
        <v>536</v>
      </c>
    </row>
    <row r="831" spans="1:24" s="132" customFormat="1" x14ac:dyDescent="0.2">
      <c r="A831" s="172"/>
      <c r="B831" s="173"/>
      <c r="C831" s="918" t="s">
        <v>252</v>
      </c>
      <c r="D831" s="918"/>
      <c r="E831" s="918"/>
      <c r="F831" s="174" t="s">
        <v>31</v>
      </c>
      <c r="G831" s="174" t="s">
        <v>31</v>
      </c>
      <c r="H831" s="174" t="s">
        <v>31</v>
      </c>
      <c r="I831" s="174" t="s">
        <v>31</v>
      </c>
      <c r="J831" s="175" t="s">
        <v>31</v>
      </c>
      <c r="K831" s="174" t="s">
        <v>31</v>
      </c>
      <c r="L831" s="175">
        <v>601.82000000000005</v>
      </c>
      <c r="M831" s="161" t="s">
        <v>31</v>
      </c>
      <c r="N831" s="176" t="s">
        <v>31</v>
      </c>
      <c r="X831" s="137" t="s">
        <v>252</v>
      </c>
    </row>
    <row r="832" spans="1:24" s="132" customFormat="1" ht="33.75" x14ac:dyDescent="0.2">
      <c r="A832" s="157" t="s">
        <v>2168</v>
      </c>
      <c r="B832" s="158" t="s">
        <v>1947</v>
      </c>
      <c r="C832" s="917" t="s">
        <v>1948</v>
      </c>
      <c r="D832" s="917"/>
      <c r="E832" s="917"/>
      <c r="F832" s="159" t="s">
        <v>1949</v>
      </c>
      <c r="G832" s="159" t="s">
        <v>31</v>
      </c>
      <c r="H832" s="159" t="s">
        <v>31</v>
      </c>
      <c r="I832" s="159" t="s">
        <v>2169</v>
      </c>
      <c r="J832" s="160">
        <v>15.36</v>
      </c>
      <c r="K832" s="159" t="s">
        <v>31</v>
      </c>
      <c r="L832" s="160">
        <v>8176.9</v>
      </c>
      <c r="M832" s="161" t="s">
        <v>31</v>
      </c>
      <c r="N832" s="162" t="s">
        <v>31</v>
      </c>
      <c r="R832" s="137" t="s">
        <v>1948</v>
      </c>
    </row>
    <row r="833" spans="1:24" s="132" customFormat="1" ht="22.5" x14ac:dyDescent="0.2">
      <c r="A833" s="157" t="s">
        <v>2170</v>
      </c>
      <c r="B833" s="158" t="s">
        <v>1951</v>
      </c>
      <c r="C833" s="917" t="s">
        <v>1952</v>
      </c>
      <c r="D833" s="917"/>
      <c r="E833" s="917"/>
      <c r="F833" s="159" t="s">
        <v>650</v>
      </c>
      <c r="G833" s="159" t="s">
        <v>31</v>
      </c>
      <c r="H833" s="159" t="s">
        <v>31</v>
      </c>
      <c r="I833" s="159" t="s">
        <v>2171</v>
      </c>
      <c r="J833" s="160" t="s">
        <v>31</v>
      </c>
      <c r="K833" s="159" t="s">
        <v>31</v>
      </c>
      <c r="L833" s="160" t="s">
        <v>31</v>
      </c>
      <c r="M833" s="161" t="s">
        <v>31</v>
      </c>
      <c r="N833" s="162" t="s">
        <v>31</v>
      </c>
      <c r="R833" s="137" t="s">
        <v>1952</v>
      </c>
    </row>
    <row r="834" spans="1:24" s="132" customFormat="1" x14ac:dyDescent="0.2">
      <c r="A834" s="163"/>
      <c r="B834" s="164"/>
      <c r="C834" s="904" t="s">
        <v>2172</v>
      </c>
      <c r="D834" s="904"/>
      <c r="E834" s="904"/>
      <c r="F834" s="904"/>
      <c r="G834" s="904"/>
      <c r="H834" s="904"/>
      <c r="I834" s="904"/>
      <c r="J834" s="904"/>
      <c r="K834" s="904"/>
      <c r="L834" s="904"/>
      <c r="M834" s="904"/>
      <c r="N834" s="912"/>
      <c r="S834" s="137" t="s">
        <v>2172</v>
      </c>
    </row>
    <row r="835" spans="1:24" s="132" customFormat="1" ht="33.75" x14ac:dyDescent="0.2">
      <c r="A835" s="165"/>
      <c r="B835" s="166" t="s">
        <v>518</v>
      </c>
      <c r="C835" s="904" t="s">
        <v>519</v>
      </c>
      <c r="D835" s="904"/>
      <c r="E835" s="904"/>
      <c r="F835" s="904"/>
      <c r="G835" s="904"/>
      <c r="H835" s="904"/>
      <c r="I835" s="904"/>
      <c r="J835" s="904"/>
      <c r="K835" s="904"/>
      <c r="L835" s="904"/>
      <c r="M835" s="904"/>
      <c r="N835" s="912"/>
      <c r="T835" s="137" t="s">
        <v>519</v>
      </c>
    </row>
    <row r="836" spans="1:24" s="132" customFormat="1" x14ac:dyDescent="0.2">
      <c r="A836" s="167"/>
      <c r="B836" s="166" t="s">
        <v>225</v>
      </c>
      <c r="C836" s="904" t="s">
        <v>255</v>
      </c>
      <c r="D836" s="904"/>
      <c r="E836" s="904"/>
      <c r="F836" s="168" t="s">
        <v>31</v>
      </c>
      <c r="G836" s="168" t="s">
        <v>31</v>
      </c>
      <c r="H836" s="168" t="s">
        <v>31</v>
      </c>
      <c r="I836" s="168" t="s">
        <v>31</v>
      </c>
      <c r="J836" s="169">
        <v>135.36000000000001</v>
      </c>
      <c r="K836" s="168" t="s">
        <v>520</v>
      </c>
      <c r="L836" s="169">
        <v>5.58</v>
      </c>
      <c r="M836" s="170" t="s">
        <v>31</v>
      </c>
      <c r="N836" s="171" t="s">
        <v>31</v>
      </c>
      <c r="U836" s="137" t="s">
        <v>255</v>
      </c>
    </row>
    <row r="837" spans="1:24" s="132" customFormat="1" x14ac:dyDescent="0.2">
      <c r="A837" s="167"/>
      <c r="B837" s="166" t="s">
        <v>235</v>
      </c>
      <c r="C837" s="904" t="s">
        <v>236</v>
      </c>
      <c r="D837" s="904"/>
      <c r="E837" s="904"/>
      <c r="F837" s="168" t="s">
        <v>31</v>
      </c>
      <c r="G837" s="168" t="s">
        <v>31</v>
      </c>
      <c r="H837" s="168" t="s">
        <v>31</v>
      </c>
      <c r="I837" s="168" t="s">
        <v>31</v>
      </c>
      <c r="J837" s="169">
        <v>58.09</v>
      </c>
      <c r="K837" s="168" t="s">
        <v>520</v>
      </c>
      <c r="L837" s="169">
        <v>2.4</v>
      </c>
      <c r="M837" s="170" t="s">
        <v>31</v>
      </c>
      <c r="N837" s="171" t="s">
        <v>31</v>
      </c>
      <c r="U837" s="137" t="s">
        <v>236</v>
      </c>
    </row>
    <row r="838" spans="1:24" s="132" customFormat="1" x14ac:dyDescent="0.2">
      <c r="A838" s="167"/>
      <c r="B838" s="166" t="s">
        <v>238</v>
      </c>
      <c r="C838" s="904" t="s">
        <v>239</v>
      </c>
      <c r="D838" s="904"/>
      <c r="E838" s="904"/>
      <c r="F838" s="168" t="s">
        <v>31</v>
      </c>
      <c r="G838" s="168" t="s">
        <v>31</v>
      </c>
      <c r="H838" s="168" t="s">
        <v>31</v>
      </c>
      <c r="I838" s="168" t="s">
        <v>31</v>
      </c>
      <c r="J838" s="169">
        <v>5.0199999999999996</v>
      </c>
      <c r="K838" s="168" t="s">
        <v>520</v>
      </c>
      <c r="L838" s="169">
        <v>0.21</v>
      </c>
      <c r="M838" s="170" t="s">
        <v>31</v>
      </c>
      <c r="N838" s="171" t="s">
        <v>31</v>
      </c>
      <c r="U838" s="137" t="s">
        <v>239</v>
      </c>
    </row>
    <row r="839" spans="1:24" s="132" customFormat="1" x14ac:dyDescent="0.2">
      <c r="A839" s="167"/>
      <c r="B839" s="166" t="s">
        <v>256</v>
      </c>
      <c r="C839" s="904" t="s">
        <v>257</v>
      </c>
      <c r="D839" s="904"/>
      <c r="E839" s="904"/>
      <c r="F839" s="168" t="s">
        <v>31</v>
      </c>
      <c r="G839" s="168" t="s">
        <v>31</v>
      </c>
      <c r="H839" s="168" t="s">
        <v>31</v>
      </c>
      <c r="I839" s="168" t="s">
        <v>31</v>
      </c>
      <c r="J839" s="169">
        <v>894.6</v>
      </c>
      <c r="K839" s="168" t="s">
        <v>31</v>
      </c>
      <c r="L839" s="169">
        <v>29.52</v>
      </c>
      <c r="M839" s="170" t="s">
        <v>31</v>
      </c>
      <c r="N839" s="171" t="s">
        <v>31</v>
      </c>
      <c r="U839" s="137" t="s">
        <v>257</v>
      </c>
    </row>
    <row r="840" spans="1:24" s="132" customFormat="1" x14ac:dyDescent="0.2">
      <c r="A840" s="167"/>
      <c r="B840" s="166" t="s">
        <v>31</v>
      </c>
      <c r="C840" s="904" t="s">
        <v>258</v>
      </c>
      <c r="D840" s="904"/>
      <c r="E840" s="904"/>
      <c r="F840" s="168" t="s">
        <v>241</v>
      </c>
      <c r="G840" s="168" t="s">
        <v>389</v>
      </c>
      <c r="H840" s="168" t="s">
        <v>520</v>
      </c>
      <c r="I840" s="168" t="s">
        <v>2173</v>
      </c>
      <c r="J840" s="169" t="s">
        <v>31</v>
      </c>
      <c r="K840" s="168" t="s">
        <v>31</v>
      </c>
      <c r="L840" s="169" t="s">
        <v>31</v>
      </c>
      <c r="M840" s="170" t="s">
        <v>31</v>
      </c>
      <c r="N840" s="171" t="s">
        <v>31</v>
      </c>
      <c r="V840" s="137" t="s">
        <v>258</v>
      </c>
    </row>
    <row r="841" spans="1:24" s="132" customFormat="1" x14ac:dyDescent="0.2">
      <c r="A841" s="167"/>
      <c r="B841" s="166" t="s">
        <v>31</v>
      </c>
      <c r="C841" s="904" t="s">
        <v>240</v>
      </c>
      <c r="D841" s="904"/>
      <c r="E841" s="904"/>
      <c r="F841" s="168" t="s">
        <v>241</v>
      </c>
      <c r="G841" s="168" t="s">
        <v>860</v>
      </c>
      <c r="H841" s="168" t="s">
        <v>520</v>
      </c>
      <c r="I841" s="168" t="s">
        <v>2174</v>
      </c>
      <c r="J841" s="169" t="s">
        <v>31</v>
      </c>
      <c r="K841" s="168" t="s">
        <v>31</v>
      </c>
      <c r="L841" s="169" t="s">
        <v>31</v>
      </c>
      <c r="M841" s="170" t="s">
        <v>31</v>
      </c>
      <c r="N841" s="171" t="s">
        <v>31</v>
      </c>
      <c r="V841" s="137" t="s">
        <v>240</v>
      </c>
    </row>
    <row r="842" spans="1:24" s="132" customFormat="1" x14ac:dyDescent="0.2">
      <c r="A842" s="167"/>
      <c r="B842" s="166" t="s">
        <v>31</v>
      </c>
      <c r="C842" s="917" t="s">
        <v>244</v>
      </c>
      <c r="D842" s="917"/>
      <c r="E842" s="917"/>
      <c r="F842" s="159" t="s">
        <v>31</v>
      </c>
      <c r="G842" s="159" t="s">
        <v>31</v>
      </c>
      <c r="H842" s="159" t="s">
        <v>31</v>
      </c>
      <c r="I842" s="159" t="s">
        <v>31</v>
      </c>
      <c r="J842" s="160">
        <v>1088.05</v>
      </c>
      <c r="K842" s="159" t="s">
        <v>31</v>
      </c>
      <c r="L842" s="160">
        <v>37.5</v>
      </c>
      <c r="M842" s="161" t="s">
        <v>31</v>
      </c>
      <c r="N842" s="162" t="s">
        <v>31</v>
      </c>
      <c r="W842" s="137" t="s">
        <v>244</v>
      </c>
    </row>
    <row r="843" spans="1:24" s="132" customFormat="1" x14ac:dyDescent="0.2">
      <c r="A843" s="167"/>
      <c r="B843" s="166" t="s">
        <v>31</v>
      </c>
      <c r="C843" s="904" t="s">
        <v>245</v>
      </c>
      <c r="D843" s="904"/>
      <c r="E843" s="904"/>
      <c r="F843" s="168" t="s">
        <v>31</v>
      </c>
      <c r="G843" s="168" t="s">
        <v>31</v>
      </c>
      <c r="H843" s="168" t="s">
        <v>31</v>
      </c>
      <c r="I843" s="168" t="s">
        <v>31</v>
      </c>
      <c r="J843" s="169" t="s">
        <v>31</v>
      </c>
      <c r="K843" s="168" t="s">
        <v>31</v>
      </c>
      <c r="L843" s="169">
        <v>5.79</v>
      </c>
      <c r="M843" s="170" t="s">
        <v>31</v>
      </c>
      <c r="N843" s="171" t="s">
        <v>31</v>
      </c>
      <c r="V843" s="137" t="s">
        <v>245</v>
      </c>
    </row>
    <row r="844" spans="1:24" s="132" customFormat="1" ht="22.5" x14ac:dyDescent="0.2">
      <c r="A844" s="167"/>
      <c r="B844" s="166" t="s">
        <v>892</v>
      </c>
      <c r="C844" s="904" t="s">
        <v>893</v>
      </c>
      <c r="D844" s="904"/>
      <c r="E844" s="904"/>
      <c r="F844" s="168" t="s">
        <v>144</v>
      </c>
      <c r="G844" s="168" t="s">
        <v>248</v>
      </c>
      <c r="H844" s="168" t="s">
        <v>31</v>
      </c>
      <c r="I844" s="168" t="s">
        <v>248</v>
      </c>
      <c r="J844" s="169" t="s">
        <v>31</v>
      </c>
      <c r="K844" s="168" t="s">
        <v>31</v>
      </c>
      <c r="L844" s="169">
        <v>5.5</v>
      </c>
      <c r="M844" s="170" t="s">
        <v>31</v>
      </c>
      <c r="N844" s="171" t="s">
        <v>31</v>
      </c>
      <c r="V844" s="137" t="s">
        <v>893</v>
      </c>
    </row>
    <row r="845" spans="1:24" s="132" customFormat="1" ht="22.5" x14ac:dyDescent="0.2">
      <c r="A845" s="167"/>
      <c r="B845" s="166" t="s">
        <v>894</v>
      </c>
      <c r="C845" s="904" t="s">
        <v>895</v>
      </c>
      <c r="D845" s="904"/>
      <c r="E845" s="904"/>
      <c r="F845" s="168" t="s">
        <v>144</v>
      </c>
      <c r="G845" s="168" t="s">
        <v>554</v>
      </c>
      <c r="H845" s="168" t="s">
        <v>31</v>
      </c>
      <c r="I845" s="168" t="s">
        <v>554</v>
      </c>
      <c r="J845" s="169" t="s">
        <v>31</v>
      </c>
      <c r="K845" s="168" t="s">
        <v>31</v>
      </c>
      <c r="L845" s="169">
        <v>3.76</v>
      </c>
      <c r="M845" s="170" t="s">
        <v>31</v>
      </c>
      <c r="N845" s="171" t="s">
        <v>31</v>
      </c>
      <c r="V845" s="137" t="s">
        <v>895</v>
      </c>
    </row>
    <row r="846" spans="1:24" s="132" customFormat="1" x14ac:dyDescent="0.2">
      <c r="A846" s="172"/>
      <c r="B846" s="173"/>
      <c r="C846" s="918" t="s">
        <v>252</v>
      </c>
      <c r="D846" s="918"/>
      <c r="E846" s="918"/>
      <c r="F846" s="174" t="s">
        <v>31</v>
      </c>
      <c r="G846" s="174" t="s">
        <v>31</v>
      </c>
      <c r="H846" s="174" t="s">
        <v>31</v>
      </c>
      <c r="I846" s="174" t="s">
        <v>31</v>
      </c>
      <c r="J846" s="175" t="s">
        <v>31</v>
      </c>
      <c r="K846" s="174" t="s">
        <v>31</v>
      </c>
      <c r="L846" s="175">
        <v>46.76</v>
      </c>
      <c r="M846" s="161" t="s">
        <v>31</v>
      </c>
      <c r="N846" s="176" t="s">
        <v>31</v>
      </c>
      <c r="X846" s="137" t="s">
        <v>252</v>
      </c>
    </row>
    <row r="847" spans="1:24" s="132" customFormat="1" ht="22.5" x14ac:dyDescent="0.2">
      <c r="A847" s="157" t="s">
        <v>2175</v>
      </c>
      <c r="B847" s="158" t="s">
        <v>1956</v>
      </c>
      <c r="C847" s="917" t="s">
        <v>1957</v>
      </c>
      <c r="D847" s="917"/>
      <c r="E847" s="917"/>
      <c r="F847" s="159" t="s">
        <v>564</v>
      </c>
      <c r="G847" s="159" t="s">
        <v>31</v>
      </c>
      <c r="H847" s="159" t="s">
        <v>31</v>
      </c>
      <c r="I847" s="159" t="s">
        <v>2176</v>
      </c>
      <c r="J847" s="160">
        <v>6726.18</v>
      </c>
      <c r="K847" s="159" t="s">
        <v>31</v>
      </c>
      <c r="L847" s="160">
        <v>43.52</v>
      </c>
      <c r="M847" s="161" t="s">
        <v>31</v>
      </c>
      <c r="N847" s="162" t="s">
        <v>31</v>
      </c>
      <c r="R847" s="137" t="s">
        <v>1957</v>
      </c>
    </row>
    <row r="848" spans="1:24" s="132" customFormat="1" x14ac:dyDescent="0.2">
      <c r="A848" s="163"/>
      <c r="B848" s="164"/>
      <c r="C848" s="904" t="s">
        <v>2177</v>
      </c>
      <c r="D848" s="904"/>
      <c r="E848" s="904"/>
      <c r="F848" s="904"/>
      <c r="G848" s="904"/>
      <c r="H848" s="904"/>
      <c r="I848" s="904"/>
      <c r="J848" s="904"/>
      <c r="K848" s="904"/>
      <c r="L848" s="904"/>
      <c r="M848" s="904"/>
      <c r="N848" s="912"/>
      <c r="S848" s="137" t="s">
        <v>2177</v>
      </c>
    </row>
    <row r="849" spans="1:24" s="132" customFormat="1" ht="22.5" x14ac:dyDescent="0.2">
      <c r="A849" s="157" t="s">
        <v>2178</v>
      </c>
      <c r="B849" s="158" t="s">
        <v>1960</v>
      </c>
      <c r="C849" s="917" t="s">
        <v>1961</v>
      </c>
      <c r="D849" s="917"/>
      <c r="E849" s="917"/>
      <c r="F849" s="159" t="s">
        <v>564</v>
      </c>
      <c r="G849" s="159" t="s">
        <v>31</v>
      </c>
      <c r="H849" s="159" t="s">
        <v>31</v>
      </c>
      <c r="I849" s="159" t="s">
        <v>2059</v>
      </c>
      <c r="J849" s="160" t="s">
        <v>31</v>
      </c>
      <c r="K849" s="159" t="s">
        <v>31</v>
      </c>
      <c r="L849" s="160" t="s">
        <v>31</v>
      </c>
      <c r="M849" s="161" t="s">
        <v>31</v>
      </c>
      <c r="N849" s="162" t="s">
        <v>31</v>
      </c>
      <c r="R849" s="137" t="s">
        <v>1961</v>
      </c>
    </row>
    <row r="850" spans="1:24" s="132" customFormat="1" x14ac:dyDescent="0.2">
      <c r="A850" s="163"/>
      <c r="B850" s="164"/>
      <c r="C850" s="904" t="s">
        <v>2179</v>
      </c>
      <c r="D850" s="904"/>
      <c r="E850" s="904"/>
      <c r="F850" s="904"/>
      <c r="G850" s="904"/>
      <c r="H850" s="904"/>
      <c r="I850" s="904"/>
      <c r="J850" s="904"/>
      <c r="K850" s="904"/>
      <c r="L850" s="904"/>
      <c r="M850" s="904"/>
      <c r="N850" s="912"/>
      <c r="S850" s="137" t="s">
        <v>2179</v>
      </c>
    </row>
    <row r="851" spans="1:24" s="132" customFormat="1" ht="33.75" x14ac:dyDescent="0.2">
      <c r="A851" s="165"/>
      <c r="B851" s="166" t="s">
        <v>518</v>
      </c>
      <c r="C851" s="904" t="s">
        <v>519</v>
      </c>
      <c r="D851" s="904"/>
      <c r="E851" s="904"/>
      <c r="F851" s="904"/>
      <c r="G851" s="904"/>
      <c r="H851" s="904"/>
      <c r="I851" s="904"/>
      <c r="J851" s="904"/>
      <c r="K851" s="904"/>
      <c r="L851" s="904"/>
      <c r="M851" s="904"/>
      <c r="N851" s="912"/>
      <c r="T851" s="137" t="s">
        <v>519</v>
      </c>
    </row>
    <row r="852" spans="1:24" s="132" customFormat="1" x14ac:dyDescent="0.2">
      <c r="A852" s="167"/>
      <c r="B852" s="166" t="s">
        <v>225</v>
      </c>
      <c r="C852" s="904" t="s">
        <v>255</v>
      </c>
      <c r="D852" s="904"/>
      <c r="E852" s="904"/>
      <c r="F852" s="168" t="s">
        <v>31</v>
      </c>
      <c r="G852" s="168" t="s">
        <v>31</v>
      </c>
      <c r="H852" s="168" t="s">
        <v>31</v>
      </c>
      <c r="I852" s="168" t="s">
        <v>31</v>
      </c>
      <c r="J852" s="169">
        <v>1795.86</v>
      </c>
      <c r="K852" s="168" t="s">
        <v>520</v>
      </c>
      <c r="L852" s="169">
        <v>6.73</v>
      </c>
      <c r="M852" s="170" t="s">
        <v>31</v>
      </c>
      <c r="N852" s="171" t="s">
        <v>31</v>
      </c>
      <c r="U852" s="137" t="s">
        <v>255</v>
      </c>
    </row>
    <row r="853" spans="1:24" s="132" customFormat="1" x14ac:dyDescent="0.2">
      <c r="A853" s="167"/>
      <c r="B853" s="166" t="s">
        <v>235</v>
      </c>
      <c r="C853" s="904" t="s">
        <v>236</v>
      </c>
      <c r="D853" s="904"/>
      <c r="E853" s="904"/>
      <c r="F853" s="168" t="s">
        <v>31</v>
      </c>
      <c r="G853" s="168" t="s">
        <v>31</v>
      </c>
      <c r="H853" s="168" t="s">
        <v>31</v>
      </c>
      <c r="I853" s="168" t="s">
        <v>31</v>
      </c>
      <c r="J853" s="169">
        <v>28.64</v>
      </c>
      <c r="K853" s="168" t="s">
        <v>520</v>
      </c>
      <c r="L853" s="169">
        <v>0.11</v>
      </c>
      <c r="M853" s="170" t="s">
        <v>31</v>
      </c>
      <c r="N853" s="171" t="s">
        <v>31</v>
      </c>
      <c r="U853" s="137" t="s">
        <v>236</v>
      </c>
    </row>
    <row r="854" spans="1:24" s="132" customFormat="1" x14ac:dyDescent="0.2">
      <c r="A854" s="167"/>
      <c r="B854" s="166" t="s">
        <v>238</v>
      </c>
      <c r="C854" s="904" t="s">
        <v>239</v>
      </c>
      <c r="D854" s="904"/>
      <c r="E854" s="904"/>
      <c r="F854" s="168" t="s">
        <v>31</v>
      </c>
      <c r="G854" s="168" t="s">
        <v>31</v>
      </c>
      <c r="H854" s="168" t="s">
        <v>31</v>
      </c>
      <c r="I854" s="168" t="s">
        <v>31</v>
      </c>
      <c r="J854" s="169">
        <v>4.09</v>
      </c>
      <c r="K854" s="168" t="s">
        <v>520</v>
      </c>
      <c r="L854" s="169">
        <v>0.02</v>
      </c>
      <c r="M854" s="170" t="s">
        <v>31</v>
      </c>
      <c r="N854" s="171" t="s">
        <v>31</v>
      </c>
      <c r="U854" s="137" t="s">
        <v>239</v>
      </c>
    </row>
    <row r="855" spans="1:24" s="132" customFormat="1" x14ac:dyDescent="0.2">
      <c r="A855" s="167"/>
      <c r="B855" s="166" t="s">
        <v>31</v>
      </c>
      <c r="C855" s="904" t="s">
        <v>258</v>
      </c>
      <c r="D855" s="904"/>
      <c r="E855" s="904"/>
      <c r="F855" s="168" t="s">
        <v>241</v>
      </c>
      <c r="G855" s="168" t="s">
        <v>1964</v>
      </c>
      <c r="H855" s="168" t="s">
        <v>520</v>
      </c>
      <c r="I855" s="168" t="s">
        <v>2051</v>
      </c>
      <c r="J855" s="169" t="s">
        <v>31</v>
      </c>
      <c r="K855" s="168" t="s">
        <v>31</v>
      </c>
      <c r="L855" s="169" t="s">
        <v>31</v>
      </c>
      <c r="M855" s="170" t="s">
        <v>31</v>
      </c>
      <c r="N855" s="171" t="s">
        <v>31</v>
      </c>
      <c r="V855" s="137" t="s">
        <v>258</v>
      </c>
    </row>
    <row r="856" spans="1:24" s="132" customFormat="1" x14ac:dyDescent="0.2">
      <c r="A856" s="167"/>
      <c r="B856" s="166" t="s">
        <v>31</v>
      </c>
      <c r="C856" s="904" t="s">
        <v>240</v>
      </c>
      <c r="D856" s="904"/>
      <c r="E856" s="904"/>
      <c r="F856" s="168" t="s">
        <v>241</v>
      </c>
      <c r="G856" s="168" t="s">
        <v>585</v>
      </c>
      <c r="H856" s="168" t="s">
        <v>520</v>
      </c>
      <c r="I856" s="168" t="s">
        <v>2061</v>
      </c>
      <c r="J856" s="169" t="s">
        <v>31</v>
      </c>
      <c r="K856" s="168" t="s">
        <v>31</v>
      </c>
      <c r="L856" s="169" t="s">
        <v>31</v>
      </c>
      <c r="M856" s="170" t="s">
        <v>31</v>
      </c>
      <c r="N856" s="171" t="s">
        <v>31</v>
      </c>
      <c r="V856" s="137" t="s">
        <v>240</v>
      </c>
    </row>
    <row r="857" spans="1:24" s="132" customFormat="1" x14ac:dyDescent="0.2">
      <c r="A857" s="167"/>
      <c r="B857" s="166" t="s">
        <v>31</v>
      </c>
      <c r="C857" s="917" t="s">
        <v>244</v>
      </c>
      <c r="D857" s="917"/>
      <c r="E857" s="917"/>
      <c r="F857" s="159" t="s">
        <v>31</v>
      </c>
      <c r="G857" s="159" t="s">
        <v>31</v>
      </c>
      <c r="H857" s="159" t="s">
        <v>31</v>
      </c>
      <c r="I857" s="159" t="s">
        <v>31</v>
      </c>
      <c r="J857" s="160">
        <v>1824.5</v>
      </c>
      <c r="K857" s="159" t="s">
        <v>31</v>
      </c>
      <c r="L857" s="160">
        <v>6.84</v>
      </c>
      <c r="M857" s="161" t="s">
        <v>31</v>
      </c>
      <c r="N857" s="162" t="s">
        <v>31</v>
      </c>
      <c r="W857" s="137" t="s">
        <v>244</v>
      </c>
    </row>
    <row r="858" spans="1:24" s="132" customFormat="1" x14ac:dyDescent="0.2">
      <c r="A858" s="167"/>
      <c r="B858" s="166" t="s">
        <v>31</v>
      </c>
      <c r="C858" s="904" t="s">
        <v>245</v>
      </c>
      <c r="D858" s="904"/>
      <c r="E858" s="904"/>
      <c r="F858" s="168" t="s">
        <v>31</v>
      </c>
      <c r="G858" s="168" t="s">
        <v>31</v>
      </c>
      <c r="H858" s="168" t="s">
        <v>31</v>
      </c>
      <c r="I858" s="168" t="s">
        <v>31</v>
      </c>
      <c r="J858" s="169" t="s">
        <v>31</v>
      </c>
      <c r="K858" s="168" t="s">
        <v>31</v>
      </c>
      <c r="L858" s="169">
        <v>6.75</v>
      </c>
      <c r="M858" s="170" t="s">
        <v>31</v>
      </c>
      <c r="N858" s="171" t="s">
        <v>31</v>
      </c>
      <c r="V858" s="137" t="s">
        <v>245</v>
      </c>
    </row>
    <row r="859" spans="1:24" s="132" customFormat="1" ht="33.75" x14ac:dyDescent="0.2">
      <c r="A859" s="167"/>
      <c r="B859" s="166" t="s">
        <v>549</v>
      </c>
      <c r="C859" s="904" t="s">
        <v>550</v>
      </c>
      <c r="D859" s="904"/>
      <c r="E859" s="904"/>
      <c r="F859" s="168" t="s">
        <v>144</v>
      </c>
      <c r="G859" s="168" t="s">
        <v>551</v>
      </c>
      <c r="H859" s="168" t="s">
        <v>31</v>
      </c>
      <c r="I859" s="168" t="s">
        <v>551</v>
      </c>
      <c r="J859" s="169" t="s">
        <v>31</v>
      </c>
      <c r="K859" s="168" t="s">
        <v>31</v>
      </c>
      <c r="L859" s="169">
        <v>7.09</v>
      </c>
      <c r="M859" s="170" t="s">
        <v>31</v>
      </c>
      <c r="N859" s="171" t="s">
        <v>31</v>
      </c>
      <c r="V859" s="137" t="s">
        <v>550</v>
      </c>
    </row>
    <row r="860" spans="1:24" s="132" customFormat="1" ht="33.75" x14ac:dyDescent="0.2">
      <c r="A860" s="167"/>
      <c r="B860" s="166" t="s">
        <v>552</v>
      </c>
      <c r="C860" s="904" t="s">
        <v>553</v>
      </c>
      <c r="D860" s="904"/>
      <c r="E860" s="904"/>
      <c r="F860" s="168" t="s">
        <v>144</v>
      </c>
      <c r="G860" s="168" t="s">
        <v>554</v>
      </c>
      <c r="H860" s="168" t="s">
        <v>31</v>
      </c>
      <c r="I860" s="168" t="s">
        <v>554</v>
      </c>
      <c r="J860" s="169" t="s">
        <v>31</v>
      </c>
      <c r="K860" s="168" t="s">
        <v>31</v>
      </c>
      <c r="L860" s="169">
        <v>4.3899999999999997</v>
      </c>
      <c r="M860" s="170" t="s">
        <v>31</v>
      </c>
      <c r="N860" s="171" t="s">
        <v>31</v>
      </c>
      <c r="V860" s="137" t="s">
        <v>553</v>
      </c>
    </row>
    <row r="861" spans="1:24" s="132" customFormat="1" x14ac:dyDescent="0.2">
      <c r="A861" s="172"/>
      <c r="B861" s="173"/>
      <c r="C861" s="918" t="s">
        <v>252</v>
      </c>
      <c r="D861" s="918"/>
      <c r="E861" s="918"/>
      <c r="F861" s="174" t="s">
        <v>31</v>
      </c>
      <c r="G861" s="174" t="s">
        <v>31</v>
      </c>
      <c r="H861" s="174" t="s">
        <v>31</v>
      </c>
      <c r="I861" s="174" t="s">
        <v>31</v>
      </c>
      <c r="J861" s="175" t="s">
        <v>31</v>
      </c>
      <c r="K861" s="174" t="s">
        <v>31</v>
      </c>
      <c r="L861" s="175">
        <v>18.32</v>
      </c>
      <c r="M861" s="161" t="s">
        <v>31</v>
      </c>
      <c r="N861" s="176" t="s">
        <v>31</v>
      </c>
      <c r="X861" s="137" t="s">
        <v>252</v>
      </c>
    </row>
    <row r="862" spans="1:24" s="132" customFormat="1" ht="22.5" x14ac:dyDescent="0.2">
      <c r="A862" s="157" t="s">
        <v>2180</v>
      </c>
      <c r="B862" s="158" t="s">
        <v>1967</v>
      </c>
      <c r="C862" s="917" t="s">
        <v>1968</v>
      </c>
      <c r="D862" s="917"/>
      <c r="E862" s="917"/>
      <c r="F862" s="159" t="s">
        <v>744</v>
      </c>
      <c r="G862" s="159" t="s">
        <v>31</v>
      </c>
      <c r="H862" s="159" t="s">
        <v>31</v>
      </c>
      <c r="I862" s="159" t="s">
        <v>419</v>
      </c>
      <c r="J862" s="160">
        <v>25.03</v>
      </c>
      <c r="K862" s="159" t="s">
        <v>31</v>
      </c>
      <c r="L862" s="160">
        <v>57.57</v>
      </c>
      <c r="M862" s="161" t="s">
        <v>31</v>
      </c>
      <c r="N862" s="162" t="s">
        <v>31</v>
      </c>
      <c r="R862" s="137" t="s">
        <v>1968</v>
      </c>
    </row>
    <row r="863" spans="1:24" s="132" customFormat="1" x14ac:dyDescent="0.2">
      <c r="A863" s="920" t="s">
        <v>2181</v>
      </c>
      <c r="B863" s="921"/>
      <c r="C863" s="921"/>
      <c r="D863" s="921"/>
      <c r="E863" s="921"/>
      <c r="F863" s="921"/>
      <c r="G863" s="921"/>
      <c r="H863" s="921"/>
      <c r="I863" s="921"/>
      <c r="J863" s="921"/>
      <c r="K863" s="921"/>
      <c r="L863" s="921"/>
      <c r="M863" s="921"/>
      <c r="N863" s="922"/>
      <c r="Q863" s="137" t="s">
        <v>2181</v>
      </c>
    </row>
    <row r="864" spans="1:24" s="132" customFormat="1" ht="56.25" x14ac:dyDescent="0.2">
      <c r="A864" s="157" t="s">
        <v>2182</v>
      </c>
      <c r="B864" s="158" t="s">
        <v>1869</v>
      </c>
      <c r="C864" s="917" t="s">
        <v>1870</v>
      </c>
      <c r="D864" s="917"/>
      <c r="E864" s="917"/>
      <c r="F864" s="159" t="s">
        <v>228</v>
      </c>
      <c r="G864" s="159" t="s">
        <v>31</v>
      </c>
      <c r="H864" s="159" t="s">
        <v>31</v>
      </c>
      <c r="I864" s="159" t="s">
        <v>2183</v>
      </c>
      <c r="J864" s="160" t="s">
        <v>31</v>
      </c>
      <c r="K864" s="159" t="s">
        <v>31</v>
      </c>
      <c r="L864" s="160" t="s">
        <v>31</v>
      </c>
      <c r="M864" s="161" t="s">
        <v>31</v>
      </c>
      <c r="N864" s="162" t="s">
        <v>31</v>
      </c>
      <c r="R864" s="137" t="s">
        <v>1870</v>
      </c>
    </row>
    <row r="865" spans="1:24" s="132" customFormat="1" x14ac:dyDescent="0.2">
      <c r="A865" s="163"/>
      <c r="B865" s="164"/>
      <c r="C865" s="904" t="s">
        <v>2184</v>
      </c>
      <c r="D865" s="904"/>
      <c r="E865" s="904"/>
      <c r="F865" s="904"/>
      <c r="G865" s="904"/>
      <c r="H865" s="904"/>
      <c r="I865" s="904"/>
      <c r="J865" s="904"/>
      <c r="K865" s="904"/>
      <c r="L865" s="904"/>
      <c r="M865" s="904"/>
      <c r="N865" s="912"/>
      <c r="S865" s="137" t="s">
        <v>2184</v>
      </c>
    </row>
    <row r="866" spans="1:24" s="132" customFormat="1" ht="33.75" x14ac:dyDescent="0.2">
      <c r="A866" s="165"/>
      <c r="B866" s="166" t="s">
        <v>518</v>
      </c>
      <c r="C866" s="904" t="s">
        <v>519</v>
      </c>
      <c r="D866" s="904"/>
      <c r="E866" s="904"/>
      <c r="F866" s="904"/>
      <c r="G866" s="904"/>
      <c r="H866" s="904"/>
      <c r="I866" s="904"/>
      <c r="J866" s="904"/>
      <c r="K866" s="904"/>
      <c r="L866" s="904"/>
      <c r="M866" s="904"/>
      <c r="N866" s="912"/>
      <c r="T866" s="137" t="s">
        <v>519</v>
      </c>
    </row>
    <row r="867" spans="1:24" s="132" customFormat="1" x14ac:dyDescent="0.2">
      <c r="A867" s="167"/>
      <c r="B867" s="166" t="s">
        <v>235</v>
      </c>
      <c r="C867" s="904" t="s">
        <v>236</v>
      </c>
      <c r="D867" s="904"/>
      <c r="E867" s="904"/>
      <c r="F867" s="168" t="s">
        <v>31</v>
      </c>
      <c r="G867" s="168" t="s">
        <v>31</v>
      </c>
      <c r="H867" s="168" t="s">
        <v>31</v>
      </c>
      <c r="I867" s="168" t="s">
        <v>31</v>
      </c>
      <c r="J867" s="169">
        <v>4547.3</v>
      </c>
      <c r="K867" s="168" t="s">
        <v>520</v>
      </c>
      <c r="L867" s="169">
        <v>842.39</v>
      </c>
      <c r="M867" s="170" t="s">
        <v>31</v>
      </c>
      <c r="N867" s="171" t="s">
        <v>31</v>
      </c>
      <c r="U867" s="137" t="s">
        <v>236</v>
      </c>
    </row>
    <row r="868" spans="1:24" s="132" customFormat="1" x14ac:dyDescent="0.2">
      <c r="A868" s="167"/>
      <c r="B868" s="166" t="s">
        <v>238</v>
      </c>
      <c r="C868" s="904" t="s">
        <v>239</v>
      </c>
      <c r="D868" s="904"/>
      <c r="E868" s="904"/>
      <c r="F868" s="168" t="s">
        <v>31</v>
      </c>
      <c r="G868" s="168" t="s">
        <v>31</v>
      </c>
      <c r="H868" s="168" t="s">
        <v>31</v>
      </c>
      <c r="I868" s="168" t="s">
        <v>31</v>
      </c>
      <c r="J868" s="169">
        <v>499.5</v>
      </c>
      <c r="K868" s="168" t="s">
        <v>520</v>
      </c>
      <c r="L868" s="169">
        <v>92.53</v>
      </c>
      <c r="M868" s="170" t="s">
        <v>31</v>
      </c>
      <c r="N868" s="171" t="s">
        <v>31</v>
      </c>
      <c r="U868" s="137" t="s">
        <v>239</v>
      </c>
    </row>
    <row r="869" spans="1:24" s="132" customFormat="1" x14ac:dyDescent="0.2">
      <c r="A869" s="167"/>
      <c r="B869" s="166" t="s">
        <v>31</v>
      </c>
      <c r="C869" s="904" t="s">
        <v>240</v>
      </c>
      <c r="D869" s="904"/>
      <c r="E869" s="904"/>
      <c r="F869" s="168" t="s">
        <v>241</v>
      </c>
      <c r="G869" s="168" t="s">
        <v>447</v>
      </c>
      <c r="H869" s="168" t="s">
        <v>520</v>
      </c>
      <c r="I869" s="168" t="s">
        <v>2185</v>
      </c>
      <c r="J869" s="169" t="s">
        <v>31</v>
      </c>
      <c r="K869" s="168" t="s">
        <v>31</v>
      </c>
      <c r="L869" s="169" t="s">
        <v>31</v>
      </c>
      <c r="M869" s="170" t="s">
        <v>31</v>
      </c>
      <c r="N869" s="171" t="s">
        <v>31</v>
      </c>
      <c r="V869" s="137" t="s">
        <v>240</v>
      </c>
    </row>
    <row r="870" spans="1:24" s="132" customFormat="1" x14ac:dyDescent="0.2">
      <c r="A870" s="167"/>
      <c r="B870" s="166" t="s">
        <v>31</v>
      </c>
      <c r="C870" s="917" t="s">
        <v>244</v>
      </c>
      <c r="D870" s="917"/>
      <c r="E870" s="917"/>
      <c r="F870" s="159" t="s">
        <v>31</v>
      </c>
      <c r="G870" s="159" t="s">
        <v>31</v>
      </c>
      <c r="H870" s="159" t="s">
        <v>31</v>
      </c>
      <c r="I870" s="159" t="s">
        <v>31</v>
      </c>
      <c r="J870" s="160">
        <v>4547.3</v>
      </c>
      <c r="K870" s="159" t="s">
        <v>31</v>
      </c>
      <c r="L870" s="160">
        <v>842.39</v>
      </c>
      <c r="M870" s="161" t="s">
        <v>31</v>
      </c>
      <c r="N870" s="162" t="s">
        <v>31</v>
      </c>
      <c r="W870" s="137" t="s">
        <v>244</v>
      </c>
    </row>
    <row r="871" spans="1:24" s="132" customFormat="1" x14ac:dyDescent="0.2">
      <c r="A871" s="167"/>
      <c r="B871" s="166" t="s">
        <v>31</v>
      </c>
      <c r="C871" s="904" t="s">
        <v>245</v>
      </c>
      <c r="D871" s="904"/>
      <c r="E871" s="904"/>
      <c r="F871" s="168" t="s">
        <v>31</v>
      </c>
      <c r="G871" s="168" t="s">
        <v>31</v>
      </c>
      <c r="H871" s="168" t="s">
        <v>31</v>
      </c>
      <c r="I871" s="168" t="s">
        <v>31</v>
      </c>
      <c r="J871" s="169" t="s">
        <v>31</v>
      </c>
      <c r="K871" s="168" t="s">
        <v>31</v>
      </c>
      <c r="L871" s="169">
        <v>92.53</v>
      </c>
      <c r="M871" s="170" t="s">
        <v>31</v>
      </c>
      <c r="N871" s="171" t="s">
        <v>31</v>
      </c>
      <c r="V871" s="137" t="s">
        <v>245</v>
      </c>
    </row>
    <row r="872" spans="1:24" s="132" customFormat="1" ht="33.75" x14ac:dyDescent="0.2">
      <c r="A872" s="167"/>
      <c r="B872" s="166" t="s">
        <v>246</v>
      </c>
      <c r="C872" s="904" t="s">
        <v>247</v>
      </c>
      <c r="D872" s="904"/>
      <c r="E872" s="904"/>
      <c r="F872" s="168" t="s">
        <v>144</v>
      </c>
      <c r="G872" s="168" t="s">
        <v>248</v>
      </c>
      <c r="H872" s="168" t="s">
        <v>31</v>
      </c>
      <c r="I872" s="168" t="s">
        <v>248</v>
      </c>
      <c r="J872" s="169" t="s">
        <v>31</v>
      </c>
      <c r="K872" s="168" t="s">
        <v>31</v>
      </c>
      <c r="L872" s="169">
        <v>87.9</v>
      </c>
      <c r="M872" s="170" t="s">
        <v>31</v>
      </c>
      <c r="N872" s="171" t="s">
        <v>31</v>
      </c>
      <c r="V872" s="137" t="s">
        <v>247</v>
      </c>
    </row>
    <row r="873" spans="1:24" s="132" customFormat="1" ht="22.5" x14ac:dyDescent="0.2">
      <c r="A873" s="167"/>
      <c r="B873" s="166" t="s">
        <v>249</v>
      </c>
      <c r="C873" s="904" t="s">
        <v>250</v>
      </c>
      <c r="D873" s="904"/>
      <c r="E873" s="904"/>
      <c r="F873" s="168" t="s">
        <v>144</v>
      </c>
      <c r="G873" s="168" t="s">
        <v>251</v>
      </c>
      <c r="H873" s="168" t="s">
        <v>31</v>
      </c>
      <c r="I873" s="168" t="s">
        <v>251</v>
      </c>
      <c r="J873" s="169" t="s">
        <v>31</v>
      </c>
      <c r="K873" s="168" t="s">
        <v>31</v>
      </c>
      <c r="L873" s="169">
        <v>46.27</v>
      </c>
      <c r="M873" s="170" t="s">
        <v>31</v>
      </c>
      <c r="N873" s="171" t="s">
        <v>31</v>
      </c>
      <c r="V873" s="137" t="s">
        <v>250</v>
      </c>
    </row>
    <row r="874" spans="1:24" s="132" customFormat="1" x14ac:dyDescent="0.2">
      <c r="A874" s="172"/>
      <c r="B874" s="173"/>
      <c r="C874" s="918" t="s">
        <v>252</v>
      </c>
      <c r="D874" s="918"/>
      <c r="E874" s="918"/>
      <c r="F874" s="174" t="s">
        <v>31</v>
      </c>
      <c r="G874" s="174" t="s">
        <v>31</v>
      </c>
      <c r="H874" s="174" t="s">
        <v>31</v>
      </c>
      <c r="I874" s="174" t="s">
        <v>31</v>
      </c>
      <c r="J874" s="175" t="s">
        <v>31</v>
      </c>
      <c r="K874" s="174" t="s">
        <v>31</v>
      </c>
      <c r="L874" s="175">
        <v>976.56</v>
      </c>
      <c r="M874" s="161" t="s">
        <v>31</v>
      </c>
      <c r="N874" s="176" t="s">
        <v>31</v>
      </c>
      <c r="X874" s="137" t="s">
        <v>252</v>
      </c>
    </row>
    <row r="875" spans="1:24" s="132" customFormat="1" ht="45" x14ac:dyDescent="0.2">
      <c r="A875" s="157" t="s">
        <v>2186</v>
      </c>
      <c r="B875" s="158" t="s">
        <v>263</v>
      </c>
      <c r="C875" s="917" t="s">
        <v>305</v>
      </c>
      <c r="D875" s="917"/>
      <c r="E875" s="917"/>
      <c r="F875" s="159" t="s">
        <v>265</v>
      </c>
      <c r="G875" s="159" t="s">
        <v>31</v>
      </c>
      <c r="H875" s="159" t="s">
        <v>31</v>
      </c>
      <c r="I875" s="159" t="s">
        <v>2187</v>
      </c>
      <c r="J875" s="160">
        <v>2.91</v>
      </c>
      <c r="K875" s="159" t="s">
        <v>31</v>
      </c>
      <c r="L875" s="160">
        <v>776.27</v>
      </c>
      <c r="M875" s="161" t="s">
        <v>31</v>
      </c>
      <c r="N875" s="162" t="s">
        <v>31</v>
      </c>
      <c r="R875" s="137" t="s">
        <v>305</v>
      </c>
    </row>
    <row r="876" spans="1:24" s="132" customFormat="1" x14ac:dyDescent="0.2">
      <c r="A876" s="163"/>
      <c r="B876" s="164"/>
      <c r="C876" s="904" t="s">
        <v>2188</v>
      </c>
      <c r="D876" s="904"/>
      <c r="E876" s="904"/>
      <c r="F876" s="904"/>
      <c r="G876" s="904"/>
      <c r="H876" s="904"/>
      <c r="I876" s="904"/>
      <c r="J876" s="904"/>
      <c r="K876" s="904"/>
      <c r="L876" s="904"/>
      <c r="M876" s="904"/>
      <c r="N876" s="912"/>
      <c r="S876" s="137" t="s">
        <v>2188</v>
      </c>
    </row>
    <row r="877" spans="1:24" s="132" customFormat="1" ht="45" x14ac:dyDescent="0.2">
      <c r="A877" s="157" t="s">
        <v>2189</v>
      </c>
      <c r="B877" s="158" t="s">
        <v>1876</v>
      </c>
      <c r="C877" s="917" t="s">
        <v>1877</v>
      </c>
      <c r="D877" s="917"/>
      <c r="E877" s="917"/>
      <c r="F877" s="159" t="s">
        <v>228</v>
      </c>
      <c r="G877" s="159" t="s">
        <v>31</v>
      </c>
      <c r="H877" s="159" t="s">
        <v>31</v>
      </c>
      <c r="I877" s="159" t="s">
        <v>2190</v>
      </c>
      <c r="J877" s="160" t="s">
        <v>31</v>
      </c>
      <c r="K877" s="159" t="s">
        <v>31</v>
      </c>
      <c r="L877" s="160" t="s">
        <v>31</v>
      </c>
      <c r="M877" s="161" t="s">
        <v>31</v>
      </c>
      <c r="N877" s="162" t="s">
        <v>31</v>
      </c>
      <c r="R877" s="137" t="s">
        <v>1877</v>
      </c>
    </row>
    <row r="878" spans="1:24" s="132" customFormat="1" x14ac:dyDescent="0.2">
      <c r="A878" s="163"/>
      <c r="B878" s="164"/>
      <c r="C878" s="904" t="s">
        <v>2191</v>
      </c>
      <c r="D878" s="904"/>
      <c r="E878" s="904"/>
      <c r="F878" s="904"/>
      <c r="G878" s="904"/>
      <c r="H878" s="904"/>
      <c r="I878" s="904"/>
      <c r="J878" s="904"/>
      <c r="K878" s="904"/>
      <c r="L878" s="904"/>
      <c r="M878" s="904"/>
      <c r="N878" s="912"/>
      <c r="S878" s="137" t="s">
        <v>2191</v>
      </c>
    </row>
    <row r="879" spans="1:24" s="132" customFormat="1" ht="33.75" x14ac:dyDescent="0.2">
      <c r="A879" s="165"/>
      <c r="B879" s="166" t="s">
        <v>518</v>
      </c>
      <c r="C879" s="904" t="s">
        <v>519</v>
      </c>
      <c r="D879" s="904"/>
      <c r="E879" s="904"/>
      <c r="F879" s="904"/>
      <c r="G879" s="904"/>
      <c r="H879" s="904"/>
      <c r="I879" s="904"/>
      <c r="J879" s="904"/>
      <c r="K879" s="904"/>
      <c r="L879" s="904"/>
      <c r="M879" s="904"/>
      <c r="N879" s="912"/>
      <c r="T879" s="137" t="s">
        <v>519</v>
      </c>
    </row>
    <row r="880" spans="1:24" s="132" customFormat="1" x14ac:dyDescent="0.2">
      <c r="A880" s="167"/>
      <c r="B880" s="166" t="s">
        <v>235</v>
      </c>
      <c r="C880" s="904" t="s">
        <v>236</v>
      </c>
      <c r="D880" s="904"/>
      <c r="E880" s="904"/>
      <c r="F880" s="168" t="s">
        <v>31</v>
      </c>
      <c r="G880" s="168" t="s">
        <v>31</v>
      </c>
      <c r="H880" s="168" t="s">
        <v>31</v>
      </c>
      <c r="I880" s="168" t="s">
        <v>31</v>
      </c>
      <c r="J880" s="169">
        <v>4500</v>
      </c>
      <c r="K880" s="168" t="s">
        <v>520</v>
      </c>
      <c r="L880" s="169">
        <v>2535.75</v>
      </c>
      <c r="M880" s="170" t="s">
        <v>31</v>
      </c>
      <c r="N880" s="171" t="s">
        <v>31</v>
      </c>
      <c r="U880" s="137" t="s">
        <v>236</v>
      </c>
    </row>
    <row r="881" spans="1:24" s="132" customFormat="1" x14ac:dyDescent="0.2">
      <c r="A881" s="167"/>
      <c r="B881" s="166" t="s">
        <v>238</v>
      </c>
      <c r="C881" s="904" t="s">
        <v>239</v>
      </c>
      <c r="D881" s="904"/>
      <c r="E881" s="904"/>
      <c r="F881" s="168" t="s">
        <v>31</v>
      </c>
      <c r="G881" s="168" t="s">
        <v>31</v>
      </c>
      <c r="H881" s="168" t="s">
        <v>31</v>
      </c>
      <c r="I881" s="168" t="s">
        <v>31</v>
      </c>
      <c r="J881" s="169">
        <v>607.5</v>
      </c>
      <c r="K881" s="168" t="s">
        <v>520</v>
      </c>
      <c r="L881" s="169">
        <v>342.33</v>
      </c>
      <c r="M881" s="170" t="s">
        <v>31</v>
      </c>
      <c r="N881" s="171" t="s">
        <v>31</v>
      </c>
      <c r="U881" s="137" t="s">
        <v>239</v>
      </c>
    </row>
    <row r="882" spans="1:24" s="132" customFormat="1" x14ac:dyDescent="0.2">
      <c r="A882" s="167"/>
      <c r="B882" s="166" t="s">
        <v>31</v>
      </c>
      <c r="C882" s="904" t="s">
        <v>240</v>
      </c>
      <c r="D882" s="904"/>
      <c r="E882" s="904"/>
      <c r="F882" s="168" t="s">
        <v>241</v>
      </c>
      <c r="G882" s="168" t="s">
        <v>1606</v>
      </c>
      <c r="H882" s="168" t="s">
        <v>520</v>
      </c>
      <c r="I882" s="168" t="s">
        <v>2192</v>
      </c>
      <c r="J882" s="169" t="s">
        <v>31</v>
      </c>
      <c r="K882" s="168" t="s">
        <v>31</v>
      </c>
      <c r="L882" s="169" t="s">
        <v>31</v>
      </c>
      <c r="M882" s="170" t="s">
        <v>31</v>
      </c>
      <c r="N882" s="171" t="s">
        <v>31</v>
      </c>
      <c r="V882" s="137" t="s">
        <v>240</v>
      </c>
    </row>
    <row r="883" spans="1:24" s="132" customFormat="1" x14ac:dyDescent="0.2">
      <c r="A883" s="167"/>
      <c r="B883" s="166" t="s">
        <v>31</v>
      </c>
      <c r="C883" s="917" t="s">
        <v>244</v>
      </c>
      <c r="D883" s="917"/>
      <c r="E883" s="917"/>
      <c r="F883" s="159" t="s">
        <v>31</v>
      </c>
      <c r="G883" s="159" t="s">
        <v>31</v>
      </c>
      <c r="H883" s="159" t="s">
        <v>31</v>
      </c>
      <c r="I883" s="159" t="s">
        <v>31</v>
      </c>
      <c r="J883" s="160">
        <v>4500</v>
      </c>
      <c r="K883" s="159" t="s">
        <v>31</v>
      </c>
      <c r="L883" s="160">
        <v>2535.75</v>
      </c>
      <c r="M883" s="161" t="s">
        <v>31</v>
      </c>
      <c r="N883" s="162" t="s">
        <v>31</v>
      </c>
      <c r="W883" s="137" t="s">
        <v>244</v>
      </c>
    </row>
    <row r="884" spans="1:24" s="132" customFormat="1" x14ac:dyDescent="0.2">
      <c r="A884" s="167"/>
      <c r="B884" s="166" t="s">
        <v>31</v>
      </c>
      <c r="C884" s="904" t="s">
        <v>245</v>
      </c>
      <c r="D884" s="904"/>
      <c r="E884" s="904"/>
      <c r="F884" s="168" t="s">
        <v>31</v>
      </c>
      <c r="G884" s="168" t="s">
        <v>31</v>
      </c>
      <c r="H884" s="168" t="s">
        <v>31</v>
      </c>
      <c r="I884" s="168" t="s">
        <v>31</v>
      </c>
      <c r="J884" s="169" t="s">
        <v>31</v>
      </c>
      <c r="K884" s="168" t="s">
        <v>31</v>
      </c>
      <c r="L884" s="169">
        <v>342.33</v>
      </c>
      <c r="M884" s="170" t="s">
        <v>31</v>
      </c>
      <c r="N884" s="171" t="s">
        <v>31</v>
      </c>
      <c r="V884" s="137" t="s">
        <v>245</v>
      </c>
    </row>
    <row r="885" spans="1:24" s="132" customFormat="1" ht="33.75" x14ac:dyDescent="0.2">
      <c r="A885" s="167"/>
      <c r="B885" s="166" t="s">
        <v>246</v>
      </c>
      <c r="C885" s="904" t="s">
        <v>247</v>
      </c>
      <c r="D885" s="904"/>
      <c r="E885" s="904"/>
      <c r="F885" s="168" t="s">
        <v>144</v>
      </c>
      <c r="G885" s="168" t="s">
        <v>248</v>
      </c>
      <c r="H885" s="168" t="s">
        <v>31</v>
      </c>
      <c r="I885" s="168" t="s">
        <v>248</v>
      </c>
      <c r="J885" s="169" t="s">
        <v>31</v>
      </c>
      <c r="K885" s="168" t="s">
        <v>31</v>
      </c>
      <c r="L885" s="169">
        <v>325.20999999999998</v>
      </c>
      <c r="M885" s="170" t="s">
        <v>31</v>
      </c>
      <c r="N885" s="171" t="s">
        <v>31</v>
      </c>
      <c r="V885" s="137" t="s">
        <v>247</v>
      </c>
    </row>
    <row r="886" spans="1:24" s="132" customFormat="1" ht="22.5" x14ac:dyDescent="0.2">
      <c r="A886" s="167"/>
      <c r="B886" s="166" t="s">
        <v>249</v>
      </c>
      <c r="C886" s="904" t="s">
        <v>250</v>
      </c>
      <c r="D886" s="904"/>
      <c r="E886" s="904"/>
      <c r="F886" s="168" t="s">
        <v>144</v>
      </c>
      <c r="G886" s="168" t="s">
        <v>251</v>
      </c>
      <c r="H886" s="168" t="s">
        <v>31</v>
      </c>
      <c r="I886" s="168" t="s">
        <v>251</v>
      </c>
      <c r="J886" s="169" t="s">
        <v>31</v>
      </c>
      <c r="K886" s="168" t="s">
        <v>31</v>
      </c>
      <c r="L886" s="169">
        <v>171.17</v>
      </c>
      <c r="M886" s="170" t="s">
        <v>31</v>
      </c>
      <c r="N886" s="171" t="s">
        <v>31</v>
      </c>
      <c r="V886" s="137" t="s">
        <v>250</v>
      </c>
    </row>
    <row r="887" spans="1:24" s="132" customFormat="1" x14ac:dyDescent="0.2">
      <c r="A887" s="172"/>
      <c r="B887" s="173"/>
      <c r="C887" s="918" t="s">
        <v>252</v>
      </c>
      <c r="D887" s="918"/>
      <c r="E887" s="918"/>
      <c r="F887" s="174" t="s">
        <v>31</v>
      </c>
      <c r="G887" s="174" t="s">
        <v>31</v>
      </c>
      <c r="H887" s="174" t="s">
        <v>31</v>
      </c>
      <c r="I887" s="174" t="s">
        <v>31</v>
      </c>
      <c r="J887" s="175" t="s">
        <v>31</v>
      </c>
      <c r="K887" s="174" t="s">
        <v>31</v>
      </c>
      <c r="L887" s="175">
        <v>3032.13</v>
      </c>
      <c r="M887" s="161" t="s">
        <v>31</v>
      </c>
      <c r="N887" s="176" t="s">
        <v>31</v>
      </c>
      <c r="X887" s="137" t="s">
        <v>252</v>
      </c>
    </row>
    <row r="888" spans="1:24" s="132" customFormat="1" ht="33.75" x14ac:dyDescent="0.2">
      <c r="A888" s="157" t="s">
        <v>2193</v>
      </c>
      <c r="B888" s="158" t="s">
        <v>1881</v>
      </c>
      <c r="C888" s="917" t="s">
        <v>1882</v>
      </c>
      <c r="D888" s="917"/>
      <c r="E888" s="917"/>
      <c r="F888" s="159" t="s">
        <v>228</v>
      </c>
      <c r="G888" s="159" t="s">
        <v>31</v>
      </c>
      <c r="H888" s="159" t="s">
        <v>31</v>
      </c>
      <c r="I888" s="159" t="s">
        <v>2190</v>
      </c>
      <c r="J888" s="160" t="s">
        <v>31</v>
      </c>
      <c r="K888" s="159" t="s">
        <v>31</v>
      </c>
      <c r="L888" s="160" t="s">
        <v>31</v>
      </c>
      <c r="M888" s="161" t="s">
        <v>31</v>
      </c>
      <c r="N888" s="162" t="s">
        <v>31</v>
      </c>
      <c r="R888" s="137" t="s">
        <v>1882</v>
      </c>
    </row>
    <row r="889" spans="1:24" s="132" customFormat="1" x14ac:dyDescent="0.2">
      <c r="A889" s="163"/>
      <c r="B889" s="164"/>
      <c r="C889" s="904" t="s">
        <v>2191</v>
      </c>
      <c r="D889" s="904"/>
      <c r="E889" s="904"/>
      <c r="F889" s="904"/>
      <c r="G889" s="904"/>
      <c r="H889" s="904"/>
      <c r="I889" s="904"/>
      <c r="J889" s="904"/>
      <c r="K889" s="904"/>
      <c r="L889" s="904"/>
      <c r="M889" s="904"/>
      <c r="N889" s="912"/>
      <c r="S889" s="137" t="s">
        <v>2191</v>
      </c>
    </row>
    <row r="890" spans="1:24" s="132" customFormat="1" ht="33.75" x14ac:dyDescent="0.2">
      <c r="A890" s="165"/>
      <c r="B890" s="166" t="s">
        <v>518</v>
      </c>
      <c r="C890" s="904" t="s">
        <v>519</v>
      </c>
      <c r="D890" s="904"/>
      <c r="E890" s="904"/>
      <c r="F890" s="904"/>
      <c r="G890" s="904"/>
      <c r="H890" s="904"/>
      <c r="I890" s="904"/>
      <c r="J890" s="904"/>
      <c r="K890" s="904"/>
      <c r="L890" s="904"/>
      <c r="M890" s="904"/>
      <c r="N890" s="912"/>
      <c r="T890" s="137" t="s">
        <v>519</v>
      </c>
    </row>
    <row r="891" spans="1:24" s="132" customFormat="1" x14ac:dyDescent="0.2">
      <c r="A891" s="167"/>
      <c r="B891" s="166" t="s">
        <v>235</v>
      </c>
      <c r="C891" s="904" t="s">
        <v>236</v>
      </c>
      <c r="D891" s="904"/>
      <c r="E891" s="904"/>
      <c r="F891" s="168" t="s">
        <v>31</v>
      </c>
      <c r="G891" s="168" t="s">
        <v>31</v>
      </c>
      <c r="H891" s="168" t="s">
        <v>31</v>
      </c>
      <c r="I891" s="168" t="s">
        <v>31</v>
      </c>
      <c r="J891" s="169">
        <v>1699.71</v>
      </c>
      <c r="K891" s="168" t="s">
        <v>520</v>
      </c>
      <c r="L891" s="169">
        <v>957.79</v>
      </c>
      <c r="M891" s="170" t="s">
        <v>31</v>
      </c>
      <c r="N891" s="171" t="s">
        <v>31</v>
      </c>
      <c r="U891" s="137" t="s">
        <v>236</v>
      </c>
    </row>
    <row r="892" spans="1:24" s="132" customFormat="1" x14ac:dyDescent="0.2">
      <c r="A892" s="167"/>
      <c r="B892" s="166" t="s">
        <v>238</v>
      </c>
      <c r="C892" s="904" t="s">
        <v>239</v>
      </c>
      <c r="D892" s="904"/>
      <c r="E892" s="904"/>
      <c r="F892" s="168" t="s">
        <v>31</v>
      </c>
      <c r="G892" s="168" t="s">
        <v>31</v>
      </c>
      <c r="H892" s="168" t="s">
        <v>31</v>
      </c>
      <c r="I892" s="168" t="s">
        <v>31</v>
      </c>
      <c r="J892" s="169">
        <v>172.8</v>
      </c>
      <c r="K892" s="168" t="s">
        <v>520</v>
      </c>
      <c r="L892" s="169">
        <v>97.37</v>
      </c>
      <c r="M892" s="170" t="s">
        <v>31</v>
      </c>
      <c r="N892" s="171" t="s">
        <v>31</v>
      </c>
      <c r="U892" s="137" t="s">
        <v>239</v>
      </c>
    </row>
    <row r="893" spans="1:24" s="132" customFormat="1" x14ac:dyDescent="0.2">
      <c r="A893" s="167"/>
      <c r="B893" s="166" t="s">
        <v>31</v>
      </c>
      <c r="C893" s="904" t="s">
        <v>240</v>
      </c>
      <c r="D893" s="904"/>
      <c r="E893" s="904"/>
      <c r="F893" s="168" t="s">
        <v>241</v>
      </c>
      <c r="G893" s="168" t="s">
        <v>1883</v>
      </c>
      <c r="H893" s="168" t="s">
        <v>520</v>
      </c>
      <c r="I893" s="168" t="s">
        <v>2194</v>
      </c>
      <c r="J893" s="169" t="s">
        <v>31</v>
      </c>
      <c r="K893" s="168" t="s">
        <v>31</v>
      </c>
      <c r="L893" s="169" t="s">
        <v>31</v>
      </c>
      <c r="M893" s="170" t="s">
        <v>31</v>
      </c>
      <c r="N893" s="171" t="s">
        <v>31</v>
      </c>
      <c r="V893" s="137" t="s">
        <v>240</v>
      </c>
    </row>
    <row r="894" spans="1:24" s="132" customFormat="1" x14ac:dyDescent="0.2">
      <c r="A894" s="167"/>
      <c r="B894" s="166" t="s">
        <v>31</v>
      </c>
      <c r="C894" s="917" t="s">
        <v>244</v>
      </c>
      <c r="D894" s="917"/>
      <c r="E894" s="917"/>
      <c r="F894" s="159" t="s">
        <v>31</v>
      </c>
      <c r="G894" s="159" t="s">
        <v>31</v>
      </c>
      <c r="H894" s="159" t="s">
        <v>31</v>
      </c>
      <c r="I894" s="159" t="s">
        <v>31</v>
      </c>
      <c r="J894" s="160">
        <v>1699.71</v>
      </c>
      <c r="K894" s="159" t="s">
        <v>31</v>
      </c>
      <c r="L894" s="160">
        <v>957.79</v>
      </c>
      <c r="M894" s="161" t="s">
        <v>31</v>
      </c>
      <c r="N894" s="162" t="s">
        <v>31</v>
      </c>
      <c r="W894" s="137" t="s">
        <v>244</v>
      </c>
    </row>
    <row r="895" spans="1:24" s="132" customFormat="1" x14ac:dyDescent="0.2">
      <c r="A895" s="167"/>
      <c r="B895" s="166" t="s">
        <v>31</v>
      </c>
      <c r="C895" s="904" t="s">
        <v>245</v>
      </c>
      <c r="D895" s="904"/>
      <c r="E895" s="904"/>
      <c r="F895" s="168" t="s">
        <v>31</v>
      </c>
      <c r="G895" s="168" t="s">
        <v>31</v>
      </c>
      <c r="H895" s="168" t="s">
        <v>31</v>
      </c>
      <c r="I895" s="168" t="s">
        <v>31</v>
      </c>
      <c r="J895" s="169" t="s">
        <v>31</v>
      </c>
      <c r="K895" s="168" t="s">
        <v>31</v>
      </c>
      <c r="L895" s="169">
        <v>97.37</v>
      </c>
      <c r="M895" s="170" t="s">
        <v>31</v>
      </c>
      <c r="N895" s="171" t="s">
        <v>31</v>
      </c>
      <c r="V895" s="137" t="s">
        <v>245</v>
      </c>
    </row>
    <row r="896" spans="1:24" s="132" customFormat="1" ht="33.75" x14ac:dyDescent="0.2">
      <c r="A896" s="167"/>
      <c r="B896" s="166" t="s">
        <v>246</v>
      </c>
      <c r="C896" s="904" t="s">
        <v>247</v>
      </c>
      <c r="D896" s="904"/>
      <c r="E896" s="904"/>
      <c r="F896" s="168" t="s">
        <v>144</v>
      </c>
      <c r="G896" s="168" t="s">
        <v>248</v>
      </c>
      <c r="H896" s="168" t="s">
        <v>31</v>
      </c>
      <c r="I896" s="168" t="s">
        <v>248</v>
      </c>
      <c r="J896" s="169" t="s">
        <v>31</v>
      </c>
      <c r="K896" s="168" t="s">
        <v>31</v>
      </c>
      <c r="L896" s="169">
        <v>92.5</v>
      </c>
      <c r="M896" s="170" t="s">
        <v>31</v>
      </c>
      <c r="N896" s="171" t="s">
        <v>31</v>
      </c>
      <c r="V896" s="137" t="s">
        <v>247</v>
      </c>
    </row>
    <row r="897" spans="1:24" s="132" customFormat="1" ht="22.5" x14ac:dyDescent="0.2">
      <c r="A897" s="167"/>
      <c r="B897" s="166" t="s">
        <v>249</v>
      </c>
      <c r="C897" s="904" t="s">
        <v>250</v>
      </c>
      <c r="D897" s="904"/>
      <c r="E897" s="904"/>
      <c r="F897" s="168" t="s">
        <v>144</v>
      </c>
      <c r="G897" s="168" t="s">
        <v>251</v>
      </c>
      <c r="H897" s="168" t="s">
        <v>31</v>
      </c>
      <c r="I897" s="168" t="s">
        <v>251</v>
      </c>
      <c r="J897" s="169" t="s">
        <v>31</v>
      </c>
      <c r="K897" s="168" t="s">
        <v>31</v>
      </c>
      <c r="L897" s="169">
        <v>48.69</v>
      </c>
      <c r="M897" s="170" t="s">
        <v>31</v>
      </c>
      <c r="N897" s="171" t="s">
        <v>31</v>
      </c>
      <c r="V897" s="137" t="s">
        <v>250</v>
      </c>
    </row>
    <row r="898" spans="1:24" s="132" customFormat="1" x14ac:dyDescent="0.2">
      <c r="A898" s="172"/>
      <c r="B898" s="173"/>
      <c r="C898" s="918" t="s">
        <v>252</v>
      </c>
      <c r="D898" s="918"/>
      <c r="E898" s="918"/>
      <c r="F898" s="174" t="s">
        <v>31</v>
      </c>
      <c r="G898" s="174" t="s">
        <v>31</v>
      </c>
      <c r="H898" s="174" t="s">
        <v>31</v>
      </c>
      <c r="I898" s="174" t="s">
        <v>31</v>
      </c>
      <c r="J898" s="175" t="s">
        <v>31</v>
      </c>
      <c r="K898" s="174" t="s">
        <v>31</v>
      </c>
      <c r="L898" s="175">
        <v>1098.98</v>
      </c>
      <c r="M898" s="161" t="s">
        <v>31</v>
      </c>
      <c r="N898" s="176" t="s">
        <v>31</v>
      </c>
      <c r="X898" s="137" t="s">
        <v>252</v>
      </c>
    </row>
    <row r="899" spans="1:24" s="132" customFormat="1" ht="33.75" x14ac:dyDescent="0.2">
      <c r="A899" s="157" t="s">
        <v>2195</v>
      </c>
      <c r="B899" s="158" t="s">
        <v>1885</v>
      </c>
      <c r="C899" s="917" t="s">
        <v>1886</v>
      </c>
      <c r="D899" s="917"/>
      <c r="E899" s="917"/>
      <c r="F899" s="159" t="s">
        <v>228</v>
      </c>
      <c r="G899" s="159" t="s">
        <v>31</v>
      </c>
      <c r="H899" s="159" t="s">
        <v>31</v>
      </c>
      <c r="I899" s="159" t="s">
        <v>2190</v>
      </c>
      <c r="J899" s="160" t="s">
        <v>31</v>
      </c>
      <c r="K899" s="159" t="s">
        <v>31</v>
      </c>
      <c r="L899" s="160" t="s">
        <v>31</v>
      </c>
      <c r="M899" s="161" t="s">
        <v>31</v>
      </c>
      <c r="N899" s="162" t="s">
        <v>31</v>
      </c>
      <c r="R899" s="137" t="s">
        <v>1886</v>
      </c>
    </row>
    <row r="900" spans="1:24" s="132" customFormat="1" x14ac:dyDescent="0.2">
      <c r="A900" s="163"/>
      <c r="B900" s="164"/>
      <c r="C900" s="904" t="s">
        <v>2191</v>
      </c>
      <c r="D900" s="904"/>
      <c r="E900" s="904"/>
      <c r="F900" s="904"/>
      <c r="G900" s="904"/>
      <c r="H900" s="904"/>
      <c r="I900" s="904"/>
      <c r="J900" s="904"/>
      <c r="K900" s="904"/>
      <c r="L900" s="904"/>
      <c r="M900" s="904"/>
      <c r="N900" s="912"/>
      <c r="S900" s="137" t="s">
        <v>2191</v>
      </c>
    </row>
    <row r="901" spans="1:24" s="132" customFormat="1" ht="33.75" x14ac:dyDescent="0.2">
      <c r="A901" s="165"/>
      <c r="B901" s="166" t="s">
        <v>518</v>
      </c>
      <c r="C901" s="904" t="s">
        <v>519</v>
      </c>
      <c r="D901" s="904"/>
      <c r="E901" s="904"/>
      <c r="F901" s="904"/>
      <c r="G901" s="904"/>
      <c r="H901" s="904"/>
      <c r="I901" s="904"/>
      <c r="J901" s="904"/>
      <c r="K901" s="904"/>
      <c r="L901" s="904"/>
      <c r="M901" s="904"/>
      <c r="N901" s="912"/>
      <c r="T901" s="137" t="s">
        <v>519</v>
      </c>
    </row>
    <row r="902" spans="1:24" s="132" customFormat="1" x14ac:dyDescent="0.2">
      <c r="A902" s="167"/>
      <c r="B902" s="166" t="s">
        <v>235</v>
      </c>
      <c r="C902" s="904" t="s">
        <v>236</v>
      </c>
      <c r="D902" s="904"/>
      <c r="E902" s="904"/>
      <c r="F902" s="168" t="s">
        <v>31</v>
      </c>
      <c r="G902" s="168" t="s">
        <v>31</v>
      </c>
      <c r="H902" s="168" t="s">
        <v>31</v>
      </c>
      <c r="I902" s="168" t="s">
        <v>31</v>
      </c>
      <c r="J902" s="169">
        <v>852.51</v>
      </c>
      <c r="K902" s="168" t="s">
        <v>520</v>
      </c>
      <c r="L902" s="169">
        <v>480.39</v>
      </c>
      <c r="M902" s="170" t="s">
        <v>31</v>
      </c>
      <c r="N902" s="171" t="s">
        <v>31</v>
      </c>
      <c r="U902" s="137" t="s">
        <v>236</v>
      </c>
    </row>
    <row r="903" spans="1:24" s="132" customFormat="1" x14ac:dyDescent="0.2">
      <c r="A903" s="167"/>
      <c r="B903" s="166" t="s">
        <v>238</v>
      </c>
      <c r="C903" s="904" t="s">
        <v>239</v>
      </c>
      <c r="D903" s="904"/>
      <c r="E903" s="904"/>
      <c r="F903" s="168" t="s">
        <v>31</v>
      </c>
      <c r="G903" s="168" t="s">
        <v>31</v>
      </c>
      <c r="H903" s="168" t="s">
        <v>31</v>
      </c>
      <c r="I903" s="168" t="s">
        <v>31</v>
      </c>
      <c r="J903" s="169">
        <v>86.67</v>
      </c>
      <c r="K903" s="168" t="s">
        <v>520</v>
      </c>
      <c r="L903" s="169">
        <v>48.84</v>
      </c>
      <c r="M903" s="170" t="s">
        <v>31</v>
      </c>
      <c r="N903" s="171" t="s">
        <v>31</v>
      </c>
      <c r="U903" s="137" t="s">
        <v>239</v>
      </c>
    </row>
    <row r="904" spans="1:24" s="132" customFormat="1" x14ac:dyDescent="0.2">
      <c r="A904" s="167"/>
      <c r="B904" s="166" t="s">
        <v>31</v>
      </c>
      <c r="C904" s="904" t="s">
        <v>240</v>
      </c>
      <c r="D904" s="904"/>
      <c r="E904" s="904"/>
      <c r="F904" s="168" t="s">
        <v>241</v>
      </c>
      <c r="G904" s="168" t="s">
        <v>1888</v>
      </c>
      <c r="H904" s="168" t="s">
        <v>520</v>
      </c>
      <c r="I904" s="168" t="s">
        <v>2196</v>
      </c>
      <c r="J904" s="169" t="s">
        <v>31</v>
      </c>
      <c r="K904" s="168" t="s">
        <v>31</v>
      </c>
      <c r="L904" s="169" t="s">
        <v>31</v>
      </c>
      <c r="M904" s="170" t="s">
        <v>31</v>
      </c>
      <c r="N904" s="171" t="s">
        <v>31</v>
      </c>
      <c r="V904" s="137" t="s">
        <v>240</v>
      </c>
    </row>
    <row r="905" spans="1:24" s="132" customFormat="1" x14ac:dyDescent="0.2">
      <c r="A905" s="167"/>
      <c r="B905" s="166" t="s">
        <v>31</v>
      </c>
      <c r="C905" s="917" t="s">
        <v>244</v>
      </c>
      <c r="D905" s="917"/>
      <c r="E905" s="917"/>
      <c r="F905" s="159" t="s">
        <v>31</v>
      </c>
      <c r="G905" s="159" t="s">
        <v>31</v>
      </c>
      <c r="H905" s="159" t="s">
        <v>31</v>
      </c>
      <c r="I905" s="159" t="s">
        <v>31</v>
      </c>
      <c r="J905" s="160">
        <v>852.51</v>
      </c>
      <c r="K905" s="159" t="s">
        <v>31</v>
      </c>
      <c r="L905" s="160">
        <v>480.39</v>
      </c>
      <c r="M905" s="161" t="s">
        <v>31</v>
      </c>
      <c r="N905" s="162" t="s">
        <v>31</v>
      </c>
      <c r="W905" s="137" t="s">
        <v>244</v>
      </c>
    </row>
    <row r="906" spans="1:24" s="132" customFormat="1" x14ac:dyDescent="0.2">
      <c r="A906" s="167"/>
      <c r="B906" s="166" t="s">
        <v>31</v>
      </c>
      <c r="C906" s="904" t="s">
        <v>245</v>
      </c>
      <c r="D906" s="904"/>
      <c r="E906" s="904"/>
      <c r="F906" s="168" t="s">
        <v>31</v>
      </c>
      <c r="G906" s="168" t="s">
        <v>31</v>
      </c>
      <c r="H906" s="168" t="s">
        <v>31</v>
      </c>
      <c r="I906" s="168" t="s">
        <v>31</v>
      </c>
      <c r="J906" s="169" t="s">
        <v>31</v>
      </c>
      <c r="K906" s="168" t="s">
        <v>31</v>
      </c>
      <c r="L906" s="169">
        <v>48.84</v>
      </c>
      <c r="M906" s="170" t="s">
        <v>31</v>
      </c>
      <c r="N906" s="171" t="s">
        <v>31</v>
      </c>
      <c r="V906" s="137" t="s">
        <v>245</v>
      </c>
    </row>
    <row r="907" spans="1:24" s="132" customFormat="1" ht="33.75" x14ac:dyDescent="0.2">
      <c r="A907" s="167"/>
      <c r="B907" s="166" t="s">
        <v>246</v>
      </c>
      <c r="C907" s="904" t="s">
        <v>247</v>
      </c>
      <c r="D907" s="904"/>
      <c r="E907" s="904"/>
      <c r="F907" s="168" t="s">
        <v>144</v>
      </c>
      <c r="G907" s="168" t="s">
        <v>248</v>
      </c>
      <c r="H907" s="168" t="s">
        <v>31</v>
      </c>
      <c r="I907" s="168" t="s">
        <v>248</v>
      </c>
      <c r="J907" s="169" t="s">
        <v>31</v>
      </c>
      <c r="K907" s="168" t="s">
        <v>31</v>
      </c>
      <c r="L907" s="169">
        <v>46.4</v>
      </c>
      <c r="M907" s="170" t="s">
        <v>31</v>
      </c>
      <c r="N907" s="171" t="s">
        <v>31</v>
      </c>
      <c r="V907" s="137" t="s">
        <v>247</v>
      </c>
    </row>
    <row r="908" spans="1:24" s="132" customFormat="1" ht="22.5" x14ac:dyDescent="0.2">
      <c r="A908" s="167"/>
      <c r="B908" s="166" t="s">
        <v>249</v>
      </c>
      <c r="C908" s="904" t="s">
        <v>250</v>
      </c>
      <c r="D908" s="904"/>
      <c r="E908" s="904"/>
      <c r="F908" s="168" t="s">
        <v>144</v>
      </c>
      <c r="G908" s="168" t="s">
        <v>251</v>
      </c>
      <c r="H908" s="168" t="s">
        <v>31</v>
      </c>
      <c r="I908" s="168" t="s">
        <v>251</v>
      </c>
      <c r="J908" s="169" t="s">
        <v>31</v>
      </c>
      <c r="K908" s="168" t="s">
        <v>31</v>
      </c>
      <c r="L908" s="169">
        <v>24.42</v>
      </c>
      <c r="M908" s="170" t="s">
        <v>31</v>
      </c>
      <c r="N908" s="171" t="s">
        <v>31</v>
      </c>
      <c r="V908" s="137" t="s">
        <v>250</v>
      </c>
    </row>
    <row r="909" spans="1:24" s="132" customFormat="1" x14ac:dyDescent="0.2">
      <c r="A909" s="172"/>
      <c r="B909" s="173"/>
      <c r="C909" s="918" t="s">
        <v>252</v>
      </c>
      <c r="D909" s="918"/>
      <c r="E909" s="918"/>
      <c r="F909" s="174" t="s">
        <v>31</v>
      </c>
      <c r="G909" s="174" t="s">
        <v>31</v>
      </c>
      <c r="H909" s="174" t="s">
        <v>31</v>
      </c>
      <c r="I909" s="174" t="s">
        <v>31</v>
      </c>
      <c r="J909" s="175" t="s">
        <v>31</v>
      </c>
      <c r="K909" s="174" t="s">
        <v>31</v>
      </c>
      <c r="L909" s="175">
        <v>551.21</v>
      </c>
      <c r="M909" s="161" t="s">
        <v>31</v>
      </c>
      <c r="N909" s="176" t="s">
        <v>31</v>
      </c>
      <c r="X909" s="137" t="s">
        <v>252</v>
      </c>
    </row>
    <row r="910" spans="1:24" s="132" customFormat="1" ht="45" x14ac:dyDescent="0.2">
      <c r="A910" s="157" t="s">
        <v>2197</v>
      </c>
      <c r="B910" s="158" t="s">
        <v>1890</v>
      </c>
      <c r="C910" s="917" t="s">
        <v>1891</v>
      </c>
      <c r="D910" s="917"/>
      <c r="E910" s="917"/>
      <c r="F910" s="159" t="s">
        <v>228</v>
      </c>
      <c r="G910" s="159" t="s">
        <v>31</v>
      </c>
      <c r="H910" s="159" t="s">
        <v>31</v>
      </c>
      <c r="I910" s="159" t="s">
        <v>2190</v>
      </c>
      <c r="J910" s="160" t="s">
        <v>31</v>
      </c>
      <c r="K910" s="159" t="s">
        <v>31</v>
      </c>
      <c r="L910" s="160" t="s">
        <v>31</v>
      </c>
      <c r="M910" s="161" t="s">
        <v>31</v>
      </c>
      <c r="N910" s="162" t="s">
        <v>31</v>
      </c>
      <c r="R910" s="137" t="s">
        <v>1891</v>
      </c>
    </row>
    <row r="911" spans="1:24" s="132" customFormat="1" x14ac:dyDescent="0.2">
      <c r="A911" s="163"/>
      <c r="B911" s="164"/>
      <c r="C911" s="904" t="s">
        <v>2191</v>
      </c>
      <c r="D911" s="904"/>
      <c r="E911" s="904"/>
      <c r="F911" s="904"/>
      <c r="G911" s="904"/>
      <c r="H911" s="904"/>
      <c r="I911" s="904"/>
      <c r="J911" s="904"/>
      <c r="K911" s="904"/>
      <c r="L911" s="904"/>
      <c r="M911" s="904"/>
      <c r="N911" s="912"/>
      <c r="S911" s="137" t="s">
        <v>2191</v>
      </c>
    </row>
    <row r="912" spans="1:24" s="132" customFormat="1" ht="33.75" x14ac:dyDescent="0.2">
      <c r="A912" s="165"/>
      <c r="B912" s="166" t="s">
        <v>518</v>
      </c>
      <c r="C912" s="904" t="s">
        <v>519</v>
      </c>
      <c r="D912" s="904"/>
      <c r="E912" s="904"/>
      <c r="F912" s="904"/>
      <c r="G912" s="904"/>
      <c r="H912" s="904"/>
      <c r="I912" s="904"/>
      <c r="J912" s="904"/>
      <c r="K912" s="904"/>
      <c r="L912" s="904"/>
      <c r="M912" s="904"/>
      <c r="N912" s="912"/>
      <c r="T912" s="137" t="s">
        <v>519</v>
      </c>
    </row>
    <row r="913" spans="1:24" s="132" customFormat="1" x14ac:dyDescent="0.2">
      <c r="A913" s="167"/>
      <c r="B913" s="166" t="s">
        <v>235</v>
      </c>
      <c r="C913" s="904" t="s">
        <v>236</v>
      </c>
      <c r="D913" s="904"/>
      <c r="E913" s="904"/>
      <c r="F913" s="168" t="s">
        <v>31</v>
      </c>
      <c r="G913" s="168" t="s">
        <v>31</v>
      </c>
      <c r="H913" s="168" t="s">
        <v>31</v>
      </c>
      <c r="I913" s="168" t="s">
        <v>31</v>
      </c>
      <c r="J913" s="169">
        <v>308.07</v>
      </c>
      <c r="K913" s="168" t="s">
        <v>520</v>
      </c>
      <c r="L913" s="169">
        <v>173.6</v>
      </c>
      <c r="M913" s="170" t="s">
        <v>31</v>
      </c>
      <c r="N913" s="171" t="s">
        <v>31</v>
      </c>
      <c r="U913" s="137" t="s">
        <v>236</v>
      </c>
    </row>
    <row r="914" spans="1:24" s="132" customFormat="1" x14ac:dyDescent="0.2">
      <c r="A914" s="167"/>
      <c r="B914" s="166" t="s">
        <v>238</v>
      </c>
      <c r="C914" s="904" t="s">
        <v>239</v>
      </c>
      <c r="D914" s="904"/>
      <c r="E914" s="904"/>
      <c r="F914" s="168" t="s">
        <v>31</v>
      </c>
      <c r="G914" s="168" t="s">
        <v>31</v>
      </c>
      <c r="H914" s="168" t="s">
        <v>31</v>
      </c>
      <c r="I914" s="168" t="s">
        <v>31</v>
      </c>
      <c r="J914" s="169">
        <v>31.32</v>
      </c>
      <c r="K914" s="168" t="s">
        <v>520</v>
      </c>
      <c r="L914" s="169">
        <v>17.649999999999999</v>
      </c>
      <c r="M914" s="170" t="s">
        <v>31</v>
      </c>
      <c r="N914" s="171" t="s">
        <v>31</v>
      </c>
      <c r="U914" s="137" t="s">
        <v>239</v>
      </c>
    </row>
    <row r="915" spans="1:24" s="132" customFormat="1" x14ac:dyDescent="0.2">
      <c r="A915" s="167"/>
      <c r="B915" s="166" t="s">
        <v>31</v>
      </c>
      <c r="C915" s="904" t="s">
        <v>240</v>
      </c>
      <c r="D915" s="904"/>
      <c r="E915" s="904"/>
      <c r="F915" s="168" t="s">
        <v>241</v>
      </c>
      <c r="G915" s="168" t="s">
        <v>1892</v>
      </c>
      <c r="H915" s="168" t="s">
        <v>520</v>
      </c>
      <c r="I915" s="168" t="s">
        <v>2198</v>
      </c>
      <c r="J915" s="169" t="s">
        <v>31</v>
      </c>
      <c r="K915" s="168" t="s">
        <v>31</v>
      </c>
      <c r="L915" s="169" t="s">
        <v>31</v>
      </c>
      <c r="M915" s="170" t="s">
        <v>31</v>
      </c>
      <c r="N915" s="171" t="s">
        <v>31</v>
      </c>
      <c r="V915" s="137" t="s">
        <v>240</v>
      </c>
    </row>
    <row r="916" spans="1:24" s="132" customFormat="1" x14ac:dyDescent="0.2">
      <c r="A916" s="167"/>
      <c r="B916" s="166" t="s">
        <v>31</v>
      </c>
      <c r="C916" s="917" t="s">
        <v>244</v>
      </c>
      <c r="D916" s="917"/>
      <c r="E916" s="917"/>
      <c r="F916" s="159" t="s">
        <v>31</v>
      </c>
      <c r="G916" s="159" t="s">
        <v>31</v>
      </c>
      <c r="H916" s="159" t="s">
        <v>31</v>
      </c>
      <c r="I916" s="159" t="s">
        <v>31</v>
      </c>
      <c r="J916" s="160">
        <v>308.07</v>
      </c>
      <c r="K916" s="159" t="s">
        <v>31</v>
      </c>
      <c r="L916" s="160">
        <v>173.6</v>
      </c>
      <c r="M916" s="161" t="s">
        <v>31</v>
      </c>
      <c r="N916" s="162" t="s">
        <v>31</v>
      </c>
      <c r="W916" s="137" t="s">
        <v>244</v>
      </c>
    </row>
    <row r="917" spans="1:24" s="132" customFormat="1" x14ac:dyDescent="0.2">
      <c r="A917" s="167"/>
      <c r="B917" s="166" t="s">
        <v>31</v>
      </c>
      <c r="C917" s="904" t="s">
        <v>245</v>
      </c>
      <c r="D917" s="904"/>
      <c r="E917" s="904"/>
      <c r="F917" s="168" t="s">
        <v>31</v>
      </c>
      <c r="G917" s="168" t="s">
        <v>31</v>
      </c>
      <c r="H917" s="168" t="s">
        <v>31</v>
      </c>
      <c r="I917" s="168" t="s">
        <v>31</v>
      </c>
      <c r="J917" s="169" t="s">
        <v>31</v>
      </c>
      <c r="K917" s="168" t="s">
        <v>31</v>
      </c>
      <c r="L917" s="169">
        <v>17.649999999999999</v>
      </c>
      <c r="M917" s="170" t="s">
        <v>31</v>
      </c>
      <c r="N917" s="171" t="s">
        <v>31</v>
      </c>
      <c r="V917" s="137" t="s">
        <v>245</v>
      </c>
    </row>
    <row r="918" spans="1:24" s="132" customFormat="1" ht="33.75" x14ac:dyDescent="0.2">
      <c r="A918" s="167"/>
      <c r="B918" s="166" t="s">
        <v>246</v>
      </c>
      <c r="C918" s="904" t="s">
        <v>247</v>
      </c>
      <c r="D918" s="904"/>
      <c r="E918" s="904"/>
      <c r="F918" s="168" t="s">
        <v>144</v>
      </c>
      <c r="G918" s="168" t="s">
        <v>248</v>
      </c>
      <c r="H918" s="168" t="s">
        <v>31</v>
      </c>
      <c r="I918" s="168" t="s">
        <v>248</v>
      </c>
      <c r="J918" s="169" t="s">
        <v>31</v>
      </c>
      <c r="K918" s="168" t="s">
        <v>31</v>
      </c>
      <c r="L918" s="169">
        <v>16.77</v>
      </c>
      <c r="M918" s="170" t="s">
        <v>31</v>
      </c>
      <c r="N918" s="171" t="s">
        <v>31</v>
      </c>
      <c r="V918" s="137" t="s">
        <v>247</v>
      </c>
    </row>
    <row r="919" spans="1:24" s="132" customFormat="1" ht="22.5" x14ac:dyDescent="0.2">
      <c r="A919" s="167"/>
      <c r="B919" s="166" t="s">
        <v>249</v>
      </c>
      <c r="C919" s="904" t="s">
        <v>250</v>
      </c>
      <c r="D919" s="904"/>
      <c r="E919" s="904"/>
      <c r="F919" s="168" t="s">
        <v>144</v>
      </c>
      <c r="G919" s="168" t="s">
        <v>251</v>
      </c>
      <c r="H919" s="168" t="s">
        <v>31</v>
      </c>
      <c r="I919" s="168" t="s">
        <v>251</v>
      </c>
      <c r="J919" s="169" t="s">
        <v>31</v>
      </c>
      <c r="K919" s="168" t="s">
        <v>31</v>
      </c>
      <c r="L919" s="169">
        <v>8.83</v>
      </c>
      <c r="M919" s="170" t="s">
        <v>31</v>
      </c>
      <c r="N919" s="171" t="s">
        <v>31</v>
      </c>
      <c r="V919" s="137" t="s">
        <v>250</v>
      </c>
    </row>
    <row r="920" spans="1:24" s="132" customFormat="1" x14ac:dyDescent="0.2">
      <c r="A920" s="172"/>
      <c r="B920" s="173"/>
      <c r="C920" s="918" t="s">
        <v>252</v>
      </c>
      <c r="D920" s="918"/>
      <c r="E920" s="918"/>
      <c r="F920" s="174" t="s">
        <v>31</v>
      </c>
      <c r="G920" s="174" t="s">
        <v>31</v>
      </c>
      <c r="H920" s="174" t="s">
        <v>31</v>
      </c>
      <c r="I920" s="174" t="s">
        <v>31</v>
      </c>
      <c r="J920" s="175" t="s">
        <v>31</v>
      </c>
      <c r="K920" s="174" t="s">
        <v>31</v>
      </c>
      <c r="L920" s="175">
        <v>199.2</v>
      </c>
      <c r="M920" s="161" t="s">
        <v>31</v>
      </c>
      <c r="N920" s="176" t="s">
        <v>31</v>
      </c>
      <c r="X920" s="137" t="s">
        <v>252</v>
      </c>
    </row>
    <row r="921" spans="1:24" s="132" customFormat="1" ht="33.75" x14ac:dyDescent="0.2">
      <c r="A921" s="157" t="s">
        <v>2199</v>
      </c>
      <c r="B921" s="158" t="s">
        <v>1894</v>
      </c>
      <c r="C921" s="917" t="s">
        <v>1895</v>
      </c>
      <c r="D921" s="917"/>
      <c r="E921" s="917"/>
      <c r="F921" s="159" t="s">
        <v>228</v>
      </c>
      <c r="G921" s="159" t="s">
        <v>31</v>
      </c>
      <c r="H921" s="159" t="s">
        <v>31</v>
      </c>
      <c r="I921" s="159" t="s">
        <v>2190</v>
      </c>
      <c r="J921" s="160" t="s">
        <v>31</v>
      </c>
      <c r="K921" s="159" t="s">
        <v>31</v>
      </c>
      <c r="L921" s="160" t="s">
        <v>31</v>
      </c>
      <c r="M921" s="161" t="s">
        <v>31</v>
      </c>
      <c r="N921" s="162" t="s">
        <v>31</v>
      </c>
      <c r="R921" s="137" t="s">
        <v>1895</v>
      </c>
    </row>
    <row r="922" spans="1:24" s="132" customFormat="1" x14ac:dyDescent="0.2">
      <c r="A922" s="163"/>
      <c r="B922" s="164"/>
      <c r="C922" s="904" t="s">
        <v>2191</v>
      </c>
      <c r="D922" s="904"/>
      <c r="E922" s="904"/>
      <c r="F922" s="904"/>
      <c r="G922" s="904"/>
      <c r="H922" s="904"/>
      <c r="I922" s="904"/>
      <c r="J922" s="904"/>
      <c r="K922" s="904"/>
      <c r="L922" s="904"/>
      <c r="M922" s="904"/>
      <c r="N922" s="912"/>
      <c r="S922" s="137" t="s">
        <v>2191</v>
      </c>
    </row>
    <row r="923" spans="1:24" s="132" customFormat="1" x14ac:dyDescent="0.2">
      <c r="A923" s="165"/>
      <c r="B923" s="166" t="s">
        <v>31</v>
      </c>
      <c r="C923" s="904" t="s">
        <v>1896</v>
      </c>
      <c r="D923" s="904"/>
      <c r="E923" s="904"/>
      <c r="F923" s="904"/>
      <c r="G923" s="904"/>
      <c r="H923" s="904"/>
      <c r="I923" s="904"/>
      <c r="J923" s="904"/>
      <c r="K923" s="904"/>
      <c r="L923" s="904"/>
      <c r="M923" s="904"/>
      <c r="N923" s="912"/>
      <c r="T923" s="137" t="s">
        <v>1896</v>
      </c>
    </row>
    <row r="924" spans="1:24" s="132" customFormat="1" ht="33.75" x14ac:dyDescent="0.2">
      <c r="A924" s="165"/>
      <c r="B924" s="166" t="s">
        <v>518</v>
      </c>
      <c r="C924" s="904" t="s">
        <v>519</v>
      </c>
      <c r="D924" s="904"/>
      <c r="E924" s="904"/>
      <c r="F924" s="904"/>
      <c r="G924" s="904"/>
      <c r="H924" s="904"/>
      <c r="I924" s="904"/>
      <c r="J924" s="904"/>
      <c r="K924" s="904"/>
      <c r="L924" s="904"/>
      <c r="M924" s="904"/>
      <c r="N924" s="912"/>
      <c r="T924" s="137" t="s">
        <v>519</v>
      </c>
    </row>
    <row r="925" spans="1:24" s="132" customFormat="1" x14ac:dyDescent="0.2">
      <c r="A925" s="167"/>
      <c r="B925" s="166" t="s">
        <v>235</v>
      </c>
      <c r="C925" s="904" t="s">
        <v>236</v>
      </c>
      <c r="D925" s="904"/>
      <c r="E925" s="904"/>
      <c r="F925" s="168" t="s">
        <v>31</v>
      </c>
      <c r="G925" s="168" t="s">
        <v>31</v>
      </c>
      <c r="H925" s="168" t="s">
        <v>31</v>
      </c>
      <c r="I925" s="168" t="s">
        <v>31</v>
      </c>
      <c r="J925" s="169">
        <v>139.43</v>
      </c>
      <c r="K925" s="168" t="s">
        <v>1897</v>
      </c>
      <c r="L925" s="169">
        <v>235.71</v>
      </c>
      <c r="M925" s="170" t="s">
        <v>31</v>
      </c>
      <c r="N925" s="171" t="s">
        <v>31</v>
      </c>
      <c r="U925" s="137" t="s">
        <v>236</v>
      </c>
    </row>
    <row r="926" spans="1:24" s="132" customFormat="1" x14ac:dyDescent="0.2">
      <c r="A926" s="167"/>
      <c r="B926" s="166" t="s">
        <v>238</v>
      </c>
      <c r="C926" s="904" t="s">
        <v>239</v>
      </c>
      <c r="D926" s="904"/>
      <c r="E926" s="904"/>
      <c r="F926" s="168" t="s">
        <v>31</v>
      </c>
      <c r="G926" s="168" t="s">
        <v>31</v>
      </c>
      <c r="H926" s="168" t="s">
        <v>31</v>
      </c>
      <c r="I926" s="168" t="s">
        <v>31</v>
      </c>
      <c r="J926" s="169">
        <v>14.18</v>
      </c>
      <c r="K926" s="168" t="s">
        <v>1897</v>
      </c>
      <c r="L926" s="169">
        <v>23.97</v>
      </c>
      <c r="M926" s="170" t="s">
        <v>31</v>
      </c>
      <c r="N926" s="171" t="s">
        <v>31</v>
      </c>
      <c r="U926" s="137" t="s">
        <v>239</v>
      </c>
    </row>
    <row r="927" spans="1:24" s="132" customFormat="1" x14ac:dyDescent="0.2">
      <c r="A927" s="167"/>
      <c r="B927" s="166" t="s">
        <v>31</v>
      </c>
      <c r="C927" s="904" t="s">
        <v>240</v>
      </c>
      <c r="D927" s="904"/>
      <c r="E927" s="904"/>
      <c r="F927" s="168" t="s">
        <v>241</v>
      </c>
      <c r="G927" s="168" t="s">
        <v>1535</v>
      </c>
      <c r="H927" s="168" t="s">
        <v>1897</v>
      </c>
      <c r="I927" s="168" t="s">
        <v>2200</v>
      </c>
      <c r="J927" s="169" t="s">
        <v>31</v>
      </c>
      <c r="K927" s="168" t="s">
        <v>31</v>
      </c>
      <c r="L927" s="169" t="s">
        <v>31</v>
      </c>
      <c r="M927" s="170" t="s">
        <v>31</v>
      </c>
      <c r="N927" s="171" t="s">
        <v>31</v>
      </c>
      <c r="V927" s="137" t="s">
        <v>240</v>
      </c>
    </row>
    <row r="928" spans="1:24" s="132" customFormat="1" x14ac:dyDescent="0.2">
      <c r="A928" s="167"/>
      <c r="B928" s="166" t="s">
        <v>31</v>
      </c>
      <c r="C928" s="917" t="s">
        <v>244</v>
      </c>
      <c r="D928" s="917"/>
      <c r="E928" s="917"/>
      <c r="F928" s="159" t="s">
        <v>31</v>
      </c>
      <c r="G928" s="159" t="s">
        <v>31</v>
      </c>
      <c r="H928" s="159" t="s">
        <v>31</v>
      </c>
      <c r="I928" s="159" t="s">
        <v>31</v>
      </c>
      <c r="J928" s="160">
        <v>139.43</v>
      </c>
      <c r="K928" s="159" t="s">
        <v>31</v>
      </c>
      <c r="L928" s="160">
        <v>235.71</v>
      </c>
      <c r="M928" s="161" t="s">
        <v>31</v>
      </c>
      <c r="N928" s="162" t="s">
        <v>31</v>
      </c>
      <c r="W928" s="137" t="s">
        <v>244</v>
      </c>
    </row>
    <row r="929" spans="1:24" s="132" customFormat="1" x14ac:dyDescent="0.2">
      <c r="A929" s="167"/>
      <c r="B929" s="166" t="s">
        <v>31</v>
      </c>
      <c r="C929" s="904" t="s">
        <v>245</v>
      </c>
      <c r="D929" s="904"/>
      <c r="E929" s="904"/>
      <c r="F929" s="168" t="s">
        <v>31</v>
      </c>
      <c r="G929" s="168" t="s">
        <v>31</v>
      </c>
      <c r="H929" s="168" t="s">
        <v>31</v>
      </c>
      <c r="I929" s="168" t="s">
        <v>31</v>
      </c>
      <c r="J929" s="169" t="s">
        <v>31</v>
      </c>
      <c r="K929" s="168" t="s">
        <v>31</v>
      </c>
      <c r="L929" s="169">
        <v>23.97</v>
      </c>
      <c r="M929" s="170" t="s">
        <v>31</v>
      </c>
      <c r="N929" s="171" t="s">
        <v>31</v>
      </c>
      <c r="V929" s="137" t="s">
        <v>245</v>
      </c>
    </row>
    <row r="930" spans="1:24" s="132" customFormat="1" ht="33.75" x14ac:dyDescent="0.2">
      <c r="A930" s="167"/>
      <c r="B930" s="166" t="s">
        <v>246</v>
      </c>
      <c r="C930" s="904" t="s">
        <v>247</v>
      </c>
      <c r="D930" s="904"/>
      <c r="E930" s="904"/>
      <c r="F930" s="168" t="s">
        <v>144</v>
      </c>
      <c r="G930" s="168" t="s">
        <v>248</v>
      </c>
      <c r="H930" s="168" t="s">
        <v>31</v>
      </c>
      <c r="I930" s="168" t="s">
        <v>248</v>
      </c>
      <c r="J930" s="169" t="s">
        <v>31</v>
      </c>
      <c r="K930" s="168" t="s">
        <v>31</v>
      </c>
      <c r="L930" s="169">
        <v>22.77</v>
      </c>
      <c r="M930" s="170" t="s">
        <v>31</v>
      </c>
      <c r="N930" s="171" t="s">
        <v>31</v>
      </c>
      <c r="V930" s="137" t="s">
        <v>247</v>
      </c>
    </row>
    <row r="931" spans="1:24" s="132" customFormat="1" ht="22.5" x14ac:dyDescent="0.2">
      <c r="A931" s="167"/>
      <c r="B931" s="166" t="s">
        <v>249</v>
      </c>
      <c r="C931" s="904" t="s">
        <v>250</v>
      </c>
      <c r="D931" s="904"/>
      <c r="E931" s="904"/>
      <c r="F931" s="168" t="s">
        <v>144</v>
      </c>
      <c r="G931" s="168" t="s">
        <v>251</v>
      </c>
      <c r="H931" s="168" t="s">
        <v>31</v>
      </c>
      <c r="I931" s="168" t="s">
        <v>251</v>
      </c>
      <c r="J931" s="169" t="s">
        <v>31</v>
      </c>
      <c r="K931" s="168" t="s">
        <v>31</v>
      </c>
      <c r="L931" s="169">
        <v>11.99</v>
      </c>
      <c r="M931" s="170" t="s">
        <v>31</v>
      </c>
      <c r="N931" s="171" t="s">
        <v>31</v>
      </c>
      <c r="V931" s="137" t="s">
        <v>250</v>
      </c>
    </row>
    <row r="932" spans="1:24" s="132" customFormat="1" x14ac:dyDescent="0.2">
      <c r="A932" s="172"/>
      <c r="B932" s="173"/>
      <c r="C932" s="918" t="s">
        <v>252</v>
      </c>
      <c r="D932" s="918"/>
      <c r="E932" s="918"/>
      <c r="F932" s="174" t="s">
        <v>31</v>
      </c>
      <c r="G932" s="174" t="s">
        <v>31</v>
      </c>
      <c r="H932" s="174" t="s">
        <v>31</v>
      </c>
      <c r="I932" s="174" t="s">
        <v>31</v>
      </c>
      <c r="J932" s="175" t="s">
        <v>31</v>
      </c>
      <c r="K932" s="174" t="s">
        <v>31</v>
      </c>
      <c r="L932" s="175">
        <v>270.47000000000003</v>
      </c>
      <c r="M932" s="161" t="s">
        <v>31</v>
      </c>
      <c r="N932" s="176" t="s">
        <v>31</v>
      </c>
      <c r="X932" s="137" t="s">
        <v>252</v>
      </c>
    </row>
    <row r="933" spans="1:24" s="132" customFormat="1" ht="22.5" x14ac:dyDescent="0.2">
      <c r="A933" s="157" t="s">
        <v>2201</v>
      </c>
      <c r="B933" s="158" t="s">
        <v>1899</v>
      </c>
      <c r="C933" s="917" t="s">
        <v>1900</v>
      </c>
      <c r="D933" s="917"/>
      <c r="E933" s="917"/>
      <c r="F933" s="159" t="s">
        <v>386</v>
      </c>
      <c r="G933" s="159" t="s">
        <v>31</v>
      </c>
      <c r="H933" s="159" t="s">
        <v>31</v>
      </c>
      <c r="I933" s="159" t="s">
        <v>2202</v>
      </c>
      <c r="J933" s="160" t="s">
        <v>31</v>
      </c>
      <c r="K933" s="159" t="s">
        <v>31</v>
      </c>
      <c r="L933" s="160" t="s">
        <v>31</v>
      </c>
      <c r="M933" s="161" t="s">
        <v>31</v>
      </c>
      <c r="N933" s="162" t="s">
        <v>31</v>
      </c>
      <c r="R933" s="137" t="s">
        <v>1900</v>
      </c>
    </row>
    <row r="934" spans="1:24" s="132" customFormat="1" x14ac:dyDescent="0.2">
      <c r="A934" s="163"/>
      <c r="B934" s="164"/>
      <c r="C934" s="904" t="s">
        <v>2203</v>
      </c>
      <c r="D934" s="904"/>
      <c r="E934" s="904"/>
      <c r="F934" s="904"/>
      <c r="G934" s="904"/>
      <c r="H934" s="904"/>
      <c r="I934" s="904"/>
      <c r="J934" s="904"/>
      <c r="K934" s="904"/>
      <c r="L934" s="904"/>
      <c r="M934" s="904"/>
      <c r="N934" s="912"/>
      <c r="S934" s="137" t="s">
        <v>2203</v>
      </c>
    </row>
    <row r="935" spans="1:24" s="132" customFormat="1" ht="33.75" x14ac:dyDescent="0.2">
      <c r="A935" s="165"/>
      <c r="B935" s="166" t="s">
        <v>518</v>
      </c>
      <c r="C935" s="904" t="s">
        <v>519</v>
      </c>
      <c r="D935" s="904"/>
      <c r="E935" s="904"/>
      <c r="F935" s="904"/>
      <c r="G935" s="904"/>
      <c r="H935" s="904"/>
      <c r="I935" s="904"/>
      <c r="J935" s="904"/>
      <c r="K935" s="904"/>
      <c r="L935" s="904"/>
      <c r="M935" s="904"/>
      <c r="N935" s="912"/>
      <c r="T935" s="137" t="s">
        <v>519</v>
      </c>
    </row>
    <row r="936" spans="1:24" s="132" customFormat="1" x14ac:dyDescent="0.2">
      <c r="A936" s="167"/>
      <c r="B936" s="166" t="s">
        <v>225</v>
      </c>
      <c r="C936" s="904" t="s">
        <v>255</v>
      </c>
      <c r="D936" s="904"/>
      <c r="E936" s="904"/>
      <c r="F936" s="168" t="s">
        <v>31</v>
      </c>
      <c r="G936" s="168" t="s">
        <v>31</v>
      </c>
      <c r="H936" s="168" t="s">
        <v>31</v>
      </c>
      <c r="I936" s="168" t="s">
        <v>31</v>
      </c>
      <c r="J936" s="169">
        <v>127.61</v>
      </c>
      <c r="K936" s="168" t="s">
        <v>520</v>
      </c>
      <c r="L936" s="169">
        <v>719.08</v>
      </c>
      <c r="M936" s="170" t="s">
        <v>31</v>
      </c>
      <c r="N936" s="171" t="s">
        <v>31</v>
      </c>
      <c r="U936" s="137" t="s">
        <v>255</v>
      </c>
    </row>
    <row r="937" spans="1:24" s="132" customFormat="1" x14ac:dyDescent="0.2">
      <c r="A937" s="167"/>
      <c r="B937" s="166" t="s">
        <v>235</v>
      </c>
      <c r="C937" s="904" t="s">
        <v>236</v>
      </c>
      <c r="D937" s="904"/>
      <c r="E937" s="904"/>
      <c r="F937" s="168" t="s">
        <v>31</v>
      </c>
      <c r="G937" s="168" t="s">
        <v>31</v>
      </c>
      <c r="H937" s="168" t="s">
        <v>31</v>
      </c>
      <c r="I937" s="168" t="s">
        <v>31</v>
      </c>
      <c r="J937" s="169">
        <v>288.58</v>
      </c>
      <c r="K937" s="168" t="s">
        <v>520</v>
      </c>
      <c r="L937" s="169">
        <v>1626.15</v>
      </c>
      <c r="M937" s="170" t="s">
        <v>31</v>
      </c>
      <c r="N937" s="171" t="s">
        <v>31</v>
      </c>
      <c r="U937" s="137" t="s">
        <v>236</v>
      </c>
    </row>
    <row r="938" spans="1:24" s="132" customFormat="1" x14ac:dyDescent="0.2">
      <c r="A938" s="167"/>
      <c r="B938" s="166" t="s">
        <v>238</v>
      </c>
      <c r="C938" s="904" t="s">
        <v>239</v>
      </c>
      <c r="D938" s="904"/>
      <c r="E938" s="904"/>
      <c r="F938" s="168" t="s">
        <v>31</v>
      </c>
      <c r="G938" s="168" t="s">
        <v>31</v>
      </c>
      <c r="H938" s="168" t="s">
        <v>31</v>
      </c>
      <c r="I938" s="168" t="s">
        <v>31</v>
      </c>
      <c r="J938" s="169">
        <v>31.49</v>
      </c>
      <c r="K938" s="168" t="s">
        <v>520</v>
      </c>
      <c r="L938" s="169">
        <v>177.45</v>
      </c>
      <c r="M938" s="170" t="s">
        <v>31</v>
      </c>
      <c r="N938" s="171" t="s">
        <v>31</v>
      </c>
      <c r="U938" s="137" t="s">
        <v>239</v>
      </c>
    </row>
    <row r="939" spans="1:24" s="132" customFormat="1" x14ac:dyDescent="0.2">
      <c r="A939" s="167"/>
      <c r="B939" s="166" t="s">
        <v>31</v>
      </c>
      <c r="C939" s="904" t="s">
        <v>258</v>
      </c>
      <c r="D939" s="904"/>
      <c r="E939" s="904"/>
      <c r="F939" s="168" t="s">
        <v>241</v>
      </c>
      <c r="G939" s="168" t="s">
        <v>1903</v>
      </c>
      <c r="H939" s="168" t="s">
        <v>520</v>
      </c>
      <c r="I939" s="168" t="s">
        <v>2204</v>
      </c>
      <c r="J939" s="169" t="s">
        <v>31</v>
      </c>
      <c r="K939" s="168" t="s">
        <v>31</v>
      </c>
      <c r="L939" s="169" t="s">
        <v>31</v>
      </c>
      <c r="M939" s="170" t="s">
        <v>31</v>
      </c>
      <c r="N939" s="171" t="s">
        <v>31</v>
      </c>
      <c r="V939" s="137" t="s">
        <v>258</v>
      </c>
    </row>
    <row r="940" spans="1:24" s="132" customFormat="1" x14ac:dyDescent="0.2">
      <c r="A940" s="167"/>
      <c r="B940" s="166" t="s">
        <v>31</v>
      </c>
      <c r="C940" s="904" t="s">
        <v>240</v>
      </c>
      <c r="D940" s="904"/>
      <c r="E940" s="904"/>
      <c r="F940" s="168" t="s">
        <v>241</v>
      </c>
      <c r="G940" s="168" t="s">
        <v>1905</v>
      </c>
      <c r="H940" s="168" t="s">
        <v>520</v>
      </c>
      <c r="I940" s="168" t="s">
        <v>2205</v>
      </c>
      <c r="J940" s="169" t="s">
        <v>31</v>
      </c>
      <c r="K940" s="168" t="s">
        <v>31</v>
      </c>
      <c r="L940" s="169" t="s">
        <v>31</v>
      </c>
      <c r="M940" s="170" t="s">
        <v>31</v>
      </c>
      <c r="N940" s="171" t="s">
        <v>31</v>
      </c>
      <c r="V940" s="137" t="s">
        <v>240</v>
      </c>
    </row>
    <row r="941" spans="1:24" s="132" customFormat="1" x14ac:dyDescent="0.2">
      <c r="A941" s="167"/>
      <c r="B941" s="166" t="s">
        <v>31</v>
      </c>
      <c r="C941" s="917" t="s">
        <v>244</v>
      </c>
      <c r="D941" s="917"/>
      <c r="E941" s="917"/>
      <c r="F941" s="159" t="s">
        <v>31</v>
      </c>
      <c r="G941" s="159" t="s">
        <v>31</v>
      </c>
      <c r="H941" s="159" t="s">
        <v>31</v>
      </c>
      <c r="I941" s="159" t="s">
        <v>31</v>
      </c>
      <c r="J941" s="160">
        <v>416.19</v>
      </c>
      <c r="K941" s="159" t="s">
        <v>31</v>
      </c>
      <c r="L941" s="160">
        <v>2345.23</v>
      </c>
      <c r="M941" s="161" t="s">
        <v>31</v>
      </c>
      <c r="N941" s="162" t="s">
        <v>31</v>
      </c>
      <c r="W941" s="137" t="s">
        <v>244</v>
      </c>
    </row>
    <row r="942" spans="1:24" s="132" customFormat="1" x14ac:dyDescent="0.2">
      <c r="A942" s="167"/>
      <c r="B942" s="166" t="s">
        <v>31</v>
      </c>
      <c r="C942" s="904" t="s">
        <v>245</v>
      </c>
      <c r="D942" s="904"/>
      <c r="E942" s="904"/>
      <c r="F942" s="168" t="s">
        <v>31</v>
      </c>
      <c r="G942" s="168" t="s">
        <v>31</v>
      </c>
      <c r="H942" s="168" t="s">
        <v>31</v>
      </c>
      <c r="I942" s="168" t="s">
        <v>31</v>
      </c>
      <c r="J942" s="169" t="s">
        <v>31</v>
      </c>
      <c r="K942" s="168" t="s">
        <v>31</v>
      </c>
      <c r="L942" s="169">
        <v>896.53</v>
      </c>
      <c r="M942" s="170" t="s">
        <v>31</v>
      </c>
      <c r="N942" s="171" t="s">
        <v>31</v>
      </c>
      <c r="V942" s="137" t="s">
        <v>245</v>
      </c>
    </row>
    <row r="943" spans="1:24" s="132" customFormat="1" ht="33.75" x14ac:dyDescent="0.2">
      <c r="A943" s="167"/>
      <c r="B943" s="166" t="s">
        <v>246</v>
      </c>
      <c r="C943" s="904" t="s">
        <v>247</v>
      </c>
      <c r="D943" s="904"/>
      <c r="E943" s="904"/>
      <c r="F943" s="168" t="s">
        <v>144</v>
      </c>
      <c r="G943" s="168" t="s">
        <v>248</v>
      </c>
      <c r="H943" s="168" t="s">
        <v>31</v>
      </c>
      <c r="I943" s="168" t="s">
        <v>248</v>
      </c>
      <c r="J943" s="169" t="s">
        <v>31</v>
      </c>
      <c r="K943" s="168" t="s">
        <v>31</v>
      </c>
      <c r="L943" s="169">
        <v>851.7</v>
      </c>
      <c r="M943" s="170" t="s">
        <v>31</v>
      </c>
      <c r="N943" s="171" t="s">
        <v>31</v>
      </c>
      <c r="V943" s="137" t="s">
        <v>247</v>
      </c>
    </row>
    <row r="944" spans="1:24" s="132" customFormat="1" ht="22.5" x14ac:dyDescent="0.2">
      <c r="A944" s="167"/>
      <c r="B944" s="166" t="s">
        <v>249</v>
      </c>
      <c r="C944" s="904" t="s">
        <v>250</v>
      </c>
      <c r="D944" s="904"/>
      <c r="E944" s="904"/>
      <c r="F944" s="168" t="s">
        <v>144</v>
      </c>
      <c r="G944" s="168" t="s">
        <v>251</v>
      </c>
      <c r="H944" s="168" t="s">
        <v>31</v>
      </c>
      <c r="I944" s="168" t="s">
        <v>251</v>
      </c>
      <c r="J944" s="169" t="s">
        <v>31</v>
      </c>
      <c r="K944" s="168" t="s">
        <v>31</v>
      </c>
      <c r="L944" s="169">
        <v>448.27</v>
      </c>
      <c r="M944" s="170" t="s">
        <v>31</v>
      </c>
      <c r="N944" s="171" t="s">
        <v>31</v>
      </c>
      <c r="V944" s="137" t="s">
        <v>250</v>
      </c>
    </row>
    <row r="945" spans="1:24" s="132" customFormat="1" x14ac:dyDescent="0.2">
      <c r="A945" s="172"/>
      <c r="B945" s="173"/>
      <c r="C945" s="918" t="s">
        <v>252</v>
      </c>
      <c r="D945" s="918"/>
      <c r="E945" s="918"/>
      <c r="F945" s="174" t="s">
        <v>31</v>
      </c>
      <c r="G945" s="174" t="s">
        <v>31</v>
      </c>
      <c r="H945" s="174" t="s">
        <v>31</v>
      </c>
      <c r="I945" s="174" t="s">
        <v>31</v>
      </c>
      <c r="J945" s="175" t="s">
        <v>31</v>
      </c>
      <c r="K945" s="174" t="s">
        <v>31</v>
      </c>
      <c r="L945" s="175">
        <v>3645.2</v>
      </c>
      <c r="M945" s="161" t="s">
        <v>31</v>
      </c>
      <c r="N945" s="176" t="s">
        <v>31</v>
      </c>
      <c r="X945" s="137" t="s">
        <v>252</v>
      </c>
    </row>
    <row r="946" spans="1:24" s="132" customFormat="1" x14ac:dyDescent="0.2">
      <c r="A946" s="157" t="s">
        <v>728</v>
      </c>
      <c r="B946" s="158" t="s">
        <v>1907</v>
      </c>
      <c r="C946" s="917" t="s">
        <v>1908</v>
      </c>
      <c r="D946" s="917"/>
      <c r="E946" s="917"/>
      <c r="F946" s="159" t="s">
        <v>386</v>
      </c>
      <c r="G946" s="159" t="s">
        <v>31</v>
      </c>
      <c r="H946" s="159" t="s">
        <v>31</v>
      </c>
      <c r="I946" s="159" t="s">
        <v>2085</v>
      </c>
      <c r="J946" s="160" t="s">
        <v>31</v>
      </c>
      <c r="K946" s="159" t="s">
        <v>31</v>
      </c>
      <c r="L946" s="160" t="s">
        <v>31</v>
      </c>
      <c r="M946" s="161" t="s">
        <v>31</v>
      </c>
      <c r="N946" s="162" t="s">
        <v>31</v>
      </c>
      <c r="R946" s="137" t="s">
        <v>1908</v>
      </c>
    </row>
    <row r="947" spans="1:24" s="132" customFormat="1" x14ac:dyDescent="0.2">
      <c r="A947" s="163"/>
      <c r="B947" s="164"/>
      <c r="C947" s="904" t="s">
        <v>2086</v>
      </c>
      <c r="D947" s="904"/>
      <c r="E947" s="904"/>
      <c r="F947" s="904"/>
      <c r="G947" s="904"/>
      <c r="H947" s="904"/>
      <c r="I947" s="904"/>
      <c r="J947" s="904"/>
      <c r="K947" s="904"/>
      <c r="L947" s="904"/>
      <c r="M947" s="904"/>
      <c r="N947" s="912"/>
      <c r="S947" s="137" t="s">
        <v>2086</v>
      </c>
    </row>
    <row r="948" spans="1:24" s="132" customFormat="1" ht="33.75" x14ac:dyDescent="0.2">
      <c r="A948" s="165"/>
      <c r="B948" s="166" t="s">
        <v>518</v>
      </c>
      <c r="C948" s="904" t="s">
        <v>519</v>
      </c>
      <c r="D948" s="904"/>
      <c r="E948" s="904"/>
      <c r="F948" s="904"/>
      <c r="G948" s="904"/>
      <c r="H948" s="904"/>
      <c r="I948" s="904"/>
      <c r="J948" s="904"/>
      <c r="K948" s="904"/>
      <c r="L948" s="904"/>
      <c r="M948" s="904"/>
      <c r="N948" s="912"/>
      <c r="T948" s="137" t="s">
        <v>519</v>
      </c>
    </row>
    <row r="949" spans="1:24" s="132" customFormat="1" x14ac:dyDescent="0.2">
      <c r="A949" s="167"/>
      <c r="B949" s="166" t="s">
        <v>225</v>
      </c>
      <c r="C949" s="904" t="s">
        <v>255</v>
      </c>
      <c r="D949" s="904"/>
      <c r="E949" s="904"/>
      <c r="F949" s="168" t="s">
        <v>31</v>
      </c>
      <c r="G949" s="168" t="s">
        <v>31</v>
      </c>
      <c r="H949" s="168" t="s">
        <v>31</v>
      </c>
      <c r="I949" s="168" t="s">
        <v>31</v>
      </c>
      <c r="J949" s="169">
        <v>1053</v>
      </c>
      <c r="K949" s="168" t="s">
        <v>520</v>
      </c>
      <c r="L949" s="169">
        <v>84.24</v>
      </c>
      <c r="M949" s="170" t="s">
        <v>31</v>
      </c>
      <c r="N949" s="171" t="s">
        <v>31</v>
      </c>
      <c r="U949" s="137" t="s">
        <v>255</v>
      </c>
    </row>
    <row r="950" spans="1:24" s="132" customFormat="1" x14ac:dyDescent="0.2">
      <c r="A950" s="167"/>
      <c r="B950" s="166" t="s">
        <v>235</v>
      </c>
      <c r="C950" s="904" t="s">
        <v>236</v>
      </c>
      <c r="D950" s="904"/>
      <c r="E950" s="904"/>
      <c r="F950" s="168" t="s">
        <v>31</v>
      </c>
      <c r="G950" s="168" t="s">
        <v>31</v>
      </c>
      <c r="H950" s="168" t="s">
        <v>31</v>
      </c>
      <c r="I950" s="168" t="s">
        <v>31</v>
      </c>
      <c r="J950" s="169">
        <v>1566.06</v>
      </c>
      <c r="K950" s="168" t="s">
        <v>520</v>
      </c>
      <c r="L950" s="169">
        <v>125.28</v>
      </c>
      <c r="M950" s="170" t="s">
        <v>31</v>
      </c>
      <c r="N950" s="171" t="s">
        <v>31</v>
      </c>
      <c r="U950" s="137" t="s">
        <v>236</v>
      </c>
    </row>
    <row r="951" spans="1:24" s="132" customFormat="1" x14ac:dyDescent="0.2">
      <c r="A951" s="167"/>
      <c r="B951" s="166" t="s">
        <v>238</v>
      </c>
      <c r="C951" s="904" t="s">
        <v>239</v>
      </c>
      <c r="D951" s="904"/>
      <c r="E951" s="904"/>
      <c r="F951" s="168" t="s">
        <v>31</v>
      </c>
      <c r="G951" s="168" t="s">
        <v>31</v>
      </c>
      <c r="H951" s="168" t="s">
        <v>31</v>
      </c>
      <c r="I951" s="168" t="s">
        <v>31</v>
      </c>
      <c r="J951" s="169">
        <v>244.39</v>
      </c>
      <c r="K951" s="168" t="s">
        <v>520</v>
      </c>
      <c r="L951" s="169">
        <v>19.55</v>
      </c>
      <c r="M951" s="170" t="s">
        <v>31</v>
      </c>
      <c r="N951" s="171" t="s">
        <v>31</v>
      </c>
      <c r="U951" s="137" t="s">
        <v>239</v>
      </c>
    </row>
    <row r="952" spans="1:24" s="132" customFormat="1" x14ac:dyDescent="0.2">
      <c r="A952" s="167"/>
      <c r="B952" s="166" t="s">
        <v>256</v>
      </c>
      <c r="C952" s="904" t="s">
        <v>257</v>
      </c>
      <c r="D952" s="904"/>
      <c r="E952" s="904"/>
      <c r="F952" s="168" t="s">
        <v>31</v>
      </c>
      <c r="G952" s="168" t="s">
        <v>31</v>
      </c>
      <c r="H952" s="168" t="s">
        <v>31</v>
      </c>
      <c r="I952" s="168" t="s">
        <v>31</v>
      </c>
      <c r="J952" s="169">
        <v>909.27</v>
      </c>
      <c r="K952" s="168" t="s">
        <v>31</v>
      </c>
      <c r="L952" s="169">
        <v>58.19</v>
      </c>
      <c r="M952" s="170" t="s">
        <v>31</v>
      </c>
      <c r="N952" s="171" t="s">
        <v>31</v>
      </c>
      <c r="U952" s="137" t="s">
        <v>257</v>
      </c>
    </row>
    <row r="953" spans="1:24" s="132" customFormat="1" x14ac:dyDescent="0.2">
      <c r="A953" s="167"/>
      <c r="B953" s="166" t="s">
        <v>31</v>
      </c>
      <c r="C953" s="904" t="s">
        <v>258</v>
      </c>
      <c r="D953" s="904"/>
      <c r="E953" s="904"/>
      <c r="F953" s="168" t="s">
        <v>241</v>
      </c>
      <c r="G953" s="168" t="s">
        <v>1911</v>
      </c>
      <c r="H953" s="168" t="s">
        <v>520</v>
      </c>
      <c r="I953" s="168" t="s">
        <v>2087</v>
      </c>
      <c r="J953" s="169" t="s">
        <v>31</v>
      </c>
      <c r="K953" s="168" t="s">
        <v>31</v>
      </c>
      <c r="L953" s="169" t="s">
        <v>31</v>
      </c>
      <c r="M953" s="170" t="s">
        <v>31</v>
      </c>
      <c r="N953" s="171" t="s">
        <v>31</v>
      </c>
      <c r="V953" s="137" t="s">
        <v>258</v>
      </c>
    </row>
    <row r="954" spans="1:24" s="132" customFormat="1" x14ac:dyDescent="0.2">
      <c r="A954" s="167"/>
      <c r="B954" s="166" t="s">
        <v>31</v>
      </c>
      <c r="C954" s="904" t="s">
        <v>240</v>
      </c>
      <c r="D954" s="904"/>
      <c r="E954" s="904"/>
      <c r="F954" s="168" t="s">
        <v>241</v>
      </c>
      <c r="G954" s="168" t="s">
        <v>1913</v>
      </c>
      <c r="H954" s="168" t="s">
        <v>520</v>
      </c>
      <c r="I954" s="168" t="s">
        <v>2088</v>
      </c>
      <c r="J954" s="169" t="s">
        <v>31</v>
      </c>
      <c r="K954" s="168" t="s">
        <v>31</v>
      </c>
      <c r="L954" s="169" t="s">
        <v>31</v>
      </c>
      <c r="M954" s="170" t="s">
        <v>31</v>
      </c>
      <c r="N954" s="171" t="s">
        <v>31</v>
      </c>
      <c r="V954" s="137" t="s">
        <v>240</v>
      </c>
    </row>
    <row r="955" spans="1:24" s="132" customFormat="1" x14ac:dyDescent="0.2">
      <c r="A955" s="167"/>
      <c r="B955" s="166" t="s">
        <v>31</v>
      </c>
      <c r="C955" s="917" t="s">
        <v>244</v>
      </c>
      <c r="D955" s="917"/>
      <c r="E955" s="917"/>
      <c r="F955" s="159" t="s">
        <v>31</v>
      </c>
      <c r="G955" s="159" t="s">
        <v>31</v>
      </c>
      <c r="H955" s="159" t="s">
        <v>31</v>
      </c>
      <c r="I955" s="159" t="s">
        <v>31</v>
      </c>
      <c r="J955" s="160">
        <v>3528.33</v>
      </c>
      <c r="K955" s="159" t="s">
        <v>31</v>
      </c>
      <c r="L955" s="160">
        <v>267.70999999999998</v>
      </c>
      <c r="M955" s="161" t="s">
        <v>31</v>
      </c>
      <c r="N955" s="162" t="s">
        <v>31</v>
      </c>
      <c r="W955" s="137" t="s">
        <v>244</v>
      </c>
    </row>
    <row r="956" spans="1:24" s="132" customFormat="1" x14ac:dyDescent="0.2">
      <c r="A956" s="167"/>
      <c r="B956" s="166" t="s">
        <v>31</v>
      </c>
      <c r="C956" s="904" t="s">
        <v>245</v>
      </c>
      <c r="D956" s="904"/>
      <c r="E956" s="904"/>
      <c r="F956" s="168" t="s">
        <v>31</v>
      </c>
      <c r="G956" s="168" t="s">
        <v>31</v>
      </c>
      <c r="H956" s="168" t="s">
        <v>31</v>
      </c>
      <c r="I956" s="168" t="s">
        <v>31</v>
      </c>
      <c r="J956" s="169" t="s">
        <v>31</v>
      </c>
      <c r="K956" s="168" t="s">
        <v>31</v>
      </c>
      <c r="L956" s="169">
        <v>103.79</v>
      </c>
      <c r="M956" s="170" t="s">
        <v>31</v>
      </c>
      <c r="N956" s="171" t="s">
        <v>31</v>
      </c>
      <c r="V956" s="137" t="s">
        <v>245</v>
      </c>
    </row>
    <row r="957" spans="1:24" s="132" customFormat="1" ht="33.75" x14ac:dyDescent="0.2">
      <c r="A957" s="167"/>
      <c r="B957" s="166" t="s">
        <v>549</v>
      </c>
      <c r="C957" s="904" t="s">
        <v>550</v>
      </c>
      <c r="D957" s="904"/>
      <c r="E957" s="904"/>
      <c r="F957" s="168" t="s">
        <v>144</v>
      </c>
      <c r="G957" s="168" t="s">
        <v>551</v>
      </c>
      <c r="H957" s="168" t="s">
        <v>31</v>
      </c>
      <c r="I957" s="168" t="s">
        <v>551</v>
      </c>
      <c r="J957" s="169" t="s">
        <v>31</v>
      </c>
      <c r="K957" s="168" t="s">
        <v>31</v>
      </c>
      <c r="L957" s="169">
        <v>108.98</v>
      </c>
      <c r="M957" s="170" t="s">
        <v>31</v>
      </c>
      <c r="N957" s="171" t="s">
        <v>31</v>
      </c>
      <c r="V957" s="137" t="s">
        <v>550</v>
      </c>
    </row>
    <row r="958" spans="1:24" s="132" customFormat="1" ht="33.75" x14ac:dyDescent="0.2">
      <c r="A958" s="167"/>
      <c r="B958" s="166" t="s">
        <v>552</v>
      </c>
      <c r="C958" s="904" t="s">
        <v>553</v>
      </c>
      <c r="D958" s="904"/>
      <c r="E958" s="904"/>
      <c r="F958" s="168" t="s">
        <v>144</v>
      </c>
      <c r="G958" s="168" t="s">
        <v>554</v>
      </c>
      <c r="H958" s="168" t="s">
        <v>31</v>
      </c>
      <c r="I958" s="168" t="s">
        <v>554</v>
      </c>
      <c r="J958" s="169" t="s">
        <v>31</v>
      </c>
      <c r="K958" s="168" t="s">
        <v>31</v>
      </c>
      <c r="L958" s="169">
        <v>67.459999999999994</v>
      </c>
      <c r="M958" s="170" t="s">
        <v>31</v>
      </c>
      <c r="N958" s="171" t="s">
        <v>31</v>
      </c>
      <c r="V958" s="137" t="s">
        <v>553</v>
      </c>
    </row>
    <row r="959" spans="1:24" s="132" customFormat="1" x14ac:dyDescent="0.2">
      <c r="A959" s="172"/>
      <c r="B959" s="173"/>
      <c r="C959" s="918" t="s">
        <v>252</v>
      </c>
      <c r="D959" s="918"/>
      <c r="E959" s="918"/>
      <c r="F959" s="174" t="s">
        <v>31</v>
      </c>
      <c r="G959" s="174" t="s">
        <v>31</v>
      </c>
      <c r="H959" s="174" t="s">
        <v>31</v>
      </c>
      <c r="I959" s="174" t="s">
        <v>31</v>
      </c>
      <c r="J959" s="175" t="s">
        <v>31</v>
      </c>
      <c r="K959" s="174" t="s">
        <v>31</v>
      </c>
      <c r="L959" s="175">
        <v>444.15</v>
      </c>
      <c r="M959" s="161" t="s">
        <v>31</v>
      </c>
      <c r="N959" s="176" t="s">
        <v>31</v>
      </c>
      <c r="X959" s="137" t="s">
        <v>252</v>
      </c>
    </row>
    <row r="960" spans="1:24" s="132" customFormat="1" ht="33.75" x14ac:dyDescent="0.2">
      <c r="A960" s="157" t="s">
        <v>2206</v>
      </c>
      <c r="B960" s="158" t="s">
        <v>1915</v>
      </c>
      <c r="C960" s="917" t="s">
        <v>1916</v>
      </c>
      <c r="D960" s="917"/>
      <c r="E960" s="917"/>
      <c r="F960" s="159" t="s">
        <v>401</v>
      </c>
      <c r="G960" s="159" t="s">
        <v>31</v>
      </c>
      <c r="H960" s="159" t="s">
        <v>31</v>
      </c>
      <c r="I960" s="159" t="s">
        <v>2090</v>
      </c>
      <c r="J960" s="160">
        <v>535.46</v>
      </c>
      <c r="K960" s="159" t="s">
        <v>31</v>
      </c>
      <c r="L960" s="160">
        <v>3495.48</v>
      </c>
      <c r="M960" s="161" t="s">
        <v>31</v>
      </c>
      <c r="N960" s="162" t="s">
        <v>31</v>
      </c>
      <c r="R960" s="137" t="s">
        <v>1916</v>
      </c>
    </row>
    <row r="961" spans="1:24" s="132" customFormat="1" ht="45" x14ac:dyDescent="0.2">
      <c r="A961" s="157" t="s">
        <v>534</v>
      </c>
      <c r="B961" s="158" t="s">
        <v>1918</v>
      </c>
      <c r="C961" s="917" t="s">
        <v>1919</v>
      </c>
      <c r="D961" s="917"/>
      <c r="E961" s="917"/>
      <c r="F961" s="159" t="s">
        <v>386</v>
      </c>
      <c r="G961" s="159" t="s">
        <v>31</v>
      </c>
      <c r="H961" s="159" t="s">
        <v>31</v>
      </c>
      <c r="I961" s="159" t="s">
        <v>2207</v>
      </c>
      <c r="J961" s="160" t="s">
        <v>31</v>
      </c>
      <c r="K961" s="159" t="s">
        <v>31</v>
      </c>
      <c r="L961" s="160" t="s">
        <v>31</v>
      </c>
      <c r="M961" s="161" t="s">
        <v>31</v>
      </c>
      <c r="N961" s="162" t="s">
        <v>31</v>
      </c>
      <c r="R961" s="137" t="s">
        <v>1919</v>
      </c>
    </row>
    <row r="962" spans="1:24" s="132" customFormat="1" x14ac:dyDescent="0.2">
      <c r="A962" s="163"/>
      <c r="B962" s="164"/>
      <c r="C962" s="904" t="s">
        <v>2208</v>
      </c>
      <c r="D962" s="904"/>
      <c r="E962" s="904"/>
      <c r="F962" s="904"/>
      <c r="G962" s="904"/>
      <c r="H962" s="904"/>
      <c r="I962" s="904"/>
      <c r="J962" s="904"/>
      <c r="K962" s="904"/>
      <c r="L962" s="904"/>
      <c r="M962" s="904"/>
      <c r="N962" s="912"/>
      <c r="S962" s="137" t="s">
        <v>2208</v>
      </c>
    </row>
    <row r="963" spans="1:24" s="132" customFormat="1" ht="33.75" x14ac:dyDescent="0.2">
      <c r="A963" s="165"/>
      <c r="B963" s="166" t="s">
        <v>518</v>
      </c>
      <c r="C963" s="904" t="s">
        <v>519</v>
      </c>
      <c r="D963" s="904"/>
      <c r="E963" s="904"/>
      <c r="F963" s="904"/>
      <c r="G963" s="904"/>
      <c r="H963" s="904"/>
      <c r="I963" s="904"/>
      <c r="J963" s="904"/>
      <c r="K963" s="904"/>
      <c r="L963" s="904"/>
      <c r="M963" s="904"/>
      <c r="N963" s="912"/>
      <c r="T963" s="137" t="s">
        <v>519</v>
      </c>
    </row>
    <row r="964" spans="1:24" s="132" customFormat="1" x14ac:dyDescent="0.2">
      <c r="A964" s="167"/>
      <c r="B964" s="166" t="s">
        <v>225</v>
      </c>
      <c r="C964" s="904" t="s">
        <v>255</v>
      </c>
      <c r="D964" s="904"/>
      <c r="E964" s="904"/>
      <c r="F964" s="168" t="s">
        <v>31</v>
      </c>
      <c r="G964" s="168" t="s">
        <v>31</v>
      </c>
      <c r="H964" s="168" t="s">
        <v>31</v>
      </c>
      <c r="I964" s="168" t="s">
        <v>31</v>
      </c>
      <c r="J964" s="169">
        <v>2874.61</v>
      </c>
      <c r="K964" s="168" t="s">
        <v>520</v>
      </c>
      <c r="L964" s="169">
        <v>3269.87</v>
      </c>
      <c r="M964" s="170" t="s">
        <v>31</v>
      </c>
      <c r="N964" s="171" t="s">
        <v>31</v>
      </c>
      <c r="U964" s="137" t="s">
        <v>255</v>
      </c>
    </row>
    <row r="965" spans="1:24" s="132" customFormat="1" x14ac:dyDescent="0.2">
      <c r="A965" s="167"/>
      <c r="B965" s="166" t="s">
        <v>235</v>
      </c>
      <c r="C965" s="904" t="s">
        <v>236</v>
      </c>
      <c r="D965" s="904"/>
      <c r="E965" s="904"/>
      <c r="F965" s="168" t="s">
        <v>31</v>
      </c>
      <c r="G965" s="168" t="s">
        <v>31</v>
      </c>
      <c r="H965" s="168" t="s">
        <v>31</v>
      </c>
      <c r="I965" s="168" t="s">
        <v>31</v>
      </c>
      <c r="J965" s="169">
        <v>2606.02</v>
      </c>
      <c r="K965" s="168" t="s">
        <v>520</v>
      </c>
      <c r="L965" s="169">
        <v>2964.35</v>
      </c>
      <c r="M965" s="170" t="s">
        <v>31</v>
      </c>
      <c r="N965" s="171" t="s">
        <v>31</v>
      </c>
      <c r="U965" s="137" t="s">
        <v>236</v>
      </c>
    </row>
    <row r="966" spans="1:24" s="132" customFormat="1" x14ac:dyDescent="0.2">
      <c r="A966" s="167"/>
      <c r="B966" s="166" t="s">
        <v>238</v>
      </c>
      <c r="C966" s="904" t="s">
        <v>239</v>
      </c>
      <c r="D966" s="904"/>
      <c r="E966" s="904"/>
      <c r="F966" s="168" t="s">
        <v>31</v>
      </c>
      <c r="G966" s="168" t="s">
        <v>31</v>
      </c>
      <c r="H966" s="168" t="s">
        <v>31</v>
      </c>
      <c r="I966" s="168" t="s">
        <v>31</v>
      </c>
      <c r="J966" s="169">
        <v>380.59</v>
      </c>
      <c r="K966" s="168" t="s">
        <v>520</v>
      </c>
      <c r="L966" s="169">
        <v>432.92</v>
      </c>
      <c r="M966" s="170" t="s">
        <v>31</v>
      </c>
      <c r="N966" s="171" t="s">
        <v>31</v>
      </c>
      <c r="U966" s="137" t="s">
        <v>239</v>
      </c>
    </row>
    <row r="967" spans="1:24" s="132" customFormat="1" x14ac:dyDescent="0.2">
      <c r="A967" s="167"/>
      <c r="B967" s="166" t="s">
        <v>256</v>
      </c>
      <c r="C967" s="904" t="s">
        <v>257</v>
      </c>
      <c r="D967" s="904"/>
      <c r="E967" s="904"/>
      <c r="F967" s="168" t="s">
        <v>31</v>
      </c>
      <c r="G967" s="168" t="s">
        <v>31</v>
      </c>
      <c r="H967" s="168" t="s">
        <v>31</v>
      </c>
      <c r="I967" s="168" t="s">
        <v>31</v>
      </c>
      <c r="J967" s="169">
        <v>3287.63</v>
      </c>
      <c r="K967" s="168" t="s">
        <v>31</v>
      </c>
      <c r="L967" s="169">
        <v>2991.74</v>
      </c>
      <c r="M967" s="170" t="s">
        <v>31</v>
      </c>
      <c r="N967" s="171" t="s">
        <v>31</v>
      </c>
      <c r="U967" s="137" t="s">
        <v>257</v>
      </c>
    </row>
    <row r="968" spans="1:24" s="132" customFormat="1" x14ac:dyDescent="0.2">
      <c r="A968" s="167"/>
      <c r="B968" s="166" t="s">
        <v>31</v>
      </c>
      <c r="C968" s="904" t="s">
        <v>258</v>
      </c>
      <c r="D968" s="904"/>
      <c r="E968" s="904"/>
      <c r="F968" s="168" t="s">
        <v>241</v>
      </c>
      <c r="G968" s="168" t="s">
        <v>1922</v>
      </c>
      <c r="H968" s="168" t="s">
        <v>520</v>
      </c>
      <c r="I968" s="168" t="s">
        <v>2209</v>
      </c>
      <c r="J968" s="169" t="s">
        <v>31</v>
      </c>
      <c r="K968" s="168" t="s">
        <v>31</v>
      </c>
      <c r="L968" s="169" t="s">
        <v>31</v>
      </c>
      <c r="M968" s="170" t="s">
        <v>31</v>
      </c>
      <c r="N968" s="171" t="s">
        <v>31</v>
      </c>
      <c r="V968" s="137" t="s">
        <v>258</v>
      </c>
    </row>
    <row r="969" spans="1:24" s="132" customFormat="1" x14ac:dyDescent="0.2">
      <c r="A969" s="167"/>
      <c r="B969" s="166" t="s">
        <v>31</v>
      </c>
      <c r="C969" s="904" t="s">
        <v>240</v>
      </c>
      <c r="D969" s="904"/>
      <c r="E969" s="904"/>
      <c r="F969" s="168" t="s">
        <v>241</v>
      </c>
      <c r="G969" s="168" t="s">
        <v>1924</v>
      </c>
      <c r="H969" s="168" t="s">
        <v>520</v>
      </c>
      <c r="I969" s="168" t="s">
        <v>2210</v>
      </c>
      <c r="J969" s="169" t="s">
        <v>31</v>
      </c>
      <c r="K969" s="168" t="s">
        <v>31</v>
      </c>
      <c r="L969" s="169" t="s">
        <v>31</v>
      </c>
      <c r="M969" s="170" t="s">
        <v>31</v>
      </c>
      <c r="N969" s="171" t="s">
        <v>31</v>
      </c>
      <c r="V969" s="137" t="s">
        <v>240</v>
      </c>
    </row>
    <row r="970" spans="1:24" s="132" customFormat="1" x14ac:dyDescent="0.2">
      <c r="A970" s="167"/>
      <c r="B970" s="166" t="s">
        <v>31</v>
      </c>
      <c r="C970" s="917" t="s">
        <v>244</v>
      </c>
      <c r="D970" s="917"/>
      <c r="E970" s="917"/>
      <c r="F970" s="159" t="s">
        <v>31</v>
      </c>
      <c r="G970" s="159" t="s">
        <v>31</v>
      </c>
      <c r="H970" s="159" t="s">
        <v>31</v>
      </c>
      <c r="I970" s="159" t="s">
        <v>31</v>
      </c>
      <c r="J970" s="160">
        <v>8768.26</v>
      </c>
      <c r="K970" s="159" t="s">
        <v>31</v>
      </c>
      <c r="L970" s="160">
        <v>9225.9599999999991</v>
      </c>
      <c r="M970" s="161" t="s">
        <v>31</v>
      </c>
      <c r="N970" s="162" t="s">
        <v>31</v>
      </c>
      <c r="W970" s="137" t="s">
        <v>244</v>
      </c>
    </row>
    <row r="971" spans="1:24" s="132" customFormat="1" x14ac:dyDescent="0.2">
      <c r="A971" s="167"/>
      <c r="B971" s="166" t="s">
        <v>31</v>
      </c>
      <c r="C971" s="904" t="s">
        <v>245</v>
      </c>
      <c r="D971" s="904"/>
      <c r="E971" s="904"/>
      <c r="F971" s="168" t="s">
        <v>31</v>
      </c>
      <c r="G971" s="168" t="s">
        <v>31</v>
      </c>
      <c r="H971" s="168" t="s">
        <v>31</v>
      </c>
      <c r="I971" s="168" t="s">
        <v>31</v>
      </c>
      <c r="J971" s="169" t="s">
        <v>31</v>
      </c>
      <c r="K971" s="168" t="s">
        <v>31</v>
      </c>
      <c r="L971" s="169">
        <v>3702.79</v>
      </c>
      <c r="M971" s="170" t="s">
        <v>31</v>
      </c>
      <c r="N971" s="171" t="s">
        <v>31</v>
      </c>
      <c r="V971" s="137" t="s">
        <v>245</v>
      </c>
    </row>
    <row r="972" spans="1:24" s="132" customFormat="1" ht="33.75" x14ac:dyDescent="0.2">
      <c r="A972" s="167"/>
      <c r="B972" s="166" t="s">
        <v>549</v>
      </c>
      <c r="C972" s="904" t="s">
        <v>550</v>
      </c>
      <c r="D972" s="904"/>
      <c r="E972" s="904"/>
      <c r="F972" s="168" t="s">
        <v>144</v>
      </c>
      <c r="G972" s="168" t="s">
        <v>551</v>
      </c>
      <c r="H972" s="168" t="s">
        <v>31</v>
      </c>
      <c r="I972" s="168" t="s">
        <v>551</v>
      </c>
      <c r="J972" s="169" t="s">
        <v>31</v>
      </c>
      <c r="K972" s="168" t="s">
        <v>31</v>
      </c>
      <c r="L972" s="169">
        <v>3887.93</v>
      </c>
      <c r="M972" s="170" t="s">
        <v>31</v>
      </c>
      <c r="N972" s="171" t="s">
        <v>31</v>
      </c>
      <c r="V972" s="137" t="s">
        <v>550</v>
      </c>
    </row>
    <row r="973" spans="1:24" s="132" customFormat="1" ht="33.75" x14ac:dyDescent="0.2">
      <c r="A973" s="167"/>
      <c r="B973" s="166" t="s">
        <v>552</v>
      </c>
      <c r="C973" s="904" t="s">
        <v>553</v>
      </c>
      <c r="D973" s="904"/>
      <c r="E973" s="904"/>
      <c r="F973" s="168" t="s">
        <v>144</v>
      </c>
      <c r="G973" s="168" t="s">
        <v>554</v>
      </c>
      <c r="H973" s="168" t="s">
        <v>31</v>
      </c>
      <c r="I973" s="168" t="s">
        <v>554</v>
      </c>
      <c r="J973" s="169" t="s">
        <v>31</v>
      </c>
      <c r="K973" s="168" t="s">
        <v>31</v>
      </c>
      <c r="L973" s="169">
        <v>2406.81</v>
      </c>
      <c r="M973" s="170" t="s">
        <v>31</v>
      </c>
      <c r="N973" s="171" t="s">
        <v>31</v>
      </c>
      <c r="V973" s="137" t="s">
        <v>553</v>
      </c>
    </row>
    <row r="974" spans="1:24" s="132" customFormat="1" x14ac:dyDescent="0.2">
      <c r="A974" s="172"/>
      <c r="B974" s="173"/>
      <c r="C974" s="918" t="s">
        <v>252</v>
      </c>
      <c r="D974" s="918"/>
      <c r="E974" s="918"/>
      <c r="F974" s="174" t="s">
        <v>31</v>
      </c>
      <c r="G974" s="174" t="s">
        <v>31</v>
      </c>
      <c r="H974" s="174" t="s">
        <v>31</v>
      </c>
      <c r="I974" s="174" t="s">
        <v>31</v>
      </c>
      <c r="J974" s="175" t="s">
        <v>31</v>
      </c>
      <c r="K974" s="174" t="s">
        <v>31</v>
      </c>
      <c r="L974" s="175">
        <v>15520.7</v>
      </c>
      <c r="M974" s="161" t="s">
        <v>31</v>
      </c>
      <c r="N974" s="176" t="s">
        <v>31</v>
      </c>
      <c r="X974" s="137" t="s">
        <v>252</v>
      </c>
    </row>
    <row r="975" spans="1:24" s="132" customFormat="1" ht="22.5" x14ac:dyDescent="0.2">
      <c r="A975" s="157" t="s">
        <v>611</v>
      </c>
      <c r="B975" s="158" t="s">
        <v>555</v>
      </c>
      <c r="C975" s="917" t="s">
        <v>556</v>
      </c>
      <c r="D975" s="917"/>
      <c r="E975" s="917"/>
      <c r="F975" s="159" t="s">
        <v>401</v>
      </c>
      <c r="G975" s="159" t="s">
        <v>31</v>
      </c>
      <c r="H975" s="159" t="s">
        <v>31</v>
      </c>
      <c r="I975" s="159" t="s">
        <v>2211</v>
      </c>
      <c r="J975" s="160">
        <v>790</v>
      </c>
      <c r="K975" s="159" t="s">
        <v>31</v>
      </c>
      <c r="L975" s="160">
        <v>72968.350000000006</v>
      </c>
      <c r="M975" s="161" t="s">
        <v>31</v>
      </c>
      <c r="N975" s="162" t="s">
        <v>31</v>
      </c>
      <c r="R975" s="137" t="s">
        <v>556</v>
      </c>
    </row>
    <row r="976" spans="1:24" s="132" customFormat="1" x14ac:dyDescent="0.2">
      <c r="A976" s="157" t="s">
        <v>2212</v>
      </c>
      <c r="B976" s="158" t="s">
        <v>558</v>
      </c>
      <c r="C976" s="917" t="s">
        <v>559</v>
      </c>
      <c r="D976" s="917"/>
      <c r="E976" s="917"/>
      <c r="F976" s="159" t="s">
        <v>401</v>
      </c>
      <c r="G976" s="159" t="s">
        <v>31</v>
      </c>
      <c r="H976" s="159" t="s">
        <v>31</v>
      </c>
      <c r="I976" s="159" t="s">
        <v>2125</v>
      </c>
      <c r="J976" s="160">
        <v>10.63</v>
      </c>
      <c r="K976" s="159" t="s">
        <v>31</v>
      </c>
      <c r="L976" s="160">
        <v>967.33</v>
      </c>
      <c r="M976" s="161" t="s">
        <v>31</v>
      </c>
      <c r="N976" s="162" t="s">
        <v>31</v>
      </c>
      <c r="R976" s="137" t="s">
        <v>559</v>
      </c>
    </row>
    <row r="977" spans="1:25" s="132" customFormat="1" x14ac:dyDescent="0.2">
      <c r="A977" s="163"/>
      <c r="B977" s="164"/>
      <c r="C977" s="904" t="s">
        <v>561</v>
      </c>
      <c r="D977" s="904"/>
      <c r="E977" s="904"/>
      <c r="F977" s="904"/>
      <c r="G977" s="904"/>
      <c r="H977" s="904"/>
      <c r="I977" s="904"/>
      <c r="J977" s="904"/>
      <c r="K977" s="904"/>
      <c r="L977" s="904"/>
      <c r="M977" s="904"/>
      <c r="N977" s="912"/>
      <c r="Y977" s="137" t="s">
        <v>561</v>
      </c>
    </row>
    <row r="978" spans="1:25" s="132" customFormat="1" ht="22.5" x14ac:dyDescent="0.2">
      <c r="A978" s="157" t="s">
        <v>2213</v>
      </c>
      <c r="B978" s="158" t="s">
        <v>1928</v>
      </c>
      <c r="C978" s="917" t="s">
        <v>1929</v>
      </c>
      <c r="D978" s="917"/>
      <c r="E978" s="917"/>
      <c r="F978" s="159" t="s">
        <v>564</v>
      </c>
      <c r="G978" s="159" t="s">
        <v>31</v>
      </c>
      <c r="H978" s="159" t="s">
        <v>31</v>
      </c>
      <c r="I978" s="159" t="s">
        <v>2214</v>
      </c>
      <c r="J978" s="160">
        <v>5488.69</v>
      </c>
      <c r="K978" s="159" t="s">
        <v>31</v>
      </c>
      <c r="L978" s="160">
        <v>3355.68</v>
      </c>
      <c r="M978" s="161" t="s">
        <v>31</v>
      </c>
      <c r="N978" s="162" t="s">
        <v>31</v>
      </c>
      <c r="R978" s="137" t="s">
        <v>1929</v>
      </c>
    </row>
    <row r="979" spans="1:25" s="132" customFormat="1" x14ac:dyDescent="0.2">
      <c r="A979" s="163"/>
      <c r="B979" s="164"/>
      <c r="C979" s="904" t="s">
        <v>2215</v>
      </c>
      <c r="D979" s="904"/>
      <c r="E979" s="904"/>
      <c r="F979" s="904"/>
      <c r="G979" s="904"/>
      <c r="H979" s="904"/>
      <c r="I979" s="904"/>
      <c r="J979" s="904"/>
      <c r="K979" s="904"/>
      <c r="L979" s="904"/>
      <c r="M979" s="904"/>
      <c r="N979" s="912"/>
      <c r="S979" s="137" t="s">
        <v>2215</v>
      </c>
    </row>
    <row r="980" spans="1:25" s="132" customFormat="1" ht="22.5" x14ac:dyDescent="0.2">
      <c r="A980" s="157" t="s">
        <v>2216</v>
      </c>
      <c r="B980" s="158" t="s">
        <v>1932</v>
      </c>
      <c r="C980" s="917" t="s">
        <v>1933</v>
      </c>
      <c r="D980" s="917"/>
      <c r="E980" s="917"/>
      <c r="F980" s="159" t="s">
        <v>564</v>
      </c>
      <c r="G980" s="159" t="s">
        <v>31</v>
      </c>
      <c r="H980" s="159" t="s">
        <v>31</v>
      </c>
      <c r="I980" s="159" t="s">
        <v>2217</v>
      </c>
      <c r="J980" s="160">
        <v>5488.69</v>
      </c>
      <c r="K980" s="159" t="s">
        <v>31</v>
      </c>
      <c r="L980" s="160">
        <v>7964.36</v>
      </c>
      <c r="M980" s="161" t="s">
        <v>31</v>
      </c>
      <c r="N980" s="162" t="s">
        <v>31</v>
      </c>
      <c r="R980" s="137" t="s">
        <v>1933</v>
      </c>
    </row>
    <row r="981" spans="1:25" s="132" customFormat="1" x14ac:dyDescent="0.2">
      <c r="A981" s="163"/>
      <c r="B981" s="164"/>
      <c r="C981" s="904" t="s">
        <v>2218</v>
      </c>
      <c r="D981" s="904"/>
      <c r="E981" s="904"/>
      <c r="F981" s="904"/>
      <c r="G981" s="904"/>
      <c r="H981" s="904"/>
      <c r="I981" s="904"/>
      <c r="J981" s="904"/>
      <c r="K981" s="904"/>
      <c r="L981" s="904"/>
      <c r="M981" s="904"/>
      <c r="N981" s="912"/>
      <c r="S981" s="137" t="s">
        <v>2218</v>
      </c>
    </row>
    <row r="982" spans="1:25" s="132" customFormat="1" ht="22.5" x14ac:dyDescent="0.2">
      <c r="A982" s="157" t="s">
        <v>2219</v>
      </c>
      <c r="B982" s="158" t="s">
        <v>562</v>
      </c>
      <c r="C982" s="917" t="s">
        <v>563</v>
      </c>
      <c r="D982" s="917"/>
      <c r="E982" s="917"/>
      <c r="F982" s="159" t="s">
        <v>564</v>
      </c>
      <c r="G982" s="159" t="s">
        <v>31</v>
      </c>
      <c r="H982" s="159" t="s">
        <v>31</v>
      </c>
      <c r="I982" s="159" t="s">
        <v>2220</v>
      </c>
      <c r="J982" s="160">
        <v>5584.58</v>
      </c>
      <c r="K982" s="159" t="s">
        <v>31</v>
      </c>
      <c r="L982" s="160">
        <v>618.16</v>
      </c>
      <c r="M982" s="161" t="s">
        <v>31</v>
      </c>
      <c r="N982" s="162" t="s">
        <v>31</v>
      </c>
      <c r="R982" s="137" t="s">
        <v>563</v>
      </c>
    </row>
    <row r="983" spans="1:25" s="132" customFormat="1" x14ac:dyDescent="0.2">
      <c r="A983" s="163"/>
      <c r="B983" s="164"/>
      <c r="C983" s="904" t="s">
        <v>2221</v>
      </c>
      <c r="D983" s="904"/>
      <c r="E983" s="904"/>
      <c r="F983" s="904"/>
      <c r="G983" s="904"/>
      <c r="H983" s="904"/>
      <c r="I983" s="904"/>
      <c r="J983" s="904"/>
      <c r="K983" s="904"/>
      <c r="L983" s="904"/>
      <c r="M983" s="904"/>
      <c r="N983" s="912"/>
      <c r="S983" s="137" t="s">
        <v>2221</v>
      </c>
    </row>
    <row r="984" spans="1:25" s="132" customFormat="1" ht="22.5" x14ac:dyDescent="0.2">
      <c r="A984" s="157" t="s">
        <v>1689</v>
      </c>
      <c r="B984" s="158" t="s">
        <v>1936</v>
      </c>
      <c r="C984" s="917" t="s">
        <v>1937</v>
      </c>
      <c r="D984" s="917"/>
      <c r="E984" s="917"/>
      <c r="F984" s="159" t="s">
        <v>564</v>
      </c>
      <c r="G984" s="159" t="s">
        <v>31</v>
      </c>
      <c r="H984" s="159" t="s">
        <v>31</v>
      </c>
      <c r="I984" s="159" t="s">
        <v>2222</v>
      </c>
      <c r="J984" s="160">
        <v>5802.77</v>
      </c>
      <c r="K984" s="159" t="s">
        <v>31</v>
      </c>
      <c r="L984" s="160">
        <v>3156.71</v>
      </c>
      <c r="M984" s="161" t="s">
        <v>31</v>
      </c>
      <c r="N984" s="162" t="s">
        <v>31</v>
      </c>
      <c r="R984" s="137" t="s">
        <v>1937</v>
      </c>
    </row>
    <row r="985" spans="1:25" s="132" customFormat="1" x14ac:dyDescent="0.2">
      <c r="A985" s="163"/>
      <c r="B985" s="164"/>
      <c r="C985" s="904" t="s">
        <v>2223</v>
      </c>
      <c r="D985" s="904"/>
      <c r="E985" s="904"/>
      <c r="F985" s="904"/>
      <c r="G985" s="904"/>
      <c r="H985" s="904"/>
      <c r="I985" s="904"/>
      <c r="J985" s="904"/>
      <c r="K985" s="904"/>
      <c r="L985" s="904"/>
      <c r="M985" s="904"/>
      <c r="N985" s="912"/>
      <c r="S985" s="137" t="s">
        <v>2223</v>
      </c>
    </row>
    <row r="986" spans="1:25" s="132" customFormat="1" ht="33.75" x14ac:dyDescent="0.2">
      <c r="A986" s="157" t="s">
        <v>2224</v>
      </c>
      <c r="B986" s="158" t="s">
        <v>1940</v>
      </c>
      <c r="C986" s="917" t="s">
        <v>1941</v>
      </c>
      <c r="D986" s="917"/>
      <c r="E986" s="917"/>
      <c r="F986" s="159" t="s">
        <v>569</v>
      </c>
      <c r="G986" s="159" t="s">
        <v>31</v>
      </c>
      <c r="H986" s="159" t="s">
        <v>31</v>
      </c>
      <c r="I986" s="159" t="s">
        <v>2225</v>
      </c>
      <c r="J986" s="160" t="s">
        <v>31</v>
      </c>
      <c r="K986" s="159" t="s">
        <v>31</v>
      </c>
      <c r="L986" s="160" t="s">
        <v>31</v>
      </c>
      <c r="M986" s="161" t="s">
        <v>31</v>
      </c>
      <c r="N986" s="162" t="s">
        <v>31</v>
      </c>
      <c r="R986" s="137" t="s">
        <v>1941</v>
      </c>
    </row>
    <row r="987" spans="1:25" s="132" customFormat="1" x14ac:dyDescent="0.2">
      <c r="A987" s="163"/>
      <c r="B987" s="164"/>
      <c r="C987" s="904" t="s">
        <v>2226</v>
      </c>
      <c r="D987" s="904"/>
      <c r="E987" s="904"/>
      <c r="F987" s="904"/>
      <c r="G987" s="904"/>
      <c r="H987" s="904"/>
      <c r="I987" s="904"/>
      <c r="J987" s="904"/>
      <c r="K987" s="904"/>
      <c r="L987" s="904"/>
      <c r="M987" s="904"/>
      <c r="N987" s="912"/>
      <c r="S987" s="137" t="s">
        <v>2226</v>
      </c>
    </row>
    <row r="988" spans="1:25" s="132" customFormat="1" ht="33.75" x14ac:dyDescent="0.2">
      <c r="A988" s="165"/>
      <c r="B988" s="166" t="s">
        <v>518</v>
      </c>
      <c r="C988" s="904" t="s">
        <v>519</v>
      </c>
      <c r="D988" s="904"/>
      <c r="E988" s="904"/>
      <c r="F988" s="904"/>
      <c r="G988" s="904"/>
      <c r="H988" s="904"/>
      <c r="I988" s="904"/>
      <c r="J988" s="904"/>
      <c r="K988" s="904"/>
      <c r="L988" s="904"/>
      <c r="M988" s="904"/>
      <c r="N988" s="912"/>
      <c r="T988" s="137" t="s">
        <v>519</v>
      </c>
    </row>
    <row r="989" spans="1:25" s="132" customFormat="1" x14ac:dyDescent="0.2">
      <c r="A989" s="167"/>
      <c r="B989" s="166" t="s">
        <v>225</v>
      </c>
      <c r="C989" s="904" t="s">
        <v>255</v>
      </c>
      <c r="D989" s="904"/>
      <c r="E989" s="904"/>
      <c r="F989" s="168" t="s">
        <v>31</v>
      </c>
      <c r="G989" s="168" t="s">
        <v>31</v>
      </c>
      <c r="H989" s="168" t="s">
        <v>31</v>
      </c>
      <c r="I989" s="168" t="s">
        <v>31</v>
      </c>
      <c r="J989" s="169">
        <v>86.7</v>
      </c>
      <c r="K989" s="168" t="s">
        <v>520</v>
      </c>
      <c r="L989" s="169">
        <v>253.6</v>
      </c>
      <c r="M989" s="170" t="s">
        <v>31</v>
      </c>
      <c r="N989" s="171" t="s">
        <v>31</v>
      </c>
      <c r="U989" s="137" t="s">
        <v>255</v>
      </c>
    </row>
    <row r="990" spans="1:25" s="132" customFormat="1" x14ac:dyDescent="0.2">
      <c r="A990" s="167"/>
      <c r="B990" s="166" t="s">
        <v>235</v>
      </c>
      <c r="C990" s="904" t="s">
        <v>236</v>
      </c>
      <c r="D990" s="904"/>
      <c r="E990" s="904"/>
      <c r="F990" s="168" t="s">
        <v>31</v>
      </c>
      <c r="G990" s="168" t="s">
        <v>31</v>
      </c>
      <c r="H990" s="168" t="s">
        <v>31</v>
      </c>
      <c r="I990" s="168" t="s">
        <v>31</v>
      </c>
      <c r="J990" s="169">
        <v>16.61</v>
      </c>
      <c r="K990" s="168" t="s">
        <v>520</v>
      </c>
      <c r="L990" s="169">
        <v>48.58</v>
      </c>
      <c r="M990" s="170" t="s">
        <v>31</v>
      </c>
      <c r="N990" s="171" t="s">
        <v>31</v>
      </c>
      <c r="U990" s="137" t="s">
        <v>236</v>
      </c>
    </row>
    <row r="991" spans="1:25" s="132" customFormat="1" x14ac:dyDescent="0.2">
      <c r="A991" s="167"/>
      <c r="B991" s="166" t="s">
        <v>238</v>
      </c>
      <c r="C991" s="904" t="s">
        <v>239</v>
      </c>
      <c r="D991" s="904"/>
      <c r="E991" s="904"/>
      <c r="F991" s="168" t="s">
        <v>31</v>
      </c>
      <c r="G991" s="168" t="s">
        <v>31</v>
      </c>
      <c r="H991" s="168" t="s">
        <v>31</v>
      </c>
      <c r="I991" s="168" t="s">
        <v>31</v>
      </c>
      <c r="J991" s="169">
        <v>2.93</v>
      </c>
      <c r="K991" s="168" t="s">
        <v>520</v>
      </c>
      <c r="L991" s="169">
        <v>8.57</v>
      </c>
      <c r="M991" s="170" t="s">
        <v>31</v>
      </c>
      <c r="N991" s="171" t="s">
        <v>31</v>
      </c>
      <c r="U991" s="137" t="s">
        <v>239</v>
      </c>
    </row>
    <row r="992" spans="1:25" s="132" customFormat="1" x14ac:dyDescent="0.2">
      <c r="A992" s="167"/>
      <c r="B992" s="166" t="s">
        <v>256</v>
      </c>
      <c r="C992" s="904" t="s">
        <v>257</v>
      </c>
      <c r="D992" s="904"/>
      <c r="E992" s="904"/>
      <c r="F992" s="168" t="s">
        <v>31</v>
      </c>
      <c r="G992" s="168" t="s">
        <v>31</v>
      </c>
      <c r="H992" s="168" t="s">
        <v>31</v>
      </c>
      <c r="I992" s="168" t="s">
        <v>31</v>
      </c>
      <c r="J992" s="169">
        <v>0.66</v>
      </c>
      <c r="K992" s="168" t="s">
        <v>31</v>
      </c>
      <c r="L992" s="169">
        <v>1.54</v>
      </c>
      <c r="M992" s="170" t="s">
        <v>31</v>
      </c>
      <c r="N992" s="171" t="s">
        <v>31</v>
      </c>
      <c r="U992" s="137" t="s">
        <v>257</v>
      </c>
    </row>
    <row r="993" spans="1:24" s="132" customFormat="1" x14ac:dyDescent="0.2">
      <c r="A993" s="167"/>
      <c r="B993" s="166" t="s">
        <v>31</v>
      </c>
      <c r="C993" s="904" t="s">
        <v>258</v>
      </c>
      <c r="D993" s="904"/>
      <c r="E993" s="904"/>
      <c r="F993" s="168" t="s">
        <v>241</v>
      </c>
      <c r="G993" s="168" t="s">
        <v>1944</v>
      </c>
      <c r="H993" s="168" t="s">
        <v>520</v>
      </c>
      <c r="I993" s="168" t="s">
        <v>2227</v>
      </c>
      <c r="J993" s="169" t="s">
        <v>31</v>
      </c>
      <c r="K993" s="168" t="s">
        <v>31</v>
      </c>
      <c r="L993" s="169" t="s">
        <v>31</v>
      </c>
      <c r="M993" s="170" t="s">
        <v>31</v>
      </c>
      <c r="N993" s="171" t="s">
        <v>31</v>
      </c>
      <c r="V993" s="137" t="s">
        <v>258</v>
      </c>
    </row>
    <row r="994" spans="1:24" s="132" customFormat="1" x14ac:dyDescent="0.2">
      <c r="A994" s="167"/>
      <c r="B994" s="166" t="s">
        <v>31</v>
      </c>
      <c r="C994" s="904" t="s">
        <v>240</v>
      </c>
      <c r="D994" s="904"/>
      <c r="E994" s="904"/>
      <c r="F994" s="168" t="s">
        <v>241</v>
      </c>
      <c r="G994" s="168" t="s">
        <v>774</v>
      </c>
      <c r="H994" s="168" t="s">
        <v>520</v>
      </c>
      <c r="I994" s="168" t="s">
        <v>2228</v>
      </c>
      <c r="J994" s="169" t="s">
        <v>31</v>
      </c>
      <c r="K994" s="168" t="s">
        <v>31</v>
      </c>
      <c r="L994" s="169" t="s">
        <v>31</v>
      </c>
      <c r="M994" s="170" t="s">
        <v>31</v>
      </c>
      <c r="N994" s="171" t="s">
        <v>31</v>
      </c>
      <c r="V994" s="137" t="s">
        <v>240</v>
      </c>
    </row>
    <row r="995" spans="1:24" s="132" customFormat="1" x14ac:dyDescent="0.2">
      <c r="A995" s="167"/>
      <c r="B995" s="166" t="s">
        <v>31</v>
      </c>
      <c r="C995" s="917" t="s">
        <v>244</v>
      </c>
      <c r="D995" s="917"/>
      <c r="E995" s="917"/>
      <c r="F995" s="159" t="s">
        <v>31</v>
      </c>
      <c r="G995" s="159" t="s">
        <v>31</v>
      </c>
      <c r="H995" s="159" t="s">
        <v>31</v>
      </c>
      <c r="I995" s="159" t="s">
        <v>31</v>
      </c>
      <c r="J995" s="160">
        <v>103.97</v>
      </c>
      <c r="K995" s="159" t="s">
        <v>31</v>
      </c>
      <c r="L995" s="160">
        <v>303.72000000000003</v>
      </c>
      <c r="M995" s="161" t="s">
        <v>31</v>
      </c>
      <c r="N995" s="162" t="s">
        <v>31</v>
      </c>
      <c r="W995" s="137" t="s">
        <v>244</v>
      </c>
    </row>
    <row r="996" spans="1:24" s="132" customFormat="1" x14ac:dyDescent="0.2">
      <c r="A996" s="167"/>
      <c r="B996" s="166" t="s">
        <v>31</v>
      </c>
      <c r="C996" s="904" t="s">
        <v>245</v>
      </c>
      <c r="D996" s="904"/>
      <c r="E996" s="904"/>
      <c r="F996" s="168" t="s">
        <v>31</v>
      </c>
      <c r="G996" s="168" t="s">
        <v>31</v>
      </c>
      <c r="H996" s="168" t="s">
        <v>31</v>
      </c>
      <c r="I996" s="168" t="s">
        <v>31</v>
      </c>
      <c r="J996" s="169" t="s">
        <v>31</v>
      </c>
      <c r="K996" s="168" t="s">
        <v>31</v>
      </c>
      <c r="L996" s="169">
        <v>262.17</v>
      </c>
      <c r="M996" s="170" t="s">
        <v>31</v>
      </c>
      <c r="N996" s="171" t="s">
        <v>31</v>
      </c>
      <c r="V996" s="137" t="s">
        <v>245</v>
      </c>
    </row>
    <row r="997" spans="1:24" s="132" customFormat="1" ht="22.5" x14ac:dyDescent="0.2">
      <c r="A997" s="167"/>
      <c r="B997" s="166" t="s">
        <v>532</v>
      </c>
      <c r="C997" s="904" t="s">
        <v>533</v>
      </c>
      <c r="D997" s="904"/>
      <c r="E997" s="904"/>
      <c r="F997" s="168" t="s">
        <v>144</v>
      </c>
      <c r="G997" s="168" t="s">
        <v>534</v>
      </c>
      <c r="H997" s="168" t="s">
        <v>31</v>
      </c>
      <c r="I997" s="168" t="s">
        <v>534</v>
      </c>
      <c r="J997" s="169" t="s">
        <v>31</v>
      </c>
      <c r="K997" s="168" t="s">
        <v>31</v>
      </c>
      <c r="L997" s="169">
        <v>319.85000000000002</v>
      </c>
      <c r="M997" s="170" t="s">
        <v>31</v>
      </c>
      <c r="N997" s="171" t="s">
        <v>31</v>
      </c>
      <c r="V997" s="137" t="s">
        <v>533</v>
      </c>
    </row>
    <row r="998" spans="1:24" s="132" customFormat="1" ht="22.5" x14ac:dyDescent="0.2">
      <c r="A998" s="167"/>
      <c r="B998" s="166" t="s">
        <v>535</v>
      </c>
      <c r="C998" s="904" t="s">
        <v>536</v>
      </c>
      <c r="D998" s="904"/>
      <c r="E998" s="904"/>
      <c r="F998" s="168" t="s">
        <v>144</v>
      </c>
      <c r="G998" s="168" t="s">
        <v>537</v>
      </c>
      <c r="H998" s="168" t="s">
        <v>31</v>
      </c>
      <c r="I998" s="168" t="s">
        <v>537</v>
      </c>
      <c r="J998" s="169" t="s">
        <v>31</v>
      </c>
      <c r="K998" s="168" t="s">
        <v>31</v>
      </c>
      <c r="L998" s="169">
        <v>209.74</v>
      </c>
      <c r="M998" s="170" t="s">
        <v>31</v>
      </c>
      <c r="N998" s="171" t="s">
        <v>31</v>
      </c>
      <c r="V998" s="137" t="s">
        <v>536</v>
      </c>
    </row>
    <row r="999" spans="1:24" s="132" customFormat="1" x14ac:dyDescent="0.2">
      <c r="A999" s="172"/>
      <c r="B999" s="173"/>
      <c r="C999" s="918" t="s">
        <v>252</v>
      </c>
      <c r="D999" s="918"/>
      <c r="E999" s="918"/>
      <c r="F999" s="174" t="s">
        <v>31</v>
      </c>
      <c r="G999" s="174" t="s">
        <v>31</v>
      </c>
      <c r="H999" s="174" t="s">
        <v>31</v>
      </c>
      <c r="I999" s="174" t="s">
        <v>31</v>
      </c>
      <c r="J999" s="175" t="s">
        <v>31</v>
      </c>
      <c r="K999" s="174" t="s">
        <v>31</v>
      </c>
      <c r="L999" s="175">
        <v>833.31</v>
      </c>
      <c r="M999" s="161" t="s">
        <v>31</v>
      </c>
      <c r="N999" s="176" t="s">
        <v>31</v>
      </c>
      <c r="X999" s="137" t="s">
        <v>252</v>
      </c>
    </row>
    <row r="1000" spans="1:24" s="132" customFormat="1" ht="33.75" x14ac:dyDescent="0.2">
      <c r="A1000" s="157" t="s">
        <v>2229</v>
      </c>
      <c r="B1000" s="158" t="s">
        <v>1947</v>
      </c>
      <c r="C1000" s="917" t="s">
        <v>1948</v>
      </c>
      <c r="D1000" s="917"/>
      <c r="E1000" s="917"/>
      <c r="F1000" s="159" t="s">
        <v>1949</v>
      </c>
      <c r="G1000" s="159" t="s">
        <v>31</v>
      </c>
      <c r="H1000" s="159" t="s">
        <v>31</v>
      </c>
      <c r="I1000" s="159" t="s">
        <v>2230</v>
      </c>
      <c r="J1000" s="160">
        <v>15.36</v>
      </c>
      <c r="K1000" s="159" t="s">
        <v>31</v>
      </c>
      <c r="L1000" s="160">
        <v>11321.86</v>
      </c>
      <c r="M1000" s="161" t="s">
        <v>31</v>
      </c>
      <c r="N1000" s="162" t="s">
        <v>31</v>
      </c>
      <c r="R1000" s="137" t="s">
        <v>1948</v>
      </c>
    </row>
    <row r="1001" spans="1:24" s="132" customFormat="1" ht="22.5" x14ac:dyDescent="0.2">
      <c r="A1001" s="157" t="s">
        <v>2231</v>
      </c>
      <c r="B1001" s="158" t="s">
        <v>1951</v>
      </c>
      <c r="C1001" s="917" t="s">
        <v>1952</v>
      </c>
      <c r="D1001" s="917"/>
      <c r="E1001" s="917"/>
      <c r="F1001" s="159" t="s">
        <v>650</v>
      </c>
      <c r="G1001" s="159" t="s">
        <v>31</v>
      </c>
      <c r="H1001" s="159" t="s">
        <v>31</v>
      </c>
      <c r="I1001" s="159" t="s">
        <v>622</v>
      </c>
      <c r="J1001" s="160" t="s">
        <v>31</v>
      </c>
      <c r="K1001" s="159" t="s">
        <v>31</v>
      </c>
      <c r="L1001" s="160" t="s">
        <v>31</v>
      </c>
      <c r="M1001" s="161" t="s">
        <v>31</v>
      </c>
      <c r="N1001" s="162" t="s">
        <v>31</v>
      </c>
      <c r="R1001" s="137" t="s">
        <v>1952</v>
      </c>
    </row>
    <row r="1002" spans="1:24" s="132" customFormat="1" x14ac:dyDescent="0.2">
      <c r="A1002" s="163"/>
      <c r="B1002" s="164"/>
      <c r="C1002" s="904" t="s">
        <v>2232</v>
      </c>
      <c r="D1002" s="904"/>
      <c r="E1002" s="904"/>
      <c r="F1002" s="904"/>
      <c r="G1002" s="904"/>
      <c r="H1002" s="904"/>
      <c r="I1002" s="904"/>
      <c r="J1002" s="904"/>
      <c r="K1002" s="904"/>
      <c r="L1002" s="904"/>
      <c r="M1002" s="904"/>
      <c r="N1002" s="912"/>
      <c r="S1002" s="137" t="s">
        <v>2232</v>
      </c>
    </row>
    <row r="1003" spans="1:24" s="132" customFormat="1" ht="33.75" x14ac:dyDescent="0.2">
      <c r="A1003" s="165"/>
      <c r="B1003" s="166" t="s">
        <v>518</v>
      </c>
      <c r="C1003" s="904" t="s">
        <v>519</v>
      </c>
      <c r="D1003" s="904"/>
      <c r="E1003" s="904"/>
      <c r="F1003" s="904"/>
      <c r="G1003" s="904"/>
      <c r="H1003" s="904"/>
      <c r="I1003" s="904"/>
      <c r="J1003" s="904"/>
      <c r="K1003" s="904"/>
      <c r="L1003" s="904"/>
      <c r="M1003" s="904"/>
      <c r="N1003" s="912"/>
      <c r="T1003" s="137" t="s">
        <v>519</v>
      </c>
    </row>
    <row r="1004" spans="1:24" s="132" customFormat="1" x14ac:dyDescent="0.2">
      <c r="A1004" s="167"/>
      <c r="B1004" s="166" t="s">
        <v>225</v>
      </c>
      <c r="C1004" s="904" t="s">
        <v>255</v>
      </c>
      <c r="D1004" s="904"/>
      <c r="E1004" s="904"/>
      <c r="F1004" s="168" t="s">
        <v>31</v>
      </c>
      <c r="G1004" s="168" t="s">
        <v>31</v>
      </c>
      <c r="H1004" s="168" t="s">
        <v>31</v>
      </c>
      <c r="I1004" s="168" t="s">
        <v>31</v>
      </c>
      <c r="J1004" s="169">
        <v>135.36000000000001</v>
      </c>
      <c r="K1004" s="168" t="s">
        <v>520</v>
      </c>
      <c r="L1004" s="169">
        <v>6.09</v>
      </c>
      <c r="M1004" s="170" t="s">
        <v>31</v>
      </c>
      <c r="N1004" s="171" t="s">
        <v>31</v>
      </c>
      <c r="U1004" s="137" t="s">
        <v>255</v>
      </c>
    </row>
    <row r="1005" spans="1:24" s="132" customFormat="1" x14ac:dyDescent="0.2">
      <c r="A1005" s="167"/>
      <c r="B1005" s="166" t="s">
        <v>235</v>
      </c>
      <c r="C1005" s="904" t="s">
        <v>236</v>
      </c>
      <c r="D1005" s="904"/>
      <c r="E1005" s="904"/>
      <c r="F1005" s="168" t="s">
        <v>31</v>
      </c>
      <c r="G1005" s="168" t="s">
        <v>31</v>
      </c>
      <c r="H1005" s="168" t="s">
        <v>31</v>
      </c>
      <c r="I1005" s="168" t="s">
        <v>31</v>
      </c>
      <c r="J1005" s="169">
        <v>58.09</v>
      </c>
      <c r="K1005" s="168" t="s">
        <v>520</v>
      </c>
      <c r="L1005" s="169">
        <v>2.61</v>
      </c>
      <c r="M1005" s="170" t="s">
        <v>31</v>
      </c>
      <c r="N1005" s="171" t="s">
        <v>31</v>
      </c>
      <c r="U1005" s="137" t="s">
        <v>236</v>
      </c>
    </row>
    <row r="1006" spans="1:24" s="132" customFormat="1" x14ac:dyDescent="0.2">
      <c r="A1006" s="167"/>
      <c r="B1006" s="166" t="s">
        <v>238</v>
      </c>
      <c r="C1006" s="904" t="s">
        <v>239</v>
      </c>
      <c r="D1006" s="904"/>
      <c r="E1006" s="904"/>
      <c r="F1006" s="168" t="s">
        <v>31</v>
      </c>
      <c r="G1006" s="168" t="s">
        <v>31</v>
      </c>
      <c r="H1006" s="168" t="s">
        <v>31</v>
      </c>
      <c r="I1006" s="168" t="s">
        <v>31</v>
      </c>
      <c r="J1006" s="169">
        <v>5.0199999999999996</v>
      </c>
      <c r="K1006" s="168" t="s">
        <v>520</v>
      </c>
      <c r="L1006" s="169">
        <v>0.23</v>
      </c>
      <c r="M1006" s="170" t="s">
        <v>31</v>
      </c>
      <c r="N1006" s="171" t="s">
        <v>31</v>
      </c>
      <c r="U1006" s="137" t="s">
        <v>239</v>
      </c>
    </row>
    <row r="1007" spans="1:24" s="132" customFormat="1" x14ac:dyDescent="0.2">
      <c r="A1007" s="167"/>
      <c r="B1007" s="166" t="s">
        <v>256</v>
      </c>
      <c r="C1007" s="904" t="s">
        <v>257</v>
      </c>
      <c r="D1007" s="904"/>
      <c r="E1007" s="904"/>
      <c r="F1007" s="168" t="s">
        <v>31</v>
      </c>
      <c r="G1007" s="168" t="s">
        <v>31</v>
      </c>
      <c r="H1007" s="168" t="s">
        <v>31</v>
      </c>
      <c r="I1007" s="168" t="s">
        <v>31</v>
      </c>
      <c r="J1007" s="169">
        <v>894.6</v>
      </c>
      <c r="K1007" s="168" t="s">
        <v>31</v>
      </c>
      <c r="L1007" s="169">
        <v>32.21</v>
      </c>
      <c r="M1007" s="170" t="s">
        <v>31</v>
      </c>
      <c r="N1007" s="171" t="s">
        <v>31</v>
      </c>
      <c r="U1007" s="137" t="s">
        <v>257</v>
      </c>
    </row>
    <row r="1008" spans="1:24" s="132" customFormat="1" x14ac:dyDescent="0.2">
      <c r="A1008" s="167"/>
      <c r="B1008" s="166" t="s">
        <v>31</v>
      </c>
      <c r="C1008" s="904" t="s">
        <v>258</v>
      </c>
      <c r="D1008" s="904"/>
      <c r="E1008" s="904"/>
      <c r="F1008" s="168" t="s">
        <v>241</v>
      </c>
      <c r="G1008" s="168" t="s">
        <v>389</v>
      </c>
      <c r="H1008" s="168" t="s">
        <v>520</v>
      </c>
      <c r="I1008" s="168" t="s">
        <v>2233</v>
      </c>
      <c r="J1008" s="169" t="s">
        <v>31</v>
      </c>
      <c r="K1008" s="168" t="s">
        <v>31</v>
      </c>
      <c r="L1008" s="169" t="s">
        <v>31</v>
      </c>
      <c r="M1008" s="170" t="s">
        <v>31</v>
      </c>
      <c r="N1008" s="171" t="s">
        <v>31</v>
      </c>
      <c r="V1008" s="137" t="s">
        <v>258</v>
      </c>
    </row>
    <row r="1009" spans="1:24" s="132" customFormat="1" x14ac:dyDescent="0.2">
      <c r="A1009" s="167"/>
      <c r="B1009" s="166" t="s">
        <v>31</v>
      </c>
      <c r="C1009" s="904" t="s">
        <v>240</v>
      </c>
      <c r="D1009" s="904"/>
      <c r="E1009" s="904"/>
      <c r="F1009" s="168" t="s">
        <v>241</v>
      </c>
      <c r="G1009" s="168" t="s">
        <v>860</v>
      </c>
      <c r="H1009" s="168" t="s">
        <v>520</v>
      </c>
      <c r="I1009" s="168" t="s">
        <v>2234</v>
      </c>
      <c r="J1009" s="169" t="s">
        <v>31</v>
      </c>
      <c r="K1009" s="168" t="s">
        <v>31</v>
      </c>
      <c r="L1009" s="169" t="s">
        <v>31</v>
      </c>
      <c r="M1009" s="170" t="s">
        <v>31</v>
      </c>
      <c r="N1009" s="171" t="s">
        <v>31</v>
      </c>
      <c r="V1009" s="137" t="s">
        <v>240</v>
      </c>
    </row>
    <row r="1010" spans="1:24" s="132" customFormat="1" x14ac:dyDescent="0.2">
      <c r="A1010" s="167"/>
      <c r="B1010" s="166" t="s">
        <v>31</v>
      </c>
      <c r="C1010" s="917" t="s">
        <v>244</v>
      </c>
      <c r="D1010" s="917"/>
      <c r="E1010" s="917"/>
      <c r="F1010" s="159" t="s">
        <v>31</v>
      </c>
      <c r="G1010" s="159" t="s">
        <v>31</v>
      </c>
      <c r="H1010" s="159" t="s">
        <v>31</v>
      </c>
      <c r="I1010" s="159" t="s">
        <v>31</v>
      </c>
      <c r="J1010" s="160">
        <v>1088.05</v>
      </c>
      <c r="K1010" s="159" t="s">
        <v>31</v>
      </c>
      <c r="L1010" s="160">
        <v>40.909999999999997</v>
      </c>
      <c r="M1010" s="161" t="s">
        <v>31</v>
      </c>
      <c r="N1010" s="162" t="s">
        <v>31</v>
      </c>
      <c r="W1010" s="137" t="s">
        <v>244</v>
      </c>
    </row>
    <row r="1011" spans="1:24" s="132" customFormat="1" x14ac:dyDescent="0.2">
      <c r="A1011" s="167"/>
      <c r="B1011" s="166" t="s">
        <v>31</v>
      </c>
      <c r="C1011" s="904" t="s">
        <v>245</v>
      </c>
      <c r="D1011" s="904"/>
      <c r="E1011" s="904"/>
      <c r="F1011" s="168" t="s">
        <v>31</v>
      </c>
      <c r="G1011" s="168" t="s">
        <v>31</v>
      </c>
      <c r="H1011" s="168" t="s">
        <v>31</v>
      </c>
      <c r="I1011" s="168" t="s">
        <v>31</v>
      </c>
      <c r="J1011" s="169" t="s">
        <v>31</v>
      </c>
      <c r="K1011" s="168" t="s">
        <v>31</v>
      </c>
      <c r="L1011" s="169">
        <v>6.32</v>
      </c>
      <c r="M1011" s="170" t="s">
        <v>31</v>
      </c>
      <c r="N1011" s="171" t="s">
        <v>31</v>
      </c>
      <c r="V1011" s="137" t="s">
        <v>245</v>
      </c>
    </row>
    <row r="1012" spans="1:24" s="132" customFormat="1" ht="22.5" x14ac:dyDescent="0.2">
      <c r="A1012" s="167"/>
      <c r="B1012" s="166" t="s">
        <v>892</v>
      </c>
      <c r="C1012" s="904" t="s">
        <v>893</v>
      </c>
      <c r="D1012" s="904"/>
      <c r="E1012" s="904"/>
      <c r="F1012" s="168" t="s">
        <v>144</v>
      </c>
      <c r="G1012" s="168" t="s">
        <v>248</v>
      </c>
      <c r="H1012" s="168" t="s">
        <v>31</v>
      </c>
      <c r="I1012" s="168" t="s">
        <v>248</v>
      </c>
      <c r="J1012" s="169" t="s">
        <v>31</v>
      </c>
      <c r="K1012" s="168" t="s">
        <v>31</v>
      </c>
      <c r="L1012" s="169">
        <v>6</v>
      </c>
      <c r="M1012" s="170" t="s">
        <v>31</v>
      </c>
      <c r="N1012" s="171" t="s">
        <v>31</v>
      </c>
      <c r="V1012" s="137" t="s">
        <v>893</v>
      </c>
    </row>
    <row r="1013" spans="1:24" s="132" customFormat="1" ht="22.5" x14ac:dyDescent="0.2">
      <c r="A1013" s="167"/>
      <c r="B1013" s="166" t="s">
        <v>894</v>
      </c>
      <c r="C1013" s="904" t="s">
        <v>895</v>
      </c>
      <c r="D1013" s="904"/>
      <c r="E1013" s="904"/>
      <c r="F1013" s="168" t="s">
        <v>144</v>
      </c>
      <c r="G1013" s="168" t="s">
        <v>554</v>
      </c>
      <c r="H1013" s="168" t="s">
        <v>31</v>
      </c>
      <c r="I1013" s="168" t="s">
        <v>554</v>
      </c>
      <c r="J1013" s="169" t="s">
        <v>31</v>
      </c>
      <c r="K1013" s="168" t="s">
        <v>31</v>
      </c>
      <c r="L1013" s="169">
        <v>4.1100000000000003</v>
      </c>
      <c r="M1013" s="170" t="s">
        <v>31</v>
      </c>
      <c r="N1013" s="171" t="s">
        <v>31</v>
      </c>
      <c r="V1013" s="137" t="s">
        <v>895</v>
      </c>
    </row>
    <row r="1014" spans="1:24" s="132" customFormat="1" x14ac:dyDescent="0.2">
      <c r="A1014" s="172"/>
      <c r="B1014" s="173"/>
      <c r="C1014" s="918" t="s">
        <v>252</v>
      </c>
      <c r="D1014" s="918"/>
      <c r="E1014" s="918"/>
      <c r="F1014" s="174" t="s">
        <v>31</v>
      </c>
      <c r="G1014" s="174" t="s">
        <v>31</v>
      </c>
      <c r="H1014" s="174" t="s">
        <v>31</v>
      </c>
      <c r="I1014" s="174" t="s">
        <v>31</v>
      </c>
      <c r="J1014" s="175" t="s">
        <v>31</v>
      </c>
      <c r="K1014" s="174" t="s">
        <v>31</v>
      </c>
      <c r="L1014" s="175">
        <v>51.02</v>
      </c>
      <c r="M1014" s="161" t="s">
        <v>31</v>
      </c>
      <c r="N1014" s="176" t="s">
        <v>31</v>
      </c>
      <c r="X1014" s="137" t="s">
        <v>252</v>
      </c>
    </row>
    <row r="1015" spans="1:24" s="132" customFormat="1" ht="22.5" x14ac:dyDescent="0.2">
      <c r="A1015" s="157" t="s">
        <v>2235</v>
      </c>
      <c r="B1015" s="158" t="s">
        <v>1956</v>
      </c>
      <c r="C1015" s="917" t="s">
        <v>1957</v>
      </c>
      <c r="D1015" s="917"/>
      <c r="E1015" s="917"/>
      <c r="F1015" s="159" t="s">
        <v>564</v>
      </c>
      <c r="G1015" s="159" t="s">
        <v>31</v>
      </c>
      <c r="H1015" s="159" t="s">
        <v>31</v>
      </c>
      <c r="I1015" s="159" t="s">
        <v>2236</v>
      </c>
      <c r="J1015" s="160">
        <v>6726.18</v>
      </c>
      <c r="K1015" s="159" t="s">
        <v>31</v>
      </c>
      <c r="L1015" s="160">
        <v>47.49</v>
      </c>
      <c r="M1015" s="161" t="s">
        <v>31</v>
      </c>
      <c r="N1015" s="162" t="s">
        <v>31</v>
      </c>
      <c r="R1015" s="137" t="s">
        <v>1957</v>
      </c>
    </row>
    <row r="1016" spans="1:24" s="132" customFormat="1" x14ac:dyDescent="0.2">
      <c r="A1016" s="163"/>
      <c r="B1016" s="164"/>
      <c r="C1016" s="904" t="s">
        <v>2237</v>
      </c>
      <c r="D1016" s="904"/>
      <c r="E1016" s="904"/>
      <c r="F1016" s="904"/>
      <c r="G1016" s="904"/>
      <c r="H1016" s="904"/>
      <c r="I1016" s="904"/>
      <c r="J1016" s="904"/>
      <c r="K1016" s="904"/>
      <c r="L1016" s="904"/>
      <c r="M1016" s="904"/>
      <c r="N1016" s="912"/>
      <c r="S1016" s="137" t="s">
        <v>2237</v>
      </c>
    </row>
    <row r="1017" spans="1:24" s="132" customFormat="1" ht="22.5" x14ac:dyDescent="0.2">
      <c r="A1017" s="157" t="s">
        <v>2238</v>
      </c>
      <c r="B1017" s="158" t="s">
        <v>1960</v>
      </c>
      <c r="C1017" s="917" t="s">
        <v>1961</v>
      </c>
      <c r="D1017" s="917"/>
      <c r="E1017" s="917"/>
      <c r="F1017" s="159" t="s">
        <v>564</v>
      </c>
      <c r="G1017" s="159" t="s">
        <v>31</v>
      </c>
      <c r="H1017" s="159" t="s">
        <v>31</v>
      </c>
      <c r="I1017" s="159" t="s">
        <v>2059</v>
      </c>
      <c r="J1017" s="160" t="s">
        <v>31</v>
      </c>
      <c r="K1017" s="159" t="s">
        <v>31</v>
      </c>
      <c r="L1017" s="160" t="s">
        <v>31</v>
      </c>
      <c r="M1017" s="161" t="s">
        <v>31</v>
      </c>
      <c r="N1017" s="162" t="s">
        <v>31</v>
      </c>
      <c r="R1017" s="137" t="s">
        <v>1961</v>
      </c>
    </row>
    <row r="1018" spans="1:24" s="132" customFormat="1" x14ac:dyDescent="0.2">
      <c r="A1018" s="163"/>
      <c r="B1018" s="164"/>
      <c r="C1018" s="904" t="s">
        <v>2118</v>
      </c>
      <c r="D1018" s="904"/>
      <c r="E1018" s="904"/>
      <c r="F1018" s="904"/>
      <c r="G1018" s="904"/>
      <c r="H1018" s="904"/>
      <c r="I1018" s="904"/>
      <c r="J1018" s="904"/>
      <c r="K1018" s="904"/>
      <c r="L1018" s="904"/>
      <c r="M1018" s="904"/>
      <c r="N1018" s="912"/>
      <c r="S1018" s="137" t="s">
        <v>2118</v>
      </c>
    </row>
    <row r="1019" spans="1:24" s="132" customFormat="1" ht="33.75" x14ac:dyDescent="0.2">
      <c r="A1019" s="165"/>
      <c r="B1019" s="166" t="s">
        <v>518</v>
      </c>
      <c r="C1019" s="904" t="s">
        <v>519</v>
      </c>
      <c r="D1019" s="904"/>
      <c r="E1019" s="904"/>
      <c r="F1019" s="904"/>
      <c r="G1019" s="904"/>
      <c r="H1019" s="904"/>
      <c r="I1019" s="904"/>
      <c r="J1019" s="904"/>
      <c r="K1019" s="904"/>
      <c r="L1019" s="904"/>
      <c r="M1019" s="904"/>
      <c r="N1019" s="912"/>
      <c r="T1019" s="137" t="s">
        <v>519</v>
      </c>
    </row>
    <row r="1020" spans="1:24" s="132" customFormat="1" x14ac:dyDescent="0.2">
      <c r="A1020" s="167"/>
      <c r="B1020" s="166" t="s">
        <v>225</v>
      </c>
      <c r="C1020" s="904" t="s">
        <v>255</v>
      </c>
      <c r="D1020" s="904"/>
      <c r="E1020" s="904"/>
      <c r="F1020" s="168" t="s">
        <v>31</v>
      </c>
      <c r="G1020" s="168" t="s">
        <v>31</v>
      </c>
      <c r="H1020" s="168" t="s">
        <v>31</v>
      </c>
      <c r="I1020" s="168" t="s">
        <v>31</v>
      </c>
      <c r="J1020" s="169">
        <v>1795.86</v>
      </c>
      <c r="K1020" s="168" t="s">
        <v>520</v>
      </c>
      <c r="L1020" s="169">
        <v>6.73</v>
      </c>
      <c r="M1020" s="170" t="s">
        <v>31</v>
      </c>
      <c r="N1020" s="171" t="s">
        <v>31</v>
      </c>
      <c r="U1020" s="137" t="s">
        <v>255</v>
      </c>
    </row>
    <row r="1021" spans="1:24" s="132" customFormat="1" x14ac:dyDescent="0.2">
      <c r="A1021" s="167"/>
      <c r="B1021" s="166" t="s">
        <v>235</v>
      </c>
      <c r="C1021" s="904" t="s">
        <v>236</v>
      </c>
      <c r="D1021" s="904"/>
      <c r="E1021" s="904"/>
      <c r="F1021" s="168" t="s">
        <v>31</v>
      </c>
      <c r="G1021" s="168" t="s">
        <v>31</v>
      </c>
      <c r="H1021" s="168" t="s">
        <v>31</v>
      </c>
      <c r="I1021" s="168" t="s">
        <v>31</v>
      </c>
      <c r="J1021" s="169">
        <v>28.64</v>
      </c>
      <c r="K1021" s="168" t="s">
        <v>520</v>
      </c>
      <c r="L1021" s="169">
        <v>0.11</v>
      </c>
      <c r="M1021" s="170" t="s">
        <v>31</v>
      </c>
      <c r="N1021" s="171" t="s">
        <v>31</v>
      </c>
      <c r="U1021" s="137" t="s">
        <v>236</v>
      </c>
    </row>
    <row r="1022" spans="1:24" s="132" customFormat="1" x14ac:dyDescent="0.2">
      <c r="A1022" s="167"/>
      <c r="B1022" s="166" t="s">
        <v>238</v>
      </c>
      <c r="C1022" s="904" t="s">
        <v>239</v>
      </c>
      <c r="D1022" s="904"/>
      <c r="E1022" s="904"/>
      <c r="F1022" s="168" t="s">
        <v>31</v>
      </c>
      <c r="G1022" s="168" t="s">
        <v>31</v>
      </c>
      <c r="H1022" s="168" t="s">
        <v>31</v>
      </c>
      <c r="I1022" s="168" t="s">
        <v>31</v>
      </c>
      <c r="J1022" s="169">
        <v>4.09</v>
      </c>
      <c r="K1022" s="168" t="s">
        <v>520</v>
      </c>
      <c r="L1022" s="169">
        <v>0.02</v>
      </c>
      <c r="M1022" s="170" t="s">
        <v>31</v>
      </c>
      <c r="N1022" s="171" t="s">
        <v>31</v>
      </c>
      <c r="U1022" s="137" t="s">
        <v>239</v>
      </c>
    </row>
    <row r="1023" spans="1:24" s="132" customFormat="1" x14ac:dyDescent="0.2">
      <c r="A1023" s="167"/>
      <c r="B1023" s="166" t="s">
        <v>31</v>
      </c>
      <c r="C1023" s="904" t="s">
        <v>258</v>
      </c>
      <c r="D1023" s="904"/>
      <c r="E1023" s="904"/>
      <c r="F1023" s="168" t="s">
        <v>241</v>
      </c>
      <c r="G1023" s="168" t="s">
        <v>1964</v>
      </c>
      <c r="H1023" s="168" t="s">
        <v>520</v>
      </c>
      <c r="I1023" s="168" t="s">
        <v>2051</v>
      </c>
      <c r="J1023" s="169" t="s">
        <v>31</v>
      </c>
      <c r="K1023" s="168" t="s">
        <v>31</v>
      </c>
      <c r="L1023" s="169" t="s">
        <v>31</v>
      </c>
      <c r="M1023" s="170" t="s">
        <v>31</v>
      </c>
      <c r="N1023" s="171" t="s">
        <v>31</v>
      </c>
      <c r="V1023" s="137" t="s">
        <v>258</v>
      </c>
    </row>
    <row r="1024" spans="1:24" s="132" customFormat="1" x14ac:dyDescent="0.2">
      <c r="A1024" s="167"/>
      <c r="B1024" s="166" t="s">
        <v>31</v>
      </c>
      <c r="C1024" s="904" t="s">
        <v>240</v>
      </c>
      <c r="D1024" s="904"/>
      <c r="E1024" s="904"/>
      <c r="F1024" s="168" t="s">
        <v>241</v>
      </c>
      <c r="G1024" s="168" t="s">
        <v>585</v>
      </c>
      <c r="H1024" s="168" t="s">
        <v>520</v>
      </c>
      <c r="I1024" s="168" t="s">
        <v>2061</v>
      </c>
      <c r="J1024" s="169" t="s">
        <v>31</v>
      </c>
      <c r="K1024" s="168" t="s">
        <v>31</v>
      </c>
      <c r="L1024" s="169" t="s">
        <v>31</v>
      </c>
      <c r="M1024" s="170" t="s">
        <v>31</v>
      </c>
      <c r="N1024" s="171" t="s">
        <v>31</v>
      </c>
      <c r="V1024" s="137" t="s">
        <v>240</v>
      </c>
    </row>
    <row r="1025" spans="1:24" s="132" customFormat="1" x14ac:dyDescent="0.2">
      <c r="A1025" s="167"/>
      <c r="B1025" s="166" t="s">
        <v>31</v>
      </c>
      <c r="C1025" s="917" t="s">
        <v>244</v>
      </c>
      <c r="D1025" s="917"/>
      <c r="E1025" s="917"/>
      <c r="F1025" s="159" t="s">
        <v>31</v>
      </c>
      <c r="G1025" s="159" t="s">
        <v>31</v>
      </c>
      <c r="H1025" s="159" t="s">
        <v>31</v>
      </c>
      <c r="I1025" s="159" t="s">
        <v>31</v>
      </c>
      <c r="J1025" s="160">
        <v>1824.5</v>
      </c>
      <c r="K1025" s="159" t="s">
        <v>31</v>
      </c>
      <c r="L1025" s="160">
        <v>6.84</v>
      </c>
      <c r="M1025" s="161" t="s">
        <v>31</v>
      </c>
      <c r="N1025" s="162" t="s">
        <v>31</v>
      </c>
      <c r="W1025" s="137" t="s">
        <v>244</v>
      </c>
    </row>
    <row r="1026" spans="1:24" s="132" customFormat="1" x14ac:dyDescent="0.2">
      <c r="A1026" s="167"/>
      <c r="B1026" s="166" t="s">
        <v>31</v>
      </c>
      <c r="C1026" s="904" t="s">
        <v>245</v>
      </c>
      <c r="D1026" s="904"/>
      <c r="E1026" s="904"/>
      <c r="F1026" s="168" t="s">
        <v>31</v>
      </c>
      <c r="G1026" s="168" t="s">
        <v>31</v>
      </c>
      <c r="H1026" s="168" t="s">
        <v>31</v>
      </c>
      <c r="I1026" s="168" t="s">
        <v>31</v>
      </c>
      <c r="J1026" s="169" t="s">
        <v>31</v>
      </c>
      <c r="K1026" s="168" t="s">
        <v>31</v>
      </c>
      <c r="L1026" s="169">
        <v>6.75</v>
      </c>
      <c r="M1026" s="170" t="s">
        <v>31</v>
      </c>
      <c r="N1026" s="171" t="s">
        <v>31</v>
      </c>
      <c r="V1026" s="137" t="s">
        <v>245</v>
      </c>
    </row>
    <row r="1027" spans="1:24" s="132" customFormat="1" ht="33.75" x14ac:dyDescent="0.2">
      <c r="A1027" s="167"/>
      <c r="B1027" s="166" t="s">
        <v>549</v>
      </c>
      <c r="C1027" s="904" t="s">
        <v>550</v>
      </c>
      <c r="D1027" s="904"/>
      <c r="E1027" s="904"/>
      <c r="F1027" s="168" t="s">
        <v>144</v>
      </c>
      <c r="G1027" s="168" t="s">
        <v>551</v>
      </c>
      <c r="H1027" s="168" t="s">
        <v>31</v>
      </c>
      <c r="I1027" s="168" t="s">
        <v>551</v>
      </c>
      <c r="J1027" s="169" t="s">
        <v>31</v>
      </c>
      <c r="K1027" s="168" t="s">
        <v>31</v>
      </c>
      <c r="L1027" s="169">
        <v>7.09</v>
      </c>
      <c r="M1027" s="170" t="s">
        <v>31</v>
      </c>
      <c r="N1027" s="171" t="s">
        <v>31</v>
      </c>
      <c r="V1027" s="137" t="s">
        <v>550</v>
      </c>
    </row>
    <row r="1028" spans="1:24" s="132" customFormat="1" ht="33.75" x14ac:dyDescent="0.2">
      <c r="A1028" s="167"/>
      <c r="B1028" s="166" t="s">
        <v>552</v>
      </c>
      <c r="C1028" s="904" t="s">
        <v>553</v>
      </c>
      <c r="D1028" s="904"/>
      <c r="E1028" s="904"/>
      <c r="F1028" s="168" t="s">
        <v>144</v>
      </c>
      <c r="G1028" s="168" t="s">
        <v>554</v>
      </c>
      <c r="H1028" s="168" t="s">
        <v>31</v>
      </c>
      <c r="I1028" s="168" t="s">
        <v>554</v>
      </c>
      <c r="J1028" s="169" t="s">
        <v>31</v>
      </c>
      <c r="K1028" s="168" t="s">
        <v>31</v>
      </c>
      <c r="L1028" s="169">
        <v>4.3899999999999997</v>
      </c>
      <c r="M1028" s="170" t="s">
        <v>31</v>
      </c>
      <c r="N1028" s="171" t="s">
        <v>31</v>
      </c>
      <c r="V1028" s="137" t="s">
        <v>553</v>
      </c>
    </row>
    <row r="1029" spans="1:24" s="132" customFormat="1" x14ac:dyDescent="0.2">
      <c r="A1029" s="172"/>
      <c r="B1029" s="173"/>
      <c r="C1029" s="918" t="s">
        <v>252</v>
      </c>
      <c r="D1029" s="918"/>
      <c r="E1029" s="918"/>
      <c r="F1029" s="174" t="s">
        <v>31</v>
      </c>
      <c r="G1029" s="174" t="s">
        <v>31</v>
      </c>
      <c r="H1029" s="174" t="s">
        <v>31</v>
      </c>
      <c r="I1029" s="174" t="s">
        <v>31</v>
      </c>
      <c r="J1029" s="175" t="s">
        <v>31</v>
      </c>
      <c r="K1029" s="174" t="s">
        <v>31</v>
      </c>
      <c r="L1029" s="175">
        <v>18.32</v>
      </c>
      <c r="M1029" s="161" t="s">
        <v>31</v>
      </c>
      <c r="N1029" s="176" t="s">
        <v>31</v>
      </c>
      <c r="X1029" s="137" t="s">
        <v>252</v>
      </c>
    </row>
    <row r="1030" spans="1:24" s="132" customFormat="1" ht="22.5" x14ac:dyDescent="0.2">
      <c r="A1030" s="157" t="s">
        <v>2239</v>
      </c>
      <c r="B1030" s="158" t="s">
        <v>1967</v>
      </c>
      <c r="C1030" s="917" t="s">
        <v>1968</v>
      </c>
      <c r="D1030" s="917"/>
      <c r="E1030" s="917"/>
      <c r="F1030" s="159" t="s">
        <v>744</v>
      </c>
      <c r="G1030" s="159" t="s">
        <v>31</v>
      </c>
      <c r="H1030" s="159" t="s">
        <v>31</v>
      </c>
      <c r="I1030" s="159" t="s">
        <v>2120</v>
      </c>
      <c r="J1030" s="160">
        <v>25.03</v>
      </c>
      <c r="K1030" s="159" t="s">
        <v>31</v>
      </c>
      <c r="L1030" s="160">
        <v>67.58</v>
      </c>
      <c r="M1030" s="161" t="s">
        <v>31</v>
      </c>
      <c r="N1030" s="162" t="s">
        <v>31</v>
      </c>
      <c r="R1030" s="137" t="s">
        <v>1968</v>
      </c>
    </row>
    <row r="1031" spans="1:24" s="132" customFormat="1" x14ac:dyDescent="0.2">
      <c r="A1031" s="920" t="s">
        <v>2240</v>
      </c>
      <c r="B1031" s="921"/>
      <c r="C1031" s="921"/>
      <c r="D1031" s="921"/>
      <c r="E1031" s="921"/>
      <c r="F1031" s="921"/>
      <c r="G1031" s="921"/>
      <c r="H1031" s="921"/>
      <c r="I1031" s="921"/>
      <c r="J1031" s="921"/>
      <c r="K1031" s="921"/>
      <c r="L1031" s="921"/>
      <c r="M1031" s="921"/>
      <c r="N1031" s="922"/>
      <c r="Q1031" s="137" t="s">
        <v>2240</v>
      </c>
    </row>
    <row r="1032" spans="1:24" s="132" customFormat="1" ht="56.25" x14ac:dyDescent="0.2">
      <c r="A1032" s="157" t="s">
        <v>1911</v>
      </c>
      <c r="B1032" s="158" t="s">
        <v>1869</v>
      </c>
      <c r="C1032" s="917" t="s">
        <v>1870</v>
      </c>
      <c r="D1032" s="917"/>
      <c r="E1032" s="917"/>
      <c r="F1032" s="159" t="s">
        <v>228</v>
      </c>
      <c r="G1032" s="159" t="s">
        <v>31</v>
      </c>
      <c r="H1032" s="159" t="s">
        <v>31</v>
      </c>
      <c r="I1032" s="159" t="s">
        <v>2241</v>
      </c>
      <c r="J1032" s="160" t="s">
        <v>31</v>
      </c>
      <c r="K1032" s="159" t="s">
        <v>31</v>
      </c>
      <c r="L1032" s="160" t="s">
        <v>31</v>
      </c>
      <c r="M1032" s="161" t="s">
        <v>31</v>
      </c>
      <c r="N1032" s="162" t="s">
        <v>31</v>
      </c>
      <c r="R1032" s="137" t="s">
        <v>1870</v>
      </c>
    </row>
    <row r="1033" spans="1:24" s="132" customFormat="1" x14ac:dyDescent="0.2">
      <c r="A1033" s="163"/>
      <c r="B1033" s="164"/>
      <c r="C1033" s="904" t="s">
        <v>2242</v>
      </c>
      <c r="D1033" s="904"/>
      <c r="E1033" s="904"/>
      <c r="F1033" s="904"/>
      <c r="G1033" s="904"/>
      <c r="H1033" s="904"/>
      <c r="I1033" s="904"/>
      <c r="J1033" s="904"/>
      <c r="K1033" s="904"/>
      <c r="L1033" s="904"/>
      <c r="M1033" s="904"/>
      <c r="N1033" s="912"/>
      <c r="S1033" s="137" t="s">
        <v>2242</v>
      </c>
    </row>
    <row r="1034" spans="1:24" s="132" customFormat="1" ht="33.75" x14ac:dyDescent="0.2">
      <c r="A1034" s="165"/>
      <c r="B1034" s="166" t="s">
        <v>518</v>
      </c>
      <c r="C1034" s="904" t="s">
        <v>519</v>
      </c>
      <c r="D1034" s="904"/>
      <c r="E1034" s="904"/>
      <c r="F1034" s="904"/>
      <c r="G1034" s="904"/>
      <c r="H1034" s="904"/>
      <c r="I1034" s="904"/>
      <c r="J1034" s="904"/>
      <c r="K1034" s="904"/>
      <c r="L1034" s="904"/>
      <c r="M1034" s="904"/>
      <c r="N1034" s="912"/>
      <c r="T1034" s="137" t="s">
        <v>519</v>
      </c>
    </row>
    <row r="1035" spans="1:24" s="132" customFormat="1" x14ac:dyDescent="0.2">
      <c r="A1035" s="167"/>
      <c r="B1035" s="166" t="s">
        <v>235</v>
      </c>
      <c r="C1035" s="904" t="s">
        <v>236</v>
      </c>
      <c r="D1035" s="904"/>
      <c r="E1035" s="904"/>
      <c r="F1035" s="168" t="s">
        <v>31</v>
      </c>
      <c r="G1035" s="168" t="s">
        <v>31</v>
      </c>
      <c r="H1035" s="168" t="s">
        <v>31</v>
      </c>
      <c r="I1035" s="168" t="s">
        <v>31</v>
      </c>
      <c r="J1035" s="169">
        <v>4547.3</v>
      </c>
      <c r="K1035" s="168" t="s">
        <v>520</v>
      </c>
      <c r="L1035" s="169">
        <v>477.47</v>
      </c>
      <c r="M1035" s="170" t="s">
        <v>31</v>
      </c>
      <c r="N1035" s="171" t="s">
        <v>31</v>
      </c>
      <c r="U1035" s="137" t="s">
        <v>236</v>
      </c>
    </row>
    <row r="1036" spans="1:24" s="132" customFormat="1" x14ac:dyDescent="0.2">
      <c r="A1036" s="167"/>
      <c r="B1036" s="166" t="s">
        <v>238</v>
      </c>
      <c r="C1036" s="904" t="s">
        <v>239</v>
      </c>
      <c r="D1036" s="904"/>
      <c r="E1036" s="904"/>
      <c r="F1036" s="168" t="s">
        <v>31</v>
      </c>
      <c r="G1036" s="168" t="s">
        <v>31</v>
      </c>
      <c r="H1036" s="168" t="s">
        <v>31</v>
      </c>
      <c r="I1036" s="168" t="s">
        <v>31</v>
      </c>
      <c r="J1036" s="169">
        <v>499.5</v>
      </c>
      <c r="K1036" s="168" t="s">
        <v>520</v>
      </c>
      <c r="L1036" s="169">
        <v>52.45</v>
      </c>
      <c r="M1036" s="170" t="s">
        <v>31</v>
      </c>
      <c r="N1036" s="171" t="s">
        <v>31</v>
      </c>
      <c r="U1036" s="137" t="s">
        <v>239</v>
      </c>
    </row>
    <row r="1037" spans="1:24" s="132" customFormat="1" x14ac:dyDescent="0.2">
      <c r="A1037" s="167"/>
      <c r="B1037" s="166" t="s">
        <v>31</v>
      </c>
      <c r="C1037" s="904" t="s">
        <v>240</v>
      </c>
      <c r="D1037" s="904"/>
      <c r="E1037" s="904"/>
      <c r="F1037" s="168" t="s">
        <v>241</v>
      </c>
      <c r="G1037" s="168" t="s">
        <v>447</v>
      </c>
      <c r="H1037" s="168" t="s">
        <v>520</v>
      </c>
      <c r="I1037" s="168" t="s">
        <v>2243</v>
      </c>
      <c r="J1037" s="169" t="s">
        <v>31</v>
      </c>
      <c r="K1037" s="168" t="s">
        <v>31</v>
      </c>
      <c r="L1037" s="169" t="s">
        <v>31</v>
      </c>
      <c r="M1037" s="170" t="s">
        <v>31</v>
      </c>
      <c r="N1037" s="171" t="s">
        <v>31</v>
      </c>
      <c r="V1037" s="137" t="s">
        <v>240</v>
      </c>
    </row>
    <row r="1038" spans="1:24" s="132" customFormat="1" x14ac:dyDescent="0.2">
      <c r="A1038" s="167"/>
      <c r="B1038" s="166" t="s">
        <v>31</v>
      </c>
      <c r="C1038" s="917" t="s">
        <v>244</v>
      </c>
      <c r="D1038" s="917"/>
      <c r="E1038" s="917"/>
      <c r="F1038" s="159" t="s">
        <v>31</v>
      </c>
      <c r="G1038" s="159" t="s">
        <v>31</v>
      </c>
      <c r="H1038" s="159" t="s">
        <v>31</v>
      </c>
      <c r="I1038" s="159" t="s">
        <v>31</v>
      </c>
      <c r="J1038" s="160">
        <v>4547.3</v>
      </c>
      <c r="K1038" s="159" t="s">
        <v>31</v>
      </c>
      <c r="L1038" s="160">
        <v>477.47</v>
      </c>
      <c r="M1038" s="161" t="s">
        <v>31</v>
      </c>
      <c r="N1038" s="162" t="s">
        <v>31</v>
      </c>
      <c r="W1038" s="137" t="s">
        <v>244</v>
      </c>
    </row>
    <row r="1039" spans="1:24" s="132" customFormat="1" x14ac:dyDescent="0.2">
      <c r="A1039" s="167"/>
      <c r="B1039" s="166" t="s">
        <v>31</v>
      </c>
      <c r="C1039" s="904" t="s">
        <v>245</v>
      </c>
      <c r="D1039" s="904"/>
      <c r="E1039" s="904"/>
      <c r="F1039" s="168" t="s">
        <v>31</v>
      </c>
      <c r="G1039" s="168" t="s">
        <v>31</v>
      </c>
      <c r="H1039" s="168" t="s">
        <v>31</v>
      </c>
      <c r="I1039" s="168" t="s">
        <v>31</v>
      </c>
      <c r="J1039" s="169" t="s">
        <v>31</v>
      </c>
      <c r="K1039" s="168" t="s">
        <v>31</v>
      </c>
      <c r="L1039" s="169">
        <v>52.45</v>
      </c>
      <c r="M1039" s="170" t="s">
        <v>31</v>
      </c>
      <c r="N1039" s="171" t="s">
        <v>31</v>
      </c>
      <c r="V1039" s="137" t="s">
        <v>245</v>
      </c>
    </row>
    <row r="1040" spans="1:24" s="132" customFormat="1" ht="33.75" x14ac:dyDescent="0.2">
      <c r="A1040" s="167"/>
      <c r="B1040" s="166" t="s">
        <v>246</v>
      </c>
      <c r="C1040" s="904" t="s">
        <v>247</v>
      </c>
      <c r="D1040" s="904"/>
      <c r="E1040" s="904"/>
      <c r="F1040" s="168" t="s">
        <v>144</v>
      </c>
      <c r="G1040" s="168" t="s">
        <v>248</v>
      </c>
      <c r="H1040" s="168" t="s">
        <v>31</v>
      </c>
      <c r="I1040" s="168" t="s">
        <v>248</v>
      </c>
      <c r="J1040" s="169" t="s">
        <v>31</v>
      </c>
      <c r="K1040" s="168" t="s">
        <v>31</v>
      </c>
      <c r="L1040" s="169">
        <v>49.83</v>
      </c>
      <c r="M1040" s="170" t="s">
        <v>31</v>
      </c>
      <c r="N1040" s="171" t="s">
        <v>31</v>
      </c>
      <c r="V1040" s="137" t="s">
        <v>247</v>
      </c>
    </row>
    <row r="1041" spans="1:24" s="132" customFormat="1" ht="22.5" x14ac:dyDescent="0.2">
      <c r="A1041" s="167"/>
      <c r="B1041" s="166" t="s">
        <v>249</v>
      </c>
      <c r="C1041" s="904" t="s">
        <v>250</v>
      </c>
      <c r="D1041" s="904"/>
      <c r="E1041" s="904"/>
      <c r="F1041" s="168" t="s">
        <v>144</v>
      </c>
      <c r="G1041" s="168" t="s">
        <v>251</v>
      </c>
      <c r="H1041" s="168" t="s">
        <v>31</v>
      </c>
      <c r="I1041" s="168" t="s">
        <v>251</v>
      </c>
      <c r="J1041" s="169" t="s">
        <v>31</v>
      </c>
      <c r="K1041" s="168" t="s">
        <v>31</v>
      </c>
      <c r="L1041" s="169">
        <v>26.23</v>
      </c>
      <c r="M1041" s="170" t="s">
        <v>31</v>
      </c>
      <c r="N1041" s="171" t="s">
        <v>31</v>
      </c>
      <c r="V1041" s="137" t="s">
        <v>250</v>
      </c>
    </row>
    <row r="1042" spans="1:24" s="132" customFormat="1" x14ac:dyDescent="0.2">
      <c r="A1042" s="172"/>
      <c r="B1042" s="173"/>
      <c r="C1042" s="918" t="s">
        <v>252</v>
      </c>
      <c r="D1042" s="918"/>
      <c r="E1042" s="918"/>
      <c r="F1042" s="174" t="s">
        <v>31</v>
      </c>
      <c r="G1042" s="174" t="s">
        <v>31</v>
      </c>
      <c r="H1042" s="174" t="s">
        <v>31</v>
      </c>
      <c r="I1042" s="174" t="s">
        <v>31</v>
      </c>
      <c r="J1042" s="175" t="s">
        <v>31</v>
      </c>
      <c r="K1042" s="174" t="s">
        <v>31</v>
      </c>
      <c r="L1042" s="175">
        <v>553.53</v>
      </c>
      <c r="M1042" s="161" t="s">
        <v>31</v>
      </c>
      <c r="N1042" s="176" t="s">
        <v>31</v>
      </c>
      <c r="X1042" s="137" t="s">
        <v>252</v>
      </c>
    </row>
    <row r="1043" spans="1:24" s="132" customFormat="1" ht="45" x14ac:dyDescent="0.2">
      <c r="A1043" s="157" t="s">
        <v>2244</v>
      </c>
      <c r="B1043" s="158" t="s">
        <v>263</v>
      </c>
      <c r="C1043" s="917" t="s">
        <v>305</v>
      </c>
      <c r="D1043" s="917"/>
      <c r="E1043" s="917"/>
      <c r="F1043" s="159" t="s">
        <v>265</v>
      </c>
      <c r="G1043" s="159" t="s">
        <v>31</v>
      </c>
      <c r="H1043" s="159" t="s">
        <v>31</v>
      </c>
      <c r="I1043" s="159" t="s">
        <v>2245</v>
      </c>
      <c r="J1043" s="160">
        <v>2.91</v>
      </c>
      <c r="K1043" s="159" t="s">
        <v>31</v>
      </c>
      <c r="L1043" s="160">
        <v>439.99</v>
      </c>
      <c r="M1043" s="161" t="s">
        <v>31</v>
      </c>
      <c r="N1043" s="162" t="s">
        <v>31</v>
      </c>
      <c r="R1043" s="137" t="s">
        <v>305</v>
      </c>
    </row>
    <row r="1044" spans="1:24" s="132" customFormat="1" x14ac:dyDescent="0.2">
      <c r="A1044" s="163"/>
      <c r="B1044" s="164"/>
      <c r="C1044" s="904" t="s">
        <v>2246</v>
      </c>
      <c r="D1044" s="904"/>
      <c r="E1044" s="904"/>
      <c r="F1044" s="904"/>
      <c r="G1044" s="904"/>
      <c r="H1044" s="904"/>
      <c r="I1044" s="904"/>
      <c r="J1044" s="904"/>
      <c r="K1044" s="904"/>
      <c r="L1044" s="904"/>
      <c r="M1044" s="904"/>
      <c r="N1044" s="912"/>
      <c r="S1044" s="137" t="s">
        <v>2246</v>
      </c>
    </row>
    <row r="1045" spans="1:24" s="132" customFormat="1" ht="45" x14ac:dyDescent="0.2">
      <c r="A1045" s="157" t="s">
        <v>2247</v>
      </c>
      <c r="B1045" s="158" t="s">
        <v>1876</v>
      </c>
      <c r="C1045" s="917" t="s">
        <v>1877</v>
      </c>
      <c r="D1045" s="917"/>
      <c r="E1045" s="917"/>
      <c r="F1045" s="159" t="s">
        <v>228</v>
      </c>
      <c r="G1045" s="159" t="s">
        <v>31</v>
      </c>
      <c r="H1045" s="159" t="s">
        <v>31</v>
      </c>
      <c r="I1045" s="159" t="s">
        <v>2248</v>
      </c>
      <c r="J1045" s="160" t="s">
        <v>31</v>
      </c>
      <c r="K1045" s="159" t="s">
        <v>31</v>
      </c>
      <c r="L1045" s="160" t="s">
        <v>31</v>
      </c>
      <c r="M1045" s="161" t="s">
        <v>31</v>
      </c>
      <c r="N1045" s="162" t="s">
        <v>31</v>
      </c>
      <c r="R1045" s="137" t="s">
        <v>1877</v>
      </c>
    </row>
    <row r="1046" spans="1:24" s="132" customFormat="1" x14ac:dyDescent="0.2">
      <c r="A1046" s="163"/>
      <c r="B1046" s="164"/>
      <c r="C1046" s="904" t="s">
        <v>2249</v>
      </c>
      <c r="D1046" s="904"/>
      <c r="E1046" s="904"/>
      <c r="F1046" s="904"/>
      <c r="G1046" s="904"/>
      <c r="H1046" s="904"/>
      <c r="I1046" s="904"/>
      <c r="J1046" s="904"/>
      <c r="K1046" s="904"/>
      <c r="L1046" s="904"/>
      <c r="M1046" s="904"/>
      <c r="N1046" s="912"/>
      <c r="S1046" s="137" t="s">
        <v>2249</v>
      </c>
    </row>
    <row r="1047" spans="1:24" s="132" customFormat="1" ht="33.75" x14ac:dyDescent="0.2">
      <c r="A1047" s="165"/>
      <c r="B1047" s="166" t="s">
        <v>518</v>
      </c>
      <c r="C1047" s="904" t="s">
        <v>519</v>
      </c>
      <c r="D1047" s="904"/>
      <c r="E1047" s="904"/>
      <c r="F1047" s="904"/>
      <c r="G1047" s="904"/>
      <c r="H1047" s="904"/>
      <c r="I1047" s="904"/>
      <c r="J1047" s="904"/>
      <c r="K1047" s="904"/>
      <c r="L1047" s="904"/>
      <c r="M1047" s="904"/>
      <c r="N1047" s="912"/>
      <c r="T1047" s="137" t="s">
        <v>519</v>
      </c>
    </row>
    <row r="1048" spans="1:24" s="132" customFormat="1" x14ac:dyDescent="0.2">
      <c r="A1048" s="167"/>
      <c r="B1048" s="166" t="s">
        <v>235</v>
      </c>
      <c r="C1048" s="904" t="s">
        <v>236</v>
      </c>
      <c r="D1048" s="904"/>
      <c r="E1048" s="904"/>
      <c r="F1048" s="168" t="s">
        <v>31</v>
      </c>
      <c r="G1048" s="168" t="s">
        <v>31</v>
      </c>
      <c r="H1048" s="168" t="s">
        <v>31</v>
      </c>
      <c r="I1048" s="168" t="s">
        <v>31</v>
      </c>
      <c r="J1048" s="169">
        <v>4500</v>
      </c>
      <c r="K1048" s="168" t="s">
        <v>520</v>
      </c>
      <c r="L1048" s="169">
        <v>3161.25</v>
      </c>
      <c r="M1048" s="170" t="s">
        <v>31</v>
      </c>
      <c r="N1048" s="171" t="s">
        <v>31</v>
      </c>
      <c r="U1048" s="137" t="s">
        <v>236</v>
      </c>
    </row>
    <row r="1049" spans="1:24" s="132" customFormat="1" x14ac:dyDescent="0.2">
      <c r="A1049" s="167"/>
      <c r="B1049" s="166" t="s">
        <v>238</v>
      </c>
      <c r="C1049" s="904" t="s">
        <v>239</v>
      </c>
      <c r="D1049" s="904"/>
      <c r="E1049" s="904"/>
      <c r="F1049" s="168" t="s">
        <v>31</v>
      </c>
      <c r="G1049" s="168" t="s">
        <v>31</v>
      </c>
      <c r="H1049" s="168" t="s">
        <v>31</v>
      </c>
      <c r="I1049" s="168" t="s">
        <v>31</v>
      </c>
      <c r="J1049" s="169">
        <v>607.5</v>
      </c>
      <c r="K1049" s="168" t="s">
        <v>520</v>
      </c>
      <c r="L1049" s="169">
        <v>426.77</v>
      </c>
      <c r="M1049" s="170" t="s">
        <v>31</v>
      </c>
      <c r="N1049" s="171" t="s">
        <v>31</v>
      </c>
      <c r="U1049" s="137" t="s">
        <v>239</v>
      </c>
    </row>
    <row r="1050" spans="1:24" s="132" customFormat="1" x14ac:dyDescent="0.2">
      <c r="A1050" s="167"/>
      <c r="B1050" s="166" t="s">
        <v>31</v>
      </c>
      <c r="C1050" s="904" t="s">
        <v>240</v>
      </c>
      <c r="D1050" s="904"/>
      <c r="E1050" s="904"/>
      <c r="F1050" s="168" t="s">
        <v>241</v>
      </c>
      <c r="G1050" s="168" t="s">
        <v>1606</v>
      </c>
      <c r="H1050" s="168" t="s">
        <v>520</v>
      </c>
      <c r="I1050" s="168" t="s">
        <v>2250</v>
      </c>
      <c r="J1050" s="169" t="s">
        <v>31</v>
      </c>
      <c r="K1050" s="168" t="s">
        <v>31</v>
      </c>
      <c r="L1050" s="169" t="s">
        <v>31</v>
      </c>
      <c r="M1050" s="170" t="s">
        <v>31</v>
      </c>
      <c r="N1050" s="171" t="s">
        <v>31</v>
      </c>
      <c r="V1050" s="137" t="s">
        <v>240</v>
      </c>
    </row>
    <row r="1051" spans="1:24" s="132" customFormat="1" x14ac:dyDescent="0.2">
      <c r="A1051" s="167"/>
      <c r="B1051" s="166" t="s">
        <v>31</v>
      </c>
      <c r="C1051" s="917" t="s">
        <v>244</v>
      </c>
      <c r="D1051" s="917"/>
      <c r="E1051" s="917"/>
      <c r="F1051" s="159" t="s">
        <v>31</v>
      </c>
      <c r="G1051" s="159" t="s">
        <v>31</v>
      </c>
      <c r="H1051" s="159" t="s">
        <v>31</v>
      </c>
      <c r="I1051" s="159" t="s">
        <v>31</v>
      </c>
      <c r="J1051" s="160">
        <v>4500</v>
      </c>
      <c r="K1051" s="159" t="s">
        <v>31</v>
      </c>
      <c r="L1051" s="160">
        <v>3161.25</v>
      </c>
      <c r="M1051" s="161" t="s">
        <v>31</v>
      </c>
      <c r="N1051" s="162" t="s">
        <v>31</v>
      </c>
      <c r="W1051" s="137" t="s">
        <v>244</v>
      </c>
    </row>
    <row r="1052" spans="1:24" s="132" customFormat="1" x14ac:dyDescent="0.2">
      <c r="A1052" s="167"/>
      <c r="B1052" s="166" t="s">
        <v>31</v>
      </c>
      <c r="C1052" s="904" t="s">
        <v>245</v>
      </c>
      <c r="D1052" s="904"/>
      <c r="E1052" s="904"/>
      <c r="F1052" s="168" t="s">
        <v>31</v>
      </c>
      <c r="G1052" s="168" t="s">
        <v>31</v>
      </c>
      <c r="H1052" s="168" t="s">
        <v>31</v>
      </c>
      <c r="I1052" s="168" t="s">
        <v>31</v>
      </c>
      <c r="J1052" s="169" t="s">
        <v>31</v>
      </c>
      <c r="K1052" s="168" t="s">
        <v>31</v>
      </c>
      <c r="L1052" s="169">
        <v>426.77</v>
      </c>
      <c r="M1052" s="170" t="s">
        <v>31</v>
      </c>
      <c r="N1052" s="171" t="s">
        <v>31</v>
      </c>
      <c r="V1052" s="137" t="s">
        <v>245</v>
      </c>
    </row>
    <row r="1053" spans="1:24" s="132" customFormat="1" ht="33.75" x14ac:dyDescent="0.2">
      <c r="A1053" s="167"/>
      <c r="B1053" s="166" t="s">
        <v>246</v>
      </c>
      <c r="C1053" s="904" t="s">
        <v>247</v>
      </c>
      <c r="D1053" s="904"/>
      <c r="E1053" s="904"/>
      <c r="F1053" s="168" t="s">
        <v>144</v>
      </c>
      <c r="G1053" s="168" t="s">
        <v>248</v>
      </c>
      <c r="H1053" s="168" t="s">
        <v>31</v>
      </c>
      <c r="I1053" s="168" t="s">
        <v>248</v>
      </c>
      <c r="J1053" s="169" t="s">
        <v>31</v>
      </c>
      <c r="K1053" s="168" t="s">
        <v>31</v>
      </c>
      <c r="L1053" s="169">
        <v>405.43</v>
      </c>
      <c r="M1053" s="170" t="s">
        <v>31</v>
      </c>
      <c r="N1053" s="171" t="s">
        <v>31</v>
      </c>
      <c r="V1053" s="137" t="s">
        <v>247</v>
      </c>
    </row>
    <row r="1054" spans="1:24" s="132" customFormat="1" ht="22.5" x14ac:dyDescent="0.2">
      <c r="A1054" s="167"/>
      <c r="B1054" s="166" t="s">
        <v>249</v>
      </c>
      <c r="C1054" s="904" t="s">
        <v>250</v>
      </c>
      <c r="D1054" s="904"/>
      <c r="E1054" s="904"/>
      <c r="F1054" s="168" t="s">
        <v>144</v>
      </c>
      <c r="G1054" s="168" t="s">
        <v>251</v>
      </c>
      <c r="H1054" s="168" t="s">
        <v>31</v>
      </c>
      <c r="I1054" s="168" t="s">
        <v>251</v>
      </c>
      <c r="J1054" s="169" t="s">
        <v>31</v>
      </c>
      <c r="K1054" s="168" t="s">
        <v>31</v>
      </c>
      <c r="L1054" s="169">
        <v>213.39</v>
      </c>
      <c r="M1054" s="170" t="s">
        <v>31</v>
      </c>
      <c r="N1054" s="171" t="s">
        <v>31</v>
      </c>
      <c r="V1054" s="137" t="s">
        <v>250</v>
      </c>
    </row>
    <row r="1055" spans="1:24" s="132" customFormat="1" x14ac:dyDescent="0.2">
      <c r="A1055" s="172"/>
      <c r="B1055" s="173"/>
      <c r="C1055" s="918" t="s">
        <v>252</v>
      </c>
      <c r="D1055" s="918"/>
      <c r="E1055" s="918"/>
      <c r="F1055" s="174" t="s">
        <v>31</v>
      </c>
      <c r="G1055" s="174" t="s">
        <v>31</v>
      </c>
      <c r="H1055" s="174" t="s">
        <v>31</v>
      </c>
      <c r="I1055" s="174" t="s">
        <v>31</v>
      </c>
      <c r="J1055" s="175" t="s">
        <v>31</v>
      </c>
      <c r="K1055" s="174" t="s">
        <v>31</v>
      </c>
      <c r="L1055" s="175">
        <v>3780.07</v>
      </c>
      <c r="M1055" s="161" t="s">
        <v>31</v>
      </c>
      <c r="N1055" s="176" t="s">
        <v>31</v>
      </c>
      <c r="X1055" s="137" t="s">
        <v>252</v>
      </c>
    </row>
    <row r="1056" spans="1:24" s="132" customFormat="1" ht="33.75" x14ac:dyDescent="0.2">
      <c r="A1056" s="157" t="s">
        <v>2251</v>
      </c>
      <c r="B1056" s="158" t="s">
        <v>1881</v>
      </c>
      <c r="C1056" s="917" t="s">
        <v>1882</v>
      </c>
      <c r="D1056" s="917"/>
      <c r="E1056" s="917"/>
      <c r="F1056" s="159" t="s">
        <v>228</v>
      </c>
      <c r="G1056" s="159" t="s">
        <v>31</v>
      </c>
      <c r="H1056" s="159" t="s">
        <v>31</v>
      </c>
      <c r="I1056" s="159" t="s">
        <v>2248</v>
      </c>
      <c r="J1056" s="160" t="s">
        <v>31</v>
      </c>
      <c r="K1056" s="159" t="s">
        <v>31</v>
      </c>
      <c r="L1056" s="160" t="s">
        <v>31</v>
      </c>
      <c r="M1056" s="161" t="s">
        <v>31</v>
      </c>
      <c r="N1056" s="162" t="s">
        <v>31</v>
      </c>
      <c r="R1056" s="137" t="s">
        <v>1882</v>
      </c>
    </row>
    <row r="1057" spans="1:24" s="132" customFormat="1" x14ac:dyDescent="0.2">
      <c r="A1057" s="163"/>
      <c r="B1057" s="164"/>
      <c r="C1057" s="904" t="s">
        <v>2249</v>
      </c>
      <c r="D1057" s="904"/>
      <c r="E1057" s="904"/>
      <c r="F1057" s="904"/>
      <c r="G1057" s="904"/>
      <c r="H1057" s="904"/>
      <c r="I1057" s="904"/>
      <c r="J1057" s="904"/>
      <c r="K1057" s="904"/>
      <c r="L1057" s="904"/>
      <c r="M1057" s="904"/>
      <c r="N1057" s="912"/>
      <c r="S1057" s="137" t="s">
        <v>2249</v>
      </c>
    </row>
    <row r="1058" spans="1:24" s="132" customFormat="1" ht="33.75" x14ac:dyDescent="0.2">
      <c r="A1058" s="165"/>
      <c r="B1058" s="166" t="s">
        <v>518</v>
      </c>
      <c r="C1058" s="904" t="s">
        <v>519</v>
      </c>
      <c r="D1058" s="904"/>
      <c r="E1058" s="904"/>
      <c r="F1058" s="904"/>
      <c r="G1058" s="904"/>
      <c r="H1058" s="904"/>
      <c r="I1058" s="904"/>
      <c r="J1058" s="904"/>
      <c r="K1058" s="904"/>
      <c r="L1058" s="904"/>
      <c r="M1058" s="904"/>
      <c r="N1058" s="912"/>
      <c r="T1058" s="137" t="s">
        <v>519</v>
      </c>
    </row>
    <row r="1059" spans="1:24" s="132" customFormat="1" x14ac:dyDescent="0.2">
      <c r="A1059" s="167"/>
      <c r="B1059" s="166" t="s">
        <v>235</v>
      </c>
      <c r="C1059" s="904" t="s">
        <v>236</v>
      </c>
      <c r="D1059" s="904"/>
      <c r="E1059" s="904"/>
      <c r="F1059" s="168" t="s">
        <v>31</v>
      </c>
      <c r="G1059" s="168" t="s">
        <v>31</v>
      </c>
      <c r="H1059" s="168" t="s">
        <v>31</v>
      </c>
      <c r="I1059" s="168" t="s">
        <v>31</v>
      </c>
      <c r="J1059" s="169">
        <v>1699.71</v>
      </c>
      <c r="K1059" s="168" t="s">
        <v>520</v>
      </c>
      <c r="L1059" s="169">
        <v>1194.05</v>
      </c>
      <c r="M1059" s="170" t="s">
        <v>31</v>
      </c>
      <c r="N1059" s="171" t="s">
        <v>31</v>
      </c>
      <c r="U1059" s="137" t="s">
        <v>236</v>
      </c>
    </row>
    <row r="1060" spans="1:24" s="132" customFormat="1" x14ac:dyDescent="0.2">
      <c r="A1060" s="167"/>
      <c r="B1060" s="166" t="s">
        <v>238</v>
      </c>
      <c r="C1060" s="904" t="s">
        <v>239</v>
      </c>
      <c r="D1060" s="904"/>
      <c r="E1060" s="904"/>
      <c r="F1060" s="168" t="s">
        <v>31</v>
      </c>
      <c r="G1060" s="168" t="s">
        <v>31</v>
      </c>
      <c r="H1060" s="168" t="s">
        <v>31</v>
      </c>
      <c r="I1060" s="168" t="s">
        <v>31</v>
      </c>
      <c r="J1060" s="169">
        <v>172.8</v>
      </c>
      <c r="K1060" s="168" t="s">
        <v>520</v>
      </c>
      <c r="L1060" s="169">
        <v>121.39</v>
      </c>
      <c r="M1060" s="170" t="s">
        <v>31</v>
      </c>
      <c r="N1060" s="171" t="s">
        <v>31</v>
      </c>
      <c r="U1060" s="137" t="s">
        <v>239</v>
      </c>
    </row>
    <row r="1061" spans="1:24" s="132" customFormat="1" x14ac:dyDescent="0.2">
      <c r="A1061" s="167"/>
      <c r="B1061" s="166" t="s">
        <v>31</v>
      </c>
      <c r="C1061" s="904" t="s">
        <v>240</v>
      </c>
      <c r="D1061" s="904"/>
      <c r="E1061" s="904"/>
      <c r="F1061" s="168" t="s">
        <v>241</v>
      </c>
      <c r="G1061" s="168" t="s">
        <v>1883</v>
      </c>
      <c r="H1061" s="168" t="s">
        <v>520</v>
      </c>
      <c r="I1061" s="168" t="s">
        <v>2252</v>
      </c>
      <c r="J1061" s="169" t="s">
        <v>31</v>
      </c>
      <c r="K1061" s="168" t="s">
        <v>31</v>
      </c>
      <c r="L1061" s="169" t="s">
        <v>31</v>
      </c>
      <c r="M1061" s="170" t="s">
        <v>31</v>
      </c>
      <c r="N1061" s="171" t="s">
        <v>31</v>
      </c>
      <c r="V1061" s="137" t="s">
        <v>240</v>
      </c>
    </row>
    <row r="1062" spans="1:24" s="132" customFormat="1" x14ac:dyDescent="0.2">
      <c r="A1062" s="167"/>
      <c r="B1062" s="166" t="s">
        <v>31</v>
      </c>
      <c r="C1062" s="917" t="s">
        <v>244</v>
      </c>
      <c r="D1062" s="917"/>
      <c r="E1062" s="917"/>
      <c r="F1062" s="159" t="s">
        <v>31</v>
      </c>
      <c r="G1062" s="159" t="s">
        <v>31</v>
      </c>
      <c r="H1062" s="159" t="s">
        <v>31</v>
      </c>
      <c r="I1062" s="159" t="s">
        <v>31</v>
      </c>
      <c r="J1062" s="160">
        <v>1699.71</v>
      </c>
      <c r="K1062" s="159" t="s">
        <v>31</v>
      </c>
      <c r="L1062" s="160">
        <v>1194.05</v>
      </c>
      <c r="M1062" s="161" t="s">
        <v>31</v>
      </c>
      <c r="N1062" s="162" t="s">
        <v>31</v>
      </c>
      <c r="W1062" s="137" t="s">
        <v>244</v>
      </c>
    </row>
    <row r="1063" spans="1:24" s="132" customFormat="1" x14ac:dyDescent="0.2">
      <c r="A1063" s="167"/>
      <c r="B1063" s="166" t="s">
        <v>31</v>
      </c>
      <c r="C1063" s="904" t="s">
        <v>245</v>
      </c>
      <c r="D1063" s="904"/>
      <c r="E1063" s="904"/>
      <c r="F1063" s="168" t="s">
        <v>31</v>
      </c>
      <c r="G1063" s="168" t="s">
        <v>31</v>
      </c>
      <c r="H1063" s="168" t="s">
        <v>31</v>
      </c>
      <c r="I1063" s="168" t="s">
        <v>31</v>
      </c>
      <c r="J1063" s="169" t="s">
        <v>31</v>
      </c>
      <c r="K1063" s="168" t="s">
        <v>31</v>
      </c>
      <c r="L1063" s="169">
        <v>121.39</v>
      </c>
      <c r="M1063" s="170" t="s">
        <v>31</v>
      </c>
      <c r="N1063" s="171" t="s">
        <v>31</v>
      </c>
      <c r="V1063" s="137" t="s">
        <v>245</v>
      </c>
    </row>
    <row r="1064" spans="1:24" s="132" customFormat="1" ht="33.75" x14ac:dyDescent="0.2">
      <c r="A1064" s="167"/>
      <c r="B1064" s="166" t="s">
        <v>246</v>
      </c>
      <c r="C1064" s="904" t="s">
        <v>247</v>
      </c>
      <c r="D1064" s="904"/>
      <c r="E1064" s="904"/>
      <c r="F1064" s="168" t="s">
        <v>144</v>
      </c>
      <c r="G1064" s="168" t="s">
        <v>248</v>
      </c>
      <c r="H1064" s="168" t="s">
        <v>31</v>
      </c>
      <c r="I1064" s="168" t="s">
        <v>248</v>
      </c>
      <c r="J1064" s="169" t="s">
        <v>31</v>
      </c>
      <c r="K1064" s="168" t="s">
        <v>31</v>
      </c>
      <c r="L1064" s="169">
        <v>115.32</v>
      </c>
      <c r="M1064" s="170" t="s">
        <v>31</v>
      </c>
      <c r="N1064" s="171" t="s">
        <v>31</v>
      </c>
      <c r="V1064" s="137" t="s">
        <v>247</v>
      </c>
    </row>
    <row r="1065" spans="1:24" s="132" customFormat="1" ht="22.5" x14ac:dyDescent="0.2">
      <c r="A1065" s="167"/>
      <c r="B1065" s="166" t="s">
        <v>249</v>
      </c>
      <c r="C1065" s="904" t="s">
        <v>250</v>
      </c>
      <c r="D1065" s="904"/>
      <c r="E1065" s="904"/>
      <c r="F1065" s="168" t="s">
        <v>144</v>
      </c>
      <c r="G1065" s="168" t="s">
        <v>251</v>
      </c>
      <c r="H1065" s="168" t="s">
        <v>31</v>
      </c>
      <c r="I1065" s="168" t="s">
        <v>251</v>
      </c>
      <c r="J1065" s="169" t="s">
        <v>31</v>
      </c>
      <c r="K1065" s="168" t="s">
        <v>31</v>
      </c>
      <c r="L1065" s="169">
        <v>60.7</v>
      </c>
      <c r="M1065" s="170" t="s">
        <v>31</v>
      </c>
      <c r="N1065" s="171" t="s">
        <v>31</v>
      </c>
      <c r="V1065" s="137" t="s">
        <v>250</v>
      </c>
    </row>
    <row r="1066" spans="1:24" s="132" customFormat="1" x14ac:dyDescent="0.2">
      <c r="A1066" s="172"/>
      <c r="B1066" s="173"/>
      <c r="C1066" s="918" t="s">
        <v>252</v>
      </c>
      <c r="D1066" s="918"/>
      <c r="E1066" s="918"/>
      <c r="F1066" s="174" t="s">
        <v>31</v>
      </c>
      <c r="G1066" s="174" t="s">
        <v>31</v>
      </c>
      <c r="H1066" s="174" t="s">
        <v>31</v>
      </c>
      <c r="I1066" s="174" t="s">
        <v>31</v>
      </c>
      <c r="J1066" s="175" t="s">
        <v>31</v>
      </c>
      <c r="K1066" s="174" t="s">
        <v>31</v>
      </c>
      <c r="L1066" s="175">
        <v>1370.07</v>
      </c>
      <c r="M1066" s="161" t="s">
        <v>31</v>
      </c>
      <c r="N1066" s="176" t="s">
        <v>31</v>
      </c>
      <c r="X1066" s="137" t="s">
        <v>252</v>
      </c>
    </row>
    <row r="1067" spans="1:24" s="132" customFormat="1" ht="33.75" x14ac:dyDescent="0.2">
      <c r="A1067" s="157" t="s">
        <v>2253</v>
      </c>
      <c r="B1067" s="158" t="s">
        <v>1885</v>
      </c>
      <c r="C1067" s="917" t="s">
        <v>1886</v>
      </c>
      <c r="D1067" s="917"/>
      <c r="E1067" s="917"/>
      <c r="F1067" s="159" t="s">
        <v>228</v>
      </c>
      <c r="G1067" s="159" t="s">
        <v>31</v>
      </c>
      <c r="H1067" s="159" t="s">
        <v>31</v>
      </c>
      <c r="I1067" s="159" t="s">
        <v>2248</v>
      </c>
      <c r="J1067" s="160" t="s">
        <v>31</v>
      </c>
      <c r="K1067" s="159" t="s">
        <v>31</v>
      </c>
      <c r="L1067" s="160" t="s">
        <v>31</v>
      </c>
      <c r="M1067" s="161" t="s">
        <v>31</v>
      </c>
      <c r="N1067" s="162" t="s">
        <v>31</v>
      </c>
      <c r="R1067" s="137" t="s">
        <v>1886</v>
      </c>
    </row>
    <row r="1068" spans="1:24" s="132" customFormat="1" x14ac:dyDescent="0.2">
      <c r="A1068" s="163"/>
      <c r="B1068" s="164"/>
      <c r="C1068" s="904" t="s">
        <v>2249</v>
      </c>
      <c r="D1068" s="904"/>
      <c r="E1068" s="904"/>
      <c r="F1068" s="904"/>
      <c r="G1068" s="904"/>
      <c r="H1068" s="904"/>
      <c r="I1068" s="904"/>
      <c r="J1068" s="904"/>
      <c r="K1068" s="904"/>
      <c r="L1068" s="904"/>
      <c r="M1068" s="904"/>
      <c r="N1068" s="912"/>
      <c r="S1068" s="137" t="s">
        <v>2249</v>
      </c>
    </row>
    <row r="1069" spans="1:24" s="132" customFormat="1" ht="33.75" x14ac:dyDescent="0.2">
      <c r="A1069" s="165"/>
      <c r="B1069" s="166" t="s">
        <v>518</v>
      </c>
      <c r="C1069" s="904" t="s">
        <v>519</v>
      </c>
      <c r="D1069" s="904"/>
      <c r="E1069" s="904"/>
      <c r="F1069" s="904"/>
      <c r="G1069" s="904"/>
      <c r="H1069" s="904"/>
      <c r="I1069" s="904"/>
      <c r="J1069" s="904"/>
      <c r="K1069" s="904"/>
      <c r="L1069" s="904"/>
      <c r="M1069" s="904"/>
      <c r="N1069" s="912"/>
      <c r="T1069" s="137" t="s">
        <v>519</v>
      </c>
    </row>
    <row r="1070" spans="1:24" s="132" customFormat="1" x14ac:dyDescent="0.2">
      <c r="A1070" s="167"/>
      <c r="B1070" s="166" t="s">
        <v>235</v>
      </c>
      <c r="C1070" s="904" t="s">
        <v>236</v>
      </c>
      <c r="D1070" s="904"/>
      <c r="E1070" s="904"/>
      <c r="F1070" s="168" t="s">
        <v>31</v>
      </c>
      <c r="G1070" s="168" t="s">
        <v>31</v>
      </c>
      <c r="H1070" s="168" t="s">
        <v>31</v>
      </c>
      <c r="I1070" s="168" t="s">
        <v>31</v>
      </c>
      <c r="J1070" s="169">
        <v>852.51</v>
      </c>
      <c r="K1070" s="168" t="s">
        <v>520</v>
      </c>
      <c r="L1070" s="169">
        <v>598.89</v>
      </c>
      <c r="M1070" s="170" t="s">
        <v>31</v>
      </c>
      <c r="N1070" s="171" t="s">
        <v>31</v>
      </c>
      <c r="U1070" s="137" t="s">
        <v>236</v>
      </c>
    </row>
    <row r="1071" spans="1:24" s="132" customFormat="1" x14ac:dyDescent="0.2">
      <c r="A1071" s="167"/>
      <c r="B1071" s="166" t="s">
        <v>238</v>
      </c>
      <c r="C1071" s="904" t="s">
        <v>239</v>
      </c>
      <c r="D1071" s="904"/>
      <c r="E1071" s="904"/>
      <c r="F1071" s="168" t="s">
        <v>31</v>
      </c>
      <c r="G1071" s="168" t="s">
        <v>31</v>
      </c>
      <c r="H1071" s="168" t="s">
        <v>31</v>
      </c>
      <c r="I1071" s="168" t="s">
        <v>31</v>
      </c>
      <c r="J1071" s="169">
        <v>86.67</v>
      </c>
      <c r="K1071" s="168" t="s">
        <v>520</v>
      </c>
      <c r="L1071" s="169">
        <v>60.89</v>
      </c>
      <c r="M1071" s="170" t="s">
        <v>31</v>
      </c>
      <c r="N1071" s="171" t="s">
        <v>31</v>
      </c>
      <c r="U1071" s="137" t="s">
        <v>239</v>
      </c>
    </row>
    <row r="1072" spans="1:24" s="132" customFormat="1" x14ac:dyDescent="0.2">
      <c r="A1072" s="167"/>
      <c r="B1072" s="166" t="s">
        <v>31</v>
      </c>
      <c r="C1072" s="904" t="s">
        <v>240</v>
      </c>
      <c r="D1072" s="904"/>
      <c r="E1072" s="904"/>
      <c r="F1072" s="168" t="s">
        <v>241</v>
      </c>
      <c r="G1072" s="168" t="s">
        <v>1888</v>
      </c>
      <c r="H1072" s="168" t="s">
        <v>520</v>
      </c>
      <c r="I1072" s="168" t="s">
        <v>2254</v>
      </c>
      <c r="J1072" s="169" t="s">
        <v>31</v>
      </c>
      <c r="K1072" s="168" t="s">
        <v>31</v>
      </c>
      <c r="L1072" s="169" t="s">
        <v>31</v>
      </c>
      <c r="M1072" s="170" t="s">
        <v>31</v>
      </c>
      <c r="N1072" s="171" t="s">
        <v>31</v>
      </c>
      <c r="V1072" s="137" t="s">
        <v>240</v>
      </c>
    </row>
    <row r="1073" spans="1:24" s="132" customFormat="1" x14ac:dyDescent="0.2">
      <c r="A1073" s="167"/>
      <c r="B1073" s="166" t="s">
        <v>31</v>
      </c>
      <c r="C1073" s="917" t="s">
        <v>244</v>
      </c>
      <c r="D1073" s="917"/>
      <c r="E1073" s="917"/>
      <c r="F1073" s="159" t="s">
        <v>31</v>
      </c>
      <c r="G1073" s="159" t="s">
        <v>31</v>
      </c>
      <c r="H1073" s="159" t="s">
        <v>31</v>
      </c>
      <c r="I1073" s="159" t="s">
        <v>31</v>
      </c>
      <c r="J1073" s="160">
        <v>852.51</v>
      </c>
      <c r="K1073" s="159" t="s">
        <v>31</v>
      </c>
      <c r="L1073" s="160">
        <v>598.89</v>
      </c>
      <c r="M1073" s="161" t="s">
        <v>31</v>
      </c>
      <c r="N1073" s="162" t="s">
        <v>31</v>
      </c>
      <c r="W1073" s="137" t="s">
        <v>244</v>
      </c>
    </row>
    <row r="1074" spans="1:24" s="132" customFormat="1" x14ac:dyDescent="0.2">
      <c r="A1074" s="167"/>
      <c r="B1074" s="166" t="s">
        <v>31</v>
      </c>
      <c r="C1074" s="904" t="s">
        <v>245</v>
      </c>
      <c r="D1074" s="904"/>
      <c r="E1074" s="904"/>
      <c r="F1074" s="168" t="s">
        <v>31</v>
      </c>
      <c r="G1074" s="168" t="s">
        <v>31</v>
      </c>
      <c r="H1074" s="168" t="s">
        <v>31</v>
      </c>
      <c r="I1074" s="168" t="s">
        <v>31</v>
      </c>
      <c r="J1074" s="169" t="s">
        <v>31</v>
      </c>
      <c r="K1074" s="168" t="s">
        <v>31</v>
      </c>
      <c r="L1074" s="169">
        <v>60.89</v>
      </c>
      <c r="M1074" s="170" t="s">
        <v>31</v>
      </c>
      <c r="N1074" s="171" t="s">
        <v>31</v>
      </c>
      <c r="V1074" s="137" t="s">
        <v>245</v>
      </c>
    </row>
    <row r="1075" spans="1:24" s="132" customFormat="1" ht="33.75" x14ac:dyDescent="0.2">
      <c r="A1075" s="167"/>
      <c r="B1075" s="166" t="s">
        <v>246</v>
      </c>
      <c r="C1075" s="904" t="s">
        <v>247</v>
      </c>
      <c r="D1075" s="904"/>
      <c r="E1075" s="904"/>
      <c r="F1075" s="168" t="s">
        <v>144</v>
      </c>
      <c r="G1075" s="168" t="s">
        <v>248</v>
      </c>
      <c r="H1075" s="168" t="s">
        <v>31</v>
      </c>
      <c r="I1075" s="168" t="s">
        <v>248</v>
      </c>
      <c r="J1075" s="169" t="s">
        <v>31</v>
      </c>
      <c r="K1075" s="168" t="s">
        <v>31</v>
      </c>
      <c r="L1075" s="169">
        <v>57.85</v>
      </c>
      <c r="M1075" s="170" t="s">
        <v>31</v>
      </c>
      <c r="N1075" s="171" t="s">
        <v>31</v>
      </c>
      <c r="V1075" s="137" t="s">
        <v>247</v>
      </c>
    </row>
    <row r="1076" spans="1:24" s="132" customFormat="1" ht="22.5" x14ac:dyDescent="0.2">
      <c r="A1076" s="167"/>
      <c r="B1076" s="166" t="s">
        <v>249</v>
      </c>
      <c r="C1076" s="904" t="s">
        <v>250</v>
      </c>
      <c r="D1076" s="904"/>
      <c r="E1076" s="904"/>
      <c r="F1076" s="168" t="s">
        <v>144</v>
      </c>
      <c r="G1076" s="168" t="s">
        <v>251</v>
      </c>
      <c r="H1076" s="168" t="s">
        <v>31</v>
      </c>
      <c r="I1076" s="168" t="s">
        <v>251</v>
      </c>
      <c r="J1076" s="169" t="s">
        <v>31</v>
      </c>
      <c r="K1076" s="168" t="s">
        <v>31</v>
      </c>
      <c r="L1076" s="169">
        <v>30.45</v>
      </c>
      <c r="M1076" s="170" t="s">
        <v>31</v>
      </c>
      <c r="N1076" s="171" t="s">
        <v>31</v>
      </c>
      <c r="V1076" s="137" t="s">
        <v>250</v>
      </c>
    </row>
    <row r="1077" spans="1:24" s="132" customFormat="1" x14ac:dyDescent="0.2">
      <c r="A1077" s="172"/>
      <c r="B1077" s="173"/>
      <c r="C1077" s="918" t="s">
        <v>252</v>
      </c>
      <c r="D1077" s="918"/>
      <c r="E1077" s="918"/>
      <c r="F1077" s="174" t="s">
        <v>31</v>
      </c>
      <c r="G1077" s="174" t="s">
        <v>31</v>
      </c>
      <c r="H1077" s="174" t="s">
        <v>31</v>
      </c>
      <c r="I1077" s="174" t="s">
        <v>31</v>
      </c>
      <c r="J1077" s="175" t="s">
        <v>31</v>
      </c>
      <c r="K1077" s="174" t="s">
        <v>31</v>
      </c>
      <c r="L1077" s="175">
        <v>687.19</v>
      </c>
      <c r="M1077" s="161" t="s">
        <v>31</v>
      </c>
      <c r="N1077" s="176" t="s">
        <v>31</v>
      </c>
      <c r="X1077" s="137" t="s">
        <v>252</v>
      </c>
    </row>
    <row r="1078" spans="1:24" s="132" customFormat="1" ht="45" x14ac:dyDescent="0.2">
      <c r="A1078" s="157" t="s">
        <v>2255</v>
      </c>
      <c r="B1078" s="158" t="s">
        <v>1890</v>
      </c>
      <c r="C1078" s="917" t="s">
        <v>1891</v>
      </c>
      <c r="D1078" s="917"/>
      <c r="E1078" s="917"/>
      <c r="F1078" s="159" t="s">
        <v>228</v>
      </c>
      <c r="G1078" s="159" t="s">
        <v>31</v>
      </c>
      <c r="H1078" s="159" t="s">
        <v>31</v>
      </c>
      <c r="I1078" s="159" t="s">
        <v>2248</v>
      </c>
      <c r="J1078" s="160" t="s">
        <v>31</v>
      </c>
      <c r="K1078" s="159" t="s">
        <v>31</v>
      </c>
      <c r="L1078" s="160" t="s">
        <v>31</v>
      </c>
      <c r="M1078" s="161" t="s">
        <v>31</v>
      </c>
      <c r="N1078" s="162" t="s">
        <v>31</v>
      </c>
      <c r="R1078" s="137" t="s">
        <v>1891</v>
      </c>
    </row>
    <row r="1079" spans="1:24" s="132" customFormat="1" x14ac:dyDescent="0.2">
      <c r="A1079" s="163"/>
      <c r="B1079" s="164"/>
      <c r="C1079" s="904" t="s">
        <v>2249</v>
      </c>
      <c r="D1079" s="904"/>
      <c r="E1079" s="904"/>
      <c r="F1079" s="904"/>
      <c r="G1079" s="904"/>
      <c r="H1079" s="904"/>
      <c r="I1079" s="904"/>
      <c r="J1079" s="904"/>
      <c r="K1079" s="904"/>
      <c r="L1079" s="904"/>
      <c r="M1079" s="904"/>
      <c r="N1079" s="912"/>
      <c r="S1079" s="137" t="s">
        <v>2249</v>
      </c>
    </row>
    <row r="1080" spans="1:24" s="132" customFormat="1" ht="33.75" x14ac:dyDescent="0.2">
      <c r="A1080" s="165"/>
      <c r="B1080" s="166" t="s">
        <v>518</v>
      </c>
      <c r="C1080" s="904" t="s">
        <v>519</v>
      </c>
      <c r="D1080" s="904"/>
      <c r="E1080" s="904"/>
      <c r="F1080" s="904"/>
      <c r="G1080" s="904"/>
      <c r="H1080" s="904"/>
      <c r="I1080" s="904"/>
      <c r="J1080" s="904"/>
      <c r="K1080" s="904"/>
      <c r="L1080" s="904"/>
      <c r="M1080" s="904"/>
      <c r="N1080" s="912"/>
      <c r="T1080" s="137" t="s">
        <v>519</v>
      </c>
    </row>
    <row r="1081" spans="1:24" s="132" customFormat="1" x14ac:dyDescent="0.2">
      <c r="A1081" s="167"/>
      <c r="B1081" s="166" t="s">
        <v>235</v>
      </c>
      <c r="C1081" s="904" t="s">
        <v>236</v>
      </c>
      <c r="D1081" s="904"/>
      <c r="E1081" s="904"/>
      <c r="F1081" s="168" t="s">
        <v>31</v>
      </c>
      <c r="G1081" s="168" t="s">
        <v>31</v>
      </c>
      <c r="H1081" s="168" t="s">
        <v>31</v>
      </c>
      <c r="I1081" s="168" t="s">
        <v>31</v>
      </c>
      <c r="J1081" s="169">
        <v>308.07</v>
      </c>
      <c r="K1081" s="168" t="s">
        <v>520</v>
      </c>
      <c r="L1081" s="169">
        <v>216.42</v>
      </c>
      <c r="M1081" s="170" t="s">
        <v>31</v>
      </c>
      <c r="N1081" s="171" t="s">
        <v>31</v>
      </c>
      <c r="U1081" s="137" t="s">
        <v>236</v>
      </c>
    </row>
    <row r="1082" spans="1:24" s="132" customFormat="1" x14ac:dyDescent="0.2">
      <c r="A1082" s="167"/>
      <c r="B1082" s="166" t="s">
        <v>238</v>
      </c>
      <c r="C1082" s="904" t="s">
        <v>239</v>
      </c>
      <c r="D1082" s="904"/>
      <c r="E1082" s="904"/>
      <c r="F1082" s="168" t="s">
        <v>31</v>
      </c>
      <c r="G1082" s="168" t="s">
        <v>31</v>
      </c>
      <c r="H1082" s="168" t="s">
        <v>31</v>
      </c>
      <c r="I1082" s="168" t="s">
        <v>31</v>
      </c>
      <c r="J1082" s="169">
        <v>31.32</v>
      </c>
      <c r="K1082" s="168" t="s">
        <v>520</v>
      </c>
      <c r="L1082" s="169">
        <v>22</v>
      </c>
      <c r="M1082" s="170" t="s">
        <v>31</v>
      </c>
      <c r="N1082" s="171" t="s">
        <v>31</v>
      </c>
      <c r="U1082" s="137" t="s">
        <v>239</v>
      </c>
    </row>
    <row r="1083" spans="1:24" s="132" customFormat="1" x14ac:dyDescent="0.2">
      <c r="A1083" s="167"/>
      <c r="B1083" s="166" t="s">
        <v>31</v>
      </c>
      <c r="C1083" s="904" t="s">
        <v>240</v>
      </c>
      <c r="D1083" s="904"/>
      <c r="E1083" s="904"/>
      <c r="F1083" s="168" t="s">
        <v>241</v>
      </c>
      <c r="G1083" s="168" t="s">
        <v>1892</v>
      </c>
      <c r="H1083" s="168" t="s">
        <v>520</v>
      </c>
      <c r="I1083" s="168" t="s">
        <v>2256</v>
      </c>
      <c r="J1083" s="169" t="s">
        <v>31</v>
      </c>
      <c r="K1083" s="168" t="s">
        <v>31</v>
      </c>
      <c r="L1083" s="169" t="s">
        <v>31</v>
      </c>
      <c r="M1083" s="170" t="s">
        <v>31</v>
      </c>
      <c r="N1083" s="171" t="s">
        <v>31</v>
      </c>
      <c r="V1083" s="137" t="s">
        <v>240</v>
      </c>
    </row>
    <row r="1084" spans="1:24" s="132" customFormat="1" x14ac:dyDescent="0.2">
      <c r="A1084" s="167"/>
      <c r="B1084" s="166" t="s">
        <v>31</v>
      </c>
      <c r="C1084" s="917" t="s">
        <v>244</v>
      </c>
      <c r="D1084" s="917"/>
      <c r="E1084" s="917"/>
      <c r="F1084" s="159" t="s">
        <v>31</v>
      </c>
      <c r="G1084" s="159" t="s">
        <v>31</v>
      </c>
      <c r="H1084" s="159" t="s">
        <v>31</v>
      </c>
      <c r="I1084" s="159" t="s">
        <v>31</v>
      </c>
      <c r="J1084" s="160">
        <v>308.07</v>
      </c>
      <c r="K1084" s="159" t="s">
        <v>31</v>
      </c>
      <c r="L1084" s="160">
        <v>216.42</v>
      </c>
      <c r="M1084" s="161" t="s">
        <v>31</v>
      </c>
      <c r="N1084" s="162" t="s">
        <v>31</v>
      </c>
      <c r="W1084" s="137" t="s">
        <v>244</v>
      </c>
    </row>
    <row r="1085" spans="1:24" s="132" customFormat="1" x14ac:dyDescent="0.2">
      <c r="A1085" s="167"/>
      <c r="B1085" s="166" t="s">
        <v>31</v>
      </c>
      <c r="C1085" s="904" t="s">
        <v>245</v>
      </c>
      <c r="D1085" s="904"/>
      <c r="E1085" s="904"/>
      <c r="F1085" s="168" t="s">
        <v>31</v>
      </c>
      <c r="G1085" s="168" t="s">
        <v>31</v>
      </c>
      <c r="H1085" s="168" t="s">
        <v>31</v>
      </c>
      <c r="I1085" s="168" t="s">
        <v>31</v>
      </c>
      <c r="J1085" s="169" t="s">
        <v>31</v>
      </c>
      <c r="K1085" s="168" t="s">
        <v>31</v>
      </c>
      <c r="L1085" s="169">
        <v>22</v>
      </c>
      <c r="M1085" s="170" t="s">
        <v>31</v>
      </c>
      <c r="N1085" s="171" t="s">
        <v>31</v>
      </c>
      <c r="V1085" s="137" t="s">
        <v>245</v>
      </c>
    </row>
    <row r="1086" spans="1:24" s="132" customFormat="1" ht="33.75" x14ac:dyDescent="0.2">
      <c r="A1086" s="167"/>
      <c r="B1086" s="166" t="s">
        <v>246</v>
      </c>
      <c r="C1086" s="904" t="s">
        <v>247</v>
      </c>
      <c r="D1086" s="904"/>
      <c r="E1086" s="904"/>
      <c r="F1086" s="168" t="s">
        <v>144</v>
      </c>
      <c r="G1086" s="168" t="s">
        <v>248</v>
      </c>
      <c r="H1086" s="168" t="s">
        <v>31</v>
      </c>
      <c r="I1086" s="168" t="s">
        <v>248</v>
      </c>
      <c r="J1086" s="169" t="s">
        <v>31</v>
      </c>
      <c r="K1086" s="168" t="s">
        <v>31</v>
      </c>
      <c r="L1086" s="169">
        <v>20.9</v>
      </c>
      <c r="M1086" s="170" t="s">
        <v>31</v>
      </c>
      <c r="N1086" s="171" t="s">
        <v>31</v>
      </c>
      <c r="V1086" s="137" t="s">
        <v>247</v>
      </c>
    </row>
    <row r="1087" spans="1:24" s="132" customFormat="1" ht="22.5" x14ac:dyDescent="0.2">
      <c r="A1087" s="167"/>
      <c r="B1087" s="166" t="s">
        <v>249</v>
      </c>
      <c r="C1087" s="904" t="s">
        <v>250</v>
      </c>
      <c r="D1087" s="904"/>
      <c r="E1087" s="904"/>
      <c r="F1087" s="168" t="s">
        <v>144</v>
      </c>
      <c r="G1087" s="168" t="s">
        <v>251</v>
      </c>
      <c r="H1087" s="168" t="s">
        <v>31</v>
      </c>
      <c r="I1087" s="168" t="s">
        <v>251</v>
      </c>
      <c r="J1087" s="169" t="s">
        <v>31</v>
      </c>
      <c r="K1087" s="168" t="s">
        <v>31</v>
      </c>
      <c r="L1087" s="169">
        <v>11</v>
      </c>
      <c r="M1087" s="170" t="s">
        <v>31</v>
      </c>
      <c r="N1087" s="171" t="s">
        <v>31</v>
      </c>
      <c r="V1087" s="137" t="s">
        <v>250</v>
      </c>
    </row>
    <row r="1088" spans="1:24" s="132" customFormat="1" x14ac:dyDescent="0.2">
      <c r="A1088" s="172"/>
      <c r="B1088" s="173"/>
      <c r="C1088" s="918" t="s">
        <v>252</v>
      </c>
      <c r="D1088" s="918"/>
      <c r="E1088" s="918"/>
      <c r="F1088" s="174" t="s">
        <v>31</v>
      </c>
      <c r="G1088" s="174" t="s">
        <v>31</v>
      </c>
      <c r="H1088" s="174" t="s">
        <v>31</v>
      </c>
      <c r="I1088" s="174" t="s">
        <v>31</v>
      </c>
      <c r="J1088" s="175" t="s">
        <v>31</v>
      </c>
      <c r="K1088" s="174" t="s">
        <v>31</v>
      </c>
      <c r="L1088" s="175">
        <v>248.32</v>
      </c>
      <c r="M1088" s="161" t="s">
        <v>31</v>
      </c>
      <c r="N1088" s="176" t="s">
        <v>31</v>
      </c>
      <c r="X1088" s="137" t="s">
        <v>252</v>
      </c>
    </row>
    <row r="1089" spans="1:24" s="132" customFormat="1" ht="33.75" x14ac:dyDescent="0.2">
      <c r="A1089" s="157" t="s">
        <v>2257</v>
      </c>
      <c r="B1089" s="158" t="s">
        <v>1894</v>
      </c>
      <c r="C1089" s="917" t="s">
        <v>1895</v>
      </c>
      <c r="D1089" s="917"/>
      <c r="E1089" s="917"/>
      <c r="F1089" s="159" t="s">
        <v>228</v>
      </c>
      <c r="G1089" s="159" t="s">
        <v>31</v>
      </c>
      <c r="H1089" s="159" t="s">
        <v>31</v>
      </c>
      <c r="I1089" s="159" t="s">
        <v>2248</v>
      </c>
      <c r="J1089" s="160" t="s">
        <v>31</v>
      </c>
      <c r="K1089" s="159" t="s">
        <v>31</v>
      </c>
      <c r="L1089" s="160" t="s">
        <v>31</v>
      </c>
      <c r="M1089" s="161" t="s">
        <v>31</v>
      </c>
      <c r="N1089" s="162" t="s">
        <v>31</v>
      </c>
      <c r="R1089" s="137" t="s">
        <v>1895</v>
      </c>
    </row>
    <row r="1090" spans="1:24" s="132" customFormat="1" x14ac:dyDescent="0.2">
      <c r="A1090" s="163"/>
      <c r="B1090" s="164"/>
      <c r="C1090" s="904" t="s">
        <v>2249</v>
      </c>
      <c r="D1090" s="904"/>
      <c r="E1090" s="904"/>
      <c r="F1090" s="904"/>
      <c r="G1090" s="904"/>
      <c r="H1090" s="904"/>
      <c r="I1090" s="904"/>
      <c r="J1090" s="904"/>
      <c r="K1090" s="904"/>
      <c r="L1090" s="904"/>
      <c r="M1090" s="904"/>
      <c r="N1090" s="912"/>
      <c r="S1090" s="137" t="s">
        <v>2249</v>
      </c>
    </row>
    <row r="1091" spans="1:24" s="132" customFormat="1" x14ac:dyDescent="0.2">
      <c r="A1091" s="165"/>
      <c r="B1091" s="166" t="s">
        <v>31</v>
      </c>
      <c r="C1091" s="904" t="s">
        <v>1896</v>
      </c>
      <c r="D1091" s="904"/>
      <c r="E1091" s="904"/>
      <c r="F1091" s="904"/>
      <c r="G1091" s="904"/>
      <c r="H1091" s="904"/>
      <c r="I1091" s="904"/>
      <c r="J1091" s="904"/>
      <c r="K1091" s="904"/>
      <c r="L1091" s="904"/>
      <c r="M1091" s="904"/>
      <c r="N1091" s="912"/>
      <c r="T1091" s="137" t="s">
        <v>1896</v>
      </c>
    </row>
    <row r="1092" spans="1:24" s="132" customFormat="1" ht="33.75" x14ac:dyDescent="0.2">
      <c r="A1092" s="165"/>
      <c r="B1092" s="166" t="s">
        <v>518</v>
      </c>
      <c r="C1092" s="904" t="s">
        <v>519</v>
      </c>
      <c r="D1092" s="904"/>
      <c r="E1092" s="904"/>
      <c r="F1092" s="904"/>
      <c r="G1092" s="904"/>
      <c r="H1092" s="904"/>
      <c r="I1092" s="904"/>
      <c r="J1092" s="904"/>
      <c r="K1092" s="904"/>
      <c r="L1092" s="904"/>
      <c r="M1092" s="904"/>
      <c r="N1092" s="912"/>
      <c r="T1092" s="137" t="s">
        <v>519</v>
      </c>
    </row>
    <row r="1093" spans="1:24" s="132" customFormat="1" x14ac:dyDescent="0.2">
      <c r="A1093" s="167"/>
      <c r="B1093" s="166" t="s">
        <v>235</v>
      </c>
      <c r="C1093" s="904" t="s">
        <v>236</v>
      </c>
      <c r="D1093" s="904"/>
      <c r="E1093" s="904"/>
      <c r="F1093" s="168" t="s">
        <v>31</v>
      </c>
      <c r="G1093" s="168" t="s">
        <v>31</v>
      </c>
      <c r="H1093" s="168" t="s">
        <v>31</v>
      </c>
      <c r="I1093" s="168" t="s">
        <v>31</v>
      </c>
      <c r="J1093" s="169">
        <v>139.43</v>
      </c>
      <c r="K1093" s="168" t="s">
        <v>1897</v>
      </c>
      <c r="L1093" s="169">
        <v>293.85000000000002</v>
      </c>
      <c r="M1093" s="170" t="s">
        <v>31</v>
      </c>
      <c r="N1093" s="171" t="s">
        <v>31</v>
      </c>
      <c r="U1093" s="137" t="s">
        <v>236</v>
      </c>
    </row>
    <row r="1094" spans="1:24" s="132" customFormat="1" x14ac:dyDescent="0.2">
      <c r="A1094" s="167"/>
      <c r="B1094" s="166" t="s">
        <v>238</v>
      </c>
      <c r="C1094" s="904" t="s">
        <v>239</v>
      </c>
      <c r="D1094" s="904"/>
      <c r="E1094" s="904"/>
      <c r="F1094" s="168" t="s">
        <v>31</v>
      </c>
      <c r="G1094" s="168" t="s">
        <v>31</v>
      </c>
      <c r="H1094" s="168" t="s">
        <v>31</v>
      </c>
      <c r="I1094" s="168" t="s">
        <v>31</v>
      </c>
      <c r="J1094" s="169">
        <v>14.18</v>
      </c>
      <c r="K1094" s="168" t="s">
        <v>1897</v>
      </c>
      <c r="L1094" s="169">
        <v>29.88</v>
      </c>
      <c r="M1094" s="170" t="s">
        <v>31</v>
      </c>
      <c r="N1094" s="171" t="s">
        <v>31</v>
      </c>
      <c r="U1094" s="137" t="s">
        <v>239</v>
      </c>
    </row>
    <row r="1095" spans="1:24" s="132" customFormat="1" x14ac:dyDescent="0.2">
      <c r="A1095" s="167"/>
      <c r="B1095" s="166" t="s">
        <v>31</v>
      </c>
      <c r="C1095" s="904" t="s">
        <v>240</v>
      </c>
      <c r="D1095" s="904"/>
      <c r="E1095" s="904"/>
      <c r="F1095" s="168" t="s">
        <v>241</v>
      </c>
      <c r="G1095" s="168" t="s">
        <v>1535</v>
      </c>
      <c r="H1095" s="168" t="s">
        <v>1897</v>
      </c>
      <c r="I1095" s="168" t="s">
        <v>2258</v>
      </c>
      <c r="J1095" s="169" t="s">
        <v>31</v>
      </c>
      <c r="K1095" s="168" t="s">
        <v>31</v>
      </c>
      <c r="L1095" s="169" t="s">
        <v>31</v>
      </c>
      <c r="M1095" s="170" t="s">
        <v>31</v>
      </c>
      <c r="N1095" s="171" t="s">
        <v>31</v>
      </c>
      <c r="V1095" s="137" t="s">
        <v>240</v>
      </c>
    </row>
    <row r="1096" spans="1:24" s="132" customFormat="1" x14ac:dyDescent="0.2">
      <c r="A1096" s="167"/>
      <c r="B1096" s="166" t="s">
        <v>31</v>
      </c>
      <c r="C1096" s="917" t="s">
        <v>244</v>
      </c>
      <c r="D1096" s="917"/>
      <c r="E1096" s="917"/>
      <c r="F1096" s="159" t="s">
        <v>31</v>
      </c>
      <c r="G1096" s="159" t="s">
        <v>31</v>
      </c>
      <c r="H1096" s="159" t="s">
        <v>31</v>
      </c>
      <c r="I1096" s="159" t="s">
        <v>31</v>
      </c>
      <c r="J1096" s="160">
        <v>139.43</v>
      </c>
      <c r="K1096" s="159" t="s">
        <v>31</v>
      </c>
      <c r="L1096" s="160">
        <v>293.85000000000002</v>
      </c>
      <c r="M1096" s="161" t="s">
        <v>31</v>
      </c>
      <c r="N1096" s="162" t="s">
        <v>31</v>
      </c>
      <c r="W1096" s="137" t="s">
        <v>244</v>
      </c>
    </row>
    <row r="1097" spans="1:24" s="132" customFormat="1" x14ac:dyDescent="0.2">
      <c r="A1097" s="167"/>
      <c r="B1097" s="166" t="s">
        <v>31</v>
      </c>
      <c r="C1097" s="904" t="s">
        <v>245</v>
      </c>
      <c r="D1097" s="904"/>
      <c r="E1097" s="904"/>
      <c r="F1097" s="168" t="s">
        <v>31</v>
      </c>
      <c r="G1097" s="168" t="s">
        <v>31</v>
      </c>
      <c r="H1097" s="168" t="s">
        <v>31</v>
      </c>
      <c r="I1097" s="168" t="s">
        <v>31</v>
      </c>
      <c r="J1097" s="169" t="s">
        <v>31</v>
      </c>
      <c r="K1097" s="168" t="s">
        <v>31</v>
      </c>
      <c r="L1097" s="169">
        <v>29.88</v>
      </c>
      <c r="M1097" s="170" t="s">
        <v>31</v>
      </c>
      <c r="N1097" s="171" t="s">
        <v>31</v>
      </c>
      <c r="V1097" s="137" t="s">
        <v>245</v>
      </c>
    </row>
    <row r="1098" spans="1:24" s="132" customFormat="1" ht="33.75" x14ac:dyDescent="0.2">
      <c r="A1098" s="167"/>
      <c r="B1098" s="166" t="s">
        <v>246</v>
      </c>
      <c r="C1098" s="904" t="s">
        <v>247</v>
      </c>
      <c r="D1098" s="904"/>
      <c r="E1098" s="904"/>
      <c r="F1098" s="168" t="s">
        <v>144</v>
      </c>
      <c r="G1098" s="168" t="s">
        <v>248</v>
      </c>
      <c r="H1098" s="168" t="s">
        <v>31</v>
      </c>
      <c r="I1098" s="168" t="s">
        <v>248</v>
      </c>
      <c r="J1098" s="169" t="s">
        <v>31</v>
      </c>
      <c r="K1098" s="168" t="s">
        <v>31</v>
      </c>
      <c r="L1098" s="169">
        <v>28.39</v>
      </c>
      <c r="M1098" s="170" t="s">
        <v>31</v>
      </c>
      <c r="N1098" s="171" t="s">
        <v>31</v>
      </c>
      <c r="V1098" s="137" t="s">
        <v>247</v>
      </c>
    </row>
    <row r="1099" spans="1:24" s="132" customFormat="1" ht="22.5" x14ac:dyDescent="0.2">
      <c r="A1099" s="167"/>
      <c r="B1099" s="166" t="s">
        <v>249</v>
      </c>
      <c r="C1099" s="904" t="s">
        <v>250</v>
      </c>
      <c r="D1099" s="904"/>
      <c r="E1099" s="904"/>
      <c r="F1099" s="168" t="s">
        <v>144</v>
      </c>
      <c r="G1099" s="168" t="s">
        <v>251</v>
      </c>
      <c r="H1099" s="168" t="s">
        <v>31</v>
      </c>
      <c r="I1099" s="168" t="s">
        <v>251</v>
      </c>
      <c r="J1099" s="169" t="s">
        <v>31</v>
      </c>
      <c r="K1099" s="168" t="s">
        <v>31</v>
      </c>
      <c r="L1099" s="169">
        <v>14.94</v>
      </c>
      <c r="M1099" s="170" t="s">
        <v>31</v>
      </c>
      <c r="N1099" s="171" t="s">
        <v>31</v>
      </c>
      <c r="V1099" s="137" t="s">
        <v>250</v>
      </c>
    </row>
    <row r="1100" spans="1:24" s="132" customFormat="1" x14ac:dyDescent="0.2">
      <c r="A1100" s="172"/>
      <c r="B1100" s="173"/>
      <c r="C1100" s="918" t="s">
        <v>252</v>
      </c>
      <c r="D1100" s="918"/>
      <c r="E1100" s="918"/>
      <c r="F1100" s="174" t="s">
        <v>31</v>
      </c>
      <c r="G1100" s="174" t="s">
        <v>31</v>
      </c>
      <c r="H1100" s="174" t="s">
        <v>31</v>
      </c>
      <c r="I1100" s="174" t="s">
        <v>31</v>
      </c>
      <c r="J1100" s="175" t="s">
        <v>31</v>
      </c>
      <c r="K1100" s="174" t="s">
        <v>31</v>
      </c>
      <c r="L1100" s="175">
        <v>337.18</v>
      </c>
      <c r="M1100" s="161" t="s">
        <v>31</v>
      </c>
      <c r="N1100" s="176" t="s">
        <v>31</v>
      </c>
      <c r="X1100" s="137" t="s">
        <v>252</v>
      </c>
    </row>
    <row r="1101" spans="1:24" s="132" customFormat="1" ht="22.5" x14ac:dyDescent="0.2">
      <c r="A1101" s="157" t="s">
        <v>395</v>
      </c>
      <c r="B1101" s="158" t="s">
        <v>1899</v>
      </c>
      <c r="C1101" s="917" t="s">
        <v>1900</v>
      </c>
      <c r="D1101" s="917"/>
      <c r="E1101" s="917"/>
      <c r="F1101" s="159" t="s">
        <v>386</v>
      </c>
      <c r="G1101" s="159" t="s">
        <v>31</v>
      </c>
      <c r="H1101" s="159" t="s">
        <v>31</v>
      </c>
      <c r="I1101" s="159" t="s">
        <v>2259</v>
      </c>
      <c r="J1101" s="160" t="s">
        <v>31</v>
      </c>
      <c r="K1101" s="159" t="s">
        <v>31</v>
      </c>
      <c r="L1101" s="160" t="s">
        <v>31</v>
      </c>
      <c r="M1101" s="161" t="s">
        <v>31</v>
      </c>
      <c r="N1101" s="162" t="s">
        <v>31</v>
      </c>
      <c r="R1101" s="137" t="s">
        <v>1900</v>
      </c>
    </row>
    <row r="1102" spans="1:24" s="132" customFormat="1" x14ac:dyDescent="0.2">
      <c r="A1102" s="163"/>
      <c r="B1102" s="164"/>
      <c r="C1102" s="904" t="s">
        <v>2260</v>
      </c>
      <c r="D1102" s="904"/>
      <c r="E1102" s="904"/>
      <c r="F1102" s="904"/>
      <c r="G1102" s="904"/>
      <c r="H1102" s="904"/>
      <c r="I1102" s="904"/>
      <c r="J1102" s="904"/>
      <c r="K1102" s="904"/>
      <c r="L1102" s="904"/>
      <c r="M1102" s="904"/>
      <c r="N1102" s="912"/>
      <c r="S1102" s="137" t="s">
        <v>2260</v>
      </c>
    </row>
    <row r="1103" spans="1:24" s="132" customFormat="1" ht="33.75" x14ac:dyDescent="0.2">
      <c r="A1103" s="165"/>
      <c r="B1103" s="166" t="s">
        <v>518</v>
      </c>
      <c r="C1103" s="904" t="s">
        <v>519</v>
      </c>
      <c r="D1103" s="904"/>
      <c r="E1103" s="904"/>
      <c r="F1103" s="904"/>
      <c r="G1103" s="904"/>
      <c r="H1103" s="904"/>
      <c r="I1103" s="904"/>
      <c r="J1103" s="904"/>
      <c r="K1103" s="904"/>
      <c r="L1103" s="904"/>
      <c r="M1103" s="904"/>
      <c r="N1103" s="912"/>
      <c r="T1103" s="137" t="s">
        <v>519</v>
      </c>
    </row>
    <row r="1104" spans="1:24" s="132" customFormat="1" x14ac:dyDescent="0.2">
      <c r="A1104" s="167"/>
      <c r="B1104" s="166" t="s">
        <v>225</v>
      </c>
      <c r="C1104" s="904" t="s">
        <v>255</v>
      </c>
      <c r="D1104" s="904"/>
      <c r="E1104" s="904"/>
      <c r="F1104" s="168" t="s">
        <v>31</v>
      </c>
      <c r="G1104" s="168" t="s">
        <v>31</v>
      </c>
      <c r="H1104" s="168" t="s">
        <v>31</v>
      </c>
      <c r="I1104" s="168" t="s">
        <v>31</v>
      </c>
      <c r="J1104" s="169">
        <v>127.61</v>
      </c>
      <c r="K1104" s="168" t="s">
        <v>520</v>
      </c>
      <c r="L1104" s="169">
        <v>896.46</v>
      </c>
      <c r="M1104" s="170" t="s">
        <v>31</v>
      </c>
      <c r="N1104" s="171" t="s">
        <v>31</v>
      </c>
      <c r="U1104" s="137" t="s">
        <v>255</v>
      </c>
    </row>
    <row r="1105" spans="1:24" s="132" customFormat="1" x14ac:dyDescent="0.2">
      <c r="A1105" s="167"/>
      <c r="B1105" s="166" t="s">
        <v>235</v>
      </c>
      <c r="C1105" s="904" t="s">
        <v>236</v>
      </c>
      <c r="D1105" s="904"/>
      <c r="E1105" s="904"/>
      <c r="F1105" s="168" t="s">
        <v>31</v>
      </c>
      <c r="G1105" s="168" t="s">
        <v>31</v>
      </c>
      <c r="H1105" s="168" t="s">
        <v>31</v>
      </c>
      <c r="I1105" s="168" t="s">
        <v>31</v>
      </c>
      <c r="J1105" s="169">
        <v>288.58</v>
      </c>
      <c r="K1105" s="168" t="s">
        <v>520</v>
      </c>
      <c r="L1105" s="169">
        <v>2027.27</v>
      </c>
      <c r="M1105" s="170" t="s">
        <v>31</v>
      </c>
      <c r="N1105" s="171" t="s">
        <v>31</v>
      </c>
      <c r="U1105" s="137" t="s">
        <v>236</v>
      </c>
    </row>
    <row r="1106" spans="1:24" s="132" customFormat="1" x14ac:dyDescent="0.2">
      <c r="A1106" s="167"/>
      <c r="B1106" s="166" t="s">
        <v>238</v>
      </c>
      <c r="C1106" s="904" t="s">
        <v>239</v>
      </c>
      <c r="D1106" s="904"/>
      <c r="E1106" s="904"/>
      <c r="F1106" s="168" t="s">
        <v>31</v>
      </c>
      <c r="G1106" s="168" t="s">
        <v>31</v>
      </c>
      <c r="H1106" s="168" t="s">
        <v>31</v>
      </c>
      <c r="I1106" s="168" t="s">
        <v>31</v>
      </c>
      <c r="J1106" s="169">
        <v>31.49</v>
      </c>
      <c r="K1106" s="168" t="s">
        <v>520</v>
      </c>
      <c r="L1106" s="169">
        <v>221.22</v>
      </c>
      <c r="M1106" s="170" t="s">
        <v>31</v>
      </c>
      <c r="N1106" s="171" t="s">
        <v>31</v>
      </c>
      <c r="U1106" s="137" t="s">
        <v>239</v>
      </c>
    </row>
    <row r="1107" spans="1:24" s="132" customFormat="1" x14ac:dyDescent="0.2">
      <c r="A1107" s="167"/>
      <c r="B1107" s="166" t="s">
        <v>31</v>
      </c>
      <c r="C1107" s="904" t="s">
        <v>258</v>
      </c>
      <c r="D1107" s="904"/>
      <c r="E1107" s="904"/>
      <c r="F1107" s="168" t="s">
        <v>241</v>
      </c>
      <c r="G1107" s="168" t="s">
        <v>1903</v>
      </c>
      <c r="H1107" s="168" t="s">
        <v>520</v>
      </c>
      <c r="I1107" s="168" t="s">
        <v>2261</v>
      </c>
      <c r="J1107" s="169" t="s">
        <v>31</v>
      </c>
      <c r="K1107" s="168" t="s">
        <v>31</v>
      </c>
      <c r="L1107" s="169" t="s">
        <v>31</v>
      </c>
      <c r="M1107" s="170" t="s">
        <v>31</v>
      </c>
      <c r="N1107" s="171" t="s">
        <v>31</v>
      </c>
      <c r="V1107" s="137" t="s">
        <v>258</v>
      </c>
    </row>
    <row r="1108" spans="1:24" s="132" customFormat="1" x14ac:dyDescent="0.2">
      <c r="A1108" s="167"/>
      <c r="B1108" s="166" t="s">
        <v>31</v>
      </c>
      <c r="C1108" s="904" t="s">
        <v>240</v>
      </c>
      <c r="D1108" s="904"/>
      <c r="E1108" s="904"/>
      <c r="F1108" s="168" t="s">
        <v>241</v>
      </c>
      <c r="G1108" s="168" t="s">
        <v>1905</v>
      </c>
      <c r="H1108" s="168" t="s">
        <v>520</v>
      </c>
      <c r="I1108" s="168" t="s">
        <v>2262</v>
      </c>
      <c r="J1108" s="169" t="s">
        <v>31</v>
      </c>
      <c r="K1108" s="168" t="s">
        <v>31</v>
      </c>
      <c r="L1108" s="169" t="s">
        <v>31</v>
      </c>
      <c r="M1108" s="170" t="s">
        <v>31</v>
      </c>
      <c r="N1108" s="171" t="s">
        <v>31</v>
      </c>
      <c r="V1108" s="137" t="s">
        <v>240</v>
      </c>
    </row>
    <row r="1109" spans="1:24" s="132" customFormat="1" x14ac:dyDescent="0.2">
      <c r="A1109" s="167"/>
      <c r="B1109" s="166" t="s">
        <v>31</v>
      </c>
      <c r="C1109" s="917" t="s">
        <v>244</v>
      </c>
      <c r="D1109" s="917"/>
      <c r="E1109" s="917"/>
      <c r="F1109" s="159" t="s">
        <v>31</v>
      </c>
      <c r="G1109" s="159" t="s">
        <v>31</v>
      </c>
      <c r="H1109" s="159" t="s">
        <v>31</v>
      </c>
      <c r="I1109" s="159" t="s">
        <v>31</v>
      </c>
      <c r="J1109" s="160">
        <v>416.19</v>
      </c>
      <c r="K1109" s="159" t="s">
        <v>31</v>
      </c>
      <c r="L1109" s="160">
        <v>2923.73</v>
      </c>
      <c r="M1109" s="161" t="s">
        <v>31</v>
      </c>
      <c r="N1109" s="162" t="s">
        <v>31</v>
      </c>
      <c r="W1109" s="137" t="s">
        <v>244</v>
      </c>
    </row>
    <row r="1110" spans="1:24" s="132" customFormat="1" x14ac:dyDescent="0.2">
      <c r="A1110" s="167"/>
      <c r="B1110" s="166" t="s">
        <v>31</v>
      </c>
      <c r="C1110" s="904" t="s">
        <v>245</v>
      </c>
      <c r="D1110" s="904"/>
      <c r="E1110" s="904"/>
      <c r="F1110" s="168" t="s">
        <v>31</v>
      </c>
      <c r="G1110" s="168" t="s">
        <v>31</v>
      </c>
      <c r="H1110" s="168" t="s">
        <v>31</v>
      </c>
      <c r="I1110" s="168" t="s">
        <v>31</v>
      </c>
      <c r="J1110" s="169" t="s">
        <v>31</v>
      </c>
      <c r="K1110" s="168" t="s">
        <v>31</v>
      </c>
      <c r="L1110" s="169">
        <v>1117.68</v>
      </c>
      <c r="M1110" s="170" t="s">
        <v>31</v>
      </c>
      <c r="N1110" s="171" t="s">
        <v>31</v>
      </c>
      <c r="V1110" s="137" t="s">
        <v>245</v>
      </c>
    </row>
    <row r="1111" spans="1:24" s="132" customFormat="1" ht="33.75" x14ac:dyDescent="0.2">
      <c r="A1111" s="167"/>
      <c r="B1111" s="166" t="s">
        <v>246</v>
      </c>
      <c r="C1111" s="904" t="s">
        <v>247</v>
      </c>
      <c r="D1111" s="904"/>
      <c r="E1111" s="904"/>
      <c r="F1111" s="168" t="s">
        <v>144</v>
      </c>
      <c r="G1111" s="168" t="s">
        <v>248</v>
      </c>
      <c r="H1111" s="168" t="s">
        <v>31</v>
      </c>
      <c r="I1111" s="168" t="s">
        <v>248</v>
      </c>
      <c r="J1111" s="169" t="s">
        <v>31</v>
      </c>
      <c r="K1111" s="168" t="s">
        <v>31</v>
      </c>
      <c r="L1111" s="169">
        <v>1061.8</v>
      </c>
      <c r="M1111" s="170" t="s">
        <v>31</v>
      </c>
      <c r="N1111" s="171" t="s">
        <v>31</v>
      </c>
      <c r="V1111" s="137" t="s">
        <v>247</v>
      </c>
    </row>
    <row r="1112" spans="1:24" s="132" customFormat="1" ht="22.5" x14ac:dyDescent="0.2">
      <c r="A1112" s="167"/>
      <c r="B1112" s="166" t="s">
        <v>249</v>
      </c>
      <c r="C1112" s="904" t="s">
        <v>250</v>
      </c>
      <c r="D1112" s="904"/>
      <c r="E1112" s="904"/>
      <c r="F1112" s="168" t="s">
        <v>144</v>
      </c>
      <c r="G1112" s="168" t="s">
        <v>251</v>
      </c>
      <c r="H1112" s="168" t="s">
        <v>31</v>
      </c>
      <c r="I1112" s="168" t="s">
        <v>251</v>
      </c>
      <c r="J1112" s="169" t="s">
        <v>31</v>
      </c>
      <c r="K1112" s="168" t="s">
        <v>31</v>
      </c>
      <c r="L1112" s="169">
        <v>558.84</v>
      </c>
      <c r="M1112" s="170" t="s">
        <v>31</v>
      </c>
      <c r="N1112" s="171" t="s">
        <v>31</v>
      </c>
      <c r="V1112" s="137" t="s">
        <v>250</v>
      </c>
    </row>
    <row r="1113" spans="1:24" s="132" customFormat="1" x14ac:dyDescent="0.2">
      <c r="A1113" s="172"/>
      <c r="B1113" s="173"/>
      <c r="C1113" s="918" t="s">
        <v>252</v>
      </c>
      <c r="D1113" s="918"/>
      <c r="E1113" s="918"/>
      <c r="F1113" s="174" t="s">
        <v>31</v>
      </c>
      <c r="G1113" s="174" t="s">
        <v>31</v>
      </c>
      <c r="H1113" s="174" t="s">
        <v>31</v>
      </c>
      <c r="I1113" s="174" t="s">
        <v>31</v>
      </c>
      <c r="J1113" s="175" t="s">
        <v>31</v>
      </c>
      <c r="K1113" s="174" t="s">
        <v>31</v>
      </c>
      <c r="L1113" s="175">
        <v>4544.37</v>
      </c>
      <c r="M1113" s="161" t="s">
        <v>31</v>
      </c>
      <c r="N1113" s="176" t="s">
        <v>31</v>
      </c>
      <c r="X1113" s="137" t="s">
        <v>252</v>
      </c>
    </row>
    <row r="1114" spans="1:24" s="132" customFormat="1" x14ac:dyDescent="0.2">
      <c r="A1114" s="157" t="s">
        <v>2263</v>
      </c>
      <c r="B1114" s="158" t="s">
        <v>1907</v>
      </c>
      <c r="C1114" s="917" t="s">
        <v>1908</v>
      </c>
      <c r="D1114" s="917"/>
      <c r="E1114" s="917"/>
      <c r="F1114" s="159" t="s">
        <v>386</v>
      </c>
      <c r="G1114" s="159" t="s">
        <v>31</v>
      </c>
      <c r="H1114" s="159" t="s">
        <v>31</v>
      </c>
      <c r="I1114" s="159" t="s">
        <v>736</v>
      </c>
      <c r="J1114" s="160" t="s">
        <v>31</v>
      </c>
      <c r="K1114" s="159" t="s">
        <v>31</v>
      </c>
      <c r="L1114" s="160" t="s">
        <v>31</v>
      </c>
      <c r="M1114" s="161" t="s">
        <v>31</v>
      </c>
      <c r="N1114" s="162" t="s">
        <v>31</v>
      </c>
      <c r="R1114" s="137" t="s">
        <v>1908</v>
      </c>
    </row>
    <row r="1115" spans="1:24" s="132" customFormat="1" x14ac:dyDescent="0.2">
      <c r="A1115" s="163"/>
      <c r="B1115" s="164"/>
      <c r="C1115" s="904" t="s">
        <v>737</v>
      </c>
      <c r="D1115" s="904"/>
      <c r="E1115" s="904"/>
      <c r="F1115" s="904"/>
      <c r="G1115" s="904"/>
      <c r="H1115" s="904"/>
      <c r="I1115" s="904"/>
      <c r="J1115" s="904"/>
      <c r="K1115" s="904"/>
      <c r="L1115" s="904"/>
      <c r="M1115" s="904"/>
      <c r="N1115" s="912"/>
      <c r="S1115" s="137" t="s">
        <v>737</v>
      </c>
    </row>
    <row r="1116" spans="1:24" s="132" customFormat="1" ht="33.75" x14ac:dyDescent="0.2">
      <c r="A1116" s="165"/>
      <c r="B1116" s="166" t="s">
        <v>518</v>
      </c>
      <c r="C1116" s="904" t="s">
        <v>519</v>
      </c>
      <c r="D1116" s="904"/>
      <c r="E1116" s="904"/>
      <c r="F1116" s="904"/>
      <c r="G1116" s="904"/>
      <c r="H1116" s="904"/>
      <c r="I1116" s="904"/>
      <c r="J1116" s="904"/>
      <c r="K1116" s="904"/>
      <c r="L1116" s="904"/>
      <c r="M1116" s="904"/>
      <c r="N1116" s="912"/>
      <c r="T1116" s="137" t="s">
        <v>519</v>
      </c>
    </row>
    <row r="1117" spans="1:24" s="132" customFormat="1" x14ac:dyDescent="0.2">
      <c r="A1117" s="167"/>
      <c r="B1117" s="166" t="s">
        <v>225</v>
      </c>
      <c r="C1117" s="904" t="s">
        <v>255</v>
      </c>
      <c r="D1117" s="904"/>
      <c r="E1117" s="904"/>
      <c r="F1117" s="168" t="s">
        <v>31</v>
      </c>
      <c r="G1117" s="168" t="s">
        <v>31</v>
      </c>
      <c r="H1117" s="168" t="s">
        <v>31</v>
      </c>
      <c r="I1117" s="168" t="s">
        <v>31</v>
      </c>
      <c r="J1117" s="169">
        <v>1053</v>
      </c>
      <c r="K1117" s="168" t="s">
        <v>520</v>
      </c>
      <c r="L1117" s="169">
        <v>78.98</v>
      </c>
      <c r="M1117" s="170" t="s">
        <v>31</v>
      </c>
      <c r="N1117" s="171" t="s">
        <v>31</v>
      </c>
      <c r="U1117" s="137" t="s">
        <v>255</v>
      </c>
    </row>
    <row r="1118" spans="1:24" s="132" customFormat="1" x14ac:dyDescent="0.2">
      <c r="A1118" s="167"/>
      <c r="B1118" s="166" t="s">
        <v>235</v>
      </c>
      <c r="C1118" s="904" t="s">
        <v>236</v>
      </c>
      <c r="D1118" s="904"/>
      <c r="E1118" s="904"/>
      <c r="F1118" s="168" t="s">
        <v>31</v>
      </c>
      <c r="G1118" s="168" t="s">
        <v>31</v>
      </c>
      <c r="H1118" s="168" t="s">
        <v>31</v>
      </c>
      <c r="I1118" s="168" t="s">
        <v>31</v>
      </c>
      <c r="J1118" s="169">
        <v>1566.06</v>
      </c>
      <c r="K1118" s="168" t="s">
        <v>520</v>
      </c>
      <c r="L1118" s="169">
        <v>117.45</v>
      </c>
      <c r="M1118" s="170" t="s">
        <v>31</v>
      </c>
      <c r="N1118" s="171" t="s">
        <v>31</v>
      </c>
      <c r="U1118" s="137" t="s">
        <v>236</v>
      </c>
    </row>
    <row r="1119" spans="1:24" s="132" customFormat="1" x14ac:dyDescent="0.2">
      <c r="A1119" s="167"/>
      <c r="B1119" s="166" t="s">
        <v>238</v>
      </c>
      <c r="C1119" s="904" t="s">
        <v>239</v>
      </c>
      <c r="D1119" s="904"/>
      <c r="E1119" s="904"/>
      <c r="F1119" s="168" t="s">
        <v>31</v>
      </c>
      <c r="G1119" s="168" t="s">
        <v>31</v>
      </c>
      <c r="H1119" s="168" t="s">
        <v>31</v>
      </c>
      <c r="I1119" s="168" t="s">
        <v>31</v>
      </c>
      <c r="J1119" s="169">
        <v>244.39</v>
      </c>
      <c r="K1119" s="168" t="s">
        <v>520</v>
      </c>
      <c r="L1119" s="169">
        <v>18.329999999999998</v>
      </c>
      <c r="M1119" s="170" t="s">
        <v>31</v>
      </c>
      <c r="N1119" s="171" t="s">
        <v>31</v>
      </c>
      <c r="U1119" s="137" t="s">
        <v>239</v>
      </c>
    </row>
    <row r="1120" spans="1:24" s="132" customFormat="1" x14ac:dyDescent="0.2">
      <c r="A1120" s="167"/>
      <c r="B1120" s="166" t="s">
        <v>256</v>
      </c>
      <c r="C1120" s="904" t="s">
        <v>257</v>
      </c>
      <c r="D1120" s="904"/>
      <c r="E1120" s="904"/>
      <c r="F1120" s="168" t="s">
        <v>31</v>
      </c>
      <c r="G1120" s="168" t="s">
        <v>31</v>
      </c>
      <c r="H1120" s="168" t="s">
        <v>31</v>
      </c>
      <c r="I1120" s="168" t="s">
        <v>31</v>
      </c>
      <c r="J1120" s="169">
        <v>909.27</v>
      </c>
      <c r="K1120" s="168" t="s">
        <v>31</v>
      </c>
      <c r="L1120" s="169">
        <v>54.56</v>
      </c>
      <c r="M1120" s="170" t="s">
        <v>31</v>
      </c>
      <c r="N1120" s="171" t="s">
        <v>31</v>
      </c>
      <c r="U1120" s="137" t="s">
        <v>257</v>
      </c>
    </row>
    <row r="1121" spans="1:24" s="132" customFormat="1" x14ac:dyDescent="0.2">
      <c r="A1121" s="167"/>
      <c r="B1121" s="166" t="s">
        <v>31</v>
      </c>
      <c r="C1121" s="904" t="s">
        <v>258</v>
      </c>
      <c r="D1121" s="904"/>
      <c r="E1121" s="904"/>
      <c r="F1121" s="168" t="s">
        <v>241</v>
      </c>
      <c r="G1121" s="168" t="s">
        <v>1911</v>
      </c>
      <c r="H1121" s="168" t="s">
        <v>520</v>
      </c>
      <c r="I1121" s="168" t="s">
        <v>2264</v>
      </c>
      <c r="J1121" s="169" t="s">
        <v>31</v>
      </c>
      <c r="K1121" s="168" t="s">
        <v>31</v>
      </c>
      <c r="L1121" s="169" t="s">
        <v>31</v>
      </c>
      <c r="M1121" s="170" t="s">
        <v>31</v>
      </c>
      <c r="N1121" s="171" t="s">
        <v>31</v>
      </c>
      <c r="V1121" s="137" t="s">
        <v>258</v>
      </c>
    </row>
    <row r="1122" spans="1:24" s="132" customFormat="1" x14ac:dyDescent="0.2">
      <c r="A1122" s="167"/>
      <c r="B1122" s="166" t="s">
        <v>31</v>
      </c>
      <c r="C1122" s="904" t="s">
        <v>240</v>
      </c>
      <c r="D1122" s="904"/>
      <c r="E1122" s="904"/>
      <c r="F1122" s="168" t="s">
        <v>241</v>
      </c>
      <c r="G1122" s="168" t="s">
        <v>1913</v>
      </c>
      <c r="H1122" s="168" t="s">
        <v>520</v>
      </c>
      <c r="I1122" s="168" t="s">
        <v>2265</v>
      </c>
      <c r="J1122" s="169" t="s">
        <v>31</v>
      </c>
      <c r="K1122" s="168" t="s">
        <v>31</v>
      </c>
      <c r="L1122" s="169" t="s">
        <v>31</v>
      </c>
      <c r="M1122" s="170" t="s">
        <v>31</v>
      </c>
      <c r="N1122" s="171" t="s">
        <v>31</v>
      </c>
      <c r="V1122" s="137" t="s">
        <v>240</v>
      </c>
    </row>
    <row r="1123" spans="1:24" s="132" customFormat="1" x14ac:dyDescent="0.2">
      <c r="A1123" s="167"/>
      <c r="B1123" s="166" t="s">
        <v>31</v>
      </c>
      <c r="C1123" s="917" t="s">
        <v>244</v>
      </c>
      <c r="D1123" s="917"/>
      <c r="E1123" s="917"/>
      <c r="F1123" s="159" t="s">
        <v>31</v>
      </c>
      <c r="G1123" s="159" t="s">
        <v>31</v>
      </c>
      <c r="H1123" s="159" t="s">
        <v>31</v>
      </c>
      <c r="I1123" s="159" t="s">
        <v>31</v>
      </c>
      <c r="J1123" s="160">
        <v>3528.33</v>
      </c>
      <c r="K1123" s="159" t="s">
        <v>31</v>
      </c>
      <c r="L1123" s="160">
        <v>250.99</v>
      </c>
      <c r="M1123" s="161" t="s">
        <v>31</v>
      </c>
      <c r="N1123" s="162" t="s">
        <v>31</v>
      </c>
      <c r="W1123" s="137" t="s">
        <v>244</v>
      </c>
    </row>
    <row r="1124" spans="1:24" s="132" customFormat="1" x14ac:dyDescent="0.2">
      <c r="A1124" s="167"/>
      <c r="B1124" s="166" t="s">
        <v>31</v>
      </c>
      <c r="C1124" s="904" t="s">
        <v>245</v>
      </c>
      <c r="D1124" s="904"/>
      <c r="E1124" s="904"/>
      <c r="F1124" s="168" t="s">
        <v>31</v>
      </c>
      <c r="G1124" s="168" t="s">
        <v>31</v>
      </c>
      <c r="H1124" s="168" t="s">
        <v>31</v>
      </c>
      <c r="I1124" s="168" t="s">
        <v>31</v>
      </c>
      <c r="J1124" s="169" t="s">
        <v>31</v>
      </c>
      <c r="K1124" s="168" t="s">
        <v>31</v>
      </c>
      <c r="L1124" s="169">
        <v>97.31</v>
      </c>
      <c r="M1124" s="170" t="s">
        <v>31</v>
      </c>
      <c r="N1124" s="171" t="s">
        <v>31</v>
      </c>
      <c r="V1124" s="137" t="s">
        <v>245</v>
      </c>
    </row>
    <row r="1125" spans="1:24" s="132" customFormat="1" ht="33.75" x14ac:dyDescent="0.2">
      <c r="A1125" s="167"/>
      <c r="B1125" s="166" t="s">
        <v>549</v>
      </c>
      <c r="C1125" s="904" t="s">
        <v>550</v>
      </c>
      <c r="D1125" s="904"/>
      <c r="E1125" s="904"/>
      <c r="F1125" s="168" t="s">
        <v>144</v>
      </c>
      <c r="G1125" s="168" t="s">
        <v>551</v>
      </c>
      <c r="H1125" s="168" t="s">
        <v>31</v>
      </c>
      <c r="I1125" s="168" t="s">
        <v>551</v>
      </c>
      <c r="J1125" s="169" t="s">
        <v>31</v>
      </c>
      <c r="K1125" s="168" t="s">
        <v>31</v>
      </c>
      <c r="L1125" s="169">
        <v>102.18</v>
      </c>
      <c r="M1125" s="170" t="s">
        <v>31</v>
      </c>
      <c r="N1125" s="171" t="s">
        <v>31</v>
      </c>
      <c r="V1125" s="137" t="s">
        <v>550</v>
      </c>
    </row>
    <row r="1126" spans="1:24" s="132" customFormat="1" ht="33.75" x14ac:dyDescent="0.2">
      <c r="A1126" s="167"/>
      <c r="B1126" s="166" t="s">
        <v>552</v>
      </c>
      <c r="C1126" s="904" t="s">
        <v>553</v>
      </c>
      <c r="D1126" s="904"/>
      <c r="E1126" s="904"/>
      <c r="F1126" s="168" t="s">
        <v>144</v>
      </c>
      <c r="G1126" s="168" t="s">
        <v>554</v>
      </c>
      <c r="H1126" s="168" t="s">
        <v>31</v>
      </c>
      <c r="I1126" s="168" t="s">
        <v>554</v>
      </c>
      <c r="J1126" s="169" t="s">
        <v>31</v>
      </c>
      <c r="K1126" s="168" t="s">
        <v>31</v>
      </c>
      <c r="L1126" s="169">
        <v>63.25</v>
      </c>
      <c r="M1126" s="170" t="s">
        <v>31</v>
      </c>
      <c r="N1126" s="171" t="s">
        <v>31</v>
      </c>
      <c r="V1126" s="137" t="s">
        <v>553</v>
      </c>
    </row>
    <row r="1127" spans="1:24" s="132" customFormat="1" x14ac:dyDescent="0.2">
      <c r="A1127" s="172"/>
      <c r="B1127" s="173"/>
      <c r="C1127" s="918" t="s">
        <v>252</v>
      </c>
      <c r="D1127" s="918"/>
      <c r="E1127" s="918"/>
      <c r="F1127" s="174" t="s">
        <v>31</v>
      </c>
      <c r="G1127" s="174" t="s">
        <v>31</v>
      </c>
      <c r="H1127" s="174" t="s">
        <v>31</v>
      </c>
      <c r="I1127" s="174" t="s">
        <v>31</v>
      </c>
      <c r="J1127" s="175" t="s">
        <v>31</v>
      </c>
      <c r="K1127" s="174" t="s">
        <v>31</v>
      </c>
      <c r="L1127" s="175">
        <v>416.42</v>
      </c>
      <c r="M1127" s="161" t="s">
        <v>31</v>
      </c>
      <c r="N1127" s="176" t="s">
        <v>31</v>
      </c>
      <c r="X1127" s="137" t="s">
        <v>252</v>
      </c>
    </row>
    <row r="1128" spans="1:24" s="132" customFormat="1" ht="33.75" x14ac:dyDescent="0.2">
      <c r="A1128" s="157" t="s">
        <v>306</v>
      </c>
      <c r="B1128" s="158" t="s">
        <v>1915</v>
      </c>
      <c r="C1128" s="917" t="s">
        <v>1916</v>
      </c>
      <c r="D1128" s="917"/>
      <c r="E1128" s="917"/>
      <c r="F1128" s="159" t="s">
        <v>401</v>
      </c>
      <c r="G1128" s="159" t="s">
        <v>31</v>
      </c>
      <c r="H1128" s="159" t="s">
        <v>31</v>
      </c>
      <c r="I1128" s="159" t="s">
        <v>2266</v>
      </c>
      <c r="J1128" s="160">
        <v>535.46</v>
      </c>
      <c r="K1128" s="159" t="s">
        <v>31</v>
      </c>
      <c r="L1128" s="160">
        <v>3277.02</v>
      </c>
      <c r="M1128" s="161" t="s">
        <v>31</v>
      </c>
      <c r="N1128" s="162" t="s">
        <v>31</v>
      </c>
      <c r="R1128" s="137" t="s">
        <v>1916</v>
      </c>
    </row>
    <row r="1129" spans="1:24" s="132" customFormat="1" ht="45" x14ac:dyDescent="0.2">
      <c r="A1129" s="157" t="s">
        <v>2267</v>
      </c>
      <c r="B1129" s="158" t="s">
        <v>1918</v>
      </c>
      <c r="C1129" s="917" t="s">
        <v>1919</v>
      </c>
      <c r="D1129" s="917"/>
      <c r="E1129" s="917"/>
      <c r="F1129" s="159" t="s">
        <v>386</v>
      </c>
      <c r="G1129" s="159" t="s">
        <v>31</v>
      </c>
      <c r="H1129" s="159" t="s">
        <v>31</v>
      </c>
      <c r="I1129" s="159" t="s">
        <v>598</v>
      </c>
      <c r="J1129" s="160" t="s">
        <v>31</v>
      </c>
      <c r="K1129" s="159" t="s">
        <v>31</v>
      </c>
      <c r="L1129" s="160" t="s">
        <v>31</v>
      </c>
      <c r="M1129" s="161" t="s">
        <v>31</v>
      </c>
      <c r="N1129" s="162" t="s">
        <v>31</v>
      </c>
      <c r="R1129" s="137" t="s">
        <v>1919</v>
      </c>
    </row>
    <row r="1130" spans="1:24" s="132" customFormat="1" x14ac:dyDescent="0.2">
      <c r="A1130" s="163"/>
      <c r="B1130" s="164"/>
      <c r="C1130" s="904" t="s">
        <v>2268</v>
      </c>
      <c r="D1130" s="904"/>
      <c r="E1130" s="904"/>
      <c r="F1130" s="904"/>
      <c r="G1130" s="904"/>
      <c r="H1130" s="904"/>
      <c r="I1130" s="904"/>
      <c r="J1130" s="904"/>
      <c r="K1130" s="904"/>
      <c r="L1130" s="904"/>
      <c r="M1130" s="904"/>
      <c r="N1130" s="912"/>
      <c r="S1130" s="137" t="s">
        <v>2268</v>
      </c>
    </row>
    <row r="1131" spans="1:24" s="132" customFormat="1" ht="33.75" x14ac:dyDescent="0.2">
      <c r="A1131" s="165"/>
      <c r="B1131" s="166" t="s">
        <v>518</v>
      </c>
      <c r="C1131" s="904" t="s">
        <v>519</v>
      </c>
      <c r="D1131" s="904"/>
      <c r="E1131" s="904"/>
      <c r="F1131" s="904"/>
      <c r="G1131" s="904"/>
      <c r="H1131" s="904"/>
      <c r="I1131" s="904"/>
      <c r="J1131" s="904"/>
      <c r="K1131" s="904"/>
      <c r="L1131" s="904"/>
      <c r="M1131" s="904"/>
      <c r="N1131" s="912"/>
      <c r="T1131" s="137" t="s">
        <v>519</v>
      </c>
    </row>
    <row r="1132" spans="1:24" s="132" customFormat="1" x14ac:dyDescent="0.2">
      <c r="A1132" s="167"/>
      <c r="B1132" s="166" t="s">
        <v>225</v>
      </c>
      <c r="C1132" s="904" t="s">
        <v>255</v>
      </c>
      <c r="D1132" s="904"/>
      <c r="E1132" s="904"/>
      <c r="F1132" s="168" t="s">
        <v>31</v>
      </c>
      <c r="G1132" s="168" t="s">
        <v>31</v>
      </c>
      <c r="H1132" s="168" t="s">
        <v>31</v>
      </c>
      <c r="I1132" s="168" t="s">
        <v>31</v>
      </c>
      <c r="J1132" s="169">
        <v>2874.61</v>
      </c>
      <c r="K1132" s="168" t="s">
        <v>520</v>
      </c>
      <c r="L1132" s="169">
        <v>2802.74</v>
      </c>
      <c r="M1132" s="170" t="s">
        <v>31</v>
      </c>
      <c r="N1132" s="171" t="s">
        <v>31</v>
      </c>
      <c r="U1132" s="137" t="s">
        <v>255</v>
      </c>
    </row>
    <row r="1133" spans="1:24" s="132" customFormat="1" x14ac:dyDescent="0.2">
      <c r="A1133" s="167"/>
      <c r="B1133" s="166" t="s">
        <v>235</v>
      </c>
      <c r="C1133" s="904" t="s">
        <v>236</v>
      </c>
      <c r="D1133" s="904"/>
      <c r="E1133" s="904"/>
      <c r="F1133" s="168" t="s">
        <v>31</v>
      </c>
      <c r="G1133" s="168" t="s">
        <v>31</v>
      </c>
      <c r="H1133" s="168" t="s">
        <v>31</v>
      </c>
      <c r="I1133" s="168" t="s">
        <v>31</v>
      </c>
      <c r="J1133" s="169">
        <v>2606.02</v>
      </c>
      <c r="K1133" s="168" t="s">
        <v>520</v>
      </c>
      <c r="L1133" s="169">
        <v>2540.87</v>
      </c>
      <c r="M1133" s="170" t="s">
        <v>31</v>
      </c>
      <c r="N1133" s="171" t="s">
        <v>31</v>
      </c>
      <c r="U1133" s="137" t="s">
        <v>236</v>
      </c>
    </row>
    <row r="1134" spans="1:24" s="132" customFormat="1" x14ac:dyDescent="0.2">
      <c r="A1134" s="167"/>
      <c r="B1134" s="166" t="s">
        <v>238</v>
      </c>
      <c r="C1134" s="904" t="s">
        <v>239</v>
      </c>
      <c r="D1134" s="904"/>
      <c r="E1134" s="904"/>
      <c r="F1134" s="168" t="s">
        <v>31</v>
      </c>
      <c r="G1134" s="168" t="s">
        <v>31</v>
      </c>
      <c r="H1134" s="168" t="s">
        <v>31</v>
      </c>
      <c r="I1134" s="168" t="s">
        <v>31</v>
      </c>
      <c r="J1134" s="169">
        <v>380.59</v>
      </c>
      <c r="K1134" s="168" t="s">
        <v>520</v>
      </c>
      <c r="L1134" s="169">
        <v>371.08</v>
      </c>
      <c r="M1134" s="170" t="s">
        <v>31</v>
      </c>
      <c r="N1134" s="171" t="s">
        <v>31</v>
      </c>
      <c r="U1134" s="137" t="s">
        <v>239</v>
      </c>
    </row>
    <row r="1135" spans="1:24" s="132" customFormat="1" x14ac:dyDescent="0.2">
      <c r="A1135" s="167"/>
      <c r="B1135" s="166" t="s">
        <v>256</v>
      </c>
      <c r="C1135" s="904" t="s">
        <v>257</v>
      </c>
      <c r="D1135" s="904"/>
      <c r="E1135" s="904"/>
      <c r="F1135" s="168" t="s">
        <v>31</v>
      </c>
      <c r="G1135" s="168" t="s">
        <v>31</v>
      </c>
      <c r="H1135" s="168" t="s">
        <v>31</v>
      </c>
      <c r="I1135" s="168" t="s">
        <v>31</v>
      </c>
      <c r="J1135" s="169">
        <v>3287.63</v>
      </c>
      <c r="K1135" s="168" t="s">
        <v>31</v>
      </c>
      <c r="L1135" s="169">
        <v>2564.35</v>
      </c>
      <c r="M1135" s="170" t="s">
        <v>31</v>
      </c>
      <c r="N1135" s="171" t="s">
        <v>31</v>
      </c>
      <c r="U1135" s="137" t="s">
        <v>257</v>
      </c>
    </row>
    <row r="1136" spans="1:24" s="132" customFormat="1" x14ac:dyDescent="0.2">
      <c r="A1136" s="167"/>
      <c r="B1136" s="166" t="s">
        <v>31</v>
      </c>
      <c r="C1136" s="904" t="s">
        <v>258</v>
      </c>
      <c r="D1136" s="904"/>
      <c r="E1136" s="904"/>
      <c r="F1136" s="168" t="s">
        <v>241</v>
      </c>
      <c r="G1136" s="168" t="s">
        <v>1922</v>
      </c>
      <c r="H1136" s="168" t="s">
        <v>520</v>
      </c>
      <c r="I1136" s="168" t="s">
        <v>2269</v>
      </c>
      <c r="J1136" s="169" t="s">
        <v>31</v>
      </c>
      <c r="K1136" s="168" t="s">
        <v>31</v>
      </c>
      <c r="L1136" s="169" t="s">
        <v>31</v>
      </c>
      <c r="M1136" s="170" t="s">
        <v>31</v>
      </c>
      <c r="N1136" s="171" t="s">
        <v>31</v>
      </c>
      <c r="V1136" s="137" t="s">
        <v>258</v>
      </c>
    </row>
    <row r="1137" spans="1:25" s="132" customFormat="1" x14ac:dyDescent="0.2">
      <c r="A1137" s="167"/>
      <c r="B1137" s="166" t="s">
        <v>31</v>
      </c>
      <c r="C1137" s="904" t="s">
        <v>240</v>
      </c>
      <c r="D1137" s="904"/>
      <c r="E1137" s="904"/>
      <c r="F1137" s="168" t="s">
        <v>241</v>
      </c>
      <c r="G1137" s="168" t="s">
        <v>1924</v>
      </c>
      <c r="H1137" s="168" t="s">
        <v>520</v>
      </c>
      <c r="I1137" s="168" t="s">
        <v>2270</v>
      </c>
      <c r="J1137" s="169" t="s">
        <v>31</v>
      </c>
      <c r="K1137" s="168" t="s">
        <v>31</v>
      </c>
      <c r="L1137" s="169" t="s">
        <v>31</v>
      </c>
      <c r="M1137" s="170" t="s">
        <v>31</v>
      </c>
      <c r="N1137" s="171" t="s">
        <v>31</v>
      </c>
      <c r="V1137" s="137" t="s">
        <v>240</v>
      </c>
    </row>
    <row r="1138" spans="1:25" s="132" customFormat="1" x14ac:dyDescent="0.2">
      <c r="A1138" s="167"/>
      <c r="B1138" s="166" t="s">
        <v>31</v>
      </c>
      <c r="C1138" s="917" t="s">
        <v>244</v>
      </c>
      <c r="D1138" s="917"/>
      <c r="E1138" s="917"/>
      <c r="F1138" s="159" t="s">
        <v>31</v>
      </c>
      <c r="G1138" s="159" t="s">
        <v>31</v>
      </c>
      <c r="H1138" s="159" t="s">
        <v>31</v>
      </c>
      <c r="I1138" s="159" t="s">
        <v>31</v>
      </c>
      <c r="J1138" s="160">
        <v>8768.26</v>
      </c>
      <c r="K1138" s="159" t="s">
        <v>31</v>
      </c>
      <c r="L1138" s="160">
        <v>7907.96</v>
      </c>
      <c r="M1138" s="161" t="s">
        <v>31</v>
      </c>
      <c r="N1138" s="162" t="s">
        <v>31</v>
      </c>
      <c r="W1138" s="137" t="s">
        <v>244</v>
      </c>
    </row>
    <row r="1139" spans="1:25" s="132" customFormat="1" x14ac:dyDescent="0.2">
      <c r="A1139" s="167"/>
      <c r="B1139" s="166" t="s">
        <v>31</v>
      </c>
      <c r="C1139" s="904" t="s">
        <v>245</v>
      </c>
      <c r="D1139" s="904"/>
      <c r="E1139" s="904"/>
      <c r="F1139" s="168" t="s">
        <v>31</v>
      </c>
      <c r="G1139" s="168" t="s">
        <v>31</v>
      </c>
      <c r="H1139" s="168" t="s">
        <v>31</v>
      </c>
      <c r="I1139" s="168" t="s">
        <v>31</v>
      </c>
      <c r="J1139" s="169" t="s">
        <v>31</v>
      </c>
      <c r="K1139" s="168" t="s">
        <v>31</v>
      </c>
      <c r="L1139" s="169">
        <v>3173.82</v>
      </c>
      <c r="M1139" s="170" t="s">
        <v>31</v>
      </c>
      <c r="N1139" s="171" t="s">
        <v>31</v>
      </c>
      <c r="V1139" s="137" t="s">
        <v>245</v>
      </c>
    </row>
    <row r="1140" spans="1:25" s="132" customFormat="1" ht="33.75" x14ac:dyDescent="0.2">
      <c r="A1140" s="167"/>
      <c r="B1140" s="166" t="s">
        <v>549</v>
      </c>
      <c r="C1140" s="904" t="s">
        <v>550</v>
      </c>
      <c r="D1140" s="904"/>
      <c r="E1140" s="904"/>
      <c r="F1140" s="168" t="s">
        <v>144</v>
      </c>
      <c r="G1140" s="168" t="s">
        <v>551</v>
      </c>
      <c r="H1140" s="168" t="s">
        <v>31</v>
      </c>
      <c r="I1140" s="168" t="s">
        <v>551</v>
      </c>
      <c r="J1140" s="169" t="s">
        <v>31</v>
      </c>
      <c r="K1140" s="168" t="s">
        <v>31</v>
      </c>
      <c r="L1140" s="169">
        <v>3332.51</v>
      </c>
      <c r="M1140" s="170" t="s">
        <v>31</v>
      </c>
      <c r="N1140" s="171" t="s">
        <v>31</v>
      </c>
      <c r="V1140" s="137" t="s">
        <v>550</v>
      </c>
    </row>
    <row r="1141" spans="1:25" s="132" customFormat="1" ht="33.75" x14ac:dyDescent="0.2">
      <c r="A1141" s="167"/>
      <c r="B1141" s="166" t="s">
        <v>552</v>
      </c>
      <c r="C1141" s="904" t="s">
        <v>553</v>
      </c>
      <c r="D1141" s="904"/>
      <c r="E1141" s="904"/>
      <c r="F1141" s="168" t="s">
        <v>144</v>
      </c>
      <c r="G1141" s="168" t="s">
        <v>554</v>
      </c>
      <c r="H1141" s="168" t="s">
        <v>31</v>
      </c>
      <c r="I1141" s="168" t="s">
        <v>554</v>
      </c>
      <c r="J1141" s="169" t="s">
        <v>31</v>
      </c>
      <c r="K1141" s="168" t="s">
        <v>31</v>
      </c>
      <c r="L1141" s="169">
        <v>2062.98</v>
      </c>
      <c r="M1141" s="170" t="s">
        <v>31</v>
      </c>
      <c r="N1141" s="171" t="s">
        <v>31</v>
      </c>
      <c r="V1141" s="137" t="s">
        <v>553</v>
      </c>
    </row>
    <row r="1142" spans="1:25" s="132" customFormat="1" x14ac:dyDescent="0.2">
      <c r="A1142" s="172"/>
      <c r="B1142" s="173"/>
      <c r="C1142" s="918" t="s">
        <v>252</v>
      </c>
      <c r="D1142" s="918"/>
      <c r="E1142" s="918"/>
      <c r="F1142" s="174" t="s">
        <v>31</v>
      </c>
      <c r="G1142" s="174" t="s">
        <v>31</v>
      </c>
      <c r="H1142" s="174" t="s">
        <v>31</v>
      </c>
      <c r="I1142" s="174" t="s">
        <v>31</v>
      </c>
      <c r="J1142" s="175" t="s">
        <v>31</v>
      </c>
      <c r="K1142" s="174" t="s">
        <v>31</v>
      </c>
      <c r="L1142" s="175">
        <v>13303.45</v>
      </c>
      <c r="M1142" s="161" t="s">
        <v>31</v>
      </c>
      <c r="N1142" s="176" t="s">
        <v>31</v>
      </c>
      <c r="X1142" s="137" t="s">
        <v>252</v>
      </c>
    </row>
    <row r="1143" spans="1:25" s="132" customFormat="1" ht="22.5" x14ac:dyDescent="0.2">
      <c r="A1143" s="157" t="s">
        <v>2271</v>
      </c>
      <c r="B1143" s="158" t="s">
        <v>555</v>
      </c>
      <c r="C1143" s="917" t="s">
        <v>556</v>
      </c>
      <c r="D1143" s="917"/>
      <c r="E1143" s="917"/>
      <c r="F1143" s="159" t="s">
        <v>401</v>
      </c>
      <c r="G1143" s="159" t="s">
        <v>31</v>
      </c>
      <c r="H1143" s="159" t="s">
        <v>31</v>
      </c>
      <c r="I1143" s="159" t="s">
        <v>2272</v>
      </c>
      <c r="J1143" s="160">
        <v>790</v>
      </c>
      <c r="K1143" s="159" t="s">
        <v>31</v>
      </c>
      <c r="L1143" s="160">
        <v>62544.3</v>
      </c>
      <c r="M1143" s="161" t="s">
        <v>31</v>
      </c>
      <c r="N1143" s="162" t="s">
        <v>31</v>
      </c>
      <c r="R1143" s="137" t="s">
        <v>556</v>
      </c>
    </row>
    <row r="1144" spans="1:25" s="132" customFormat="1" x14ac:dyDescent="0.2">
      <c r="A1144" s="157" t="s">
        <v>2273</v>
      </c>
      <c r="B1144" s="158" t="s">
        <v>558</v>
      </c>
      <c r="C1144" s="917" t="s">
        <v>559</v>
      </c>
      <c r="D1144" s="917"/>
      <c r="E1144" s="917"/>
      <c r="F1144" s="159" t="s">
        <v>401</v>
      </c>
      <c r="G1144" s="159" t="s">
        <v>31</v>
      </c>
      <c r="H1144" s="159" t="s">
        <v>31</v>
      </c>
      <c r="I1144" s="159" t="s">
        <v>2091</v>
      </c>
      <c r="J1144" s="160">
        <v>10.63</v>
      </c>
      <c r="K1144" s="159" t="s">
        <v>31</v>
      </c>
      <c r="L1144" s="160">
        <v>829.14</v>
      </c>
      <c r="M1144" s="161" t="s">
        <v>31</v>
      </c>
      <c r="N1144" s="162" t="s">
        <v>31</v>
      </c>
      <c r="R1144" s="137" t="s">
        <v>559</v>
      </c>
    </row>
    <row r="1145" spans="1:25" s="132" customFormat="1" x14ac:dyDescent="0.2">
      <c r="A1145" s="163"/>
      <c r="B1145" s="164"/>
      <c r="C1145" s="904" t="s">
        <v>561</v>
      </c>
      <c r="D1145" s="904"/>
      <c r="E1145" s="904"/>
      <c r="F1145" s="904"/>
      <c r="G1145" s="904"/>
      <c r="H1145" s="904"/>
      <c r="I1145" s="904"/>
      <c r="J1145" s="904"/>
      <c r="K1145" s="904"/>
      <c r="L1145" s="904"/>
      <c r="M1145" s="904"/>
      <c r="N1145" s="912"/>
      <c r="Y1145" s="137" t="s">
        <v>561</v>
      </c>
    </row>
    <row r="1146" spans="1:25" s="132" customFormat="1" ht="22.5" x14ac:dyDescent="0.2">
      <c r="A1146" s="157" t="s">
        <v>2274</v>
      </c>
      <c r="B1146" s="158" t="s">
        <v>1928</v>
      </c>
      <c r="C1146" s="917" t="s">
        <v>1929</v>
      </c>
      <c r="D1146" s="917"/>
      <c r="E1146" s="917"/>
      <c r="F1146" s="159" t="s">
        <v>564</v>
      </c>
      <c r="G1146" s="159" t="s">
        <v>31</v>
      </c>
      <c r="H1146" s="159" t="s">
        <v>31</v>
      </c>
      <c r="I1146" s="159" t="s">
        <v>2275</v>
      </c>
      <c r="J1146" s="160">
        <v>5488.69</v>
      </c>
      <c r="K1146" s="159" t="s">
        <v>31</v>
      </c>
      <c r="L1146" s="160">
        <v>3617.71</v>
      </c>
      <c r="M1146" s="161" t="s">
        <v>31</v>
      </c>
      <c r="N1146" s="162" t="s">
        <v>31</v>
      </c>
      <c r="R1146" s="137" t="s">
        <v>1929</v>
      </c>
    </row>
    <row r="1147" spans="1:25" s="132" customFormat="1" x14ac:dyDescent="0.2">
      <c r="A1147" s="163"/>
      <c r="B1147" s="164"/>
      <c r="C1147" s="904" t="s">
        <v>2276</v>
      </c>
      <c r="D1147" s="904"/>
      <c r="E1147" s="904"/>
      <c r="F1147" s="904"/>
      <c r="G1147" s="904"/>
      <c r="H1147" s="904"/>
      <c r="I1147" s="904"/>
      <c r="J1147" s="904"/>
      <c r="K1147" s="904"/>
      <c r="L1147" s="904"/>
      <c r="M1147" s="904"/>
      <c r="N1147" s="912"/>
      <c r="S1147" s="137" t="s">
        <v>2276</v>
      </c>
    </row>
    <row r="1148" spans="1:25" s="132" customFormat="1" ht="22.5" x14ac:dyDescent="0.2">
      <c r="A1148" s="157" t="s">
        <v>2277</v>
      </c>
      <c r="B1148" s="158" t="s">
        <v>1932</v>
      </c>
      <c r="C1148" s="917" t="s">
        <v>1933</v>
      </c>
      <c r="D1148" s="917"/>
      <c r="E1148" s="917"/>
      <c r="F1148" s="159" t="s">
        <v>564</v>
      </c>
      <c r="G1148" s="159" t="s">
        <v>31</v>
      </c>
      <c r="H1148" s="159" t="s">
        <v>31</v>
      </c>
      <c r="I1148" s="159" t="s">
        <v>2278</v>
      </c>
      <c r="J1148" s="160">
        <v>5488.69</v>
      </c>
      <c r="K1148" s="159" t="s">
        <v>31</v>
      </c>
      <c r="L1148" s="160">
        <v>7261.54</v>
      </c>
      <c r="M1148" s="161" t="s">
        <v>31</v>
      </c>
      <c r="N1148" s="162" t="s">
        <v>31</v>
      </c>
      <c r="R1148" s="137" t="s">
        <v>1933</v>
      </c>
    </row>
    <row r="1149" spans="1:25" s="132" customFormat="1" x14ac:dyDescent="0.2">
      <c r="A1149" s="163"/>
      <c r="B1149" s="164"/>
      <c r="C1149" s="904" t="s">
        <v>2279</v>
      </c>
      <c r="D1149" s="904"/>
      <c r="E1149" s="904"/>
      <c r="F1149" s="904"/>
      <c r="G1149" s="904"/>
      <c r="H1149" s="904"/>
      <c r="I1149" s="904"/>
      <c r="J1149" s="904"/>
      <c r="K1149" s="904"/>
      <c r="L1149" s="904"/>
      <c r="M1149" s="904"/>
      <c r="N1149" s="912"/>
      <c r="S1149" s="137" t="s">
        <v>2279</v>
      </c>
    </row>
    <row r="1150" spans="1:25" s="132" customFormat="1" ht="22.5" x14ac:dyDescent="0.2">
      <c r="A1150" s="157" t="s">
        <v>2280</v>
      </c>
      <c r="B1150" s="158" t="s">
        <v>562</v>
      </c>
      <c r="C1150" s="917" t="s">
        <v>563</v>
      </c>
      <c r="D1150" s="917"/>
      <c r="E1150" s="917"/>
      <c r="F1150" s="159" t="s">
        <v>564</v>
      </c>
      <c r="G1150" s="159" t="s">
        <v>31</v>
      </c>
      <c r="H1150" s="159" t="s">
        <v>31</v>
      </c>
      <c r="I1150" s="159" t="s">
        <v>2281</v>
      </c>
      <c r="J1150" s="160">
        <v>5584.58</v>
      </c>
      <c r="K1150" s="159" t="s">
        <v>31</v>
      </c>
      <c r="L1150" s="160">
        <v>695.39</v>
      </c>
      <c r="M1150" s="161" t="s">
        <v>31</v>
      </c>
      <c r="N1150" s="162" t="s">
        <v>31</v>
      </c>
      <c r="R1150" s="137" t="s">
        <v>563</v>
      </c>
    </row>
    <row r="1151" spans="1:25" s="132" customFormat="1" x14ac:dyDescent="0.2">
      <c r="A1151" s="163"/>
      <c r="B1151" s="164"/>
      <c r="C1151" s="904" t="s">
        <v>2282</v>
      </c>
      <c r="D1151" s="904"/>
      <c r="E1151" s="904"/>
      <c r="F1151" s="904"/>
      <c r="G1151" s="904"/>
      <c r="H1151" s="904"/>
      <c r="I1151" s="904"/>
      <c r="J1151" s="904"/>
      <c r="K1151" s="904"/>
      <c r="L1151" s="904"/>
      <c r="M1151" s="904"/>
      <c r="N1151" s="912"/>
      <c r="S1151" s="137" t="s">
        <v>2282</v>
      </c>
    </row>
    <row r="1152" spans="1:25" s="132" customFormat="1" ht="22.5" x14ac:dyDescent="0.2">
      <c r="A1152" s="157" t="s">
        <v>2283</v>
      </c>
      <c r="B1152" s="158" t="s">
        <v>1936</v>
      </c>
      <c r="C1152" s="917" t="s">
        <v>1937</v>
      </c>
      <c r="D1152" s="917"/>
      <c r="E1152" s="917"/>
      <c r="F1152" s="159" t="s">
        <v>564</v>
      </c>
      <c r="G1152" s="159" t="s">
        <v>31</v>
      </c>
      <c r="H1152" s="159" t="s">
        <v>31</v>
      </c>
      <c r="I1152" s="159" t="s">
        <v>2284</v>
      </c>
      <c r="J1152" s="160">
        <v>5802.77</v>
      </c>
      <c r="K1152" s="159" t="s">
        <v>31</v>
      </c>
      <c r="L1152" s="160">
        <v>3278.57</v>
      </c>
      <c r="M1152" s="161" t="s">
        <v>31</v>
      </c>
      <c r="N1152" s="162" t="s">
        <v>31</v>
      </c>
      <c r="R1152" s="137" t="s">
        <v>1937</v>
      </c>
    </row>
    <row r="1153" spans="1:24" s="132" customFormat="1" x14ac:dyDescent="0.2">
      <c r="A1153" s="163"/>
      <c r="B1153" s="164"/>
      <c r="C1153" s="904" t="s">
        <v>2285</v>
      </c>
      <c r="D1153" s="904"/>
      <c r="E1153" s="904"/>
      <c r="F1153" s="904"/>
      <c r="G1153" s="904"/>
      <c r="H1153" s="904"/>
      <c r="I1153" s="904"/>
      <c r="J1153" s="904"/>
      <c r="K1153" s="904"/>
      <c r="L1153" s="904"/>
      <c r="M1153" s="904"/>
      <c r="N1153" s="912"/>
      <c r="S1153" s="137" t="s">
        <v>2285</v>
      </c>
    </row>
    <row r="1154" spans="1:24" s="132" customFormat="1" ht="33.75" x14ac:dyDescent="0.2">
      <c r="A1154" s="157" t="s">
        <v>2286</v>
      </c>
      <c r="B1154" s="158" t="s">
        <v>1940</v>
      </c>
      <c r="C1154" s="917" t="s">
        <v>1941</v>
      </c>
      <c r="D1154" s="917"/>
      <c r="E1154" s="917"/>
      <c r="F1154" s="159" t="s">
        <v>569</v>
      </c>
      <c r="G1154" s="159" t="s">
        <v>31</v>
      </c>
      <c r="H1154" s="159" t="s">
        <v>31</v>
      </c>
      <c r="I1154" s="159" t="s">
        <v>1271</v>
      </c>
      <c r="J1154" s="160" t="s">
        <v>31</v>
      </c>
      <c r="K1154" s="159" t="s">
        <v>31</v>
      </c>
      <c r="L1154" s="160" t="s">
        <v>31</v>
      </c>
      <c r="M1154" s="161" t="s">
        <v>31</v>
      </c>
      <c r="N1154" s="162" t="s">
        <v>31</v>
      </c>
      <c r="R1154" s="137" t="s">
        <v>1941</v>
      </c>
    </row>
    <row r="1155" spans="1:24" s="132" customFormat="1" x14ac:dyDescent="0.2">
      <c r="A1155" s="163"/>
      <c r="B1155" s="164"/>
      <c r="C1155" s="904" t="s">
        <v>2049</v>
      </c>
      <c r="D1155" s="904"/>
      <c r="E1155" s="904"/>
      <c r="F1155" s="904"/>
      <c r="G1155" s="904"/>
      <c r="H1155" s="904"/>
      <c r="I1155" s="904"/>
      <c r="J1155" s="904"/>
      <c r="K1155" s="904"/>
      <c r="L1155" s="904"/>
      <c r="M1155" s="904"/>
      <c r="N1155" s="912"/>
      <c r="S1155" s="137" t="s">
        <v>2049</v>
      </c>
    </row>
    <row r="1156" spans="1:24" s="132" customFormat="1" ht="33.75" x14ac:dyDescent="0.2">
      <c r="A1156" s="165"/>
      <c r="B1156" s="166" t="s">
        <v>518</v>
      </c>
      <c r="C1156" s="904" t="s">
        <v>519</v>
      </c>
      <c r="D1156" s="904"/>
      <c r="E1156" s="904"/>
      <c r="F1156" s="904"/>
      <c r="G1156" s="904"/>
      <c r="H1156" s="904"/>
      <c r="I1156" s="904"/>
      <c r="J1156" s="904"/>
      <c r="K1156" s="904"/>
      <c r="L1156" s="904"/>
      <c r="M1156" s="904"/>
      <c r="N1156" s="912"/>
      <c r="T1156" s="137" t="s">
        <v>519</v>
      </c>
    </row>
    <row r="1157" spans="1:24" s="132" customFormat="1" x14ac:dyDescent="0.2">
      <c r="A1157" s="167"/>
      <c r="B1157" s="166" t="s">
        <v>225</v>
      </c>
      <c r="C1157" s="904" t="s">
        <v>255</v>
      </c>
      <c r="D1157" s="904"/>
      <c r="E1157" s="904"/>
      <c r="F1157" s="168" t="s">
        <v>31</v>
      </c>
      <c r="G1157" s="168" t="s">
        <v>31</v>
      </c>
      <c r="H1157" s="168" t="s">
        <v>31</v>
      </c>
      <c r="I1157" s="168" t="s">
        <v>31</v>
      </c>
      <c r="J1157" s="169">
        <v>86.7</v>
      </c>
      <c r="K1157" s="168" t="s">
        <v>520</v>
      </c>
      <c r="L1157" s="169">
        <v>238.43</v>
      </c>
      <c r="M1157" s="170" t="s">
        <v>31</v>
      </c>
      <c r="N1157" s="171" t="s">
        <v>31</v>
      </c>
      <c r="U1157" s="137" t="s">
        <v>255</v>
      </c>
    </row>
    <row r="1158" spans="1:24" s="132" customFormat="1" x14ac:dyDescent="0.2">
      <c r="A1158" s="167"/>
      <c r="B1158" s="166" t="s">
        <v>235</v>
      </c>
      <c r="C1158" s="904" t="s">
        <v>236</v>
      </c>
      <c r="D1158" s="904"/>
      <c r="E1158" s="904"/>
      <c r="F1158" s="168" t="s">
        <v>31</v>
      </c>
      <c r="G1158" s="168" t="s">
        <v>31</v>
      </c>
      <c r="H1158" s="168" t="s">
        <v>31</v>
      </c>
      <c r="I1158" s="168" t="s">
        <v>31</v>
      </c>
      <c r="J1158" s="169">
        <v>16.61</v>
      </c>
      <c r="K1158" s="168" t="s">
        <v>520</v>
      </c>
      <c r="L1158" s="169">
        <v>45.68</v>
      </c>
      <c r="M1158" s="170" t="s">
        <v>31</v>
      </c>
      <c r="N1158" s="171" t="s">
        <v>31</v>
      </c>
      <c r="U1158" s="137" t="s">
        <v>236</v>
      </c>
    </row>
    <row r="1159" spans="1:24" s="132" customFormat="1" x14ac:dyDescent="0.2">
      <c r="A1159" s="167"/>
      <c r="B1159" s="166" t="s">
        <v>238</v>
      </c>
      <c r="C1159" s="904" t="s">
        <v>239</v>
      </c>
      <c r="D1159" s="904"/>
      <c r="E1159" s="904"/>
      <c r="F1159" s="168" t="s">
        <v>31</v>
      </c>
      <c r="G1159" s="168" t="s">
        <v>31</v>
      </c>
      <c r="H1159" s="168" t="s">
        <v>31</v>
      </c>
      <c r="I1159" s="168" t="s">
        <v>31</v>
      </c>
      <c r="J1159" s="169">
        <v>2.93</v>
      </c>
      <c r="K1159" s="168" t="s">
        <v>520</v>
      </c>
      <c r="L1159" s="169">
        <v>8.06</v>
      </c>
      <c r="M1159" s="170" t="s">
        <v>31</v>
      </c>
      <c r="N1159" s="171" t="s">
        <v>31</v>
      </c>
      <c r="U1159" s="137" t="s">
        <v>239</v>
      </c>
    </row>
    <row r="1160" spans="1:24" s="132" customFormat="1" x14ac:dyDescent="0.2">
      <c r="A1160" s="167"/>
      <c r="B1160" s="166" t="s">
        <v>256</v>
      </c>
      <c r="C1160" s="904" t="s">
        <v>257</v>
      </c>
      <c r="D1160" s="904"/>
      <c r="E1160" s="904"/>
      <c r="F1160" s="168" t="s">
        <v>31</v>
      </c>
      <c r="G1160" s="168" t="s">
        <v>31</v>
      </c>
      <c r="H1160" s="168" t="s">
        <v>31</v>
      </c>
      <c r="I1160" s="168" t="s">
        <v>31</v>
      </c>
      <c r="J1160" s="169">
        <v>0.66</v>
      </c>
      <c r="K1160" s="168" t="s">
        <v>31</v>
      </c>
      <c r="L1160" s="169">
        <v>1.45</v>
      </c>
      <c r="M1160" s="170" t="s">
        <v>31</v>
      </c>
      <c r="N1160" s="171" t="s">
        <v>31</v>
      </c>
      <c r="U1160" s="137" t="s">
        <v>257</v>
      </c>
    </row>
    <row r="1161" spans="1:24" s="132" customFormat="1" x14ac:dyDescent="0.2">
      <c r="A1161" s="167"/>
      <c r="B1161" s="166" t="s">
        <v>31</v>
      </c>
      <c r="C1161" s="904" t="s">
        <v>258</v>
      </c>
      <c r="D1161" s="904"/>
      <c r="E1161" s="904"/>
      <c r="F1161" s="168" t="s">
        <v>241</v>
      </c>
      <c r="G1161" s="168" t="s">
        <v>1944</v>
      </c>
      <c r="H1161" s="168" t="s">
        <v>520</v>
      </c>
      <c r="I1161" s="168" t="s">
        <v>2050</v>
      </c>
      <c r="J1161" s="169" t="s">
        <v>31</v>
      </c>
      <c r="K1161" s="168" t="s">
        <v>31</v>
      </c>
      <c r="L1161" s="169" t="s">
        <v>31</v>
      </c>
      <c r="M1161" s="170" t="s">
        <v>31</v>
      </c>
      <c r="N1161" s="171" t="s">
        <v>31</v>
      </c>
      <c r="V1161" s="137" t="s">
        <v>258</v>
      </c>
    </row>
    <row r="1162" spans="1:24" s="132" customFormat="1" x14ac:dyDescent="0.2">
      <c r="A1162" s="167"/>
      <c r="B1162" s="166" t="s">
        <v>31</v>
      </c>
      <c r="C1162" s="904" t="s">
        <v>240</v>
      </c>
      <c r="D1162" s="904"/>
      <c r="E1162" s="904"/>
      <c r="F1162" s="168" t="s">
        <v>241</v>
      </c>
      <c r="G1162" s="168" t="s">
        <v>774</v>
      </c>
      <c r="H1162" s="168" t="s">
        <v>520</v>
      </c>
      <c r="I1162" s="168" t="s">
        <v>2051</v>
      </c>
      <c r="J1162" s="169" t="s">
        <v>31</v>
      </c>
      <c r="K1162" s="168" t="s">
        <v>31</v>
      </c>
      <c r="L1162" s="169" t="s">
        <v>31</v>
      </c>
      <c r="M1162" s="170" t="s">
        <v>31</v>
      </c>
      <c r="N1162" s="171" t="s">
        <v>31</v>
      </c>
      <c r="V1162" s="137" t="s">
        <v>240</v>
      </c>
    </row>
    <row r="1163" spans="1:24" s="132" customFormat="1" x14ac:dyDescent="0.2">
      <c r="A1163" s="167"/>
      <c r="B1163" s="166" t="s">
        <v>31</v>
      </c>
      <c r="C1163" s="917" t="s">
        <v>244</v>
      </c>
      <c r="D1163" s="917"/>
      <c r="E1163" s="917"/>
      <c r="F1163" s="159" t="s">
        <v>31</v>
      </c>
      <c r="G1163" s="159" t="s">
        <v>31</v>
      </c>
      <c r="H1163" s="159" t="s">
        <v>31</v>
      </c>
      <c r="I1163" s="159" t="s">
        <v>31</v>
      </c>
      <c r="J1163" s="160">
        <v>103.97</v>
      </c>
      <c r="K1163" s="159" t="s">
        <v>31</v>
      </c>
      <c r="L1163" s="160">
        <v>285.56</v>
      </c>
      <c r="M1163" s="161" t="s">
        <v>31</v>
      </c>
      <c r="N1163" s="162" t="s">
        <v>31</v>
      </c>
      <c r="W1163" s="137" t="s">
        <v>244</v>
      </c>
    </row>
    <row r="1164" spans="1:24" s="132" customFormat="1" x14ac:dyDescent="0.2">
      <c r="A1164" s="167"/>
      <c r="B1164" s="166" t="s">
        <v>31</v>
      </c>
      <c r="C1164" s="904" t="s">
        <v>245</v>
      </c>
      <c r="D1164" s="904"/>
      <c r="E1164" s="904"/>
      <c r="F1164" s="168" t="s">
        <v>31</v>
      </c>
      <c r="G1164" s="168" t="s">
        <v>31</v>
      </c>
      <c r="H1164" s="168" t="s">
        <v>31</v>
      </c>
      <c r="I1164" s="168" t="s">
        <v>31</v>
      </c>
      <c r="J1164" s="169" t="s">
        <v>31</v>
      </c>
      <c r="K1164" s="168" t="s">
        <v>31</v>
      </c>
      <c r="L1164" s="169">
        <v>246.49</v>
      </c>
      <c r="M1164" s="170" t="s">
        <v>31</v>
      </c>
      <c r="N1164" s="171" t="s">
        <v>31</v>
      </c>
      <c r="V1164" s="137" t="s">
        <v>245</v>
      </c>
    </row>
    <row r="1165" spans="1:24" s="132" customFormat="1" ht="22.5" x14ac:dyDescent="0.2">
      <c r="A1165" s="167"/>
      <c r="B1165" s="166" t="s">
        <v>532</v>
      </c>
      <c r="C1165" s="904" t="s">
        <v>533</v>
      </c>
      <c r="D1165" s="904"/>
      <c r="E1165" s="904"/>
      <c r="F1165" s="168" t="s">
        <v>144</v>
      </c>
      <c r="G1165" s="168" t="s">
        <v>534</v>
      </c>
      <c r="H1165" s="168" t="s">
        <v>31</v>
      </c>
      <c r="I1165" s="168" t="s">
        <v>534</v>
      </c>
      <c r="J1165" s="169" t="s">
        <v>31</v>
      </c>
      <c r="K1165" s="168" t="s">
        <v>31</v>
      </c>
      <c r="L1165" s="169">
        <v>300.72000000000003</v>
      </c>
      <c r="M1165" s="170" t="s">
        <v>31</v>
      </c>
      <c r="N1165" s="171" t="s">
        <v>31</v>
      </c>
      <c r="V1165" s="137" t="s">
        <v>533</v>
      </c>
    </row>
    <row r="1166" spans="1:24" s="132" customFormat="1" ht="22.5" x14ac:dyDescent="0.2">
      <c r="A1166" s="167"/>
      <c r="B1166" s="166" t="s">
        <v>535</v>
      </c>
      <c r="C1166" s="904" t="s">
        <v>536</v>
      </c>
      <c r="D1166" s="904"/>
      <c r="E1166" s="904"/>
      <c r="F1166" s="168" t="s">
        <v>144</v>
      </c>
      <c r="G1166" s="168" t="s">
        <v>537</v>
      </c>
      <c r="H1166" s="168" t="s">
        <v>31</v>
      </c>
      <c r="I1166" s="168" t="s">
        <v>537</v>
      </c>
      <c r="J1166" s="169" t="s">
        <v>31</v>
      </c>
      <c r="K1166" s="168" t="s">
        <v>31</v>
      </c>
      <c r="L1166" s="169">
        <v>197.19</v>
      </c>
      <c r="M1166" s="170" t="s">
        <v>31</v>
      </c>
      <c r="N1166" s="171" t="s">
        <v>31</v>
      </c>
      <c r="V1166" s="137" t="s">
        <v>536</v>
      </c>
    </row>
    <row r="1167" spans="1:24" s="132" customFormat="1" x14ac:dyDescent="0.2">
      <c r="A1167" s="172"/>
      <c r="B1167" s="173"/>
      <c r="C1167" s="918" t="s">
        <v>252</v>
      </c>
      <c r="D1167" s="918"/>
      <c r="E1167" s="918"/>
      <c r="F1167" s="174" t="s">
        <v>31</v>
      </c>
      <c r="G1167" s="174" t="s">
        <v>31</v>
      </c>
      <c r="H1167" s="174" t="s">
        <v>31</v>
      </c>
      <c r="I1167" s="174" t="s">
        <v>31</v>
      </c>
      <c r="J1167" s="175" t="s">
        <v>31</v>
      </c>
      <c r="K1167" s="174" t="s">
        <v>31</v>
      </c>
      <c r="L1167" s="175">
        <v>783.47</v>
      </c>
      <c r="M1167" s="161" t="s">
        <v>31</v>
      </c>
      <c r="N1167" s="176" t="s">
        <v>31</v>
      </c>
      <c r="X1167" s="137" t="s">
        <v>252</v>
      </c>
    </row>
    <row r="1168" spans="1:24" s="132" customFormat="1" ht="33.75" x14ac:dyDescent="0.2">
      <c r="A1168" s="157" t="s">
        <v>2287</v>
      </c>
      <c r="B1168" s="158" t="s">
        <v>1947</v>
      </c>
      <c r="C1168" s="917" t="s">
        <v>1948</v>
      </c>
      <c r="D1168" s="917"/>
      <c r="E1168" s="917"/>
      <c r="F1168" s="159" t="s">
        <v>1949</v>
      </c>
      <c r="G1168" s="159" t="s">
        <v>31</v>
      </c>
      <c r="H1168" s="159" t="s">
        <v>31</v>
      </c>
      <c r="I1168" s="159" t="s">
        <v>2288</v>
      </c>
      <c r="J1168" s="160">
        <v>15.36</v>
      </c>
      <c r="K1168" s="159" t="s">
        <v>31</v>
      </c>
      <c r="L1168" s="160">
        <v>10644.48</v>
      </c>
      <c r="M1168" s="161" t="s">
        <v>31</v>
      </c>
      <c r="N1168" s="162" t="s">
        <v>31</v>
      </c>
      <c r="R1168" s="137" t="s">
        <v>1948</v>
      </c>
    </row>
    <row r="1169" spans="1:24" s="132" customFormat="1" ht="22.5" x14ac:dyDescent="0.2">
      <c r="A1169" s="157" t="s">
        <v>2289</v>
      </c>
      <c r="B1169" s="158" t="s">
        <v>1951</v>
      </c>
      <c r="C1169" s="917" t="s">
        <v>1952</v>
      </c>
      <c r="D1169" s="917"/>
      <c r="E1169" s="917"/>
      <c r="F1169" s="159" t="s">
        <v>650</v>
      </c>
      <c r="G1169" s="159" t="s">
        <v>31</v>
      </c>
      <c r="H1169" s="159" t="s">
        <v>31</v>
      </c>
      <c r="I1169" s="159" t="s">
        <v>2007</v>
      </c>
      <c r="J1169" s="160" t="s">
        <v>31</v>
      </c>
      <c r="K1169" s="159" t="s">
        <v>31</v>
      </c>
      <c r="L1169" s="160" t="s">
        <v>31</v>
      </c>
      <c r="M1169" s="161" t="s">
        <v>31</v>
      </c>
      <c r="N1169" s="162" t="s">
        <v>31</v>
      </c>
      <c r="R1169" s="137" t="s">
        <v>1952</v>
      </c>
    </row>
    <row r="1170" spans="1:24" s="132" customFormat="1" x14ac:dyDescent="0.2">
      <c r="A1170" s="163"/>
      <c r="B1170" s="164"/>
      <c r="C1170" s="904" t="s">
        <v>2008</v>
      </c>
      <c r="D1170" s="904"/>
      <c r="E1170" s="904"/>
      <c r="F1170" s="904"/>
      <c r="G1170" s="904"/>
      <c r="H1170" s="904"/>
      <c r="I1170" s="904"/>
      <c r="J1170" s="904"/>
      <c r="K1170" s="904"/>
      <c r="L1170" s="904"/>
      <c r="M1170" s="904"/>
      <c r="N1170" s="912"/>
      <c r="S1170" s="137" t="s">
        <v>2008</v>
      </c>
    </row>
    <row r="1171" spans="1:24" s="132" customFormat="1" ht="33.75" x14ac:dyDescent="0.2">
      <c r="A1171" s="165"/>
      <c r="B1171" s="166" t="s">
        <v>518</v>
      </c>
      <c r="C1171" s="904" t="s">
        <v>519</v>
      </c>
      <c r="D1171" s="904"/>
      <c r="E1171" s="904"/>
      <c r="F1171" s="904"/>
      <c r="G1171" s="904"/>
      <c r="H1171" s="904"/>
      <c r="I1171" s="904"/>
      <c r="J1171" s="904"/>
      <c r="K1171" s="904"/>
      <c r="L1171" s="904"/>
      <c r="M1171" s="904"/>
      <c r="N1171" s="912"/>
      <c r="T1171" s="137" t="s">
        <v>519</v>
      </c>
    </row>
    <row r="1172" spans="1:24" s="132" customFormat="1" x14ac:dyDescent="0.2">
      <c r="A1172" s="167"/>
      <c r="B1172" s="166" t="s">
        <v>225</v>
      </c>
      <c r="C1172" s="904" t="s">
        <v>255</v>
      </c>
      <c r="D1172" s="904"/>
      <c r="E1172" s="904"/>
      <c r="F1172" s="168" t="s">
        <v>31</v>
      </c>
      <c r="G1172" s="168" t="s">
        <v>31</v>
      </c>
      <c r="H1172" s="168" t="s">
        <v>31</v>
      </c>
      <c r="I1172" s="168" t="s">
        <v>31</v>
      </c>
      <c r="J1172" s="169">
        <v>135.36000000000001</v>
      </c>
      <c r="K1172" s="168" t="s">
        <v>520</v>
      </c>
      <c r="L1172" s="169">
        <v>6.43</v>
      </c>
      <c r="M1172" s="170" t="s">
        <v>31</v>
      </c>
      <c r="N1172" s="171" t="s">
        <v>31</v>
      </c>
      <c r="U1172" s="137" t="s">
        <v>255</v>
      </c>
    </row>
    <row r="1173" spans="1:24" s="132" customFormat="1" x14ac:dyDescent="0.2">
      <c r="A1173" s="167"/>
      <c r="B1173" s="166" t="s">
        <v>235</v>
      </c>
      <c r="C1173" s="904" t="s">
        <v>236</v>
      </c>
      <c r="D1173" s="904"/>
      <c r="E1173" s="904"/>
      <c r="F1173" s="168" t="s">
        <v>31</v>
      </c>
      <c r="G1173" s="168" t="s">
        <v>31</v>
      </c>
      <c r="H1173" s="168" t="s">
        <v>31</v>
      </c>
      <c r="I1173" s="168" t="s">
        <v>31</v>
      </c>
      <c r="J1173" s="169">
        <v>58.09</v>
      </c>
      <c r="K1173" s="168" t="s">
        <v>520</v>
      </c>
      <c r="L1173" s="169">
        <v>2.76</v>
      </c>
      <c r="M1173" s="170" t="s">
        <v>31</v>
      </c>
      <c r="N1173" s="171" t="s">
        <v>31</v>
      </c>
      <c r="U1173" s="137" t="s">
        <v>236</v>
      </c>
    </row>
    <row r="1174" spans="1:24" s="132" customFormat="1" x14ac:dyDescent="0.2">
      <c r="A1174" s="167"/>
      <c r="B1174" s="166" t="s">
        <v>238</v>
      </c>
      <c r="C1174" s="904" t="s">
        <v>239</v>
      </c>
      <c r="D1174" s="904"/>
      <c r="E1174" s="904"/>
      <c r="F1174" s="168" t="s">
        <v>31</v>
      </c>
      <c r="G1174" s="168" t="s">
        <v>31</v>
      </c>
      <c r="H1174" s="168" t="s">
        <v>31</v>
      </c>
      <c r="I1174" s="168" t="s">
        <v>31</v>
      </c>
      <c r="J1174" s="169">
        <v>5.0199999999999996</v>
      </c>
      <c r="K1174" s="168" t="s">
        <v>520</v>
      </c>
      <c r="L1174" s="169">
        <v>0.24</v>
      </c>
      <c r="M1174" s="170" t="s">
        <v>31</v>
      </c>
      <c r="N1174" s="171" t="s">
        <v>31</v>
      </c>
      <c r="U1174" s="137" t="s">
        <v>239</v>
      </c>
    </row>
    <row r="1175" spans="1:24" s="132" customFormat="1" x14ac:dyDescent="0.2">
      <c r="A1175" s="167"/>
      <c r="B1175" s="166" t="s">
        <v>256</v>
      </c>
      <c r="C1175" s="904" t="s">
        <v>257</v>
      </c>
      <c r="D1175" s="904"/>
      <c r="E1175" s="904"/>
      <c r="F1175" s="168" t="s">
        <v>31</v>
      </c>
      <c r="G1175" s="168" t="s">
        <v>31</v>
      </c>
      <c r="H1175" s="168" t="s">
        <v>31</v>
      </c>
      <c r="I1175" s="168" t="s">
        <v>31</v>
      </c>
      <c r="J1175" s="169">
        <v>894.6</v>
      </c>
      <c r="K1175" s="168" t="s">
        <v>31</v>
      </c>
      <c r="L1175" s="169">
        <v>33.99</v>
      </c>
      <c r="M1175" s="170" t="s">
        <v>31</v>
      </c>
      <c r="N1175" s="171" t="s">
        <v>31</v>
      </c>
      <c r="U1175" s="137" t="s">
        <v>257</v>
      </c>
    </row>
    <row r="1176" spans="1:24" s="132" customFormat="1" x14ac:dyDescent="0.2">
      <c r="A1176" s="167"/>
      <c r="B1176" s="166" t="s">
        <v>31</v>
      </c>
      <c r="C1176" s="904" t="s">
        <v>258</v>
      </c>
      <c r="D1176" s="904"/>
      <c r="E1176" s="904"/>
      <c r="F1176" s="168" t="s">
        <v>241</v>
      </c>
      <c r="G1176" s="168" t="s">
        <v>389</v>
      </c>
      <c r="H1176" s="168" t="s">
        <v>520</v>
      </c>
      <c r="I1176" s="168" t="s">
        <v>2009</v>
      </c>
      <c r="J1176" s="169" t="s">
        <v>31</v>
      </c>
      <c r="K1176" s="168" t="s">
        <v>31</v>
      </c>
      <c r="L1176" s="169" t="s">
        <v>31</v>
      </c>
      <c r="M1176" s="170" t="s">
        <v>31</v>
      </c>
      <c r="N1176" s="171" t="s">
        <v>31</v>
      </c>
      <c r="V1176" s="137" t="s">
        <v>258</v>
      </c>
    </row>
    <row r="1177" spans="1:24" s="132" customFormat="1" x14ac:dyDescent="0.2">
      <c r="A1177" s="167"/>
      <c r="B1177" s="166" t="s">
        <v>31</v>
      </c>
      <c r="C1177" s="904" t="s">
        <v>240</v>
      </c>
      <c r="D1177" s="904"/>
      <c r="E1177" s="904"/>
      <c r="F1177" s="168" t="s">
        <v>241</v>
      </c>
      <c r="G1177" s="168" t="s">
        <v>860</v>
      </c>
      <c r="H1177" s="168" t="s">
        <v>520</v>
      </c>
      <c r="I1177" s="168" t="s">
        <v>2010</v>
      </c>
      <c r="J1177" s="169" t="s">
        <v>31</v>
      </c>
      <c r="K1177" s="168" t="s">
        <v>31</v>
      </c>
      <c r="L1177" s="169" t="s">
        <v>31</v>
      </c>
      <c r="M1177" s="170" t="s">
        <v>31</v>
      </c>
      <c r="N1177" s="171" t="s">
        <v>31</v>
      </c>
      <c r="V1177" s="137" t="s">
        <v>240</v>
      </c>
    </row>
    <row r="1178" spans="1:24" s="132" customFormat="1" x14ac:dyDescent="0.2">
      <c r="A1178" s="167"/>
      <c r="B1178" s="166" t="s">
        <v>31</v>
      </c>
      <c r="C1178" s="917" t="s">
        <v>244</v>
      </c>
      <c r="D1178" s="917"/>
      <c r="E1178" s="917"/>
      <c r="F1178" s="159" t="s">
        <v>31</v>
      </c>
      <c r="G1178" s="159" t="s">
        <v>31</v>
      </c>
      <c r="H1178" s="159" t="s">
        <v>31</v>
      </c>
      <c r="I1178" s="159" t="s">
        <v>31</v>
      </c>
      <c r="J1178" s="160">
        <v>1088.05</v>
      </c>
      <c r="K1178" s="159" t="s">
        <v>31</v>
      </c>
      <c r="L1178" s="160">
        <v>43.18</v>
      </c>
      <c r="M1178" s="161" t="s">
        <v>31</v>
      </c>
      <c r="N1178" s="162" t="s">
        <v>31</v>
      </c>
      <c r="W1178" s="137" t="s">
        <v>244</v>
      </c>
    </row>
    <row r="1179" spans="1:24" s="132" customFormat="1" x14ac:dyDescent="0.2">
      <c r="A1179" s="167"/>
      <c r="B1179" s="166" t="s">
        <v>31</v>
      </c>
      <c r="C1179" s="904" t="s">
        <v>245</v>
      </c>
      <c r="D1179" s="904"/>
      <c r="E1179" s="904"/>
      <c r="F1179" s="168" t="s">
        <v>31</v>
      </c>
      <c r="G1179" s="168" t="s">
        <v>31</v>
      </c>
      <c r="H1179" s="168" t="s">
        <v>31</v>
      </c>
      <c r="I1179" s="168" t="s">
        <v>31</v>
      </c>
      <c r="J1179" s="169" t="s">
        <v>31</v>
      </c>
      <c r="K1179" s="168" t="s">
        <v>31</v>
      </c>
      <c r="L1179" s="169">
        <v>6.67</v>
      </c>
      <c r="M1179" s="170" t="s">
        <v>31</v>
      </c>
      <c r="N1179" s="171" t="s">
        <v>31</v>
      </c>
      <c r="V1179" s="137" t="s">
        <v>245</v>
      </c>
    </row>
    <row r="1180" spans="1:24" s="132" customFormat="1" ht="22.5" x14ac:dyDescent="0.2">
      <c r="A1180" s="167"/>
      <c r="B1180" s="166" t="s">
        <v>892</v>
      </c>
      <c r="C1180" s="904" t="s">
        <v>893</v>
      </c>
      <c r="D1180" s="904"/>
      <c r="E1180" s="904"/>
      <c r="F1180" s="168" t="s">
        <v>144</v>
      </c>
      <c r="G1180" s="168" t="s">
        <v>248</v>
      </c>
      <c r="H1180" s="168" t="s">
        <v>31</v>
      </c>
      <c r="I1180" s="168" t="s">
        <v>248</v>
      </c>
      <c r="J1180" s="169" t="s">
        <v>31</v>
      </c>
      <c r="K1180" s="168" t="s">
        <v>31</v>
      </c>
      <c r="L1180" s="169">
        <v>6.34</v>
      </c>
      <c r="M1180" s="170" t="s">
        <v>31</v>
      </c>
      <c r="N1180" s="171" t="s">
        <v>31</v>
      </c>
      <c r="V1180" s="137" t="s">
        <v>893</v>
      </c>
    </row>
    <row r="1181" spans="1:24" s="132" customFormat="1" ht="22.5" x14ac:dyDescent="0.2">
      <c r="A1181" s="167"/>
      <c r="B1181" s="166" t="s">
        <v>894</v>
      </c>
      <c r="C1181" s="904" t="s">
        <v>895</v>
      </c>
      <c r="D1181" s="904"/>
      <c r="E1181" s="904"/>
      <c r="F1181" s="168" t="s">
        <v>144</v>
      </c>
      <c r="G1181" s="168" t="s">
        <v>554</v>
      </c>
      <c r="H1181" s="168" t="s">
        <v>31</v>
      </c>
      <c r="I1181" s="168" t="s">
        <v>554</v>
      </c>
      <c r="J1181" s="169" t="s">
        <v>31</v>
      </c>
      <c r="K1181" s="168" t="s">
        <v>31</v>
      </c>
      <c r="L1181" s="169">
        <v>4.34</v>
      </c>
      <c r="M1181" s="170" t="s">
        <v>31</v>
      </c>
      <c r="N1181" s="171" t="s">
        <v>31</v>
      </c>
      <c r="V1181" s="137" t="s">
        <v>895</v>
      </c>
    </row>
    <row r="1182" spans="1:24" s="132" customFormat="1" x14ac:dyDescent="0.2">
      <c r="A1182" s="172"/>
      <c r="B1182" s="173"/>
      <c r="C1182" s="918" t="s">
        <v>252</v>
      </c>
      <c r="D1182" s="918"/>
      <c r="E1182" s="918"/>
      <c r="F1182" s="174" t="s">
        <v>31</v>
      </c>
      <c r="G1182" s="174" t="s">
        <v>31</v>
      </c>
      <c r="H1182" s="174" t="s">
        <v>31</v>
      </c>
      <c r="I1182" s="174" t="s">
        <v>31</v>
      </c>
      <c r="J1182" s="175" t="s">
        <v>31</v>
      </c>
      <c r="K1182" s="174" t="s">
        <v>31</v>
      </c>
      <c r="L1182" s="175">
        <v>53.86</v>
      </c>
      <c r="M1182" s="161" t="s">
        <v>31</v>
      </c>
      <c r="N1182" s="176" t="s">
        <v>31</v>
      </c>
      <c r="X1182" s="137" t="s">
        <v>252</v>
      </c>
    </row>
    <row r="1183" spans="1:24" s="132" customFormat="1" ht="22.5" x14ac:dyDescent="0.2">
      <c r="A1183" s="157" t="s">
        <v>2290</v>
      </c>
      <c r="B1183" s="158" t="s">
        <v>1956</v>
      </c>
      <c r="C1183" s="917" t="s">
        <v>1957</v>
      </c>
      <c r="D1183" s="917"/>
      <c r="E1183" s="917"/>
      <c r="F1183" s="159" t="s">
        <v>564</v>
      </c>
      <c r="G1183" s="159" t="s">
        <v>31</v>
      </c>
      <c r="H1183" s="159" t="s">
        <v>31</v>
      </c>
      <c r="I1183" s="159" t="s">
        <v>2011</v>
      </c>
      <c r="J1183" s="160">
        <v>6726.18</v>
      </c>
      <c r="K1183" s="159" t="s">
        <v>31</v>
      </c>
      <c r="L1183" s="160">
        <v>50.18</v>
      </c>
      <c r="M1183" s="161" t="s">
        <v>31</v>
      </c>
      <c r="N1183" s="162" t="s">
        <v>31</v>
      </c>
      <c r="R1183" s="137" t="s">
        <v>1957</v>
      </c>
    </row>
    <row r="1184" spans="1:24" s="132" customFormat="1" x14ac:dyDescent="0.2">
      <c r="A1184" s="163"/>
      <c r="B1184" s="164"/>
      <c r="C1184" s="904" t="s">
        <v>2012</v>
      </c>
      <c r="D1184" s="904"/>
      <c r="E1184" s="904"/>
      <c r="F1184" s="904"/>
      <c r="G1184" s="904"/>
      <c r="H1184" s="904"/>
      <c r="I1184" s="904"/>
      <c r="J1184" s="904"/>
      <c r="K1184" s="904"/>
      <c r="L1184" s="904"/>
      <c r="M1184" s="904"/>
      <c r="N1184" s="912"/>
      <c r="S1184" s="137" t="s">
        <v>2012</v>
      </c>
    </row>
    <row r="1185" spans="1:24" s="132" customFormat="1" ht="22.5" x14ac:dyDescent="0.2">
      <c r="A1185" s="157" t="s">
        <v>2291</v>
      </c>
      <c r="B1185" s="158" t="s">
        <v>1960</v>
      </c>
      <c r="C1185" s="917" t="s">
        <v>1961</v>
      </c>
      <c r="D1185" s="917"/>
      <c r="E1185" s="917"/>
      <c r="F1185" s="159" t="s">
        <v>564</v>
      </c>
      <c r="G1185" s="159" t="s">
        <v>31</v>
      </c>
      <c r="H1185" s="159" t="s">
        <v>31</v>
      </c>
      <c r="I1185" s="159" t="s">
        <v>2059</v>
      </c>
      <c r="J1185" s="160" t="s">
        <v>31</v>
      </c>
      <c r="K1185" s="159" t="s">
        <v>31</v>
      </c>
      <c r="L1185" s="160" t="s">
        <v>31</v>
      </c>
      <c r="M1185" s="161" t="s">
        <v>31</v>
      </c>
      <c r="N1185" s="162" t="s">
        <v>31</v>
      </c>
      <c r="R1185" s="137" t="s">
        <v>1961</v>
      </c>
    </row>
    <row r="1186" spans="1:24" s="132" customFormat="1" x14ac:dyDescent="0.2">
      <c r="A1186" s="163"/>
      <c r="B1186" s="164"/>
      <c r="C1186" s="904" t="s">
        <v>2118</v>
      </c>
      <c r="D1186" s="904"/>
      <c r="E1186" s="904"/>
      <c r="F1186" s="904"/>
      <c r="G1186" s="904"/>
      <c r="H1186" s="904"/>
      <c r="I1186" s="904"/>
      <c r="J1186" s="904"/>
      <c r="K1186" s="904"/>
      <c r="L1186" s="904"/>
      <c r="M1186" s="904"/>
      <c r="N1186" s="912"/>
      <c r="S1186" s="137" t="s">
        <v>2118</v>
      </c>
    </row>
    <row r="1187" spans="1:24" s="132" customFormat="1" ht="33.75" x14ac:dyDescent="0.2">
      <c r="A1187" s="165"/>
      <c r="B1187" s="166" t="s">
        <v>518</v>
      </c>
      <c r="C1187" s="904" t="s">
        <v>519</v>
      </c>
      <c r="D1187" s="904"/>
      <c r="E1187" s="904"/>
      <c r="F1187" s="904"/>
      <c r="G1187" s="904"/>
      <c r="H1187" s="904"/>
      <c r="I1187" s="904"/>
      <c r="J1187" s="904"/>
      <c r="K1187" s="904"/>
      <c r="L1187" s="904"/>
      <c r="M1187" s="904"/>
      <c r="N1187" s="912"/>
      <c r="T1187" s="137" t="s">
        <v>519</v>
      </c>
    </row>
    <row r="1188" spans="1:24" s="132" customFormat="1" x14ac:dyDescent="0.2">
      <c r="A1188" s="167"/>
      <c r="B1188" s="166" t="s">
        <v>225</v>
      </c>
      <c r="C1188" s="904" t="s">
        <v>255</v>
      </c>
      <c r="D1188" s="904"/>
      <c r="E1188" s="904"/>
      <c r="F1188" s="168" t="s">
        <v>31</v>
      </c>
      <c r="G1188" s="168" t="s">
        <v>31</v>
      </c>
      <c r="H1188" s="168" t="s">
        <v>31</v>
      </c>
      <c r="I1188" s="168" t="s">
        <v>31</v>
      </c>
      <c r="J1188" s="169">
        <v>1795.86</v>
      </c>
      <c r="K1188" s="168" t="s">
        <v>520</v>
      </c>
      <c r="L1188" s="169">
        <v>6.73</v>
      </c>
      <c r="M1188" s="170" t="s">
        <v>31</v>
      </c>
      <c r="N1188" s="171" t="s">
        <v>31</v>
      </c>
      <c r="U1188" s="137" t="s">
        <v>255</v>
      </c>
    </row>
    <row r="1189" spans="1:24" s="132" customFormat="1" x14ac:dyDescent="0.2">
      <c r="A1189" s="167"/>
      <c r="B1189" s="166" t="s">
        <v>235</v>
      </c>
      <c r="C1189" s="904" t="s">
        <v>236</v>
      </c>
      <c r="D1189" s="904"/>
      <c r="E1189" s="904"/>
      <c r="F1189" s="168" t="s">
        <v>31</v>
      </c>
      <c r="G1189" s="168" t="s">
        <v>31</v>
      </c>
      <c r="H1189" s="168" t="s">
        <v>31</v>
      </c>
      <c r="I1189" s="168" t="s">
        <v>31</v>
      </c>
      <c r="J1189" s="169">
        <v>28.64</v>
      </c>
      <c r="K1189" s="168" t="s">
        <v>520</v>
      </c>
      <c r="L1189" s="169">
        <v>0.11</v>
      </c>
      <c r="M1189" s="170" t="s">
        <v>31</v>
      </c>
      <c r="N1189" s="171" t="s">
        <v>31</v>
      </c>
      <c r="U1189" s="137" t="s">
        <v>236</v>
      </c>
    </row>
    <row r="1190" spans="1:24" s="132" customFormat="1" x14ac:dyDescent="0.2">
      <c r="A1190" s="167"/>
      <c r="B1190" s="166" t="s">
        <v>238</v>
      </c>
      <c r="C1190" s="904" t="s">
        <v>239</v>
      </c>
      <c r="D1190" s="904"/>
      <c r="E1190" s="904"/>
      <c r="F1190" s="168" t="s">
        <v>31</v>
      </c>
      <c r="G1190" s="168" t="s">
        <v>31</v>
      </c>
      <c r="H1190" s="168" t="s">
        <v>31</v>
      </c>
      <c r="I1190" s="168" t="s">
        <v>31</v>
      </c>
      <c r="J1190" s="169">
        <v>4.09</v>
      </c>
      <c r="K1190" s="168" t="s">
        <v>520</v>
      </c>
      <c r="L1190" s="169">
        <v>0.02</v>
      </c>
      <c r="M1190" s="170" t="s">
        <v>31</v>
      </c>
      <c r="N1190" s="171" t="s">
        <v>31</v>
      </c>
      <c r="U1190" s="137" t="s">
        <v>239</v>
      </c>
    </row>
    <row r="1191" spans="1:24" s="132" customFormat="1" x14ac:dyDescent="0.2">
      <c r="A1191" s="167"/>
      <c r="B1191" s="166" t="s">
        <v>31</v>
      </c>
      <c r="C1191" s="904" t="s">
        <v>258</v>
      </c>
      <c r="D1191" s="904"/>
      <c r="E1191" s="904"/>
      <c r="F1191" s="168" t="s">
        <v>241</v>
      </c>
      <c r="G1191" s="168" t="s">
        <v>1964</v>
      </c>
      <c r="H1191" s="168" t="s">
        <v>520</v>
      </c>
      <c r="I1191" s="168" t="s">
        <v>2051</v>
      </c>
      <c r="J1191" s="169" t="s">
        <v>31</v>
      </c>
      <c r="K1191" s="168" t="s">
        <v>31</v>
      </c>
      <c r="L1191" s="169" t="s">
        <v>31</v>
      </c>
      <c r="M1191" s="170" t="s">
        <v>31</v>
      </c>
      <c r="N1191" s="171" t="s">
        <v>31</v>
      </c>
      <c r="V1191" s="137" t="s">
        <v>258</v>
      </c>
    </row>
    <row r="1192" spans="1:24" s="132" customFormat="1" x14ac:dyDescent="0.2">
      <c r="A1192" s="167"/>
      <c r="B1192" s="166" t="s">
        <v>31</v>
      </c>
      <c r="C1192" s="904" t="s">
        <v>240</v>
      </c>
      <c r="D1192" s="904"/>
      <c r="E1192" s="904"/>
      <c r="F1192" s="168" t="s">
        <v>241</v>
      </c>
      <c r="G1192" s="168" t="s">
        <v>585</v>
      </c>
      <c r="H1192" s="168" t="s">
        <v>520</v>
      </c>
      <c r="I1192" s="168" t="s">
        <v>2061</v>
      </c>
      <c r="J1192" s="169" t="s">
        <v>31</v>
      </c>
      <c r="K1192" s="168" t="s">
        <v>31</v>
      </c>
      <c r="L1192" s="169" t="s">
        <v>31</v>
      </c>
      <c r="M1192" s="170" t="s">
        <v>31</v>
      </c>
      <c r="N1192" s="171" t="s">
        <v>31</v>
      </c>
      <c r="V1192" s="137" t="s">
        <v>240</v>
      </c>
    </row>
    <row r="1193" spans="1:24" s="132" customFormat="1" x14ac:dyDescent="0.2">
      <c r="A1193" s="167"/>
      <c r="B1193" s="166" t="s">
        <v>31</v>
      </c>
      <c r="C1193" s="917" t="s">
        <v>244</v>
      </c>
      <c r="D1193" s="917"/>
      <c r="E1193" s="917"/>
      <c r="F1193" s="159" t="s">
        <v>31</v>
      </c>
      <c r="G1193" s="159" t="s">
        <v>31</v>
      </c>
      <c r="H1193" s="159" t="s">
        <v>31</v>
      </c>
      <c r="I1193" s="159" t="s">
        <v>31</v>
      </c>
      <c r="J1193" s="160">
        <v>1824.5</v>
      </c>
      <c r="K1193" s="159" t="s">
        <v>31</v>
      </c>
      <c r="L1193" s="160">
        <v>6.84</v>
      </c>
      <c r="M1193" s="161" t="s">
        <v>31</v>
      </c>
      <c r="N1193" s="162" t="s">
        <v>31</v>
      </c>
      <c r="W1193" s="137" t="s">
        <v>244</v>
      </c>
    </row>
    <row r="1194" spans="1:24" s="132" customFormat="1" x14ac:dyDescent="0.2">
      <c r="A1194" s="167"/>
      <c r="B1194" s="166" t="s">
        <v>31</v>
      </c>
      <c r="C1194" s="904" t="s">
        <v>245</v>
      </c>
      <c r="D1194" s="904"/>
      <c r="E1194" s="904"/>
      <c r="F1194" s="168" t="s">
        <v>31</v>
      </c>
      <c r="G1194" s="168" t="s">
        <v>31</v>
      </c>
      <c r="H1194" s="168" t="s">
        <v>31</v>
      </c>
      <c r="I1194" s="168" t="s">
        <v>31</v>
      </c>
      <c r="J1194" s="169" t="s">
        <v>31</v>
      </c>
      <c r="K1194" s="168" t="s">
        <v>31</v>
      </c>
      <c r="L1194" s="169">
        <v>6.75</v>
      </c>
      <c r="M1194" s="170" t="s">
        <v>31</v>
      </c>
      <c r="N1194" s="171" t="s">
        <v>31</v>
      </c>
      <c r="V1194" s="137" t="s">
        <v>245</v>
      </c>
    </row>
    <row r="1195" spans="1:24" s="132" customFormat="1" ht="33.75" x14ac:dyDescent="0.2">
      <c r="A1195" s="167"/>
      <c r="B1195" s="166" t="s">
        <v>549</v>
      </c>
      <c r="C1195" s="904" t="s">
        <v>550</v>
      </c>
      <c r="D1195" s="904"/>
      <c r="E1195" s="904"/>
      <c r="F1195" s="168" t="s">
        <v>144</v>
      </c>
      <c r="G1195" s="168" t="s">
        <v>551</v>
      </c>
      <c r="H1195" s="168" t="s">
        <v>31</v>
      </c>
      <c r="I1195" s="168" t="s">
        <v>551</v>
      </c>
      <c r="J1195" s="169" t="s">
        <v>31</v>
      </c>
      <c r="K1195" s="168" t="s">
        <v>31</v>
      </c>
      <c r="L1195" s="169">
        <v>7.09</v>
      </c>
      <c r="M1195" s="170" t="s">
        <v>31</v>
      </c>
      <c r="N1195" s="171" t="s">
        <v>31</v>
      </c>
      <c r="V1195" s="137" t="s">
        <v>550</v>
      </c>
    </row>
    <row r="1196" spans="1:24" s="132" customFormat="1" ht="33.75" x14ac:dyDescent="0.2">
      <c r="A1196" s="167"/>
      <c r="B1196" s="166" t="s">
        <v>552</v>
      </c>
      <c r="C1196" s="904" t="s">
        <v>553</v>
      </c>
      <c r="D1196" s="904"/>
      <c r="E1196" s="904"/>
      <c r="F1196" s="168" t="s">
        <v>144</v>
      </c>
      <c r="G1196" s="168" t="s">
        <v>554</v>
      </c>
      <c r="H1196" s="168" t="s">
        <v>31</v>
      </c>
      <c r="I1196" s="168" t="s">
        <v>554</v>
      </c>
      <c r="J1196" s="169" t="s">
        <v>31</v>
      </c>
      <c r="K1196" s="168" t="s">
        <v>31</v>
      </c>
      <c r="L1196" s="169">
        <v>4.3899999999999997</v>
      </c>
      <c r="M1196" s="170" t="s">
        <v>31</v>
      </c>
      <c r="N1196" s="171" t="s">
        <v>31</v>
      </c>
      <c r="V1196" s="137" t="s">
        <v>553</v>
      </c>
    </row>
    <row r="1197" spans="1:24" s="132" customFormat="1" x14ac:dyDescent="0.2">
      <c r="A1197" s="172"/>
      <c r="B1197" s="173"/>
      <c r="C1197" s="918" t="s">
        <v>252</v>
      </c>
      <c r="D1197" s="918"/>
      <c r="E1197" s="918"/>
      <c r="F1197" s="174" t="s">
        <v>31</v>
      </c>
      <c r="G1197" s="174" t="s">
        <v>31</v>
      </c>
      <c r="H1197" s="174" t="s">
        <v>31</v>
      </c>
      <c r="I1197" s="174" t="s">
        <v>31</v>
      </c>
      <c r="J1197" s="175" t="s">
        <v>31</v>
      </c>
      <c r="K1197" s="174" t="s">
        <v>31</v>
      </c>
      <c r="L1197" s="175">
        <v>18.32</v>
      </c>
      <c r="M1197" s="161" t="s">
        <v>31</v>
      </c>
      <c r="N1197" s="176" t="s">
        <v>31</v>
      </c>
      <c r="X1197" s="137" t="s">
        <v>252</v>
      </c>
    </row>
    <row r="1198" spans="1:24" s="132" customFormat="1" ht="22.5" x14ac:dyDescent="0.2">
      <c r="A1198" s="157" t="s">
        <v>2292</v>
      </c>
      <c r="B1198" s="158" t="s">
        <v>1967</v>
      </c>
      <c r="C1198" s="917" t="s">
        <v>1968</v>
      </c>
      <c r="D1198" s="917"/>
      <c r="E1198" s="917"/>
      <c r="F1198" s="159" t="s">
        <v>744</v>
      </c>
      <c r="G1198" s="159" t="s">
        <v>31</v>
      </c>
      <c r="H1198" s="159" t="s">
        <v>31</v>
      </c>
      <c r="I1198" s="159" t="s">
        <v>2120</v>
      </c>
      <c r="J1198" s="160">
        <v>25.03</v>
      </c>
      <c r="K1198" s="159" t="s">
        <v>31</v>
      </c>
      <c r="L1198" s="160">
        <v>67.58</v>
      </c>
      <c r="M1198" s="161" t="s">
        <v>31</v>
      </c>
      <c r="N1198" s="162" t="s">
        <v>31</v>
      </c>
      <c r="R1198" s="137" t="s">
        <v>1968</v>
      </c>
    </row>
    <row r="1199" spans="1:24" s="132" customFormat="1" x14ac:dyDescent="0.2">
      <c r="A1199" s="920" t="s">
        <v>2293</v>
      </c>
      <c r="B1199" s="921"/>
      <c r="C1199" s="921"/>
      <c r="D1199" s="921"/>
      <c r="E1199" s="921"/>
      <c r="F1199" s="921"/>
      <c r="G1199" s="921"/>
      <c r="H1199" s="921"/>
      <c r="I1199" s="921"/>
      <c r="J1199" s="921"/>
      <c r="K1199" s="921"/>
      <c r="L1199" s="921"/>
      <c r="M1199" s="921"/>
      <c r="N1199" s="922"/>
      <c r="Q1199" s="137" t="s">
        <v>2293</v>
      </c>
    </row>
    <row r="1200" spans="1:24" s="132" customFormat="1" ht="56.25" x14ac:dyDescent="0.2">
      <c r="A1200" s="157" t="s">
        <v>2294</v>
      </c>
      <c r="B1200" s="158" t="s">
        <v>1869</v>
      </c>
      <c r="C1200" s="917" t="s">
        <v>1870</v>
      </c>
      <c r="D1200" s="917"/>
      <c r="E1200" s="917"/>
      <c r="F1200" s="159" t="s">
        <v>228</v>
      </c>
      <c r="G1200" s="159" t="s">
        <v>31</v>
      </c>
      <c r="H1200" s="159" t="s">
        <v>31</v>
      </c>
      <c r="I1200" s="159" t="s">
        <v>2295</v>
      </c>
      <c r="J1200" s="160" t="s">
        <v>31</v>
      </c>
      <c r="K1200" s="159" t="s">
        <v>31</v>
      </c>
      <c r="L1200" s="160" t="s">
        <v>31</v>
      </c>
      <c r="M1200" s="161" t="s">
        <v>31</v>
      </c>
      <c r="N1200" s="162" t="s">
        <v>31</v>
      </c>
      <c r="R1200" s="137" t="s">
        <v>1870</v>
      </c>
    </row>
    <row r="1201" spans="1:24" s="132" customFormat="1" x14ac:dyDescent="0.2">
      <c r="A1201" s="163"/>
      <c r="B1201" s="164"/>
      <c r="C1201" s="904" t="s">
        <v>2296</v>
      </c>
      <c r="D1201" s="904"/>
      <c r="E1201" s="904"/>
      <c r="F1201" s="904"/>
      <c r="G1201" s="904"/>
      <c r="H1201" s="904"/>
      <c r="I1201" s="904"/>
      <c r="J1201" s="904"/>
      <c r="K1201" s="904"/>
      <c r="L1201" s="904"/>
      <c r="M1201" s="904"/>
      <c r="N1201" s="912"/>
      <c r="S1201" s="137" t="s">
        <v>2296</v>
      </c>
    </row>
    <row r="1202" spans="1:24" s="132" customFormat="1" ht="33.75" x14ac:dyDescent="0.2">
      <c r="A1202" s="165"/>
      <c r="B1202" s="166" t="s">
        <v>518</v>
      </c>
      <c r="C1202" s="904" t="s">
        <v>519</v>
      </c>
      <c r="D1202" s="904"/>
      <c r="E1202" s="904"/>
      <c r="F1202" s="904"/>
      <c r="G1202" s="904"/>
      <c r="H1202" s="904"/>
      <c r="I1202" s="904"/>
      <c r="J1202" s="904"/>
      <c r="K1202" s="904"/>
      <c r="L1202" s="904"/>
      <c r="M1202" s="904"/>
      <c r="N1202" s="912"/>
      <c r="T1202" s="137" t="s">
        <v>519</v>
      </c>
    </row>
    <row r="1203" spans="1:24" s="132" customFormat="1" x14ac:dyDescent="0.2">
      <c r="A1203" s="167"/>
      <c r="B1203" s="166" t="s">
        <v>235</v>
      </c>
      <c r="C1203" s="904" t="s">
        <v>236</v>
      </c>
      <c r="D1203" s="904"/>
      <c r="E1203" s="904"/>
      <c r="F1203" s="168" t="s">
        <v>31</v>
      </c>
      <c r="G1203" s="168" t="s">
        <v>31</v>
      </c>
      <c r="H1203" s="168" t="s">
        <v>31</v>
      </c>
      <c r="I1203" s="168" t="s">
        <v>31</v>
      </c>
      <c r="J1203" s="169">
        <v>4547.3</v>
      </c>
      <c r="K1203" s="168" t="s">
        <v>520</v>
      </c>
      <c r="L1203" s="169">
        <v>825.9</v>
      </c>
      <c r="M1203" s="170" t="s">
        <v>31</v>
      </c>
      <c r="N1203" s="171" t="s">
        <v>31</v>
      </c>
      <c r="U1203" s="137" t="s">
        <v>236</v>
      </c>
    </row>
    <row r="1204" spans="1:24" s="132" customFormat="1" x14ac:dyDescent="0.2">
      <c r="A1204" s="167"/>
      <c r="B1204" s="166" t="s">
        <v>238</v>
      </c>
      <c r="C1204" s="904" t="s">
        <v>239</v>
      </c>
      <c r="D1204" s="904"/>
      <c r="E1204" s="904"/>
      <c r="F1204" s="168" t="s">
        <v>31</v>
      </c>
      <c r="G1204" s="168" t="s">
        <v>31</v>
      </c>
      <c r="H1204" s="168" t="s">
        <v>31</v>
      </c>
      <c r="I1204" s="168" t="s">
        <v>31</v>
      </c>
      <c r="J1204" s="169">
        <v>499.5</v>
      </c>
      <c r="K1204" s="168" t="s">
        <v>520</v>
      </c>
      <c r="L1204" s="169">
        <v>90.72</v>
      </c>
      <c r="M1204" s="170" t="s">
        <v>31</v>
      </c>
      <c r="N1204" s="171" t="s">
        <v>31</v>
      </c>
      <c r="U1204" s="137" t="s">
        <v>239</v>
      </c>
    </row>
    <row r="1205" spans="1:24" s="132" customFormat="1" x14ac:dyDescent="0.2">
      <c r="A1205" s="167"/>
      <c r="B1205" s="166" t="s">
        <v>31</v>
      </c>
      <c r="C1205" s="904" t="s">
        <v>240</v>
      </c>
      <c r="D1205" s="904"/>
      <c r="E1205" s="904"/>
      <c r="F1205" s="168" t="s">
        <v>241</v>
      </c>
      <c r="G1205" s="168" t="s">
        <v>447</v>
      </c>
      <c r="H1205" s="168" t="s">
        <v>520</v>
      </c>
      <c r="I1205" s="168" t="s">
        <v>2297</v>
      </c>
      <c r="J1205" s="169" t="s">
        <v>31</v>
      </c>
      <c r="K1205" s="168" t="s">
        <v>31</v>
      </c>
      <c r="L1205" s="169" t="s">
        <v>31</v>
      </c>
      <c r="M1205" s="170" t="s">
        <v>31</v>
      </c>
      <c r="N1205" s="171" t="s">
        <v>31</v>
      </c>
      <c r="V1205" s="137" t="s">
        <v>240</v>
      </c>
    </row>
    <row r="1206" spans="1:24" s="132" customFormat="1" x14ac:dyDescent="0.2">
      <c r="A1206" s="167"/>
      <c r="B1206" s="166" t="s">
        <v>31</v>
      </c>
      <c r="C1206" s="917" t="s">
        <v>244</v>
      </c>
      <c r="D1206" s="917"/>
      <c r="E1206" s="917"/>
      <c r="F1206" s="159" t="s">
        <v>31</v>
      </c>
      <c r="G1206" s="159" t="s">
        <v>31</v>
      </c>
      <c r="H1206" s="159" t="s">
        <v>31</v>
      </c>
      <c r="I1206" s="159" t="s">
        <v>31</v>
      </c>
      <c r="J1206" s="160">
        <v>4547.3</v>
      </c>
      <c r="K1206" s="159" t="s">
        <v>31</v>
      </c>
      <c r="L1206" s="160">
        <v>825.9</v>
      </c>
      <c r="M1206" s="161" t="s">
        <v>31</v>
      </c>
      <c r="N1206" s="162" t="s">
        <v>31</v>
      </c>
      <c r="W1206" s="137" t="s">
        <v>244</v>
      </c>
    </row>
    <row r="1207" spans="1:24" s="132" customFormat="1" x14ac:dyDescent="0.2">
      <c r="A1207" s="167"/>
      <c r="B1207" s="166" t="s">
        <v>31</v>
      </c>
      <c r="C1207" s="904" t="s">
        <v>245</v>
      </c>
      <c r="D1207" s="904"/>
      <c r="E1207" s="904"/>
      <c r="F1207" s="168" t="s">
        <v>31</v>
      </c>
      <c r="G1207" s="168" t="s">
        <v>31</v>
      </c>
      <c r="H1207" s="168" t="s">
        <v>31</v>
      </c>
      <c r="I1207" s="168" t="s">
        <v>31</v>
      </c>
      <c r="J1207" s="169" t="s">
        <v>31</v>
      </c>
      <c r="K1207" s="168" t="s">
        <v>31</v>
      </c>
      <c r="L1207" s="169">
        <v>90.72</v>
      </c>
      <c r="M1207" s="170" t="s">
        <v>31</v>
      </c>
      <c r="N1207" s="171" t="s">
        <v>31</v>
      </c>
      <c r="V1207" s="137" t="s">
        <v>245</v>
      </c>
    </row>
    <row r="1208" spans="1:24" s="132" customFormat="1" ht="33.75" x14ac:dyDescent="0.2">
      <c r="A1208" s="167"/>
      <c r="B1208" s="166" t="s">
        <v>246</v>
      </c>
      <c r="C1208" s="904" t="s">
        <v>247</v>
      </c>
      <c r="D1208" s="904"/>
      <c r="E1208" s="904"/>
      <c r="F1208" s="168" t="s">
        <v>144</v>
      </c>
      <c r="G1208" s="168" t="s">
        <v>248</v>
      </c>
      <c r="H1208" s="168" t="s">
        <v>31</v>
      </c>
      <c r="I1208" s="168" t="s">
        <v>248</v>
      </c>
      <c r="J1208" s="169" t="s">
        <v>31</v>
      </c>
      <c r="K1208" s="168" t="s">
        <v>31</v>
      </c>
      <c r="L1208" s="169">
        <v>86.18</v>
      </c>
      <c r="M1208" s="170" t="s">
        <v>31</v>
      </c>
      <c r="N1208" s="171" t="s">
        <v>31</v>
      </c>
      <c r="V1208" s="137" t="s">
        <v>247</v>
      </c>
    </row>
    <row r="1209" spans="1:24" s="132" customFormat="1" ht="22.5" x14ac:dyDescent="0.2">
      <c r="A1209" s="167"/>
      <c r="B1209" s="166" t="s">
        <v>249</v>
      </c>
      <c r="C1209" s="904" t="s">
        <v>250</v>
      </c>
      <c r="D1209" s="904"/>
      <c r="E1209" s="904"/>
      <c r="F1209" s="168" t="s">
        <v>144</v>
      </c>
      <c r="G1209" s="168" t="s">
        <v>251</v>
      </c>
      <c r="H1209" s="168" t="s">
        <v>31</v>
      </c>
      <c r="I1209" s="168" t="s">
        <v>251</v>
      </c>
      <c r="J1209" s="169" t="s">
        <v>31</v>
      </c>
      <c r="K1209" s="168" t="s">
        <v>31</v>
      </c>
      <c r="L1209" s="169">
        <v>45.36</v>
      </c>
      <c r="M1209" s="170" t="s">
        <v>31</v>
      </c>
      <c r="N1209" s="171" t="s">
        <v>31</v>
      </c>
      <c r="V1209" s="137" t="s">
        <v>250</v>
      </c>
    </row>
    <row r="1210" spans="1:24" s="132" customFormat="1" x14ac:dyDescent="0.2">
      <c r="A1210" s="172"/>
      <c r="B1210" s="173"/>
      <c r="C1210" s="918" t="s">
        <v>252</v>
      </c>
      <c r="D1210" s="918"/>
      <c r="E1210" s="918"/>
      <c r="F1210" s="174" t="s">
        <v>31</v>
      </c>
      <c r="G1210" s="174" t="s">
        <v>31</v>
      </c>
      <c r="H1210" s="174" t="s">
        <v>31</v>
      </c>
      <c r="I1210" s="174" t="s">
        <v>31</v>
      </c>
      <c r="J1210" s="175" t="s">
        <v>31</v>
      </c>
      <c r="K1210" s="174" t="s">
        <v>31</v>
      </c>
      <c r="L1210" s="175">
        <v>957.44</v>
      </c>
      <c r="M1210" s="161" t="s">
        <v>31</v>
      </c>
      <c r="N1210" s="176" t="s">
        <v>31</v>
      </c>
      <c r="X1210" s="137" t="s">
        <v>252</v>
      </c>
    </row>
    <row r="1211" spans="1:24" s="132" customFormat="1" ht="45" x14ac:dyDescent="0.2">
      <c r="A1211" s="157" t="s">
        <v>2298</v>
      </c>
      <c r="B1211" s="158" t="s">
        <v>263</v>
      </c>
      <c r="C1211" s="917" t="s">
        <v>305</v>
      </c>
      <c r="D1211" s="917"/>
      <c r="E1211" s="917"/>
      <c r="F1211" s="159" t="s">
        <v>265</v>
      </c>
      <c r="G1211" s="159" t="s">
        <v>31</v>
      </c>
      <c r="H1211" s="159" t="s">
        <v>31</v>
      </c>
      <c r="I1211" s="159" t="s">
        <v>2299</v>
      </c>
      <c r="J1211" s="160">
        <v>2.91</v>
      </c>
      <c r="K1211" s="159" t="s">
        <v>31</v>
      </c>
      <c r="L1211" s="160">
        <v>761.08</v>
      </c>
      <c r="M1211" s="161" t="s">
        <v>31</v>
      </c>
      <c r="N1211" s="162" t="s">
        <v>31</v>
      </c>
      <c r="R1211" s="137" t="s">
        <v>305</v>
      </c>
    </row>
    <row r="1212" spans="1:24" s="132" customFormat="1" x14ac:dyDescent="0.2">
      <c r="A1212" s="163"/>
      <c r="B1212" s="164"/>
      <c r="C1212" s="904" t="s">
        <v>2300</v>
      </c>
      <c r="D1212" s="904"/>
      <c r="E1212" s="904"/>
      <c r="F1212" s="904"/>
      <c r="G1212" s="904"/>
      <c r="H1212" s="904"/>
      <c r="I1212" s="904"/>
      <c r="J1212" s="904"/>
      <c r="K1212" s="904"/>
      <c r="L1212" s="904"/>
      <c r="M1212" s="904"/>
      <c r="N1212" s="912"/>
      <c r="S1212" s="137" t="s">
        <v>2300</v>
      </c>
    </row>
    <row r="1213" spans="1:24" s="132" customFormat="1" ht="45" x14ac:dyDescent="0.2">
      <c r="A1213" s="157" t="s">
        <v>2301</v>
      </c>
      <c r="B1213" s="158" t="s">
        <v>1876</v>
      </c>
      <c r="C1213" s="917" t="s">
        <v>1877</v>
      </c>
      <c r="D1213" s="917"/>
      <c r="E1213" s="917"/>
      <c r="F1213" s="159" t="s">
        <v>228</v>
      </c>
      <c r="G1213" s="159" t="s">
        <v>31</v>
      </c>
      <c r="H1213" s="159" t="s">
        <v>31</v>
      </c>
      <c r="I1213" s="159" t="s">
        <v>2302</v>
      </c>
      <c r="J1213" s="160" t="s">
        <v>31</v>
      </c>
      <c r="K1213" s="159" t="s">
        <v>31</v>
      </c>
      <c r="L1213" s="160" t="s">
        <v>31</v>
      </c>
      <c r="M1213" s="161" t="s">
        <v>31</v>
      </c>
      <c r="N1213" s="162" t="s">
        <v>31</v>
      </c>
      <c r="R1213" s="137" t="s">
        <v>1877</v>
      </c>
    </row>
    <row r="1214" spans="1:24" s="132" customFormat="1" x14ac:dyDescent="0.2">
      <c r="A1214" s="163"/>
      <c r="B1214" s="164"/>
      <c r="C1214" s="904" t="s">
        <v>2303</v>
      </c>
      <c r="D1214" s="904"/>
      <c r="E1214" s="904"/>
      <c r="F1214" s="904"/>
      <c r="G1214" s="904"/>
      <c r="H1214" s="904"/>
      <c r="I1214" s="904"/>
      <c r="J1214" s="904"/>
      <c r="K1214" s="904"/>
      <c r="L1214" s="904"/>
      <c r="M1214" s="904"/>
      <c r="N1214" s="912"/>
      <c r="S1214" s="137" t="s">
        <v>2303</v>
      </c>
    </row>
    <row r="1215" spans="1:24" s="132" customFormat="1" ht="33.75" x14ac:dyDescent="0.2">
      <c r="A1215" s="165"/>
      <c r="B1215" s="166" t="s">
        <v>518</v>
      </c>
      <c r="C1215" s="904" t="s">
        <v>519</v>
      </c>
      <c r="D1215" s="904"/>
      <c r="E1215" s="904"/>
      <c r="F1215" s="904"/>
      <c r="G1215" s="904"/>
      <c r="H1215" s="904"/>
      <c r="I1215" s="904"/>
      <c r="J1215" s="904"/>
      <c r="K1215" s="904"/>
      <c r="L1215" s="904"/>
      <c r="M1215" s="904"/>
      <c r="N1215" s="912"/>
      <c r="T1215" s="137" t="s">
        <v>519</v>
      </c>
    </row>
    <row r="1216" spans="1:24" s="132" customFormat="1" x14ac:dyDescent="0.2">
      <c r="A1216" s="167"/>
      <c r="B1216" s="166" t="s">
        <v>235</v>
      </c>
      <c r="C1216" s="904" t="s">
        <v>236</v>
      </c>
      <c r="D1216" s="904"/>
      <c r="E1216" s="904"/>
      <c r="F1216" s="168" t="s">
        <v>31</v>
      </c>
      <c r="G1216" s="168" t="s">
        <v>31</v>
      </c>
      <c r="H1216" s="168" t="s">
        <v>31</v>
      </c>
      <c r="I1216" s="168" t="s">
        <v>31</v>
      </c>
      <c r="J1216" s="169">
        <v>4500</v>
      </c>
      <c r="K1216" s="168" t="s">
        <v>520</v>
      </c>
      <c r="L1216" s="169">
        <v>3120.19</v>
      </c>
      <c r="M1216" s="170" t="s">
        <v>31</v>
      </c>
      <c r="N1216" s="171" t="s">
        <v>31</v>
      </c>
      <c r="U1216" s="137" t="s">
        <v>236</v>
      </c>
    </row>
    <row r="1217" spans="1:24" s="132" customFormat="1" x14ac:dyDescent="0.2">
      <c r="A1217" s="167"/>
      <c r="B1217" s="166" t="s">
        <v>238</v>
      </c>
      <c r="C1217" s="904" t="s">
        <v>239</v>
      </c>
      <c r="D1217" s="904"/>
      <c r="E1217" s="904"/>
      <c r="F1217" s="168" t="s">
        <v>31</v>
      </c>
      <c r="G1217" s="168" t="s">
        <v>31</v>
      </c>
      <c r="H1217" s="168" t="s">
        <v>31</v>
      </c>
      <c r="I1217" s="168" t="s">
        <v>31</v>
      </c>
      <c r="J1217" s="169">
        <v>607.5</v>
      </c>
      <c r="K1217" s="168" t="s">
        <v>520</v>
      </c>
      <c r="L1217" s="169">
        <v>421.23</v>
      </c>
      <c r="M1217" s="170" t="s">
        <v>31</v>
      </c>
      <c r="N1217" s="171" t="s">
        <v>31</v>
      </c>
      <c r="U1217" s="137" t="s">
        <v>239</v>
      </c>
    </row>
    <row r="1218" spans="1:24" s="132" customFormat="1" x14ac:dyDescent="0.2">
      <c r="A1218" s="167"/>
      <c r="B1218" s="166" t="s">
        <v>31</v>
      </c>
      <c r="C1218" s="904" t="s">
        <v>240</v>
      </c>
      <c r="D1218" s="904"/>
      <c r="E1218" s="904"/>
      <c r="F1218" s="168" t="s">
        <v>241</v>
      </c>
      <c r="G1218" s="168" t="s">
        <v>1606</v>
      </c>
      <c r="H1218" s="168" t="s">
        <v>520</v>
      </c>
      <c r="I1218" s="168" t="s">
        <v>2304</v>
      </c>
      <c r="J1218" s="169" t="s">
        <v>31</v>
      </c>
      <c r="K1218" s="168" t="s">
        <v>31</v>
      </c>
      <c r="L1218" s="169" t="s">
        <v>31</v>
      </c>
      <c r="M1218" s="170" t="s">
        <v>31</v>
      </c>
      <c r="N1218" s="171" t="s">
        <v>31</v>
      </c>
      <c r="V1218" s="137" t="s">
        <v>240</v>
      </c>
    </row>
    <row r="1219" spans="1:24" s="132" customFormat="1" x14ac:dyDescent="0.2">
      <c r="A1219" s="167"/>
      <c r="B1219" s="166" t="s">
        <v>31</v>
      </c>
      <c r="C1219" s="917" t="s">
        <v>244</v>
      </c>
      <c r="D1219" s="917"/>
      <c r="E1219" s="917"/>
      <c r="F1219" s="159" t="s">
        <v>31</v>
      </c>
      <c r="G1219" s="159" t="s">
        <v>31</v>
      </c>
      <c r="H1219" s="159" t="s">
        <v>31</v>
      </c>
      <c r="I1219" s="159" t="s">
        <v>31</v>
      </c>
      <c r="J1219" s="160">
        <v>4500</v>
      </c>
      <c r="K1219" s="159" t="s">
        <v>31</v>
      </c>
      <c r="L1219" s="160">
        <v>3120.19</v>
      </c>
      <c r="M1219" s="161" t="s">
        <v>31</v>
      </c>
      <c r="N1219" s="162" t="s">
        <v>31</v>
      </c>
      <c r="W1219" s="137" t="s">
        <v>244</v>
      </c>
    </row>
    <row r="1220" spans="1:24" s="132" customFormat="1" x14ac:dyDescent="0.2">
      <c r="A1220" s="167"/>
      <c r="B1220" s="166" t="s">
        <v>31</v>
      </c>
      <c r="C1220" s="904" t="s">
        <v>245</v>
      </c>
      <c r="D1220" s="904"/>
      <c r="E1220" s="904"/>
      <c r="F1220" s="168" t="s">
        <v>31</v>
      </c>
      <c r="G1220" s="168" t="s">
        <v>31</v>
      </c>
      <c r="H1220" s="168" t="s">
        <v>31</v>
      </c>
      <c r="I1220" s="168" t="s">
        <v>31</v>
      </c>
      <c r="J1220" s="169" t="s">
        <v>31</v>
      </c>
      <c r="K1220" s="168" t="s">
        <v>31</v>
      </c>
      <c r="L1220" s="169">
        <v>421.23</v>
      </c>
      <c r="M1220" s="170" t="s">
        <v>31</v>
      </c>
      <c r="N1220" s="171" t="s">
        <v>31</v>
      </c>
      <c r="V1220" s="137" t="s">
        <v>245</v>
      </c>
    </row>
    <row r="1221" spans="1:24" s="132" customFormat="1" ht="33.75" x14ac:dyDescent="0.2">
      <c r="A1221" s="167"/>
      <c r="B1221" s="166" t="s">
        <v>246</v>
      </c>
      <c r="C1221" s="904" t="s">
        <v>247</v>
      </c>
      <c r="D1221" s="904"/>
      <c r="E1221" s="904"/>
      <c r="F1221" s="168" t="s">
        <v>144</v>
      </c>
      <c r="G1221" s="168" t="s">
        <v>248</v>
      </c>
      <c r="H1221" s="168" t="s">
        <v>31</v>
      </c>
      <c r="I1221" s="168" t="s">
        <v>248</v>
      </c>
      <c r="J1221" s="169" t="s">
        <v>31</v>
      </c>
      <c r="K1221" s="168" t="s">
        <v>31</v>
      </c>
      <c r="L1221" s="169">
        <v>400.17</v>
      </c>
      <c r="M1221" s="170" t="s">
        <v>31</v>
      </c>
      <c r="N1221" s="171" t="s">
        <v>31</v>
      </c>
      <c r="V1221" s="137" t="s">
        <v>247</v>
      </c>
    </row>
    <row r="1222" spans="1:24" s="132" customFormat="1" ht="22.5" x14ac:dyDescent="0.2">
      <c r="A1222" s="167"/>
      <c r="B1222" s="166" t="s">
        <v>249</v>
      </c>
      <c r="C1222" s="904" t="s">
        <v>250</v>
      </c>
      <c r="D1222" s="904"/>
      <c r="E1222" s="904"/>
      <c r="F1222" s="168" t="s">
        <v>144</v>
      </c>
      <c r="G1222" s="168" t="s">
        <v>251</v>
      </c>
      <c r="H1222" s="168" t="s">
        <v>31</v>
      </c>
      <c r="I1222" s="168" t="s">
        <v>251</v>
      </c>
      <c r="J1222" s="169" t="s">
        <v>31</v>
      </c>
      <c r="K1222" s="168" t="s">
        <v>31</v>
      </c>
      <c r="L1222" s="169">
        <v>210.62</v>
      </c>
      <c r="M1222" s="170" t="s">
        <v>31</v>
      </c>
      <c r="N1222" s="171" t="s">
        <v>31</v>
      </c>
      <c r="V1222" s="137" t="s">
        <v>250</v>
      </c>
    </row>
    <row r="1223" spans="1:24" s="132" customFormat="1" x14ac:dyDescent="0.2">
      <c r="A1223" s="172"/>
      <c r="B1223" s="173"/>
      <c r="C1223" s="918" t="s">
        <v>252</v>
      </c>
      <c r="D1223" s="918"/>
      <c r="E1223" s="918"/>
      <c r="F1223" s="174" t="s">
        <v>31</v>
      </c>
      <c r="G1223" s="174" t="s">
        <v>31</v>
      </c>
      <c r="H1223" s="174" t="s">
        <v>31</v>
      </c>
      <c r="I1223" s="174" t="s">
        <v>31</v>
      </c>
      <c r="J1223" s="175" t="s">
        <v>31</v>
      </c>
      <c r="K1223" s="174" t="s">
        <v>31</v>
      </c>
      <c r="L1223" s="175">
        <v>3730.98</v>
      </c>
      <c r="M1223" s="161" t="s">
        <v>31</v>
      </c>
      <c r="N1223" s="176" t="s">
        <v>31</v>
      </c>
      <c r="X1223" s="137" t="s">
        <v>252</v>
      </c>
    </row>
    <row r="1224" spans="1:24" s="132" customFormat="1" ht="33.75" x14ac:dyDescent="0.2">
      <c r="A1224" s="157" t="s">
        <v>2305</v>
      </c>
      <c r="B1224" s="158" t="s">
        <v>1881</v>
      </c>
      <c r="C1224" s="917" t="s">
        <v>1882</v>
      </c>
      <c r="D1224" s="917"/>
      <c r="E1224" s="917"/>
      <c r="F1224" s="159" t="s">
        <v>228</v>
      </c>
      <c r="G1224" s="159" t="s">
        <v>31</v>
      </c>
      <c r="H1224" s="159" t="s">
        <v>31</v>
      </c>
      <c r="I1224" s="159" t="s">
        <v>2302</v>
      </c>
      <c r="J1224" s="160" t="s">
        <v>31</v>
      </c>
      <c r="K1224" s="159" t="s">
        <v>31</v>
      </c>
      <c r="L1224" s="160" t="s">
        <v>31</v>
      </c>
      <c r="M1224" s="161" t="s">
        <v>31</v>
      </c>
      <c r="N1224" s="162" t="s">
        <v>31</v>
      </c>
      <c r="R1224" s="137" t="s">
        <v>1882</v>
      </c>
    </row>
    <row r="1225" spans="1:24" s="132" customFormat="1" x14ac:dyDescent="0.2">
      <c r="A1225" s="163"/>
      <c r="B1225" s="164"/>
      <c r="C1225" s="904" t="s">
        <v>2303</v>
      </c>
      <c r="D1225" s="904"/>
      <c r="E1225" s="904"/>
      <c r="F1225" s="904"/>
      <c r="G1225" s="904"/>
      <c r="H1225" s="904"/>
      <c r="I1225" s="904"/>
      <c r="J1225" s="904"/>
      <c r="K1225" s="904"/>
      <c r="L1225" s="904"/>
      <c r="M1225" s="904"/>
      <c r="N1225" s="912"/>
      <c r="S1225" s="137" t="s">
        <v>2303</v>
      </c>
    </row>
    <row r="1226" spans="1:24" s="132" customFormat="1" ht="33.75" x14ac:dyDescent="0.2">
      <c r="A1226" s="165"/>
      <c r="B1226" s="166" t="s">
        <v>518</v>
      </c>
      <c r="C1226" s="904" t="s">
        <v>519</v>
      </c>
      <c r="D1226" s="904"/>
      <c r="E1226" s="904"/>
      <c r="F1226" s="904"/>
      <c r="G1226" s="904"/>
      <c r="H1226" s="904"/>
      <c r="I1226" s="904"/>
      <c r="J1226" s="904"/>
      <c r="K1226" s="904"/>
      <c r="L1226" s="904"/>
      <c r="M1226" s="904"/>
      <c r="N1226" s="912"/>
      <c r="T1226" s="137" t="s">
        <v>519</v>
      </c>
    </row>
    <row r="1227" spans="1:24" s="132" customFormat="1" x14ac:dyDescent="0.2">
      <c r="A1227" s="167"/>
      <c r="B1227" s="166" t="s">
        <v>235</v>
      </c>
      <c r="C1227" s="904" t="s">
        <v>236</v>
      </c>
      <c r="D1227" s="904"/>
      <c r="E1227" s="904"/>
      <c r="F1227" s="168" t="s">
        <v>31</v>
      </c>
      <c r="G1227" s="168" t="s">
        <v>31</v>
      </c>
      <c r="H1227" s="168" t="s">
        <v>31</v>
      </c>
      <c r="I1227" s="168" t="s">
        <v>31</v>
      </c>
      <c r="J1227" s="169">
        <v>1699.71</v>
      </c>
      <c r="K1227" s="168" t="s">
        <v>520</v>
      </c>
      <c r="L1227" s="169">
        <v>1178.54</v>
      </c>
      <c r="M1227" s="170" t="s">
        <v>31</v>
      </c>
      <c r="N1227" s="171" t="s">
        <v>31</v>
      </c>
      <c r="U1227" s="137" t="s">
        <v>236</v>
      </c>
    </row>
    <row r="1228" spans="1:24" s="132" customFormat="1" x14ac:dyDescent="0.2">
      <c r="A1228" s="167"/>
      <c r="B1228" s="166" t="s">
        <v>238</v>
      </c>
      <c r="C1228" s="904" t="s">
        <v>239</v>
      </c>
      <c r="D1228" s="904"/>
      <c r="E1228" s="904"/>
      <c r="F1228" s="168" t="s">
        <v>31</v>
      </c>
      <c r="G1228" s="168" t="s">
        <v>31</v>
      </c>
      <c r="H1228" s="168" t="s">
        <v>31</v>
      </c>
      <c r="I1228" s="168" t="s">
        <v>31</v>
      </c>
      <c r="J1228" s="169">
        <v>172.8</v>
      </c>
      <c r="K1228" s="168" t="s">
        <v>520</v>
      </c>
      <c r="L1228" s="169">
        <v>119.82</v>
      </c>
      <c r="M1228" s="170" t="s">
        <v>31</v>
      </c>
      <c r="N1228" s="171" t="s">
        <v>31</v>
      </c>
      <c r="U1228" s="137" t="s">
        <v>239</v>
      </c>
    </row>
    <row r="1229" spans="1:24" s="132" customFormat="1" x14ac:dyDescent="0.2">
      <c r="A1229" s="167"/>
      <c r="B1229" s="166" t="s">
        <v>31</v>
      </c>
      <c r="C1229" s="904" t="s">
        <v>240</v>
      </c>
      <c r="D1229" s="904"/>
      <c r="E1229" s="904"/>
      <c r="F1229" s="168" t="s">
        <v>241</v>
      </c>
      <c r="G1229" s="168" t="s">
        <v>1883</v>
      </c>
      <c r="H1229" s="168" t="s">
        <v>520</v>
      </c>
      <c r="I1229" s="168" t="s">
        <v>2306</v>
      </c>
      <c r="J1229" s="169" t="s">
        <v>31</v>
      </c>
      <c r="K1229" s="168" t="s">
        <v>31</v>
      </c>
      <c r="L1229" s="169" t="s">
        <v>31</v>
      </c>
      <c r="M1229" s="170" t="s">
        <v>31</v>
      </c>
      <c r="N1229" s="171" t="s">
        <v>31</v>
      </c>
      <c r="V1229" s="137" t="s">
        <v>240</v>
      </c>
    </row>
    <row r="1230" spans="1:24" s="132" customFormat="1" x14ac:dyDescent="0.2">
      <c r="A1230" s="167"/>
      <c r="B1230" s="166" t="s">
        <v>31</v>
      </c>
      <c r="C1230" s="917" t="s">
        <v>244</v>
      </c>
      <c r="D1230" s="917"/>
      <c r="E1230" s="917"/>
      <c r="F1230" s="159" t="s">
        <v>31</v>
      </c>
      <c r="G1230" s="159" t="s">
        <v>31</v>
      </c>
      <c r="H1230" s="159" t="s">
        <v>31</v>
      </c>
      <c r="I1230" s="159" t="s">
        <v>31</v>
      </c>
      <c r="J1230" s="160">
        <v>1699.71</v>
      </c>
      <c r="K1230" s="159" t="s">
        <v>31</v>
      </c>
      <c r="L1230" s="160">
        <v>1178.54</v>
      </c>
      <c r="M1230" s="161" t="s">
        <v>31</v>
      </c>
      <c r="N1230" s="162" t="s">
        <v>31</v>
      </c>
      <c r="W1230" s="137" t="s">
        <v>244</v>
      </c>
    </row>
    <row r="1231" spans="1:24" s="132" customFormat="1" x14ac:dyDescent="0.2">
      <c r="A1231" s="167"/>
      <c r="B1231" s="166" t="s">
        <v>31</v>
      </c>
      <c r="C1231" s="904" t="s">
        <v>245</v>
      </c>
      <c r="D1231" s="904"/>
      <c r="E1231" s="904"/>
      <c r="F1231" s="168" t="s">
        <v>31</v>
      </c>
      <c r="G1231" s="168" t="s">
        <v>31</v>
      </c>
      <c r="H1231" s="168" t="s">
        <v>31</v>
      </c>
      <c r="I1231" s="168" t="s">
        <v>31</v>
      </c>
      <c r="J1231" s="169" t="s">
        <v>31</v>
      </c>
      <c r="K1231" s="168" t="s">
        <v>31</v>
      </c>
      <c r="L1231" s="169">
        <v>119.82</v>
      </c>
      <c r="M1231" s="170" t="s">
        <v>31</v>
      </c>
      <c r="N1231" s="171" t="s">
        <v>31</v>
      </c>
      <c r="V1231" s="137" t="s">
        <v>245</v>
      </c>
    </row>
    <row r="1232" spans="1:24" s="132" customFormat="1" ht="33.75" x14ac:dyDescent="0.2">
      <c r="A1232" s="167"/>
      <c r="B1232" s="166" t="s">
        <v>246</v>
      </c>
      <c r="C1232" s="904" t="s">
        <v>247</v>
      </c>
      <c r="D1232" s="904"/>
      <c r="E1232" s="904"/>
      <c r="F1232" s="168" t="s">
        <v>144</v>
      </c>
      <c r="G1232" s="168" t="s">
        <v>248</v>
      </c>
      <c r="H1232" s="168" t="s">
        <v>31</v>
      </c>
      <c r="I1232" s="168" t="s">
        <v>248</v>
      </c>
      <c r="J1232" s="169" t="s">
        <v>31</v>
      </c>
      <c r="K1232" s="168" t="s">
        <v>31</v>
      </c>
      <c r="L1232" s="169">
        <v>113.83</v>
      </c>
      <c r="M1232" s="170" t="s">
        <v>31</v>
      </c>
      <c r="N1232" s="171" t="s">
        <v>31</v>
      </c>
      <c r="V1232" s="137" t="s">
        <v>247</v>
      </c>
    </row>
    <row r="1233" spans="1:24" s="132" customFormat="1" ht="22.5" x14ac:dyDescent="0.2">
      <c r="A1233" s="167"/>
      <c r="B1233" s="166" t="s">
        <v>249</v>
      </c>
      <c r="C1233" s="904" t="s">
        <v>250</v>
      </c>
      <c r="D1233" s="904"/>
      <c r="E1233" s="904"/>
      <c r="F1233" s="168" t="s">
        <v>144</v>
      </c>
      <c r="G1233" s="168" t="s">
        <v>251</v>
      </c>
      <c r="H1233" s="168" t="s">
        <v>31</v>
      </c>
      <c r="I1233" s="168" t="s">
        <v>251</v>
      </c>
      <c r="J1233" s="169" t="s">
        <v>31</v>
      </c>
      <c r="K1233" s="168" t="s">
        <v>31</v>
      </c>
      <c r="L1233" s="169">
        <v>59.91</v>
      </c>
      <c r="M1233" s="170" t="s">
        <v>31</v>
      </c>
      <c r="N1233" s="171" t="s">
        <v>31</v>
      </c>
      <c r="V1233" s="137" t="s">
        <v>250</v>
      </c>
    </row>
    <row r="1234" spans="1:24" s="132" customFormat="1" x14ac:dyDescent="0.2">
      <c r="A1234" s="172"/>
      <c r="B1234" s="173"/>
      <c r="C1234" s="918" t="s">
        <v>252</v>
      </c>
      <c r="D1234" s="918"/>
      <c r="E1234" s="918"/>
      <c r="F1234" s="174" t="s">
        <v>31</v>
      </c>
      <c r="G1234" s="174" t="s">
        <v>31</v>
      </c>
      <c r="H1234" s="174" t="s">
        <v>31</v>
      </c>
      <c r="I1234" s="174" t="s">
        <v>31</v>
      </c>
      <c r="J1234" s="175" t="s">
        <v>31</v>
      </c>
      <c r="K1234" s="174" t="s">
        <v>31</v>
      </c>
      <c r="L1234" s="175">
        <v>1352.28</v>
      </c>
      <c r="M1234" s="161" t="s">
        <v>31</v>
      </c>
      <c r="N1234" s="176" t="s">
        <v>31</v>
      </c>
      <c r="X1234" s="137" t="s">
        <v>252</v>
      </c>
    </row>
    <row r="1235" spans="1:24" s="132" customFormat="1" ht="33.75" x14ac:dyDescent="0.2">
      <c r="A1235" s="157" t="s">
        <v>2307</v>
      </c>
      <c r="B1235" s="158" t="s">
        <v>1885</v>
      </c>
      <c r="C1235" s="917" t="s">
        <v>1886</v>
      </c>
      <c r="D1235" s="917"/>
      <c r="E1235" s="917"/>
      <c r="F1235" s="159" t="s">
        <v>228</v>
      </c>
      <c r="G1235" s="159" t="s">
        <v>31</v>
      </c>
      <c r="H1235" s="159" t="s">
        <v>31</v>
      </c>
      <c r="I1235" s="159" t="s">
        <v>2302</v>
      </c>
      <c r="J1235" s="160" t="s">
        <v>31</v>
      </c>
      <c r="K1235" s="159" t="s">
        <v>31</v>
      </c>
      <c r="L1235" s="160" t="s">
        <v>31</v>
      </c>
      <c r="M1235" s="161" t="s">
        <v>31</v>
      </c>
      <c r="N1235" s="162" t="s">
        <v>31</v>
      </c>
      <c r="R1235" s="137" t="s">
        <v>1886</v>
      </c>
    </row>
    <row r="1236" spans="1:24" s="132" customFormat="1" x14ac:dyDescent="0.2">
      <c r="A1236" s="163"/>
      <c r="B1236" s="164"/>
      <c r="C1236" s="904" t="s">
        <v>2303</v>
      </c>
      <c r="D1236" s="904"/>
      <c r="E1236" s="904"/>
      <c r="F1236" s="904"/>
      <c r="G1236" s="904"/>
      <c r="H1236" s="904"/>
      <c r="I1236" s="904"/>
      <c r="J1236" s="904"/>
      <c r="K1236" s="904"/>
      <c r="L1236" s="904"/>
      <c r="M1236" s="904"/>
      <c r="N1236" s="912"/>
      <c r="S1236" s="137" t="s">
        <v>2303</v>
      </c>
    </row>
    <row r="1237" spans="1:24" s="132" customFormat="1" ht="33.75" x14ac:dyDescent="0.2">
      <c r="A1237" s="165"/>
      <c r="B1237" s="166" t="s">
        <v>518</v>
      </c>
      <c r="C1237" s="904" t="s">
        <v>519</v>
      </c>
      <c r="D1237" s="904"/>
      <c r="E1237" s="904"/>
      <c r="F1237" s="904"/>
      <c r="G1237" s="904"/>
      <c r="H1237" s="904"/>
      <c r="I1237" s="904"/>
      <c r="J1237" s="904"/>
      <c r="K1237" s="904"/>
      <c r="L1237" s="904"/>
      <c r="M1237" s="904"/>
      <c r="N1237" s="912"/>
      <c r="T1237" s="137" t="s">
        <v>519</v>
      </c>
    </row>
    <row r="1238" spans="1:24" s="132" customFormat="1" x14ac:dyDescent="0.2">
      <c r="A1238" s="167"/>
      <c r="B1238" s="166" t="s">
        <v>235</v>
      </c>
      <c r="C1238" s="904" t="s">
        <v>236</v>
      </c>
      <c r="D1238" s="904"/>
      <c r="E1238" s="904"/>
      <c r="F1238" s="168" t="s">
        <v>31</v>
      </c>
      <c r="G1238" s="168" t="s">
        <v>31</v>
      </c>
      <c r="H1238" s="168" t="s">
        <v>31</v>
      </c>
      <c r="I1238" s="168" t="s">
        <v>31</v>
      </c>
      <c r="J1238" s="169">
        <v>852.51</v>
      </c>
      <c r="K1238" s="168" t="s">
        <v>520</v>
      </c>
      <c r="L1238" s="169">
        <v>591.11</v>
      </c>
      <c r="M1238" s="170" t="s">
        <v>31</v>
      </c>
      <c r="N1238" s="171" t="s">
        <v>31</v>
      </c>
      <c r="U1238" s="137" t="s">
        <v>236</v>
      </c>
    </row>
    <row r="1239" spans="1:24" s="132" customFormat="1" x14ac:dyDescent="0.2">
      <c r="A1239" s="167"/>
      <c r="B1239" s="166" t="s">
        <v>238</v>
      </c>
      <c r="C1239" s="904" t="s">
        <v>239</v>
      </c>
      <c r="D1239" s="904"/>
      <c r="E1239" s="904"/>
      <c r="F1239" s="168" t="s">
        <v>31</v>
      </c>
      <c r="G1239" s="168" t="s">
        <v>31</v>
      </c>
      <c r="H1239" s="168" t="s">
        <v>31</v>
      </c>
      <c r="I1239" s="168" t="s">
        <v>31</v>
      </c>
      <c r="J1239" s="169">
        <v>86.67</v>
      </c>
      <c r="K1239" s="168" t="s">
        <v>520</v>
      </c>
      <c r="L1239" s="169">
        <v>60.09</v>
      </c>
      <c r="M1239" s="170" t="s">
        <v>31</v>
      </c>
      <c r="N1239" s="171" t="s">
        <v>31</v>
      </c>
      <c r="U1239" s="137" t="s">
        <v>239</v>
      </c>
    </row>
    <row r="1240" spans="1:24" s="132" customFormat="1" x14ac:dyDescent="0.2">
      <c r="A1240" s="167"/>
      <c r="B1240" s="166" t="s">
        <v>31</v>
      </c>
      <c r="C1240" s="904" t="s">
        <v>240</v>
      </c>
      <c r="D1240" s="904"/>
      <c r="E1240" s="904"/>
      <c r="F1240" s="168" t="s">
        <v>241</v>
      </c>
      <c r="G1240" s="168" t="s">
        <v>1888</v>
      </c>
      <c r="H1240" s="168" t="s">
        <v>520</v>
      </c>
      <c r="I1240" s="168" t="s">
        <v>2308</v>
      </c>
      <c r="J1240" s="169" t="s">
        <v>31</v>
      </c>
      <c r="K1240" s="168" t="s">
        <v>31</v>
      </c>
      <c r="L1240" s="169" t="s">
        <v>31</v>
      </c>
      <c r="M1240" s="170" t="s">
        <v>31</v>
      </c>
      <c r="N1240" s="171" t="s">
        <v>31</v>
      </c>
      <c r="V1240" s="137" t="s">
        <v>240</v>
      </c>
    </row>
    <row r="1241" spans="1:24" s="132" customFormat="1" x14ac:dyDescent="0.2">
      <c r="A1241" s="167"/>
      <c r="B1241" s="166" t="s">
        <v>31</v>
      </c>
      <c r="C1241" s="917" t="s">
        <v>244</v>
      </c>
      <c r="D1241" s="917"/>
      <c r="E1241" s="917"/>
      <c r="F1241" s="159" t="s">
        <v>31</v>
      </c>
      <c r="G1241" s="159" t="s">
        <v>31</v>
      </c>
      <c r="H1241" s="159" t="s">
        <v>31</v>
      </c>
      <c r="I1241" s="159" t="s">
        <v>31</v>
      </c>
      <c r="J1241" s="160">
        <v>852.51</v>
      </c>
      <c r="K1241" s="159" t="s">
        <v>31</v>
      </c>
      <c r="L1241" s="160">
        <v>591.11</v>
      </c>
      <c r="M1241" s="161" t="s">
        <v>31</v>
      </c>
      <c r="N1241" s="162" t="s">
        <v>31</v>
      </c>
      <c r="W1241" s="137" t="s">
        <v>244</v>
      </c>
    </row>
    <row r="1242" spans="1:24" s="132" customFormat="1" x14ac:dyDescent="0.2">
      <c r="A1242" s="167"/>
      <c r="B1242" s="166" t="s">
        <v>31</v>
      </c>
      <c r="C1242" s="904" t="s">
        <v>245</v>
      </c>
      <c r="D1242" s="904"/>
      <c r="E1242" s="904"/>
      <c r="F1242" s="168" t="s">
        <v>31</v>
      </c>
      <c r="G1242" s="168" t="s">
        <v>31</v>
      </c>
      <c r="H1242" s="168" t="s">
        <v>31</v>
      </c>
      <c r="I1242" s="168" t="s">
        <v>31</v>
      </c>
      <c r="J1242" s="169" t="s">
        <v>31</v>
      </c>
      <c r="K1242" s="168" t="s">
        <v>31</v>
      </c>
      <c r="L1242" s="169">
        <v>60.09</v>
      </c>
      <c r="M1242" s="170" t="s">
        <v>31</v>
      </c>
      <c r="N1242" s="171" t="s">
        <v>31</v>
      </c>
      <c r="V1242" s="137" t="s">
        <v>245</v>
      </c>
    </row>
    <row r="1243" spans="1:24" s="132" customFormat="1" ht="33.75" x14ac:dyDescent="0.2">
      <c r="A1243" s="167"/>
      <c r="B1243" s="166" t="s">
        <v>246</v>
      </c>
      <c r="C1243" s="904" t="s">
        <v>247</v>
      </c>
      <c r="D1243" s="904"/>
      <c r="E1243" s="904"/>
      <c r="F1243" s="168" t="s">
        <v>144</v>
      </c>
      <c r="G1243" s="168" t="s">
        <v>248</v>
      </c>
      <c r="H1243" s="168" t="s">
        <v>31</v>
      </c>
      <c r="I1243" s="168" t="s">
        <v>248</v>
      </c>
      <c r="J1243" s="169" t="s">
        <v>31</v>
      </c>
      <c r="K1243" s="168" t="s">
        <v>31</v>
      </c>
      <c r="L1243" s="169">
        <v>57.09</v>
      </c>
      <c r="M1243" s="170" t="s">
        <v>31</v>
      </c>
      <c r="N1243" s="171" t="s">
        <v>31</v>
      </c>
      <c r="V1243" s="137" t="s">
        <v>247</v>
      </c>
    </row>
    <row r="1244" spans="1:24" s="132" customFormat="1" ht="22.5" x14ac:dyDescent="0.2">
      <c r="A1244" s="167"/>
      <c r="B1244" s="166" t="s">
        <v>249</v>
      </c>
      <c r="C1244" s="904" t="s">
        <v>250</v>
      </c>
      <c r="D1244" s="904"/>
      <c r="E1244" s="904"/>
      <c r="F1244" s="168" t="s">
        <v>144</v>
      </c>
      <c r="G1244" s="168" t="s">
        <v>251</v>
      </c>
      <c r="H1244" s="168" t="s">
        <v>31</v>
      </c>
      <c r="I1244" s="168" t="s">
        <v>251</v>
      </c>
      <c r="J1244" s="169" t="s">
        <v>31</v>
      </c>
      <c r="K1244" s="168" t="s">
        <v>31</v>
      </c>
      <c r="L1244" s="169">
        <v>30.05</v>
      </c>
      <c r="M1244" s="170" t="s">
        <v>31</v>
      </c>
      <c r="N1244" s="171" t="s">
        <v>31</v>
      </c>
      <c r="V1244" s="137" t="s">
        <v>250</v>
      </c>
    </row>
    <row r="1245" spans="1:24" s="132" customFormat="1" x14ac:dyDescent="0.2">
      <c r="A1245" s="172"/>
      <c r="B1245" s="173"/>
      <c r="C1245" s="918" t="s">
        <v>252</v>
      </c>
      <c r="D1245" s="918"/>
      <c r="E1245" s="918"/>
      <c r="F1245" s="174" t="s">
        <v>31</v>
      </c>
      <c r="G1245" s="174" t="s">
        <v>31</v>
      </c>
      <c r="H1245" s="174" t="s">
        <v>31</v>
      </c>
      <c r="I1245" s="174" t="s">
        <v>31</v>
      </c>
      <c r="J1245" s="175" t="s">
        <v>31</v>
      </c>
      <c r="K1245" s="174" t="s">
        <v>31</v>
      </c>
      <c r="L1245" s="175">
        <v>678.25</v>
      </c>
      <c r="M1245" s="161" t="s">
        <v>31</v>
      </c>
      <c r="N1245" s="176" t="s">
        <v>31</v>
      </c>
      <c r="X1245" s="137" t="s">
        <v>252</v>
      </c>
    </row>
    <row r="1246" spans="1:24" s="132" customFormat="1" ht="45" x14ac:dyDescent="0.2">
      <c r="A1246" s="157" t="s">
        <v>2309</v>
      </c>
      <c r="B1246" s="158" t="s">
        <v>1890</v>
      </c>
      <c r="C1246" s="917" t="s">
        <v>1891</v>
      </c>
      <c r="D1246" s="917"/>
      <c r="E1246" s="917"/>
      <c r="F1246" s="159" t="s">
        <v>228</v>
      </c>
      <c r="G1246" s="159" t="s">
        <v>31</v>
      </c>
      <c r="H1246" s="159" t="s">
        <v>31</v>
      </c>
      <c r="I1246" s="159" t="s">
        <v>2302</v>
      </c>
      <c r="J1246" s="160" t="s">
        <v>31</v>
      </c>
      <c r="K1246" s="159" t="s">
        <v>31</v>
      </c>
      <c r="L1246" s="160" t="s">
        <v>31</v>
      </c>
      <c r="M1246" s="161" t="s">
        <v>31</v>
      </c>
      <c r="N1246" s="162" t="s">
        <v>31</v>
      </c>
      <c r="R1246" s="137" t="s">
        <v>1891</v>
      </c>
    </row>
    <row r="1247" spans="1:24" s="132" customFormat="1" x14ac:dyDescent="0.2">
      <c r="A1247" s="163"/>
      <c r="B1247" s="164"/>
      <c r="C1247" s="904" t="s">
        <v>2303</v>
      </c>
      <c r="D1247" s="904"/>
      <c r="E1247" s="904"/>
      <c r="F1247" s="904"/>
      <c r="G1247" s="904"/>
      <c r="H1247" s="904"/>
      <c r="I1247" s="904"/>
      <c r="J1247" s="904"/>
      <c r="K1247" s="904"/>
      <c r="L1247" s="904"/>
      <c r="M1247" s="904"/>
      <c r="N1247" s="912"/>
      <c r="S1247" s="137" t="s">
        <v>2303</v>
      </c>
    </row>
    <row r="1248" spans="1:24" s="132" customFormat="1" ht="33.75" x14ac:dyDescent="0.2">
      <c r="A1248" s="165"/>
      <c r="B1248" s="166" t="s">
        <v>518</v>
      </c>
      <c r="C1248" s="904" t="s">
        <v>519</v>
      </c>
      <c r="D1248" s="904"/>
      <c r="E1248" s="904"/>
      <c r="F1248" s="904"/>
      <c r="G1248" s="904"/>
      <c r="H1248" s="904"/>
      <c r="I1248" s="904"/>
      <c r="J1248" s="904"/>
      <c r="K1248" s="904"/>
      <c r="L1248" s="904"/>
      <c r="M1248" s="904"/>
      <c r="N1248" s="912"/>
      <c r="T1248" s="137" t="s">
        <v>519</v>
      </c>
    </row>
    <row r="1249" spans="1:24" s="132" customFormat="1" x14ac:dyDescent="0.2">
      <c r="A1249" s="167"/>
      <c r="B1249" s="166" t="s">
        <v>235</v>
      </c>
      <c r="C1249" s="904" t="s">
        <v>236</v>
      </c>
      <c r="D1249" s="904"/>
      <c r="E1249" s="904"/>
      <c r="F1249" s="168" t="s">
        <v>31</v>
      </c>
      <c r="G1249" s="168" t="s">
        <v>31</v>
      </c>
      <c r="H1249" s="168" t="s">
        <v>31</v>
      </c>
      <c r="I1249" s="168" t="s">
        <v>31</v>
      </c>
      <c r="J1249" s="169">
        <v>308.07</v>
      </c>
      <c r="K1249" s="168" t="s">
        <v>520</v>
      </c>
      <c r="L1249" s="169">
        <v>213.61</v>
      </c>
      <c r="M1249" s="170" t="s">
        <v>31</v>
      </c>
      <c r="N1249" s="171" t="s">
        <v>31</v>
      </c>
      <c r="U1249" s="137" t="s">
        <v>236</v>
      </c>
    </row>
    <row r="1250" spans="1:24" s="132" customFormat="1" x14ac:dyDescent="0.2">
      <c r="A1250" s="167"/>
      <c r="B1250" s="166" t="s">
        <v>238</v>
      </c>
      <c r="C1250" s="904" t="s">
        <v>239</v>
      </c>
      <c r="D1250" s="904"/>
      <c r="E1250" s="904"/>
      <c r="F1250" s="168" t="s">
        <v>31</v>
      </c>
      <c r="G1250" s="168" t="s">
        <v>31</v>
      </c>
      <c r="H1250" s="168" t="s">
        <v>31</v>
      </c>
      <c r="I1250" s="168" t="s">
        <v>31</v>
      </c>
      <c r="J1250" s="169">
        <v>31.32</v>
      </c>
      <c r="K1250" s="168" t="s">
        <v>520</v>
      </c>
      <c r="L1250" s="169">
        <v>21.72</v>
      </c>
      <c r="M1250" s="170" t="s">
        <v>31</v>
      </c>
      <c r="N1250" s="171" t="s">
        <v>31</v>
      </c>
      <c r="U1250" s="137" t="s">
        <v>239</v>
      </c>
    </row>
    <row r="1251" spans="1:24" s="132" customFormat="1" x14ac:dyDescent="0.2">
      <c r="A1251" s="167"/>
      <c r="B1251" s="166" t="s">
        <v>31</v>
      </c>
      <c r="C1251" s="904" t="s">
        <v>240</v>
      </c>
      <c r="D1251" s="904"/>
      <c r="E1251" s="904"/>
      <c r="F1251" s="168" t="s">
        <v>241</v>
      </c>
      <c r="G1251" s="168" t="s">
        <v>1892</v>
      </c>
      <c r="H1251" s="168" t="s">
        <v>520</v>
      </c>
      <c r="I1251" s="168" t="s">
        <v>2310</v>
      </c>
      <c r="J1251" s="169" t="s">
        <v>31</v>
      </c>
      <c r="K1251" s="168" t="s">
        <v>31</v>
      </c>
      <c r="L1251" s="169" t="s">
        <v>31</v>
      </c>
      <c r="M1251" s="170" t="s">
        <v>31</v>
      </c>
      <c r="N1251" s="171" t="s">
        <v>31</v>
      </c>
      <c r="V1251" s="137" t="s">
        <v>240</v>
      </c>
    </row>
    <row r="1252" spans="1:24" s="132" customFormat="1" x14ac:dyDescent="0.2">
      <c r="A1252" s="167"/>
      <c r="B1252" s="166" t="s">
        <v>31</v>
      </c>
      <c r="C1252" s="917" t="s">
        <v>244</v>
      </c>
      <c r="D1252" s="917"/>
      <c r="E1252" s="917"/>
      <c r="F1252" s="159" t="s">
        <v>31</v>
      </c>
      <c r="G1252" s="159" t="s">
        <v>31</v>
      </c>
      <c r="H1252" s="159" t="s">
        <v>31</v>
      </c>
      <c r="I1252" s="159" t="s">
        <v>31</v>
      </c>
      <c r="J1252" s="160">
        <v>308.07</v>
      </c>
      <c r="K1252" s="159" t="s">
        <v>31</v>
      </c>
      <c r="L1252" s="160">
        <v>213.61</v>
      </c>
      <c r="M1252" s="161" t="s">
        <v>31</v>
      </c>
      <c r="N1252" s="162" t="s">
        <v>31</v>
      </c>
      <c r="W1252" s="137" t="s">
        <v>244</v>
      </c>
    </row>
    <row r="1253" spans="1:24" s="132" customFormat="1" x14ac:dyDescent="0.2">
      <c r="A1253" s="167"/>
      <c r="B1253" s="166" t="s">
        <v>31</v>
      </c>
      <c r="C1253" s="904" t="s">
        <v>245</v>
      </c>
      <c r="D1253" s="904"/>
      <c r="E1253" s="904"/>
      <c r="F1253" s="168" t="s">
        <v>31</v>
      </c>
      <c r="G1253" s="168" t="s">
        <v>31</v>
      </c>
      <c r="H1253" s="168" t="s">
        <v>31</v>
      </c>
      <c r="I1253" s="168" t="s">
        <v>31</v>
      </c>
      <c r="J1253" s="169" t="s">
        <v>31</v>
      </c>
      <c r="K1253" s="168" t="s">
        <v>31</v>
      </c>
      <c r="L1253" s="169">
        <v>21.72</v>
      </c>
      <c r="M1253" s="170" t="s">
        <v>31</v>
      </c>
      <c r="N1253" s="171" t="s">
        <v>31</v>
      </c>
      <c r="V1253" s="137" t="s">
        <v>245</v>
      </c>
    </row>
    <row r="1254" spans="1:24" s="132" customFormat="1" ht="33.75" x14ac:dyDescent="0.2">
      <c r="A1254" s="167"/>
      <c r="B1254" s="166" t="s">
        <v>246</v>
      </c>
      <c r="C1254" s="904" t="s">
        <v>247</v>
      </c>
      <c r="D1254" s="904"/>
      <c r="E1254" s="904"/>
      <c r="F1254" s="168" t="s">
        <v>144</v>
      </c>
      <c r="G1254" s="168" t="s">
        <v>248</v>
      </c>
      <c r="H1254" s="168" t="s">
        <v>31</v>
      </c>
      <c r="I1254" s="168" t="s">
        <v>248</v>
      </c>
      <c r="J1254" s="169" t="s">
        <v>31</v>
      </c>
      <c r="K1254" s="168" t="s">
        <v>31</v>
      </c>
      <c r="L1254" s="169">
        <v>20.63</v>
      </c>
      <c r="M1254" s="170" t="s">
        <v>31</v>
      </c>
      <c r="N1254" s="171" t="s">
        <v>31</v>
      </c>
      <c r="V1254" s="137" t="s">
        <v>247</v>
      </c>
    </row>
    <row r="1255" spans="1:24" s="132" customFormat="1" ht="22.5" x14ac:dyDescent="0.2">
      <c r="A1255" s="167"/>
      <c r="B1255" s="166" t="s">
        <v>249</v>
      </c>
      <c r="C1255" s="904" t="s">
        <v>250</v>
      </c>
      <c r="D1255" s="904"/>
      <c r="E1255" s="904"/>
      <c r="F1255" s="168" t="s">
        <v>144</v>
      </c>
      <c r="G1255" s="168" t="s">
        <v>251</v>
      </c>
      <c r="H1255" s="168" t="s">
        <v>31</v>
      </c>
      <c r="I1255" s="168" t="s">
        <v>251</v>
      </c>
      <c r="J1255" s="169" t="s">
        <v>31</v>
      </c>
      <c r="K1255" s="168" t="s">
        <v>31</v>
      </c>
      <c r="L1255" s="169">
        <v>10.86</v>
      </c>
      <c r="M1255" s="170" t="s">
        <v>31</v>
      </c>
      <c r="N1255" s="171" t="s">
        <v>31</v>
      </c>
      <c r="V1255" s="137" t="s">
        <v>250</v>
      </c>
    </row>
    <row r="1256" spans="1:24" s="132" customFormat="1" x14ac:dyDescent="0.2">
      <c r="A1256" s="172"/>
      <c r="B1256" s="173"/>
      <c r="C1256" s="918" t="s">
        <v>252</v>
      </c>
      <c r="D1256" s="918"/>
      <c r="E1256" s="918"/>
      <c r="F1256" s="174" t="s">
        <v>31</v>
      </c>
      <c r="G1256" s="174" t="s">
        <v>31</v>
      </c>
      <c r="H1256" s="174" t="s">
        <v>31</v>
      </c>
      <c r="I1256" s="174" t="s">
        <v>31</v>
      </c>
      <c r="J1256" s="175" t="s">
        <v>31</v>
      </c>
      <c r="K1256" s="174" t="s">
        <v>31</v>
      </c>
      <c r="L1256" s="175">
        <v>245.1</v>
      </c>
      <c r="M1256" s="161" t="s">
        <v>31</v>
      </c>
      <c r="N1256" s="176" t="s">
        <v>31</v>
      </c>
      <c r="X1256" s="137" t="s">
        <v>252</v>
      </c>
    </row>
    <row r="1257" spans="1:24" s="132" customFormat="1" ht="33.75" x14ac:dyDescent="0.2">
      <c r="A1257" s="157" t="s">
        <v>2311</v>
      </c>
      <c r="B1257" s="158" t="s">
        <v>1894</v>
      </c>
      <c r="C1257" s="917" t="s">
        <v>1895</v>
      </c>
      <c r="D1257" s="917"/>
      <c r="E1257" s="917"/>
      <c r="F1257" s="159" t="s">
        <v>228</v>
      </c>
      <c r="G1257" s="159" t="s">
        <v>31</v>
      </c>
      <c r="H1257" s="159" t="s">
        <v>31</v>
      </c>
      <c r="I1257" s="159" t="s">
        <v>2302</v>
      </c>
      <c r="J1257" s="160" t="s">
        <v>31</v>
      </c>
      <c r="K1257" s="159" t="s">
        <v>31</v>
      </c>
      <c r="L1257" s="160" t="s">
        <v>31</v>
      </c>
      <c r="M1257" s="161" t="s">
        <v>31</v>
      </c>
      <c r="N1257" s="162" t="s">
        <v>31</v>
      </c>
      <c r="R1257" s="137" t="s">
        <v>1895</v>
      </c>
    </row>
    <row r="1258" spans="1:24" s="132" customFormat="1" x14ac:dyDescent="0.2">
      <c r="A1258" s="163"/>
      <c r="B1258" s="164"/>
      <c r="C1258" s="904" t="s">
        <v>2303</v>
      </c>
      <c r="D1258" s="904"/>
      <c r="E1258" s="904"/>
      <c r="F1258" s="904"/>
      <c r="G1258" s="904"/>
      <c r="H1258" s="904"/>
      <c r="I1258" s="904"/>
      <c r="J1258" s="904"/>
      <c r="K1258" s="904"/>
      <c r="L1258" s="904"/>
      <c r="M1258" s="904"/>
      <c r="N1258" s="912"/>
      <c r="S1258" s="137" t="s">
        <v>2303</v>
      </c>
    </row>
    <row r="1259" spans="1:24" s="132" customFormat="1" x14ac:dyDescent="0.2">
      <c r="A1259" s="165"/>
      <c r="B1259" s="166" t="s">
        <v>31</v>
      </c>
      <c r="C1259" s="904" t="s">
        <v>1896</v>
      </c>
      <c r="D1259" s="904"/>
      <c r="E1259" s="904"/>
      <c r="F1259" s="904"/>
      <c r="G1259" s="904"/>
      <c r="H1259" s="904"/>
      <c r="I1259" s="904"/>
      <c r="J1259" s="904"/>
      <c r="K1259" s="904"/>
      <c r="L1259" s="904"/>
      <c r="M1259" s="904"/>
      <c r="N1259" s="912"/>
      <c r="T1259" s="137" t="s">
        <v>1896</v>
      </c>
    </row>
    <row r="1260" spans="1:24" s="132" customFormat="1" ht="33.75" x14ac:dyDescent="0.2">
      <c r="A1260" s="165"/>
      <c r="B1260" s="166" t="s">
        <v>518</v>
      </c>
      <c r="C1260" s="904" t="s">
        <v>519</v>
      </c>
      <c r="D1260" s="904"/>
      <c r="E1260" s="904"/>
      <c r="F1260" s="904"/>
      <c r="G1260" s="904"/>
      <c r="H1260" s="904"/>
      <c r="I1260" s="904"/>
      <c r="J1260" s="904"/>
      <c r="K1260" s="904"/>
      <c r="L1260" s="904"/>
      <c r="M1260" s="904"/>
      <c r="N1260" s="912"/>
      <c r="T1260" s="137" t="s">
        <v>519</v>
      </c>
    </row>
    <row r="1261" spans="1:24" s="132" customFormat="1" x14ac:dyDescent="0.2">
      <c r="A1261" s="167"/>
      <c r="B1261" s="166" t="s">
        <v>235</v>
      </c>
      <c r="C1261" s="904" t="s">
        <v>236</v>
      </c>
      <c r="D1261" s="904"/>
      <c r="E1261" s="904"/>
      <c r="F1261" s="168" t="s">
        <v>31</v>
      </c>
      <c r="G1261" s="168" t="s">
        <v>31</v>
      </c>
      <c r="H1261" s="168" t="s">
        <v>31</v>
      </c>
      <c r="I1261" s="168" t="s">
        <v>31</v>
      </c>
      <c r="J1261" s="169">
        <v>139.43</v>
      </c>
      <c r="K1261" s="168" t="s">
        <v>1897</v>
      </c>
      <c r="L1261" s="169">
        <v>290.02999999999997</v>
      </c>
      <c r="M1261" s="170" t="s">
        <v>31</v>
      </c>
      <c r="N1261" s="171" t="s">
        <v>31</v>
      </c>
      <c r="U1261" s="137" t="s">
        <v>236</v>
      </c>
    </row>
    <row r="1262" spans="1:24" s="132" customFormat="1" x14ac:dyDescent="0.2">
      <c r="A1262" s="167"/>
      <c r="B1262" s="166" t="s">
        <v>238</v>
      </c>
      <c r="C1262" s="904" t="s">
        <v>239</v>
      </c>
      <c r="D1262" s="904"/>
      <c r="E1262" s="904"/>
      <c r="F1262" s="168" t="s">
        <v>31</v>
      </c>
      <c r="G1262" s="168" t="s">
        <v>31</v>
      </c>
      <c r="H1262" s="168" t="s">
        <v>31</v>
      </c>
      <c r="I1262" s="168" t="s">
        <v>31</v>
      </c>
      <c r="J1262" s="169">
        <v>14.18</v>
      </c>
      <c r="K1262" s="168" t="s">
        <v>1897</v>
      </c>
      <c r="L1262" s="169">
        <v>29.5</v>
      </c>
      <c r="M1262" s="170" t="s">
        <v>31</v>
      </c>
      <c r="N1262" s="171" t="s">
        <v>31</v>
      </c>
      <c r="U1262" s="137" t="s">
        <v>239</v>
      </c>
    </row>
    <row r="1263" spans="1:24" s="132" customFormat="1" x14ac:dyDescent="0.2">
      <c r="A1263" s="167"/>
      <c r="B1263" s="166" t="s">
        <v>31</v>
      </c>
      <c r="C1263" s="904" t="s">
        <v>240</v>
      </c>
      <c r="D1263" s="904"/>
      <c r="E1263" s="904"/>
      <c r="F1263" s="168" t="s">
        <v>241</v>
      </c>
      <c r="G1263" s="168" t="s">
        <v>1535</v>
      </c>
      <c r="H1263" s="168" t="s">
        <v>1897</v>
      </c>
      <c r="I1263" s="168" t="s">
        <v>2312</v>
      </c>
      <c r="J1263" s="169" t="s">
        <v>31</v>
      </c>
      <c r="K1263" s="168" t="s">
        <v>31</v>
      </c>
      <c r="L1263" s="169" t="s">
        <v>31</v>
      </c>
      <c r="M1263" s="170" t="s">
        <v>31</v>
      </c>
      <c r="N1263" s="171" t="s">
        <v>31</v>
      </c>
      <c r="V1263" s="137" t="s">
        <v>240</v>
      </c>
    </row>
    <row r="1264" spans="1:24" s="132" customFormat="1" x14ac:dyDescent="0.2">
      <c r="A1264" s="167"/>
      <c r="B1264" s="166" t="s">
        <v>31</v>
      </c>
      <c r="C1264" s="917" t="s">
        <v>244</v>
      </c>
      <c r="D1264" s="917"/>
      <c r="E1264" s="917"/>
      <c r="F1264" s="159" t="s">
        <v>31</v>
      </c>
      <c r="G1264" s="159" t="s">
        <v>31</v>
      </c>
      <c r="H1264" s="159" t="s">
        <v>31</v>
      </c>
      <c r="I1264" s="159" t="s">
        <v>31</v>
      </c>
      <c r="J1264" s="160">
        <v>139.43</v>
      </c>
      <c r="K1264" s="159" t="s">
        <v>31</v>
      </c>
      <c r="L1264" s="160">
        <v>290.02999999999997</v>
      </c>
      <c r="M1264" s="161" t="s">
        <v>31</v>
      </c>
      <c r="N1264" s="162" t="s">
        <v>31</v>
      </c>
      <c r="W1264" s="137" t="s">
        <v>244</v>
      </c>
    </row>
    <row r="1265" spans="1:24" s="132" customFormat="1" x14ac:dyDescent="0.2">
      <c r="A1265" s="167"/>
      <c r="B1265" s="166" t="s">
        <v>31</v>
      </c>
      <c r="C1265" s="904" t="s">
        <v>245</v>
      </c>
      <c r="D1265" s="904"/>
      <c r="E1265" s="904"/>
      <c r="F1265" s="168" t="s">
        <v>31</v>
      </c>
      <c r="G1265" s="168" t="s">
        <v>31</v>
      </c>
      <c r="H1265" s="168" t="s">
        <v>31</v>
      </c>
      <c r="I1265" s="168" t="s">
        <v>31</v>
      </c>
      <c r="J1265" s="169" t="s">
        <v>31</v>
      </c>
      <c r="K1265" s="168" t="s">
        <v>31</v>
      </c>
      <c r="L1265" s="169">
        <v>29.5</v>
      </c>
      <c r="M1265" s="170" t="s">
        <v>31</v>
      </c>
      <c r="N1265" s="171" t="s">
        <v>31</v>
      </c>
      <c r="V1265" s="137" t="s">
        <v>245</v>
      </c>
    </row>
    <row r="1266" spans="1:24" s="132" customFormat="1" ht="33.75" x14ac:dyDescent="0.2">
      <c r="A1266" s="167"/>
      <c r="B1266" s="166" t="s">
        <v>246</v>
      </c>
      <c r="C1266" s="904" t="s">
        <v>247</v>
      </c>
      <c r="D1266" s="904"/>
      <c r="E1266" s="904"/>
      <c r="F1266" s="168" t="s">
        <v>144</v>
      </c>
      <c r="G1266" s="168" t="s">
        <v>248</v>
      </c>
      <c r="H1266" s="168" t="s">
        <v>31</v>
      </c>
      <c r="I1266" s="168" t="s">
        <v>248</v>
      </c>
      <c r="J1266" s="169" t="s">
        <v>31</v>
      </c>
      <c r="K1266" s="168" t="s">
        <v>31</v>
      </c>
      <c r="L1266" s="169">
        <v>28.03</v>
      </c>
      <c r="M1266" s="170" t="s">
        <v>31</v>
      </c>
      <c r="N1266" s="171" t="s">
        <v>31</v>
      </c>
      <c r="V1266" s="137" t="s">
        <v>247</v>
      </c>
    </row>
    <row r="1267" spans="1:24" s="132" customFormat="1" ht="22.5" x14ac:dyDescent="0.2">
      <c r="A1267" s="167"/>
      <c r="B1267" s="166" t="s">
        <v>249</v>
      </c>
      <c r="C1267" s="904" t="s">
        <v>250</v>
      </c>
      <c r="D1267" s="904"/>
      <c r="E1267" s="904"/>
      <c r="F1267" s="168" t="s">
        <v>144</v>
      </c>
      <c r="G1267" s="168" t="s">
        <v>251</v>
      </c>
      <c r="H1267" s="168" t="s">
        <v>31</v>
      </c>
      <c r="I1267" s="168" t="s">
        <v>251</v>
      </c>
      <c r="J1267" s="169" t="s">
        <v>31</v>
      </c>
      <c r="K1267" s="168" t="s">
        <v>31</v>
      </c>
      <c r="L1267" s="169">
        <v>14.75</v>
      </c>
      <c r="M1267" s="170" t="s">
        <v>31</v>
      </c>
      <c r="N1267" s="171" t="s">
        <v>31</v>
      </c>
      <c r="V1267" s="137" t="s">
        <v>250</v>
      </c>
    </row>
    <row r="1268" spans="1:24" s="132" customFormat="1" x14ac:dyDescent="0.2">
      <c r="A1268" s="172"/>
      <c r="B1268" s="173"/>
      <c r="C1268" s="918" t="s">
        <v>252</v>
      </c>
      <c r="D1268" s="918"/>
      <c r="E1268" s="918"/>
      <c r="F1268" s="174" t="s">
        <v>31</v>
      </c>
      <c r="G1268" s="174" t="s">
        <v>31</v>
      </c>
      <c r="H1268" s="174" t="s">
        <v>31</v>
      </c>
      <c r="I1268" s="174" t="s">
        <v>31</v>
      </c>
      <c r="J1268" s="175" t="s">
        <v>31</v>
      </c>
      <c r="K1268" s="174" t="s">
        <v>31</v>
      </c>
      <c r="L1268" s="175">
        <v>332.81</v>
      </c>
      <c r="M1268" s="161" t="s">
        <v>31</v>
      </c>
      <c r="N1268" s="176" t="s">
        <v>31</v>
      </c>
      <c r="X1268" s="137" t="s">
        <v>252</v>
      </c>
    </row>
    <row r="1269" spans="1:24" s="132" customFormat="1" ht="22.5" x14ac:dyDescent="0.2">
      <c r="A1269" s="157" t="s">
        <v>2313</v>
      </c>
      <c r="B1269" s="158" t="s">
        <v>1899</v>
      </c>
      <c r="C1269" s="917" t="s">
        <v>1900</v>
      </c>
      <c r="D1269" s="917"/>
      <c r="E1269" s="917"/>
      <c r="F1269" s="159" t="s">
        <v>386</v>
      </c>
      <c r="G1269" s="159" t="s">
        <v>31</v>
      </c>
      <c r="H1269" s="159" t="s">
        <v>31</v>
      </c>
      <c r="I1269" s="159" t="s">
        <v>2314</v>
      </c>
      <c r="J1269" s="160" t="s">
        <v>31</v>
      </c>
      <c r="K1269" s="159" t="s">
        <v>31</v>
      </c>
      <c r="L1269" s="160" t="s">
        <v>31</v>
      </c>
      <c r="M1269" s="161" t="s">
        <v>31</v>
      </c>
      <c r="N1269" s="162" t="s">
        <v>31</v>
      </c>
      <c r="R1269" s="137" t="s">
        <v>1900</v>
      </c>
    </row>
    <row r="1270" spans="1:24" s="132" customFormat="1" x14ac:dyDescent="0.2">
      <c r="A1270" s="163"/>
      <c r="B1270" s="164"/>
      <c r="C1270" s="904" t="s">
        <v>2315</v>
      </c>
      <c r="D1270" s="904"/>
      <c r="E1270" s="904"/>
      <c r="F1270" s="904"/>
      <c r="G1270" s="904"/>
      <c r="H1270" s="904"/>
      <c r="I1270" s="904"/>
      <c r="J1270" s="904"/>
      <c r="K1270" s="904"/>
      <c r="L1270" s="904"/>
      <c r="M1270" s="904"/>
      <c r="N1270" s="912"/>
      <c r="S1270" s="137" t="s">
        <v>2315</v>
      </c>
    </row>
    <row r="1271" spans="1:24" s="132" customFormat="1" ht="33.75" x14ac:dyDescent="0.2">
      <c r="A1271" s="165"/>
      <c r="B1271" s="166" t="s">
        <v>518</v>
      </c>
      <c r="C1271" s="904" t="s">
        <v>519</v>
      </c>
      <c r="D1271" s="904"/>
      <c r="E1271" s="904"/>
      <c r="F1271" s="904"/>
      <c r="G1271" s="904"/>
      <c r="H1271" s="904"/>
      <c r="I1271" s="904"/>
      <c r="J1271" s="904"/>
      <c r="K1271" s="904"/>
      <c r="L1271" s="904"/>
      <c r="M1271" s="904"/>
      <c r="N1271" s="912"/>
      <c r="T1271" s="137" t="s">
        <v>519</v>
      </c>
    </row>
    <row r="1272" spans="1:24" s="132" customFormat="1" x14ac:dyDescent="0.2">
      <c r="A1272" s="167"/>
      <c r="B1272" s="166" t="s">
        <v>225</v>
      </c>
      <c r="C1272" s="904" t="s">
        <v>255</v>
      </c>
      <c r="D1272" s="904"/>
      <c r="E1272" s="904"/>
      <c r="F1272" s="168" t="s">
        <v>31</v>
      </c>
      <c r="G1272" s="168" t="s">
        <v>31</v>
      </c>
      <c r="H1272" s="168" t="s">
        <v>31</v>
      </c>
      <c r="I1272" s="168" t="s">
        <v>31</v>
      </c>
      <c r="J1272" s="169">
        <v>127.61</v>
      </c>
      <c r="K1272" s="168" t="s">
        <v>520</v>
      </c>
      <c r="L1272" s="169">
        <v>884.82</v>
      </c>
      <c r="M1272" s="170" t="s">
        <v>31</v>
      </c>
      <c r="N1272" s="171" t="s">
        <v>31</v>
      </c>
      <c r="U1272" s="137" t="s">
        <v>255</v>
      </c>
    </row>
    <row r="1273" spans="1:24" s="132" customFormat="1" x14ac:dyDescent="0.2">
      <c r="A1273" s="167"/>
      <c r="B1273" s="166" t="s">
        <v>235</v>
      </c>
      <c r="C1273" s="904" t="s">
        <v>236</v>
      </c>
      <c r="D1273" s="904"/>
      <c r="E1273" s="904"/>
      <c r="F1273" s="168" t="s">
        <v>31</v>
      </c>
      <c r="G1273" s="168" t="s">
        <v>31</v>
      </c>
      <c r="H1273" s="168" t="s">
        <v>31</v>
      </c>
      <c r="I1273" s="168" t="s">
        <v>31</v>
      </c>
      <c r="J1273" s="169">
        <v>288.58</v>
      </c>
      <c r="K1273" s="168" t="s">
        <v>520</v>
      </c>
      <c r="L1273" s="169">
        <v>2000.94</v>
      </c>
      <c r="M1273" s="170" t="s">
        <v>31</v>
      </c>
      <c r="N1273" s="171" t="s">
        <v>31</v>
      </c>
      <c r="U1273" s="137" t="s">
        <v>236</v>
      </c>
    </row>
    <row r="1274" spans="1:24" s="132" customFormat="1" x14ac:dyDescent="0.2">
      <c r="A1274" s="167"/>
      <c r="B1274" s="166" t="s">
        <v>238</v>
      </c>
      <c r="C1274" s="904" t="s">
        <v>239</v>
      </c>
      <c r="D1274" s="904"/>
      <c r="E1274" s="904"/>
      <c r="F1274" s="168" t="s">
        <v>31</v>
      </c>
      <c r="G1274" s="168" t="s">
        <v>31</v>
      </c>
      <c r="H1274" s="168" t="s">
        <v>31</v>
      </c>
      <c r="I1274" s="168" t="s">
        <v>31</v>
      </c>
      <c r="J1274" s="169">
        <v>31.49</v>
      </c>
      <c r="K1274" s="168" t="s">
        <v>520</v>
      </c>
      <c r="L1274" s="169">
        <v>218.34</v>
      </c>
      <c r="M1274" s="170" t="s">
        <v>31</v>
      </c>
      <c r="N1274" s="171" t="s">
        <v>31</v>
      </c>
      <c r="U1274" s="137" t="s">
        <v>239</v>
      </c>
    </row>
    <row r="1275" spans="1:24" s="132" customFormat="1" x14ac:dyDescent="0.2">
      <c r="A1275" s="167"/>
      <c r="B1275" s="166" t="s">
        <v>31</v>
      </c>
      <c r="C1275" s="904" t="s">
        <v>258</v>
      </c>
      <c r="D1275" s="904"/>
      <c r="E1275" s="904"/>
      <c r="F1275" s="168" t="s">
        <v>241</v>
      </c>
      <c r="G1275" s="168" t="s">
        <v>1903</v>
      </c>
      <c r="H1275" s="168" t="s">
        <v>520</v>
      </c>
      <c r="I1275" s="168" t="s">
        <v>2316</v>
      </c>
      <c r="J1275" s="169" t="s">
        <v>31</v>
      </c>
      <c r="K1275" s="168" t="s">
        <v>31</v>
      </c>
      <c r="L1275" s="169" t="s">
        <v>31</v>
      </c>
      <c r="M1275" s="170" t="s">
        <v>31</v>
      </c>
      <c r="N1275" s="171" t="s">
        <v>31</v>
      </c>
      <c r="V1275" s="137" t="s">
        <v>258</v>
      </c>
    </row>
    <row r="1276" spans="1:24" s="132" customFormat="1" ht="22.5" x14ac:dyDescent="0.2">
      <c r="A1276" s="167"/>
      <c r="B1276" s="166" t="s">
        <v>31</v>
      </c>
      <c r="C1276" s="904" t="s">
        <v>240</v>
      </c>
      <c r="D1276" s="904"/>
      <c r="E1276" s="904"/>
      <c r="F1276" s="168" t="s">
        <v>241</v>
      </c>
      <c r="G1276" s="168" t="s">
        <v>1905</v>
      </c>
      <c r="H1276" s="168" t="s">
        <v>520</v>
      </c>
      <c r="I1276" s="168" t="s">
        <v>2317</v>
      </c>
      <c r="J1276" s="169" t="s">
        <v>31</v>
      </c>
      <c r="K1276" s="168" t="s">
        <v>31</v>
      </c>
      <c r="L1276" s="169" t="s">
        <v>31</v>
      </c>
      <c r="M1276" s="170" t="s">
        <v>31</v>
      </c>
      <c r="N1276" s="171" t="s">
        <v>31</v>
      </c>
      <c r="V1276" s="137" t="s">
        <v>240</v>
      </c>
    </row>
    <row r="1277" spans="1:24" s="132" customFormat="1" x14ac:dyDescent="0.2">
      <c r="A1277" s="167"/>
      <c r="B1277" s="166" t="s">
        <v>31</v>
      </c>
      <c r="C1277" s="917" t="s">
        <v>244</v>
      </c>
      <c r="D1277" s="917"/>
      <c r="E1277" s="917"/>
      <c r="F1277" s="159" t="s">
        <v>31</v>
      </c>
      <c r="G1277" s="159" t="s">
        <v>31</v>
      </c>
      <c r="H1277" s="159" t="s">
        <v>31</v>
      </c>
      <c r="I1277" s="159" t="s">
        <v>31</v>
      </c>
      <c r="J1277" s="160">
        <v>416.19</v>
      </c>
      <c r="K1277" s="159" t="s">
        <v>31</v>
      </c>
      <c r="L1277" s="160">
        <v>2885.76</v>
      </c>
      <c r="M1277" s="161" t="s">
        <v>31</v>
      </c>
      <c r="N1277" s="162" t="s">
        <v>31</v>
      </c>
      <c r="W1277" s="137" t="s">
        <v>244</v>
      </c>
    </row>
    <row r="1278" spans="1:24" s="132" customFormat="1" x14ac:dyDescent="0.2">
      <c r="A1278" s="167"/>
      <c r="B1278" s="166" t="s">
        <v>31</v>
      </c>
      <c r="C1278" s="904" t="s">
        <v>245</v>
      </c>
      <c r="D1278" s="904"/>
      <c r="E1278" s="904"/>
      <c r="F1278" s="168" t="s">
        <v>31</v>
      </c>
      <c r="G1278" s="168" t="s">
        <v>31</v>
      </c>
      <c r="H1278" s="168" t="s">
        <v>31</v>
      </c>
      <c r="I1278" s="168" t="s">
        <v>31</v>
      </c>
      <c r="J1278" s="169" t="s">
        <v>31</v>
      </c>
      <c r="K1278" s="168" t="s">
        <v>31</v>
      </c>
      <c r="L1278" s="169">
        <v>1103.1600000000001</v>
      </c>
      <c r="M1278" s="170" t="s">
        <v>31</v>
      </c>
      <c r="N1278" s="171" t="s">
        <v>31</v>
      </c>
      <c r="V1278" s="137" t="s">
        <v>245</v>
      </c>
    </row>
    <row r="1279" spans="1:24" s="132" customFormat="1" ht="33.75" x14ac:dyDescent="0.2">
      <c r="A1279" s="167"/>
      <c r="B1279" s="166" t="s">
        <v>246</v>
      </c>
      <c r="C1279" s="904" t="s">
        <v>247</v>
      </c>
      <c r="D1279" s="904"/>
      <c r="E1279" s="904"/>
      <c r="F1279" s="168" t="s">
        <v>144</v>
      </c>
      <c r="G1279" s="168" t="s">
        <v>248</v>
      </c>
      <c r="H1279" s="168" t="s">
        <v>31</v>
      </c>
      <c r="I1279" s="168" t="s">
        <v>248</v>
      </c>
      <c r="J1279" s="169" t="s">
        <v>31</v>
      </c>
      <c r="K1279" s="168" t="s">
        <v>31</v>
      </c>
      <c r="L1279" s="169">
        <v>1048</v>
      </c>
      <c r="M1279" s="170" t="s">
        <v>31</v>
      </c>
      <c r="N1279" s="171" t="s">
        <v>31</v>
      </c>
      <c r="V1279" s="137" t="s">
        <v>247</v>
      </c>
    </row>
    <row r="1280" spans="1:24" s="132" customFormat="1" ht="22.5" x14ac:dyDescent="0.2">
      <c r="A1280" s="167"/>
      <c r="B1280" s="166" t="s">
        <v>249</v>
      </c>
      <c r="C1280" s="904" t="s">
        <v>250</v>
      </c>
      <c r="D1280" s="904"/>
      <c r="E1280" s="904"/>
      <c r="F1280" s="168" t="s">
        <v>144</v>
      </c>
      <c r="G1280" s="168" t="s">
        <v>251</v>
      </c>
      <c r="H1280" s="168" t="s">
        <v>31</v>
      </c>
      <c r="I1280" s="168" t="s">
        <v>251</v>
      </c>
      <c r="J1280" s="169" t="s">
        <v>31</v>
      </c>
      <c r="K1280" s="168" t="s">
        <v>31</v>
      </c>
      <c r="L1280" s="169">
        <v>551.58000000000004</v>
      </c>
      <c r="M1280" s="170" t="s">
        <v>31</v>
      </c>
      <c r="N1280" s="171" t="s">
        <v>31</v>
      </c>
      <c r="V1280" s="137" t="s">
        <v>250</v>
      </c>
    </row>
    <row r="1281" spans="1:24" s="132" customFormat="1" x14ac:dyDescent="0.2">
      <c r="A1281" s="172"/>
      <c r="B1281" s="173"/>
      <c r="C1281" s="918" t="s">
        <v>252</v>
      </c>
      <c r="D1281" s="918"/>
      <c r="E1281" s="918"/>
      <c r="F1281" s="174" t="s">
        <v>31</v>
      </c>
      <c r="G1281" s="174" t="s">
        <v>31</v>
      </c>
      <c r="H1281" s="174" t="s">
        <v>31</v>
      </c>
      <c r="I1281" s="174" t="s">
        <v>31</v>
      </c>
      <c r="J1281" s="175" t="s">
        <v>31</v>
      </c>
      <c r="K1281" s="174" t="s">
        <v>31</v>
      </c>
      <c r="L1281" s="175">
        <v>4485.34</v>
      </c>
      <c r="M1281" s="161" t="s">
        <v>31</v>
      </c>
      <c r="N1281" s="176" t="s">
        <v>31</v>
      </c>
      <c r="X1281" s="137" t="s">
        <v>252</v>
      </c>
    </row>
    <row r="1282" spans="1:24" s="132" customFormat="1" x14ac:dyDescent="0.2">
      <c r="A1282" s="157" t="s">
        <v>2318</v>
      </c>
      <c r="B1282" s="158" t="s">
        <v>1907</v>
      </c>
      <c r="C1282" s="917" t="s">
        <v>1908</v>
      </c>
      <c r="D1282" s="917"/>
      <c r="E1282" s="917"/>
      <c r="F1282" s="159" t="s">
        <v>386</v>
      </c>
      <c r="G1282" s="159" t="s">
        <v>31</v>
      </c>
      <c r="H1282" s="159" t="s">
        <v>31</v>
      </c>
      <c r="I1282" s="159" t="s">
        <v>337</v>
      </c>
      <c r="J1282" s="160" t="s">
        <v>31</v>
      </c>
      <c r="K1282" s="159" t="s">
        <v>31</v>
      </c>
      <c r="L1282" s="160" t="s">
        <v>31</v>
      </c>
      <c r="M1282" s="161" t="s">
        <v>31</v>
      </c>
      <c r="N1282" s="162" t="s">
        <v>31</v>
      </c>
      <c r="R1282" s="137" t="s">
        <v>1908</v>
      </c>
    </row>
    <row r="1283" spans="1:24" s="132" customFormat="1" x14ac:dyDescent="0.2">
      <c r="A1283" s="163"/>
      <c r="B1283" s="164"/>
      <c r="C1283" s="904" t="s">
        <v>2319</v>
      </c>
      <c r="D1283" s="904"/>
      <c r="E1283" s="904"/>
      <c r="F1283" s="904"/>
      <c r="G1283" s="904"/>
      <c r="H1283" s="904"/>
      <c r="I1283" s="904"/>
      <c r="J1283" s="904"/>
      <c r="K1283" s="904"/>
      <c r="L1283" s="904"/>
      <c r="M1283" s="904"/>
      <c r="N1283" s="912"/>
      <c r="S1283" s="137" t="s">
        <v>2319</v>
      </c>
    </row>
    <row r="1284" spans="1:24" s="132" customFormat="1" ht="33.75" x14ac:dyDescent="0.2">
      <c r="A1284" s="165"/>
      <c r="B1284" s="166" t="s">
        <v>518</v>
      </c>
      <c r="C1284" s="904" t="s">
        <v>519</v>
      </c>
      <c r="D1284" s="904"/>
      <c r="E1284" s="904"/>
      <c r="F1284" s="904"/>
      <c r="G1284" s="904"/>
      <c r="H1284" s="904"/>
      <c r="I1284" s="904"/>
      <c r="J1284" s="904"/>
      <c r="K1284" s="904"/>
      <c r="L1284" s="904"/>
      <c r="M1284" s="904"/>
      <c r="N1284" s="912"/>
      <c r="T1284" s="137" t="s">
        <v>519</v>
      </c>
    </row>
    <row r="1285" spans="1:24" s="132" customFormat="1" x14ac:dyDescent="0.2">
      <c r="A1285" s="167"/>
      <c r="B1285" s="166" t="s">
        <v>225</v>
      </c>
      <c r="C1285" s="904" t="s">
        <v>255</v>
      </c>
      <c r="D1285" s="904"/>
      <c r="E1285" s="904"/>
      <c r="F1285" s="168" t="s">
        <v>31</v>
      </c>
      <c r="G1285" s="168" t="s">
        <v>31</v>
      </c>
      <c r="H1285" s="168" t="s">
        <v>31</v>
      </c>
      <c r="I1285" s="168" t="s">
        <v>31</v>
      </c>
      <c r="J1285" s="169">
        <v>1053</v>
      </c>
      <c r="K1285" s="168" t="s">
        <v>520</v>
      </c>
      <c r="L1285" s="169">
        <v>90.82</v>
      </c>
      <c r="M1285" s="170" t="s">
        <v>31</v>
      </c>
      <c r="N1285" s="171" t="s">
        <v>31</v>
      </c>
      <c r="U1285" s="137" t="s">
        <v>255</v>
      </c>
    </row>
    <row r="1286" spans="1:24" s="132" customFormat="1" x14ac:dyDescent="0.2">
      <c r="A1286" s="167"/>
      <c r="B1286" s="166" t="s">
        <v>235</v>
      </c>
      <c r="C1286" s="904" t="s">
        <v>236</v>
      </c>
      <c r="D1286" s="904"/>
      <c r="E1286" s="904"/>
      <c r="F1286" s="168" t="s">
        <v>31</v>
      </c>
      <c r="G1286" s="168" t="s">
        <v>31</v>
      </c>
      <c r="H1286" s="168" t="s">
        <v>31</v>
      </c>
      <c r="I1286" s="168" t="s">
        <v>31</v>
      </c>
      <c r="J1286" s="169">
        <v>1566.06</v>
      </c>
      <c r="K1286" s="168" t="s">
        <v>520</v>
      </c>
      <c r="L1286" s="169">
        <v>135.07</v>
      </c>
      <c r="M1286" s="170" t="s">
        <v>31</v>
      </c>
      <c r="N1286" s="171" t="s">
        <v>31</v>
      </c>
      <c r="U1286" s="137" t="s">
        <v>236</v>
      </c>
    </row>
    <row r="1287" spans="1:24" s="132" customFormat="1" x14ac:dyDescent="0.2">
      <c r="A1287" s="167"/>
      <c r="B1287" s="166" t="s">
        <v>238</v>
      </c>
      <c r="C1287" s="904" t="s">
        <v>239</v>
      </c>
      <c r="D1287" s="904"/>
      <c r="E1287" s="904"/>
      <c r="F1287" s="168" t="s">
        <v>31</v>
      </c>
      <c r="G1287" s="168" t="s">
        <v>31</v>
      </c>
      <c r="H1287" s="168" t="s">
        <v>31</v>
      </c>
      <c r="I1287" s="168" t="s">
        <v>31</v>
      </c>
      <c r="J1287" s="169">
        <v>244.39</v>
      </c>
      <c r="K1287" s="168" t="s">
        <v>520</v>
      </c>
      <c r="L1287" s="169">
        <v>21.08</v>
      </c>
      <c r="M1287" s="170" t="s">
        <v>31</v>
      </c>
      <c r="N1287" s="171" t="s">
        <v>31</v>
      </c>
      <c r="U1287" s="137" t="s">
        <v>239</v>
      </c>
    </row>
    <row r="1288" spans="1:24" s="132" customFormat="1" x14ac:dyDescent="0.2">
      <c r="A1288" s="167"/>
      <c r="B1288" s="166" t="s">
        <v>256</v>
      </c>
      <c r="C1288" s="904" t="s">
        <v>257</v>
      </c>
      <c r="D1288" s="904"/>
      <c r="E1288" s="904"/>
      <c r="F1288" s="168" t="s">
        <v>31</v>
      </c>
      <c r="G1288" s="168" t="s">
        <v>31</v>
      </c>
      <c r="H1288" s="168" t="s">
        <v>31</v>
      </c>
      <c r="I1288" s="168" t="s">
        <v>31</v>
      </c>
      <c r="J1288" s="169">
        <v>909.27</v>
      </c>
      <c r="K1288" s="168" t="s">
        <v>31</v>
      </c>
      <c r="L1288" s="169">
        <v>62.74</v>
      </c>
      <c r="M1288" s="170" t="s">
        <v>31</v>
      </c>
      <c r="N1288" s="171" t="s">
        <v>31</v>
      </c>
      <c r="U1288" s="137" t="s">
        <v>257</v>
      </c>
    </row>
    <row r="1289" spans="1:24" s="132" customFormat="1" x14ac:dyDescent="0.2">
      <c r="A1289" s="167"/>
      <c r="B1289" s="166" t="s">
        <v>31</v>
      </c>
      <c r="C1289" s="904" t="s">
        <v>258</v>
      </c>
      <c r="D1289" s="904"/>
      <c r="E1289" s="904"/>
      <c r="F1289" s="168" t="s">
        <v>241</v>
      </c>
      <c r="G1289" s="168" t="s">
        <v>1911</v>
      </c>
      <c r="H1289" s="168" t="s">
        <v>520</v>
      </c>
      <c r="I1289" s="168" t="s">
        <v>2320</v>
      </c>
      <c r="J1289" s="169" t="s">
        <v>31</v>
      </c>
      <c r="K1289" s="168" t="s">
        <v>31</v>
      </c>
      <c r="L1289" s="169" t="s">
        <v>31</v>
      </c>
      <c r="M1289" s="170" t="s">
        <v>31</v>
      </c>
      <c r="N1289" s="171" t="s">
        <v>31</v>
      </c>
      <c r="V1289" s="137" t="s">
        <v>258</v>
      </c>
    </row>
    <row r="1290" spans="1:24" s="132" customFormat="1" x14ac:dyDescent="0.2">
      <c r="A1290" s="167"/>
      <c r="B1290" s="166" t="s">
        <v>31</v>
      </c>
      <c r="C1290" s="904" t="s">
        <v>240</v>
      </c>
      <c r="D1290" s="904"/>
      <c r="E1290" s="904"/>
      <c r="F1290" s="168" t="s">
        <v>241</v>
      </c>
      <c r="G1290" s="168" t="s">
        <v>1913</v>
      </c>
      <c r="H1290" s="168" t="s">
        <v>520</v>
      </c>
      <c r="I1290" s="168" t="s">
        <v>2321</v>
      </c>
      <c r="J1290" s="169" t="s">
        <v>31</v>
      </c>
      <c r="K1290" s="168" t="s">
        <v>31</v>
      </c>
      <c r="L1290" s="169" t="s">
        <v>31</v>
      </c>
      <c r="M1290" s="170" t="s">
        <v>31</v>
      </c>
      <c r="N1290" s="171" t="s">
        <v>31</v>
      </c>
      <c r="V1290" s="137" t="s">
        <v>240</v>
      </c>
    </row>
    <row r="1291" spans="1:24" s="132" customFormat="1" x14ac:dyDescent="0.2">
      <c r="A1291" s="167"/>
      <c r="B1291" s="166" t="s">
        <v>31</v>
      </c>
      <c r="C1291" s="917" t="s">
        <v>244</v>
      </c>
      <c r="D1291" s="917"/>
      <c r="E1291" s="917"/>
      <c r="F1291" s="159" t="s">
        <v>31</v>
      </c>
      <c r="G1291" s="159" t="s">
        <v>31</v>
      </c>
      <c r="H1291" s="159" t="s">
        <v>31</v>
      </c>
      <c r="I1291" s="159" t="s">
        <v>31</v>
      </c>
      <c r="J1291" s="160">
        <v>3528.33</v>
      </c>
      <c r="K1291" s="159" t="s">
        <v>31</v>
      </c>
      <c r="L1291" s="160">
        <v>288.63</v>
      </c>
      <c r="M1291" s="161" t="s">
        <v>31</v>
      </c>
      <c r="N1291" s="162" t="s">
        <v>31</v>
      </c>
      <c r="W1291" s="137" t="s">
        <v>244</v>
      </c>
    </row>
    <row r="1292" spans="1:24" s="132" customFormat="1" x14ac:dyDescent="0.2">
      <c r="A1292" s="167"/>
      <c r="B1292" s="166" t="s">
        <v>31</v>
      </c>
      <c r="C1292" s="904" t="s">
        <v>245</v>
      </c>
      <c r="D1292" s="904"/>
      <c r="E1292" s="904"/>
      <c r="F1292" s="168" t="s">
        <v>31</v>
      </c>
      <c r="G1292" s="168" t="s">
        <v>31</v>
      </c>
      <c r="H1292" s="168" t="s">
        <v>31</v>
      </c>
      <c r="I1292" s="168" t="s">
        <v>31</v>
      </c>
      <c r="J1292" s="169" t="s">
        <v>31</v>
      </c>
      <c r="K1292" s="168" t="s">
        <v>31</v>
      </c>
      <c r="L1292" s="169">
        <v>111.9</v>
      </c>
      <c r="M1292" s="170" t="s">
        <v>31</v>
      </c>
      <c r="N1292" s="171" t="s">
        <v>31</v>
      </c>
      <c r="V1292" s="137" t="s">
        <v>245</v>
      </c>
    </row>
    <row r="1293" spans="1:24" s="132" customFormat="1" ht="33.75" x14ac:dyDescent="0.2">
      <c r="A1293" s="167"/>
      <c r="B1293" s="166" t="s">
        <v>549</v>
      </c>
      <c r="C1293" s="904" t="s">
        <v>550</v>
      </c>
      <c r="D1293" s="904"/>
      <c r="E1293" s="904"/>
      <c r="F1293" s="168" t="s">
        <v>144</v>
      </c>
      <c r="G1293" s="168" t="s">
        <v>551</v>
      </c>
      <c r="H1293" s="168" t="s">
        <v>31</v>
      </c>
      <c r="I1293" s="168" t="s">
        <v>551</v>
      </c>
      <c r="J1293" s="169" t="s">
        <v>31</v>
      </c>
      <c r="K1293" s="168" t="s">
        <v>31</v>
      </c>
      <c r="L1293" s="169">
        <v>117.5</v>
      </c>
      <c r="M1293" s="170" t="s">
        <v>31</v>
      </c>
      <c r="N1293" s="171" t="s">
        <v>31</v>
      </c>
      <c r="V1293" s="137" t="s">
        <v>550</v>
      </c>
    </row>
    <row r="1294" spans="1:24" s="132" customFormat="1" ht="33.75" x14ac:dyDescent="0.2">
      <c r="A1294" s="167"/>
      <c r="B1294" s="166" t="s">
        <v>552</v>
      </c>
      <c r="C1294" s="904" t="s">
        <v>553</v>
      </c>
      <c r="D1294" s="904"/>
      <c r="E1294" s="904"/>
      <c r="F1294" s="168" t="s">
        <v>144</v>
      </c>
      <c r="G1294" s="168" t="s">
        <v>554</v>
      </c>
      <c r="H1294" s="168" t="s">
        <v>31</v>
      </c>
      <c r="I1294" s="168" t="s">
        <v>554</v>
      </c>
      <c r="J1294" s="169" t="s">
        <v>31</v>
      </c>
      <c r="K1294" s="168" t="s">
        <v>31</v>
      </c>
      <c r="L1294" s="169">
        <v>72.739999999999995</v>
      </c>
      <c r="M1294" s="170" t="s">
        <v>31</v>
      </c>
      <c r="N1294" s="171" t="s">
        <v>31</v>
      </c>
      <c r="V1294" s="137" t="s">
        <v>553</v>
      </c>
    </row>
    <row r="1295" spans="1:24" s="132" customFormat="1" x14ac:dyDescent="0.2">
      <c r="A1295" s="172"/>
      <c r="B1295" s="173"/>
      <c r="C1295" s="918" t="s">
        <v>252</v>
      </c>
      <c r="D1295" s="918"/>
      <c r="E1295" s="918"/>
      <c r="F1295" s="174" t="s">
        <v>31</v>
      </c>
      <c r="G1295" s="174" t="s">
        <v>31</v>
      </c>
      <c r="H1295" s="174" t="s">
        <v>31</v>
      </c>
      <c r="I1295" s="174" t="s">
        <v>31</v>
      </c>
      <c r="J1295" s="175" t="s">
        <v>31</v>
      </c>
      <c r="K1295" s="174" t="s">
        <v>31</v>
      </c>
      <c r="L1295" s="175">
        <v>478.87</v>
      </c>
      <c r="M1295" s="161" t="s">
        <v>31</v>
      </c>
      <c r="N1295" s="176" t="s">
        <v>31</v>
      </c>
      <c r="X1295" s="137" t="s">
        <v>252</v>
      </c>
    </row>
    <row r="1296" spans="1:24" s="132" customFormat="1" ht="33.75" x14ac:dyDescent="0.2">
      <c r="A1296" s="157" t="s">
        <v>2322</v>
      </c>
      <c r="B1296" s="158" t="s">
        <v>1915</v>
      </c>
      <c r="C1296" s="917" t="s">
        <v>1916</v>
      </c>
      <c r="D1296" s="917"/>
      <c r="E1296" s="917"/>
      <c r="F1296" s="159" t="s">
        <v>401</v>
      </c>
      <c r="G1296" s="159" t="s">
        <v>31</v>
      </c>
      <c r="H1296" s="159" t="s">
        <v>31</v>
      </c>
      <c r="I1296" s="159" t="s">
        <v>2323</v>
      </c>
      <c r="J1296" s="160">
        <v>535.46</v>
      </c>
      <c r="K1296" s="159" t="s">
        <v>31</v>
      </c>
      <c r="L1296" s="160">
        <v>3768.57</v>
      </c>
      <c r="M1296" s="161" t="s">
        <v>31</v>
      </c>
      <c r="N1296" s="162" t="s">
        <v>31</v>
      </c>
      <c r="R1296" s="137" t="s">
        <v>1916</v>
      </c>
    </row>
    <row r="1297" spans="1:24" s="132" customFormat="1" ht="45" x14ac:dyDescent="0.2">
      <c r="A1297" s="157" t="s">
        <v>2324</v>
      </c>
      <c r="B1297" s="158" t="s">
        <v>1918</v>
      </c>
      <c r="C1297" s="917" t="s">
        <v>1919</v>
      </c>
      <c r="D1297" s="917"/>
      <c r="E1297" s="917"/>
      <c r="F1297" s="159" t="s">
        <v>386</v>
      </c>
      <c r="G1297" s="159" t="s">
        <v>31</v>
      </c>
      <c r="H1297" s="159" t="s">
        <v>31</v>
      </c>
      <c r="I1297" s="159" t="s">
        <v>2325</v>
      </c>
      <c r="J1297" s="160" t="s">
        <v>31</v>
      </c>
      <c r="K1297" s="159" t="s">
        <v>31</v>
      </c>
      <c r="L1297" s="160" t="s">
        <v>31</v>
      </c>
      <c r="M1297" s="161" t="s">
        <v>31</v>
      </c>
      <c r="N1297" s="162" t="s">
        <v>31</v>
      </c>
      <c r="R1297" s="137" t="s">
        <v>1919</v>
      </c>
    </row>
    <row r="1298" spans="1:24" s="132" customFormat="1" x14ac:dyDescent="0.2">
      <c r="A1298" s="163"/>
      <c r="B1298" s="164"/>
      <c r="C1298" s="904" t="s">
        <v>2326</v>
      </c>
      <c r="D1298" s="904"/>
      <c r="E1298" s="904"/>
      <c r="F1298" s="904"/>
      <c r="G1298" s="904"/>
      <c r="H1298" s="904"/>
      <c r="I1298" s="904"/>
      <c r="J1298" s="904"/>
      <c r="K1298" s="904"/>
      <c r="L1298" s="904"/>
      <c r="M1298" s="904"/>
      <c r="N1298" s="912"/>
      <c r="S1298" s="137" t="s">
        <v>2326</v>
      </c>
    </row>
    <row r="1299" spans="1:24" s="132" customFormat="1" ht="33.75" x14ac:dyDescent="0.2">
      <c r="A1299" s="165"/>
      <c r="B1299" s="166" t="s">
        <v>518</v>
      </c>
      <c r="C1299" s="904" t="s">
        <v>519</v>
      </c>
      <c r="D1299" s="904"/>
      <c r="E1299" s="904"/>
      <c r="F1299" s="904"/>
      <c r="G1299" s="904"/>
      <c r="H1299" s="904"/>
      <c r="I1299" s="904"/>
      <c r="J1299" s="904"/>
      <c r="K1299" s="904"/>
      <c r="L1299" s="904"/>
      <c r="M1299" s="904"/>
      <c r="N1299" s="912"/>
      <c r="T1299" s="137" t="s">
        <v>519</v>
      </c>
    </row>
    <row r="1300" spans="1:24" s="132" customFormat="1" x14ac:dyDescent="0.2">
      <c r="A1300" s="167"/>
      <c r="B1300" s="166" t="s">
        <v>225</v>
      </c>
      <c r="C1300" s="904" t="s">
        <v>255</v>
      </c>
      <c r="D1300" s="904"/>
      <c r="E1300" s="904"/>
      <c r="F1300" s="168" t="s">
        <v>31</v>
      </c>
      <c r="G1300" s="168" t="s">
        <v>31</v>
      </c>
      <c r="H1300" s="168" t="s">
        <v>31</v>
      </c>
      <c r="I1300" s="168" t="s">
        <v>31</v>
      </c>
      <c r="J1300" s="169">
        <v>2874.61</v>
      </c>
      <c r="K1300" s="168" t="s">
        <v>520</v>
      </c>
      <c r="L1300" s="169">
        <v>4973.08</v>
      </c>
      <c r="M1300" s="170" t="s">
        <v>31</v>
      </c>
      <c r="N1300" s="171" t="s">
        <v>31</v>
      </c>
      <c r="U1300" s="137" t="s">
        <v>255</v>
      </c>
    </row>
    <row r="1301" spans="1:24" s="132" customFormat="1" x14ac:dyDescent="0.2">
      <c r="A1301" s="167"/>
      <c r="B1301" s="166" t="s">
        <v>235</v>
      </c>
      <c r="C1301" s="904" t="s">
        <v>236</v>
      </c>
      <c r="D1301" s="904"/>
      <c r="E1301" s="904"/>
      <c r="F1301" s="168" t="s">
        <v>31</v>
      </c>
      <c r="G1301" s="168" t="s">
        <v>31</v>
      </c>
      <c r="H1301" s="168" t="s">
        <v>31</v>
      </c>
      <c r="I1301" s="168" t="s">
        <v>31</v>
      </c>
      <c r="J1301" s="169">
        <v>2606.02</v>
      </c>
      <c r="K1301" s="168" t="s">
        <v>520</v>
      </c>
      <c r="L1301" s="169">
        <v>4508.41</v>
      </c>
      <c r="M1301" s="170" t="s">
        <v>31</v>
      </c>
      <c r="N1301" s="171" t="s">
        <v>31</v>
      </c>
      <c r="U1301" s="137" t="s">
        <v>236</v>
      </c>
    </row>
    <row r="1302" spans="1:24" s="132" customFormat="1" x14ac:dyDescent="0.2">
      <c r="A1302" s="167"/>
      <c r="B1302" s="166" t="s">
        <v>238</v>
      </c>
      <c r="C1302" s="904" t="s">
        <v>239</v>
      </c>
      <c r="D1302" s="904"/>
      <c r="E1302" s="904"/>
      <c r="F1302" s="168" t="s">
        <v>31</v>
      </c>
      <c r="G1302" s="168" t="s">
        <v>31</v>
      </c>
      <c r="H1302" s="168" t="s">
        <v>31</v>
      </c>
      <c r="I1302" s="168" t="s">
        <v>31</v>
      </c>
      <c r="J1302" s="169">
        <v>380.59</v>
      </c>
      <c r="K1302" s="168" t="s">
        <v>520</v>
      </c>
      <c r="L1302" s="169">
        <v>658.42</v>
      </c>
      <c r="M1302" s="170" t="s">
        <v>31</v>
      </c>
      <c r="N1302" s="171" t="s">
        <v>31</v>
      </c>
      <c r="U1302" s="137" t="s">
        <v>239</v>
      </c>
    </row>
    <row r="1303" spans="1:24" s="132" customFormat="1" x14ac:dyDescent="0.2">
      <c r="A1303" s="167"/>
      <c r="B1303" s="166" t="s">
        <v>256</v>
      </c>
      <c r="C1303" s="904" t="s">
        <v>257</v>
      </c>
      <c r="D1303" s="904"/>
      <c r="E1303" s="904"/>
      <c r="F1303" s="168" t="s">
        <v>31</v>
      </c>
      <c r="G1303" s="168" t="s">
        <v>31</v>
      </c>
      <c r="H1303" s="168" t="s">
        <v>31</v>
      </c>
      <c r="I1303" s="168" t="s">
        <v>31</v>
      </c>
      <c r="J1303" s="169">
        <v>3287.63</v>
      </c>
      <c r="K1303" s="168" t="s">
        <v>31</v>
      </c>
      <c r="L1303" s="169">
        <v>4550.08</v>
      </c>
      <c r="M1303" s="170" t="s">
        <v>31</v>
      </c>
      <c r="N1303" s="171" t="s">
        <v>31</v>
      </c>
      <c r="U1303" s="137" t="s">
        <v>257</v>
      </c>
    </row>
    <row r="1304" spans="1:24" s="132" customFormat="1" x14ac:dyDescent="0.2">
      <c r="A1304" s="167"/>
      <c r="B1304" s="166" t="s">
        <v>31</v>
      </c>
      <c r="C1304" s="904" t="s">
        <v>258</v>
      </c>
      <c r="D1304" s="904"/>
      <c r="E1304" s="904"/>
      <c r="F1304" s="168" t="s">
        <v>241</v>
      </c>
      <c r="G1304" s="168" t="s">
        <v>1922</v>
      </c>
      <c r="H1304" s="168" t="s">
        <v>520</v>
      </c>
      <c r="I1304" s="168" t="s">
        <v>2327</v>
      </c>
      <c r="J1304" s="169" t="s">
        <v>31</v>
      </c>
      <c r="K1304" s="168" t="s">
        <v>31</v>
      </c>
      <c r="L1304" s="169" t="s">
        <v>31</v>
      </c>
      <c r="M1304" s="170" t="s">
        <v>31</v>
      </c>
      <c r="N1304" s="171" t="s">
        <v>31</v>
      </c>
      <c r="V1304" s="137" t="s">
        <v>258</v>
      </c>
    </row>
    <row r="1305" spans="1:24" s="132" customFormat="1" x14ac:dyDescent="0.2">
      <c r="A1305" s="167"/>
      <c r="B1305" s="166" t="s">
        <v>31</v>
      </c>
      <c r="C1305" s="904" t="s">
        <v>240</v>
      </c>
      <c r="D1305" s="904"/>
      <c r="E1305" s="904"/>
      <c r="F1305" s="168" t="s">
        <v>241</v>
      </c>
      <c r="G1305" s="168" t="s">
        <v>1924</v>
      </c>
      <c r="H1305" s="168" t="s">
        <v>520</v>
      </c>
      <c r="I1305" s="168" t="s">
        <v>2328</v>
      </c>
      <c r="J1305" s="169" t="s">
        <v>31</v>
      </c>
      <c r="K1305" s="168" t="s">
        <v>31</v>
      </c>
      <c r="L1305" s="169" t="s">
        <v>31</v>
      </c>
      <c r="M1305" s="170" t="s">
        <v>31</v>
      </c>
      <c r="N1305" s="171" t="s">
        <v>31</v>
      </c>
      <c r="V1305" s="137" t="s">
        <v>240</v>
      </c>
    </row>
    <row r="1306" spans="1:24" s="132" customFormat="1" x14ac:dyDescent="0.2">
      <c r="A1306" s="167"/>
      <c r="B1306" s="166" t="s">
        <v>31</v>
      </c>
      <c r="C1306" s="917" t="s">
        <v>244</v>
      </c>
      <c r="D1306" s="917"/>
      <c r="E1306" s="917"/>
      <c r="F1306" s="159" t="s">
        <v>31</v>
      </c>
      <c r="G1306" s="159" t="s">
        <v>31</v>
      </c>
      <c r="H1306" s="159" t="s">
        <v>31</v>
      </c>
      <c r="I1306" s="159" t="s">
        <v>31</v>
      </c>
      <c r="J1306" s="160">
        <v>8768.26</v>
      </c>
      <c r="K1306" s="159" t="s">
        <v>31</v>
      </c>
      <c r="L1306" s="160">
        <v>14031.57</v>
      </c>
      <c r="M1306" s="161" t="s">
        <v>31</v>
      </c>
      <c r="N1306" s="162" t="s">
        <v>31</v>
      </c>
      <c r="W1306" s="137" t="s">
        <v>244</v>
      </c>
    </row>
    <row r="1307" spans="1:24" s="132" customFormat="1" x14ac:dyDescent="0.2">
      <c r="A1307" s="167"/>
      <c r="B1307" s="166" t="s">
        <v>31</v>
      </c>
      <c r="C1307" s="904" t="s">
        <v>245</v>
      </c>
      <c r="D1307" s="904"/>
      <c r="E1307" s="904"/>
      <c r="F1307" s="168" t="s">
        <v>31</v>
      </c>
      <c r="G1307" s="168" t="s">
        <v>31</v>
      </c>
      <c r="H1307" s="168" t="s">
        <v>31</v>
      </c>
      <c r="I1307" s="168" t="s">
        <v>31</v>
      </c>
      <c r="J1307" s="169" t="s">
        <v>31</v>
      </c>
      <c r="K1307" s="168" t="s">
        <v>31</v>
      </c>
      <c r="L1307" s="169">
        <v>5631.5</v>
      </c>
      <c r="M1307" s="170" t="s">
        <v>31</v>
      </c>
      <c r="N1307" s="171" t="s">
        <v>31</v>
      </c>
      <c r="V1307" s="137" t="s">
        <v>245</v>
      </c>
    </row>
    <row r="1308" spans="1:24" s="132" customFormat="1" ht="33.75" x14ac:dyDescent="0.2">
      <c r="A1308" s="167"/>
      <c r="B1308" s="166" t="s">
        <v>549</v>
      </c>
      <c r="C1308" s="904" t="s">
        <v>550</v>
      </c>
      <c r="D1308" s="904"/>
      <c r="E1308" s="904"/>
      <c r="F1308" s="168" t="s">
        <v>144</v>
      </c>
      <c r="G1308" s="168" t="s">
        <v>551</v>
      </c>
      <c r="H1308" s="168" t="s">
        <v>31</v>
      </c>
      <c r="I1308" s="168" t="s">
        <v>551</v>
      </c>
      <c r="J1308" s="169" t="s">
        <v>31</v>
      </c>
      <c r="K1308" s="168" t="s">
        <v>31</v>
      </c>
      <c r="L1308" s="169">
        <v>5913.08</v>
      </c>
      <c r="M1308" s="170" t="s">
        <v>31</v>
      </c>
      <c r="N1308" s="171" t="s">
        <v>31</v>
      </c>
      <c r="V1308" s="137" t="s">
        <v>550</v>
      </c>
    </row>
    <row r="1309" spans="1:24" s="132" customFormat="1" ht="33.75" x14ac:dyDescent="0.2">
      <c r="A1309" s="167"/>
      <c r="B1309" s="166" t="s">
        <v>552</v>
      </c>
      <c r="C1309" s="904" t="s">
        <v>553</v>
      </c>
      <c r="D1309" s="904"/>
      <c r="E1309" s="904"/>
      <c r="F1309" s="168" t="s">
        <v>144</v>
      </c>
      <c r="G1309" s="168" t="s">
        <v>554</v>
      </c>
      <c r="H1309" s="168" t="s">
        <v>31</v>
      </c>
      <c r="I1309" s="168" t="s">
        <v>554</v>
      </c>
      <c r="J1309" s="169" t="s">
        <v>31</v>
      </c>
      <c r="K1309" s="168" t="s">
        <v>31</v>
      </c>
      <c r="L1309" s="169">
        <v>3660.48</v>
      </c>
      <c r="M1309" s="170" t="s">
        <v>31</v>
      </c>
      <c r="N1309" s="171" t="s">
        <v>31</v>
      </c>
      <c r="V1309" s="137" t="s">
        <v>553</v>
      </c>
    </row>
    <row r="1310" spans="1:24" s="132" customFormat="1" x14ac:dyDescent="0.2">
      <c r="A1310" s="172"/>
      <c r="B1310" s="173"/>
      <c r="C1310" s="918" t="s">
        <v>252</v>
      </c>
      <c r="D1310" s="918"/>
      <c r="E1310" s="918"/>
      <c r="F1310" s="174" t="s">
        <v>31</v>
      </c>
      <c r="G1310" s="174" t="s">
        <v>31</v>
      </c>
      <c r="H1310" s="174" t="s">
        <v>31</v>
      </c>
      <c r="I1310" s="174" t="s">
        <v>31</v>
      </c>
      <c r="J1310" s="175" t="s">
        <v>31</v>
      </c>
      <c r="K1310" s="174" t="s">
        <v>31</v>
      </c>
      <c r="L1310" s="175">
        <v>23605.13</v>
      </c>
      <c r="M1310" s="161" t="s">
        <v>31</v>
      </c>
      <c r="N1310" s="176" t="s">
        <v>31</v>
      </c>
      <c r="X1310" s="137" t="s">
        <v>252</v>
      </c>
    </row>
    <row r="1311" spans="1:24" s="132" customFormat="1" ht="22.5" x14ac:dyDescent="0.2">
      <c r="A1311" s="157" t="s">
        <v>2329</v>
      </c>
      <c r="B1311" s="158" t="s">
        <v>555</v>
      </c>
      <c r="C1311" s="917" t="s">
        <v>556</v>
      </c>
      <c r="D1311" s="917"/>
      <c r="E1311" s="917"/>
      <c r="F1311" s="159" t="s">
        <v>401</v>
      </c>
      <c r="G1311" s="159" t="s">
        <v>31</v>
      </c>
      <c r="H1311" s="159" t="s">
        <v>31</v>
      </c>
      <c r="I1311" s="159" t="s">
        <v>2330</v>
      </c>
      <c r="J1311" s="160">
        <v>790</v>
      </c>
      <c r="K1311" s="159" t="s">
        <v>31</v>
      </c>
      <c r="L1311" s="160">
        <v>110976.04</v>
      </c>
      <c r="M1311" s="161" t="s">
        <v>31</v>
      </c>
      <c r="N1311" s="162" t="s">
        <v>31</v>
      </c>
      <c r="R1311" s="137" t="s">
        <v>556</v>
      </c>
    </row>
    <row r="1312" spans="1:24" s="132" customFormat="1" x14ac:dyDescent="0.2">
      <c r="A1312" s="157" t="s">
        <v>2331</v>
      </c>
      <c r="B1312" s="158" t="s">
        <v>558</v>
      </c>
      <c r="C1312" s="917" t="s">
        <v>559</v>
      </c>
      <c r="D1312" s="917"/>
      <c r="E1312" s="917"/>
      <c r="F1312" s="159" t="s">
        <v>401</v>
      </c>
      <c r="G1312" s="159" t="s">
        <v>31</v>
      </c>
      <c r="H1312" s="159" t="s">
        <v>31</v>
      </c>
      <c r="I1312" s="159" t="s">
        <v>2332</v>
      </c>
      <c r="J1312" s="160">
        <v>10.63</v>
      </c>
      <c r="K1312" s="159" t="s">
        <v>31</v>
      </c>
      <c r="L1312" s="160">
        <v>1471.19</v>
      </c>
      <c r="M1312" s="161" t="s">
        <v>31</v>
      </c>
      <c r="N1312" s="162" t="s">
        <v>31</v>
      </c>
      <c r="R1312" s="137" t="s">
        <v>559</v>
      </c>
    </row>
    <row r="1313" spans="1:25" s="132" customFormat="1" x14ac:dyDescent="0.2">
      <c r="A1313" s="163"/>
      <c r="B1313" s="164"/>
      <c r="C1313" s="904" t="s">
        <v>561</v>
      </c>
      <c r="D1313" s="904"/>
      <c r="E1313" s="904"/>
      <c r="F1313" s="904"/>
      <c r="G1313" s="904"/>
      <c r="H1313" s="904"/>
      <c r="I1313" s="904"/>
      <c r="J1313" s="904"/>
      <c r="K1313" s="904"/>
      <c r="L1313" s="904"/>
      <c r="M1313" s="904"/>
      <c r="N1313" s="912"/>
      <c r="Y1313" s="137" t="s">
        <v>561</v>
      </c>
    </row>
    <row r="1314" spans="1:25" s="132" customFormat="1" ht="22.5" x14ac:dyDescent="0.2">
      <c r="A1314" s="157" t="s">
        <v>2333</v>
      </c>
      <c r="B1314" s="158" t="s">
        <v>2334</v>
      </c>
      <c r="C1314" s="917" t="s">
        <v>2335</v>
      </c>
      <c r="D1314" s="917"/>
      <c r="E1314" s="917"/>
      <c r="F1314" s="159" t="s">
        <v>564</v>
      </c>
      <c r="G1314" s="159" t="s">
        <v>31</v>
      </c>
      <c r="H1314" s="159" t="s">
        <v>31</v>
      </c>
      <c r="I1314" s="159" t="s">
        <v>2336</v>
      </c>
      <c r="J1314" s="160">
        <v>5488.69</v>
      </c>
      <c r="K1314" s="159" t="s">
        <v>31</v>
      </c>
      <c r="L1314" s="160">
        <v>10848.07</v>
      </c>
      <c r="M1314" s="161" t="s">
        <v>31</v>
      </c>
      <c r="N1314" s="162" t="s">
        <v>31</v>
      </c>
      <c r="R1314" s="137" t="s">
        <v>2335</v>
      </c>
    </row>
    <row r="1315" spans="1:25" s="132" customFormat="1" x14ac:dyDescent="0.2">
      <c r="A1315" s="163"/>
      <c r="B1315" s="164"/>
      <c r="C1315" s="904" t="s">
        <v>2337</v>
      </c>
      <c r="D1315" s="904"/>
      <c r="E1315" s="904"/>
      <c r="F1315" s="904"/>
      <c r="G1315" s="904"/>
      <c r="H1315" s="904"/>
      <c r="I1315" s="904"/>
      <c r="J1315" s="904"/>
      <c r="K1315" s="904"/>
      <c r="L1315" s="904"/>
      <c r="M1315" s="904"/>
      <c r="N1315" s="912"/>
      <c r="S1315" s="137" t="s">
        <v>2337</v>
      </c>
    </row>
    <row r="1316" spans="1:25" s="132" customFormat="1" ht="22.5" x14ac:dyDescent="0.2">
      <c r="A1316" s="157" t="s">
        <v>2338</v>
      </c>
      <c r="B1316" s="158" t="s">
        <v>2339</v>
      </c>
      <c r="C1316" s="917" t="s">
        <v>2340</v>
      </c>
      <c r="D1316" s="917"/>
      <c r="E1316" s="917"/>
      <c r="F1316" s="159" t="s">
        <v>564</v>
      </c>
      <c r="G1316" s="159" t="s">
        <v>31</v>
      </c>
      <c r="H1316" s="159" t="s">
        <v>31</v>
      </c>
      <c r="I1316" s="159" t="s">
        <v>2341</v>
      </c>
      <c r="J1316" s="160">
        <v>5488.69</v>
      </c>
      <c r="K1316" s="159" t="s">
        <v>31</v>
      </c>
      <c r="L1316" s="160">
        <v>6912.29</v>
      </c>
      <c r="M1316" s="161" t="s">
        <v>31</v>
      </c>
      <c r="N1316" s="162" t="s">
        <v>31</v>
      </c>
      <c r="R1316" s="137" t="s">
        <v>2340</v>
      </c>
    </row>
    <row r="1317" spans="1:25" s="132" customFormat="1" x14ac:dyDescent="0.2">
      <c r="A1317" s="163"/>
      <c r="B1317" s="164"/>
      <c r="C1317" s="904" t="s">
        <v>2342</v>
      </c>
      <c r="D1317" s="904"/>
      <c r="E1317" s="904"/>
      <c r="F1317" s="904"/>
      <c r="G1317" s="904"/>
      <c r="H1317" s="904"/>
      <c r="I1317" s="904"/>
      <c r="J1317" s="904"/>
      <c r="K1317" s="904"/>
      <c r="L1317" s="904"/>
      <c r="M1317" s="904"/>
      <c r="N1317" s="912"/>
      <c r="S1317" s="137" t="s">
        <v>2342</v>
      </c>
    </row>
    <row r="1318" spans="1:25" s="132" customFormat="1" ht="22.5" x14ac:dyDescent="0.2">
      <c r="A1318" s="157" t="s">
        <v>2343</v>
      </c>
      <c r="B1318" s="158" t="s">
        <v>1932</v>
      </c>
      <c r="C1318" s="917" t="s">
        <v>1933</v>
      </c>
      <c r="D1318" s="917"/>
      <c r="E1318" s="917"/>
      <c r="F1318" s="159" t="s">
        <v>564</v>
      </c>
      <c r="G1318" s="159" t="s">
        <v>31</v>
      </c>
      <c r="H1318" s="159" t="s">
        <v>31</v>
      </c>
      <c r="I1318" s="159" t="s">
        <v>2344</v>
      </c>
      <c r="J1318" s="160">
        <v>5488.69</v>
      </c>
      <c r="K1318" s="159" t="s">
        <v>31</v>
      </c>
      <c r="L1318" s="160">
        <v>8439.08</v>
      </c>
      <c r="M1318" s="161" t="s">
        <v>31</v>
      </c>
      <c r="N1318" s="162" t="s">
        <v>31</v>
      </c>
      <c r="R1318" s="137" t="s">
        <v>1933</v>
      </c>
    </row>
    <row r="1319" spans="1:25" s="132" customFormat="1" x14ac:dyDescent="0.2">
      <c r="A1319" s="163"/>
      <c r="B1319" s="164"/>
      <c r="C1319" s="904" t="s">
        <v>2345</v>
      </c>
      <c r="D1319" s="904"/>
      <c r="E1319" s="904"/>
      <c r="F1319" s="904"/>
      <c r="G1319" s="904"/>
      <c r="H1319" s="904"/>
      <c r="I1319" s="904"/>
      <c r="J1319" s="904"/>
      <c r="K1319" s="904"/>
      <c r="L1319" s="904"/>
      <c r="M1319" s="904"/>
      <c r="N1319" s="912"/>
      <c r="S1319" s="137" t="s">
        <v>2345</v>
      </c>
    </row>
    <row r="1320" spans="1:25" s="132" customFormat="1" ht="22.5" x14ac:dyDescent="0.2">
      <c r="A1320" s="157" t="s">
        <v>2346</v>
      </c>
      <c r="B1320" s="158" t="s">
        <v>562</v>
      </c>
      <c r="C1320" s="917" t="s">
        <v>563</v>
      </c>
      <c r="D1320" s="917"/>
      <c r="E1320" s="917"/>
      <c r="F1320" s="159" t="s">
        <v>564</v>
      </c>
      <c r="G1320" s="159" t="s">
        <v>31</v>
      </c>
      <c r="H1320" s="159" t="s">
        <v>31</v>
      </c>
      <c r="I1320" s="159" t="s">
        <v>2347</v>
      </c>
      <c r="J1320" s="160">
        <v>5584.58</v>
      </c>
      <c r="K1320" s="159" t="s">
        <v>31</v>
      </c>
      <c r="L1320" s="160">
        <v>3676.44</v>
      </c>
      <c r="M1320" s="161" t="s">
        <v>31</v>
      </c>
      <c r="N1320" s="162" t="s">
        <v>31</v>
      </c>
      <c r="R1320" s="137" t="s">
        <v>563</v>
      </c>
    </row>
    <row r="1321" spans="1:25" s="132" customFormat="1" x14ac:dyDescent="0.2">
      <c r="A1321" s="163"/>
      <c r="B1321" s="164"/>
      <c r="C1321" s="904" t="s">
        <v>2348</v>
      </c>
      <c r="D1321" s="904"/>
      <c r="E1321" s="904"/>
      <c r="F1321" s="904"/>
      <c r="G1321" s="904"/>
      <c r="H1321" s="904"/>
      <c r="I1321" s="904"/>
      <c r="J1321" s="904"/>
      <c r="K1321" s="904"/>
      <c r="L1321" s="904"/>
      <c r="M1321" s="904"/>
      <c r="N1321" s="912"/>
      <c r="S1321" s="137" t="s">
        <v>2348</v>
      </c>
    </row>
    <row r="1322" spans="1:25" s="132" customFormat="1" ht="22.5" x14ac:dyDescent="0.2">
      <c r="A1322" s="157" t="s">
        <v>2349</v>
      </c>
      <c r="B1322" s="158" t="s">
        <v>1936</v>
      </c>
      <c r="C1322" s="917" t="s">
        <v>1937</v>
      </c>
      <c r="D1322" s="917"/>
      <c r="E1322" s="917"/>
      <c r="F1322" s="159" t="s">
        <v>564</v>
      </c>
      <c r="G1322" s="159" t="s">
        <v>31</v>
      </c>
      <c r="H1322" s="159" t="s">
        <v>31</v>
      </c>
      <c r="I1322" s="159" t="s">
        <v>2350</v>
      </c>
      <c r="J1322" s="160">
        <v>5802.77</v>
      </c>
      <c r="K1322" s="159" t="s">
        <v>31</v>
      </c>
      <c r="L1322" s="160">
        <v>9034.91</v>
      </c>
      <c r="M1322" s="161" t="s">
        <v>31</v>
      </c>
      <c r="N1322" s="162" t="s">
        <v>31</v>
      </c>
      <c r="R1322" s="137" t="s">
        <v>1937</v>
      </c>
    </row>
    <row r="1323" spans="1:25" s="132" customFormat="1" x14ac:dyDescent="0.2">
      <c r="A1323" s="163"/>
      <c r="B1323" s="164"/>
      <c r="C1323" s="904" t="s">
        <v>2351</v>
      </c>
      <c r="D1323" s="904"/>
      <c r="E1323" s="904"/>
      <c r="F1323" s="904"/>
      <c r="G1323" s="904"/>
      <c r="H1323" s="904"/>
      <c r="I1323" s="904"/>
      <c r="J1323" s="904"/>
      <c r="K1323" s="904"/>
      <c r="L1323" s="904"/>
      <c r="M1323" s="904"/>
      <c r="N1323" s="912"/>
      <c r="S1323" s="137" t="s">
        <v>2351</v>
      </c>
    </row>
    <row r="1324" spans="1:25" s="132" customFormat="1" ht="33.75" x14ac:dyDescent="0.2">
      <c r="A1324" s="157" t="s">
        <v>2352</v>
      </c>
      <c r="B1324" s="158" t="s">
        <v>1940</v>
      </c>
      <c r="C1324" s="917" t="s">
        <v>1941</v>
      </c>
      <c r="D1324" s="917"/>
      <c r="E1324" s="917"/>
      <c r="F1324" s="159" t="s">
        <v>569</v>
      </c>
      <c r="G1324" s="159" t="s">
        <v>31</v>
      </c>
      <c r="H1324" s="159" t="s">
        <v>31</v>
      </c>
      <c r="I1324" s="159" t="s">
        <v>2353</v>
      </c>
      <c r="J1324" s="160" t="s">
        <v>31</v>
      </c>
      <c r="K1324" s="159" t="s">
        <v>31</v>
      </c>
      <c r="L1324" s="160" t="s">
        <v>31</v>
      </c>
      <c r="M1324" s="161" t="s">
        <v>31</v>
      </c>
      <c r="N1324" s="162" t="s">
        <v>31</v>
      </c>
      <c r="R1324" s="137" t="s">
        <v>1941</v>
      </c>
    </row>
    <row r="1325" spans="1:25" s="132" customFormat="1" x14ac:dyDescent="0.2">
      <c r="A1325" s="163"/>
      <c r="B1325" s="164"/>
      <c r="C1325" s="904" t="s">
        <v>2354</v>
      </c>
      <c r="D1325" s="904"/>
      <c r="E1325" s="904"/>
      <c r="F1325" s="904"/>
      <c r="G1325" s="904"/>
      <c r="H1325" s="904"/>
      <c r="I1325" s="904"/>
      <c r="J1325" s="904"/>
      <c r="K1325" s="904"/>
      <c r="L1325" s="904"/>
      <c r="M1325" s="904"/>
      <c r="N1325" s="912"/>
      <c r="S1325" s="137" t="s">
        <v>2354</v>
      </c>
    </row>
    <row r="1326" spans="1:25" s="132" customFormat="1" ht="33.75" x14ac:dyDescent="0.2">
      <c r="A1326" s="165"/>
      <c r="B1326" s="166" t="s">
        <v>518</v>
      </c>
      <c r="C1326" s="904" t="s">
        <v>519</v>
      </c>
      <c r="D1326" s="904"/>
      <c r="E1326" s="904"/>
      <c r="F1326" s="904"/>
      <c r="G1326" s="904"/>
      <c r="H1326" s="904"/>
      <c r="I1326" s="904"/>
      <c r="J1326" s="904"/>
      <c r="K1326" s="904"/>
      <c r="L1326" s="904"/>
      <c r="M1326" s="904"/>
      <c r="N1326" s="912"/>
      <c r="T1326" s="137" t="s">
        <v>519</v>
      </c>
    </row>
    <row r="1327" spans="1:25" s="132" customFormat="1" x14ac:dyDescent="0.2">
      <c r="A1327" s="167"/>
      <c r="B1327" s="166" t="s">
        <v>225</v>
      </c>
      <c r="C1327" s="904" t="s">
        <v>255</v>
      </c>
      <c r="D1327" s="904"/>
      <c r="E1327" s="904"/>
      <c r="F1327" s="168" t="s">
        <v>31</v>
      </c>
      <c r="G1327" s="168" t="s">
        <v>31</v>
      </c>
      <c r="H1327" s="168" t="s">
        <v>31</v>
      </c>
      <c r="I1327" s="168" t="s">
        <v>31</v>
      </c>
      <c r="J1327" s="169">
        <v>86.7</v>
      </c>
      <c r="K1327" s="168" t="s">
        <v>520</v>
      </c>
      <c r="L1327" s="169">
        <v>723.95</v>
      </c>
      <c r="M1327" s="170" t="s">
        <v>31</v>
      </c>
      <c r="N1327" s="171" t="s">
        <v>31</v>
      </c>
      <c r="U1327" s="137" t="s">
        <v>255</v>
      </c>
    </row>
    <row r="1328" spans="1:25" s="132" customFormat="1" x14ac:dyDescent="0.2">
      <c r="A1328" s="167"/>
      <c r="B1328" s="166" t="s">
        <v>235</v>
      </c>
      <c r="C1328" s="904" t="s">
        <v>236</v>
      </c>
      <c r="D1328" s="904"/>
      <c r="E1328" s="904"/>
      <c r="F1328" s="168" t="s">
        <v>31</v>
      </c>
      <c r="G1328" s="168" t="s">
        <v>31</v>
      </c>
      <c r="H1328" s="168" t="s">
        <v>31</v>
      </c>
      <c r="I1328" s="168" t="s">
        <v>31</v>
      </c>
      <c r="J1328" s="169">
        <v>16.61</v>
      </c>
      <c r="K1328" s="168" t="s">
        <v>520</v>
      </c>
      <c r="L1328" s="169">
        <v>138.69</v>
      </c>
      <c r="M1328" s="170" t="s">
        <v>31</v>
      </c>
      <c r="N1328" s="171" t="s">
        <v>31</v>
      </c>
      <c r="U1328" s="137" t="s">
        <v>236</v>
      </c>
    </row>
    <row r="1329" spans="1:24" s="132" customFormat="1" x14ac:dyDescent="0.2">
      <c r="A1329" s="167"/>
      <c r="B1329" s="166" t="s">
        <v>238</v>
      </c>
      <c r="C1329" s="904" t="s">
        <v>239</v>
      </c>
      <c r="D1329" s="904"/>
      <c r="E1329" s="904"/>
      <c r="F1329" s="168" t="s">
        <v>31</v>
      </c>
      <c r="G1329" s="168" t="s">
        <v>31</v>
      </c>
      <c r="H1329" s="168" t="s">
        <v>31</v>
      </c>
      <c r="I1329" s="168" t="s">
        <v>31</v>
      </c>
      <c r="J1329" s="169">
        <v>2.93</v>
      </c>
      <c r="K1329" s="168" t="s">
        <v>520</v>
      </c>
      <c r="L1329" s="169">
        <v>24.47</v>
      </c>
      <c r="M1329" s="170" t="s">
        <v>31</v>
      </c>
      <c r="N1329" s="171" t="s">
        <v>31</v>
      </c>
      <c r="U1329" s="137" t="s">
        <v>239</v>
      </c>
    </row>
    <row r="1330" spans="1:24" s="132" customFormat="1" x14ac:dyDescent="0.2">
      <c r="A1330" s="167"/>
      <c r="B1330" s="166" t="s">
        <v>256</v>
      </c>
      <c r="C1330" s="904" t="s">
        <v>257</v>
      </c>
      <c r="D1330" s="904"/>
      <c r="E1330" s="904"/>
      <c r="F1330" s="168" t="s">
        <v>31</v>
      </c>
      <c r="G1330" s="168" t="s">
        <v>31</v>
      </c>
      <c r="H1330" s="168" t="s">
        <v>31</v>
      </c>
      <c r="I1330" s="168" t="s">
        <v>31</v>
      </c>
      <c r="J1330" s="169">
        <v>0.66</v>
      </c>
      <c r="K1330" s="168" t="s">
        <v>31</v>
      </c>
      <c r="L1330" s="169">
        <v>4.41</v>
      </c>
      <c r="M1330" s="170" t="s">
        <v>31</v>
      </c>
      <c r="N1330" s="171" t="s">
        <v>31</v>
      </c>
      <c r="U1330" s="137" t="s">
        <v>257</v>
      </c>
    </row>
    <row r="1331" spans="1:24" s="132" customFormat="1" x14ac:dyDescent="0.2">
      <c r="A1331" s="167"/>
      <c r="B1331" s="166" t="s">
        <v>31</v>
      </c>
      <c r="C1331" s="904" t="s">
        <v>258</v>
      </c>
      <c r="D1331" s="904"/>
      <c r="E1331" s="904"/>
      <c r="F1331" s="168" t="s">
        <v>241</v>
      </c>
      <c r="G1331" s="168" t="s">
        <v>1944</v>
      </c>
      <c r="H1331" s="168" t="s">
        <v>520</v>
      </c>
      <c r="I1331" s="168" t="s">
        <v>2355</v>
      </c>
      <c r="J1331" s="169" t="s">
        <v>31</v>
      </c>
      <c r="K1331" s="168" t="s">
        <v>31</v>
      </c>
      <c r="L1331" s="169" t="s">
        <v>31</v>
      </c>
      <c r="M1331" s="170" t="s">
        <v>31</v>
      </c>
      <c r="N1331" s="171" t="s">
        <v>31</v>
      </c>
      <c r="V1331" s="137" t="s">
        <v>258</v>
      </c>
    </row>
    <row r="1332" spans="1:24" s="132" customFormat="1" x14ac:dyDescent="0.2">
      <c r="A1332" s="167"/>
      <c r="B1332" s="166" t="s">
        <v>31</v>
      </c>
      <c r="C1332" s="904" t="s">
        <v>240</v>
      </c>
      <c r="D1332" s="904"/>
      <c r="E1332" s="904"/>
      <c r="F1332" s="168" t="s">
        <v>241</v>
      </c>
      <c r="G1332" s="168" t="s">
        <v>774</v>
      </c>
      <c r="H1332" s="168" t="s">
        <v>520</v>
      </c>
      <c r="I1332" s="168" t="s">
        <v>2356</v>
      </c>
      <c r="J1332" s="169" t="s">
        <v>31</v>
      </c>
      <c r="K1332" s="168" t="s">
        <v>31</v>
      </c>
      <c r="L1332" s="169" t="s">
        <v>31</v>
      </c>
      <c r="M1332" s="170" t="s">
        <v>31</v>
      </c>
      <c r="N1332" s="171" t="s">
        <v>31</v>
      </c>
      <c r="V1332" s="137" t="s">
        <v>240</v>
      </c>
    </row>
    <row r="1333" spans="1:24" s="132" customFormat="1" x14ac:dyDescent="0.2">
      <c r="A1333" s="167"/>
      <c r="B1333" s="166" t="s">
        <v>31</v>
      </c>
      <c r="C1333" s="917" t="s">
        <v>244</v>
      </c>
      <c r="D1333" s="917"/>
      <c r="E1333" s="917"/>
      <c r="F1333" s="159" t="s">
        <v>31</v>
      </c>
      <c r="G1333" s="159" t="s">
        <v>31</v>
      </c>
      <c r="H1333" s="159" t="s">
        <v>31</v>
      </c>
      <c r="I1333" s="159" t="s">
        <v>31</v>
      </c>
      <c r="J1333" s="160">
        <v>103.97</v>
      </c>
      <c r="K1333" s="159" t="s">
        <v>31</v>
      </c>
      <c r="L1333" s="160">
        <v>867.05</v>
      </c>
      <c r="M1333" s="161" t="s">
        <v>31</v>
      </c>
      <c r="N1333" s="162" t="s">
        <v>31</v>
      </c>
      <c r="W1333" s="137" t="s">
        <v>244</v>
      </c>
    </row>
    <row r="1334" spans="1:24" s="132" customFormat="1" x14ac:dyDescent="0.2">
      <c r="A1334" s="167"/>
      <c r="B1334" s="166" t="s">
        <v>31</v>
      </c>
      <c r="C1334" s="904" t="s">
        <v>245</v>
      </c>
      <c r="D1334" s="904"/>
      <c r="E1334" s="904"/>
      <c r="F1334" s="168" t="s">
        <v>31</v>
      </c>
      <c r="G1334" s="168" t="s">
        <v>31</v>
      </c>
      <c r="H1334" s="168" t="s">
        <v>31</v>
      </c>
      <c r="I1334" s="168" t="s">
        <v>31</v>
      </c>
      <c r="J1334" s="169" t="s">
        <v>31</v>
      </c>
      <c r="K1334" s="168" t="s">
        <v>31</v>
      </c>
      <c r="L1334" s="169">
        <v>748.42</v>
      </c>
      <c r="M1334" s="170" t="s">
        <v>31</v>
      </c>
      <c r="N1334" s="171" t="s">
        <v>31</v>
      </c>
      <c r="V1334" s="137" t="s">
        <v>245</v>
      </c>
    </row>
    <row r="1335" spans="1:24" s="132" customFormat="1" ht="22.5" x14ac:dyDescent="0.2">
      <c r="A1335" s="167"/>
      <c r="B1335" s="166" t="s">
        <v>532</v>
      </c>
      <c r="C1335" s="904" t="s">
        <v>533</v>
      </c>
      <c r="D1335" s="904"/>
      <c r="E1335" s="904"/>
      <c r="F1335" s="168" t="s">
        <v>144</v>
      </c>
      <c r="G1335" s="168" t="s">
        <v>534</v>
      </c>
      <c r="H1335" s="168" t="s">
        <v>31</v>
      </c>
      <c r="I1335" s="168" t="s">
        <v>534</v>
      </c>
      <c r="J1335" s="169" t="s">
        <v>31</v>
      </c>
      <c r="K1335" s="168" t="s">
        <v>31</v>
      </c>
      <c r="L1335" s="169">
        <v>913.07</v>
      </c>
      <c r="M1335" s="170" t="s">
        <v>31</v>
      </c>
      <c r="N1335" s="171" t="s">
        <v>31</v>
      </c>
      <c r="V1335" s="137" t="s">
        <v>533</v>
      </c>
    </row>
    <row r="1336" spans="1:24" s="132" customFormat="1" ht="22.5" x14ac:dyDescent="0.2">
      <c r="A1336" s="167"/>
      <c r="B1336" s="166" t="s">
        <v>535</v>
      </c>
      <c r="C1336" s="904" t="s">
        <v>536</v>
      </c>
      <c r="D1336" s="904"/>
      <c r="E1336" s="904"/>
      <c r="F1336" s="168" t="s">
        <v>144</v>
      </c>
      <c r="G1336" s="168" t="s">
        <v>537</v>
      </c>
      <c r="H1336" s="168" t="s">
        <v>31</v>
      </c>
      <c r="I1336" s="168" t="s">
        <v>537</v>
      </c>
      <c r="J1336" s="169" t="s">
        <v>31</v>
      </c>
      <c r="K1336" s="168" t="s">
        <v>31</v>
      </c>
      <c r="L1336" s="169">
        <v>598.74</v>
      </c>
      <c r="M1336" s="170" t="s">
        <v>31</v>
      </c>
      <c r="N1336" s="171" t="s">
        <v>31</v>
      </c>
      <c r="V1336" s="137" t="s">
        <v>536</v>
      </c>
    </row>
    <row r="1337" spans="1:24" s="132" customFormat="1" x14ac:dyDescent="0.2">
      <c r="A1337" s="172"/>
      <c r="B1337" s="173"/>
      <c r="C1337" s="918" t="s">
        <v>252</v>
      </c>
      <c r="D1337" s="918"/>
      <c r="E1337" s="918"/>
      <c r="F1337" s="174" t="s">
        <v>31</v>
      </c>
      <c r="G1337" s="174" t="s">
        <v>31</v>
      </c>
      <c r="H1337" s="174" t="s">
        <v>31</v>
      </c>
      <c r="I1337" s="174" t="s">
        <v>31</v>
      </c>
      <c r="J1337" s="175" t="s">
        <v>31</v>
      </c>
      <c r="K1337" s="174" t="s">
        <v>31</v>
      </c>
      <c r="L1337" s="175">
        <v>2378.86</v>
      </c>
      <c r="M1337" s="161" t="s">
        <v>31</v>
      </c>
      <c r="N1337" s="176" t="s">
        <v>31</v>
      </c>
      <c r="X1337" s="137" t="s">
        <v>252</v>
      </c>
    </row>
    <row r="1338" spans="1:24" s="132" customFormat="1" ht="33.75" x14ac:dyDescent="0.2">
      <c r="A1338" s="157" t="s">
        <v>2357</v>
      </c>
      <c r="B1338" s="158" t="s">
        <v>1947</v>
      </c>
      <c r="C1338" s="917" t="s">
        <v>1948</v>
      </c>
      <c r="D1338" s="917"/>
      <c r="E1338" s="917"/>
      <c r="F1338" s="159" t="s">
        <v>1949</v>
      </c>
      <c r="G1338" s="159" t="s">
        <v>31</v>
      </c>
      <c r="H1338" s="159" t="s">
        <v>31</v>
      </c>
      <c r="I1338" s="159" t="s">
        <v>2358</v>
      </c>
      <c r="J1338" s="160">
        <v>15.36</v>
      </c>
      <c r="K1338" s="159" t="s">
        <v>31</v>
      </c>
      <c r="L1338" s="160">
        <v>32320.51</v>
      </c>
      <c r="M1338" s="161" t="s">
        <v>31</v>
      </c>
      <c r="N1338" s="162" t="s">
        <v>31</v>
      </c>
      <c r="R1338" s="137" t="s">
        <v>1948</v>
      </c>
    </row>
    <row r="1339" spans="1:24" s="132" customFormat="1" ht="22.5" x14ac:dyDescent="0.2">
      <c r="A1339" s="157" t="s">
        <v>2359</v>
      </c>
      <c r="B1339" s="158" t="s">
        <v>1951</v>
      </c>
      <c r="C1339" s="917" t="s">
        <v>1952</v>
      </c>
      <c r="D1339" s="917"/>
      <c r="E1339" s="917"/>
      <c r="F1339" s="159" t="s">
        <v>650</v>
      </c>
      <c r="G1339" s="159" t="s">
        <v>31</v>
      </c>
      <c r="H1339" s="159" t="s">
        <v>31</v>
      </c>
      <c r="I1339" s="159" t="s">
        <v>2360</v>
      </c>
      <c r="J1339" s="160" t="s">
        <v>31</v>
      </c>
      <c r="K1339" s="159" t="s">
        <v>31</v>
      </c>
      <c r="L1339" s="160" t="s">
        <v>31</v>
      </c>
      <c r="M1339" s="161" t="s">
        <v>31</v>
      </c>
      <c r="N1339" s="162" t="s">
        <v>31</v>
      </c>
      <c r="R1339" s="137" t="s">
        <v>1952</v>
      </c>
    </row>
    <row r="1340" spans="1:24" s="132" customFormat="1" x14ac:dyDescent="0.2">
      <c r="A1340" s="163"/>
      <c r="B1340" s="164"/>
      <c r="C1340" s="904" t="s">
        <v>2361</v>
      </c>
      <c r="D1340" s="904"/>
      <c r="E1340" s="904"/>
      <c r="F1340" s="904"/>
      <c r="G1340" s="904"/>
      <c r="H1340" s="904"/>
      <c r="I1340" s="904"/>
      <c r="J1340" s="904"/>
      <c r="K1340" s="904"/>
      <c r="L1340" s="904"/>
      <c r="M1340" s="904"/>
      <c r="N1340" s="912"/>
      <c r="S1340" s="137" t="s">
        <v>2361</v>
      </c>
    </row>
    <row r="1341" spans="1:24" s="132" customFormat="1" ht="33.75" x14ac:dyDescent="0.2">
      <c r="A1341" s="165"/>
      <c r="B1341" s="166" t="s">
        <v>518</v>
      </c>
      <c r="C1341" s="904" t="s">
        <v>519</v>
      </c>
      <c r="D1341" s="904"/>
      <c r="E1341" s="904"/>
      <c r="F1341" s="904"/>
      <c r="G1341" s="904"/>
      <c r="H1341" s="904"/>
      <c r="I1341" s="904"/>
      <c r="J1341" s="904"/>
      <c r="K1341" s="904"/>
      <c r="L1341" s="904"/>
      <c r="M1341" s="904"/>
      <c r="N1341" s="912"/>
      <c r="T1341" s="137" t="s">
        <v>519</v>
      </c>
    </row>
    <row r="1342" spans="1:24" s="132" customFormat="1" x14ac:dyDescent="0.2">
      <c r="A1342" s="167"/>
      <c r="B1342" s="166" t="s">
        <v>225</v>
      </c>
      <c r="C1342" s="904" t="s">
        <v>255</v>
      </c>
      <c r="D1342" s="904"/>
      <c r="E1342" s="904"/>
      <c r="F1342" s="168" t="s">
        <v>31</v>
      </c>
      <c r="G1342" s="168" t="s">
        <v>31</v>
      </c>
      <c r="H1342" s="168" t="s">
        <v>31</v>
      </c>
      <c r="I1342" s="168" t="s">
        <v>31</v>
      </c>
      <c r="J1342" s="169">
        <v>135.36000000000001</v>
      </c>
      <c r="K1342" s="168" t="s">
        <v>520</v>
      </c>
      <c r="L1342" s="169">
        <v>9.64</v>
      </c>
      <c r="M1342" s="170" t="s">
        <v>31</v>
      </c>
      <c r="N1342" s="171" t="s">
        <v>31</v>
      </c>
      <c r="U1342" s="137" t="s">
        <v>255</v>
      </c>
    </row>
    <row r="1343" spans="1:24" s="132" customFormat="1" x14ac:dyDescent="0.2">
      <c r="A1343" s="167"/>
      <c r="B1343" s="166" t="s">
        <v>235</v>
      </c>
      <c r="C1343" s="904" t="s">
        <v>236</v>
      </c>
      <c r="D1343" s="904"/>
      <c r="E1343" s="904"/>
      <c r="F1343" s="168" t="s">
        <v>31</v>
      </c>
      <c r="G1343" s="168" t="s">
        <v>31</v>
      </c>
      <c r="H1343" s="168" t="s">
        <v>31</v>
      </c>
      <c r="I1343" s="168" t="s">
        <v>31</v>
      </c>
      <c r="J1343" s="169">
        <v>58.09</v>
      </c>
      <c r="K1343" s="168" t="s">
        <v>520</v>
      </c>
      <c r="L1343" s="169">
        <v>4.1399999999999997</v>
      </c>
      <c r="M1343" s="170" t="s">
        <v>31</v>
      </c>
      <c r="N1343" s="171" t="s">
        <v>31</v>
      </c>
      <c r="U1343" s="137" t="s">
        <v>236</v>
      </c>
    </row>
    <row r="1344" spans="1:24" s="132" customFormat="1" x14ac:dyDescent="0.2">
      <c r="A1344" s="167"/>
      <c r="B1344" s="166" t="s">
        <v>238</v>
      </c>
      <c r="C1344" s="904" t="s">
        <v>239</v>
      </c>
      <c r="D1344" s="904"/>
      <c r="E1344" s="904"/>
      <c r="F1344" s="168" t="s">
        <v>31</v>
      </c>
      <c r="G1344" s="168" t="s">
        <v>31</v>
      </c>
      <c r="H1344" s="168" t="s">
        <v>31</v>
      </c>
      <c r="I1344" s="168" t="s">
        <v>31</v>
      </c>
      <c r="J1344" s="169">
        <v>5.0199999999999996</v>
      </c>
      <c r="K1344" s="168" t="s">
        <v>520</v>
      </c>
      <c r="L1344" s="169">
        <v>0.36</v>
      </c>
      <c r="M1344" s="170" t="s">
        <v>31</v>
      </c>
      <c r="N1344" s="171" t="s">
        <v>31</v>
      </c>
      <c r="U1344" s="137" t="s">
        <v>239</v>
      </c>
    </row>
    <row r="1345" spans="1:24" s="132" customFormat="1" x14ac:dyDescent="0.2">
      <c r="A1345" s="167"/>
      <c r="B1345" s="166" t="s">
        <v>256</v>
      </c>
      <c r="C1345" s="904" t="s">
        <v>257</v>
      </c>
      <c r="D1345" s="904"/>
      <c r="E1345" s="904"/>
      <c r="F1345" s="168" t="s">
        <v>31</v>
      </c>
      <c r="G1345" s="168" t="s">
        <v>31</v>
      </c>
      <c r="H1345" s="168" t="s">
        <v>31</v>
      </c>
      <c r="I1345" s="168" t="s">
        <v>31</v>
      </c>
      <c r="J1345" s="169">
        <v>894.6</v>
      </c>
      <c r="K1345" s="168" t="s">
        <v>31</v>
      </c>
      <c r="L1345" s="169">
        <v>50.99</v>
      </c>
      <c r="M1345" s="170" t="s">
        <v>31</v>
      </c>
      <c r="N1345" s="171" t="s">
        <v>31</v>
      </c>
      <c r="U1345" s="137" t="s">
        <v>257</v>
      </c>
    </row>
    <row r="1346" spans="1:24" s="132" customFormat="1" x14ac:dyDescent="0.2">
      <c r="A1346" s="167"/>
      <c r="B1346" s="166" t="s">
        <v>31</v>
      </c>
      <c r="C1346" s="904" t="s">
        <v>258</v>
      </c>
      <c r="D1346" s="904"/>
      <c r="E1346" s="904"/>
      <c r="F1346" s="168" t="s">
        <v>241</v>
      </c>
      <c r="G1346" s="168" t="s">
        <v>389</v>
      </c>
      <c r="H1346" s="168" t="s">
        <v>520</v>
      </c>
      <c r="I1346" s="168" t="s">
        <v>2362</v>
      </c>
      <c r="J1346" s="169" t="s">
        <v>31</v>
      </c>
      <c r="K1346" s="168" t="s">
        <v>31</v>
      </c>
      <c r="L1346" s="169" t="s">
        <v>31</v>
      </c>
      <c r="M1346" s="170" t="s">
        <v>31</v>
      </c>
      <c r="N1346" s="171" t="s">
        <v>31</v>
      </c>
      <c r="V1346" s="137" t="s">
        <v>258</v>
      </c>
    </row>
    <row r="1347" spans="1:24" s="132" customFormat="1" x14ac:dyDescent="0.2">
      <c r="A1347" s="167"/>
      <c r="B1347" s="166" t="s">
        <v>31</v>
      </c>
      <c r="C1347" s="904" t="s">
        <v>240</v>
      </c>
      <c r="D1347" s="904"/>
      <c r="E1347" s="904"/>
      <c r="F1347" s="168" t="s">
        <v>241</v>
      </c>
      <c r="G1347" s="168" t="s">
        <v>860</v>
      </c>
      <c r="H1347" s="168" t="s">
        <v>520</v>
      </c>
      <c r="I1347" s="168" t="s">
        <v>2363</v>
      </c>
      <c r="J1347" s="169" t="s">
        <v>31</v>
      </c>
      <c r="K1347" s="168" t="s">
        <v>31</v>
      </c>
      <c r="L1347" s="169" t="s">
        <v>31</v>
      </c>
      <c r="M1347" s="170" t="s">
        <v>31</v>
      </c>
      <c r="N1347" s="171" t="s">
        <v>31</v>
      </c>
      <c r="V1347" s="137" t="s">
        <v>240</v>
      </c>
    </row>
    <row r="1348" spans="1:24" s="132" customFormat="1" x14ac:dyDescent="0.2">
      <c r="A1348" s="167"/>
      <c r="B1348" s="166" t="s">
        <v>31</v>
      </c>
      <c r="C1348" s="917" t="s">
        <v>244</v>
      </c>
      <c r="D1348" s="917"/>
      <c r="E1348" s="917"/>
      <c r="F1348" s="159" t="s">
        <v>31</v>
      </c>
      <c r="G1348" s="159" t="s">
        <v>31</v>
      </c>
      <c r="H1348" s="159" t="s">
        <v>31</v>
      </c>
      <c r="I1348" s="159" t="s">
        <v>31</v>
      </c>
      <c r="J1348" s="160">
        <v>1088.05</v>
      </c>
      <c r="K1348" s="159" t="s">
        <v>31</v>
      </c>
      <c r="L1348" s="160">
        <v>64.77</v>
      </c>
      <c r="M1348" s="161" t="s">
        <v>31</v>
      </c>
      <c r="N1348" s="162" t="s">
        <v>31</v>
      </c>
      <c r="W1348" s="137" t="s">
        <v>244</v>
      </c>
    </row>
    <row r="1349" spans="1:24" s="132" customFormat="1" x14ac:dyDescent="0.2">
      <c r="A1349" s="167"/>
      <c r="B1349" s="166" t="s">
        <v>31</v>
      </c>
      <c r="C1349" s="904" t="s">
        <v>245</v>
      </c>
      <c r="D1349" s="904"/>
      <c r="E1349" s="904"/>
      <c r="F1349" s="168" t="s">
        <v>31</v>
      </c>
      <c r="G1349" s="168" t="s">
        <v>31</v>
      </c>
      <c r="H1349" s="168" t="s">
        <v>31</v>
      </c>
      <c r="I1349" s="168" t="s">
        <v>31</v>
      </c>
      <c r="J1349" s="169" t="s">
        <v>31</v>
      </c>
      <c r="K1349" s="168" t="s">
        <v>31</v>
      </c>
      <c r="L1349" s="169">
        <v>10</v>
      </c>
      <c r="M1349" s="170" t="s">
        <v>31</v>
      </c>
      <c r="N1349" s="171" t="s">
        <v>31</v>
      </c>
      <c r="V1349" s="137" t="s">
        <v>245</v>
      </c>
    </row>
    <row r="1350" spans="1:24" s="132" customFormat="1" ht="22.5" x14ac:dyDescent="0.2">
      <c r="A1350" s="167"/>
      <c r="B1350" s="166" t="s">
        <v>892</v>
      </c>
      <c r="C1350" s="904" t="s">
        <v>893</v>
      </c>
      <c r="D1350" s="904"/>
      <c r="E1350" s="904"/>
      <c r="F1350" s="168" t="s">
        <v>144</v>
      </c>
      <c r="G1350" s="168" t="s">
        <v>248</v>
      </c>
      <c r="H1350" s="168" t="s">
        <v>31</v>
      </c>
      <c r="I1350" s="168" t="s">
        <v>248</v>
      </c>
      <c r="J1350" s="169" t="s">
        <v>31</v>
      </c>
      <c r="K1350" s="168" t="s">
        <v>31</v>
      </c>
      <c r="L1350" s="169">
        <v>9.5</v>
      </c>
      <c r="M1350" s="170" t="s">
        <v>31</v>
      </c>
      <c r="N1350" s="171" t="s">
        <v>31</v>
      </c>
      <c r="V1350" s="137" t="s">
        <v>893</v>
      </c>
    </row>
    <row r="1351" spans="1:24" s="132" customFormat="1" ht="22.5" x14ac:dyDescent="0.2">
      <c r="A1351" s="167"/>
      <c r="B1351" s="166" t="s">
        <v>894</v>
      </c>
      <c r="C1351" s="904" t="s">
        <v>895</v>
      </c>
      <c r="D1351" s="904"/>
      <c r="E1351" s="904"/>
      <c r="F1351" s="168" t="s">
        <v>144</v>
      </c>
      <c r="G1351" s="168" t="s">
        <v>554</v>
      </c>
      <c r="H1351" s="168" t="s">
        <v>31</v>
      </c>
      <c r="I1351" s="168" t="s">
        <v>554</v>
      </c>
      <c r="J1351" s="169" t="s">
        <v>31</v>
      </c>
      <c r="K1351" s="168" t="s">
        <v>31</v>
      </c>
      <c r="L1351" s="169">
        <v>6.5</v>
      </c>
      <c r="M1351" s="170" t="s">
        <v>31</v>
      </c>
      <c r="N1351" s="171" t="s">
        <v>31</v>
      </c>
      <c r="V1351" s="137" t="s">
        <v>895</v>
      </c>
    </row>
    <row r="1352" spans="1:24" s="132" customFormat="1" x14ac:dyDescent="0.2">
      <c r="A1352" s="172"/>
      <c r="B1352" s="173"/>
      <c r="C1352" s="918" t="s">
        <v>252</v>
      </c>
      <c r="D1352" s="918"/>
      <c r="E1352" s="918"/>
      <c r="F1352" s="174" t="s">
        <v>31</v>
      </c>
      <c r="G1352" s="174" t="s">
        <v>31</v>
      </c>
      <c r="H1352" s="174" t="s">
        <v>31</v>
      </c>
      <c r="I1352" s="174" t="s">
        <v>31</v>
      </c>
      <c r="J1352" s="175" t="s">
        <v>31</v>
      </c>
      <c r="K1352" s="174" t="s">
        <v>31</v>
      </c>
      <c r="L1352" s="175">
        <v>80.77</v>
      </c>
      <c r="M1352" s="161" t="s">
        <v>31</v>
      </c>
      <c r="N1352" s="176" t="s">
        <v>31</v>
      </c>
      <c r="X1352" s="137" t="s">
        <v>252</v>
      </c>
    </row>
    <row r="1353" spans="1:24" s="132" customFormat="1" ht="22.5" x14ac:dyDescent="0.2">
      <c r="A1353" s="157" t="s">
        <v>2364</v>
      </c>
      <c r="B1353" s="158" t="s">
        <v>1956</v>
      </c>
      <c r="C1353" s="917" t="s">
        <v>1957</v>
      </c>
      <c r="D1353" s="917"/>
      <c r="E1353" s="917"/>
      <c r="F1353" s="159" t="s">
        <v>564</v>
      </c>
      <c r="G1353" s="159" t="s">
        <v>31</v>
      </c>
      <c r="H1353" s="159" t="s">
        <v>31</v>
      </c>
      <c r="I1353" s="159" t="s">
        <v>2365</v>
      </c>
      <c r="J1353" s="160">
        <v>6726.18</v>
      </c>
      <c r="K1353" s="159" t="s">
        <v>31</v>
      </c>
      <c r="L1353" s="160">
        <v>74.66</v>
      </c>
      <c r="M1353" s="161" t="s">
        <v>31</v>
      </c>
      <c r="N1353" s="162" t="s">
        <v>31</v>
      </c>
      <c r="R1353" s="137" t="s">
        <v>1957</v>
      </c>
    </row>
    <row r="1354" spans="1:24" s="132" customFormat="1" x14ac:dyDescent="0.2">
      <c r="A1354" s="163"/>
      <c r="B1354" s="164"/>
      <c r="C1354" s="904" t="s">
        <v>2366</v>
      </c>
      <c r="D1354" s="904"/>
      <c r="E1354" s="904"/>
      <c r="F1354" s="904"/>
      <c r="G1354" s="904"/>
      <c r="H1354" s="904"/>
      <c r="I1354" s="904"/>
      <c r="J1354" s="904"/>
      <c r="K1354" s="904"/>
      <c r="L1354" s="904"/>
      <c r="M1354" s="904"/>
      <c r="N1354" s="912"/>
      <c r="S1354" s="137" t="s">
        <v>2366</v>
      </c>
    </row>
    <row r="1355" spans="1:24" s="132" customFormat="1" ht="22.5" x14ac:dyDescent="0.2">
      <c r="A1355" s="157" t="s">
        <v>2367</v>
      </c>
      <c r="B1355" s="158" t="s">
        <v>1960</v>
      </c>
      <c r="C1355" s="917" t="s">
        <v>1961</v>
      </c>
      <c r="D1355" s="917"/>
      <c r="E1355" s="917"/>
      <c r="F1355" s="159" t="s">
        <v>564</v>
      </c>
      <c r="G1355" s="159" t="s">
        <v>31</v>
      </c>
      <c r="H1355" s="159" t="s">
        <v>31</v>
      </c>
      <c r="I1355" s="159" t="s">
        <v>2368</v>
      </c>
      <c r="J1355" s="160" t="s">
        <v>31</v>
      </c>
      <c r="K1355" s="159" t="s">
        <v>31</v>
      </c>
      <c r="L1355" s="160" t="s">
        <v>31</v>
      </c>
      <c r="M1355" s="161" t="s">
        <v>31</v>
      </c>
      <c r="N1355" s="162" t="s">
        <v>31</v>
      </c>
      <c r="R1355" s="137" t="s">
        <v>1961</v>
      </c>
    </row>
    <row r="1356" spans="1:24" s="132" customFormat="1" x14ac:dyDescent="0.2">
      <c r="A1356" s="163"/>
      <c r="B1356" s="164"/>
      <c r="C1356" s="904" t="s">
        <v>2369</v>
      </c>
      <c r="D1356" s="904"/>
      <c r="E1356" s="904"/>
      <c r="F1356" s="904"/>
      <c r="G1356" s="904"/>
      <c r="H1356" s="904"/>
      <c r="I1356" s="904"/>
      <c r="J1356" s="904"/>
      <c r="K1356" s="904"/>
      <c r="L1356" s="904"/>
      <c r="M1356" s="904"/>
      <c r="N1356" s="912"/>
      <c r="S1356" s="137" t="s">
        <v>2369</v>
      </c>
    </row>
    <row r="1357" spans="1:24" s="132" customFormat="1" ht="33.75" x14ac:dyDescent="0.2">
      <c r="A1357" s="165"/>
      <c r="B1357" s="166" t="s">
        <v>518</v>
      </c>
      <c r="C1357" s="904" t="s">
        <v>519</v>
      </c>
      <c r="D1357" s="904"/>
      <c r="E1357" s="904"/>
      <c r="F1357" s="904"/>
      <c r="G1357" s="904"/>
      <c r="H1357" s="904"/>
      <c r="I1357" s="904"/>
      <c r="J1357" s="904"/>
      <c r="K1357" s="904"/>
      <c r="L1357" s="904"/>
      <c r="M1357" s="904"/>
      <c r="N1357" s="912"/>
      <c r="T1357" s="137" t="s">
        <v>519</v>
      </c>
    </row>
    <row r="1358" spans="1:24" s="132" customFormat="1" x14ac:dyDescent="0.2">
      <c r="A1358" s="167"/>
      <c r="B1358" s="166" t="s">
        <v>225</v>
      </c>
      <c r="C1358" s="904" t="s">
        <v>255</v>
      </c>
      <c r="D1358" s="904"/>
      <c r="E1358" s="904"/>
      <c r="F1358" s="168" t="s">
        <v>31</v>
      </c>
      <c r="G1358" s="168" t="s">
        <v>31</v>
      </c>
      <c r="H1358" s="168" t="s">
        <v>31</v>
      </c>
      <c r="I1358" s="168" t="s">
        <v>31</v>
      </c>
      <c r="J1358" s="169">
        <v>1795.86</v>
      </c>
      <c r="K1358" s="168" t="s">
        <v>520</v>
      </c>
      <c r="L1358" s="169">
        <v>13.47</v>
      </c>
      <c r="M1358" s="170" t="s">
        <v>31</v>
      </c>
      <c r="N1358" s="171" t="s">
        <v>31</v>
      </c>
      <c r="U1358" s="137" t="s">
        <v>255</v>
      </c>
    </row>
    <row r="1359" spans="1:24" s="132" customFormat="1" x14ac:dyDescent="0.2">
      <c r="A1359" s="167"/>
      <c r="B1359" s="166" t="s">
        <v>235</v>
      </c>
      <c r="C1359" s="904" t="s">
        <v>236</v>
      </c>
      <c r="D1359" s="904"/>
      <c r="E1359" s="904"/>
      <c r="F1359" s="168" t="s">
        <v>31</v>
      </c>
      <c r="G1359" s="168" t="s">
        <v>31</v>
      </c>
      <c r="H1359" s="168" t="s">
        <v>31</v>
      </c>
      <c r="I1359" s="168" t="s">
        <v>31</v>
      </c>
      <c r="J1359" s="169">
        <v>28.64</v>
      </c>
      <c r="K1359" s="168" t="s">
        <v>520</v>
      </c>
      <c r="L1359" s="169">
        <v>0.21</v>
      </c>
      <c r="M1359" s="170" t="s">
        <v>31</v>
      </c>
      <c r="N1359" s="171" t="s">
        <v>31</v>
      </c>
      <c r="U1359" s="137" t="s">
        <v>236</v>
      </c>
    </row>
    <row r="1360" spans="1:24" s="132" customFormat="1" x14ac:dyDescent="0.2">
      <c r="A1360" s="167"/>
      <c r="B1360" s="166" t="s">
        <v>238</v>
      </c>
      <c r="C1360" s="904" t="s">
        <v>239</v>
      </c>
      <c r="D1360" s="904"/>
      <c r="E1360" s="904"/>
      <c r="F1360" s="168" t="s">
        <v>31</v>
      </c>
      <c r="G1360" s="168" t="s">
        <v>31</v>
      </c>
      <c r="H1360" s="168" t="s">
        <v>31</v>
      </c>
      <c r="I1360" s="168" t="s">
        <v>31</v>
      </c>
      <c r="J1360" s="169">
        <v>4.09</v>
      </c>
      <c r="K1360" s="168" t="s">
        <v>520</v>
      </c>
      <c r="L1360" s="169">
        <v>0.03</v>
      </c>
      <c r="M1360" s="170" t="s">
        <v>31</v>
      </c>
      <c r="N1360" s="171" t="s">
        <v>31</v>
      </c>
      <c r="U1360" s="137" t="s">
        <v>239</v>
      </c>
    </row>
    <row r="1361" spans="1:27" s="132" customFormat="1" x14ac:dyDescent="0.2">
      <c r="A1361" s="167"/>
      <c r="B1361" s="166" t="s">
        <v>31</v>
      </c>
      <c r="C1361" s="904" t="s">
        <v>258</v>
      </c>
      <c r="D1361" s="904"/>
      <c r="E1361" s="904"/>
      <c r="F1361" s="168" t="s">
        <v>241</v>
      </c>
      <c r="G1361" s="168" t="s">
        <v>1964</v>
      </c>
      <c r="H1361" s="168" t="s">
        <v>520</v>
      </c>
      <c r="I1361" s="168" t="s">
        <v>2370</v>
      </c>
      <c r="J1361" s="169" t="s">
        <v>31</v>
      </c>
      <c r="K1361" s="168" t="s">
        <v>31</v>
      </c>
      <c r="L1361" s="169" t="s">
        <v>31</v>
      </c>
      <c r="M1361" s="170" t="s">
        <v>31</v>
      </c>
      <c r="N1361" s="171" t="s">
        <v>31</v>
      </c>
      <c r="V1361" s="137" t="s">
        <v>258</v>
      </c>
    </row>
    <row r="1362" spans="1:27" s="132" customFormat="1" x14ac:dyDescent="0.2">
      <c r="A1362" s="167"/>
      <c r="B1362" s="166" t="s">
        <v>31</v>
      </c>
      <c r="C1362" s="904" t="s">
        <v>240</v>
      </c>
      <c r="D1362" s="904"/>
      <c r="E1362" s="904"/>
      <c r="F1362" s="168" t="s">
        <v>241</v>
      </c>
      <c r="G1362" s="168" t="s">
        <v>585</v>
      </c>
      <c r="H1362" s="168" t="s">
        <v>520</v>
      </c>
      <c r="I1362" s="168" t="s">
        <v>2371</v>
      </c>
      <c r="J1362" s="169" t="s">
        <v>31</v>
      </c>
      <c r="K1362" s="168" t="s">
        <v>31</v>
      </c>
      <c r="L1362" s="169" t="s">
        <v>31</v>
      </c>
      <c r="M1362" s="170" t="s">
        <v>31</v>
      </c>
      <c r="N1362" s="171" t="s">
        <v>31</v>
      </c>
      <c r="V1362" s="137" t="s">
        <v>240</v>
      </c>
    </row>
    <row r="1363" spans="1:27" s="132" customFormat="1" x14ac:dyDescent="0.2">
      <c r="A1363" s="167"/>
      <c r="B1363" s="166" t="s">
        <v>31</v>
      </c>
      <c r="C1363" s="917" t="s">
        <v>244</v>
      </c>
      <c r="D1363" s="917"/>
      <c r="E1363" s="917"/>
      <c r="F1363" s="159" t="s">
        <v>31</v>
      </c>
      <c r="G1363" s="159" t="s">
        <v>31</v>
      </c>
      <c r="H1363" s="159" t="s">
        <v>31</v>
      </c>
      <c r="I1363" s="159" t="s">
        <v>31</v>
      </c>
      <c r="J1363" s="160">
        <v>1824.5</v>
      </c>
      <c r="K1363" s="159" t="s">
        <v>31</v>
      </c>
      <c r="L1363" s="160">
        <v>13.68</v>
      </c>
      <c r="M1363" s="161" t="s">
        <v>31</v>
      </c>
      <c r="N1363" s="162" t="s">
        <v>31</v>
      </c>
      <c r="W1363" s="137" t="s">
        <v>244</v>
      </c>
    </row>
    <row r="1364" spans="1:27" s="132" customFormat="1" x14ac:dyDescent="0.2">
      <c r="A1364" s="167"/>
      <c r="B1364" s="166" t="s">
        <v>31</v>
      </c>
      <c r="C1364" s="904" t="s">
        <v>245</v>
      </c>
      <c r="D1364" s="904"/>
      <c r="E1364" s="904"/>
      <c r="F1364" s="168" t="s">
        <v>31</v>
      </c>
      <c r="G1364" s="168" t="s">
        <v>31</v>
      </c>
      <c r="H1364" s="168" t="s">
        <v>31</v>
      </c>
      <c r="I1364" s="168" t="s">
        <v>31</v>
      </c>
      <c r="J1364" s="169" t="s">
        <v>31</v>
      </c>
      <c r="K1364" s="168" t="s">
        <v>31</v>
      </c>
      <c r="L1364" s="169">
        <v>13.5</v>
      </c>
      <c r="M1364" s="170" t="s">
        <v>31</v>
      </c>
      <c r="N1364" s="171" t="s">
        <v>31</v>
      </c>
      <c r="V1364" s="137" t="s">
        <v>245</v>
      </c>
    </row>
    <row r="1365" spans="1:27" s="132" customFormat="1" ht="33.75" x14ac:dyDescent="0.2">
      <c r="A1365" s="167"/>
      <c r="B1365" s="166" t="s">
        <v>549</v>
      </c>
      <c r="C1365" s="904" t="s">
        <v>550</v>
      </c>
      <c r="D1365" s="904"/>
      <c r="E1365" s="904"/>
      <c r="F1365" s="168" t="s">
        <v>144</v>
      </c>
      <c r="G1365" s="168" t="s">
        <v>551</v>
      </c>
      <c r="H1365" s="168" t="s">
        <v>31</v>
      </c>
      <c r="I1365" s="168" t="s">
        <v>551</v>
      </c>
      <c r="J1365" s="169" t="s">
        <v>31</v>
      </c>
      <c r="K1365" s="168" t="s">
        <v>31</v>
      </c>
      <c r="L1365" s="169">
        <v>14.18</v>
      </c>
      <c r="M1365" s="170" t="s">
        <v>31</v>
      </c>
      <c r="N1365" s="171" t="s">
        <v>31</v>
      </c>
      <c r="V1365" s="137" t="s">
        <v>550</v>
      </c>
    </row>
    <row r="1366" spans="1:27" s="132" customFormat="1" ht="33.75" x14ac:dyDescent="0.2">
      <c r="A1366" s="167"/>
      <c r="B1366" s="166" t="s">
        <v>552</v>
      </c>
      <c r="C1366" s="904" t="s">
        <v>553</v>
      </c>
      <c r="D1366" s="904"/>
      <c r="E1366" s="904"/>
      <c r="F1366" s="168" t="s">
        <v>144</v>
      </c>
      <c r="G1366" s="168" t="s">
        <v>554</v>
      </c>
      <c r="H1366" s="168" t="s">
        <v>31</v>
      </c>
      <c r="I1366" s="168" t="s">
        <v>554</v>
      </c>
      <c r="J1366" s="169" t="s">
        <v>31</v>
      </c>
      <c r="K1366" s="168" t="s">
        <v>31</v>
      </c>
      <c r="L1366" s="169">
        <v>8.7799999999999994</v>
      </c>
      <c r="M1366" s="170" t="s">
        <v>31</v>
      </c>
      <c r="N1366" s="171" t="s">
        <v>31</v>
      </c>
      <c r="V1366" s="137" t="s">
        <v>553</v>
      </c>
    </row>
    <row r="1367" spans="1:27" s="132" customFormat="1" x14ac:dyDescent="0.2">
      <c r="A1367" s="172"/>
      <c r="B1367" s="173"/>
      <c r="C1367" s="918" t="s">
        <v>252</v>
      </c>
      <c r="D1367" s="918"/>
      <c r="E1367" s="918"/>
      <c r="F1367" s="174" t="s">
        <v>31</v>
      </c>
      <c r="G1367" s="174" t="s">
        <v>31</v>
      </c>
      <c r="H1367" s="174" t="s">
        <v>31</v>
      </c>
      <c r="I1367" s="174" t="s">
        <v>31</v>
      </c>
      <c r="J1367" s="175" t="s">
        <v>31</v>
      </c>
      <c r="K1367" s="174" t="s">
        <v>31</v>
      </c>
      <c r="L1367" s="175">
        <v>36.64</v>
      </c>
      <c r="M1367" s="161" t="s">
        <v>31</v>
      </c>
      <c r="N1367" s="176" t="s">
        <v>31</v>
      </c>
      <c r="X1367" s="137" t="s">
        <v>252</v>
      </c>
    </row>
    <row r="1368" spans="1:27" s="132" customFormat="1" ht="22.5" x14ac:dyDescent="0.2">
      <c r="A1368" s="157" t="s">
        <v>2372</v>
      </c>
      <c r="B1368" s="158" t="s">
        <v>1967</v>
      </c>
      <c r="C1368" s="917" t="s">
        <v>1968</v>
      </c>
      <c r="D1368" s="917"/>
      <c r="E1368" s="917"/>
      <c r="F1368" s="159" t="s">
        <v>744</v>
      </c>
      <c r="G1368" s="159" t="s">
        <v>31</v>
      </c>
      <c r="H1368" s="159" t="s">
        <v>31</v>
      </c>
      <c r="I1368" s="159" t="s">
        <v>2373</v>
      </c>
      <c r="J1368" s="160">
        <v>25.03</v>
      </c>
      <c r="K1368" s="159" t="s">
        <v>31</v>
      </c>
      <c r="L1368" s="160">
        <v>135.16</v>
      </c>
      <c r="M1368" s="161" t="s">
        <v>31</v>
      </c>
      <c r="N1368" s="162" t="s">
        <v>31</v>
      </c>
      <c r="R1368" s="137" t="s">
        <v>1968</v>
      </c>
    </row>
    <row r="1369" spans="1:27" s="132" customFormat="1" x14ac:dyDescent="0.2">
      <c r="A1369" s="163"/>
      <c r="B1369" s="164"/>
      <c r="C1369" s="904" t="s">
        <v>2374</v>
      </c>
      <c r="D1369" s="904"/>
      <c r="E1369" s="904"/>
      <c r="F1369" s="904"/>
      <c r="G1369" s="904"/>
      <c r="H1369" s="904"/>
      <c r="I1369" s="904"/>
      <c r="J1369" s="904"/>
      <c r="K1369" s="904"/>
      <c r="L1369" s="904"/>
      <c r="M1369" s="904"/>
      <c r="N1369" s="912"/>
      <c r="S1369" s="137" t="s">
        <v>2374</v>
      </c>
    </row>
    <row r="1370" spans="1:27" s="132" customFormat="1" ht="1.5" customHeight="1" x14ac:dyDescent="0.2">
      <c r="A1370" s="177"/>
      <c r="B1370" s="173"/>
      <c r="C1370" s="173"/>
      <c r="D1370" s="173"/>
      <c r="E1370" s="173"/>
      <c r="F1370" s="177"/>
      <c r="G1370" s="177"/>
      <c r="H1370" s="177"/>
      <c r="I1370" s="177"/>
      <c r="J1370" s="178"/>
      <c r="K1370" s="177"/>
      <c r="L1370" s="178"/>
      <c r="M1370" s="168"/>
      <c r="N1370" s="178"/>
    </row>
    <row r="1371" spans="1:27" s="132" customFormat="1" x14ac:dyDescent="0.2">
      <c r="A1371" s="179"/>
      <c r="B1371" s="180" t="s">
        <v>31</v>
      </c>
      <c r="C1371" s="918" t="s">
        <v>807</v>
      </c>
      <c r="D1371" s="918"/>
      <c r="E1371" s="918"/>
      <c r="F1371" s="918"/>
      <c r="G1371" s="918"/>
      <c r="H1371" s="918"/>
      <c r="I1371" s="918"/>
      <c r="J1371" s="918"/>
      <c r="K1371" s="918"/>
      <c r="L1371" s="181" t="s">
        <v>31</v>
      </c>
      <c r="M1371" s="182"/>
      <c r="N1371" s="183"/>
      <c r="Z1371" s="137" t="s">
        <v>807</v>
      </c>
    </row>
    <row r="1372" spans="1:27" s="132" customFormat="1" x14ac:dyDescent="0.2">
      <c r="A1372" s="184"/>
      <c r="B1372" s="166" t="s">
        <v>31</v>
      </c>
      <c r="C1372" s="904" t="s">
        <v>269</v>
      </c>
      <c r="D1372" s="904"/>
      <c r="E1372" s="904"/>
      <c r="F1372" s="904"/>
      <c r="G1372" s="904"/>
      <c r="H1372" s="904"/>
      <c r="I1372" s="904"/>
      <c r="J1372" s="904"/>
      <c r="K1372" s="904"/>
      <c r="L1372" s="185">
        <v>1126082.1200000001</v>
      </c>
      <c r="M1372" s="186"/>
      <c r="N1372" s="187" t="s">
        <v>31</v>
      </c>
      <c r="AA1372" s="137" t="s">
        <v>269</v>
      </c>
    </row>
    <row r="1373" spans="1:27" s="132" customFormat="1" x14ac:dyDescent="0.2">
      <c r="A1373" s="184"/>
      <c r="B1373" s="166" t="s">
        <v>225</v>
      </c>
      <c r="C1373" s="904" t="s">
        <v>658</v>
      </c>
      <c r="D1373" s="904"/>
      <c r="E1373" s="904"/>
      <c r="F1373" s="904"/>
      <c r="G1373" s="904"/>
      <c r="H1373" s="904"/>
      <c r="I1373" s="904"/>
      <c r="J1373" s="904"/>
      <c r="K1373" s="904"/>
      <c r="L1373" s="185">
        <v>1122458.46</v>
      </c>
      <c r="M1373" s="186"/>
      <c r="N1373" s="187" t="s">
        <v>31</v>
      </c>
      <c r="AA1373" s="137" t="s">
        <v>658</v>
      </c>
    </row>
    <row r="1374" spans="1:27" s="132" customFormat="1" x14ac:dyDescent="0.2">
      <c r="A1374" s="184"/>
      <c r="B1374" s="166" t="s">
        <v>31</v>
      </c>
      <c r="C1374" s="904" t="s">
        <v>659</v>
      </c>
      <c r="D1374" s="904"/>
      <c r="E1374" s="904"/>
      <c r="F1374" s="904"/>
      <c r="G1374" s="904"/>
      <c r="H1374" s="904"/>
      <c r="I1374" s="904"/>
      <c r="J1374" s="904"/>
      <c r="K1374" s="904"/>
      <c r="L1374" s="185" t="s">
        <v>31</v>
      </c>
      <c r="M1374" s="186"/>
      <c r="N1374" s="187" t="s">
        <v>31</v>
      </c>
      <c r="AA1374" s="137" t="s">
        <v>659</v>
      </c>
    </row>
    <row r="1375" spans="1:27" s="132" customFormat="1" x14ac:dyDescent="0.2">
      <c r="A1375" s="184"/>
      <c r="B1375" s="166" t="s">
        <v>31</v>
      </c>
      <c r="C1375" s="904" t="s">
        <v>660</v>
      </c>
      <c r="D1375" s="904"/>
      <c r="E1375" s="904"/>
      <c r="F1375" s="904"/>
      <c r="G1375" s="904"/>
      <c r="H1375" s="904"/>
      <c r="I1375" s="904"/>
      <c r="J1375" s="904"/>
      <c r="K1375" s="904"/>
      <c r="L1375" s="185">
        <v>30920.14</v>
      </c>
      <c r="M1375" s="186"/>
      <c r="N1375" s="187" t="s">
        <v>31</v>
      </c>
      <c r="AA1375" s="137" t="s">
        <v>660</v>
      </c>
    </row>
    <row r="1376" spans="1:27" s="132" customFormat="1" x14ac:dyDescent="0.2">
      <c r="A1376" s="184"/>
      <c r="B1376" s="166" t="s">
        <v>31</v>
      </c>
      <c r="C1376" s="904" t="s">
        <v>661</v>
      </c>
      <c r="D1376" s="904"/>
      <c r="E1376" s="904"/>
      <c r="F1376" s="904"/>
      <c r="G1376" s="904"/>
      <c r="H1376" s="904"/>
      <c r="I1376" s="904"/>
      <c r="J1376" s="904"/>
      <c r="K1376" s="904"/>
      <c r="L1376" s="185">
        <v>246798.85</v>
      </c>
      <c r="M1376" s="186"/>
      <c r="N1376" s="187" t="s">
        <v>31</v>
      </c>
      <c r="AA1376" s="137" t="s">
        <v>661</v>
      </c>
    </row>
    <row r="1377" spans="1:28" s="132" customFormat="1" x14ac:dyDescent="0.2">
      <c r="A1377" s="184"/>
      <c r="B1377" s="166" t="s">
        <v>31</v>
      </c>
      <c r="C1377" s="904" t="s">
        <v>662</v>
      </c>
      <c r="D1377" s="904"/>
      <c r="E1377" s="904"/>
      <c r="F1377" s="904"/>
      <c r="G1377" s="904"/>
      <c r="H1377" s="904"/>
      <c r="I1377" s="904"/>
      <c r="J1377" s="904"/>
      <c r="K1377" s="904"/>
      <c r="L1377" s="185">
        <v>753263.99</v>
      </c>
      <c r="M1377" s="186"/>
      <c r="N1377" s="187" t="s">
        <v>31</v>
      </c>
      <c r="AA1377" s="137" t="s">
        <v>662</v>
      </c>
    </row>
    <row r="1378" spans="1:28" s="132" customFormat="1" x14ac:dyDescent="0.2">
      <c r="A1378" s="184"/>
      <c r="B1378" s="166" t="s">
        <v>31</v>
      </c>
      <c r="C1378" s="904" t="s">
        <v>663</v>
      </c>
      <c r="D1378" s="904"/>
      <c r="E1378" s="904"/>
      <c r="F1378" s="904"/>
      <c r="G1378" s="904"/>
      <c r="H1378" s="904"/>
      <c r="I1378" s="904"/>
      <c r="J1378" s="904"/>
      <c r="K1378" s="904"/>
      <c r="L1378" s="185">
        <v>58098</v>
      </c>
      <c r="M1378" s="186"/>
      <c r="N1378" s="187" t="s">
        <v>31</v>
      </c>
      <c r="AA1378" s="137" t="s">
        <v>663</v>
      </c>
    </row>
    <row r="1379" spans="1:28" s="132" customFormat="1" x14ac:dyDescent="0.2">
      <c r="A1379" s="184"/>
      <c r="B1379" s="166" t="s">
        <v>31</v>
      </c>
      <c r="C1379" s="904" t="s">
        <v>664</v>
      </c>
      <c r="D1379" s="904"/>
      <c r="E1379" s="904"/>
      <c r="F1379" s="904"/>
      <c r="G1379" s="904"/>
      <c r="H1379" s="904"/>
      <c r="I1379" s="904"/>
      <c r="J1379" s="904"/>
      <c r="K1379" s="904"/>
      <c r="L1379" s="185">
        <v>33377.480000000003</v>
      </c>
      <c r="M1379" s="186"/>
      <c r="N1379" s="187" t="s">
        <v>31</v>
      </c>
      <c r="AA1379" s="137" t="s">
        <v>664</v>
      </c>
    </row>
    <row r="1380" spans="1:28" s="132" customFormat="1" x14ac:dyDescent="0.2">
      <c r="A1380" s="184"/>
      <c r="B1380" s="166" t="s">
        <v>225</v>
      </c>
      <c r="C1380" s="904" t="s">
        <v>665</v>
      </c>
      <c r="D1380" s="904"/>
      <c r="E1380" s="904"/>
      <c r="F1380" s="904"/>
      <c r="G1380" s="904"/>
      <c r="H1380" s="904"/>
      <c r="I1380" s="904"/>
      <c r="J1380" s="904"/>
      <c r="K1380" s="904"/>
      <c r="L1380" s="185">
        <v>3623.66</v>
      </c>
      <c r="M1380" s="186"/>
      <c r="N1380" s="187" t="s">
        <v>31</v>
      </c>
      <c r="AA1380" s="137" t="s">
        <v>665</v>
      </c>
    </row>
    <row r="1381" spans="1:28" s="132" customFormat="1" x14ac:dyDescent="0.2">
      <c r="A1381" s="184"/>
      <c r="B1381" s="166" t="s">
        <v>225</v>
      </c>
      <c r="C1381" s="904" t="s">
        <v>808</v>
      </c>
      <c r="D1381" s="904"/>
      <c r="E1381" s="904"/>
      <c r="F1381" s="904"/>
      <c r="G1381" s="904"/>
      <c r="H1381" s="904"/>
      <c r="I1381" s="904"/>
      <c r="J1381" s="904"/>
      <c r="K1381" s="904"/>
      <c r="L1381" s="185">
        <v>461.98</v>
      </c>
      <c r="M1381" s="186"/>
      <c r="N1381" s="187" t="s">
        <v>31</v>
      </c>
      <c r="AA1381" s="137" t="s">
        <v>808</v>
      </c>
    </row>
    <row r="1382" spans="1:28" s="132" customFormat="1" x14ac:dyDescent="0.2">
      <c r="A1382" s="184"/>
      <c r="B1382" s="166" t="s">
        <v>31</v>
      </c>
      <c r="C1382" s="904" t="s">
        <v>270</v>
      </c>
      <c r="D1382" s="904"/>
      <c r="E1382" s="904"/>
      <c r="F1382" s="904"/>
      <c r="G1382" s="904"/>
      <c r="H1382" s="904"/>
      <c r="I1382" s="904"/>
      <c r="J1382" s="904"/>
      <c r="K1382" s="904"/>
      <c r="L1382" s="185" t="s">
        <v>31</v>
      </c>
      <c r="M1382" s="186"/>
      <c r="N1382" s="187" t="s">
        <v>31</v>
      </c>
      <c r="AA1382" s="137" t="s">
        <v>270</v>
      </c>
    </row>
    <row r="1383" spans="1:28" s="132" customFormat="1" x14ac:dyDescent="0.2">
      <c r="A1383" s="184"/>
      <c r="B1383" s="166" t="s">
        <v>31</v>
      </c>
      <c r="C1383" s="904" t="s">
        <v>271</v>
      </c>
      <c r="D1383" s="904"/>
      <c r="E1383" s="904"/>
      <c r="F1383" s="904"/>
      <c r="G1383" s="904"/>
      <c r="H1383" s="904"/>
      <c r="I1383" s="904"/>
      <c r="J1383" s="904"/>
      <c r="K1383" s="904"/>
      <c r="L1383" s="185">
        <v>55.15</v>
      </c>
      <c r="M1383" s="186"/>
      <c r="N1383" s="187" t="s">
        <v>31</v>
      </c>
      <c r="AA1383" s="137" t="s">
        <v>271</v>
      </c>
    </row>
    <row r="1384" spans="1:28" s="132" customFormat="1" x14ac:dyDescent="0.2">
      <c r="A1384" s="184"/>
      <c r="B1384" s="166" t="s">
        <v>31</v>
      </c>
      <c r="C1384" s="904" t="s">
        <v>272</v>
      </c>
      <c r="D1384" s="904"/>
      <c r="E1384" s="904"/>
      <c r="F1384" s="904"/>
      <c r="G1384" s="904"/>
      <c r="H1384" s="904"/>
      <c r="I1384" s="904"/>
      <c r="J1384" s="904"/>
      <c r="K1384" s="904"/>
      <c r="L1384" s="185">
        <v>23.67</v>
      </c>
      <c r="M1384" s="186"/>
      <c r="N1384" s="187" t="s">
        <v>31</v>
      </c>
      <c r="AA1384" s="137" t="s">
        <v>272</v>
      </c>
    </row>
    <row r="1385" spans="1:28" s="132" customFormat="1" x14ac:dyDescent="0.2">
      <c r="A1385" s="184"/>
      <c r="B1385" s="166" t="s">
        <v>31</v>
      </c>
      <c r="C1385" s="904" t="s">
        <v>273</v>
      </c>
      <c r="D1385" s="904"/>
      <c r="E1385" s="904"/>
      <c r="F1385" s="904"/>
      <c r="G1385" s="904"/>
      <c r="H1385" s="904"/>
      <c r="I1385" s="904"/>
      <c r="J1385" s="904"/>
      <c r="K1385" s="904"/>
      <c r="L1385" s="185">
        <v>291.63</v>
      </c>
      <c r="M1385" s="186"/>
      <c r="N1385" s="187" t="s">
        <v>31</v>
      </c>
      <c r="AA1385" s="137" t="s">
        <v>273</v>
      </c>
    </row>
    <row r="1386" spans="1:28" s="132" customFormat="1" x14ac:dyDescent="0.2">
      <c r="A1386" s="184"/>
      <c r="B1386" s="166" t="s">
        <v>31</v>
      </c>
      <c r="C1386" s="904" t="s">
        <v>274</v>
      </c>
      <c r="D1386" s="904"/>
      <c r="E1386" s="904"/>
      <c r="F1386" s="904"/>
      <c r="G1386" s="904"/>
      <c r="H1386" s="904"/>
      <c r="I1386" s="904"/>
      <c r="J1386" s="904"/>
      <c r="K1386" s="904"/>
      <c r="L1386" s="185">
        <v>54.34</v>
      </c>
      <c r="M1386" s="186"/>
      <c r="N1386" s="187" t="s">
        <v>31</v>
      </c>
      <c r="AA1386" s="137" t="s">
        <v>274</v>
      </c>
    </row>
    <row r="1387" spans="1:28" s="132" customFormat="1" x14ac:dyDescent="0.2">
      <c r="A1387" s="184"/>
      <c r="B1387" s="166" t="s">
        <v>31</v>
      </c>
      <c r="C1387" s="904" t="s">
        <v>275</v>
      </c>
      <c r="D1387" s="904"/>
      <c r="E1387" s="904"/>
      <c r="F1387" s="904"/>
      <c r="G1387" s="904"/>
      <c r="H1387" s="904"/>
      <c r="I1387" s="904"/>
      <c r="J1387" s="904"/>
      <c r="K1387" s="904"/>
      <c r="L1387" s="185">
        <v>37.19</v>
      </c>
      <c r="M1387" s="186"/>
      <c r="N1387" s="187" t="s">
        <v>31</v>
      </c>
      <c r="AA1387" s="137" t="s">
        <v>275</v>
      </c>
    </row>
    <row r="1388" spans="1:28" s="132" customFormat="1" x14ac:dyDescent="0.2">
      <c r="A1388" s="184"/>
      <c r="B1388" s="166" t="s">
        <v>31</v>
      </c>
      <c r="C1388" s="904" t="s">
        <v>276</v>
      </c>
      <c r="D1388" s="904"/>
      <c r="E1388" s="904"/>
      <c r="F1388" s="904"/>
      <c r="G1388" s="904"/>
      <c r="H1388" s="904"/>
      <c r="I1388" s="904"/>
      <c r="J1388" s="904"/>
      <c r="K1388" s="904"/>
      <c r="L1388" s="185">
        <v>57931.5</v>
      </c>
      <c r="M1388" s="186"/>
      <c r="N1388" s="187" t="s">
        <v>31</v>
      </c>
      <c r="AA1388" s="137" t="s">
        <v>276</v>
      </c>
    </row>
    <row r="1389" spans="1:28" s="132" customFormat="1" x14ac:dyDescent="0.2">
      <c r="A1389" s="184"/>
      <c r="B1389" s="166" t="s">
        <v>31</v>
      </c>
      <c r="C1389" s="904" t="s">
        <v>277</v>
      </c>
      <c r="D1389" s="904"/>
      <c r="E1389" s="904"/>
      <c r="F1389" s="904"/>
      <c r="G1389" s="904"/>
      <c r="H1389" s="904"/>
      <c r="I1389" s="904"/>
      <c r="J1389" s="904"/>
      <c r="K1389" s="904"/>
      <c r="L1389" s="185">
        <v>58152.34</v>
      </c>
      <c r="M1389" s="186"/>
      <c r="N1389" s="187" t="s">
        <v>31</v>
      </c>
      <c r="AA1389" s="137" t="s">
        <v>277</v>
      </c>
    </row>
    <row r="1390" spans="1:28" s="132" customFormat="1" x14ac:dyDescent="0.2">
      <c r="A1390" s="184"/>
      <c r="B1390" s="166" t="s">
        <v>31</v>
      </c>
      <c r="C1390" s="904" t="s">
        <v>278</v>
      </c>
      <c r="D1390" s="904"/>
      <c r="E1390" s="904"/>
      <c r="F1390" s="904"/>
      <c r="G1390" s="904"/>
      <c r="H1390" s="904"/>
      <c r="I1390" s="904"/>
      <c r="J1390" s="904"/>
      <c r="K1390" s="904"/>
      <c r="L1390" s="185">
        <v>33414.67</v>
      </c>
      <c r="M1390" s="186"/>
      <c r="N1390" s="187" t="s">
        <v>31</v>
      </c>
      <c r="AA1390" s="137" t="s">
        <v>278</v>
      </c>
    </row>
    <row r="1391" spans="1:28" s="132" customFormat="1" x14ac:dyDescent="0.2">
      <c r="A1391" s="184"/>
      <c r="B1391" s="178" t="s">
        <v>31</v>
      </c>
      <c r="C1391" s="919" t="s">
        <v>810</v>
      </c>
      <c r="D1391" s="919"/>
      <c r="E1391" s="919"/>
      <c r="F1391" s="919"/>
      <c r="G1391" s="919"/>
      <c r="H1391" s="919"/>
      <c r="I1391" s="919"/>
      <c r="J1391" s="919"/>
      <c r="K1391" s="919"/>
      <c r="L1391" s="188">
        <v>1126544.1000000001</v>
      </c>
      <c r="M1391" s="189"/>
      <c r="N1391" s="190"/>
      <c r="AB1391" s="137" t="s">
        <v>810</v>
      </c>
    </row>
    <row r="1392" spans="1:28" s="132" customFormat="1" x14ac:dyDescent="0.2">
      <c r="A1392" s="914" t="s">
        <v>2375</v>
      </c>
      <c r="B1392" s="915"/>
      <c r="C1392" s="915"/>
      <c r="D1392" s="915"/>
      <c r="E1392" s="915"/>
      <c r="F1392" s="915"/>
      <c r="G1392" s="915"/>
      <c r="H1392" s="915"/>
      <c r="I1392" s="915"/>
      <c r="J1392" s="915"/>
      <c r="K1392" s="915"/>
      <c r="L1392" s="915"/>
      <c r="M1392" s="915"/>
      <c r="N1392" s="916"/>
      <c r="P1392" s="137" t="s">
        <v>2375</v>
      </c>
    </row>
    <row r="1393" spans="1:24" s="132" customFormat="1" ht="45" x14ac:dyDescent="0.2">
      <c r="A1393" s="157" t="s">
        <v>2376</v>
      </c>
      <c r="B1393" s="158" t="s">
        <v>1918</v>
      </c>
      <c r="C1393" s="917" t="s">
        <v>1919</v>
      </c>
      <c r="D1393" s="917"/>
      <c r="E1393" s="917"/>
      <c r="F1393" s="159" t="s">
        <v>386</v>
      </c>
      <c r="G1393" s="159" t="s">
        <v>31</v>
      </c>
      <c r="H1393" s="159" t="s">
        <v>31</v>
      </c>
      <c r="I1393" s="159" t="s">
        <v>2377</v>
      </c>
      <c r="J1393" s="160" t="s">
        <v>31</v>
      </c>
      <c r="K1393" s="159" t="s">
        <v>31</v>
      </c>
      <c r="L1393" s="160" t="s">
        <v>31</v>
      </c>
      <c r="M1393" s="161" t="s">
        <v>31</v>
      </c>
      <c r="N1393" s="162" t="s">
        <v>31</v>
      </c>
      <c r="R1393" s="137" t="s">
        <v>1919</v>
      </c>
    </row>
    <row r="1394" spans="1:24" s="132" customFormat="1" x14ac:dyDescent="0.2">
      <c r="A1394" s="163"/>
      <c r="B1394" s="164"/>
      <c r="C1394" s="904" t="s">
        <v>2378</v>
      </c>
      <c r="D1394" s="904"/>
      <c r="E1394" s="904"/>
      <c r="F1394" s="904"/>
      <c r="G1394" s="904"/>
      <c r="H1394" s="904"/>
      <c r="I1394" s="904"/>
      <c r="J1394" s="904"/>
      <c r="K1394" s="904"/>
      <c r="L1394" s="904"/>
      <c r="M1394" s="904"/>
      <c r="N1394" s="912"/>
      <c r="S1394" s="137" t="s">
        <v>2378</v>
      </c>
    </row>
    <row r="1395" spans="1:24" s="132" customFormat="1" ht="33.75" x14ac:dyDescent="0.2">
      <c r="A1395" s="165"/>
      <c r="B1395" s="166" t="s">
        <v>518</v>
      </c>
      <c r="C1395" s="904" t="s">
        <v>519</v>
      </c>
      <c r="D1395" s="904"/>
      <c r="E1395" s="904"/>
      <c r="F1395" s="904"/>
      <c r="G1395" s="904"/>
      <c r="H1395" s="904"/>
      <c r="I1395" s="904"/>
      <c r="J1395" s="904"/>
      <c r="K1395" s="904"/>
      <c r="L1395" s="904"/>
      <c r="M1395" s="904"/>
      <c r="N1395" s="912"/>
      <c r="T1395" s="137" t="s">
        <v>519</v>
      </c>
    </row>
    <row r="1396" spans="1:24" s="132" customFormat="1" x14ac:dyDescent="0.2">
      <c r="A1396" s="167"/>
      <c r="B1396" s="166" t="s">
        <v>225</v>
      </c>
      <c r="C1396" s="904" t="s">
        <v>255</v>
      </c>
      <c r="D1396" s="904"/>
      <c r="E1396" s="904"/>
      <c r="F1396" s="168" t="s">
        <v>31</v>
      </c>
      <c r="G1396" s="168" t="s">
        <v>31</v>
      </c>
      <c r="H1396" s="168" t="s">
        <v>31</v>
      </c>
      <c r="I1396" s="168" t="s">
        <v>31</v>
      </c>
      <c r="J1396" s="169">
        <v>2874.61</v>
      </c>
      <c r="K1396" s="168" t="s">
        <v>520</v>
      </c>
      <c r="L1396" s="169">
        <v>258.70999999999998</v>
      </c>
      <c r="M1396" s="170" t="s">
        <v>31</v>
      </c>
      <c r="N1396" s="171" t="s">
        <v>31</v>
      </c>
      <c r="U1396" s="137" t="s">
        <v>255</v>
      </c>
    </row>
    <row r="1397" spans="1:24" s="132" customFormat="1" x14ac:dyDescent="0.2">
      <c r="A1397" s="167"/>
      <c r="B1397" s="166" t="s">
        <v>235</v>
      </c>
      <c r="C1397" s="904" t="s">
        <v>236</v>
      </c>
      <c r="D1397" s="904"/>
      <c r="E1397" s="904"/>
      <c r="F1397" s="168" t="s">
        <v>31</v>
      </c>
      <c r="G1397" s="168" t="s">
        <v>31</v>
      </c>
      <c r="H1397" s="168" t="s">
        <v>31</v>
      </c>
      <c r="I1397" s="168" t="s">
        <v>31</v>
      </c>
      <c r="J1397" s="169">
        <v>2606.02</v>
      </c>
      <c r="K1397" s="168" t="s">
        <v>520</v>
      </c>
      <c r="L1397" s="169">
        <v>234.54</v>
      </c>
      <c r="M1397" s="170" t="s">
        <v>31</v>
      </c>
      <c r="N1397" s="171" t="s">
        <v>31</v>
      </c>
      <c r="U1397" s="137" t="s">
        <v>236</v>
      </c>
    </row>
    <row r="1398" spans="1:24" s="132" customFormat="1" x14ac:dyDescent="0.2">
      <c r="A1398" s="167"/>
      <c r="B1398" s="166" t="s">
        <v>238</v>
      </c>
      <c r="C1398" s="904" t="s">
        <v>239</v>
      </c>
      <c r="D1398" s="904"/>
      <c r="E1398" s="904"/>
      <c r="F1398" s="168" t="s">
        <v>31</v>
      </c>
      <c r="G1398" s="168" t="s">
        <v>31</v>
      </c>
      <c r="H1398" s="168" t="s">
        <v>31</v>
      </c>
      <c r="I1398" s="168" t="s">
        <v>31</v>
      </c>
      <c r="J1398" s="169">
        <v>380.59</v>
      </c>
      <c r="K1398" s="168" t="s">
        <v>520</v>
      </c>
      <c r="L1398" s="169">
        <v>34.25</v>
      </c>
      <c r="M1398" s="170" t="s">
        <v>31</v>
      </c>
      <c r="N1398" s="171" t="s">
        <v>31</v>
      </c>
      <c r="U1398" s="137" t="s">
        <v>239</v>
      </c>
    </row>
    <row r="1399" spans="1:24" s="132" customFormat="1" x14ac:dyDescent="0.2">
      <c r="A1399" s="167"/>
      <c r="B1399" s="166" t="s">
        <v>256</v>
      </c>
      <c r="C1399" s="904" t="s">
        <v>257</v>
      </c>
      <c r="D1399" s="904"/>
      <c r="E1399" s="904"/>
      <c r="F1399" s="168" t="s">
        <v>31</v>
      </c>
      <c r="G1399" s="168" t="s">
        <v>31</v>
      </c>
      <c r="H1399" s="168" t="s">
        <v>31</v>
      </c>
      <c r="I1399" s="168" t="s">
        <v>31</v>
      </c>
      <c r="J1399" s="169">
        <v>3287.63</v>
      </c>
      <c r="K1399" s="168" t="s">
        <v>31</v>
      </c>
      <c r="L1399" s="169">
        <v>236.71</v>
      </c>
      <c r="M1399" s="170" t="s">
        <v>31</v>
      </c>
      <c r="N1399" s="171" t="s">
        <v>31</v>
      </c>
      <c r="U1399" s="137" t="s">
        <v>257</v>
      </c>
    </row>
    <row r="1400" spans="1:24" s="132" customFormat="1" x14ac:dyDescent="0.2">
      <c r="A1400" s="167"/>
      <c r="B1400" s="166" t="s">
        <v>31</v>
      </c>
      <c r="C1400" s="904" t="s">
        <v>258</v>
      </c>
      <c r="D1400" s="904"/>
      <c r="E1400" s="904"/>
      <c r="F1400" s="168" t="s">
        <v>241</v>
      </c>
      <c r="G1400" s="168" t="s">
        <v>1922</v>
      </c>
      <c r="H1400" s="168" t="s">
        <v>520</v>
      </c>
      <c r="I1400" s="168" t="s">
        <v>2379</v>
      </c>
      <c r="J1400" s="169" t="s">
        <v>31</v>
      </c>
      <c r="K1400" s="168" t="s">
        <v>31</v>
      </c>
      <c r="L1400" s="169" t="s">
        <v>31</v>
      </c>
      <c r="M1400" s="170" t="s">
        <v>31</v>
      </c>
      <c r="N1400" s="171" t="s">
        <v>31</v>
      </c>
      <c r="V1400" s="137" t="s">
        <v>258</v>
      </c>
    </row>
    <row r="1401" spans="1:24" s="132" customFormat="1" x14ac:dyDescent="0.2">
      <c r="A1401" s="167"/>
      <c r="B1401" s="166" t="s">
        <v>31</v>
      </c>
      <c r="C1401" s="904" t="s">
        <v>240</v>
      </c>
      <c r="D1401" s="904"/>
      <c r="E1401" s="904"/>
      <c r="F1401" s="168" t="s">
        <v>241</v>
      </c>
      <c r="G1401" s="168" t="s">
        <v>1924</v>
      </c>
      <c r="H1401" s="168" t="s">
        <v>520</v>
      </c>
      <c r="I1401" s="168" t="s">
        <v>2380</v>
      </c>
      <c r="J1401" s="169" t="s">
        <v>31</v>
      </c>
      <c r="K1401" s="168" t="s">
        <v>31</v>
      </c>
      <c r="L1401" s="169" t="s">
        <v>31</v>
      </c>
      <c r="M1401" s="170" t="s">
        <v>31</v>
      </c>
      <c r="N1401" s="171" t="s">
        <v>31</v>
      </c>
      <c r="V1401" s="137" t="s">
        <v>240</v>
      </c>
    </row>
    <row r="1402" spans="1:24" s="132" customFormat="1" x14ac:dyDescent="0.2">
      <c r="A1402" s="167"/>
      <c r="B1402" s="166" t="s">
        <v>31</v>
      </c>
      <c r="C1402" s="917" t="s">
        <v>244</v>
      </c>
      <c r="D1402" s="917"/>
      <c r="E1402" s="917"/>
      <c r="F1402" s="159" t="s">
        <v>31</v>
      </c>
      <c r="G1402" s="159" t="s">
        <v>31</v>
      </c>
      <c r="H1402" s="159" t="s">
        <v>31</v>
      </c>
      <c r="I1402" s="159" t="s">
        <v>31</v>
      </c>
      <c r="J1402" s="160">
        <v>8768.26</v>
      </c>
      <c r="K1402" s="159" t="s">
        <v>31</v>
      </c>
      <c r="L1402" s="160">
        <v>729.96</v>
      </c>
      <c r="M1402" s="161" t="s">
        <v>31</v>
      </c>
      <c r="N1402" s="162" t="s">
        <v>31</v>
      </c>
      <c r="W1402" s="137" t="s">
        <v>244</v>
      </c>
    </row>
    <row r="1403" spans="1:24" s="132" customFormat="1" x14ac:dyDescent="0.2">
      <c r="A1403" s="167"/>
      <c r="B1403" s="166" t="s">
        <v>31</v>
      </c>
      <c r="C1403" s="904" t="s">
        <v>245</v>
      </c>
      <c r="D1403" s="904"/>
      <c r="E1403" s="904"/>
      <c r="F1403" s="168" t="s">
        <v>31</v>
      </c>
      <c r="G1403" s="168" t="s">
        <v>31</v>
      </c>
      <c r="H1403" s="168" t="s">
        <v>31</v>
      </c>
      <c r="I1403" s="168" t="s">
        <v>31</v>
      </c>
      <c r="J1403" s="169" t="s">
        <v>31</v>
      </c>
      <c r="K1403" s="168" t="s">
        <v>31</v>
      </c>
      <c r="L1403" s="169">
        <v>292.95999999999998</v>
      </c>
      <c r="M1403" s="170" t="s">
        <v>31</v>
      </c>
      <c r="N1403" s="171" t="s">
        <v>31</v>
      </c>
      <c r="V1403" s="137" t="s">
        <v>245</v>
      </c>
    </row>
    <row r="1404" spans="1:24" s="132" customFormat="1" ht="33.75" x14ac:dyDescent="0.2">
      <c r="A1404" s="167"/>
      <c r="B1404" s="166" t="s">
        <v>549</v>
      </c>
      <c r="C1404" s="904" t="s">
        <v>550</v>
      </c>
      <c r="D1404" s="904"/>
      <c r="E1404" s="904"/>
      <c r="F1404" s="168" t="s">
        <v>144</v>
      </c>
      <c r="G1404" s="168" t="s">
        <v>551</v>
      </c>
      <c r="H1404" s="168" t="s">
        <v>31</v>
      </c>
      <c r="I1404" s="168" t="s">
        <v>551</v>
      </c>
      <c r="J1404" s="169" t="s">
        <v>31</v>
      </c>
      <c r="K1404" s="168" t="s">
        <v>31</v>
      </c>
      <c r="L1404" s="169">
        <v>307.61</v>
      </c>
      <c r="M1404" s="170" t="s">
        <v>31</v>
      </c>
      <c r="N1404" s="171" t="s">
        <v>31</v>
      </c>
      <c r="V1404" s="137" t="s">
        <v>550</v>
      </c>
    </row>
    <row r="1405" spans="1:24" s="132" customFormat="1" ht="33.75" x14ac:dyDescent="0.2">
      <c r="A1405" s="167"/>
      <c r="B1405" s="166" t="s">
        <v>552</v>
      </c>
      <c r="C1405" s="904" t="s">
        <v>553</v>
      </c>
      <c r="D1405" s="904"/>
      <c r="E1405" s="904"/>
      <c r="F1405" s="168" t="s">
        <v>144</v>
      </c>
      <c r="G1405" s="168" t="s">
        <v>554</v>
      </c>
      <c r="H1405" s="168" t="s">
        <v>31</v>
      </c>
      <c r="I1405" s="168" t="s">
        <v>554</v>
      </c>
      <c r="J1405" s="169" t="s">
        <v>31</v>
      </c>
      <c r="K1405" s="168" t="s">
        <v>31</v>
      </c>
      <c r="L1405" s="169">
        <v>190.42</v>
      </c>
      <c r="M1405" s="170" t="s">
        <v>31</v>
      </c>
      <c r="N1405" s="171" t="s">
        <v>31</v>
      </c>
      <c r="V1405" s="137" t="s">
        <v>553</v>
      </c>
    </row>
    <row r="1406" spans="1:24" s="132" customFormat="1" x14ac:dyDescent="0.2">
      <c r="A1406" s="172"/>
      <c r="B1406" s="173"/>
      <c r="C1406" s="918" t="s">
        <v>252</v>
      </c>
      <c r="D1406" s="918"/>
      <c r="E1406" s="918"/>
      <c r="F1406" s="174" t="s">
        <v>31</v>
      </c>
      <c r="G1406" s="174" t="s">
        <v>31</v>
      </c>
      <c r="H1406" s="174" t="s">
        <v>31</v>
      </c>
      <c r="I1406" s="174" t="s">
        <v>31</v>
      </c>
      <c r="J1406" s="175" t="s">
        <v>31</v>
      </c>
      <c r="K1406" s="174" t="s">
        <v>31</v>
      </c>
      <c r="L1406" s="175">
        <v>1227.99</v>
      </c>
      <c r="M1406" s="161" t="s">
        <v>31</v>
      </c>
      <c r="N1406" s="176" t="s">
        <v>31</v>
      </c>
      <c r="X1406" s="137" t="s">
        <v>252</v>
      </c>
    </row>
    <row r="1407" spans="1:24" s="132" customFormat="1" ht="22.5" x14ac:dyDescent="0.2">
      <c r="A1407" s="157" t="s">
        <v>2381</v>
      </c>
      <c r="B1407" s="158" t="s">
        <v>555</v>
      </c>
      <c r="C1407" s="917" t="s">
        <v>556</v>
      </c>
      <c r="D1407" s="917"/>
      <c r="E1407" s="917"/>
      <c r="F1407" s="159" t="s">
        <v>401</v>
      </c>
      <c r="G1407" s="159" t="s">
        <v>31</v>
      </c>
      <c r="H1407" s="159" t="s">
        <v>31</v>
      </c>
      <c r="I1407" s="159" t="s">
        <v>2382</v>
      </c>
      <c r="J1407" s="160">
        <v>790</v>
      </c>
      <c r="K1407" s="159" t="s">
        <v>31</v>
      </c>
      <c r="L1407" s="160">
        <v>5773.32</v>
      </c>
      <c r="M1407" s="161" t="s">
        <v>31</v>
      </c>
      <c r="N1407" s="162" t="s">
        <v>31</v>
      </c>
      <c r="R1407" s="137" t="s">
        <v>556</v>
      </c>
    </row>
    <row r="1408" spans="1:24" s="132" customFormat="1" x14ac:dyDescent="0.2">
      <c r="A1408" s="157" t="s">
        <v>2383</v>
      </c>
      <c r="B1408" s="158" t="s">
        <v>558</v>
      </c>
      <c r="C1408" s="917" t="s">
        <v>559</v>
      </c>
      <c r="D1408" s="917"/>
      <c r="E1408" s="917"/>
      <c r="F1408" s="159" t="s">
        <v>401</v>
      </c>
      <c r="G1408" s="159" t="s">
        <v>31</v>
      </c>
      <c r="H1408" s="159" t="s">
        <v>31</v>
      </c>
      <c r="I1408" s="159" t="s">
        <v>2384</v>
      </c>
      <c r="J1408" s="160">
        <v>10.63</v>
      </c>
      <c r="K1408" s="159" t="s">
        <v>31</v>
      </c>
      <c r="L1408" s="160">
        <v>76.540000000000006</v>
      </c>
      <c r="M1408" s="161" t="s">
        <v>31</v>
      </c>
      <c r="N1408" s="162" t="s">
        <v>31</v>
      </c>
      <c r="R1408" s="137" t="s">
        <v>559</v>
      </c>
    </row>
    <row r="1409" spans="1:25" s="132" customFormat="1" x14ac:dyDescent="0.2">
      <c r="A1409" s="163"/>
      <c r="B1409" s="164"/>
      <c r="C1409" s="904" t="s">
        <v>561</v>
      </c>
      <c r="D1409" s="904"/>
      <c r="E1409" s="904"/>
      <c r="F1409" s="904"/>
      <c r="G1409" s="904"/>
      <c r="H1409" s="904"/>
      <c r="I1409" s="904"/>
      <c r="J1409" s="904"/>
      <c r="K1409" s="904"/>
      <c r="L1409" s="904"/>
      <c r="M1409" s="904"/>
      <c r="N1409" s="912"/>
      <c r="Y1409" s="137" t="s">
        <v>561</v>
      </c>
    </row>
    <row r="1410" spans="1:25" s="132" customFormat="1" ht="22.5" x14ac:dyDescent="0.2">
      <c r="A1410" s="157" t="s">
        <v>1523</v>
      </c>
      <c r="B1410" s="158" t="s">
        <v>2385</v>
      </c>
      <c r="C1410" s="917" t="s">
        <v>2386</v>
      </c>
      <c r="D1410" s="917"/>
      <c r="E1410" s="917"/>
      <c r="F1410" s="159" t="s">
        <v>564</v>
      </c>
      <c r="G1410" s="159" t="s">
        <v>31</v>
      </c>
      <c r="H1410" s="159" t="s">
        <v>31</v>
      </c>
      <c r="I1410" s="159" t="s">
        <v>2387</v>
      </c>
      <c r="J1410" s="160">
        <v>5305.74</v>
      </c>
      <c r="K1410" s="159" t="s">
        <v>31</v>
      </c>
      <c r="L1410" s="160">
        <v>431.99</v>
      </c>
      <c r="M1410" s="161" t="s">
        <v>31</v>
      </c>
      <c r="N1410" s="162" t="s">
        <v>31</v>
      </c>
      <c r="R1410" s="137" t="s">
        <v>2386</v>
      </c>
    </row>
    <row r="1411" spans="1:25" s="132" customFormat="1" x14ac:dyDescent="0.2">
      <c r="A1411" s="163"/>
      <c r="B1411" s="164"/>
      <c r="C1411" s="904" t="s">
        <v>2388</v>
      </c>
      <c r="D1411" s="904"/>
      <c r="E1411" s="904"/>
      <c r="F1411" s="904"/>
      <c r="G1411" s="904"/>
      <c r="H1411" s="904"/>
      <c r="I1411" s="904"/>
      <c r="J1411" s="904"/>
      <c r="K1411" s="904"/>
      <c r="L1411" s="904"/>
      <c r="M1411" s="904"/>
      <c r="N1411" s="912"/>
      <c r="S1411" s="137" t="s">
        <v>2388</v>
      </c>
    </row>
    <row r="1412" spans="1:25" s="132" customFormat="1" ht="22.5" x14ac:dyDescent="0.2">
      <c r="A1412" s="157" t="s">
        <v>2389</v>
      </c>
      <c r="B1412" s="158" t="s">
        <v>562</v>
      </c>
      <c r="C1412" s="917" t="s">
        <v>563</v>
      </c>
      <c r="D1412" s="917"/>
      <c r="E1412" s="917"/>
      <c r="F1412" s="159" t="s">
        <v>564</v>
      </c>
      <c r="G1412" s="159" t="s">
        <v>31</v>
      </c>
      <c r="H1412" s="159" t="s">
        <v>31</v>
      </c>
      <c r="I1412" s="159" t="s">
        <v>2390</v>
      </c>
      <c r="J1412" s="160">
        <v>5584.58</v>
      </c>
      <c r="K1412" s="159" t="s">
        <v>31</v>
      </c>
      <c r="L1412" s="160">
        <v>452.35</v>
      </c>
      <c r="M1412" s="161" t="s">
        <v>31</v>
      </c>
      <c r="N1412" s="162" t="s">
        <v>31</v>
      </c>
      <c r="R1412" s="137" t="s">
        <v>563</v>
      </c>
    </row>
    <row r="1413" spans="1:25" s="132" customFormat="1" x14ac:dyDescent="0.2">
      <c r="A1413" s="163"/>
      <c r="B1413" s="164"/>
      <c r="C1413" s="904" t="s">
        <v>2391</v>
      </c>
      <c r="D1413" s="904"/>
      <c r="E1413" s="904"/>
      <c r="F1413" s="904"/>
      <c r="G1413" s="904"/>
      <c r="H1413" s="904"/>
      <c r="I1413" s="904"/>
      <c r="J1413" s="904"/>
      <c r="K1413" s="904"/>
      <c r="L1413" s="904"/>
      <c r="M1413" s="904"/>
      <c r="N1413" s="912"/>
      <c r="S1413" s="137" t="s">
        <v>2391</v>
      </c>
    </row>
    <row r="1414" spans="1:25" s="132" customFormat="1" ht="22.5" x14ac:dyDescent="0.2">
      <c r="A1414" s="157" t="s">
        <v>2392</v>
      </c>
      <c r="B1414" s="158" t="s">
        <v>1936</v>
      </c>
      <c r="C1414" s="917" t="s">
        <v>1937</v>
      </c>
      <c r="D1414" s="917"/>
      <c r="E1414" s="917"/>
      <c r="F1414" s="159" t="s">
        <v>564</v>
      </c>
      <c r="G1414" s="159" t="s">
        <v>31</v>
      </c>
      <c r="H1414" s="159" t="s">
        <v>31</v>
      </c>
      <c r="I1414" s="159" t="s">
        <v>2393</v>
      </c>
      <c r="J1414" s="160">
        <v>5802.77</v>
      </c>
      <c r="K1414" s="159" t="s">
        <v>31</v>
      </c>
      <c r="L1414" s="160">
        <v>896.18</v>
      </c>
      <c r="M1414" s="161" t="s">
        <v>31</v>
      </c>
      <c r="N1414" s="162" t="s">
        <v>31</v>
      </c>
      <c r="R1414" s="137" t="s">
        <v>1937</v>
      </c>
    </row>
    <row r="1415" spans="1:25" s="132" customFormat="1" x14ac:dyDescent="0.2">
      <c r="A1415" s="163"/>
      <c r="B1415" s="164"/>
      <c r="C1415" s="904" t="s">
        <v>2394</v>
      </c>
      <c r="D1415" s="904"/>
      <c r="E1415" s="904"/>
      <c r="F1415" s="904"/>
      <c r="G1415" s="904"/>
      <c r="H1415" s="904"/>
      <c r="I1415" s="904"/>
      <c r="J1415" s="904"/>
      <c r="K1415" s="904"/>
      <c r="L1415" s="904"/>
      <c r="M1415" s="904"/>
      <c r="N1415" s="912"/>
      <c r="S1415" s="137" t="s">
        <v>2394</v>
      </c>
    </row>
    <row r="1416" spans="1:25" s="132" customFormat="1" ht="33.75" x14ac:dyDescent="0.2">
      <c r="A1416" s="157" t="s">
        <v>2395</v>
      </c>
      <c r="B1416" s="158" t="s">
        <v>1940</v>
      </c>
      <c r="C1416" s="917" t="s">
        <v>1941</v>
      </c>
      <c r="D1416" s="917"/>
      <c r="E1416" s="917"/>
      <c r="F1416" s="159" t="s">
        <v>569</v>
      </c>
      <c r="G1416" s="159" t="s">
        <v>31</v>
      </c>
      <c r="H1416" s="159" t="s">
        <v>31</v>
      </c>
      <c r="I1416" s="159" t="s">
        <v>1644</v>
      </c>
      <c r="J1416" s="160" t="s">
        <v>31</v>
      </c>
      <c r="K1416" s="159" t="s">
        <v>31</v>
      </c>
      <c r="L1416" s="160" t="s">
        <v>31</v>
      </c>
      <c r="M1416" s="161" t="s">
        <v>31</v>
      </c>
      <c r="N1416" s="162" t="s">
        <v>31</v>
      </c>
      <c r="R1416" s="137" t="s">
        <v>1941</v>
      </c>
    </row>
    <row r="1417" spans="1:25" s="132" customFormat="1" x14ac:dyDescent="0.2">
      <c r="A1417" s="163"/>
      <c r="B1417" s="164"/>
      <c r="C1417" s="904" t="s">
        <v>1645</v>
      </c>
      <c r="D1417" s="904"/>
      <c r="E1417" s="904"/>
      <c r="F1417" s="904"/>
      <c r="G1417" s="904"/>
      <c r="H1417" s="904"/>
      <c r="I1417" s="904"/>
      <c r="J1417" s="904"/>
      <c r="K1417" s="904"/>
      <c r="L1417" s="904"/>
      <c r="M1417" s="904"/>
      <c r="N1417" s="912"/>
      <c r="S1417" s="137" t="s">
        <v>1645</v>
      </c>
    </row>
    <row r="1418" spans="1:25" s="132" customFormat="1" ht="33.75" x14ac:dyDescent="0.2">
      <c r="A1418" s="165"/>
      <c r="B1418" s="166" t="s">
        <v>518</v>
      </c>
      <c r="C1418" s="904" t="s">
        <v>519</v>
      </c>
      <c r="D1418" s="904"/>
      <c r="E1418" s="904"/>
      <c r="F1418" s="904"/>
      <c r="G1418" s="904"/>
      <c r="H1418" s="904"/>
      <c r="I1418" s="904"/>
      <c r="J1418" s="904"/>
      <c r="K1418" s="904"/>
      <c r="L1418" s="904"/>
      <c r="M1418" s="904"/>
      <c r="N1418" s="912"/>
      <c r="T1418" s="137" t="s">
        <v>519</v>
      </c>
    </row>
    <row r="1419" spans="1:25" s="132" customFormat="1" x14ac:dyDescent="0.2">
      <c r="A1419" s="167"/>
      <c r="B1419" s="166" t="s">
        <v>225</v>
      </c>
      <c r="C1419" s="904" t="s">
        <v>255</v>
      </c>
      <c r="D1419" s="904"/>
      <c r="E1419" s="904"/>
      <c r="F1419" s="168" t="s">
        <v>31</v>
      </c>
      <c r="G1419" s="168" t="s">
        <v>31</v>
      </c>
      <c r="H1419" s="168" t="s">
        <v>31</v>
      </c>
      <c r="I1419" s="168" t="s">
        <v>31</v>
      </c>
      <c r="J1419" s="169">
        <v>86.7</v>
      </c>
      <c r="K1419" s="168" t="s">
        <v>520</v>
      </c>
      <c r="L1419" s="169">
        <v>97.54</v>
      </c>
      <c r="M1419" s="170" t="s">
        <v>31</v>
      </c>
      <c r="N1419" s="171" t="s">
        <v>31</v>
      </c>
      <c r="U1419" s="137" t="s">
        <v>255</v>
      </c>
    </row>
    <row r="1420" spans="1:25" s="132" customFormat="1" x14ac:dyDescent="0.2">
      <c r="A1420" s="167"/>
      <c r="B1420" s="166" t="s">
        <v>235</v>
      </c>
      <c r="C1420" s="904" t="s">
        <v>236</v>
      </c>
      <c r="D1420" s="904"/>
      <c r="E1420" s="904"/>
      <c r="F1420" s="168" t="s">
        <v>31</v>
      </c>
      <c r="G1420" s="168" t="s">
        <v>31</v>
      </c>
      <c r="H1420" s="168" t="s">
        <v>31</v>
      </c>
      <c r="I1420" s="168" t="s">
        <v>31</v>
      </c>
      <c r="J1420" s="169">
        <v>16.61</v>
      </c>
      <c r="K1420" s="168" t="s">
        <v>520</v>
      </c>
      <c r="L1420" s="169">
        <v>18.690000000000001</v>
      </c>
      <c r="M1420" s="170" t="s">
        <v>31</v>
      </c>
      <c r="N1420" s="171" t="s">
        <v>31</v>
      </c>
      <c r="U1420" s="137" t="s">
        <v>236</v>
      </c>
    </row>
    <row r="1421" spans="1:25" s="132" customFormat="1" x14ac:dyDescent="0.2">
      <c r="A1421" s="167"/>
      <c r="B1421" s="166" t="s">
        <v>238</v>
      </c>
      <c r="C1421" s="904" t="s">
        <v>239</v>
      </c>
      <c r="D1421" s="904"/>
      <c r="E1421" s="904"/>
      <c r="F1421" s="168" t="s">
        <v>31</v>
      </c>
      <c r="G1421" s="168" t="s">
        <v>31</v>
      </c>
      <c r="H1421" s="168" t="s">
        <v>31</v>
      </c>
      <c r="I1421" s="168" t="s">
        <v>31</v>
      </c>
      <c r="J1421" s="169">
        <v>2.93</v>
      </c>
      <c r="K1421" s="168" t="s">
        <v>520</v>
      </c>
      <c r="L1421" s="169">
        <v>3.3</v>
      </c>
      <c r="M1421" s="170" t="s">
        <v>31</v>
      </c>
      <c r="N1421" s="171" t="s">
        <v>31</v>
      </c>
      <c r="U1421" s="137" t="s">
        <v>239</v>
      </c>
    </row>
    <row r="1422" spans="1:25" s="132" customFormat="1" x14ac:dyDescent="0.2">
      <c r="A1422" s="167"/>
      <c r="B1422" s="166" t="s">
        <v>256</v>
      </c>
      <c r="C1422" s="904" t="s">
        <v>257</v>
      </c>
      <c r="D1422" s="904"/>
      <c r="E1422" s="904"/>
      <c r="F1422" s="168" t="s">
        <v>31</v>
      </c>
      <c r="G1422" s="168" t="s">
        <v>31</v>
      </c>
      <c r="H1422" s="168" t="s">
        <v>31</v>
      </c>
      <c r="I1422" s="168" t="s">
        <v>31</v>
      </c>
      <c r="J1422" s="169">
        <v>0.66</v>
      </c>
      <c r="K1422" s="168" t="s">
        <v>31</v>
      </c>
      <c r="L1422" s="169">
        <v>0.59</v>
      </c>
      <c r="M1422" s="170" t="s">
        <v>31</v>
      </c>
      <c r="N1422" s="171" t="s">
        <v>31</v>
      </c>
      <c r="U1422" s="137" t="s">
        <v>257</v>
      </c>
    </row>
    <row r="1423" spans="1:25" s="132" customFormat="1" x14ac:dyDescent="0.2">
      <c r="A1423" s="167"/>
      <c r="B1423" s="166" t="s">
        <v>31</v>
      </c>
      <c r="C1423" s="904" t="s">
        <v>258</v>
      </c>
      <c r="D1423" s="904"/>
      <c r="E1423" s="904"/>
      <c r="F1423" s="168" t="s">
        <v>241</v>
      </c>
      <c r="G1423" s="168" t="s">
        <v>1944</v>
      </c>
      <c r="H1423" s="168" t="s">
        <v>520</v>
      </c>
      <c r="I1423" s="168" t="s">
        <v>2396</v>
      </c>
      <c r="J1423" s="169" t="s">
        <v>31</v>
      </c>
      <c r="K1423" s="168" t="s">
        <v>31</v>
      </c>
      <c r="L1423" s="169" t="s">
        <v>31</v>
      </c>
      <c r="M1423" s="170" t="s">
        <v>31</v>
      </c>
      <c r="N1423" s="171" t="s">
        <v>31</v>
      </c>
      <c r="V1423" s="137" t="s">
        <v>258</v>
      </c>
    </row>
    <row r="1424" spans="1:25" s="132" customFormat="1" x14ac:dyDescent="0.2">
      <c r="A1424" s="167"/>
      <c r="B1424" s="166" t="s">
        <v>31</v>
      </c>
      <c r="C1424" s="904" t="s">
        <v>240</v>
      </c>
      <c r="D1424" s="904"/>
      <c r="E1424" s="904"/>
      <c r="F1424" s="168" t="s">
        <v>241</v>
      </c>
      <c r="G1424" s="168" t="s">
        <v>774</v>
      </c>
      <c r="H1424" s="168" t="s">
        <v>520</v>
      </c>
      <c r="I1424" s="168" t="s">
        <v>2397</v>
      </c>
      <c r="J1424" s="169" t="s">
        <v>31</v>
      </c>
      <c r="K1424" s="168" t="s">
        <v>31</v>
      </c>
      <c r="L1424" s="169" t="s">
        <v>31</v>
      </c>
      <c r="M1424" s="170" t="s">
        <v>31</v>
      </c>
      <c r="N1424" s="171" t="s">
        <v>31</v>
      </c>
      <c r="V1424" s="137" t="s">
        <v>240</v>
      </c>
    </row>
    <row r="1425" spans="1:27" s="132" customFormat="1" x14ac:dyDescent="0.2">
      <c r="A1425" s="167"/>
      <c r="B1425" s="166" t="s">
        <v>31</v>
      </c>
      <c r="C1425" s="917" t="s">
        <v>244</v>
      </c>
      <c r="D1425" s="917"/>
      <c r="E1425" s="917"/>
      <c r="F1425" s="159" t="s">
        <v>31</v>
      </c>
      <c r="G1425" s="159" t="s">
        <v>31</v>
      </c>
      <c r="H1425" s="159" t="s">
        <v>31</v>
      </c>
      <c r="I1425" s="159" t="s">
        <v>31</v>
      </c>
      <c r="J1425" s="160">
        <v>103.97</v>
      </c>
      <c r="K1425" s="159" t="s">
        <v>31</v>
      </c>
      <c r="L1425" s="160">
        <v>116.82</v>
      </c>
      <c r="M1425" s="161" t="s">
        <v>31</v>
      </c>
      <c r="N1425" s="162" t="s">
        <v>31</v>
      </c>
      <c r="W1425" s="137" t="s">
        <v>244</v>
      </c>
    </row>
    <row r="1426" spans="1:27" s="132" customFormat="1" x14ac:dyDescent="0.2">
      <c r="A1426" s="167"/>
      <c r="B1426" s="166" t="s">
        <v>31</v>
      </c>
      <c r="C1426" s="904" t="s">
        <v>245</v>
      </c>
      <c r="D1426" s="904"/>
      <c r="E1426" s="904"/>
      <c r="F1426" s="168" t="s">
        <v>31</v>
      </c>
      <c r="G1426" s="168" t="s">
        <v>31</v>
      </c>
      <c r="H1426" s="168" t="s">
        <v>31</v>
      </c>
      <c r="I1426" s="168" t="s">
        <v>31</v>
      </c>
      <c r="J1426" s="169" t="s">
        <v>31</v>
      </c>
      <c r="K1426" s="168" t="s">
        <v>31</v>
      </c>
      <c r="L1426" s="169">
        <v>100.84</v>
      </c>
      <c r="M1426" s="170" t="s">
        <v>31</v>
      </c>
      <c r="N1426" s="171" t="s">
        <v>31</v>
      </c>
      <c r="V1426" s="137" t="s">
        <v>245</v>
      </c>
    </row>
    <row r="1427" spans="1:27" s="132" customFormat="1" ht="22.5" x14ac:dyDescent="0.2">
      <c r="A1427" s="167"/>
      <c r="B1427" s="166" t="s">
        <v>532</v>
      </c>
      <c r="C1427" s="904" t="s">
        <v>533</v>
      </c>
      <c r="D1427" s="904"/>
      <c r="E1427" s="904"/>
      <c r="F1427" s="168" t="s">
        <v>144</v>
      </c>
      <c r="G1427" s="168" t="s">
        <v>534</v>
      </c>
      <c r="H1427" s="168" t="s">
        <v>31</v>
      </c>
      <c r="I1427" s="168" t="s">
        <v>534</v>
      </c>
      <c r="J1427" s="169" t="s">
        <v>31</v>
      </c>
      <c r="K1427" s="168" t="s">
        <v>31</v>
      </c>
      <c r="L1427" s="169">
        <v>123.02</v>
      </c>
      <c r="M1427" s="170" t="s">
        <v>31</v>
      </c>
      <c r="N1427" s="171" t="s">
        <v>31</v>
      </c>
      <c r="V1427" s="137" t="s">
        <v>533</v>
      </c>
    </row>
    <row r="1428" spans="1:27" s="132" customFormat="1" ht="22.5" x14ac:dyDescent="0.2">
      <c r="A1428" s="167"/>
      <c r="B1428" s="166" t="s">
        <v>535</v>
      </c>
      <c r="C1428" s="904" t="s">
        <v>536</v>
      </c>
      <c r="D1428" s="904"/>
      <c r="E1428" s="904"/>
      <c r="F1428" s="168" t="s">
        <v>144</v>
      </c>
      <c r="G1428" s="168" t="s">
        <v>537</v>
      </c>
      <c r="H1428" s="168" t="s">
        <v>31</v>
      </c>
      <c r="I1428" s="168" t="s">
        <v>537</v>
      </c>
      <c r="J1428" s="169" t="s">
        <v>31</v>
      </c>
      <c r="K1428" s="168" t="s">
        <v>31</v>
      </c>
      <c r="L1428" s="169">
        <v>80.67</v>
      </c>
      <c r="M1428" s="170" t="s">
        <v>31</v>
      </c>
      <c r="N1428" s="171" t="s">
        <v>31</v>
      </c>
      <c r="V1428" s="137" t="s">
        <v>536</v>
      </c>
    </row>
    <row r="1429" spans="1:27" s="132" customFormat="1" x14ac:dyDescent="0.2">
      <c r="A1429" s="172"/>
      <c r="B1429" s="173"/>
      <c r="C1429" s="918" t="s">
        <v>252</v>
      </c>
      <c r="D1429" s="918"/>
      <c r="E1429" s="918"/>
      <c r="F1429" s="174" t="s">
        <v>31</v>
      </c>
      <c r="G1429" s="174" t="s">
        <v>31</v>
      </c>
      <c r="H1429" s="174" t="s">
        <v>31</v>
      </c>
      <c r="I1429" s="174" t="s">
        <v>31</v>
      </c>
      <c r="J1429" s="175" t="s">
        <v>31</v>
      </c>
      <c r="K1429" s="174" t="s">
        <v>31</v>
      </c>
      <c r="L1429" s="175">
        <v>320.51</v>
      </c>
      <c r="M1429" s="161" t="s">
        <v>31</v>
      </c>
      <c r="N1429" s="176" t="s">
        <v>31</v>
      </c>
      <c r="X1429" s="137" t="s">
        <v>252</v>
      </c>
    </row>
    <row r="1430" spans="1:27" s="132" customFormat="1" ht="33.75" x14ac:dyDescent="0.2">
      <c r="A1430" s="157" t="s">
        <v>2398</v>
      </c>
      <c r="B1430" s="158" t="s">
        <v>1947</v>
      </c>
      <c r="C1430" s="917" t="s">
        <v>1948</v>
      </c>
      <c r="D1430" s="917"/>
      <c r="E1430" s="917"/>
      <c r="F1430" s="159" t="s">
        <v>1949</v>
      </c>
      <c r="G1430" s="159" t="s">
        <v>31</v>
      </c>
      <c r="H1430" s="159" t="s">
        <v>31</v>
      </c>
      <c r="I1430" s="159" t="s">
        <v>2399</v>
      </c>
      <c r="J1430" s="160">
        <v>15.36</v>
      </c>
      <c r="K1430" s="159" t="s">
        <v>31</v>
      </c>
      <c r="L1430" s="160">
        <v>4354.5600000000004</v>
      </c>
      <c r="M1430" s="161" t="s">
        <v>31</v>
      </c>
      <c r="N1430" s="162" t="s">
        <v>31</v>
      </c>
      <c r="R1430" s="137" t="s">
        <v>1948</v>
      </c>
    </row>
    <row r="1431" spans="1:27" s="132" customFormat="1" ht="1.5" customHeight="1" x14ac:dyDescent="0.2">
      <c r="A1431" s="177"/>
      <c r="B1431" s="173"/>
      <c r="C1431" s="173"/>
      <c r="D1431" s="173"/>
      <c r="E1431" s="173"/>
      <c r="F1431" s="177"/>
      <c r="G1431" s="177"/>
      <c r="H1431" s="177"/>
      <c r="I1431" s="177"/>
      <c r="J1431" s="178"/>
      <c r="K1431" s="177"/>
      <c r="L1431" s="178"/>
      <c r="M1431" s="168"/>
      <c r="N1431" s="178"/>
    </row>
    <row r="1432" spans="1:27" s="132" customFormat="1" x14ac:dyDescent="0.2">
      <c r="A1432" s="179"/>
      <c r="B1432" s="180" t="s">
        <v>31</v>
      </c>
      <c r="C1432" s="918" t="s">
        <v>2400</v>
      </c>
      <c r="D1432" s="918"/>
      <c r="E1432" s="918"/>
      <c r="F1432" s="918"/>
      <c r="G1432" s="918"/>
      <c r="H1432" s="918"/>
      <c r="I1432" s="918"/>
      <c r="J1432" s="918"/>
      <c r="K1432" s="918"/>
      <c r="L1432" s="181" t="s">
        <v>31</v>
      </c>
      <c r="M1432" s="182"/>
      <c r="N1432" s="183"/>
      <c r="Z1432" s="137" t="s">
        <v>2400</v>
      </c>
    </row>
    <row r="1433" spans="1:27" s="132" customFormat="1" x14ac:dyDescent="0.2">
      <c r="A1433" s="184"/>
      <c r="B1433" s="166" t="s">
        <v>225</v>
      </c>
      <c r="C1433" s="904" t="s">
        <v>269</v>
      </c>
      <c r="D1433" s="904"/>
      <c r="E1433" s="904"/>
      <c r="F1433" s="904"/>
      <c r="G1433" s="904"/>
      <c r="H1433" s="904"/>
      <c r="I1433" s="904"/>
      <c r="J1433" s="904"/>
      <c r="K1433" s="904"/>
      <c r="L1433" s="185">
        <v>13533.44</v>
      </c>
      <c r="M1433" s="186"/>
      <c r="N1433" s="187" t="s">
        <v>31</v>
      </c>
      <c r="AA1433" s="137" t="s">
        <v>269</v>
      </c>
    </row>
    <row r="1434" spans="1:27" s="132" customFormat="1" x14ac:dyDescent="0.2">
      <c r="A1434" s="184"/>
      <c r="B1434" s="166" t="s">
        <v>31</v>
      </c>
      <c r="C1434" s="904" t="s">
        <v>270</v>
      </c>
      <c r="D1434" s="904"/>
      <c r="E1434" s="904"/>
      <c r="F1434" s="904"/>
      <c r="G1434" s="904"/>
      <c r="H1434" s="904"/>
      <c r="I1434" s="904"/>
      <c r="J1434" s="904"/>
      <c r="K1434" s="904"/>
      <c r="L1434" s="185" t="s">
        <v>31</v>
      </c>
      <c r="M1434" s="186"/>
      <c r="N1434" s="187" t="s">
        <v>31</v>
      </c>
      <c r="AA1434" s="137" t="s">
        <v>270</v>
      </c>
    </row>
    <row r="1435" spans="1:27" s="132" customFormat="1" x14ac:dyDescent="0.2">
      <c r="A1435" s="184"/>
      <c r="B1435" s="166" t="s">
        <v>31</v>
      </c>
      <c r="C1435" s="904" t="s">
        <v>271</v>
      </c>
      <c r="D1435" s="904"/>
      <c r="E1435" s="904"/>
      <c r="F1435" s="904"/>
      <c r="G1435" s="904"/>
      <c r="H1435" s="904"/>
      <c r="I1435" s="904"/>
      <c r="J1435" s="904"/>
      <c r="K1435" s="904"/>
      <c r="L1435" s="185">
        <v>356.25</v>
      </c>
      <c r="M1435" s="186"/>
      <c r="N1435" s="187" t="s">
        <v>31</v>
      </c>
      <c r="AA1435" s="137" t="s">
        <v>271</v>
      </c>
    </row>
    <row r="1436" spans="1:27" s="132" customFormat="1" x14ac:dyDescent="0.2">
      <c r="A1436" s="184"/>
      <c r="B1436" s="166" t="s">
        <v>31</v>
      </c>
      <c r="C1436" s="904" t="s">
        <v>272</v>
      </c>
      <c r="D1436" s="904"/>
      <c r="E1436" s="904"/>
      <c r="F1436" s="904"/>
      <c r="G1436" s="904"/>
      <c r="H1436" s="904"/>
      <c r="I1436" s="904"/>
      <c r="J1436" s="904"/>
      <c r="K1436" s="904"/>
      <c r="L1436" s="185">
        <v>253.23</v>
      </c>
      <c r="M1436" s="186"/>
      <c r="N1436" s="187" t="s">
        <v>31</v>
      </c>
      <c r="AA1436" s="137" t="s">
        <v>272</v>
      </c>
    </row>
    <row r="1437" spans="1:27" s="132" customFormat="1" x14ac:dyDescent="0.2">
      <c r="A1437" s="184"/>
      <c r="B1437" s="166" t="s">
        <v>31</v>
      </c>
      <c r="C1437" s="904" t="s">
        <v>273</v>
      </c>
      <c r="D1437" s="904"/>
      <c r="E1437" s="904"/>
      <c r="F1437" s="904"/>
      <c r="G1437" s="904"/>
      <c r="H1437" s="904"/>
      <c r="I1437" s="904"/>
      <c r="J1437" s="904"/>
      <c r="K1437" s="904"/>
      <c r="L1437" s="185">
        <v>12222.24</v>
      </c>
      <c r="M1437" s="186"/>
      <c r="N1437" s="187" t="s">
        <v>31</v>
      </c>
      <c r="AA1437" s="137" t="s">
        <v>273</v>
      </c>
    </row>
    <row r="1438" spans="1:27" s="132" customFormat="1" x14ac:dyDescent="0.2">
      <c r="A1438" s="184"/>
      <c r="B1438" s="166" t="s">
        <v>31</v>
      </c>
      <c r="C1438" s="904" t="s">
        <v>274</v>
      </c>
      <c r="D1438" s="904"/>
      <c r="E1438" s="904"/>
      <c r="F1438" s="904"/>
      <c r="G1438" s="904"/>
      <c r="H1438" s="904"/>
      <c r="I1438" s="904"/>
      <c r="J1438" s="904"/>
      <c r="K1438" s="904"/>
      <c r="L1438" s="185">
        <v>430.63</v>
      </c>
      <c r="M1438" s="186"/>
      <c r="N1438" s="187" t="s">
        <v>31</v>
      </c>
      <c r="AA1438" s="137" t="s">
        <v>274</v>
      </c>
    </row>
    <row r="1439" spans="1:27" s="132" customFormat="1" x14ac:dyDescent="0.2">
      <c r="A1439" s="184"/>
      <c r="B1439" s="166" t="s">
        <v>31</v>
      </c>
      <c r="C1439" s="904" t="s">
        <v>275</v>
      </c>
      <c r="D1439" s="904"/>
      <c r="E1439" s="904"/>
      <c r="F1439" s="904"/>
      <c r="G1439" s="904"/>
      <c r="H1439" s="904"/>
      <c r="I1439" s="904"/>
      <c r="J1439" s="904"/>
      <c r="K1439" s="904"/>
      <c r="L1439" s="185">
        <v>271.08999999999997</v>
      </c>
      <c r="M1439" s="186"/>
      <c r="N1439" s="187" t="s">
        <v>31</v>
      </c>
      <c r="AA1439" s="137" t="s">
        <v>275</v>
      </c>
    </row>
    <row r="1440" spans="1:27" s="132" customFormat="1" x14ac:dyDescent="0.2">
      <c r="A1440" s="184"/>
      <c r="B1440" s="166" t="s">
        <v>31</v>
      </c>
      <c r="C1440" s="904" t="s">
        <v>276</v>
      </c>
      <c r="D1440" s="904"/>
      <c r="E1440" s="904"/>
      <c r="F1440" s="904"/>
      <c r="G1440" s="904"/>
      <c r="H1440" s="904"/>
      <c r="I1440" s="904"/>
      <c r="J1440" s="904"/>
      <c r="K1440" s="904"/>
      <c r="L1440" s="185">
        <v>393.8</v>
      </c>
      <c r="M1440" s="186"/>
      <c r="N1440" s="187" t="s">
        <v>31</v>
      </c>
      <c r="AA1440" s="137" t="s">
        <v>276</v>
      </c>
    </row>
    <row r="1441" spans="1:28" s="132" customFormat="1" x14ac:dyDescent="0.2">
      <c r="A1441" s="184"/>
      <c r="B1441" s="166" t="s">
        <v>31</v>
      </c>
      <c r="C1441" s="904" t="s">
        <v>277</v>
      </c>
      <c r="D1441" s="904"/>
      <c r="E1441" s="904"/>
      <c r="F1441" s="904"/>
      <c r="G1441" s="904"/>
      <c r="H1441" s="904"/>
      <c r="I1441" s="904"/>
      <c r="J1441" s="904"/>
      <c r="K1441" s="904"/>
      <c r="L1441" s="185">
        <v>430.63</v>
      </c>
      <c r="M1441" s="186"/>
      <c r="N1441" s="187" t="s">
        <v>31</v>
      </c>
      <c r="AA1441" s="137" t="s">
        <v>277</v>
      </c>
    </row>
    <row r="1442" spans="1:28" s="132" customFormat="1" x14ac:dyDescent="0.2">
      <c r="A1442" s="184"/>
      <c r="B1442" s="166" t="s">
        <v>31</v>
      </c>
      <c r="C1442" s="904" t="s">
        <v>278</v>
      </c>
      <c r="D1442" s="904"/>
      <c r="E1442" s="904"/>
      <c r="F1442" s="904"/>
      <c r="G1442" s="904"/>
      <c r="H1442" s="904"/>
      <c r="I1442" s="904"/>
      <c r="J1442" s="904"/>
      <c r="K1442" s="904"/>
      <c r="L1442" s="185">
        <v>271.08999999999997</v>
      </c>
      <c r="M1442" s="186"/>
      <c r="N1442" s="187" t="s">
        <v>31</v>
      </c>
      <c r="AA1442" s="137" t="s">
        <v>278</v>
      </c>
    </row>
    <row r="1443" spans="1:28" s="132" customFormat="1" x14ac:dyDescent="0.2">
      <c r="A1443" s="184"/>
      <c r="B1443" s="178" t="s">
        <v>31</v>
      </c>
      <c r="C1443" s="919" t="s">
        <v>2401</v>
      </c>
      <c r="D1443" s="919"/>
      <c r="E1443" s="919"/>
      <c r="F1443" s="919"/>
      <c r="G1443" s="919"/>
      <c r="H1443" s="919"/>
      <c r="I1443" s="919"/>
      <c r="J1443" s="919"/>
      <c r="K1443" s="919"/>
      <c r="L1443" s="188">
        <v>13533.44</v>
      </c>
      <c r="M1443" s="189"/>
      <c r="N1443" s="190"/>
      <c r="AB1443" s="137" t="s">
        <v>2401</v>
      </c>
    </row>
    <row r="1444" spans="1:28" s="132" customFormat="1" x14ac:dyDescent="0.2">
      <c r="A1444" s="914" t="s">
        <v>2402</v>
      </c>
      <c r="B1444" s="915"/>
      <c r="C1444" s="915"/>
      <c r="D1444" s="915"/>
      <c r="E1444" s="915"/>
      <c r="F1444" s="915"/>
      <c r="G1444" s="915"/>
      <c r="H1444" s="915"/>
      <c r="I1444" s="915"/>
      <c r="J1444" s="915"/>
      <c r="K1444" s="915"/>
      <c r="L1444" s="915"/>
      <c r="M1444" s="915"/>
      <c r="N1444" s="916"/>
      <c r="P1444" s="137" t="s">
        <v>2402</v>
      </c>
    </row>
    <row r="1445" spans="1:28" s="132" customFormat="1" ht="45" x14ac:dyDescent="0.2">
      <c r="A1445" s="157" t="s">
        <v>2403</v>
      </c>
      <c r="B1445" s="158" t="s">
        <v>1918</v>
      </c>
      <c r="C1445" s="917" t="s">
        <v>1919</v>
      </c>
      <c r="D1445" s="917"/>
      <c r="E1445" s="917"/>
      <c r="F1445" s="159" t="s">
        <v>386</v>
      </c>
      <c r="G1445" s="159" t="s">
        <v>31</v>
      </c>
      <c r="H1445" s="159" t="s">
        <v>31</v>
      </c>
      <c r="I1445" s="159" t="s">
        <v>2404</v>
      </c>
      <c r="J1445" s="160" t="s">
        <v>31</v>
      </c>
      <c r="K1445" s="159" t="s">
        <v>31</v>
      </c>
      <c r="L1445" s="160" t="s">
        <v>31</v>
      </c>
      <c r="M1445" s="161" t="s">
        <v>31</v>
      </c>
      <c r="N1445" s="162" t="s">
        <v>31</v>
      </c>
      <c r="R1445" s="137" t="s">
        <v>1919</v>
      </c>
    </row>
    <row r="1446" spans="1:28" s="132" customFormat="1" x14ac:dyDescent="0.2">
      <c r="A1446" s="163"/>
      <c r="B1446" s="164"/>
      <c r="C1446" s="904" t="s">
        <v>2405</v>
      </c>
      <c r="D1446" s="904"/>
      <c r="E1446" s="904"/>
      <c r="F1446" s="904"/>
      <c r="G1446" s="904"/>
      <c r="H1446" s="904"/>
      <c r="I1446" s="904"/>
      <c r="J1446" s="904"/>
      <c r="K1446" s="904"/>
      <c r="L1446" s="904"/>
      <c r="M1446" s="904"/>
      <c r="N1446" s="912"/>
      <c r="S1446" s="137" t="s">
        <v>2405</v>
      </c>
    </row>
    <row r="1447" spans="1:28" s="132" customFormat="1" ht="33.75" x14ac:dyDescent="0.2">
      <c r="A1447" s="165"/>
      <c r="B1447" s="166" t="s">
        <v>518</v>
      </c>
      <c r="C1447" s="904" t="s">
        <v>519</v>
      </c>
      <c r="D1447" s="904"/>
      <c r="E1447" s="904"/>
      <c r="F1447" s="904"/>
      <c r="G1447" s="904"/>
      <c r="H1447" s="904"/>
      <c r="I1447" s="904"/>
      <c r="J1447" s="904"/>
      <c r="K1447" s="904"/>
      <c r="L1447" s="904"/>
      <c r="M1447" s="904"/>
      <c r="N1447" s="912"/>
      <c r="T1447" s="137" t="s">
        <v>519</v>
      </c>
    </row>
    <row r="1448" spans="1:28" s="132" customFormat="1" x14ac:dyDescent="0.2">
      <c r="A1448" s="167"/>
      <c r="B1448" s="166" t="s">
        <v>225</v>
      </c>
      <c r="C1448" s="904" t="s">
        <v>255</v>
      </c>
      <c r="D1448" s="904"/>
      <c r="E1448" s="904"/>
      <c r="F1448" s="168" t="s">
        <v>31</v>
      </c>
      <c r="G1448" s="168" t="s">
        <v>31</v>
      </c>
      <c r="H1448" s="168" t="s">
        <v>31</v>
      </c>
      <c r="I1448" s="168" t="s">
        <v>31</v>
      </c>
      <c r="J1448" s="169">
        <v>2874.61</v>
      </c>
      <c r="K1448" s="168" t="s">
        <v>520</v>
      </c>
      <c r="L1448" s="169">
        <v>316.20999999999998</v>
      </c>
      <c r="M1448" s="170" t="s">
        <v>31</v>
      </c>
      <c r="N1448" s="171" t="s">
        <v>31</v>
      </c>
      <c r="U1448" s="137" t="s">
        <v>255</v>
      </c>
    </row>
    <row r="1449" spans="1:28" s="132" customFormat="1" x14ac:dyDescent="0.2">
      <c r="A1449" s="167"/>
      <c r="B1449" s="166" t="s">
        <v>235</v>
      </c>
      <c r="C1449" s="904" t="s">
        <v>236</v>
      </c>
      <c r="D1449" s="904"/>
      <c r="E1449" s="904"/>
      <c r="F1449" s="168" t="s">
        <v>31</v>
      </c>
      <c r="G1449" s="168" t="s">
        <v>31</v>
      </c>
      <c r="H1449" s="168" t="s">
        <v>31</v>
      </c>
      <c r="I1449" s="168" t="s">
        <v>31</v>
      </c>
      <c r="J1449" s="169">
        <v>2606.02</v>
      </c>
      <c r="K1449" s="168" t="s">
        <v>520</v>
      </c>
      <c r="L1449" s="169">
        <v>286.66000000000003</v>
      </c>
      <c r="M1449" s="170" t="s">
        <v>31</v>
      </c>
      <c r="N1449" s="171" t="s">
        <v>31</v>
      </c>
      <c r="U1449" s="137" t="s">
        <v>236</v>
      </c>
    </row>
    <row r="1450" spans="1:28" s="132" customFormat="1" x14ac:dyDescent="0.2">
      <c r="A1450" s="167"/>
      <c r="B1450" s="166" t="s">
        <v>238</v>
      </c>
      <c r="C1450" s="904" t="s">
        <v>239</v>
      </c>
      <c r="D1450" s="904"/>
      <c r="E1450" s="904"/>
      <c r="F1450" s="168" t="s">
        <v>31</v>
      </c>
      <c r="G1450" s="168" t="s">
        <v>31</v>
      </c>
      <c r="H1450" s="168" t="s">
        <v>31</v>
      </c>
      <c r="I1450" s="168" t="s">
        <v>31</v>
      </c>
      <c r="J1450" s="169">
        <v>380.59</v>
      </c>
      <c r="K1450" s="168" t="s">
        <v>520</v>
      </c>
      <c r="L1450" s="169">
        <v>41.86</v>
      </c>
      <c r="M1450" s="170" t="s">
        <v>31</v>
      </c>
      <c r="N1450" s="171" t="s">
        <v>31</v>
      </c>
      <c r="U1450" s="137" t="s">
        <v>239</v>
      </c>
    </row>
    <row r="1451" spans="1:28" s="132" customFormat="1" x14ac:dyDescent="0.2">
      <c r="A1451" s="167"/>
      <c r="B1451" s="166" t="s">
        <v>256</v>
      </c>
      <c r="C1451" s="904" t="s">
        <v>257</v>
      </c>
      <c r="D1451" s="904"/>
      <c r="E1451" s="904"/>
      <c r="F1451" s="168" t="s">
        <v>31</v>
      </c>
      <c r="G1451" s="168" t="s">
        <v>31</v>
      </c>
      <c r="H1451" s="168" t="s">
        <v>31</v>
      </c>
      <c r="I1451" s="168" t="s">
        <v>31</v>
      </c>
      <c r="J1451" s="169">
        <v>3287.63</v>
      </c>
      <c r="K1451" s="168" t="s">
        <v>31</v>
      </c>
      <c r="L1451" s="169">
        <v>289.31</v>
      </c>
      <c r="M1451" s="170" t="s">
        <v>31</v>
      </c>
      <c r="N1451" s="171" t="s">
        <v>31</v>
      </c>
      <c r="U1451" s="137" t="s">
        <v>257</v>
      </c>
    </row>
    <row r="1452" spans="1:28" s="132" customFormat="1" x14ac:dyDescent="0.2">
      <c r="A1452" s="167"/>
      <c r="B1452" s="166" t="s">
        <v>31</v>
      </c>
      <c r="C1452" s="904" t="s">
        <v>258</v>
      </c>
      <c r="D1452" s="904"/>
      <c r="E1452" s="904"/>
      <c r="F1452" s="168" t="s">
        <v>241</v>
      </c>
      <c r="G1452" s="168" t="s">
        <v>1922</v>
      </c>
      <c r="H1452" s="168" t="s">
        <v>520</v>
      </c>
      <c r="I1452" s="168" t="s">
        <v>2406</v>
      </c>
      <c r="J1452" s="169" t="s">
        <v>31</v>
      </c>
      <c r="K1452" s="168" t="s">
        <v>31</v>
      </c>
      <c r="L1452" s="169" t="s">
        <v>31</v>
      </c>
      <c r="M1452" s="170" t="s">
        <v>31</v>
      </c>
      <c r="N1452" s="171" t="s">
        <v>31</v>
      </c>
      <c r="V1452" s="137" t="s">
        <v>258</v>
      </c>
    </row>
    <row r="1453" spans="1:28" s="132" customFormat="1" x14ac:dyDescent="0.2">
      <c r="A1453" s="167"/>
      <c r="B1453" s="166" t="s">
        <v>31</v>
      </c>
      <c r="C1453" s="904" t="s">
        <v>240</v>
      </c>
      <c r="D1453" s="904"/>
      <c r="E1453" s="904"/>
      <c r="F1453" s="168" t="s">
        <v>241</v>
      </c>
      <c r="G1453" s="168" t="s">
        <v>1924</v>
      </c>
      <c r="H1453" s="168" t="s">
        <v>520</v>
      </c>
      <c r="I1453" s="168" t="s">
        <v>2407</v>
      </c>
      <c r="J1453" s="169" t="s">
        <v>31</v>
      </c>
      <c r="K1453" s="168" t="s">
        <v>31</v>
      </c>
      <c r="L1453" s="169" t="s">
        <v>31</v>
      </c>
      <c r="M1453" s="170" t="s">
        <v>31</v>
      </c>
      <c r="N1453" s="171" t="s">
        <v>31</v>
      </c>
      <c r="V1453" s="137" t="s">
        <v>240</v>
      </c>
    </row>
    <row r="1454" spans="1:28" s="132" customFormat="1" x14ac:dyDescent="0.2">
      <c r="A1454" s="167"/>
      <c r="B1454" s="166" t="s">
        <v>31</v>
      </c>
      <c r="C1454" s="917" t="s">
        <v>244</v>
      </c>
      <c r="D1454" s="917"/>
      <c r="E1454" s="917"/>
      <c r="F1454" s="159" t="s">
        <v>31</v>
      </c>
      <c r="G1454" s="159" t="s">
        <v>31</v>
      </c>
      <c r="H1454" s="159" t="s">
        <v>31</v>
      </c>
      <c r="I1454" s="159" t="s">
        <v>31</v>
      </c>
      <c r="J1454" s="160">
        <v>8768.26</v>
      </c>
      <c r="K1454" s="159" t="s">
        <v>31</v>
      </c>
      <c r="L1454" s="160">
        <v>892.18</v>
      </c>
      <c r="M1454" s="161" t="s">
        <v>31</v>
      </c>
      <c r="N1454" s="162" t="s">
        <v>31</v>
      </c>
      <c r="W1454" s="137" t="s">
        <v>244</v>
      </c>
    </row>
    <row r="1455" spans="1:28" s="132" customFormat="1" x14ac:dyDescent="0.2">
      <c r="A1455" s="167"/>
      <c r="B1455" s="166" t="s">
        <v>31</v>
      </c>
      <c r="C1455" s="904" t="s">
        <v>245</v>
      </c>
      <c r="D1455" s="904"/>
      <c r="E1455" s="904"/>
      <c r="F1455" s="168" t="s">
        <v>31</v>
      </c>
      <c r="G1455" s="168" t="s">
        <v>31</v>
      </c>
      <c r="H1455" s="168" t="s">
        <v>31</v>
      </c>
      <c r="I1455" s="168" t="s">
        <v>31</v>
      </c>
      <c r="J1455" s="169" t="s">
        <v>31</v>
      </c>
      <c r="K1455" s="168" t="s">
        <v>31</v>
      </c>
      <c r="L1455" s="169">
        <v>358.07</v>
      </c>
      <c r="M1455" s="170" t="s">
        <v>31</v>
      </c>
      <c r="N1455" s="171" t="s">
        <v>31</v>
      </c>
      <c r="V1455" s="137" t="s">
        <v>245</v>
      </c>
    </row>
    <row r="1456" spans="1:28" s="132" customFormat="1" ht="33.75" x14ac:dyDescent="0.2">
      <c r="A1456" s="167"/>
      <c r="B1456" s="166" t="s">
        <v>549</v>
      </c>
      <c r="C1456" s="904" t="s">
        <v>550</v>
      </c>
      <c r="D1456" s="904"/>
      <c r="E1456" s="904"/>
      <c r="F1456" s="168" t="s">
        <v>144</v>
      </c>
      <c r="G1456" s="168" t="s">
        <v>551</v>
      </c>
      <c r="H1456" s="168" t="s">
        <v>31</v>
      </c>
      <c r="I1456" s="168" t="s">
        <v>551</v>
      </c>
      <c r="J1456" s="169" t="s">
        <v>31</v>
      </c>
      <c r="K1456" s="168" t="s">
        <v>31</v>
      </c>
      <c r="L1456" s="169">
        <v>375.97</v>
      </c>
      <c r="M1456" s="170" t="s">
        <v>31</v>
      </c>
      <c r="N1456" s="171" t="s">
        <v>31</v>
      </c>
      <c r="V1456" s="137" t="s">
        <v>550</v>
      </c>
    </row>
    <row r="1457" spans="1:25" s="132" customFormat="1" ht="33.75" x14ac:dyDescent="0.2">
      <c r="A1457" s="167"/>
      <c r="B1457" s="166" t="s">
        <v>552</v>
      </c>
      <c r="C1457" s="904" t="s">
        <v>553</v>
      </c>
      <c r="D1457" s="904"/>
      <c r="E1457" s="904"/>
      <c r="F1457" s="168" t="s">
        <v>144</v>
      </c>
      <c r="G1457" s="168" t="s">
        <v>554</v>
      </c>
      <c r="H1457" s="168" t="s">
        <v>31</v>
      </c>
      <c r="I1457" s="168" t="s">
        <v>554</v>
      </c>
      <c r="J1457" s="169" t="s">
        <v>31</v>
      </c>
      <c r="K1457" s="168" t="s">
        <v>31</v>
      </c>
      <c r="L1457" s="169">
        <v>232.75</v>
      </c>
      <c r="M1457" s="170" t="s">
        <v>31</v>
      </c>
      <c r="N1457" s="171" t="s">
        <v>31</v>
      </c>
      <c r="V1457" s="137" t="s">
        <v>553</v>
      </c>
    </row>
    <row r="1458" spans="1:25" s="132" customFormat="1" x14ac:dyDescent="0.2">
      <c r="A1458" s="172"/>
      <c r="B1458" s="173"/>
      <c r="C1458" s="918" t="s">
        <v>252</v>
      </c>
      <c r="D1458" s="918"/>
      <c r="E1458" s="918"/>
      <c r="F1458" s="174" t="s">
        <v>31</v>
      </c>
      <c r="G1458" s="174" t="s">
        <v>31</v>
      </c>
      <c r="H1458" s="174" t="s">
        <v>31</v>
      </c>
      <c r="I1458" s="174" t="s">
        <v>31</v>
      </c>
      <c r="J1458" s="175" t="s">
        <v>31</v>
      </c>
      <c r="K1458" s="174" t="s">
        <v>31</v>
      </c>
      <c r="L1458" s="175">
        <v>1500.9</v>
      </c>
      <c r="M1458" s="161" t="s">
        <v>31</v>
      </c>
      <c r="N1458" s="176" t="s">
        <v>31</v>
      </c>
      <c r="X1458" s="137" t="s">
        <v>252</v>
      </c>
    </row>
    <row r="1459" spans="1:25" s="132" customFormat="1" ht="22.5" x14ac:dyDescent="0.2">
      <c r="A1459" s="157" t="s">
        <v>2408</v>
      </c>
      <c r="B1459" s="158" t="s">
        <v>555</v>
      </c>
      <c r="C1459" s="917" t="s">
        <v>556</v>
      </c>
      <c r="D1459" s="917"/>
      <c r="E1459" s="917"/>
      <c r="F1459" s="159" t="s">
        <v>401</v>
      </c>
      <c r="G1459" s="159" t="s">
        <v>31</v>
      </c>
      <c r="H1459" s="159" t="s">
        <v>31</v>
      </c>
      <c r="I1459" s="159" t="s">
        <v>2409</v>
      </c>
      <c r="J1459" s="160">
        <v>790</v>
      </c>
      <c r="K1459" s="159" t="s">
        <v>31</v>
      </c>
      <c r="L1459" s="160">
        <v>7056.28</v>
      </c>
      <c r="M1459" s="161" t="s">
        <v>31</v>
      </c>
      <c r="N1459" s="162" t="s">
        <v>31</v>
      </c>
      <c r="R1459" s="137" t="s">
        <v>556</v>
      </c>
    </row>
    <row r="1460" spans="1:25" s="132" customFormat="1" x14ac:dyDescent="0.2">
      <c r="A1460" s="157" t="s">
        <v>2410</v>
      </c>
      <c r="B1460" s="158" t="s">
        <v>558</v>
      </c>
      <c r="C1460" s="917" t="s">
        <v>559</v>
      </c>
      <c r="D1460" s="917"/>
      <c r="E1460" s="917"/>
      <c r="F1460" s="159" t="s">
        <v>401</v>
      </c>
      <c r="G1460" s="159" t="s">
        <v>31</v>
      </c>
      <c r="H1460" s="159" t="s">
        <v>31</v>
      </c>
      <c r="I1460" s="159" t="s">
        <v>2411</v>
      </c>
      <c r="J1460" s="160">
        <v>10.63</v>
      </c>
      <c r="K1460" s="159" t="s">
        <v>31</v>
      </c>
      <c r="L1460" s="160">
        <v>93.54</v>
      </c>
      <c r="M1460" s="161" t="s">
        <v>31</v>
      </c>
      <c r="N1460" s="162" t="s">
        <v>31</v>
      </c>
      <c r="R1460" s="137" t="s">
        <v>559</v>
      </c>
    </row>
    <row r="1461" spans="1:25" s="132" customFormat="1" x14ac:dyDescent="0.2">
      <c r="A1461" s="163"/>
      <c r="B1461" s="164"/>
      <c r="C1461" s="904" t="s">
        <v>561</v>
      </c>
      <c r="D1461" s="904"/>
      <c r="E1461" s="904"/>
      <c r="F1461" s="904"/>
      <c r="G1461" s="904"/>
      <c r="H1461" s="904"/>
      <c r="I1461" s="904"/>
      <c r="J1461" s="904"/>
      <c r="K1461" s="904"/>
      <c r="L1461" s="904"/>
      <c r="M1461" s="904"/>
      <c r="N1461" s="912"/>
      <c r="Y1461" s="137" t="s">
        <v>561</v>
      </c>
    </row>
    <row r="1462" spans="1:25" s="132" customFormat="1" ht="22.5" x14ac:dyDescent="0.2">
      <c r="A1462" s="157" t="s">
        <v>2412</v>
      </c>
      <c r="B1462" s="158" t="s">
        <v>2385</v>
      </c>
      <c r="C1462" s="917" t="s">
        <v>2386</v>
      </c>
      <c r="D1462" s="917"/>
      <c r="E1462" s="917"/>
      <c r="F1462" s="159" t="s">
        <v>564</v>
      </c>
      <c r="G1462" s="159" t="s">
        <v>31</v>
      </c>
      <c r="H1462" s="159" t="s">
        <v>31</v>
      </c>
      <c r="I1462" s="159" t="s">
        <v>2413</v>
      </c>
      <c r="J1462" s="160">
        <v>5305.74</v>
      </c>
      <c r="K1462" s="159" t="s">
        <v>31</v>
      </c>
      <c r="L1462" s="160">
        <v>288</v>
      </c>
      <c r="M1462" s="161" t="s">
        <v>31</v>
      </c>
      <c r="N1462" s="162" t="s">
        <v>31</v>
      </c>
      <c r="R1462" s="137" t="s">
        <v>2386</v>
      </c>
    </row>
    <row r="1463" spans="1:25" s="132" customFormat="1" x14ac:dyDescent="0.2">
      <c r="A1463" s="163"/>
      <c r="B1463" s="164"/>
      <c r="C1463" s="904" t="s">
        <v>2414</v>
      </c>
      <c r="D1463" s="904"/>
      <c r="E1463" s="904"/>
      <c r="F1463" s="904"/>
      <c r="G1463" s="904"/>
      <c r="H1463" s="904"/>
      <c r="I1463" s="904"/>
      <c r="J1463" s="904"/>
      <c r="K1463" s="904"/>
      <c r="L1463" s="904"/>
      <c r="M1463" s="904"/>
      <c r="N1463" s="912"/>
      <c r="S1463" s="137" t="s">
        <v>2414</v>
      </c>
    </row>
    <row r="1464" spans="1:25" s="132" customFormat="1" ht="22.5" x14ac:dyDescent="0.2">
      <c r="A1464" s="157" t="s">
        <v>2415</v>
      </c>
      <c r="B1464" s="158" t="s">
        <v>562</v>
      </c>
      <c r="C1464" s="917" t="s">
        <v>563</v>
      </c>
      <c r="D1464" s="917"/>
      <c r="E1464" s="917"/>
      <c r="F1464" s="159" t="s">
        <v>564</v>
      </c>
      <c r="G1464" s="159" t="s">
        <v>31</v>
      </c>
      <c r="H1464" s="159" t="s">
        <v>31</v>
      </c>
      <c r="I1464" s="159" t="s">
        <v>1541</v>
      </c>
      <c r="J1464" s="160">
        <v>5584.58</v>
      </c>
      <c r="K1464" s="159" t="s">
        <v>31</v>
      </c>
      <c r="L1464" s="160">
        <v>301.57</v>
      </c>
      <c r="M1464" s="161" t="s">
        <v>31</v>
      </c>
      <c r="N1464" s="162" t="s">
        <v>31</v>
      </c>
      <c r="R1464" s="137" t="s">
        <v>563</v>
      </c>
    </row>
    <row r="1465" spans="1:25" s="132" customFormat="1" x14ac:dyDescent="0.2">
      <c r="A1465" s="163"/>
      <c r="B1465" s="164"/>
      <c r="C1465" s="904" t="s">
        <v>2416</v>
      </c>
      <c r="D1465" s="904"/>
      <c r="E1465" s="904"/>
      <c r="F1465" s="904"/>
      <c r="G1465" s="904"/>
      <c r="H1465" s="904"/>
      <c r="I1465" s="904"/>
      <c r="J1465" s="904"/>
      <c r="K1465" s="904"/>
      <c r="L1465" s="904"/>
      <c r="M1465" s="904"/>
      <c r="N1465" s="912"/>
      <c r="S1465" s="137" t="s">
        <v>2416</v>
      </c>
    </row>
    <row r="1466" spans="1:25" s="132" customFormat="1" ht="22.5" x14ac:dyDescent="0.2">
      <c r="A1466" s="157" t="s">
        <v>2417</v>
      </c>
      <c r="B1466" s="158" t="s">
        <v>1936</v>
      </c>
      <c r="C1466" s="917" t="s">
        <v>1937</v>
      </c>
      <c r="D1466" s="917"/>
      <c r="E1466" s="917"/>
      <c r="F1466" s="159" t="s">
        <v>564</v>
      </c>
      <c r="G1466" s="159" t="s">
        <v>31</v>
      </c>
      <c r="H1466" s="159" t="s">
        <v>31</v>
      </c>
      <c r="I1466" s="159" t="s">
        <v>2418</v>
      </c>
      <c r="J1466" s="160">
        <v>5802.77</v>
      </c>
      <c r="K1466" s="159" t="s">
        <v>31</v>
      </c>
      <c r="L1466" s="160">
        <v>707.71</v>
      </c>
      <c r="M1466" s="161" t="s">
        <v>31</v>
      </c>
      <c r="N1466" s="162" t="s">
        <v>31</v>
      </c>
      <c r="R1466" s="137" t="s">
        <v>1937</v>
      </c>
    </row>
    <row r="1467" spans="1:25" s="132" customFormat="1" x14ac:dyDescent="0.2">
      <c r="A1467" s="163"/>
      <c r="B1467" s="164"/>
      <c r="C1467" s="904" t="s">
        <v>2419</v>
      </c>
      <c r="D1467" s="904"/>
      <c r="E1467" s="904"/>
      <c r="F1467" s="904"/>
      <c r="G1467" s="904"/>
      <c r="H1467" s="904"/>
      <c r="I1467" s="904"/>
      <c r="J1467" s="904"/>
      <c r="K1467" s="904"/>
      <c r="L1467" s="904"/>
      <c r="M1467" s="904"/>
      <c r="N1467" s="912"/>
      <c r="S1467" s="137" t="s">
        <v>2419</v>
      </c>
    </row>
    <row r="1468" spans="1:25" s="132" customFormat="1" ht="33.75" x14ac:dyDescent="0.2">
      <c r="A1468" s="157" t="s">
        <v>2420</v>
      </c>
      <c r="B1468" s="158" t="s">
        <v>1940</v>
      </c>
      <c r="C1468" s="917" t="s">
        <v>1941</v>
      </c>
      <c r="D1468" s="917"/>
      <c r="E1468" s="917"/>
      <c r="F1468" s="159" t="s">
        <v>569</v>
      </c>
      <c r="G1468" s="159" t="s">
        <v>31</v>
      </c>
      <c r="H1468" s="159" t="s">
        <v>31</v>
      </c>
      <c r="I1468" s="159" t="s">
        <v>1498</v>
      </c>
      <c r="J1468" s="160" t="s">
        <v>31</v>
      </c>
      <c r="K1468" s="159" t="s">
        <v>31</v>
      </c>
      <c r="L1468" s="160" t="s">
        <v>31</v>
      </c>
      <c r="M1468" s="161" t="s">
        <v>31</v>
      </c>
      <c r="N1468" s="162" t="s">
        <v>31</v>
      </c>
      <c r="R1468" s="137" t="s">
        <v>1941</v>
      </c>
    </row>
    <row r="1469" spans="1:25" s="132" customFormat="1" x14ac:dyDescent="0.2">
      <c r="A1469" s="163"/>
      <c r="B1469" s="164"/>
      <c r="C1469" s="904" t="s">
        <v>2421</v>
      </c>
      <c r="D1469" s="904"/>
      <c r="E1469" s="904"/>
      <c r="F1469" s="904"/>
      <c r="G1469" s="904"/>
      <c r="H1469" s="904"/>
      <c r="I1469" s="904"/>
      <c r="J1469" s="904"/>
      <c r="K1469" s="904"/>
      <c r="L1469" s="904"/>
      <c r="M1469" s="904"/>
      <c r="N1469" s="912"/>
      <c r="S1469" s="137" t="s">
        <v>2421</v>
      </c>
    </row>
    <row r="1470" spans="1:25" s="132" customFormat="1" ht="33.75" x14ac:dyDescent="0.2">
      <c r="A1470" s="165"/>
      <c r="B1470" s="166" t="s">
        <v>518</v>
      </c>
      <c r="C1470" s="904" t="s">
        <v>519</v>
      </c>
      <c r="D1470" s="904"/>
      <c r="E1470" s="904"/>
      <c r="F1470" s="904"/>
      <c r="G1470" s="904"/>
      <c r="H1470" s="904"/>
      <c r="I1470" s="904"/>
      <c r="J1470" s="904"/>
      <c r="K1470" s="904"/>
      <c r="L1470" s="904"/>
      <c r="M1470" s="904"/>
      <c r="N1470" s="912"/>
      <c r="T1470" s="137" t="s">
        <v>519</v>
      </c>
    </row>
    <row r="1471" spans="1:25" s="132" customFormat="1" x14ac:dyDescent="0.2">
      <c r="A1471" s="167"/>
      <c r="B1471" s="166" t="s">
        <v>225</v>
      </c>
      <c r="C1471" s="904" t="s">
        <v>255</v>
      </c>
      <c r="D1471" s="904"/>
      <c r="E1471" s="904"/>
      <c r="F1471" s="168" t="s">
        <v>31</v>
      </c>
      <c r="G1471" s="168" t="s">
        <v>31</v>
      </c>
      <c r="H1471" s="168" t="s">
        <v>31</v>
      </c>
      <c r="I1471" s="168" t="s">
        <v>31</v>
      </c>
      <c r="J1471" s="169">
        <v>86.7</v>
      </c>
      <c r="K1471" s="168" t="s">
        <v>520</v>
      </c>
      <c r="L1471" s="169">
        <v>86.7</v>
      </c>
      <c r="M1471" s="170" t="s">
        <v>31</v>
      </c>
      <c r="N1471" s="171" t="s">
        <v>31</v>
      </c>
      <c r="U1471" s="137" t="s">
        <v>255</v>
      </c>
    </row>
    <row r="1472" spans="1:25" s="132" customFormat="1" x14ac:dyDescent="0.2">
      <c r="A1472" s="167"/>
      <c r="B1472" s="166" t="s">
        <v>235</v>
      </c>
      <c r="C1472" s="904" t="s">
        <v>236</v>
      </c>
      <c r="D1472" s="904"/>
      <c r="E1472" s="904"/>
      <c r="F1472" s="168" t="s">
        <v>31</v>
      </c>
      <c r="G1472" s="168" t="s">
        <v>31</v>
      </c>
      <c r="H1472" s="168" t="s">
        <v>31</v>
      </c>
      <c r="I1472" s="168" t="s">
        <v>31</v>
      </c>
      <c r="J1472" s="169">
        <v>16.61</v>
      </c>
      <c r="K1472" s="168" t="s">
        <v>520</v>
      </c>
      <c r="L1472" s="169">
        <v>16.61</v>
      </c>
      <c r="M1472" s="170" t="s">
        <v>31</v>
      </c>
      <c r="N1472" s="171" t="s">
        <v>31</v>
      </c>
      <c r="U1472" s="137" t="s">
        <v>236</v>
      </c>
    </row>
    <row r="1473" spans="1:27" s="132" customFormat="1" x14ac:dyDescent="0.2">
      <c r="A1473" s="167"/>
      <c r="B1473" s="166" t="s">
        <v>238</v>
      </c>
      <c r="C1473" s="904" t="s">
        <v>239</v>
      </c>
      <c r="D1473" s="904"/>
      <c r="E1473" s="904"/>
      <c r="F1473" s="168" t="s">
        <v>31</v>
      </c>
      <c r="G1473" s="168" t="s">
        <v>31</v>
      </c>
      <c r="H1473" s="168" t="s">
        <v>31</v>
      </c>
      <c r="I1473" s="168" t="s">
        <v>31</v>
      </c>
      <c r="J1473" s="169">
        <v>2.93</v>
      </c>
      <c r="K1473" s="168" t="s">
        <v>520</v>
      </c>
      <c r="L1473" s="169">
        <v>2.93</v>
      </c>
      <c r="M1473" s="170" t="s">
        <v>31</v>
      </c>
      <c r="N1473" s="171" t="s">
        <v>31</v>
      </c>
      <c r="U1473" s="137" t="s">
        <v>239</v>
      </c>
    </row>
    <row r="1474" spans="1:27" s="132" customFormat="1" x14ac:dyDescent="0.2">
      <c r="A1474" s="167"/>
      <c r="B1474" s="166" t="s">
        <v>256</v>
      </c>
      <c r="C1474" s="904" t="s">
        <v>257</v>
      </c>
      <c r="D1474" s="904"/>
      <c r="E1474" s="904"/>
      <c r="F1474" s="168" t="s">
        <v>31</v>
      </c>
      <c r="G1474" s="168" t="s">
        <v>31</v>
      </c>
      <c r="H1474" s="168" t="s">
        <v>31</v>
      </c>
      <c r="I1474" s="168" t="s">
        <v>31</v>
      </c>
      <c r="J1474" s="169">
        <v>0.66</v>
      </c>
      <c r="K1474" s="168" t="s">
        <v>31</v>
      </c>
      <c r="L1474" s="169">
        <v>0.53</v>
      </c>
      <c r="M1474" s="170" t="s">
        <v>31</v>
      </c>
      <c r="N1474" s="171" t="s">
        <v>31</v>
      </c>
      <c r="U1474" s="137" t="s">
        <v>257</v>
      </c>
    </row>
    <row r="1475" spans="1:27" s="132" customFormat="1" x14ac:dyDescent="0.2">
      <c r="A1475" s="167"/>
      <c r="B1475" s="166" t="s">
        <v>31</v>
      </c>
      <c r="C1475" s="904" t="s">
        <v>258</v>
      </c>
      <c r="D1475" s="904"/>
      <c r="E1475" s="904"/>
      <c r="F1475" s="168" t="s">
        <v>241</v>
      </c>
      <c r="G1475" s="168" t="s">
        <v>1944</v>
      </c>
      <c r="H1475" s="168" t="s">
        <v>520</v>
      </c>
      <c r="I1475" s="168" t="s">
        <v>1944</v>
      </c>
      <c r="J1475" s="169" t="s">
        <v>31</v>
      </c>
      <c r="K1475" s="168" t="s">
        <v>31</v>
      </c>
      <c r="L1475" s="169" t="s">
        <v>31</v>
      </c>
      <c r="M1475" s="170" t="s">
        <v>31</v>
      </c>
      <c r="N1475" s="171" t="s">
        <v>31</v>
      </c>
      <c r="V1475" s="137" t="s">
        <v>258</v>
      </c>
    </row>
    <row r="1476" spans="1:27" s="132" customFormat="1" x14ac:dyDescent="0.2">
      <c r="A1476" s="167"/>
      <c r="B1476" s="166" t="s">
        <v>31</v>
      </c>
      <c r="C1476" s="904" t="s">
        <v>240</v>
      </c>
      <c r="D1476" s="904"/>
      <c r="E1476" s="904"/>
      <c r="F1476" s="168" t="s">
        <v>241</v>
      </c>
      <c r="G1476" s="168" t="s">
        <v>774</v>
      </c>
      <c r="H1476" s="168" t="s">
        <v>520</v>
      </c>
      <c r="I1476" s="168" t="s">
        <v>774</v>
      </c>
      <c r="J1476" s="169" t="s">
        <v>31</v>
      </c>
      <c r="K1476" s="168" t="s">
        <v>31</v>
      </c>
      <c r="L1476" s="169" t="s">
        <v>31</v>
      </c>
      <c r="M1476" s="170" t="s">
        <v>31</v>
      </c>
      <c r="N1476" s="171" t="s">
        <v>31</v>
      </c>
      <c r="V1476" s="137" t="s">
        <v>240</v>
      </c>
    </row>
    <row r="1477" spans="1:27" s="132" customFormat="1" x14ac:dyDescent="0.2">
      <c r="A1477" s="167"/>
      <c r="B1477" s="166" t="s">
        <v>31</v>
      </c>
      <c r="C1477" s="917" t="s">
        <v>244</v>
      </c>
      <c r="D1477" s="917"/>
      <c r="E1477" s="917"/>
      <c r="F1477" s="159" t="s">
        <v>31</v>
      </c>
      <c r="G1477" s="159" t="s">
        <v>31</v>
      </c>
      <c r="H1477" s="159" t="s">
        <v>31</v>
      </c>
      <c r="I1477" s="159" t="s">
        <v>31</v>
      </c>
      <c r="J1477" s="160">
        <v>103.97</v>
      </c>
      <c r="K1477" s="159" t="s">
        <v>31</v>
      </c>
      <c r="L1477" s="160">
        <v>103.84</v>
      </c>
      <c r="M1477" s="161" t="s">
        <v>31</v>
      </c>
      <c r="N1477" s="162" t="s">
        <v>31</v>
      </c>
      <c r="W1477" s="137" t="s">
        <v>244</v>
      </c>
    </row>
    <row r="1478" spans="1:27" s="132" customFormat="1" x14ac:dyDescent="0.2">
      <c r="A1478" s="167"/>
      <c r="B1478" s="166" t="s">
        <v>31</v>
      </c>
      <c r="C1478" s="904" t="s">
        <v>245</v>
      </c>
      <c r="D1478" s="904"/>
      <c r="E1478" s="904"/>
      <c r="F1478" s="168" t="s">
        <v>31</v>
      </c>
      <c r="G1478" s="168" t="s">
        <v>31</v>
      </c>
      <c r="H1478" s="168" t="s">
        <v>31</v>
      </c>
      <c r="I1478" s="168" t="s">
        <v>31</v>
      </c>
      <c r="J1478" s="169" t="s">
        <v>31</v>
      </c>
      <c r="K1478" s="168" t="s">
        <v>31</v>
      </c>
      <c r="L1478" s="169">
        <v>89.63</v>
      </c>
      <c r="M1478" s="170" t="s">
        <v>31</v>
      </c>
      <c r="N1478" s="171" t="s">
        <v>31</v>
      </c>
      <c r="V1478" s="137" t="s">
        <v>245</v>
      </c>
    </row>
    <row r="1479" spans="1:27" s="132" customFormat="1" ht="22.5" x14ac:dyDescent="0.2">
      <c r="A1479" s="167"/>
      <c r="B1479" s="166" t="s">
        <v>532</v>
      </c>
      <c r="C1479" s="904" t="s">
        <v>533</v>
      </c>
      <c r="D1479" s="904"/>
      <c r="E1479" s="904"/>
      <c r="F1479" s="168" t="s">
        <v>144</v>
      </c>
      <c r="G1479" s="168" t="s">
        <v>534</v>
      </c>
      <c r="H1479" s="168" t="s">
        <v>31</v>
      </c>
      <c r="I1479" s="168" t="s">
        <v>534</v>
      </c>
      <c r="J1479" s="169" t="s">
        <v>31</v>
      </c>
      <c r="K1479" s="168" t="s">
        <v>31</v>
      </c>
      <c r="L1479" s="169">
        <v>109.35</v>
      </c>
      <c r="M1479" s="170" t="s">
        <v>31</v>
      </c>
      <c r="N1479" s="171" t="s">
        <v>31</v>
      </c>
      <c r="V1479" s="137" t="s">
        <v>533</v>
      </c>
    </row>
    <row r="1480" spans="1:27" s="132" customFormat="1" ht="22.5" x14ac:dyDescent="0.2">
      <c r="A1480" s="167"/>
      <c r="B1480" s="166" t="s">
        <v>535</v>
      </c>
      <c r="C1480" s="904" t="s">
        <v>536</v>
      </c>
      <c r="D1480" s="904"/>
      <c r="E1480" s="904"/>
      <c r="F1480" s="168" t="s">
        <v>144</v>
      </c>
      <c r="G1480" s="168" t="s">
        <v>537</v>
      </c>
      <c r="H1480" s="168" t="s">
        <v>31</v>
      </c>
      <c r="I1480" s="168" t="s">
        <v>537</v>
      </c>
      <c r="J1480" s="169" t="s">
        <v>31</v>
      </c>
      <c r="K1480" s="168" t="s">
        <v>31</v>
      </c>
      <c r="L1480" s="169">
        <v>71.7</v>
      </c>
      <c r="M1480" s="170" t="s">
        <v>31</v>
      </c>
      <c r="N1480" s="171" t="s">
        <v>31</v>
      </c>
      <c r="V1480" s="137" t="s">
        <v>536</v>
      </c>
    </row>
    <row r="1481" spans="1:27" s="132" customFormat="1" x14ac:dyDescent="0.2">
      <c r="A1481" s="172"/>
      <c r="B1481" s="173"/>
      <c r="C1481" s="918" t="s">
        <v>252</v>
      </c>
      <c r="D1481" s="918"/>
      <c r="E1481" s="918"/>
      <c r="F1481" s="174" t="s">
        <v>31</v>
      </c>
      <c r="G1481" s="174" t="s">
        <v>31</v>
      </c>
      <c r="H1481" s="174" t="s">
        <v>31</v>
      </c>
      <c r="I1481" s="174" t="s">
        <v>31</v>
      </c>
      <c r="J1481" s="175" t="s">
        <v>31</v>
      </c>
      <c r="K1481" s="174" t="s">
        <v>31</v>
      </c>
      <c r="L1481" s="175">
        <v>284.89</v>
      </c>
      <c r="M1481" s="161" t="s">
        <v>31</v>
      </c>
      <c r="N1481" s="176" t="s">
        <v>31</v>
      </c>
      <c r="X1481" s="137" t="s">
        <v>252</v>
      </c>
    </row>
    <row r="1482" spans="1:27" s="132" customFormat="1" ht="33.75" x14ac:dyDescent="0.2">
      <c r="A1482" s="157" t="s">
        <v>2422</v>
      </c>
      <c r="B1482" s="158" t="s">
        <v>1947</v>
      </c>
      <c r="C1482" s="917" t="s">
        <v>1948</v>
      </c>
      <c r="D1482" s="917"/>
      <c r="E1482" s="917"/>
      <c r="F1482" s="159" t="s">
        <v>1949</v>
      </c>
      <c r="G1482" s="159" t="s">
        <v>31</v>
      </c>
      <c r="H1482" s="159" t="s">
        <v>31</v>
      </c>
      <c r="I1482" s="159" t="s">
        <v>2423</v>
      </c>
      <c r="J1482" s="160">
        <v>15.36</v>
      </c>
      <c r="K1482" s="159" t="s">
        <v>31</v>
      </c>
      <c r="L1482" s="160">
        <v>3870.72</v>
      </c>
      <c r="M1482" s="161" t="s">
        <v>31</v>
      </c>
      <c r="N1482" s="162" t="s">
        <v>31</v>
      </c>
      <c r="R1482" s="137" t="s">
        <v>1948</v>
      </c>
    </row>
    <row r="1483" spans="1:27" s="132" customFormat="1" ht="1.5" customHeight="1" x14ac:dyDescent="0.2">
      <c r="A1483" s="177"/>
      <c r="B1483" s="173"/>
      <c r="C1483" s="173"/>
      <c r="D1483" s="173"/>
      <c r="E1483" s="173"/>
      <c r="F1483" s="177"/>
      <c r="G1483" s="177"/>
      <c r="H1483" s="177"/>
      <c r="I1483" s="177"/>
      <c r="J1483" s="178"/>
      <c r="K1483" s="177"/>
      <c r="L1483" s="178"/>
      <c r="M1483" s="168"/>
      <c r="N1483" s="178"/>
    </row>
    <row r="1484" spans="1:27" s="132" customFormat="1" x14ac:dyDescent="0.2">
      <c r="A1484" s="179"/>
      <c r="B1484" s="180" t="s">
        <v>31</v>
      </c>
      <c r="C1484" s="918" t="s">
        <v>2424</v>
      </c>
      <c r="D1484" s="918"/>
      <c r="E1484" s="918"/>
      <c r="F1484" s="918"/>
      <c r="G1484" s="918"/>
      <c r="H1484" s="918"/>
      <c r="I1484" s="918"/>
      <c r="J1484" s="918"/>
      <c r="K1484" s="918"/>
      <c r="L1484" s="181" t="s">
        <v>31</v>
      </c>
      <c r="M1484" s="182"/>
      <c r="N1484" s="183"/>
      <c r="Z1484" s="137" t="s">
        <v>2424</v>
      </c>
    </row>
    <row r="1485" spans="1:27" s="132" customFormat="1" x14ac:dyDescent="0.2">
      <c r="A1485" s="184"/>
      <c r="B1485" s="166" t="s">
        <v>225</v>
      </c>
      <c r="C1485" s="904" t="s">
        <v>269</v>
      </c>
      <c r="D1485" s="904"/>
      <c r="E1485" s="904"/>
      <c r="F1485" s="904"/>
      <c r="G1485" s="904"/>
      <c r="H1485" s="904"/>
      <c r="I1485" s="904"/>
      <c r="J1485" s="904"/>
      <c r="K1485" s="904"/>
      <c r="L1485" s="185">
        <v>14103.61</v>
      </c>
      <c r="M1485" s="186"/>
      <c r="N1485" s="187" t="s">
        <v>31</v>
      </c>
      <c r="AA1485" s="137" t="s">
        <v>269</v>
      </c>
    </row>
    <row r="1486" spans="1:27" s="132" customFormat="1" x14ac:dyDescent="0.2">
      <c r="A1486" s="184"/>
      <c r="B1486" s="166" t="s">
        <v>31</v>
      </c>
      <c r="C1486" s="904" t="s">
        <v>270</v>
      </c>
      <c r="D1486" s="904"/>
      <c r="E1486" s="904"/>
      <c r="F1486" s="904"/>
      <c r="G1486" s="904"/>
      <c r="H1486" s="904"/>
      <c r="I1486" s="904"/>
      <c r="J1486" s="904"/>
      <c r="K1486" s="904"/>
      <c r="L1486" s="185" t="s">
        <v>31</v>
      </c>
      <c r="M1486" s="186"/>
      <c r="N1486" s="187" t="s">
        <v>31</v>
      </c>
      <c r="AA1486" s="137" t="s">
        <v>270</v>
      </c>
    </row>
    <row r="1487" spans="1:27" s="132" customFormat="1" x14ac:dyDescent="0.2">
      <c r="A1487" s="184"/>
      <c r="B1487" s="166" t="s">
        <v>31</v>
      </c>
      <c r="C1487" s="904" t="s">
        <v>271</v>
      </c>
      <c r="D1487" s="904"/>
      <c r="E1487" s="904"/>
      <c r="F1487" s="904"/>
      <c r="G1487" s="904"/>
      <c r="H1487" s="904"/>
      <c r="I1487" s="904"/>
      <c r="J1487" s="904"/>
      <c r="K1487" s="904"/>
      <c r="L1487" s="185">
        <v>402.91</v>
      </c>
      <c r="M1487" s="186"/>
      <c r="N1487" s="187" t="s">
        <v>31</v>
      </c>
      <c r="AA1487" s="137" t="s">
        <v>271</v>
      </c>
    </row>
    <row r="1488" spans="1:27" s="132" customFormat="1" x14ac:dyDescent="0.2">
      <c r="A1488" s="184"/>
      <c r="B1488" s="166" t="s">
        <v>31</v>
      </c>
      <c r="C1488" s="904" t="s">
        <v>272</v>
      </c>
      <c r="D1488" s="904"/>
      <c r="E1488" s="904"/>
      <c r="F1488" s="904"/>
      <c r="G1488" s="904"/>
      <c r="H1488" s="904"/>
      <c r="I1488" s="904"/>
      <c r="J1488" s="904"/>
      <c r="K1488" s="904"/>
      <c r="L1488" s="185">
        <v>303.27</v>
      </c>
      <c r="M1488" s="186"/>
      <c r="N1488" s="187" t="s">
        <v>31</v>
      </c>
      <c r="AA1488" s="137" t="s">
        <v>272</v>
      </c>
    </row>
    <row r="1489" spans="1:28" s="132" customFormat="1" x14ac:dyDescent="0.2">
      <c r="A1489" s="184"/>
      <c r="B1489" s="166" t="s">
        <v>31</v>
      </c>
      <c r="C1489" s="904" t="s">
        <v>273</v>
      </c>
      <c r="D1489" s="904"/>
      <c r="E1489" s="904"/>
      <c r="F1489" s="904"/>
      <c r="G1489" s="904"/>
      <c r="H1489" s="904"/>
      <c r="I1489" s="904"/>
      <c r="J1489" s="904"/>
      <c r="K1489" s="904"/>
      <c r="L1489" s="185">
        <v>12607.66</v>
      </c>
      <c r="M1489" s="186"/>
      <c r="N1489" s="187" t="s">
        <v>31</v>
      </c>
      <c r="AA1489" s="137" t="s">
        <v>273</v>
      </c>
    </row>
    <row r="1490" spans="1:28" s="132" customFormat="1" x14ac:dyDescent="0.2">
      <c r="A1490" s="184"/>
      <c r="B1490" s="166" t="s">
        <v>31</v>
      </c>
      <c r="C1490" s="904" t="s">
        <v>274</v>
      </c>
      <c r="D1490" s="904"/>
      <c r="E1490" s="904"/>
      <c r="F1490" s="904"/>
      <c r="G1490" s="904"/>
      <c r="H1490" s="904"/>
      <c r="I1490" s="904"/>
      <c r="J1490" s="904"/>
      <c r="K1490" s="904"/>
      <c r="L1490" s="185">
        <v>485.32</v>
      </c>
      <c r="M1490" s="186"/>
      <c r="N1490" s="187" t="s">
        <v>31</v>
      </c>
      <c r="AA1490" s="137" t="s">
        <v>274</v>
      </c>
    </row>
    <row r="1491" spans="1:28" s="132" customFormat="1" x14ac:dyDescent="0.2">
      <c r="A1491" s="184"/>
      <c r="B1491" s="166" t="s">
        <v>31</v>
      </c>
      <c r="C1491" s="904" t="s">
        <v>275</v>
      </c>
      <c r="D1491" s="904"/>
      <c r="E1491" s="904"/>
      <c r="F1491" s="904"/>
      <c r="G1491" s="904"/>
      <c r="H1491" s="904"/>
      <c r="I1491" s="904"/>
      <c r="J1491" s="904"/>
      <c r="K1491" s="904"/>
      <c r="L1491" s="185">
        <v>304.45</v>
      </c>
      <c r="M1491" s="186"/>
      <c r="N1491" s="187" t="s">
        <v>31</v>
      </c>
      <c r="AA1491" s="137" t="s">
        <v>275</v>
      </c>
    </row>
    <row r="1492" spans="1:28" s="132" customFormat="1" x14ac:dyDescent="0.2">
      <c r="A1492" s="184"/>
      <c r="B1492" s="166" t="s">
        <v>31</v>
      </c>
      <c r="C1492" s="904" t="s">
        <v>276</v>
      </c>
      <c r="D1492" s="904"/>
      <c r="E1492" s="904"/>
      <c r="F1492" s="904"/>
      <c r="G1492" s="904"/>
      <c r="H1492" s="904"/>
      <c r="I1492" s="904"/>
      <c r="J1492" s="904"/>
      <c r="K1492" s="904"/>
      <c r="L1492" s="185">
        <v>447.7</v>
      </c>
      <c r="M1492" s="186"/>
      <c r="N1492" s="187" t="s">
        <v>31</v>
      </c>
      <c r="AA1492" s="137" t="s">
        <v>276</v>
      </c>
    </row>
    <row r="1493" spans="1:28" s="132" customFormat="1" x14ac:dyDescent="0.2">
      <c r="A1493" s="184"/>
      <c r="B1493" s="166" t="s">
        <v>31</v>
      </c>
      <c r="C1493" s="904" t="s">
        <v>277</v>
      </c>
      <c r="D1493" s="904"/>
      <c r="E1493" s="904"/>
      <c r="F1493" s="904"/>
      <c r="G1493" s="904"/>
      <c r="H1493" s="904"/>
      <c r="I1493" s="904"/>
      <c r="J1493" s="904"/>
      <c r="K1493" s="904"/>
      <c r="L1493" s="185">
        <v>485.32</v>
      </c>
      <c r="M1493" s="186"/>
      <c r="N1493" s="187" t="s">
        <v>31</v>
      </c>
      <c r="AA1493" s="137" t="s">
        <v>277</v>
      </c>
    </row>
    <row r="1494" spans="1:28" s="132" customFormat="1" x14ac:dyDescent="0.2">
      <c r="A1494" s="184"/>
      <c r="B1494" s="166" t="s">
        <v>31</v>
      </c>
      <c r="C1494" s="904" t="s">
        <v>278</v>
      </c>
      <c r="D1494" s="904"/>
      <c r="E1494" s="904"/>
      <c r="F1494" s="904"/>
      <c r="G1494" s="904"/>
      <c r="H1494" s="904"/>
      <c r="I1494" s="904"/>
      <c r="J1494" s="904"/>
      <c r="K1494" s="904"/>
      <c r="L1494" s="185">
        <v>304.45</v>
      </c>
      <c r="M1494" s="186"/>
      <c r="N1494" s="187" t="s">
        <v>31</v>
      </c>
      <c r="AA1494" s="137" t="s">
        <v>278</v>
      </c>
    </row>
    <row r="1495" spans="1:28" s="132" customFormat="1" x14ac:dyDescent="0.2">
      <c r="A1495" s="184"/>
      <c r="B1495" s="178" t="s">
        <v>31</v>
      </c>
      <c r="C1495" s="919" t="s">
        <v>2425</v>
      </c>
      <c r="D1495" s="919"/>
      <c r="E1495" s="919"/>
      <c r="F1495" s="919"/>
      <c r="G1495" s="919"/>
      <c r="H1495" s="919"/>
      <c r="I1495" s="919"/>
      <c r="J1495" s="919"/>
      <c r="K1495" s="919"/>
      <c r="L1495" s="188">
        <v>14103.61</v>
      </c>
      <c r="M1495" s="189"/>
      <c r="N1495" s="190"/>
      <c r="AB1495" s="137" t="s">
        <v>2425</v>
      </c>
    </row>
    <row r="1496" spans="1:28" s="132" customFormat="1" x14ac:dyDescent="0.2">
      <c r="A1496" s="914" t="s">
        <v>2426</v>
      </c>
      <c r="B1496" s="915"/>
      <c r="C1496" s="915"/>
      <c r="D1496" s="915"/>
      <c r="E1496" s="915"/>
      <c r="F1496" s="915"/>
      <c r="G1496" s="915"/>
      <c r="H1496" s="915"/>
      <c r="I1496" s="915"/>
      <c r="J1496" s="915"/>
      <c r="K1496" s="915"/>
      <c r="L1496" s="915"/>
      <c r="M1496" s="915"/>
      <c r="N1496" s="916"/>
      <c r="P1496" s="137" t="s">
        <v>2426</v>
      </c>
    </row>
    <row r="1497" spans="1:28" s="132" customFormat="1" x14ac:dyDescent="0.2">
      <c r="A1497" s="157" t="s">
        <v>1964</v>
      </c>
      <c r="B1497" s="158" t="s">
        <v>1907</v>
      </c>
      <c r="C1497" s="917" t="s">
        <v>1908</v>
      </c>
      <c r="D1497" s="917"/>
      <c r="E1497" s="917"/>
      <c r="F1497" s="159" t="s">
        <v>386</v>
      </c>
      <c r="G1497" s="159" t="s">
        <v>31</v>
      </c>
      <c r="H1497" s="159" t="s">
        <v>31</v>
      </c>
      <c r="I1497" s="159" t="s">
        <v>2427</v>
      </c>
      <c r="J1497" s="160" t="s">
        <v>31</v>
      </c>
      <c r="K1497" s="159" t="s">
        <v>31</v>
      </c>
      <c r="L1497" s="160" t="s">
        <v>31</v>
      </c>
      <c r="M1497" s="161" t="s">
        <v>31</v>
      </c>
      <c r="N1497" s="162" t="s">
        <v>31</v>
      </c>
      <c r="R1497" s="137" t="s">
        <v>1908</v>
      </c>
    </row>
    <row r="1498" spans="1:28" s="132" customFormat="1" x14ac:dyDescent="0.2">
      <c r="A1498" s="163"/>
      <c r="B1498" s="164"/>
      <c r="C1498" s="904" t="s">
        <v>2428</v>
      </c>
      <c r="D1498" s="904"/>
      <c r="E1498" s="904"/>
      <c r="F1498" s="904"/>
      <c r="G1498" s="904"/>
      <c r="H1498" s="904"/>
      <c r="I1498" s="904"/>
      <c r="J1498" s="904"/>
      <c r="K1498" s="904"/>
      <c r="L1498" s="904"/>
      <c r="M1498" s="904"/>
      <c r="N1498" s="912"/>
      <c r="S1498" s="137" t="s">
        <v>2428</v>
      </c>
    </row>
    <row r="1499" spans="1:28" s="132" customFormat="1" ht="33.75" x14ac:dyDescent="0.2">
      <c r="A1499" s="165"/>
      <c r="B1499" s="166" t="s">
        <v>518</v>
      </c>
      <c r="C1499" s="904" t="s">
        <v>519</v>
      </c>
      <c r="D1499" s="904"/>
      <c r="E1499" s="904"/>
      <c r="F1499" s="904"/>
      <c r="G1499" s="904"/>
      <c r="H1499" s="904"/>
      <c r="I1499" s="904"/>
      <c r="J1499" s="904"/>
      <c r="K1499" s="904"/>
      <c r="L1499" s="904"/>
      <c r="M1499" s="904"/>
      <c r="N1499" s="912"/>
      <c r="T1499" s="137" t="s">
        <v>519</v>
      </c>
    </row>
    <row r="1500" spans="1:28" s="132" customFormat="1" x14ac:dyDescent="0.2">
      <c r="A1500" s="167"/>
      <c r="B1500" s="166" t="s">
        <v>225</v>
      </c>
      <c r="C1500" s="904" t="s">
        <v>255</v>
      </c>
      <c r="D1500" s="904"/>
      <c r="E1500" s="904"/>
      <c r="F1500" s="168" t="s">
        <v>31</v>
      </c>
      <c r="G1500" s="168" t="s">
        <v>31</v>
      </c>
      <c r="H1500" s="168" t="s">
        <v>31</v>
      </c>
      <c r="I1500" s="168" t="s">
        <v>31</v>
      </c>
      <c r="J1500" s="169">
        <v>1053</v>
      </c>
      <c r="K1500" s="168" t="s">
        <v>520</v>
      </c>
      <c r="L1500" s="169">
        <v>10.53</v>
      </c>
      <c r="M1500" s="170" t="s">
        <v>31</v>
      </c>
      <c r="N1500" s="171" t="s">
        <v>31</v>
      </c>
      <c r="U1500" s="137" t="s">
        <v>255</v>
      </c>
    </row>
    <row r="1501" spans="1:28" s="132" customFormat="1" x14ac:dyDescent="0.2">
      <c r="A1501" s="167"/>
      <c r="B1501" s="166" t="s">
        <v>235</v>
      </c>
      <c r="C1501" s="904" t="s">
        <v>236</v>
      </c>
      <c r="D1501" s="904"/>
      <c r="E1501" s="904"/>
      <c r="F1501" s="168" t="s">
        <v>31</v>
      </c>
      <c r="G1501" s="168" t="s">
        <v>31</v>
      </c>
      <c r="H1501" s="168" t="s">
        <v>31</v>
      </c>
      <c r="I1501" s="168" t="s">
        <v>31</v>
      </c>
      <c r="J1501" s="169">
        <v>1566.06</v>
      </c>
      <c r="K1501" s="168" t="s">
        <v>520</v>
      </c>
      <c r="L1501" s="169">
        <v>15.66</v>
      </c>
      <c r="M1501" s="170" t="s">
        <v>31</v>
      </c>
      <c r="N1501" s="171" t="s">
        <v>31</v>
      </c>
      <c r="U1501" s="137" t="s">
        <v>236</v>
      </c>
    </row>
    <row r="1502" spans="1:28" s="132" customFormat="1" x14ac:dyDescent="0.2">
      <c r="A1502" s="167"/>
      <c r="B1502" s="166" t="s">
        <v>238</v>
      </c>
      <c r="C1502" s="904" t="s">
        <v>239</v>
      </c>
      <c r="D1502" s="904"/>
      <c r="E1502" s="904"/>
      <c r="F1502" s="168" t="s">
        <v>31</v>
      </c>
      <c r="G1502" s="168" t="s">
        <v>31</v>
      </c>
      <c r="H1502" s="168" t="s">
        <v>31</v>
      </c>
      <c r="I1502" s="168" t="s">
        <v>31</v>
      </c>
      <c r="J1502" s="169">
        <v>244.39</v>
      </c>
      <c r="K1502" s="168" t="s">
        <v>520</v>
      </c>
      <c r="L1502" s="169">
        <v>2.44</v>
      </c>
      <c r="M1502" s="170" t="s">
        <v>31</v>
      </c>
      <c r="N1502" s="171" t="s">
        <v>31</v>
      </c>
      <c r="U1502" s="137" t="s">
        <v>239</v>
      </c>
    </row>
    <row r="1503" spans="1:28" s="132" customFormat="1" x14ac:dyDescent="0.2">
      <c r="A1503" s="167"/>
      <c r="B1503" s="166" t="s">
        <v>256</v>
      </c>
      <c r="C1503" s="904" t="s">
        <v>257</v>
      </c>
      <c r="D1503" s="904"/>
      <c r="E1503" s="904"/>
      <c r="F1503" s="168" t="s">
        <v>31</v>
      </c>
      <c r="G1503" s="168" t="s">
        <v>31</v>
      </c>
      <c r="H1503" s="168" t="s">
        <v>31</v>
      </c>
      <c r="I1503" s="168" t="s">
        <v>31</v>
      </c>
      <c r="J1503" s="169">
        <v>909.27</v>
      </c>
      <c r="K1503" s="168" t="s">
        <v>31</v>
      </c>
      <c r="L1503" s="169">
        <v>7.27</v>
      </c>
      <c r="M1503" s="170" t="s">
        <v>31</v>
      </c>
      <c r="N1503" s="171" t="s">
        <v>31</v>
      </c>
      <c r="U1503" s="137" t="s">
        <v>257</v>
      </c>
    </row>
    <row r="1504" spans="1:28" s="132" customFormat="1" x14ac:dyDescent="0.2">
      <c r="A1504" s="167"/>
      <c r="B1504" s="166" t="s">
        <v>31</v>
      </c>
      <c r="C1504" s="904" t="s">
        <v>258</v>
      </c>
      <c r="D1504" s="904"/>
      <c r="E1504" s="904"/>
      <c r="F1504" s="168" t="s">
        <v>241</v>
      </c>
      <c r="G1504" s="168" t="s">
        <v>1911</v>
      </c>
      <c r="H1504" s="168" t="s">
        <v>520</v>
      </c>
      <c r="I1504" s="168" t="s">
        <v>2429</v>
      </c>
      <c r="J1504" s="169" t="s">
        <v>31</v>
      </c>
      <c r="K1504" s="168" t="s">
        <v>31</v>
      </c>
      <c r="L1504" s="169" t="s">
        <v>31</v>
      </c>
      <c r="M1504" s="170" t="s">
        <v>31</v>
      </c>
      <c r="N1504" s="171" t="s">
        <v>31</v>
      </c>
      <c r="V1504" s="137" t="s">
        <v>258</v>
      </c>
    </row>
    <row r="1505" spans="1:24" s="132" customFormat="1" x14ac:dyDescent="0.2">
      <c r="A1505" s="167"/>
      <c r="B1505" s="166" t="s">
        <v>31</v>
      </c>
      <c r="C1505" s="904" t="s">
        <v>240</v>
      </c>
      <c r="D1505" s="904"/>
      <c r="E1505" s="904"/>
      <c r="F1505" s="168" t="s">
        <v>241</v>
      </c>
      <c r="G1505" s="168" t="s">
        <v>1913</v>
      </c>
      <c r="H1505" s="168" t="s">
        <v>520</v>
      </c>
      <c r="I1505" s="168" t="s">
        <v>2430</v>
      </c>
      <c r="J1505" s="169" t="s">
        <v>31</v>
      </c>
      <c r="K1505" s="168" t="s">
        <v>31</v>
      </c>
      <c r="L1505" s="169" t="s">
        <v>31</v>
      </c>
      <c r="M1505" s="170" t="s">
        <v>31</v>
      </c>
      <c r="N1505" s="171" t="s">
        <v>31</v>
      </c>
      <c r="V1505" s="137" t="s">
        <v>240</v>
      </c>
    </row>
    <row r="1506" spans="1:24" s="132" customFormat="1" x14ac:dyDescent="0.2">
      <c r="A1506" s="167"/>
      <c r="B1506" s="166" t="s">
        <v>31</v>
      </c>
      <c r="C1506" s="917" t="s">
        <v>244</v>
      </c>
      <c r="D1506" s="917"/>
      <c r="E1506" s="917"/>
      <c r="F1506" s="159" t="s">
        <v>31</v>
      </c>
      <c r="G1506" s="159" t="s">
        <v>31</v>
      </c>
      <c r="H1506" s="159" t="s">
        <v>31</v>
      </c>
      <c r="I1506" s="159" t="s">
        <v>31</v>
      </c>
      <c r="J1506" s="160">
        <v>3528.33</v>
      </c>
      <c r="K1506" s="159" t="s">
        <v>31</v>
      </c>
      <c r="L1506" s="160">
        <v>33.46</v>
      </c>
      <c r="M1506" s="161" t="s">
        <v>31</v>
      </c>
      <c r="N1506" s="162" t="s">
        <v>31</v>
      </c>
      <c r="W1506" s="137" t="s">
        <v>244</v>
      </c>
    </row>
    <row r="1507" spans="1:24" s="132" customFormat="1" x14ac:dyDescent="0.2">
      <c r="A1507" s="167"/>
      <c r="B1507" s="166" t="s">
        <v>31</v>
      </c>
      <c r="C1507" s="904" t="s">
        <v>245</v>
      </c>
      <c r="D1507" s="904"/>
      <c r="E1507" s="904"/>
      <c r="F1507" s="168" t="s">
        <v>31</v>
      </c>
      <c r="G1507" s="168" t="s">
        <v>31</v>
      </c>
      <c r="H1507" s="168" t="s">
        <v>31</v>
      </c>
      <c r="I1507" s="168" t="s">
        <v>31</v>
      </c>
      <c r="J1507" s="169" t="s">
        <v>31</v>
      </c>
      <c r="K1507" s="168" t="s">
        <v>31</v>
      </c>
      <c r="L1507" s="169">
        <v>12.97</v>
      </c>
      <c r="M1507" s="170" t="s">
        <v>31</v>
      </c>
      <c r="N1507" s="171" t="s">
        <v>31</v>
      </c>
      <c r="V1507" s="137" t="s">
        <v>245</v>
      </c>
    </row>
    <row r="1508" spans="1:24" s="132" customFormat="1" ht="33.75" x14ac:dyDescent="0.2">
      <c r="A1508" s="167"/>
      <c r="B1508" s="166" t="s">
        <v>549</v>
      </c>
      <c r="C1508" s="904" t="s">
        <v>550</v>
      </c>
      <c r="D1508" s="904"/>
      <c r="E1508" s="904"/>
      <c r="F1508" s="168" t="s">
        <v>144</v>
      </c>
      <c r="G1508" s="168" t="s">
        <v>551</v>
      </c>
      <c r="H1508" s="168" t="s">
        <v>31</v>
      </c>
      <c r="I1508" s="168" t="s">
        <v>551</v>
      </c>
      <c r="J1508" s="169" t="s">
        <v>31</v>
      </c>
      <c r="K1508" s="168" t="s">
        <v>31</v>
      </c>
      <c r="L1508" s="169">
        <v>13.62</v>
      </c>
      <c r="M1508" s="170" t="s">
        <v>31</v>
      </c>
      <c r="N1508" s="171" t="s">
        <v>31</v>
      </c>
      <c r="V1508" s="137" t="s">
        <v>550</v>
      </c>
    </row>
    <row r="1509" spans="1:24" s="132" customFormat="1" ht="33.75" x14ac:dyDescent="0.2">
      <c r="A1509" s="167"/>
      <c r="B1509" s="166" t="s">
        <v>552</v>
      </c>
      <c r="C1509" s="904" t="s">
        <v>553</v>
      </c>
      <c r="D1509" s="904"/>
      <c r="E1509" s="904"/>
      <c r="F1509" s="168" t="s">
        <v>144</v>
      </c>
      <c r="G1509" s="168" t="s">
        <v>554</v>
      </c>
      <c r="H1509" s="168" t="s">
        <v>31</v>
      </c>
      <c r="I1509" s="168" t="s">
        <v>554</v>
      </c>
      <c r="J1509" s="169" t="s">
        <v>31</v>
      </c>
      <c r="K1509" s="168" t="s">
        <v>31</v>
      </c>
      <c r="L1509" s="169">
        <v>8.43</v>
      </c>
      <c r="M1509" s="170" t="s">
        <v>31</v>
      </c>
      <c r="N1509" s="171" t="s">
        <v>31</v>
      </c>
      <c r="V1509" s="137" t="s">
        <v>553</v>
      </c>
    </row>
    <row r="1510" spans="1:24" s="132" customFormat="1" x14ac:dyDescent="0.2">
      <c r="A1510" s="172"/>
      <c r="B1510" s="173"/>
      <c r="C1510" s="918" t="s">
        <v>252</v>
      </c>
      <c r="D1510" s="918"/>
      <c r="E1510" s="918"/>
      <c r="F1510" s="174" t="s">
        <v>31</v>
      </c>
      <c r="G1510" s="174" t="s">
        <v>31</v>
      </c>
      <c r="H1510" s="174" t="s">
        <v>31</v>
      </c>
      <c r="I1510" s="174" t="s">
        <v>31</v>
      </c>
      <c r="J1510" s="175" t="s">
        <v>31</v>
      </c>
      <c r="K1510" s="174" t="s">
        <v>31</v>
      </c>
      <c r="L1510" s="175">
        <v>55.51</v>
      </c>
      <c r="M1510" s="161" t="s">
        <v>31</v>
      </c>
      <c r="N1510" s="176" t="s">
        <v>31</v>
      </c>
      <c r="X1510" s="137" t="s">
        <v>252</v>
      </c>
    </row>
    <row r="1511" spans="1:24" s="132" customFormat="1" ht="33.75" x14ac:dyDescent="0.2">
      <c r="A1511" s="157" t="s">
        <v>2431</v>
      </c>
      <c r="B1511" s="158" t="s">
        <v>1915</v>
      </c>
      <c r="C1511" s="917" t="s">
        <v>1916</v>
      </c>
      <c r="D1511" s="917"/>
      <c r="E1511" s="917"/>
      <c r="F1511" s="159" t="s">
        <v>401</v>
      </c>
      <c r="G1511" s="159" t="s">
        <v>31</v>
      </c>
      <c r="H1511" s="159" t="s">
        <v>31</v>
      </c>
      <c r="I1511" s="159" t="s">
        <v>2432</v>
      </c>
      <c r="J1511" s="160">
        <v>535.46</v>
      </c>
      <c r="K1511" s="159" t="s">
        <v>31</v>
      </c>
      <c r="L1511" s="160">
        <v>436.94</v>
      </c>
      <c r="M1511" s="161" t="s">
        <v>31</v>
      </c>
      <c r="N1511" s="162" t="s">
        <v>31</v>
      </c>
      <c r="R1511" s="137" t="s">
        <v>1916</v>
      </c>
    </row>
    <row r="1512" spans="1:24" s="132" customFormat="1" ht="45" x14ac:dyDescent="0.2">
      <c r="A1512" s="157" t="s">
        <v>2433</v>
      </c>
      <c r="B1512" s="158" t="s">
        <v>1918</v>
      </c>
      <c r="C1512" s="917" t="s">
        <v>1919</v>
      </c>
      <c r="D1512" s="917"/>
      <c r="E1512" s="917"/>
      <c r="F1512" s="159" t="s">
        <v>386</v>
      </c>
      <c r="G1512" s="159" t="s">
        <v>31</v>
      </c>
      <c r="H1512" s="159" t="s">
        <v>31</v>
      </c>
      <c r="I1512" s="159" t="s">
        <v>1909</v>
      </c>
      <c r="J1512" s="160" t="s">
        <v>31</v>
      </c>
      <c r="K1512" s="159" t="s">
        <v>31</v>
      </c>
      <c r="L1512" s="160" t="s">
        <v>31</v>
      </c>
      <c r="M1512" s="161" t="s">
        <v>31</v>
      </c>
      <c r="N1512" s="162" t="s">
        <v>31</v>
      </c>
      <c r="R1512" s="137" t="s">
        <v>1919</v>
      </c>
    </row>
    <row r="1513" spans="1:24" s="132" customFormat="1" x14ac:dyDescent="0.2">
      <c r="A1513" s="163"/>
      <c r="B1513" s="164"/>
      <c r="C1513" s="904" t="s">
        <v>1910</v>
      </c>
      <c r="D1513" s="904"/>
      <c r="E1513" s="904"/>
      <c r="F1513" s="904"/>
      <c r="G1513" s="904"/>
      <c r="H1513" s="904"/>
      <c r="I1513" s="904"/>
      <c r="J1513" s="904"/>
      <c r="K1513" s="904"/>
      <c r="L1513" s="904"/>
      <c r="M1513" s="904"/>
      <c r="N1513" s="912"/>
      <c r="S1513" s="137" t="s">
        <v>1910</v>
      </c>
    </row>
    <row r="1514" spans="1:24" s="132" customFormat="1" ht="33.75" x14ac:dyDescent="0.2">
      <c r="A1514" s="165"/>
      <c r="B1514" s="166" t="s">
        <v>518</v>
      </c>
      <c r="C1514" s="904" t="s">
        <v>519</v>
      </c>
      <c r="D1514" s="904"/>
      <c r="E1514" s="904"/>
      <c r="F1514" s="904"/>
      <c r="G1514" s="904"/>
      <c r="H1514" s="904"/>
      <c r="I1514" s="904"/>
      <c r="J1514" s="904"/>
      <c r="K1514" s="904"/>
      <c r="L1514" s="904"/>
      <c r="M1514" s="904"/>
      <c r="N1514" s="912"/>
      <c r="T1514" s="137" t="s">
        <v>519</v>
      </c>
    </row>
    <row r="1515" spans="1:24" s="132" customFormat="1" x14ac:dyDescent="0.2">
      <c r="A1515" s="167"/>
      <c r="B1515" s="166" t="s">
        <v>225</v>
      </c>
      <c r="C1515" s="904" t="s">
        <v>255</v>
      </c>
      <c r="D1515" s="904"/>
      <c r="E1515" s="904"/>
      <c r="F1515" s="168" t="s">
        <v>31</v>
      </c>
      <c r="G1515" s="168" t="s">
        <v>31</v>
      </c>
      <c r="H1515" s="168" t="s">
        <v>31</v>
      </c>
      <c r="I1515" s="168" t="s">
        <v>31</v>
      </c>
      <c r="J1515" s="169">
        <v>2874.61</v>
      </c>
      <c r="K1515" s="168" t="s">
        <v>520</v>
      </c>
      <c r="L1515" s="169">
        <v>100.61</v>
      </c>
      <c r="M1515" s="170" t="s">
        <v>31</v>
      </c>
      <c r="N1515" s="171" t="s">
        <v>31</v>
      </c>
      <c r="U1515" s="137" t="s">
        <v>255</v>
      </c>
    </row>
    <row r="1516" spans="1:24" s="132" customFormat="1" x14ac:dyDescent="0.2">
      <c r="A1516" s="167"/>
      <c r="B1516" s="166" t="s">
        <v>235</v>
      </c>
      <c r="C1516" s="904" t="s">
        <v>236</v>
      </c>
      <c r="D1516" s="904"/>
      <c r="E1516" s="904"/>
      <c r="F1516" s="168" t="s">
        <v>31</v>
      </c>
      <c r="G1516" s="168" t="s">
        <v>31</v>
      </c>
      <c r="H1516" s="168" t="s">
        <v>31</v>
      </c>
      <c r="I1516" s="168" t="s">
        <v>31</v>
      </c>
      <c r="J1516" s="169">
        <v>2606.02</v>
      </c>
      <c r="K1516" s="168" t="s">
        <v>520</v>
      </c>
      <c r="L1516" s="169">
        <v>91.21</v>
      </c>
      <c r="M1516" s="170" t="s">
        <v>31</v>
      </c>
      <c r="N1516" s="171" t="s">
        <v>31</v>
      </c>
      <c r="U1516" s="137" t="s">
        <v>236</v>
      </c>
    </row>
    <row r="1517" spans="1:24" s="132" customFormat="1" x14ac:dyDescent="0.2">
      <c r="A1517" s="167"/>
      <c r="B1517" s="166" t="s">
        <v>238</v>
      </c>
      <c r="C1517" s="904" t="s">
        <v>239</v>
      </c>
      <c r="D1517" s="904"/>
      <c r="E1517" s="904"/>
      <c r="F1517" s="168" t="s">
        <v>31</v>
      </c>
      <c r="G1517" s="168" t="s">
        <v>31</v>
      </c>
      <c r="H1517" s="168" t="s">
        <v>31</v>
      </c>
      <c r="I1517" s="168" t="s">
        <v>31</v>
      </c>
      <c r="J1517" s="169">
        <v>380.59</v>
      </c>
      <c r="K1517" s="168" t="s">
        <v>520</v>
      </c>
      <c r="L1517" s="169">
        <v>13.32</v>
      </c>
      <c r="M1517" s="170" t="s">
        <v>31</v>
      </c>
      <c r="N1517" s="171" t="s">
        <v>31</v>
      </c>
      <c r="U1517" s="137" t="s">
        <v>239</v>
      </c>
    </row>
    <row r="1518" spans="1:24" s="132" customFormat="1" x14ac:dyDescent="0.2">
      <c r="A1518" s="167"/>
      <c r="B1518" s="166" t="s">
        <v>256</v>
      </c>
      <c r="C1518" s="904" t="s">
        <v>257</v>
      </c>
      <c r="D1518" s="904"/>
      <c r="E1518" s="904"/>
      <c r="F1518" s="168" t="s">
        <v>31</v>
      </c>
      <c r="G1518" s="168" t="s">
        <v>31</v>
      </c>
      <c r="H1518" s="168" t="s">
        <v>31</v>
      </c>
      <c r="I1518" s="168" t="s">
        <v>31</v>
      </c>
      <c r="J1518" s="169">
        <v>3287.63</v>
      </c>
      <c r="K1518" s="168" t="s">
        <v>31</v>
      </c>
      <c r="L1518" s="169">
        <v>92.05</v>
      </c>
      <c r="M1518" s="170" t="s">
        <v>31</v>
      </c>
      <c r="N1518" s="171" t="s">
        <v>31</v>
      </c>
      <c r="U1518" s="137" t="s">
        <v>257</v>
      </c>
    </row>
    <row r="1519" spans="1:24" s="132" customFormat="1" x14ac:dyDescent="0.2">
      <c r="A1519" s="167"/>
      <c r="B1519" s="166" t="s">
        <v>31</v>
      </c>
      <c r="C1519" s="904" t="s">
        <v>258</v>
      </c>
      <c r="D1519" s="904"/>
      <c r="E1519" s="904"/>
      <c r="F1519" s="168" t="s">
        <v>241</v>
      </c>
      <c r="G1519" s="168" t="s">
        <v>1922</v>
      </c>
      <c r="H1519" s="168" t="s">
        <v>520</v>
      </c>
      <c r="I1519" s="168" t="s">
        <v>2434</v>
      </c>
      <c r="J1519" s="169" t="s">
        <v>31</v>
      </c>
      <c r="K1519" s="168" t="s">
        <v>31</v>
      </c>
      <c r="L1519" s="169" t="s">
        <v>31</v>
      </c>
      <c r="M1519" s="170" t="s">
        <v>31</v>
      </c>
      <c r="N1519" s="171" t="s">
        <v>31</v>
      </c>
      <c r="V1519" s="137" t="s">
        <v>258</v>
      </c>
    </row>
    <row r="1520" spans="1:24" s="132" customFormat="1" x14ac:dyDescent="0.2">
      <c r="A1520" s="167"/>
      <c r="B1520" s="166" t="s">
        <v>31</v>
      </c>
      <c r="C1520" s="904" t="s">
        <v>240</v>
      </c>
      <c r="D1520" s="904"/>
      <c r="E1520" s="904"/>
      <c r="F1520" s="168" t="s">
        <v>241</v>
      </c>
      <c r="G1520" s="168" t="s">
        <v>1924</v>
      </c>
      <c r="H1520" s="168" t="s">
        <v>520</v>
      </c>
      <c r="I1520" s="168" t="s">
        <v>2435</v>
      </c>
      <c r="J1520" s="169" t="s">
        <v>31</v>
      </c>
      <c r="K1520" s="168" t="s">
        <v>31</v>
      </c>
      <c r="L1520" s="169" t="s">
        <v>31</v>
      </c>
      <c r="M1520" s="170" t="s">
        <v>31</v>
      </c>
      <c r="N1520" s="171" t="s">
        <v>31</v>
      </c>
      <c r="V1520" s="137" t="s">
        <v>240</v>
      </c>
    </row>
    <row r="1521" spans="1:25" s="132" customFormat="1" x14ac:dyDescent="0.2">
      <c r="A1521" s="167"/>
      <c r="B1521" s="166" t="s">
        <v>31</v>
      </c>
      <c r="C1521" s="917" t="s">
        <v>244</v>
      </c>
      <c r="D1521" s="917"/>
      <c r="E1521" s="917"/>
      <c r="F1521" s="159" t="s">
        <v>31</v>
      </c>
      <c r="G1521" s="159" t="s">
        <v>31</v>
      </c>
      <c r="H1521" s="159" t="s">
        <v>31</v>
      </c>
      <c r="I1521" s="159" t="s">
        <v>31</v>
      </c>
      <c r="J1521" s="160">
        <v>8768.26</v>
      </c>
      <c r="K1521" s="159" t="s">
        <v>31</v>
      </c>
      <c r="L1521" s="160">
        <v>283.87</v>
      </c>
      <c r="M1521" s="161" t="s">
        <v>31</v>
      </c>
      <c r="N1521" s="162" t="s">
        <v>31</v>
      </c>
      <c r="W1521" s="137" t="s">
        <v>244</v>
      </c>
    </row>
    <row r="1522" spans="1:25" s="132" customFormat="1" x14ac:dyDescent="0.2">
      <c r="A1522" s="167"/>
      <c r="B1522" s="166" t="s">
        <v>31</v>
      </c>
      <c r="C1522" s="904" t="s">
        <v>245</v>
      </c>
      <c r="D1522" s="904"/>
      <c r="E1522" s="904"/>
      <c r="F1522" s="168" t="s">
        <v>31</v>
      </c>
      <c r="G1522" s="168" t="s">
        <v>31</v>
      </c>
      <c r="H1522" s="168" t="s">
        <v>31</v>
      </c>
      <c r="I1522" s="168" t="s">
        <v>31</v>
      </c>
      <c r="J1522" s="169" t="s">
        <v>31</v>
      </c>
      <c r="K1522" s="168" t="s">
        <v>31</v>
      </c>
      <c r="L1522" s="169">
        <v>113.93</v>
      </c>
      <c r="M1522" s="170" t="s">
        <v>31</v>
      </c>
      <c r="N1522" s="171" t="s">
        <v>31</v>
      </c>
      <c r="V1522" s="137" t="s">
        <v>245</v>
      </c>
    </row>
    <row r="1523" spans="1:25" s="132" customFormat="1" ht="33.75" x14ac:dyDescent="0.2">
      <c r="A1523" s="167"/>
      <c r="B1523" s="166" t="s">
        <v>549</v>
      </c>
      <c r="C1523" s="904" t="s">
        <v>550</v>
      </c>
      <c r="D1523" s="904"/>
      <c r="E1523" s="904"/>
      <c r="F1523" s="168" t="s">
        <v>144</v>
      </c>
      <c r="G1523" s="168" t="s">
        <v>551</v>
      </c>
      <c r="H1523" s="168" t="s">
        <v>31</v>
      </c>
      <c r="I1523" s="168" t="s">
        <v>551</v>
      </c>
      <c r="J1523" s="169" t="s">
        <v>31</v>
      </c>
      <c r="K1523" s="168" t="s">
        <v>31</v>
      </c>
      <c r="L1523" s="169">
        <v>119.63</v>
      </c>
      <c r="M1523" s="170" t="s">
        <v>31</v>
      </c>
      <c r="N1523" s="171" t="s">
        <v>31</v>
      </c>
      <c r="V1523" s="137" t="s">
        <v>550</v>
      </c>
    </row>
    <row r="1524" spans="1:25" s="132" customFormat="1" ht="33.75" x14ac:dyDescent="0.2">
      <c r="A1524" s="167"/>
      <c r="B1524" s="166" t="s">
        <v>552</v>
      </c>
      <c r="C1524" s="904" t="s">
        <v>553</v>
      </c>
      <c r="D1524" s="904"/>
      <c r="E1524" s="904"/>
      <c r="F1524" s="168" t="s">
        <v>144</v>
      </c>
      <c r="G1524" s="168" t="s">
        <v>554</v>
      </c>
      <c r="H1524" s="168" t="s">
        <v>31</v>
      </c>
      <c r="I1524" s="168" t="s">
        <v>554</v>
      </c>
      <c r="J1524" s="169" t="s">
        <v>31</v>
      </c>
      <c r="K1524" s="168" t="s">
        <v>31</v>
      </c>
      <c r="L1524" s="169">
        <v>74.05</v>
      </c>
      <c r="M1524" s="170" t="s">
        <v>31</v>
      </c>
      <c r="N1524" s="171" t="s">
        <v>31</v>
      </c>
      <c r="V1524" s="137" t="s">
        <v>553</v>
      </c>
    </row>
    <row r="1525" spans="1:25" s="132" customFormat="1" x14ac:dyDescent="0.2">
      <c r="A1525" s="172"/>
      <c r="B1525" s="173"/>
      <c r="C1525" s="918" t="s">
        <v>252</v>
      </c>
      <c r="D1525" s="918"/>
      <c r="E1525" s="918"/>
      <c r="F1525" s="174" t="s">
        <v>31</v>
      </c>
      <c r="G1525" s="174" t="s">
        <v>31</v>
      </c>
      <c r="H1525" s="174" t="s">
        <v>31</v>
      </c>
      <c r="I1525" s="174" t="s">
        <v>31</v>
      </c>
      <c r="J1525" s="175" t="s">
        <v>31</v>
      </c>
      <c r="K1525" s="174" t="s">
        <v>31</v>
      </c>
      <c r="L1525" s="175">
        <v>477.55</v>
      </c>
      <c r="M1525" s="161" t="s">
        <v>31</v>
      </c>
      <c r="N1525" s="176" t="s">
        <v>31</v>
      </c>
      <c r="X1525" s="137" t="s">
        <v>252</v>
      </c>
    </row>
    <row r="1526" spans="1:25" s="132" customFormat="1" ht="22.5" x14ac:dyDescent="0.2">
      <c r="A1526" s="157" t="s">
        <v>2436</v>
      </c>
      <c r="B1526" s="158" t="s">
        <v>555</v>
      </c>
      <c r="C1526" s="917" t="s">
        <v>556</v>
      </c>
      <c r="D1526" s="917"/>
      <c r="E1526" s="917"/>
      <c r="F1526" s="159" t="s">
        <v>401</v>
      </c>
      <c r="G1526" s="159" t="s">
        <v>31</v>
      </c>
      <c r="H1526" s="159" t="s">
        <v>31</v>
      </c>
      <c r="I1526" s="159" t="s">
        <v>2437</v>
      </c>
      <c r="J1526" s="160">
        <v>790</v>
      </c>
      <c r="K1526" s="159" t="s">
        <v>31</v>
      </c>
      <c r="L1526" s="160">
        <v>2245.1799999999998</v>
      </c>
      <c r="M1526" s="161" t="s">
        <v>31</v>
      </c>
      <c r="N1526" s="162" t="s">
        <v>31</v>
      </c>
      <c r="R1526" s="137" t="s">
        <v>556</v>
      </c>
    </row>
    <row r="1527" spans="1:25" s="132" customFormat="1" x14ac:dyDescent="0.2">
      <c r="A1527" s="157" t="s">
        <v>2438</v>
      </c>
      <c r="B1527" s="158" t="s">
        <v>558</v>
      </c>
      <c r="C1527" s="917" t="s">
        <v>559</v>
      </c>
      <c r="D1527" s="917"/>
      <c r="E1527" s="917"/>
      <c r="F1527" s="159" t="s">
        <v>401</v>
      </c>
      <c r="G1527" s="159" t="s">
        <v>31</v>
      </c>
      <c r="H1527" s="159" t="s">
        <v>31</v>
      </c>
      <c r="I1527" s="159" t="s">
        <v>2439</v>
      </c>
      <c r="J1527" s="160">
        <v>10.63</v>
      </c>
      <c r="K1527" s="159" t="s">
        <v>31</v>
      </c>
      <c r="L1527" s="160">
        <v>29.76</v>
      </c>
      <c r="M1527" s="161" t="s">
        <v>31</v>
      </c>
      <c r="N1527" s="162" t="s">
        <v>31</v>
      </c>
      <c r="R1527" s="137" t="s">
        <v>559</v>
      </c>
    </row>
    <row r="1528" spans="1:25" s="132" customFormat="1" x14ac:dyDescent="0.2">
      <c r="A1528" s="163"/>
      <c r="B1528" s="164"/>
      <c r="C1528" s="904" t="s">
        <v>561</v>
      </c>
      <c r="D1528" s="904"/>
      <c r="E1528" s="904"/>
      <c r="F1528" s="904"/>
      <c r="G1528" s="904"/>
      <c r="H1528" s="904"/>
      <c r="I1528" s="904"/>
      <c r="J1528" s="904"/>
      <c r="K1528" s="904"/>
      <c r="L1528" s="904"/>
      <c r="M1528" s="904"/>
      <c r="N1528" s="912"/>
      <c r="Y1528" s="137" t="s">
        <v>561</v>
      </c>
    </row>
    <row r="1529" spans="1:25" s="132" customFormat="1" ht="22.5" x14ac:dyDescent="0.2">
      <c r="A1529" s="157" t="s">
        <v>2440</v>
      </c>
      <c r="B1529" s="158" t="s">
        <v>562</v>
      </c>
      <c r="C1529" s="917" t="s">
        <v>563</v>
      </c>
      <c r="D1529" s="917"/>
      <c r="E1529" s="917"/>
      <c r="F1529" s="159" t="s">
        <v>564</v>
      </c>
      <c r="G1529" s="159" t="s">
        <v>31</v>
      </c>
      <c r="H1529" s="159" t="s">
        <v>31</v>
      </c>
      <c r="I1529" s="159" t="s">
        <v>2441</v>
      </c>
      <c r="J1529" s="160">
        <v>5584.58</v>
      </c>
      <c r="K1529" s="159" t="s">
        <v>31</v>
      </c>
      <c r="L1529" s="160">
        <v>313.63</v>
      </c>
      <c r="M1529" s="161" t="s">
        <v>31</v>
      </c>
      <c r="N1529" s="162" t="s">
        <v>31</v>
      </c>
      <c r="R1529" s="137" t="s">
        <v>563</v>
      </c>
    </row>
    <row r="1530" spans="1:25" s="132" customFormat="1" x14ac:dyDescent="0.2">
      <c r="A1530" s="163"/>
      <c r="B1530" s="164"/>
      <c r="C1530" s="904" t="s">
        <v>2442</v>
      </c>
      <c r="D1530" s="904"/>
      <c r="E1530" s="904"/>
      <c r="F1530" s="904"/>
      <c r="G1530" s="904"/>
      <c r="H1530" s="904"/>
      <c r="I1530" s="904"/>
      <c r="J1530" s="904"/>
      <c r="K1530" s="904"/>
      <c r="L1530" s="904"/>
      <c r="M1530" s="904"/>
      <c r="N1530" s="912"/>
      <c r="S1530" s="137" t="s">
        <v>2442</v>
      </c>
    </row>
    <row r="1531" spans="1:25" s="132" customFormat="1" ht="22.5" x14ac:dyDescent="0.2">
      <c r="A1531" s="157" t="s">
        <v>2443</v>
      </c>
      <c r="B1531" s="158" t="s">
        <v>1936</v>
      </c>
      <c r="C1531" s="917" t="s">
        <v>1937</v>
      </c>
      <c r="D1531" s="917"/>
      <c r="E1531" s="917"/>
      <c r="F1531" s="159" t="s">
        <v>564</v>
      </c>
      <c r="G1531" s="159" t="s">
        <v>31</v>
      </c>
      <c r="H1531" s="159" t="s">
        <v>31</v>
      </c>
      <c r="I1531" s="159" t="s">
        <v>1352</v>
      </c>
      <c r="J1531" s="160">
        <v>5802.77</v>
      </c>
      <c r="K1531" s="159" t="s">
        <v>31</v>
      </c>
      <c r="L1531" s="160">
        <v>362.67</v>
      </c>
      <c r="M1531" s="161" t="s">
        <v>31</v>
      </c>
      <c r="N1531" s="162" t="s">
        <v>31</v>
      </c>
      <c r="R1531" s="137" t="s">
        <v>1937</v>
      </c>
    </row>
    <row r="1532" spans="1:25" s="132" customFormat="1" x14ac:dyDescent="0.2">
      <c r="A1532" s="163"/>
      <c r="B1532" s="164"/>
      <c r="C1532" s="904" t="s">
        <v>2444</v>
      </c>
      <c r="D1532" s="904"/>
      <c r="E1532" s="904"/>
      <c r="F1532" s="904"/>
      <c r="G1532" s="904"/>
      <c r="H1532" s="904"/>
      <c r="I1532" s="904"/>
      <c r="J1532" s="904"/>
      <c r="K1532" s="904"/>
      <c r="L1532" s="904"/>
      <c r="M1532" s="904"/>
      <c r="N1532" s="912"/>
      <c r="S1532" s="137" t="s">
        <v>2444</v>
      </c>
    </row>
    <row r="1533" spans="1:25" s="132" customFormat="1" ht="33.75" x14ac:dyDescent="0.2">
      <c r="A1533" s="157" t="s">
        <v>2445</v>
      </c>
      <c r="B1533" s="158" t="s">
        <v>1940</v>
      </c>
      <c r="C1533" s="917" t="s">
        <v>1941</v>
      </c>
      <c r="D1533" s="917"/>
      <c r="E1533" s="917"/>
      <c r="F1533" s="159" t="s">
        <v>569</v>
      </c>
      <c r="G1533" s="159" t="s">
        <v>31</v>
      </c>
      <c r="H1533" s="159" t="s">
        <v>31</v>
      </c>
      <c r="I1533" s="159" t="s">
        <v>585</v>
      </c>
      <c r="J1533" s="160" t="s">
        <v>31</v>
      </c>
      <c r="K1533" s="159" t="s">
        <v>31</v>
      </c>
      <c r="L1533" s="160" t="s">
        <v>31</v>
      </c>
      <c r="M1533" s="161" t="s">
        <v>31</v>
      </c>
      <c r="N1533" s="162" t="s">
        <v>31</v>
      </c>
      <c r="R1533" s="137" t="s">
        <v>1941</v>
      </c>
    </row>
    <row r="1534" spans="1:25" s="132" customFormat="1" x14ac:dyDescent="0.2">
      <c r="A1534" s="163"/>
      <c r="B1534" s="164"/>
      <c r="C1534" s="904" t="s">
        <v>651</v>
      </c>
      <c r="D1534" s="904"/>
      <c r="E1534" s="904"/>
      <c r="F1534" s="904"/>
      <c r="G1534" s="904"/>
      <c r="H1534" s="904"/>
      <c r="I1534" s="904"/>
      <c r="J1534" s="904"/>
      <c r="K1534" s="904"/>
      <c r="L1534" s="904"/>
      <c r="M1534" s="904"/>
      <c r="N1534" s="912"/>
      <c r="S1534" s="137" t="s">
        <v>651</v>
      </c>
    </row>
    <row r="1535" spans="1:25" s="132" customFormat="1" ht="33.75" x14ac:dyDescent="0.2">
      <c r="A1535" s="165"/>
      <c r="B1535" s="166" t="s">
        <v>518</v>
      </c>
      <c r="C1535" s="904" t="s">
        <v>519</v>
      </c>
      <c r="D1535" s="904"/>
      <c r="E1535" s="904"/>
      <c r="F1535" s="904"/>
      <c r="G1535" s="904"/>
      <c r="H1535" s="904"/>
      <c r="I1535" s="904"/>
      <c r="J1535" s="904"/>
      <c r="K1535" s="904"/>
      <c r="L1535" s="904"/>
      <c r="M1535" s="904"/>
      <c r="N1535" s="912"/>
      <c r="T1535" s="137" t="s">
        <v>519</v>
      </c>
    </row>
    <row r="1536" spans="1:25" s="132" customFormat="1" x14ac:dyDescent="0.2">
      <c r="A1536" s="167"/>
      <c r="B1536" s="166" t="s">
        <v>225</v>
      </c>
      <c r="C1536" s="904" t="s">
        <v>255</v>
      </c>
      <c r="D1536" s="904"/>
      <c r="E1536" s="904"/>
      <c r="F1536" s="168" t="s">
        <v>31</v>
      </c>
      <c r="G1536" s="168" t="s">
        <v>31</v>
      </c>
      <c r="H1536" s="168" t="s">
        <v>31</v>
      </c>
      <c r="I1536" s="168" t="s">
        <v>31</v>
      </c>
      <c r="J1536" s="169">
        <v>86.7</v>
      </c>
      <c r="K1536" s="168" t="s">
        <v>520</v>
      </c>
      <c r="L1536" s="169">
        <v>35.76</v>
      </c>
      <c r="M1536" s="170" t="s">
        <v>31</v>
      </c>
      <c r="N1536" s="171" t="s">
        <v>31</v>
      </c>
      <c r="U1536" s="137" t="s">
        <v>255</v>
      </c>
    </row>
    <row r="1537" spans="1:27" s="132" customFormat="1" x14ac:dyDescent="0.2">
      <c r="A1537" s="167"/>
      <c r="B1537" s="166" t="s">
        <v>235</v>
      </c>
      <c r="C1537" s="904" t="s">
        <v>236</v>
      </c>
      <c r="D1537" s="904"/>
      <c r="E1537" s="904"/>
      <c r="F1537" s="168" t="s">
        <v>31</v>
      </c>
      <c r="G1537" s="168" t="s">
        <v>31</v>
      </c>
      <c r="H1537" s="168" t="s">
        <v>31</v>
      </c>
      <c r="I1537" s="168" t="s">
        <v>31</v>
      </c>
      <c r="J1537" s="169">
        <v>16.61</v>
      </c>
      <c r="K1537" s="168" t="s">
        <v>520</v>
      </c>
      <c r="L1537" s="169">
        <v>6.85</v>
      </c>
      <c r="M1537" s="170" t="s">
        <v>31</v>
      </c>
      <c r="N1537" s="171" t="s">
        <v>31</v>
      </c>
      <c r="U1537" s="137" t="s">
        <v>236</v>
      </c>
    </row>
    <row r="1538" spans="1:27" s="132" customFormat="1" x14ac:dyDescent="0.2">
      <c r="A1538" s="167"/>
      <c r="B1538" s="166" t="s">
        <v>238</v>
      </c>
      <c r="C1538" s="904" t="s">
        <v>239</v>
      </c>
      <c r="D1538" s="904"/>
      <c r="E1538" s="904"/>
      <c r="F1538" s="168" t="s">
        <v>31</v>
      </c>
      <c r="G1538" s="168" t="s">
        <v>31</v>
      </c>
      <c r="H1538" s="168" t="s">
        <v>31</v>
      </c>
      <c r="I1538" s="168" t="s">
        <v>31</v>
      </c>
      <c r="J1538" s="169">
        <v>2.93</v>
      </c>
      <c r="K1538" s="168" t="s">
        <v>520</v>
      </c>
      <c r="L1538" s="169">
        <v>1.21</v>
      </c>
      <c r="M1538" s="170" t="s">
        <v>31</v>
      </c>
      <c r="N1538" s="171" t="s">
        <v>31</v>
      </c>
      <c r="U1538" s="137" t="s">
        <v>239</v>
      </c>
    </row>
    <row r="1539" spans="1:27" s="132" customFormat="1" x14ac:dyDescent="0.2">
      <c r="A1539" s="167"/>
      <c r="B1539" s="166" t="s">
        <v>256</v>
      </c>
      <c r="C1539" s="904" t="s">
        <v>257</v>
      </c>
      <c r="D1539" s="904"/>
      <c r="E1539" s="904"/>
      <c r="F1539" s="168" t="s">
        <v>31</v>
      </c>
      <c r="G1539" s="168" t="s">
        <v>31</v>
      </c>
      <c r="H1539" s="168" t="s">
        <v>31</v>
      </c>
      <c r="I1539" s="168" t="s">
        <v>31</v>
      </c>
      <c r="J1539" s="169">
        <v>0.66</v>
      </c>
      <c r="K1539" s="168" t="s">
        <v>31</v>
      </c>
      <c r="L1539" s="169">
        <v>0.22</v>
      </c>
      <c r="M1539" s="170" t="s">
        <v>31</v>
      </c>
      <c r="N1539" s="171" t="s">
        <v>31</v>
      </c>
      <c r="U1539" s="137" t="s">
        <v>257</v>
      </c>
    </row>
    <row r="1540" spans="1:27" s="132" customFormat="1" x14ac:dyDescent="0.2">
      <c r="A1540" s="167"/>
      <c r="B1540" s="166" t="s">
        <v>31</v>
      </c>
      <c r="C1540" s="904" t="s">
        <v>258</v>
      </c>
      <c r="D1540" s="904"/>
      <c r="E1540" s="904"/>
      <c r="F1540" s="168" t="s">
        <v>241</v>
      </c>
      <c r="G1540" s="168" t="s">
        <v>1944</v>
      </c>
      <c r="H1540" s="168" t="s">
        <v>520</v>
      </c>
      <c r="I1540" s="168" t="s">
        <v>2446</v>
      </c>
      <c r="J1540" s="169" t="s">
        <v>31</v>
      </c>
      <c r="K1540" s="168" t="s">
        <v>31</v>
      </c>
      <c r="L1540" s="169" t="s">
        <v>31</v>
      </c>
      <c r="M1540" s="170" t="s">
        <v>31</v>
      </c>
      <c r="N1540" s="171" t="s">
        <v>31</v>
      </c>
      <c r="V1540" s="137" t="s">
        <v>258</v>
      </c>
    </row>
    <row r="1541" spans="1:27" s="132" customFormat="1" x14ac:dyDescent="0.2">
      <c r="A1541" s="167"/>
      <c r="B1541" s="166" t="s">
        <v>31</v>
      </c>
      <c r="C1541" s="904" t="s">
        <v>240</v>
      </c>
      <c r="D1541" s="904"/>
      <c r="E1541" s="904"/>
      <c r="F1541" s="168" t="s">
        <v>241</v>
      </c>
      <c r="G1541" s="168" t="s">
        <v>774</v>
      </c>
      <c r="H1541" s="168" t="s">
        <v>520</v>
      </c>
      <c r="I1541" s="168" t="s">
        <v>2447</v>
      </c>
      <c r="J1541" s="169" t="s">
        <v>31</v>
      </c>
      <c r="K1541" s="168" t="s">
        <v>31</v>
      </c>
      <c r="L1541" s="169" t="s">
        <v>31</v>
      </c>
      <c r="M1541" s="170" t="s">
        <v>31</v>
      </c>
      <c r="N1541" s="171" t="s">
        <v>31</v>
      </c>
      <c r="V1541" s="137" t="s">
        <v>240</v>
      </c>
    </row>
    <row r="1542" spans="1:27" s="132" customFormat="1" x14ac:dyDescent="0.2">
      <c r="A1542" s="167"/>
      <c r="B1542" s="166" t="s">
        <v>31</v>
      </c>
      <c r="C1542" s="917" t="s">
        <v>244</v>
      </c>
      <c r="D1542" s="917"/>
      <c r="E1542" s="917"/>
      <c r="F1542" s="159" t="s">
        <v>31</v>
      </c>
      <c r="G1542" s="159" t="s">
        <v>31</v>
      </c>
      <c r="H1542" s="159" t="s">
        <v>31</v>
      </c>
      <c r="I1542" s="159" t="s">
        <v>31</v>
      </c>
      <c r="J1542" s="160">
        <v>103.97</v>
      </c>
      <c r="K1542" s="159" t="s">
        <v>31</v>
      </c>
      <c r="L1542" s="160">
        <v>42.83</v>
      </c>
      <c r="M1542" s="161" t="s">
        <v>31</v>
      </c>
      <c r="N1542" s="162" t="s">
        <v>31</v>
      </c>
      <c r="W1542" s="137" t="s">
        <v>244</v>
      </c>
    </row>
    <row r="1543" spans="1:27" s="132" customFormat="1" x14ac:dyDescent="0.2">
      <c r="A1543" s="167"/>
      <c r="B1543" s="166" t="s">
        <v>31</v>
      </c>
      <c r="C1543" s="904" t="s">
        <v>245</v>
      </c>
      <c r="D1543" s="904"/>
      <c r="E1543" s="904"/>
      <c r="F1543" s="168" t="s">
        <v>31</v>
      </c>
      <c r="G1543" s="168" t="s">
        <v>31</v>
      </c>
      <c r="H1543" s="168" t="s">
        <v>31</v>
      </c>
      <c r="I1543" s="168" t="s">
        <v>31</v>
      </c>
      <c r="J1543" s="169" t="s">
        <v>31</v>
      </c>
      <c r="K1543" s="168" t="s">
        <v>31</v>
      </c>
      <c r="L1543" s="169">
        <v>36.97</v>
      </c>
      <c r="M1543" s="170" t="s">
        <v>31</v>
      </c>
      <c r="N1543" s="171" t="s">
        <v>31</v>
      </c>
      <c r="V1543" s="137" t="s">
        <v>245</v>
      </c>
    </row>
    <row r="1544" spans="1:27" s="132" customFormat="1" ht="22.5" x14ac:dyDescent="0.2">
      <c r="A1544" s="167"/>
      <c r="B1544" s="166" t="s">
        <v>532</v>
      </c>
      <c r="C1544" s="904" t="s">
        <v>533</v>
      </c>
      <c r="D1544" s="904"/>
      <c r="E1544" s="904"/>
      <c r="F1544" s="168" t="s">
        <v>144</v>
      </c>
      <c r="G1544" s="168" t="s">
        <v>534</v>
      </c>
      <c r="H1544" s="168" t="s">
        <v>31</v>
      </c>
      <c r="I1544" s="168" t="s">
        <v>534</v>
      </c>
      <c r="J1544" s="169" t="s">
        <v>31</v>
      </c>
      <c r="K1544" s="168" t="s">
        <v>31</v>
      </c>
      <c r="L1544" s="169">
        <v>45.1</v>
      </c>
      <c r="M1544" s="170" t="s">
        <v>31</v>
      </c>
      <c r="N1544" s="171" t="s">
        <v>31</v>
      </c>
      <c r="V1544" s="137" t="s">
        <v>533</v>
      </c>
    </row>
    <row r="1545" spans="1:27" s="132" customFormat="1" ht="22.5" x14ac:dyDescent="0.2">
      <c r="A1545" s="167"/>
      <c r="B1545" s="166" t="s">
        <v>535</v>
      </c>
      <c r="C1545" s="904" t="s">
        <v>536</v>
      </c>
      <c r="D1545" s="904"/>
      <c r="E1545" s="904"/>
      <c r="F1545" s="168" t="s">
        <v>144</v>
      </c>
      <c r="G1545" s="168" t="s">
        <v>537</v>
      </c>
      <c r="H1545" s="168" t="s">
        <v>31</v>
      </c>
      <c r="I1545" s="168" t="s">
        <v>537</v>
      </c>
      <c r="J1545" s="169" t="s">
        <v>31</v>
      </c>
      <c r="K1545" s="168" t="s">
        <v>31</v>
      </c>
      <c r="L1545" s="169">
        <v>29.58</v>
      </c>
      <c r="M1545" s="170" t="s">
        <v>31</v>
      </c>
      <c r="N1545" s="171" t="s">
        <v>31</v>
      </c>
      <c r="V1545" s="137" t="s">
        <v>536</v>
      </c>
    </row>
    <row r="1546" spans="1:27" s="132" customFormat="1" x14ac:dyDescent="0.2">
      <c r="A1546" s="172"/>
      <c r="B1546" s="173"/>
      <c r="C1546" s="918" t="s">
        <v>252</v>
      </c>
      <c r="D1546" s="918"/>
      <c r="E1546" s="918"/>
      <c r="F1546" s="174" t="s">
        <v>31</v>
      </c>
      <c r="G1546" s="174" t="s">
        <v>31</v>
      </c>
      <c r="H1546" s="174" t="s">
        <v>31</v>
      </c>
      <c r="I1546" s="174" t="s">
        <v>31</v>
      </c>
      <c r="J1546" s="175" t="s">
        <v>31</v>
      </c>
      <c r="K1546" s="174" t="s">
        <v>31</v>
      </c>
      <c r="L1546" s="175">
        <v>117.51</v>
      </c>
      <c r="M1546" s="161" t="s">
        <v>31</v>
      </c>
      <c r="N1546" s="176" t="s">
        <v>31</v>
      </c>
      <c r="X1546" s="137" t="s">
        <v>252</v>
      </c>
    </row>
    <row r="1547" spans="1:27" s="132" customFormat="1" ht="33.75" x14ac:dyDescent="0.2">
      <c r="A1547" s="157" t="s">
        <v>2448</v>
      </c>
      <c r="B1547" s="158" t="s">
        <v>1947</v>
      </c>
      <c r="C1547" s="917" t="s">
        <v>1948</v>
      </c>
      <c r="D1547" s="917"/>
      <c r="E1547" s="917"/>
      <c r="F1547" s="159" t="s">
        <v>1949</v>
      </c>
      <c r="G1547" s="159" t="s">
        <v>31</v>
      </c>
      <c r="H1547" s="159" t="s">
        <v>31</v>
      </c>
      <c r="I1547" s="159" t="s">
        <v>2449</v>
      </c>
      <c r="J1547" s="160">
        <v>15.36</v>
      </c>
      <c r="K1547" s="159" t="s">
        <v>31</v>
      </c>
      <c r="L1547" s="160">
        <v>1596.67</v>
      </c>
      <c r="M1547" s="161" t="s">
        <v>31</v>
      </c>
      <c r="N1547" s="162" t="s">
        <v>31</v>
      </c>
      <c r="R1547" s="137" t="s">
        <v>1948</v>
      </c>
    </row>
    <row r="1548" spans="1:27" s="132" customFormat="1" ht="1.5" customHeight="1" x14ac:dyDescent="0.2">
      <c r="A1548" s="177"/>
      <c r="B1548" s="173"/>
      <c r="C1548" s="173"/>
      <c r="D1548" s="173"/>
      <c r="E1548" s="173"/>
      <c r="F1548" s="177"/>
      <c r="G1548" s="177"/>
      <c r="H1548" s="177"/>
      <c r="I1548" s="177"/>
      <c r="J1548" s="178"/>
      <c r="K1548" s="177"/>
      <c r="L1548" s="178"/>
      <c r="M1548" s="168"/>
      <c r="N1548" s="178"/>
    </row>
    <row r="1549" spans="1:27" s="132" customFormat="1" x14ac:dyDescent="0.2">
      <c r="A1549" s="179"/>
      <c r="B1549" s="180" t="s">
        <v>31</v>
      </c>
      <c r="C1549" s="918" t="s">
        <v>2450</v>
      </c>
      <c r="D1549" s="918"/>
      <c r="E1549" s="918"/>
      <c r="F1549" s="918"/>
      <c r="G1549" s="918"/>
      <c r="H1549" s="918"/>
      <c r="I1549" s="918"/>
      <c r="J1549" s="918"/>
      <c r="K1549" s="918"/>
      <c r="L1549" s="181" t="s">
        <v>31</v>
      </c>
      <c r="M1549" s="182"/>
      <c r="N1549" s="183"/>
      <c r="Z1549" s="137" t="s">
        <v>2450</v>
      </c>
    </row>
    <row r="1550" spans="1:27" s="132" customFormat="1" x14ac:dyDescent="0.2">
      <c r="A1550" s="184"/>
      <c r="B1550" s="166" t="s">
        <v>225</v>
      </c>
      <c r="C1550" s="904" t="s">
        <v>269</v>
      </c>
      <c r="D1550" s="904"/>
      <c r="E1550" s="904"/>
      <c r="F1550" s="904"/>
      <c r="G1550" s="904"/>
      <c r="H1550" s="904"/>
      <c r="I1550" s="904"/>
      <c r="J1550" s="904"/>
      <c r="K1550" s="904"/>
      <c r="L1550" s="185">
        <v>5635.42</v>
      </c>
      <c r="M1550" s="186"/>
      <c r="N1550" s="187" t="s">
        <v>31</v>
      </c>
      <c r="AA1550" s="137" t="s">
        <v>269</v>
      </c>
    </row>
    <row r="1551" spans="1:27" s="132" customFormat="1" x14ac:dyDescent="0.2">
      <c r="A1551" s="184"/>
      <c r="B1551" s="166" t="s">
        <v>31</v>
      </c>
      <c r="C1551" s="904" t="s">
        <v>270</v>
      </c>
      <c r="D1551" s="904"/>
      <c r="E1551" s="904"/>
      <c r="F1551" s="904"/>
      <c r="G1551" s="904"/>
      <c r="H1551" s="904"/>
      <c r="I1551" s="904"/>
      <c r="J1551" s="904"/>
      <c r="K1551" s="904"/>
      <c r="L1551" s="185" t="s">
        <v>31</v>
      </c>
      <c r="M1551" s="186"/>
      <c r="N1551" s="187" t="s">
        <v>31</v>
      </c>
      <c r="AA1551" s="137" t="s">
        <v>270</v>
      </c>
    </row>
    <row r="1552" spans="1:27" s="132" customFormat="1" x14ac:dyDescent="0.2">
      <c r="A1552" s="184"/>
      <c r="B1552" s="166" t="s">
        <v>31</v>
      </c>
      <c r="C1552" s="904" t="s">
        <v>271</v>
      </c>
      <c r="D1552" s="904"/>
      <c r="E1552" s="904"/>
      <c r="F1552" s="904"/>
      <c r="G1552" s="904"/>
      <c r="H1552" s="904"/>
      <c r="I1552" s="904"/>
      <c r="J1552" s="904"/>
      <c r="K1552" s="904"/>
      <c r="L1552" s="185">
        <v>146.9</v>
      </c>
      <c r="M1552" s="186"/>
      <c r="N1552" s="187" t="s">
        <v>31</v>
      </c>
      <c r="AA1552" s="137" t="s">
        <v>271</v>
      </c>
    </row>
    <row r="1553" spans="1:28" s="132" customFormat="1" x14ac:dyDescent="0.2">
      <c r="A1553" s="184"/>
      <c r="B1553" s="166" t="s">
        <v>31</v>
      </c>
      <c r="C1553" s="904" t="s">
        <v>272</v>
      </c>
      <c r="D1553" s="904"/>
      <c r="E1553" s="904"/>
      <c r="F1553" s="904"/>
      <c r="G1553" s="904"/>
      <c r="H1553" s="904"/>
      <c r="I1553" s="904"/>
      <c r="J1553" s="904"/>
      <c r="K1553" s="904"/>
      <c r="L1553" s="185">
        <v>113.72</v>
      </c>
      <c r="M1553" s="186"/>
      <c r="N1553" s="187" t="s">
        <v>31</v>
      </c>
      <c r="AA1553" s="137" t="s">
        <v>272</v>
      </c>
    </row>
    <row r="1554" spans="1:28" s="132" customFormat="1" x14ac:dyDescent="0.2">
      <c r="A1554" s="184"/>
      <c r="B1554" s="166" t="s">
        <v>31</v>
      </c>
      <c r="C1554" s="904" t="s">
        <v>273</v>
      </c>
      <c r="D1554" s="904"/>
      <c r="E1554" s="904"/>
      <c r="F1554" s="904"/>
      <c r="G1554" s="904"/>
      <c r="H1554" s="904"/>
      <c r="I1554" s="904"/>
      <c r="J1554" s="904"/>
      <c r="K1554" s="904"/>
      <c r="L1554" s="185">
        <v>5084.3900000000003</v>
      </c>
      <c r="M1554" s="186"/>
      <c r="N1554" s="187" t="s">
        <v>31</v>
      </c>
      <c r="AA1554" s="137" t="s">
        <v>273</v>
      </c>
    </row>
    <row r="1555" spans="1:28" s="132" customFormat="1" x14ac:dyDescent="0.2">
      <c r="A1555" s="184"/>
      <c r="B1555" s="166" t="s">
        <v>31</v>
      </c>
      <c r="C1555" s="904" t="s">
        <v>274</v>
      </c>
      <c r="D1555" s="904"/>
      <c r="E1555" s="904"/>
      <c r="F1555" s="904"/>
      <c r="G1555" s="904"/>
      <c r="H1555" s="904"/>
      <c r="I1555" s="904"/>
      <c r="J1555" s="904"/>
      <c r="K1555" s="904"/>
      <c r="L1555" s="185">
        <v>178.35</v>
      </c>
      <c r="M1555" s="186"/>
      <c r="N1555" s="187" t="s">
        <v>31</v>
      </c>
      <c r="AA1555" s="137" t="s">
        <v>274</v>
      </c>
    </row>
    <row r="1556" spans="1:28" s="132" customFormat="1" x14ac:dyDescent="0.2">
      <c r="A1556" s="184"/>
      <c r="B1556" s="166" t="s">
        <v>31</v>
      </c>
      <c r="C1556" s="904" t="s">
        <v>275</v>
      </c>
      <c r="D1556" s="904"/>
      <c r="E1556" s="904"/>
      <c r="F1556" s="904"/>
      <c r="G1556" s="904"/>
      <c r="H1556" s="904"/>
      <c r="I1556" s="904"/>
      <c r="J1556" s="904"/>
      <c r="K1556" s="904"/>
      <c r="L1556" s="185">
        <v>112.06</v>
      </c>
      <c r="M1556" s="186"/>
      <c r="N1556" s="187" t="s">
        <v>31</v>
      </c>
      <c r="AA1556" s="137" t="s">
        <v>275</v>
      </c>
    </row>
    <row r="1557" spans="1:28" s="132" customFormat="1" x14ac:dyDescent="0.2">
      <c r="A1557" s="184"/>
      <c r="B1557" s="166" t="s">
        <v>31</v>
      </c>
      <c r="C1557" s="904" t="s">
        <v>276</v>
      </c>
      <c r="D1557" s="904"/>
      <c r="E1557" s="904"/>
      <c r="F1557" s="904"/>
      <c r="G1557" s="904"/>
      <c r="H1557" s="904"/>
      <c r="I1557" s="904"/>
      <c r="J1557" s="904"/>
      <c r="K1557" s="904"/>
      <c r="L1557" s="185">
        <v>163.87</v>
      </c>
      <c r="M1557" s="186"/>
      <c r="N1557" s="187" t="s">
        <v>31</v>
      </c>
      <c r="AA1557" s="137" t="s">
        <v>276</v>
      </c>
    </row>
    <row r="1558" spans="1:28" s="132" customFormat="1" x14ac:dyDescent="0.2">
      <c r="A1558" s="184"/>
      <c r="B1558" s="166" t="s">
        <v>31</v>
      </c>
      <c r="C1558" s="904" t="s">
        <v>277</v>
      </c>
      <c r="D1558" s="904"/>
      <c r="E1558" s="904"/>
      <c r="F1558" s="904"/>
      <c r="G1558" s="904"/>
      <c r="H1558" s="904"/>
      <c r="I1558" s="904"/>
      <c r="J1558" s="904"/>
      <c r="K1558" s="904"/>
      <c r="L1558" s="185">
        <v>178.35</v>
      </c>
      <c r="M1558" s="186"/>
      <c r="N1558" s="187" t="s">
        <v>31</v>
      </c>
      <c r="AA1558" s="137" t="s">
        <v>277</v>
      </c>
    </row>
    <row r="1559" spans="1:28" s="132" customFormat="1" x14ac:dyDescent="0.2">
      <c r="A1559" s="184"/>
      <c r="B1559" s="166" t="s">
        <v>31</v>
      </c>
      <c r="C1559" s="904" t="s">
        <v>278</v>
      </c>
      <c r="D1559" s="904"/>
      <c r="E1559" s="904"/>
      <c r="F1559" s="904"/>
      <c r="G1559" s="904"/>
      <c r="H1559" s="904"/>
      <c r="I1559" s="904"/>
      <c r="J1559" s="904"/>
      <c r="K1559" s="904"/>
      <c r="L1559" s="185">
        <v>112.06</v>
      </c>
      <c r="M1559" s="186"/>
      <c r="N1559" s="187" t="s">
        <v>31</v>
      </c>
      <c r="AA1559" s="137" t="s">
        <v>278</v>
      </c>
    </row>
    <row r="1560" spans="1:28" s="132" customFormat="1" x14ac:dyDescent="0.2">
      <c r="A1560" s="184"/>
      <c r="B1560" s="178" t="s">
        <v>31</v>
      </c>
      <c r="C1560" s="919" t="s">
        <v>2451</v>
      </c>
      <c r="D1560" s="919"/>
      <c r="E1560" s="919"/>
      <c r="F1560" s="919"/>
      <c r="G1560" s="919"/>
      <c r="H1560" s="919"/>
      <c r="I1560" s="919"/>
      <c r="J1560" s="919"/>
      <c r="K1560" s="919"/>
      <c r="L1560" s="188">
        <v>5635.42</v>
      </c>
      <c r="M1560" s="189"/>
      <c r="N1560" s="190"/>
      <c r="AB1560" s="137" t="s">
        <v>2451</v>
      </c>
    </row>
    <row r="1561" spans="1:28" s="132" customFormat="1" x14ac:dyDescent="0.2">
      <c r="A1561" s="914" t="s">
        <v>2452</v>
      </c>
      <c r="B1561" s="915"/>
      <c r="C1561" s="915"/>
      <c r="D1561" s="915"/>
      <c r="E1561" s="915"/>
      <c r="F1561" s="915"/>
      <c r="G1561" s="915"/>
      <c r="H1561" s="915"/>
      <c r="I1561" s="915"/>
      <c r="J1561" s="915"/>
      <c r="K1561" s="915"/>
      <c r="L1561" s="915"/>
      <c r="M1561" s="915"/>
      <c r="N1561" s="916"/>
      <c r="P1561" s="137" t="s">
        <v>2452</v>
      </c>
    </row>
    <row r="1562" spans="1:28" s="132" customFormat="1" x14ac:dyDescent="0.2">
      <c r="A1562" s="157" t="s">
        <v>2453</v>
      </c>
      <c r="B1562" s="158" t="s">
        <v>1907</v>
      </c>
      <c r="C1562" s="917" t="s">
        <v>1908</v>
      </c>
      <c r="D1562" s="917"/>
      <c r="E1562" s="917"/>
      <c r="F1562" s="159" t="s">
        <v>386</v>
      </c>
      <c r="G1562" s="159" t="s">
        <v>31</v>
      </c>
      <c r="H1562" s="159" t="s">
        <v>31</v>
      </c>
      <c r="I1562" s="159" t="s">
        <v>2368</v>
      </c>
      <c r="J1562" s="160" t="s">
        <v>31</v>
      </c>
      <c r="K1562" s="159" t="s">
        <v>31</v>
      </c>
      <c r="L1562" s="160" t="s">
        <v>31</v>
      </c>
      <c r="M1562" s="161" t="s">
        <v>31</v>
      </c>
      <c r="N1562" s="162" t="s">
        <v>31</v>
      </c>
      <c r="R1562" s="137" t="s">
        <v>1908</v>
      </c>
    </row>
    <row r="1563" spans="1:28" s="132" customFormat="1" x14ac:dyDescent="0.2">
      <c r="A1563" s="163"/>
      <c r="B1563" s="164"/>
      <c r="C1563" s="904" t="s">
        <v>2454</v>
      </c>
      <c r="D1563" s="904"/>
      <c r="E1563" s="904"/>
      <c r="F1563" s="904"/>
      <c r="G1563" s="904"/>
      <c r="H1563" s="904"/>
      <c r="I1563" s="904"/>
      <c r="J1563" s="904"/>
      <c r="K1563" s="904"/>
      <c r="L1563" s="904"/>
      <c r="M1563" s="904"/>
      <c r="N1563" s="912"/>
      <c r="S1563" s="137" t="s">
        <v>2454</v>
      </c>
    </row>
    <row r="1564" spans="1:28" s="132" customFormat="1" ht="33.75" x14ac:dyDescent="0.2">
      <c r="A1564" s="165"/>
      <c r="B1564" s="166" t="s">
        <v>518</v>
      </c>
      <c r="C1564" s="904" t="s">
        <v>519</v>
      </c>
      <c r="D1564" s="904"/>
      <c r="E1564" s="904"/>
      <c r="F1564" s="904"/>
      <c r="G1564" s="904"/>
      <c r="H1564" s="904"/>
      <c r="I1564" s="904"/>
      <c r="J1564" s="904"/>
      <c r="K1564" s="904"/>
      <c r="L1564" s="904"/>
      <c r="M1564" s="904"/>
      <c r="N1564" s="912"/>
      <c r="T1564" s="137" t="s">
        <v>519</v>
      </c>
    </row>
    <row r="1565" spans="1:28" s="132" customFormat="1" x14ac:dyDescent="0.2">
      <c r="A1565" s="167"/>
      <c r="B1565" s="166" t="s">
        <v>225</v>
      </c>
      <c r="C1565" s="904" t="s">
        <v>255</v>
      </c>
      <c r="D1565" s="904"/>
      <c r="E1565" s="904"/>
      <c r="F1565" s="168" t="s">
        <v>31</v>
      </c>
      <c r="G1565" s="168" t="s">
        <v>31</v>
      </c>
      <c r="H1565" s="168" t="s">
        <v>31</v>
      </c>
      <c r="I1565" s="168" t="s">
        <v>31</v>
      </c>
      <c r="J1565" s="169">
        <v>1053</v>
      </c>
      <c r="K1565" s="168" t="s">
        <v>520</v>
      </c>
      <c r="L1565" s="169">
        <v>7.9</v>
      </c>
      <c r="M1565" s="170" t="s">
        <v>31</v>
      </c>
      <c r="N1565" s="171" t="s">
        <v>31</v>
      </c>
      <c r="U1565" s="137" t="s">
        <v>255</v>
      </c>
    </row>
    <row r="1566" spans="1:28" s="132" customFormat="1" x14ac:dyDescent="0.2">
      <c r="A1566" s="167"/>
      <c r="B1566" s="166" t="s">
        <v>235</v>
      </c>
      <c r="C1566" s="904" t="s">
        <v>236</v>
      </c>
      <c r="D1566" s="904"/>
      <c r="E1566" s="904"/>
      <c r="F1566" s="168" t="s">
        <v>31</v>
      </c>
      <c r="G1566" s="168" t="s">
        <v>31</v>
      </c>
      <c r="H1566" s="168" t="s">
        <v>31</v>
      </c>
      <c r="I1566" s="168" t="s">
        <v>31</v>
      </c>
      <c r="J1566" s="169">
        <v>1566.06</v>
      </c>
      <c r="K1566" s="168" t="s">
        <v>520</v>
      </c>
      <c r="L1566" s="169">
        <v>11.75</v>
      </c>
      <c r="M1566" s="170" t="s">
        <v>31</v>
      </c>
      <c r="N1566" s="171" t="s">
        <v>31</v>
      </c>
      <c r="U1566" s="137" t="s">
        <v>236</v>
      </c>
    </row>
    <row r="1567" spans="1:28" s="132" customFormat="1" x14ac:dyDescent="0.2">
      <c r="A1567" s="167"/>
      <c r="B1567" s="166" t="s">
        <v>238</v>
      </c>
      <c r="C1567" s="904" t="s">
        <v>239</v>
      </c>
      <c r="D1567" s="904"/>
      <c r="E1567" s="904"/>
      <c r="F1567" s="168" t="s">
        <v>31</v>
      </c>
      <c r="G1567" s="168" t="s">
        <v>31</v>
      </c>
      <c r="H1567" s="168" t="s">
        <v>31</v>
      </c>
      <c r="I1567" s="168" t="s">
        <v>31</v>
      </c>
      <c r="J1567" s="169">
        <v>244.39</v>
      </c>
      <c r="K1567" s="168" t="s">
        <v>520</v>
      </c>
      <c r="L1567" s="169">
        <v>1.83</v>
      </c>
      <c r="M1567" s="170" t="s">
        <v>31</v>
      </c>
      <c r="N1567" s="171" t="s">
        <v>31</v>
      </c>
      <c r="U1567" s="137" t="s">
        <v>239</v>
      </c>
    </row>
    <row r="1568" spans="1:28" s="132" customFormat="1" x14ac:dyDescent="0.2">
      <c r="A1568" s="167"/>
      <c r="B1568" s="166" t="s">
        <v>256</v>
      </c>
      <c r="C1568" s="904" t="s">
        <v>257</v>
      </c>
      <c r="D1568" s="904"/>
      <c r="E1568" s="904"/>
      <c r="F1568" s="168" t="s">
        <v>31</v>
      </c>
      <c r="G1568" s="168" t="s">
        <v>31</v>
      </c>
      <c r="H1568" s="168" t="s">
        <v>31</v>
      </c>
      <c r="I1568" s="168" t="s">
        <v>31</v>
      </c>
      <c r="J1568" s="169">
        <v>909.27</v>
      </c>
      <c r="K1568" s="168" t="s">
        <v>31</v>
      </c>
      <c r="L1568" s="169">
        <v>5.46</v>
      </c>
      <c r="M1568" s="170" t="s">
        <v>31</v>
      </c>
      <c r="N1568" s="171" t="s">
        <v>31</v>
      </c>
      <c r="U1568" s="137" t="s">
        <v>257</v>
      </c>
    </row>
    <row r="1569" spans="1:24" s="132" customFormat="1" x14ac:dyDescent="0.2">
      <c r="A1569" s="167"/>
      <c r="B1569" s="166" t="s">
        <v>31</v>
      </c>
      <c r="C1569" s="904" t="s">
        <v>258</v>
      </c>
      <c r="D1569" s="904"/>
      <c r="E1569" s="904"/>
      <c r="F1569" s="168" t="s">
        <v>241</v>
      </c>
      <c r="G1569" s="168" t="s">
        <v>1911</v>
      </c>
      <c r="H1569" s="168" t="s">
        <v>520</v>
      </c>
      <c r="I1569" s="168" t="s">
        <v>2455</v>
      </c>
      <c r="J1569" s="169" t="s">
        <v>31</v>
      </c>
      <c r="K1569" s="168" t="s">
        <v>31</v>
      </c>
      <c r="L1569" s="169" t="s">
        <v>31</v>
      </c>
      <c r="M1569" s="170" t="s">
        <v>31</v>
      </c>
      <c r="N1569" s="171" t="s">
        <v>31</v>
      </c>
      <c r="V1569" s="137" t="s">
        <v>258</v>
      </c>
    </row>
    <row r="1570" spans="1:24" s="132" customFormat="1" x14ac:dyDescent="0.2">
      <c r="A1570" s="167"/>
      <c r="B1570" s="166" t="s">
        <v>31</v>
      </c>
      <c r="C1570" s="904" t="s">
        <v>240</v>
      </c>
      <c r="D1570" s="904"/>
      <c r="E1570" s="904"/>
      <c r="F1570" s="168" t="s">
        <v>241</v>
      </c>
      <c r="G1570" s="168" t="s">
        <v>1913</v>
      </c>
      <c r="H1570" s="168" t="s">
        <v>520</v>
      </c>
      <c r="I1570" s="168" t="s">
        <v>2456</v>
      </c>
      <c r="J1570" s="169" t="s">
        <v>31</v>
      </c>
      <c r="K1570" s="168" t="s">
        <v>31</v>
      </c>
      <c r="L1570" s="169" t="s">
        <v>31</v>
      </c>
      <c r="M1570" s="170" t="s">
        <v>31</v>
      </c>
      <c r="N1570" s="171" t="s">
        <v>31</v>
      </c>
      <c r="V1570" s="137" t="s">
        <v>240</v>
      </c>
    </row>
    <row r="1571" spans="1:24" s="132" customFormat="1" x14ac:dyDescent="0.2">
      <c r="A1571" s="167"/>
      <c r="B1571" s="166" t="s">
        <v>31</v>
      </c>
      <c r="C1571" s="917" t="s">
        <v>244</v>
      </c>
      <c r="D1571" s="917"/>
      <c r="E1571" s="917"/>
      <c r="F1571" s="159" t="s">
        <v>31</v>
      </c>
      <c r="G1571" s="159" t="s">
        <v>31</v>
      </c>
      <c r="H1571" s="159" t="s">
        <v>31</v>
      </c>
      <c r="I1571" s="159" t="s">
        <v>31</v>
      </c>
      <c r="J1571" s="160">
        <v>3528.33</v>
      </c>
      <c r="K1571" s="159" t="s">
        <v>31</v>
      </c>
      <c r="L1571" s="160">
        <v>25.11</v>
      </c>
      <c r="M1571" s="161" t="s">
        <v>31</v>
      </c>
      <c r="N1571" s="162" t="s">
        <v>31</v>
      </c>
      <c r="W1571" s="137" t="s">
        <v>244</v>
      </c>
    </row>
    <row r="1572" spans="1:24" s="132" customFormat="1" x14ac:dyDescent="0.2">
      <c r="A1572" s="167"/>
      <c r="B1572" s="166" t="s">
        <v>31</v>
      </c>
      <c r="C1572" s="904" t="s">
        <v>245</v>
      </c>
      <c r="D1572" s="904"/>
      <c r="E1572" s="904"/>
      <c r="F1572" s="168" t="s">
        <v>31</v>
      </c>
      <c r="G1572" s="168" t="s">
        <v>31</v>
      </c>
      <c r="H1572" s="168" t="s">
        <v>31</v>
      </c>
      <c r="I1572" s="168" t="s">
        <v>31</v>
      </c>
      <c r="J1572" s="169" t="s">
        <v>31</v>
      </c>
      <c r="K1572" s="168" t="s">
        <v>31</v>
      </c>
      <c r="L1572" s="169">
        <v>9.73</v>
      </c>
      <c r="M1572" s="170" t="s">
        <v>31</v>
      </c>
      <c r="N1572" s="171" t="s">
        <v>31</v>
      </c>
      <c r="V1572" s="137" t="s">
        <v>245</v>
      </c>
    </row>
    <row r="1573" spans="1:24" s="132" customFormat="1" ht="33.75" x14ac:dyDescent="0.2">
      <c r="A1573" s="167"/>
      <c r="B1573" s="166" t="s">
        <v>549</v>
      </c>
      <c r="C1573" s="904" t="s">
        <v>550</v>
      </c>
      <c r="D1573" s="904"/>
      <c r="E1573" s="904"/>
      <c r="F1573" s="168" t="s">
        <v>144</v>
      </c>
      <c r="G1573" s="168" t="s">
        <v>551</v>
      </c>
      <c r="H1573" s="168" t="s">
        <v>31</v>
      </c>
      <c r="I1573" s="168" t="s">
        <v>551</v>
      </c>
      <c r="J1573" s="169" t="s">
        <v>31</v>
      </c>
      <c r="K1573" s="168" t="s">
        <v>31</v>
      </c>
      <c r="L1573" s="169">
        <v>10.220000000000001</v>
      </c>
      <c r="M1573" s="170" t="s">
        <v>31</v>
      </c>
      <c r="N1573" s="171" t="s">
        <v>31</v>
      </c>
      <c r="V1573" s="137" t="s">
        <v>550</v>
      </c>
    </row>
    <row r="1574" spans="1:24" s="132" customFormat="1" ht="33.75" x14ac:dyDescent="0.2">
      <c r="A1574" s="167"/>
      <c r="B1574" s="166" t="s">
        <v>552</v>
      </c>
      <c r="C1574" s="904" t="s">
        <v>553</v>
      </c>
      <c r="D1574" s="904"/>
      <c r="E1574" s="904"/>
      <c r="F1574" s="168" t="s">
        <v>144</v>
      </c>
      <c r="G1574" s="168" t="s">
        <v>554</v>
      </c>
      <c r="H1574" s="168" t="s">
        <v>31</v>
      </c>
      <c r="I1574" s="168" t="s">
        <v>554</v>
      </c>
      <c r="J1574" s="169" t="s">
        <v>31</v>
      </c>
      <c r="K1574" s="168" t="s">
        <v>31</v>
      </c>
      <c r="L1574" s="169">
        <v>6.32</v>
      </c>
      <c r="M1574" s="170" t="s">
        <v>31</v>
      </c>
      <c r="N1574" s="171" t="s">
        <v>31</v>
      </c>
      <c r="V1574" s="137" t="s">
        <v>553</v>
      </c>
    </row>
    <row r="1575" spans="1:24" s="132" customFormat="1" x14ac:dyDescent="0.2">
      <c r="A1575" s="172"/>
      <c r="B1575" s="173"/>
      <c r="C1575" s="918" t="s">
        <v>252</v>
      </c>
      <c r="D1575" s="918"/>
      <c r="E1575" s="918"/>
      <c r="F1575" s="174" t="s">
        <v>31</v>
      </c>
      <c r="G1575" s="174" t="s">
        <v>31</v>
      </c>
      <c r="H1575" s="174" t="s">
        <v>31</v>
      </c>
      <c r="I1575" s="174" t="s">
        <v>31</v>
      </c>
      <c r="J1575" s="175" t="s">
        <v>31</v>
      </c>
      <c r="K1575" s="174" t="s">
        <v>31</v>
      </c>
      <c r="L1575" s="175">
        <v>41.65</v>
      </c>
      <c r="M1575" s="161" t="s">
        <v>31</v>
      </c>
      <c r="N1575" s="176" t="s">
        <v>31</v>
      </c>
      <c r="X1575" s="137" t="s">
        <v>252</v>
      </c>
    </row>
    <row r="1576" spans="1:24" s="132" customFormat="1" ht="33.75" x14ac:dyDescent="0.2">
      <c r="A1576" s="157" t="s">
        <v>2457</v>
      </c>
      <c r="B1576" s="158" t="s">
        <v>1915</v>
      </c>
      <c r="C1576" s="917" t="s">
        <v>1916</v>
      </c>
      <c r="D1576" s="917"/>
      <c r="E1576" s="917"/>
      <c r="F1576" s="159" t="s">
        <v>401</v>
      </c>
      <c r="G1576" s="159" t="s">
        <v>31</v>
      </c>
      <c r="H1576" s="159" t="s">
        <v>31</v>
      </c>
      <c r="I1576" s="159" t="s">
        <v>2458</v>
      </c>
      <c r="J1576" s="160">
        <v>535.46</v>
      </c>
      <c r="K1576" s="159" t="s">
        <v>31</v>
      </c>
      <c r="L1576" s="160">
        <v>327.7</v>
      </c>
      <c r="M1576" s="161" t="s">
        <v>31</v>
      </c>
      <c r="N1576" s="162" t="s">
        <v>31</v>
      </c>
      <c r="R1576" s="137" t="s">
        <v>1916</v>
      </c>
    </row>
    <row r="1577" spans="1:24" s="132" customFormat="1" ht="45" x14ac:dyDescent="0.2">
      <c r="A1577" s="157" t="s">
        <v>2459</v>
      </c>
      <c r="B1577" s="158" t="s">
        <v>1918</v>
      </c>
      <c r="C1577" s="917" t="s">
        <v>1919</v>
      </c>
      <c r="D1577" s="917"/>
      <c r="E1577" s="917"/>
      <c r="F1577" s="159" t="s">
        <v>386</v>
      </c>
      <c r="G1577" s="159" t="s">
        <v>31</v>
      </c>
      <c r="H1577" s="159" t="s">
        <v>31</v>
      </c>
      <c r="I1577" s="159" t="s">
        <v>448</v>
      </c>
      <c r="J1577" s="160" t="s">
        <v>31</v>
      </c>
      <c r="K1577" s="159" t="s">
        <v>31</v>
      </c>
      <c r="L1577" s="160" t="s">
        <v>31</v>
      </c>
      <c r="M1577" s="161" t="s">
        <v>31</v>
      </c>
      <c r="N1577" s="162" t="s">
        <v>31</v>
      </c>
      <c r="R1577" s="137" t="s">
        <v>1919</v>
      </c>
    </row>
    <row r="1578" spans="1:24" s="132" customFormat="1" x14ac:dyDescent="0.2">
      <c r="A1578" s="163"/>
      <c r="B1578" s="164"/>
      <c r="C1578" s="904" t="s">
        <v>1714</v>
      </c>
      <c r="D1578" s="904"/>
      <c r="E1578" s="904"/>
      <c r="F1578" s="904"/>
      <c r="G1578" s="904"/>
      <c r="H1578" s="904"/>
      <c r="I1578" s="904"/>
      <c r="J1578" s="904"/>
      <c r="K1578" s="904"/>
      <c r="L1578" s="904"/>
      <c r="M1578" s="904"/>
      <c r="N1578" s="912"/>
      <c r="S1578" s="137" t="s">
        <v>1714</v>
      </c>
    </row>
    <row r="1579" spans="1:24" s="132" customFormat="1" ht="33.75" x14ac:dyDescent="0.2">
      <c r="A1579" s="165"/>
      <c r="B1579" s="166" t="s">
        <v>518</v>
      </c>
      <c r="C1579" s="904" t="s">
        <v>519</v>
      </c>
      <c r="D1579" s="904"/>
      <c r="E1579" s="904"/>
      <c r="F1579" s="904"/>
      <c r="G1579" s="904"/>
      <c r="H1579" s="904"/>
      <c r="I1579" s="904"/>
      <c r="J1579" s="904"/>
      <c r="K1579" s="904"/>
      <c r="L1579" s="904"/>
      <c r="M1579" s="904"/>
      <c r="N1579" s="912"/>
      <c r="T1579" s="137" t="s">
        <v>519</v>
      </c>
    </row>
    <row r="1580" spans="1:24" s="132" customFormat="1" x14ac:dyDescent="0.2">
      <c r="A1580" s="167"/>
      <c r="B1580" s="166" t="s">
        <v>225</v>
      </c>
      <c r="C1580" s="904" t="s">
        <v>255</v>
      </c>
      <c r="D1580" s="904"/>
      <c r="E1580" s="904"/>
      <c r="F1580" s="168" t="s">
        <v>31</v>
      </c>
      <c r="G1580" s="168" t="s">
        <v>31</v>
      </c>
      <c r="H1580" s="168" t="s">
        <v>31</v>
      </c>
      <c r="I1580" s="168" t="s">
        <v>31</v>
      </c>
      <c r="J1580" s="169">
        <v>2874.61</v>
      </c>
      <c r="K1580" s="168" t="s">
        <v>520</v>
      </c>
      <c r="L1580" s="169">
        <v>57.49</v>
      </c>
      <c r="M1580" s="170" t="s">
        <v>31</v>
      </c>
      <c r="N1580" s="171" t="s">
        <v>31</v>
      </c>
      <c r="U1580" s="137" t="s">
        <v>255</v>
      </c>
    </row>
    <row r="1581" spans="1:24" s="132" customFormat="1" x14ac:dyDescent="0.2">
      <c r="A1581" s="167"/>
      <c r="B1581" s="166" t="s">
        <v>235</v>
      </c>
      <c r="C1581" s="904" t="s">
        <v>236</v>
      </c>
      <c r="D1581" s="904"/>
      <c r="E1581" s="904"/>
      <c r="F1581" s="168" t="s">
        <v>31</v>
      </c>
      <c r="G1581" s="168" t="s">
        <v>31</v>
      </c>
      <c r="H1581" s="168" t="s">
        <v>31</v>
      </c>
      <c r="I1581" s="168" t="s">
        <v>31</v>
      </c>
      <c r="J1581" s="169">
        <v>2606.02</v>
      </c>
      <c r="K1581" s="168" t="s">
        <v>520</v>
      </c>
      <c r="L1581" s="169">
        <v>52.12</v>
      </c>
      <c r="M1581" s="170" t="s">
        <v>31</v>
      </c>
      <c r="N1581" s="171" t="s">
        <v>31</v>
      </c>
      <c r="U1581" s="137" t="s">
        <v>236</v>
      </c>
    </row>
    <row r="1582" spans="1:24" s="132" customFormat="1" x14ac:dyDescent="0.2">
      <c r="A1582" s="167"/>
      <c r="B1582" s="166" t="s">
        <v>238</v>
      </c>
      <c r="C1582" s="904" t="s">
        <v>239</v>
      </c>
      <c r="D1582" s="904"/>
      <c r="E1582" s="904"/>
      <c r="F1582" s="168" t="s">
        <v>31</v>
      </c>
      <c r="G1582" s="168" t="s">
        <v>31</v>
      </c>
      <c r="H1582" s="168" t="s">
        <v>31</v>
      </c>
      <c r="I1582" s="168" t="s">
        <v>31</v>
      </c>
      <c r="J1582" s="169">
        <v>380.59</v>
      </c>
      <c r="K1582" s="168" t="s">
        <v>520</v>
      </c>
      <c r="L1582" s="169">
        <v>7.61</v>
      </c>
      <c r="M1582" s="170" t="s">
        <v>31</v>
      </c>
      <c r="N1582" s="171" t="s">
        <v>31</v>
      </c>
      <c r="U1582" s="137" t="s">
        <v>239</v>
      </c>
    </row>
    <row r="1583" spans="1:24" s="132" customFormat="1" x14ac:dyDescent="0.2">
      <c r="A1583" s="167"/>
      <c r="B1583" s="166" t="s">
        <v>256</v>
      </c>
      <c r="C1583" s="904" t="s">
        <v>257</v>
      </c>
      <c r="D1583" s="904"/>
      <c r="E1583" s="904"/>
      <c r="F1583" s="168" t="s">
        <v>31</v>
      </c>
      <c r="G1583" s="168" t="s">
        <v>31</v>
      </c>
      <c r="H1583" s="168" t="s">
        <v>31</v>
      </c>
      <c r="I1583" s="168" t="s">
        <v>31</v>
      </c>
      <c r="J1583" s="169">
        <v>3287.63</v>
      </c>
      <c r="K1583" s="168" t="s">
        <v>31</v>
      </c>
      <c r="L1583" s="169">
        <v>52.6</v>
      </c>
      <c r="M1583" s="170" t="s">
        <v>31</v>
      </c>
      <c r="N1583" s="171" t="s">
        <v>31</v>
      </c>
      <c r="U1583" s="137" t="s">
        <v>257</v>
      </c>
    </row>
    <row r="1584" spans="1:24" s="132" customFormat="1" x14ac:dyDescent="0.2">
      <c r="A1584" s="167"/>
      <c r="B1584" s="166" t="s">
        <v>31</v>
      </c>
      <c r="C1584" s="904" t="s">
        <v>258</v>
      </c>
      <c r="D1584" s="904"/>
      <c r="E1584" s="904"/>
      <c r="F1584" s="168" t="s">
        <v>241</v>
      </c>
      <c r="G1584" s="168" t="s">
        <v>1922</v>
      </c>
      <c r="H1584" s="168" t="s">
        <v>520</v>
      </c>
      <c r="I1584" s="168" t="s">
        <v>2460</v>
      </c>
      <c r="J1584" s="169" t="s">
        <v>31</v>
      </c>
      <c r="K1584" s="168" t="s">
        <v>31</v>
      </c>
      <c r="L1584" s="169" t="s">
        <v>31</v>
      </c>
      <c r="M1584" s="170" t="s">
        <v>31</v>
      </c>
      <c r="N1584" s="171" t="s">
        <v>31</v>
      </c>
      <c r="V1584" s="137" t="s">
        <v>258</v>
      </c>
    </row>
    <row r="1585" spans="1:25" s="132" customFormat="1" x14ac:dyDescent="0.2">
      <c r="A1585" s="167"/>
      <c r="B1585" s="166" t="s">
        <v>31</v>
      </c>
      <c r="C1585" s="904" t="s">
        <v>240</v>
      </c>
      <c r="D1585" s="904"/>
      <c r="E1585" s="904"/>
      <c r="F1585" s="168" t="s">
        <v>241</v>
      </c>
      <c r="G1585" s="168" t="s">
        <v>1924</v>
      </c>
      <c r="H1585" s="168" t="s">
        <v>520</v>
      </c>
      <c r="I1585" s="168" t="s">
        <v>2461</v>
      </c>
      <c r="J1585" s="169" t="s">
        <v>31</v>
      </c>
      <c r="K1585" s="168" t="s">
        <v>31</v>
      </c>
      <c r="L1585" s="169" t="s">
        <v>31</v>
      </c>
      <c r="M1585" s="170" t="s">
        <v>31</v>
      </c>
      <c r="N1585" s="171" t="s">
        <v>31</v>
      </c>
      <c r="V1585" s="137" t="s">
        <v>240</v>
      </c>
    </row>
    <row r="1586" spans="1:25" s="132" customFormat="1" x14ac:dyDescent="0.2">
      <c r="A1586" s="167"/>
      <c r="B1586" s="166" t="s">
        <v>31</v>
      </c>
      <c r="C1586" s="917" t="s">
        <v>244</v>
      </c>
      <c r="D1586" s="917"/>
      <c r="E1586" s="917"/>
      <c r="F1586" s="159" t="s">
        <v>31</v>
      </c>
      <c r="G1586" s="159" t="s">
        <v>31</v>
      </c>
      <c r="H1586" s="159" t="s">
        <v>31</v>
      </c>
      <c r="I1586" s="159" t="s">
        <v>31</v>
      </c>
      <c r="J1586" s="160">
        <v>8768.26</v>
      </c>
      <c r="K1586" s="159" t="s">
        <v>31</v>
      </c>
      <c r="L1586" s="160">
        <v>162.21</v>
      </c>
      <c r="M1586" s="161" t="s">
        <v>31</v>
      </c>
      <c r="N1586" s="162" t="s">
        <v>31</v>
      </c>
      <c r="W1586" s="137" t="s">
        <v>244</v>
      </c>
    </row>
    <row r="1587" spans="1:25" s="132" customFormat="1" x14ac:dyDescent="0.2">
      <c r="A1587" s="167"/>
      <c r="B1587" s="166" t="s">
        <v>31</v>
      </c>
      <c r="C1587" s="904" t="s">
        <v>245</v>
      </c>
      <c r="D1587" s="904"/>
      <c r="E1587" s="904"/>
      <c r="F1587" s="168" t="s">
        <v>31</v>
      </c>
      <c r="G1587" s="168" t="s">
        <v>31</v>
      </c>
      <c r="H1587" s="168" t="s">
        <v>31</v>
      </c>
      <c r="I1587" s="168" t="s">
        <v>31</v>
      </c>
      <c r="J1587" s="169" t="s">
        <v>31</v>
      </c>
      <c r="K1587" s="168" t="s">
        <v>31</v>
      </c>
      <c r="L1587" s="169">
        <v>65.099999999999994</v>
      </c>
      <c r="M1587" s="170" t="s">
        <v>31</v>
      </c>
      <c r="N1587" s="171" t="s">
        <v>31</v>
      </c>
      <c r="V1587" s="137" t="s">
        <v>245</v>
      </c>
    </row>
    <row r="1588" spans="1:25" s="132" customFormat="1" ht="33.75" x14ac:dyDescent="0.2">
      <c r="A1588" s="167"/>
      <c r="B1588" s="166" t="s">
        <v>549</v>
      </c>
      <c r="C1588" s="904" t="s">
        <v>550</v>
      </c>
      <c r="D1588" s="904"/>
      <c r="E1588" s="904"/>
      <c r="F1588" s="168" t="s">
        <v>144</v>
      </c>
      <c r="G1588" s="168" t="s">
        <v>551</v>
      </c>
      <c r="H1588" s="168" t="s">
        <v>31</v>
      </c>
      <c r="I1588" s="168" t="s">
        <v>551</v>
      </c>
      <c r="J1588" s="169" t="s">
        <v>31</v>
      </c>
      <c r="K1588" s="168" t="s">
        <v>31</v>
      </c>
      <c r="L1588" s="169">
        <v>68.36</v>
      </c>
      <c r="M1588" s="170" t="s">
        <v>31</v>
      </c>
      <c r="N1588" s="171" t="s">
        <v>31</v>
      </c>
      <c r="V1588" s="137" t="s">
        <v>550</v>
      </c>
    </row>
    <row r="1589" spans="1:25" s="132" customFormat="1" ht="33.75" x14ac:dyDescent="0.2">
      <c r="A1589" s="167"/>
      <c r="B1589" s="166" t="s">
        <v>552</v>
      </c>
      <c r="C1589" s="904" t="s">
        <v>553</v>
      </c>
      <c r="D1589" s="904"/>
      <c r="E1589" s="904"/>
      <c r="F1589" s="168" t="s">
        <v>144</v>
      </c>
      <c r="G1589" s="168" t="s">
        <v>554</v>
      </c>
      <c r="H1589" s="168" t="s">
        <v>31</v>
      </c>
      <c r="I1589" s="168" t="s">
        <v>554</v>
      </c>
      <c r="J1589" s="169" t="s">
        <v>31</v>
      </c>
      <c r="K1589" s="168" t="s">
        <v>31</v>
      </c>
      <c r="L1589" s="169">
        <v>42.32</v>
      </c>
      <c r="M1589" s="170" t="s">
        <v>31</v>
      </c>
      <c r="N1589" s="171" t="s">
        <v>31</v>
      </c>
      <c r="V1589" s="137" t="s">
        <v>553</v>
      </c>
    </row>
    <row r="1590" spans="1:25" s="132" customFormat="1" x14ac:dyDescent="0.2">
      <c r="A1590" s="172"/>
      <c r="B1590" s="173"/>
      <c r="C1590" s="918" t="s">
        <v>252</v>
      </c>
      <c r="D1590" s="918"/>
      <c r="E1590" s="918"/>
      <c r="F1590" s="174" t="s">
        <v>31</v>
      </c>
      <c r="G1590" s="174" t="s">
        <v>31</v>
      </c>
      <c r="H1590" s="174" t="s">
        <v>31</v>
      </c>
      <c r="I1590" s="174" t="s">
        <v>31</v>
      </c>
      <c r="J1590" s="175" t="s">
        <v>31</v>
      </c>
      <c r="K1590" s="174" t="s">
        <v>31</v>
      </c>
      <c r="L1590" s="175">
        <v>272.89</v>
      </c>
      <c r="M1590" s="161" t="s">
        <v>31</v>
      </c>
      <c r="N1590" s="176" t="s">
        <v>31</v>
      </c>
      <c r="X1590" s="137" t="s">
        <v>252</v>
      </c>
    </row>
    <row r="1591" spans="1:25" s="132" customFormat="1" ht="22.5" x14ac:dyDescent="0.2">
      <c r="A1591" s="157" t="s">
        <v>2462</v>
      </c>
      <c r="B1591" s="158" t="s">
        <v>555</v>
      </c>
      <c r="C1591" s="917" t="s">
        <v>556</v>
      </c>
      <c r="D1591" s="917"/>
      <c r="E1591" s="917"/>
      <c r="F1591" s="159" t="s">
        <v>401</v>
      </c>
      <c r="G1591" s="159" t="s">
        <v>31</v>
      </c>
      <c r="H1591" s="159" t="s">
        <v>31</v>
      </c>
      <c r="I1591" s="159" t="s">
        <v>2463</v>
      </c>
      <c r="J1591" s="160">
        <v>790</v>
      </c>
      <c r="K1591" s="159" t="s">
        <v>31</v>
      </c>
      <c r="L1591" s="160">
        <v>1282.96</v>
      </c>
      <c r="M1591" s="161" t="s">
        <v>31</v>
      </c>
      <c r="N1591" s="162" t="s">
        <v>31</v>
      </c>
      <c r="R1591" s="137" t="s">
        <v>556</v>
      </c>
    </row>
    <row r="1592" spans="1:25" s="132" customFormat="1" x14ac:dyDescent="0.2">
      <c r="A1592" s="157" t="s">
        <v>2464</v>
      </c>
      <c r="B1592" s="158" t="s">
        <v>558</v>
      </c>
      <c r="C1592" s="917" t="s">
        <v>559</v>
      </c>
      <c r="D1592" s="917"/>
      <c r="E1592" s="917"/>
      <c r="F1592" s="159" t="s">
        <v>401</v>
      </c>
      <c r="G1592" s="159" t="s">
        <v>31</v>
      </c>
      <c r="H1592" s="159" t="s">
        <v>31</v>
      </c>
      <c r="I1592" s="159" t="s">
        <v>2465</v>
      </c>
      <c r="J1592" s="160">
        <v>10.63</v>
      </c>
      <c r="K1592" s="159" t="s">
        <v>31</v>
      </c>
      <c r="L1592" s="160">
        <v>17.010000000000002</v>
      </c>
      <c r="M1592" s="161" t="s">
        <v>31</v>
      </c>
      <c r="N1592" s="162" t="s">
        <v>31</v>
      </c>
      <c r="R1592" s="137" t="s">
        <v>559</v>
      </c>
    </row>
    <row r="1593" spans="1:25" s="132" customFormat="1" x14ac:dyDescent="0.2">
      <c r="A1593" s="163"/>
      <c r="B1593" s="164"/>
      <c r="C1593" s="904" t="s">
        <v>561</v>
      </c>
      <c r="D1593" s="904"/>
      <c r="E1593" s="904"/>
      <c r="F1593" s="904"/>
      <c r="G1593" s="904"/>
      <c r="H1593" s="904"/>
      <c r="I1593" s="904"/>
      <c r="J1593" s="904"/>
      <c r="K1593" s="904"/>
      <c r="L1593" s="904"/>
      <c r="M1593" s="904"/>
      <c r="N1593" s="912"/>
      <c r="Y1593" s="137" t="s">
        <v>561</v>
      </c>
    </row>
    <row r="1594" spans="1:25" s="132" customFormat="1" ht="22.5" x14ac:dyDescent="0.2">
      <c r="A1594" s="157" t="s">
        <v>2466</v>
      </c>
      <c r="B1594" s="158" t="s">
        <v>562</v>
      </c>
      <c r="C1594" s="917" t="s">
        <v>563</v>
      </c>
      <c r="D1594" s="917"/>
      <c r="E1594" s="917"/>
      <c r="F1594" s="159" t="s">
        <v>564</v>
      </c>
      <c r="G1594" s="159" t="s">
        <v>31</v>
      </c>
      <c r="H1594" s="159" t="s">
        <v>31</v>
      </c>
      <c r="I1594" s="159" t="s">
        <v>2467</v>
      </c>
      <c r="J1594" s="160">
        <v>5584.58</v>
      </c>
      <c r="K1594" s="159" t="s">
        <v>31</v>
      </c>
      <c r="L1594" s="160">
        <v>123.2</v>
      </c>
      <c r="M1594" s="161" t="s">
        <v>31</v>
      </c>
      <c r="N1594" s="162" t="s">
        <v>31</v>
      </c>
      <c r="R1594" s="137" t="s">
        <v>563</v>
      </c>
    </row>
    <row r="1595" spans="1:25" s="132" customFormat="1" x14ac:dyDescent="0.2">
      <c r="A1595" s="163"/>
      <c r="B1595" s="164"/>
      <c r="C1595" s="904" t="s">
        <v>2468</v>
      </c>
      <c r="D1595" s="904"/>
      <c r="E1595" s="904"/>
      <c r="F1595" s="904"/>
      <c r="G1595" s="904"/>
      <c r="H1595" s="904"/>
      <c r="I1595" s="904"/>
      <c r="J1595" s="904"/>
      <c r="K1595" s="904"/>
      <c r="L1595" s="904"/>
      <c r="M1595" s="904"/>
      <c r="N1595" s="912"/>
      <c r="S1595" s="137" t="s">
        <v>2468</v>
      </c>
    </row>
    <row r="1596" spans="1:25" s="132" customFormat="1" ht="22.5" x14ac:dyDescent="0.2">
      <c r="A1596" s="157" t="s">
        <v>2469</v>
      </c>
      <c r="B1596" s="158" t="s">
        <v>1936</v>
      </c>
      <c r="C1596" s="917" t="s">
        <v>1937</v>
      </c>
      <c r="D1596" s="917"/>
      <c r="E1596" s="917"/>
      <c r="F1596" s="159" t="s">
        <v>564</v>
      </c>
      <c r="G1596" s="159" t="s">
        <v>31</v>
      </c>
      <c r="H1596" s="159" t="s">
        <v>31</v>
      </c>
      <c r="I1596" s="159" t="s">
        <v>2470</v>
      </c>
      <c r="J1596" s="160">
        <v>5802.77</v>
      </c>
      <c r="K1596" s="159" t="s">
        <v>31</v>
      </c>
      <c r="L1596" s="160">
        <v>186.15</v>
      </c>
      <c r="M1596" s="161" t="s">
        <v>31</v>
      </c>
      <c r="N1596" s="162" t="s">
        <v>31</v>
      </c>
      <c r="R1596" s="137" t="s">
        <v>1937</v>
      </c>
    </row>
    <row r="1597" spans="1:25" s="132" customFormat="1" x14ac:dyDescent="0.2">
      <c r="A1597" s="163"/>
      <c r="B1597" s="164"/>
      <c r="C1597" s="904" t="s">
        <v>2471</v>
      </c>
      <c r="D1597" s="904"/>
      <c r="E1597" s="904"/>
      <c r="F1597" s="904"/>
      <c r="G1597" s="904"/>
      <c r="H1597" s="904"/>
      <c r="I1597" s="904"/>
      <c r="J1597" s="904"/>
      <c r="K1597" s="904"/>
      <c r="L1597" s="904"/>
      <c r="M1597" s="904"/>
      <c r="N1597" s="912"/>
      <c r="S1597" s="137" t="s">
        <v>2471</v>
      </c>
    </row>
    <row r="1598" spans="1:25" s="132" customFormat="1" ht="33.75" x14ac:dyDescent="0.2">
      <c r="A1598" s="157" t="s">
        <v>2472</v>
      </c>
      <c r="B1598" s="158" t="s">
        <v>1940</v>
      </c>
      <c r="C1598" s="917" t="s">
        <v>1941</v>
      </c>
      <c r="D1598" s="917"/>
      <c r="E1598" s="917"/>
      <c r="F1598" s="159" t="s">
        <v>569</v>
      </c>
      <c r="G1598" s="159" t="s">
        <v>31</v>
      </c>
      <c r="H1598" s="159" t="s">
        <v>31</v>
      </c>
      <c r="I1598" s="159" t="s">
        <v>2473</v>
      </c>
      <c r="J1598" s="160" t="s">
        <v>31</v>
      </c>
      <c r="K1598" s="159" t="s">
        <v>31</v>
      </c>
      <c r="L1598" s="160" t="s">
        <v>31</v>
      </c>
      <c r="M1598" s="161" t="s">
        <v>31</v>
      </c>
      <c r="N1598" s="162" t="s">
        <v>31</v>
      </c>
      <c r="R1598" s="137" t="s">
        <v>1941</v>
      </c>
    </row>
    <row r="1599" spans="1:25" s="132" customFormat="1" x14ac:dyDescent="0.2">
      <c r="A1599" s="163"/>
      <c r="B1599" s="164"/>
      <c r="C1599" s="904" t="s">
        <v>2474</v>
      </c>
      <c r="D1599" s="904"/>
      <c r="E1599" s="904"/>
      <c r="F1599" s="904"/>
      <c r="G1599" s="904"/>
      <c r="H1599" s="904"/>
      <c r="I1599" s="904"/>
      <c r="J1599" s="904"/>
      <c r="K1599" s="904"/>
      <c r="L1599" s="904"/>
      <c r="M1599" s="904"/>
      <c r="N1599" s="912"/>
      <c r="S1599" s="137" t="s">
        <v>2474</v>
      </c>
    </row>
    <row r="1600" spans="1:25" s="132" customFormat="1" ht="33.75" x14ac:dyDescent="0.2">
      <c r="A1600" s="165"/>
      <c r="B1600" s="166" t="s">
        <v>518</v>
      </c>
      <c r="C1600" s="904" t="s">
        <v>519</v>
      </c>
      <c r="D1600" s="904"/>
      <c r="E1600" s="904"/>
      <c r="F1600" s="904"/>
      <c r="G1600" s="904"/>
      <c r="H1600" s="904"/>
      <c r="I1600" s="904"/>
      <c r="J1600" s="904"/>
      <c r="K1600" s="904"/>
      <c r="L1600" s="904"/>
      <c r="M1600" s="904"/>
      <c r="N1600" s="912"/>
      <c r="T1600" s="137" t="s">
        <v>519</v>
      </c>
    </row>
    <row r="1601" spans="1:27" s="132" customFormat="1" x14ac:dyDescent="0.2">
      <c r="A1601" s="167"/>
      <c r="B1601" s="166" t="s">
        <v>225</v>
      </c>
      <c r="C1601" s="904" t="s">
        <v>255</v>
      </c>
      <c r="D1601" s="904"/>
      <c r="E1601" s="904"/>
      <c r="F1601" s="168" t="s">
        <v>31</v>
      </c>
      <c r="G1601" s="168" t="s">
        <v>31</v>
      </c>
      <c r="H1601" s="168" t="s">
        <v>31</v>
      </c>
      <c r="I1601" s="168" t="s">
        <v>31</v>
      </c>
      <c r="J1601" s="169">
        <v>86.7</v>
      </c>
      <c r="K1601" s="168" t="s">
        <v>520</v>
      </c>
      <c r="L1601" s="169">
        <v>24.93</v>
      </c>
      <c r="M1601" s="170" t="s">
        <v>31</v>
      </c>
      <c r="N1601" s="171" t="s">
        <v>31</v>
      </c>
      <c r="U1601" s="137" t="s">
        <v>255</v>
      </c>
    </row>
    <row r="1602" spans="1:27" s="132" customFormat="1" x14ac:dyDescent="0.2">
      <c r="A1602" s="167"/>
      <c r="B1602" s="166" t="s">
        <v>235</v>
      </c>
      <c r="C1602" s="904" t="s">
        <v>236</v>
      </c>
      <c r="D1602" s="904"/>
      <c r="E1602" s="904"/>
      <c r="F1602" s="168" t="s">
        <v>31</v>
      </c>
      <c r="G1602" s="168" t="s">
        <v>31</v>
      </c>
      <c r="H1602" s="168" t="s">
        <v>31</v>
      </c>
      <c r="I1602" s="168" t="s">
        <v>31</v>
      </c>
      <c r="J1602" s="169">
        <v>16.61</v>
      </c>
      <c r="K1602" s="168" t="s">
        <v>520</v>
      </c>
      <c r="L1602" s="169">
        <v>4.78</v>
      </c>
      <c r="M1602" s="170" t="s">
        <v>31</v>
      </c>
      <c r="N1602" s="171" t="s">
        <v>31</v>
      </c>
      <c r="U1602" s="137" t="s">
        <v>236</v>
      </c>
    </row>
    <row r="1603" spans="1:27" s="132" customFormat="1" x14ac:dyDescent="0.2">
      <c r="A1603" s="167"/>
      <c r="B1603" s="166" t="s">
        <v>238</v>
      </c>
      <c r="C1603" s="904" t="s">
        <v>239</v>
      </c>
      <c r="D1603" s="904"/>
      <c r="E1603" s="904"/>
      <c r="F1603" s="168" t="s">
        <v>31</v>
      </c>
      <c r="G1603" s="168" t="s">
        <v>31</v>
      </c>
      <c r="H1603" s="168" t="s">
        <v>31</v>
      </c>
      <c r="I1603" s="168" t="s">
        <v>31</v>
      </c>
      <c r="J1603" s="169">
        <v>2.93</v>
      </c>
      <c r="K1603" s="168" t="s">
        <v>520</v>
      </c>
      <c r="L1603" s="169">
        <v>0.84</v>
      </c>
      <c r="M1603" s="170" t="s">
        <v>31</v>
      </c>
      <c r="N1603" s="171" t="s">
        <v>31</v>
      </c>
      <c r="U1603" s="137" t="s">
        <v>239</v>
      </c>
    </row>
    <row r="1604" spans="1:27" s="132" customFormat="1" x14ac:dyDescent="0.2">
      <c r="A1604" s="167"/>
      <c r="B1604" s="166" t="s">
        <v>256</v>
      </c>
      <c r="C1604" s="904" t="s">
        <v>257</v>
      </c>
      <c r="D1604" s="904"/>
      <c r="E1604" s="904"/>
      <c r="F1604" s="168" t="s">
        <v>31</v>
      </c>
      <c r="G1604" s="168" t="s">
        <v>31</v>
      </c>
      <c r="H1604" s="168" t="s">
        <v>31</v>
      </c>
      <c r="I1604" s="168" t="s">
        <v>31</v>
      </c>
      <c r="J1604" s="169">
        <v>0.66</v>
      </c>
      <c r="K1604" s="168" t="s">
        <v>31</v>
      </c>
      <c r="L1604" s="169">
        <v>0.15</v>
      </c>
      <c r="M1604" s="170" t="s">
        <v>31</v>
      </c>
      <c r="N1604" s="171" t="s">
        <v>31</v>
      </c>
      <c r="U1604" s="137" t="s">
        <v>257</v>
      </c>
    </row>
    <row r="1605" spans="1:27" s="132" customFormat="1" x14ac:dyDescent="0.2">
      <c r="A1605" s="167"/>
      <c r="B1605" s="166" t="s">
        <v>31</v>
      </c>
      <c r="C1605" s="904" t="s">
        <v>258</v>
      </c>
      <c r="D1605" s="904"/>
      <c r="E1605" s="904"/>
      <c r="F1605" s="168" t="s">
        <v>241</v>
      </c>
      <c r="G1605" s="168" t="s">
        <v>1944</v>
      </c>
      <c r="H1605" s="168" t="s">
        <v>520</v>
      </c>
      <c r="I1605" s="168" t="s">
        <v>2475</v>
      </c>
      <c r="J1605" s="169" t="s">
        <v>31</v>
      </c>
      <c r="K1605" s="168" t="s">
        <v>31</v>
      </c>
      <c r="L1605" s="169" t="s">
        <v>31</v>
      </c>
      <c r="M1605" s="170" t="s">
        <v>31</v>
      </c>
      <c r="N1605" s="171" t="s">
        <v>31</v>
      </c>
      <c r="V1605" s="137" t="s">
        <v>258</v>
      </c>
    </row>
    <row r="1606" spans="1:27" s="132" customFormat="1" x14ac:dyDescent="0.2">
      <c r="A1606" s="167"/>
      <c r="B1606" s="166" t="s">
        <v>31</v>
      </c>
      <c r="C1606" s="904" t="s">
        <v>240</v>
      </c>
      <c r="D1606" s="904"/>
      <c r="E1606" s="904"/>
      <c r="F1606" s="168" t="s">
        <v>241</v>
      </c>
      <c r="G1606" s="168" t="s">
        <v>774</v>
      </c>
      <c r="H1606" s="168" t="s">
        <v>520</v>
      </c>
      <c r="I1606" s="168" t="s">
        <v>2476</v>
      </c>
      <c r="J1606" s="169" t="s">
        <v>31</v>
      </c>
      <c r="K1606" s="168" t="s">
        <v>31</v>
      </c>
      <c r="L1606" s="169" t="s">
        <v>31</v>
      </c>
      <c r="M1606" s="170" t="s">
        <v>31</v>
      </c>
      <c r="N1606" s="171" t="s">
        <v>31</v>
      </c>
      <c r="V1606" s="137" t="s">
        <v>240</v>
      </c>
    </row>
    <row r="1607" spans="1:27" s="132" customFormat="1" x14ac:dyDescent="0.2">
      <c r="A1607" s="167"/>
      <c r="B1607" s="166" t="s">
        <v>31</v>
      </c>
      <c r="C1607" s="917" t="s">
        <v>244</v>
      </c>
      <c r="D1607" s="917"/>
      <c r="E1607" s="917"/>
      <c r="F1607" s="159" t="s">
        <v>31</v>
      </c>
      <c r="G1607" s="159" t="s">
        <v>31</v>
      </c>
      <c r="H1607" s="159" t="s">
        <v>31</v>
      </c>
      <c r="I1607" s="159" t="s">
        <v>31</v>
      </c>
      <c r="J1607" s="160">
        <v>103.97</v>
      </c>
      <c r="K1607" s="159" t="s">
        <v>31</v>
      </c>
      <c r="L1607" s="160">
        <v>29.86</v>
      </c>
      <c r="M1607" s="161" t="s">
        <v>31</v>
      </c>
      <c r="N1607" s="162" t="s">
        <v>31</v>
      </c>
      <c r="W1607" s="137" t="s">
        <v>244</v>
      </c>
    </row>
    <row r="1608" spans="1:27" s="132" customFormat="1" x14ac:dyDescent="0.2">
      <c r="A1608" s="167"/>
      <c r="B1608" s="166" t="s">
        <v>31</v>
      </c>
      <c r="C1608" s="904" t="s">
        <v>245</v>
      </c>
      <c r="D1608" s="904"/>
      <c r="E1608" s="904"/>
      <c r="F1608" s="168" t="s">
        <v>31</v>
      </c>
      <c r="G1608" s="168" t="s">
        <v>31</v>
      </c>
      <c r="H1608" s="168" t="s">
        <v>31</v>
      </c>
      <c r="I1608" s="168" t="s">
        <v>31</v>
      </c>
      <c r="J1608" s="169" t="s">
        <v>31</v>
      </c>
      <c r="K1608" s="168" t="s">
        <v>31</v>
      </c>
      <c r="L1608" s="169">
        <v>25.77</v>
      </c>
      <c r="M1608" s="170" t="s">
        <v>31</v>
      </c>
      <c r="N1608" s="171" t="s">
        <v>31</v>
      </c>
      <c r="V1608" s="137" t="s">
        <v>245</v>
      </c>
    </row>
    <row r="1609" spans="1:27" s="132" customFormat="1" ht="22.5" x14ac:dyDescent="0.2">
      <c r="A1609" s="167"/>
      <c r="B1609" s="166" t="s">
        <v>532</v>
      </c>
      <c r="C1609" s="904" t="s">
        <v>533</v>
      </c>
      <c r="D1609" s="904"/>
      <c r="E1609" s="904"/>
      <c r="F1609" s="168" t="s">
        <v>144</v>
      </c>
      <c r="G1609" s="168" t="s">
        <v>534</v>
      </c>
      <c r="H1609" s="168" t="s">
        <v>31</v>
      </c>
      <c r="I1609" s="168" t="s">
        <v>534</v>
      </c>
      <c r="J1609" s="169" t="s">
        <v>31</v>
      </c>
      <c r="K1609" s="168" t="s">
        <v>31</v>
      </c>
      <c r="L1609" s="169">
        <v>31.44</v>
      </c>
      <c r="M1609" s="170" t="s">
        <v>31</v>
      </c>
      <c r="N1609" s="171" t="s">
        <v>31</v>
      </c>
      <c r="V1609" s="137" t="s">
        <v>533</v>
      </c>
    </row>
    <row r="1610" spans="1:27" s="132" customFormat="1" ht="22.5" x14ac:dyDescent="0.2">
      <c r="A1610" s="167"/>
      <c r="B1610" s="166" t="s">
        <v>535</v>
      </c>
      <c r="C1610" s="904" t="s">
        <v>536</v>
      </c>
      <c r="D1610" s="904"/>
      <c r="E1610" s="904"/>
      <c r="F1610" s="168" t="s">
        <v>144</v>
      </c>
      <c r="G1610" s="168" t="s">
        <v>537</v>
      </c>
      <c r="H1610" s="168" t="s">
        <v>31</v>
      </c>
      <c r="I1610" s="168" t="s">
        <v>537</v>
      </c>
      <c r="J1610" s="169" t="s">
        <v>31</v>
      </c>
      <c r="K1610" s="168" t="s">
        <v>31</v>
      </c>
      <c r="L1610" s="169">
        <v>20.62</v>
      </c>
      <c r="M1610" s="170" t="s">
        <v>31</v>
      </c>
      <c r="N1610" s="171" t="s">
        <v>31</v>
      </c>
      <c r="V1610" s="137" t="s">
        <v>536</v>
      </c>
    </row>
    <row r="1611" spans="1:27" s="132" customFormat="1" x14ac:dyDescent="0.2">
      <c r="A1611" s="172"/>
      <c r="B1611" s="173"/>
      <c r="C1611" s="918" t="s">
        <v>252</v>
      </c>
      <c r="D1611" s="918"/>
      <c r="E1611" s="918"/>
      <c r="F1611" s="174" t="s">
        <v>31</v>
      </c>
      <c r="G1611" s="174" t="s">
        <v>31</v>
      </c>
      <c r="H1611" s="174" t="s">
        <v>31</v>
      </c>
      <c r="I1611" s="174" t="s">
        <v>31</v>
      </c>
      <c r="J1611" s="175" t="s">
        <v>31</v>
      </c>
      <c r="K1611" s="174" t="s">
        <v>31</v>
      </c>
      <c r="L1611" s="175">
        <v>81.92</v>
      </c>
      <c r="M1611" s="161" t="s">
        <v>31</v>
      </c>
      <c r="N1611" s="176" t="s">
        <v>31</v>
      </c>
      <c r="X1611" s="137" t="s">
        <v>252</v>
      </c>
    </row>
    <row r="1612" spans="1:27" s="132" customFormat="1" ht="33.75" x14ac:dyDescent="0.2">
      <c r="A1612" s="157" t="s">
        <v>2477</v>
      </c>
      <c r="B1612" s="158" t="s">
        <v>1947</v>
      </c>
      <c r="C1612" s="917" t="s">
        <v>1948</v>
      </c>
      <c r="D1612" s="917"/>
      <c r="E1612" s="917"/>
      <c r="F1612" s="159" t="s">
        <v>1949</v>
      </c>
      <c r="G1612" s="159" t="s">
        <v>31</v>
      </c>
      <c r="H1612" s="159" t="s">
        <v>31</v>
      </c>
      <c r="I1612" s="159" t="s">
        <v>2478</v>
      </c>
      <c r="J1612" s="160">
        <v>15.36</v>
      </c>
      <c r="K1612" s="159" t="s">
        <v>31</v>
      </c>
      <c r="L1612" s="160">
        <v>1112.83</v>
      </c>
      <c r="M1612" s="161" t="s">
        <v>31</v>
      </c>
      <c r="N1612" s="162" t="s">
        <v>31</v>
      </c>
      <c r="R1612" s="137" t="s">
        <v>1948</v>
      </c>
    </row>
    <row r="1613" spans="1:27" s="132" customFormat="1" ht="1.5" customHeight="1" x14ac:dyDescent="0.2">
      <c r="A1613" s="177"/>
      <c r="B1613" s="173"/>
      <c r="C1613" s="173"/>
      <c r="D1613" s="173"/>
      <c r="E1613" s="173"/>
      <c r="F1613" s="177"/>
      <c r="G1613" s="177"/>
      <c r="H1613" s="177"/>
      <c r="I1613" s="177"/>
      <c r="J1613" s="178"/>
      <c r="K1613" s="177"/>
      <c r="L1613" s="178"/>
      <c r="M1613" s="168"/>
      <c r="N1613" s="178"/>
    </row>
    <row r="1614" spans="1:27" s="132" customFormat="1" x14ac:dyDescent="0.2">
      <c r="A1614" s="179"/>
      <c r="B1614" s="180" t="s">
        <v>31</v>
      </c>
      <c r="C1614" s="918" t="s">
        <v>2479</v>
      </c>
      <c r="D1614" s="918"/>
      <c r="E1614" s="918"/>
      <c r="F1614" s="918"/>
      <c r="G1614" s="918"/>
      <c r="H1614" s="918"/>
      <c r="I1614" s="918"/>
      <c r="J1614" s="918"/>
      <c r="K1614" s="918"/>
      <c r="L1614" s="181" t="s">
        <v>31</v>
      </c>
      <c r="M1614" s="182"/>
      <c r="N1614" s="183"/>
      <c r="Z1614" s="137" t="s">
        <v>2479</v>
      </c>
    </row>
    <row r="1615" spans="1:27" s="132" customFormat="1" x14ac:dyDescent="0.2">
      <c r="A1615" s="184"/>
      <c r="B1615" s="166" t="s">
        <v>225</v>
      </c>
      <c r="C1615" s="904" t="s">
        <v>269</v>
      </c>
      <c r="D1615" s="904"/>
      <c r="E1615" s="904"/>
      <c r="F1615" s="904"/>
      <c r="G1615" s="904"/>
      <c r="H1615" s="904"/>
      <c r="I1615" s="904"/>
      <c r="J1615" s="904"/>
      <c r="K1615" s="904"/>
      <c r="L1615" s="185">
        <v>3446.31</v>
      </c>
      <c r="M1615" s="186"/>
      <c r="N1615" s="187" t="s">
        <v>31</v>
      </c>
      <c r="AA1615" s="137" t="s">
        <v>269</v>
      </c>
    </row>
    <row r="1616" spans="1:27" s="132" customFormat="1" x14ac:dyDescent="0.2">
      <c r="A1616" s="184"/>
      <c r="B1616" s="166" t="s">
        <v>31</v>
      </c>
      <c r="C1616" s="904" t="s">
        <v>270</v>
      </c>
      <c r="D1616" s="904"/>
      <c r="E1616" s="904"/>
      <c r="F1616" s="904"/>
      <c r="G1616" s="904"/>
      <c r="H1616" s="904"/>
      <c r="I1616" s="904"/>
      <c r="J1616" s="904"/>
      <c r="K1616" s="904"/>
      <c r="L1616" s="185" t="s">
        <v>31</v>
      </c>
      <c r="M1616" s="186"/>
      <c r="N1616" s="187" t="s">
        <v>31</v>
      </c>
      <c r="AA1616" s="137" t="s">
        <v>270</v>
      </c>
    </row>
    <row r="1617" spans="1:28" s="132" customFormat="1" x14ac:dyDescent="0.2">
      <c r="A1617" s="184"/>
      <c r="B1617" s="166" t="s">
        <v>31</v>
      </c>
      <c r="C1617" s="904" t="s">
        <v>271</v>
      </c>
      <c r="D1617" s="904"/>
      <c r="E1617" s="904"/>
      <c r="F1617" s="904"/>
      <c r="G1617" s="904"/>
      <c r="H1617" s="904"/>
      <c r="I1617" s="904"/>
      <c r="J1617" s="904"/>
      <c r="K1617" s="904"/>
      <c r="L1617" s="185">
        <v>90.32</v>
      </c>
      <c r="M1617" s="186"/>
      <c r="N1617" s="187" t="s">
        <v>31</v>
      </c>
      <c r="AA1617" s="137" t="s">
        <v>271</v>
      </c>
    </row>
    <row r="1618" spans="1:28" s="132" customFormat="1" x14ac:dyDescent="0.2">
      <c r="A1618" s="184"/>
      <c r="B1618" s="166" t="s">
        <v>31</v>
      </c>
      <c r="C1618" s="904" t="s">
        <v>272</v>
      </c>
      <c r="D1618" s="904"/>
      <c r="E1618" s="904"/>
      <c r="F1618" s="904"/>
      <c r="G1618" s="904"/>
      <c r="H1618" s="904"/>
      <c r="I1618" s="904"/>
      <c r="J1618" s="904"/>
      <c r="K1618" s="904"/>
      <c r="L1618" s="185">
        <v>68.650000000000006</v>
      </c>
      <c r="M1618" s="186"/>
      <c r="N1618" s="187" t="s">
        <v>31</v>
      </c>
      <c r="AA1618" s="137" t="s">
        <v>272</v>
      </c>
    </row>
    <row r="1619" spans="1:28" s="132" customFormat="1" x14ac:dyDescent="0.2">
      <c r="A1619" s="184"/>
      <c r="B1619" s="166" t="s">
        <v>31</v>
      </c>
      <c r="C1619" s="904" t="s">
        <v>273</v>
      </c>
      <c r="D1619" s="904"/>
      <c r="E1619" s="904"/>
      <c r="F1619" s="904"/>
      <c r="G1619" s="904"/>
      <c r="H1619" s="904"/>
      <c r="I1619" s="904"/>
      <c r="J1619" s="904"/>
      <c r="K1619" s="904"/>
      <c r="L1619" s="185">
        <v>3108.06</v>
      </c>
      <c r="M1619" s="186"/>
      <c r="N1619" s="187" t="s">
        <v>31</v>
      </c>
      <c r="AA1619" s="137" t="s">
        <v>273</v>
      </c>
    </row>
    <row r="1620" spans="1:28" s="132" customFormat="1" x14ac:dyDescent="0.2">
      <c r="A1620" s="184"/>
      <c r="B1620" s="166" t="s">
        <v>31</v>
      </c>
      <c r="C1620" s="904" t="s">
        <v>274</v>
      </c>
      <c r="D1620" s="904"/>
      <c r="E1620" s="904"/>
      <c r="F1620" s="904"/>
      <c r="G1620" s="904"/>
      <c r="H1620" s="904"/>
      <c r="I1620" s="904"/>
      <c r="J1620" s="904"/>
      <c r="K1620" s="904"/>
      <c r="L1620" s="185">
        <v>110.02</v>
      </c>
      <c r="M1620" s="186"/>
      <c r="N1620" s="187" t="s">
        <v>31</v>
      </c>
      <c r="AA1620" s="137" t="s">
        <v>274</v>
      </c>
    </row>
    <row r="1621" spans="1:28" s="132" customFormat="1" x14ac:dyDescent="0.2">
      <c r="A1621" s="184"/>
      <c r="B1621" s="166" t="s">
        <v>31</v>
      </c>
      <c r="C1621" s="904" t="s">
        <v>275</v>
      </c>
      <c r="D1621" s="904"/>
      <c r="E1621" s="904"/>
      <c r="F1621" s="904"/>
      <c r="G1621" s="904"/>
      <c r="H1621" s="904"/>
      <c r="I1621" s="904"/>
      <c r="J1621" s="904"/>
      <c r="K1621" s="904"/>
      <c r="L1621" s="185">
        <v>69.260000000000005</v>
      </c>
      <c r="M1621" s="186"/>
      <c r="N1621" s="187" t="s">
        <v>31</v>
      </c>
      <c r="AA1621" s="137" t="s">
        <v>275</v>
      </c>
    </row>
    <row r="1622" spans="1:28" s="132" customFormat="1" x14ac:dyDescent="0.2">
      <c r="A1622" s="184"/>
      <c r="B1622" s="166" t="s">
        <v>31</v>
      </c>
      <c r="C1622" s="904" t="s">
        <v>276</v>
      </c>
      <c r="D1622" s="904"/>
      <c r="E1622" s="904"/>
      <c r="F1622" s="904"/>
      <c r="G1622" s="904"/>
      <c r="H1622" s="904"/>
      <c r="I1622" s="904"/>
      <c r="J1622" s="904"/>
      <c r="K1622" s="904"/>
      <c r="L1622" s="185">
        <v>100.6</v>
      </c>
      <c r="M1622" s="186"/>
      <c r="N1622" s="187" t="s">
        <v>31</v>
      </c>
      <c r="AA1622" s="137" t="s">
        <v>276</v>
      </c>
    </row>
    <row r="1623" spans="1:28" s="132" customFormat="1" x14ac:dyDescent="0.2">
      <c r="A1623" s="184"/>
      <c r="B1623" s="166" t="s">
        <v>31</v>
      </c>
      <c r="C1623" s="904" t="s">
        <v>277</v>
      </c>
      <c r="D1623" s="904"/>
      <c r="E1623" s="904"/>
      <c r="F1623" s="904"/>
      <c r="G1623" s="904"/>
      <c r="H1623" s="904"/>
      <c r="I1623" s="904"/>
      <c r="J1623" s="904"/>
      <c r="K1623" s="904"/>
      <c r="L1623" s="185">
        <v>110.02</v>
      </c>
      <c r="M1623" s="186"/>
      <c r="N1623" s="187" t="s">
        <v>31</v>
      </c>
      <c r="AA1623" s="137" t="s">
        <v>277</v>
      </c>
    </row>
    <row r="1624" spans="1:28" s="132" customFormat="1" x14ac:dyDescent="0.2">
      <c r="A1624" s="184"/>
      <c r="B1624" s="166" t="s">
        <v>31</v>
      </c>
      <c r="C1624" s="904" t="s">
        <v>278</v>
      </c>
      <c r="D1624" s="904"/>
      <c r="E1624" s="904"/>
      <c r="F1624" s="904"/>
      <c r="G1624" s="904"/>
      <c r="H1624" s="904"/>
      <c r="I1624" s="904"/>
      <c r="J1624" s="904"/>
      <c r="K1624" s="904"/>
      <c r="L1624" s="185">
        <v>69.260000000000005</v>
      </c>
      <c r="M1624" s="186"/>
      <c r="N1624" s="187" t="s">
        <v>31</v>
      </c>
      <c r="AA1624" s="137" t="s">
        <v>278</v>
      </c>
    </row>
    <row r="1625" spans="1:28" s="132" customFormat="1" x14ac:dyDescent="0.2">
      <c r="A1625" s="184"/>
      <c r="B1625" s="178" t="s">
        <v>31</v>
      </c>
      <c r="C1625" s="919" t="s">
        <v>2480</v>
      </c>
      <c r="D1625" s="919"/>
      <c r="E1625" s="919"/>
      <c r="F1625" s="919"/>
      <c r="G1625" s="919"/>
      <c r="H1625" s="919"/>
      <c r="I1625" s="919"/>
      <c r="J1625" s="919"/>
      <c r="K1625" s="919"/>
      <c r="L1625" s="188">
        <v>3446.31</v>
      </c>
      <c r="M1625" s="189"/>
      <c r="N1625" s="190"/>
      <c r="AB1625" s="137" t="s">
        <v>2480</v>
      </c>
    </row>
    <row r="1626" spans="1:28" s="132" customFormat="1" x14ac:dyDescent="0.2">
      <c r="A1626" s="914" t="s">
        <v>2481</v>
      </c>
      <c r="B1626" s="915"/>
      <c r="C1626" s="915"/>
      <c r="D1626" s="915"/>
      <c r="E1626" s="915"/>
      <c r="F1626" s="915"/>
      <c r="G1626" s="915"/>
      <c r="H1626" s="915"/>
      <c r="I1626" s="915"/>
      <c r="J1626" s="915"/>
      <c r="K1626" s="915"/>
      <c r="L1626" s="915"/>
      <c r="M1626" s="915"/>
      <c r="N1626" s="916"/>
      <c r="P1626" s="137" t="s">
        <v>2481</v>
      </c>
    </row>
    <row r="1627" spans="1:28" s="132" customFormat="1" ht="56.25" x14ac:dyDescent="0.2">
      <c r="A1627" s="157" t="s">
        <v>2482</v>
      </c>
      <c r="B1627" s="158" t="s">
        <v>1869</v>
      </c>
      <c r="C1627" s="917" t="s">
        <v>1870</v>
      </c>
      <c r="D1627" s="917"/>
      <c r="E1627" s="917"/>
      <c r="F1627" s="159" t="s">
        <v>228</v>
      </c>
      <c r="G1627" s="159" t="s">
        <v>31</v>
      </c>
      <c r="H1627" s="159" t="s">
        <v>31</v>
      </c>
      <c r="I1627" s="159" t="s">
        <v>2483</v>
      </c>
      <c r="J1627" s="160" t="s">
        <v>31</v>
      </c>
      <c r="K1627" s="159" t="s">
        <v>31</v>
      </c>
      <c r="L1627" s="160" t="s">
        <v>31</v>
      </c>
      <c r="M1627" s="161" t="s">
        <v>31</v>
      </c>
      <c r="N1627" s="162" t="s">
        <v>31</v>
      </c>
      <c r="R1627" s="137" t="s">
        <v>1870</v>
      </c>
    </row>
    <row r="1628" spans="1:28" s="132" customFormat="1" x14ac:dyDescent="0.2">
      <c r="A1628" s="163"/>
      <c r="B1628" s="164"/>
      <c r="C1628" s="904" t="s">
        <v>2484</v>
      </c>
      <c r="D1628" s="904"/>
      <c r="E1628" s="904"/>
      <c r="F1628" s="904"/>
      <c r="G1628" s="904"/>
      <c r="H1628" s="904"/>
      <c r="I1628" s="904"/>
      <c r="J1628" s="904"/>
      <c r="K1628" s="904"/>
      <c r="L1628" s="904"/>
      <c r="M1628" s="904"/>
      <c r="N1628" s="912"/>
      <c r="S1628" s="137" t="s">
        <v>2484</v>
      </c>
    </row>
    <row r="1629" spans="1:28" s="132" customFormat="1" ht="33.75" x14ac:dyDescent="0.2">
      <c r="A1629" s="165"/>
      <c r="B1629" s="166" t="s">
        <v>518</v>
      </c>
      <c r="C1629" s="904" t="s">
        <v>519</v>
      </c>
      <c r="D1629" s="904"/>
      <c r="E1629" s="904"/>
      <c r="F1629" s="904"/>
      <c r="G1629" s="904"/>
      <c r="H1629" s="904"/>
      <c r="I1629" s="904"/>
      <c r="J1629" s="904"/>
      <c r="K1629" s="904"/>
      <c r="L1629" s="904"/>
      <c r="M1629" s="904"/>
      <c r="N1629" s="912"/>
      <c r="T1629" s="137" t="s">
        <v>519</v>
      </c>
    </row>
    <row r="1630" spans="1:28" s="132" customFormat="1" x14ac:dyDescent="0.2">
      <c r="A1630" s="167"/>
      <c r="B1630" s="166" t="s">
        <v>235</v>
      </c>
      <c r="C1630" s="904" t="s">
        <v>236</v>
      </c>
      <c r="D1630" s="904"/>
      <c r="E1630" s="904"/>
      <c r="F1630" s="168" t="s">
        <v>31</v>
      </c>
      <c r="G1630" s="168" t="s">
        <v>31</v>
      </c>
      <c r="H1630" s="168" t="s">
        <v>31</v>
      </c>
      <c r="I1630" s="168" t="s">
        <v>31</v>
      </c>
      <c r="J1630" s="169">
        <v>4547.3</v>
      </c>
      <c r="K1630" s="168" t="s">
        <v>520</v>
      </c>
      <c r="L1630" s="169">
        <v>1040.19</v>
      </c>
      <c r="M1630" s="170" t="s">
        <v>31</v>
      </c>
      <c r="N1630" s="171" t="s">
        <v>31</v>
      </c>
      <c r="U1630" s="137" t="s">
        <v>236</v>
      </c>
    </row>
    <row r="1631" spans="1:28" s="132" customFormat="1" x14ac:dyDescent="0.2">
      <c r="A1631" s="167"/>
      <c r="B1631" s="166" t="s">
        <v>238</v>
      </c>
      <c r="C1631" s="904" t="s">
        <v>239</v>
      </c>
      <c r="D1631" s="904"/>
      <c r="E1631" s="904"/>
      <c r="F1631" s="168" t="s">
        <v>31</v>
      </c>
      <c r="G1631" s="168" t="s">
        <v>31</v>
      </c>
      <c r="H1631" s="168" t="s">
        <v>31</v>
      </c>
      <c r="I1631" s="168" t="s">
        <v>31</v>
      </c>
      <c r="J1631" s="169">
        <v>499.5</v>
      </c>
      <c r="K1631" s="168" t="s">
        <v>520</v>
      </c>
      <c r="L1631" s="169">
        <v>114.26</v>
      </c>
      <c r="M1631" s="170" t="s">
        <v>31</v>
      </c>
      <c r="N1631" s="171" t="s">
        <v>31</v>
      </c>
      <c r="U1631" s="137" t="s">
        <v>239</v>
      </c>
    </row>
    <row r="1632" spans="1:28" s="132" customFormat="1" x14ac:dyDescent="0.2">
      <c r="A1632" s="167"/>
      <c r="B1632" s="166" t="s">
        <v>31</v>
      </c>
      <c r="C1632" s="904" t="s">
        <v>240</v>
      </c>
      <c r="D1632" s="904"/>
      <c r="E1632" s="904"/>
      <c r="F1632" s="168" t="s">
        <v>241</v>
      </c>
      <c r="G1632" s="168" t="s">
        <v>447</v>
      </c>
      <c r="H1632" s="168" t="s">
        <v>520</v>
      </c>
      <c r="I1632" s="168" t="s">
        <v>2485</v>
      </c>
      <c r="J1632" s="169" t="s">
        <v>31</v>
      </c>
      <c r="K1632" s="168" t="s">
        <v>31</v>
      </c>
      <c r="L1632" s="169" t="s">
        <v>31</v>
      </c>
      <c r="M1632" s="170" t="s">
        <v>31</v>
      </c>
      <c r="N1632" s="171" t="s">
        <v>31</v>
      </c>
      <c r="V1632" s="137" t="s">
        <v>240</v>
      </c>
    </row>
    <row r="1633" spans="1:24" s="132" customFormat="1" x14ac:dyDescent="0.2">
      <c r="A1633" s="167"/>
      <c r="B1633" s="166" t="s">
        <v>31</v>
      </c>
      <c r="C1633" s="917" t="s">
        <v>244</v>
      </c>
      <c r="D1633" s="917"/>
      <c r="E1633" s="917"/>
      <c r="F1633" s="159" t="s">
        <v>31</v>
      </c>
      <c r="G1633" s="159" t="s">
        <v>31</v>
      </c>
      <c r="H1633" s="159" t="s">
        <v>31</v>
      </c>
      <c r="I1633" s="159" t="s">
        <v>31</v>
      </c>
      <c r="J1633" s="160">
        <v>4547.3</v>
      </c>
      <c r="K1633" s="159" t="s">
        <v>31</v>
      </c>
      <c r="L1633" s="160">
        <v>1040.19</v>
      </c>
      <c r="M1633" s="161" t="s">
        <v>31</v>
      </c>
      <c r="N1633" s="162" t="s">
        <v>31</v>
      </c>
      <c r="W1633" s="137" t="s">
        <v>244</v>
      </c>
    </row>
    <row r="1634" spans="1:24" s="132" customFormat="1" x14ac:dyDescent="0.2">
      <c r="A1634" s="167"/>
      <c r="B1634" s="166" t="s">
        <v>31</v>
      </c>
      <c r="C1634" s="904" t="s">
        <v>245</v>
      </c>
      <c r="D1634" s="904"/>
      <c r="E1634" s="904"/>
      <c r="F1634" s="168" t="s">
        <v>31</v>
      </c>
      <c r="G1634" s="168" t="s">
        <v>31</v>
      </c>
      <c r="H1634" s="168" t="s">
        <v>31</v>
      </c>
      <c r="I1634" s="168" t="s">
        <v>31</v>
      </c>
      <c r="J1634" s="169" t="s">
        <v>31</v>
      </c>
      <c r="K1634" s="168" t="s">
        <v>31</v>
      </c>
      <c r="L1634" s="169">
        <v>114.26</v>
      </c>
      <c r="M1634" s="170" t="s">
        <v>31</v>
      </c>
      <c r="N1634" s="171" t="s">
        <v>31</v>
      </c>
      <c r="V1634" s="137" t="s">
        <v>245</v>
      </c>
    </row>
    <row r="1635" spans="1:24" s="132" customFormat="1" ht="33.75" x14ac:dyDescent="0.2">
      <c r="A1635" s="167"/>
      <c r="B1635" s="166" t="s">
        <v>246</v>
      </c>
      <c r="C1635" s="904" t="s">
        <v>247</v>
      </c>
      <c r="D1635" s="904"/>
      <c r="E1635" s="904"/>
      <c r="F1635" s="168" t="s">
        <v>144</v>
      </c>
      <c r="G1635" s="168" t="s">
        <v>248</v>
      </c>
      <c r="H1635" s="168" t="s">
        <v>31</v>
      </c>
      <c r="I1635" s="168" t="s">
        <v>248</v>
      </c>
      <c r="J1635" s="169" t="s">
        <v>31</v>
      </c>
      <c r="K1635" s="168" t="s">
        <v>31</v>
      </c>
      <c r="L1635" s="169">
        <v>108.55</v>
      </c>
      <c r="M1635" s="170" t="s">
        <v>31</v>
      </c>
      <c r="N1635" s="171" t="s">
        <v>31</v>
      </c>
      <c r="V1635" s="137" t="s">
        <v>247</v>
      </c>
    </row>
    <row r="1636" spans="1:24" s="132" customFormat="1" ht="22.5" x14ac:dyDescent="0.2">
      <c r="A1636" s="167"/>
      <c r="B1636" s="166" t="s">
        <v>249</v>
      </c>
      <c r="C1636" s="904" t="s">
        <v>250</v>
      </c>
      <c r="D1636" s="904"/>
      <c r="E1636" s="904"/>
      <c r="F1636" s="168" t="s">
        <v>144</v>
      </c>
      <c r="G1636" s="168" t="s">
        <v>251</v>
      </c>
      <c r="H1636" s="168" t="s">
        <v>31</v>
      </c>
      <c r="I1636" s="168" t="s">
        <v>251</v>
      </c>
      <c r="J1636" s="169" t="s">
        <v>31</v>
      </c>
      <c r="K1636" s="168" t="s">
        <v>31</v>
      </c>
      <c r="L1636" s="169">
        <v>57.13</v>
      </c>
      <c r="M1636" s="170" t="s">
        <v>31</v>
      </c>
      <c r="N1636" s="171" t="s">
        <v>31</v>
      </c>
      <c r="V1636" s="137" t="s">
        <v>250</v>
      </c>
    </row>
    <row r="1637" spans="1:24" s="132" customFormat="1" x14ac:dyDescent="0.2">
      <c r="A1637" s="172"/>
      <c r="B1637" s="173"/>
      <c r="C1637" s="918" t="s">
        <v>252</v>
      </c>
      <c r="D1637" s="918"/>
      <c r="E1637" s="918"/>
      <c r="F1637" s="174" t="s">
        <v>31</v>
      </c>
      <c r="G1637" s="174" t="s">
        <v>31</v>
      </c>
      <c r="H1637" s="174" t="s">
        <v>31</v>
      </c>
      <c r="I1637" s="174" t="s">
        <v>31</v>
      </c>
      <c r="J1637" s="175" t="s">
        <v>31</v>
      </c>
      <c r="K1637" s="174" t="s">
        <v>31</v>
      </c>
      <c r="L1637" s="175">
        <v>1205.8699999999999</v>
      </c>
      <c r="M1637" s="161" t="s">
        <v>31</v>
      </c>
      <c r="N1637" s="176" t="s">
        <v>31</v>
      </c>
      <c r="X1637" s="137" t="s">
        <v>252</v>
      </c>
    </row>
    <row r="1638" spans="1:24" s="132" customFormat="1" ht="45" x14ac:dyDescent="0.2">
      <c r="A1638" s="157" t="s">
        <v>2486</v>
      </c>
      <c r="B1638" s="158" t="s">
        <v>263</v>
      </c>
      <c r="C1638" s="917" t="s">
        <v>305</v>
      </c>
      <c r="D1638" s="917"/>
      <c r="E1638" s="917"/>
      <c r="F1638" s="159" t="s">
        <v>265</v>
      </c>
      <c r="G1638" s="159" t="s">
        <v>31</v>
      </c>
      <c r="H1638" s="159" t="s">
        <v>31</v>
      </c>
      <c r="I1638" s="159" t="s">
        <v>2487</v>
      </c>
      <c r="J1638" s="160">
        <v>2.91</v>
      </c>
      <c r="K1638" s="159" t="s">
        <v>31</v>
      </c>
      <c r="L1638" s="160">
        <v>958.55</v>
      </c>
      <c r="M1638" s="161" t="s">
        <v>31</v>
      </c>
      <c r="N1638" s="162" t="s">
        <v>31</v>
      </c>
      <c r="R1638" s="137" t="s">
        <v>305</v>
      </c>
    </row>
    <row r="1639" spans="1:24" s="132" customFormat="1" x14ac:dyDescent="0.2">
      <c r="A1639" s="163"/>
      <c r="B1639" s="164"/>
      <c r="C1639" s="904" t="s">
        <v>2488</v>
      </c>
      <c r="D1639" s="904"/>
      <c r="E1639" s="904"/>
      <c r="F1639" s="904"/>
      <c r="G1639" s="904"/>
      <c r="H1639" s="904"/>
      <c r="I1639" s="904"/>
      <c r="J1639" s="904"/>
      <c r="K1639" s="904"/>
      <c r="L1639" s="904"/>
      <c r="M1639" s="904"/>
      <c r="N1639" s="912"/>
      <c r="S1639" s="137" t="s">
        <v>2488</v>
      </c>
    </row>
    <row r="1640" spans="1:24" s="132" customFormat="1" ht="45" x14ac:dyDescent="0.2">
      <c r="A1640" s="157" t="s">
        <v>2489</v>
      </c>
      <c r="B1640" s="158" t="s">
        <v>1876</v>
      </c>
      <c r="C1640" s="917" t="s">
        <v>1877</v>
      </c>
      <c r="D1640" s="917"/>
      <c r="E1640" s="917"/>
      <c r="F1640" s="159" t="s">
        <v>228</v>
      </c>
      <c r="G1640" s="159" t="s">
        <v>31</v>
      </c>
      <c r="H1640" s="159" t="s">
        <v>31</v>
      </c>
      <c r="I1640" s="159" t="s">
        <v>2490</v>
      </c>
      <c r="J1640" s="160" t="s">
        <v>31</v>
      </c>
      <c r="K1640" s="159" t="s">
        <v>31</v>
      </c>
      <c r="L1640" s="160" t="s">
        <v>31</v>
      </c>
      <c r="M1640" s="161" t="s">
        <v>31</v>
      </c>
      <c r="N1640" s="162" t="s">
        <v>31</v>
      </c>
      <c r="R1640" s="137" t="s">
        <v>1877</v>
      </c>
    </row>
    <row r="1641" spans="1:24" s="132" customFormat="1" x14ac:dyDescent="0.2">
      <c r="A1641" s="163"/>
      <c r="B1641" s="164"/>
      <c r="C1641" s="904" t="s">
        <v>2491</v>
      </c>
      <c r="D1641" s="904"/>
      <c r="E1641" s="904"/>
      <c r="F1641" s="904"/>
      <c r="G1641" s="904"/>
      <c r="H1641" s="904"/>
      <c r="I1641" s="904"/>
      <c r="J1641" s="904"/>
      <c r="K1641" s="904"/>
      <c r="L1641" s="904"/>
      <c r="M1641" s="904"/>
      <c r="N1641" s="912"/>
      <c r="S1641" s="137" t="s">
        <v>2491</v>
      </c>
    </row>
    <row r="1642" spans="1:24" s="132" customFormat="1" ht="33.75" x14ac:dyDescent="0.2">
      <c r="A1642" s="165"/>
      <c r="B1642" s="166" t="s">
        <v>518</v>
      </c>
      <c r="C1642" s="904" t="s">
        <v>519</v>
      </c>
      <c r="D1642" s="904"/>
      <c r="E1642" s="904"/>
      <c r="F1642" s="904"/>
      <c r="G1642" s="904"/>
      <c r="H1642" s="904"/>
      <c r="I1642" s="904"/>
      <c r="J1642" s="904"/>
      <c r="K1642" s="904"/>
      <c r="L1642" s="904"/>
      <c r="M1642" s="904"/>
      <c r="N1642" s="912"/>
      <c r="T1642" s="137" t="s">
        <v>519</v>
      </c>
    </row>
    <row r="1643" spans="1:24" s="132" customFormat="1" x14ac:dyDescent="0.2">
      <c r="A1643" s="167"/>
      <c r="B1643" s="166" t="s">
        <v>235</v>
      </c>
      <c r="C1643" s="904" t="s">
        <v>236</v>
      </c>
      <c r="D1643" s="904"/>
      <c r="E1643" s="904"/>
      <c r="F1643" s="168" t="s">
        <v>31</v>
      </c>
      <c r="G1643" s="168" t="s">
        <v>31</v>
      </c>
      <c r="H1643" s="168" t="s">
        <v>31</v>
      </c>
      <c r="I1643" s="168" t="s">
        <v>31</v>
      </c>
      <c r="J1643" s="169">
        <v>4500</v>
      </c>
      <c r="K1643" s="168" t="s">
        <v>520</v>
      </c>
      <c r="L1643" s="169">
        <v>2162.81</v>
      </c>
      <c r="M1643" s="170" t="s">
        <v>31</v>
      </c>
      <c r="N1643" s="171" t="s">
        <v>31</v>
      </c>
      <c r="U1643" s="137" t="s">
        <v>236</v>
      </c>
    </row>
    <row r="1644" spans="1:24" s="132" customFormat="1" x14ac:dyDescent="0.2">
      <c r="A1644" s="167"/>
      <c r="B1644" s="166" t="s">
        <v>238</v>
      </c>
      <c r="C1644" s="904" t="s">
        <v>239</v>
      </c>
      <c r="D1644" s="904"/>
      <c r="E1644" s="904"/>
      <c r="F1644" s="168" t="s">
        <v>31</v>
      </c>
      <c r="G1644" s="168" t="s">
        <v>31</v>
      </c>
      <c r="H1644" s="168" t="s">
        <v>31</v>
      </c>
      <c r="I1644" s="168" t="s">
        <v>31</v>
      </c>
      <c r="J1644" s="169">
        <v>607.5</v>
      </c>
      <c r="K1644" s="168" t="s">
        <v>520</v>
      </c>
      <c r="L1644" s="169">
        <v>291.98</v>
      </c>
      <c r="M1644" s="170" t="s">
        <v>31</v>
      </c>
      <c r="N1644" s="171" t="s">
        <v>31</v>
      </c>
      <c r="U1644" s="137" t="s">
        <v>239</v>
      </c>
    </row>
    <row r="1645" spans="1:24" s="132" customFormat="1" x14ac:dyDescent="0.2">
      <c r="A1645" s="167"/>
      <c r="B1645" s="166" t="s">
        <v>31</v>
      </c>
      <c r="C1645" s="904" t="s">
        <v>240</v>
      </c>
      <c r="D1645" s="904"/>
      <c r="E1645" s="904"/>
      <c r="F1645" s="168" t="s">
        <v>241</v>
      </c>
      <c r="G1645" s="168" t="s">
        <v>1606</v>
      </c>
      <c r="H1645" s="168" t="s">
        <v>520</v>
      </c>
      <c r="I1645" s="168" t="s">
        <v>2492</v>
      </c>
      <c r="J1645" s="169" t="s">
        <v>31</v>
      </c>
      <c r="K1645" s="168" t="s">
        <v>31</v>
      </c>
      <c r="L1645" s="169" t="s">
        <v>31</v>
      </c>
      <c r="M1645" s="170" t="s">
        <v>31</v>
      </c>
      <c r="N1645" s="171" t="s">
        <v>31</v>
      </c>
      <c r="V1645" s="137" t="s">
        <v>240</v>
      </c>
    </row>
    <row r="1646" spans="1:24" s="132" customFormat="1" x14ac:dyDescent="0.2">
      <c r="A1646" s="167"/>
      <c r="B1646" s="166" t="s">
        <v>31</v>
      </c>
      <c r="C1646" s="917" t="s">
        <v>244</v>
      </c>
      <c r="D1646" s="917"/>
      <c r="E1646" s="917"/>
      <c r="F1646" s="159" t="s">
        <v>31</v>
      </c>
      <c r="G1646" s="159" t="s">
        <v>31</v>
      </c>
      <c r="H1646" s="159" t="s">
        <v>31</v>
      </c>
      <c r="I1646" s="159" t="s">
        <v>31</v>
      </c>
      <c r="J1646" s="160">
        <v>4500</v>
      </c>
      <c r="K1646" s="159" t="s">
        <v>31</v>
      </c>
      <c r="L1646" s="160">
        <v>2162.81</v>
      </c>
      <c r="M1646" s="161" t="s">
        <v>31</v>
      </c>
      <c r="N1646" s="162" t="s">
        <v>31</v>
      </c>
      <c r="W1646" s="137" t="s">
        <v>244</v>
      </c>
    </row>
    <row r="1647" spans="1:24" s="132" customFormat="1" x14ac:dyDescent="0.2">
      <c r="A1647" s="167"/>
      <c r="B1647" s="166" t="s">
        <v>31</v>
      </c>
      <c r="C1647" s="904" t="s">
        <v>245</v>
      </c>
      <c r="D1647" s="904"/>
      <c r="E1647" s="904"/>
      <c r="F1647" s="168" t="s">
        <v>31</v>
      </c>
      <c r="G1647" s="168" t="s">
        <v>31</v>
      </c>
      <c r="H1647" s="168" t="s">
        <v>31</v>
      </c>
      <c r="I1647" s="168" t="s">
        <v>31</v>
      </c>
      <c r="J1647" s="169" t="s">
        <v>31</v>
      </c>
      <c r="K1647" s="168" t="s">
        <v>31</v>
      </c>
      <c r="L1647" s="169">
        <v>291.98</v>
      </c>
      <c r="M1647" s="170" t="s">
        <v>31</v>
      </c>
      <c r="N1647" s="171" t="s">
        <v>31</v>
      </c>
      <c r="V1647" s="137" t="s">
        <v>245</v>
      </c>
    </row>
    <row r="1648" spans="1:24" s="132" customFormat="1" ht="33.75" x14ac:dyDescent="0.2">
      <c r="A1648" s="167"/>
      <c r="B1648" s="166" t="s">
        <v>246</v>
      </c>
      <c r="C1648" s="904" t="s">
        <v>247</v>
      </c>
      <c r="D1648" s="904"/>
      <c r="E1648" s="904"/>
      <c r="F1648" s="168" t="s">
        <v>144</v>
      </c>
      <c r="G1648" s="168" t="s">
        <v>248</v>
      </c>
      <c r="H1648" s="168" t="s">
        <v>31</v>
      </c>
      <c r="I1648" s="168" t="s">
        <v>248</v>
      </c>
      <c r="J1648" s="169" t="s">
        <v>31</v>
      </c>
      <c r="K1648" s="168" t="s">
        <v>31</v>
      </c>
      <c r="L1648" s="169">
        <v>277.38</v>
      </c>
      <c r="M1648" s="170" t="s">
        <v>31</v>
      </c>
      <c r="N1648" s="171" t="s">
        <v>31</v>
      </c>
      <c r="V1648" s="137" t="s">
        <v>247</v>
      </c>
    </row>
    <row r="1649" spans="1:24" s="132" customFormat="1" ht="22.5" x14ac:dyDescent="0.2">
      <c r="A1649" s="167"/>
      <c r="B1649" s="166" t="s">
        <v>249</v>
      </c>
      <c r="C1649" s="904" t="s">
        <v>250</v>
      </c>
      <c r="D1649" s="904"/>
      <c r="E1649" s="904"/>
      <c r="F1649" s="168" t="s">
        <v>144</v>
      </c>
      <c r="G1649" s="168" t="s">
        <v>251</v>
      </c>
      <c r="H1649" s="168" t="s">
        <v>31</v>
      </c>
      <c r="I1649" s="168" t="s">
        <v>251</v>
      </c>
      <c r="J1649" s="169" t="s">
        <v>31</v>
      </c>
      <c r="K1649" s="168" t="s">
        <v>31</v>
      </c>
      <c r="L1649" s="169">
        <v>145.99</v>
      </c>
      <c r="M1649" s="170" t="s">
        <v>31</v>
      </c>
      <c r="N1649" s="171" t="s">
        <v>31</v>
      </c>
      <c r="V1649" s="137" t="s">
        <v>250</v>
      </c>
    </row>
    <row r="1650" spans="1:24" s="132" customFormat="1" x14ac:dyDescent="0.2">
      <c r="A1650" s="172"/>
      <c r="B1650" s="173"/>
      <c r="C1650" s="918" t="s">
        <v>252</v>
      </c>
      <c r="D1650" s="918"/>
      <c r="E1650" s="918"/>
      <c r="F1650" s="174" t="s">
        <v>31</v>
      </c>
      <c r="G1650" s="174" t="s">
        <v>31</v>
      </c>
      <c r="H1650" s="174" t="s">
        <v>31</v>
      </c>
      <c r="I1650" s="174" t="s">
        <v>31</v>
      </c>
      <c r="J1650" s="175" t="s">
        <v>31</v>
      </c>
      <c r="K1650" s="174" t="s">
        <v>31</v>
      </c>
      <c r="L1650" s="175">
        <v>2586.1799999999998</v>
      </c>
      <c r="M1650" s="161" t="s">
        <v>31</v>
      </c>
      <c r="N1650" s="176" t="s">
        <v>31</v>
      </c>
      <c r="X1650" s="137" t="s">
        <v>252</v>
      </c>
    </row>
    <row r="1651" spans="1:24" s="132" customFormat="1" ht="33.75" x14ac:dyDescent="0.2">
      <c r="A1651" s="157" t="s">
        <v>2493</v>
      </c>
      <c r="B1651" s="158" t="s">
        <v>1881</v>
      </c>
      <c r="C1651" s="917" t="s">
        <v>1882</v>
      </c>
      <c r="D1651" s="917"/>
      <c r="E1651" s="917"/>
      <c r="F1651" s="159" t="s">
        <v>228</v>
      </c>
      <c r="G1651" s="159" t="s">
        <v>31</v>
      </c>
      <c r="H1651" s="159" t="s">
        <v>31</v>
      </c>
      <c r="I1651" s="159" t="s">
        <v>2490</v>
      </c>
      <c r="J1651" s="160" t="s">
        <v>31</v>
      </c>
      <c r="K1651" s="159" t="s">
        <v>31</v>
      </c>
      <c r="L1651" s="160" t="s">
        <v>31</v>
      </c>
      <c r="M1651" s="161" t="s">
        <v>31</v>
      </c>
      <c r="N1651" s="162" t="s">
        <v>31</v>
      </c>
      <c r="R1651" s="137" t="s">
        <v>1882</v>
      </c>
    </row>
    <row r="1652" spans="1:24" s="132" customFormat="1" x14ac:dyDescent="0.2">
      <c r="A1652" s="163"/>
      <c r="B1652" s="164"/>
      <c r="C1652" s="904" t="s">
        <v>2491</v>
      </c>
      <c r="D1652" s="904"/>
      <c r="E1652" s="904"/>
      <c r="F1652" s="904"/>
      <c r="G1652" s="904"/>
      <c r="H1652" s="904"/>
      <c r="I1652" s="904"/>
      <c r="J1652" s="904"/>
      <c r="K1652" s="904"/>
      <c r="L1652" s="904"/>
      <c r="M1652" s="904"/>
      <c r="N1652" s="912"/>
      <c r="S1652" s="137" t="s">
        <v>2491</v>
      </c>
    </row>
    <row r="1653" spans="1:24" s="132" customFormat="1" ht="33.75" x14ac:dyDescent="0.2">
      <c r="A1653" s="165"/>
      <c r="B1653" s="166" t="s">
        <v>518</v>
      </c>
      <c r="C1653" s="904" t="s">
        <v>519</v>
      </c>
      <c r="D1653" s="904"/>
      <c r="E1653" s="904"/>
      <c r="F1653" s="904"/>
      <c r="G1653" s="904"/>
      <c r="H1653" s="904"/>
      <c r="I1653" s="904"/>
      <c r="J1653" s="904"/>
      <c r="K1653" s="904"/>
      <c r="L1653" s="904"/>
      <c r="M1653" s="904"/>
      <c r="N1653" s="912"/>
      <c r="T1653" s="137" t="s">
        <v>519</v>
      </c>
    </row>
    <row r="1654" spans="1:24" s="132" customFormat="1" x14ac:dyDescent="0.2">
      <c r="A1654" s="167"/>
      <c r="B1654" s="166" t="s">
        <v>235</v>
      </c>
      <c r="C1654" s="904" t="s">
        <v>236</v>
      </c>
      <c r="D1654" s="904"/>
      <c r="E1654" s="904"/>
      <c r="F1654" s="168" t="s">
        <v>31</v>
      </c>
      <c r="G1654" s="168" t="s">
        <v>31</v>
      </c>
      <c r="H1654" s="168" t="s">
        <v>31</v>
      </c>
      <c r="I1654" s="168" t="s">
        <v>31</v>
      </c>
      <c r="J1654" s="169">
        <v>1699.71</v>
      </c>
      <c r="K1654" s="168" t="s">
        <v>520</v>
      </c>
      <c r="L1654" s="169">
        <v>816.92</v>
      </c>
      <c r="M1654" s="170" t="s">
        <v>31</v>
      </c>
      <c r="N1654" s="171" t="s">
        <v>31</v>
      </c>
      <c r="U1654" s="137" t="s">
        <v>236</v>
      </c>
    </row>
    <row r="1655" spans="1:24" s="132" customFormat="1" x14ac:dyDescent="0.2">
      <c r="A1655" s="167"/>
      <c r="B1655" s="166" t="s">
        <v>238</v>
      </c>
      <c r="C1655" s="904" t="s">
        <v>239</v>
      </c>
      <c r="D1655" s="904"/>
      <c r="E1655" s="904"/>
      <c r="F1655" s="168" t="s">
        <v>31</v>
      </c>
      <c r="G1655" s="168" t="s">
        <v>31</v>
      </c>
      <c r="H1655" s="168" t="s">
        <v>31</v>
      </c>
      <c r="I1655" s="168" t="s">
        <v>31</v>
      </c>
      <c r="J1655" s="169">
        <v>172.8</v>
      </c>
      <c r="K1655" s="168" t="s">
        <v>520</v>
      </c>
      <c r="L1655" s="169">
        <v>83.05</v>
      </c>
      <c r="M1655" s="170" t="s">
        <v>31</v>
      </c>
      <c r="N1655" s="171" t="s">
        <v>31</v>
      </c>
      <c r="U1655" s="137" t="s">
        <v>239</v>
      </c>
    </row>
    <row r="1656" spans="1:24" s="132" customFormat="1" x14ac:dyDescent="0.2">
      <c r="A1656" s="167"/>
      <c r="B1656" s="166" t="s">
        <v>31</v>
      </c>
      <c r="C1656" s="904" t="s">
        <v>240</v>
      </c>
      <c r="D1656" s="904"/>
      <c r="E1656" s="904"/>
      <c r="F1656" s="168" t="s">
        <v>241</v>
      </c>
      <c r="G1656" s="168" t="s">
        <v>1883</v>
      </c>
      <c r="H1656" s="168" t="s">
        <v>520</v>
      </c>
      <c r="I1656" s="168" t="s">
        <v>2494</v>
      </c>
      <c r="J1656" s="169" t="s">
        <v>31</v>
      </c>
      <c r="K1656" s="168" t="s">
        <v>31</v>
      </c>
      <c r="L1656" s="169" t="s">
        <v>31</v>
      </c>
      <c r="M1656" s="170" t="s">
        <v>31</v>
      </c>
      <c r="N1656" s="171" t="s">
        <v>31</v>
      </c>
      <c r="V1656" s="137" t="s">
        <v>240</v>
      </c>
    </row>
    <row r="1657" spans="1:24" s="132" customFormat="1" x14ac:dyDescent="0.2">
      <c r="A1657" s="167"/>
      <c r="B1657" s="166" t="s">
        <v>31</v>
      </c>
      <c r="C1657" s="917" t="s">
        <v>244</v>
      </c>
      <c r="D1657" s="917"/>
      <c r="E1657" s="917"/>
      <c r="F1657" s="159" t="s">
        <v>31</v>
      </c>
      <c r="G1657" s="159" t="s">
        <v>31</v>
      </c>
      <c r="H1657" s="159" t="s">
        <v>31</v>
      </c>
      <c r="I1657" s="159" t="s">
        <v>31</v>
      </c>
      <c r="J1657" s="160">
        <v>1699.71</v>
      </c>
      <c r="K1657" s="159" t="s">
        <v>31</v>
      </c>
      <c r="L1657" s="160">
        <v>816.92</v>
      </c>
      <c r="M1657" s="161" t="s">
        <v>31</v>
      </c>
      <c r="N1657" s="162" t="s">
        <v>31</v>
      </c>
      <c r="W1657" s="137" t="s">
        <v>244</v>
      </c>
    </row>
    <row r="1658" spans="1:24" s="132" customFormat="1" x14ac:dyDescent="0.2">
      <c r="A1658" s="167"/>
      <c r="B1658" s="166" t="s">
        <v>31</v>
      </c>
      <c r="C1658" s="904" t="s">
        <v>245</v>
      </c>
      <c r="D1658" s="904"/>
      <c r="E1658" s="904"/>
      <c r="F1658" s="168" t="s">
        <v>31</v>
      </c>
      <c r="G1658" s="168" t="s">
        <v>31</v>
      </c>
      <c r="H1658" s="168" t="s">
        <v>31</v>
      </c>
      <c r="I1658" s="168" t="s">
        <v>31</v>
      </c>
      <c r="J1658" s="169" t="s">
        <v>31</v>
      </c>
      <c r="K1658" s="168" t="s">
        <v>31</v>
      </c>
      <c r="L1658" s="169">
        <v>83.05</v>
      </c>
      <c r="M1658" s="170" t="s">
        <v>31</v>
      </c>
      <c r="N1658" s="171" t="s">
        <v>31</v>
      </c>
      <c r="V1658" s="137" t="s">
        <v>245</v>
      </c>
    </row>
    <row r="1659" spans="1:24" s="132" customFormat="1" ht="33.75" x14ac:dyDescent="0.2">
      <c r="A1659" s="167"/>
      <c r="B1659" s="166" t="s">
        <v>246</v>
      </c>
      <c r="C1659" s="904" t="s">
        <v>247</v>
      </c>
      <c r="D1659" s="904"/>
      <c r="E1659" s="904"/>
      <c r="F1659" s="168" t="s">
        <v>144</v>
      </c>
      <c r="G1659" s="168" t="s">
        <v>248</v>
      </c>
      <c r="H1659" s="168" t="s">
        <v>31</v>
      </c>
      <c r="I1659" s="168" t="s">
        <v>248</v>
      </c>
      <c r="J1659" s="169" t="s">
        <v>31</v>
      </c>
      <c r="K1659" s="168" t="s">
        <v>31</v>
      </c>
      <c r="L1659" s="169">
        <v>78.900000000000006</v>
      </c>
      <c r="M1659" s="170" t="s">
        <v>31</v>
      </c>
      <c r="N1659" s="171" t="s">
        <v>31</v>
      </c>
      <c r="V1659" s="137" t="s">
        <v>247</v>
      </c>
    </row>
    <row r="1660" spans="1:24" s="132" customFormat="1" ht="22.5" x14ac:dyDescent="0.2">
      <c r="A1660" s="167"/>
      <c r="B1660" s="166" t="s">
        <v>249</v>
      </c>
      <c r="C1660" s="904" t="s">
        <v>250</v>
      </c>
      <c r="D1660" s="904"/>
      <c r="E1660" s="904"/>
      <c r="F1660" s="168" t="s">
        <v>144</v>
      </c>
      <c r="G1660" s="168" t="s">
        <v>251</v>
      </c>
      <c r="H1660" s="168" t="s">
        <v>31</v>
      </c>
      <c r="I1660" s="168" t="s">
        <v>251</v>
      </c>
      <c r="J1660" s="169" t="s">
        <v>31</v>
      </c>
      <c r="K1660" s="168" t="s">
        <v>31</v>
      </c>
      <c r="L1660" s="169">
        <v>41.53</v>
      </c>
      <c r="M1660" s="170" t="s">
        <v>31</v>
      </c>
      <c r="N1660" s="171" t="s">
        <v>31</v>
      </c>
      <c r="V1660" s="137" t="s">
        <v>250</v>
      </c>
    </row>
    <row r="1661" spans="1:24" s="132" customFormat="1" x14ac:dyDescent="0.2">
      <c r="A1661" s="172"/>
      <c r="B1661" s="173"/>
      <c r="C1661" s="918" t="s">
        <v>252</v>
      </c>
      <c r="D1661" s="918"/>
      <c r="E1661" s="918"/>
      <c r="F1661" s="174" t="s">
        <v>31</v>
      </c>
      <c r="G1661" s="174" t="s">
        <v>31</v>
      </c>
      <c r="H1661" s="174" t="s">
        <v>31</v>
      </c>
      <c r="I1661" s="174" t="s">
        <v>31</v>
      </c>
      <c r="J1661" s="175" t="s">
        <v>31</v>
      </c>
      <c r="K1661" s="174" t="s">
        <v>31</v>
      </c>
      <c r="L1661" s="175">
        <v>937.35</v>
      </c>
      <c r="M1661" s="161" t="s">
        <v>31</v>
      </c>
      <c r="N1661" s="176" t="s">
        <v>31</v>
      </c>
      <c r="X1661" s="137" t="s">
        <v>252</v>
      </c>
    </row>
    <row r="1662" spans="1:24" s="132" customFormat="1" ht="33.75" x14ac:dyDescent="0.2">
      <c r="A1662" s="157" t="s">
        <v>2495</v>
      </c>
      <c r="B1662" s="158" t="s">
        <v>1885</v>
      </c>
      <c r="C1662" s="917" t="s">
        <v>1886</v>
      </c>
      <c r="D1662" s="917"/>
      <c r="E1662" s="917"/>
      <c r="F1662" s="159" t="s">
        <v>228</v>
      </c>
      <c r="G1662" s="159" t="s">
        <v>31</v>
      </c>
      <c r="H1662" s="159" t="s">
        <v>31</v>
      </c>
      <c r="I1662" s="159" t="s">
        <v>2490</v>
      </c>
      <c r="J1662" s="160" t="s">
        <v>31</v>
      </c>
      <c r="K1662" s="159" t="s">
        <v>31</v>
      </c>
      <c r="L1662" s="160" t="s">
        <v>31</v>
      </c>
      <c r="M1662" s="161" t="s">
        <v>31</v>
      </c>
      <c r="N1662" s="162" t="s">
        <v>31</v>
      </c>
      <c r="R1662" s="137" t="s">
        <v>1886</v>
      </c>
    </row>
    <row r="1663" spans="1:24" s="132" customFormat="1" x14ac:dyDescent="0.2">
      <c r="A1663" s="163"/>
      <c r="B1663" s="164"/>
      <c r="C1663" s="904" t="s">
        <v>2491</v>
      </c>
      <c r="D1663" s="904"/>
      <c r="E1663" s="904"/>
      <c r="F1663" s="904"/>
      <c r="G1663" s="904"/>
      <c r="H1663" s="904"/>
      <c r="I1663" s="904"/>
      <c r="J1663" s="904"/>
      <c r="K1663" s="904"/>
      <c r="L1663" s="904"/>
      <c r="M1663" s="904"/>
      <c r="N1663" s="912"/>
      <c r="S1663" s="137" t="s">
        <v>2491</v>
      </c>
    </row>
    <row r="1664" spans="1:24" s="132" customFormat="1" ht="33.75" x14ac:dyDescent="0.2">
      <c r="A1664" s="165"/>
      <c r="B1664" s="166" t="s">
        <v>518</v>
      </c>
      <c r="C1664" s="904" t="s">
        <v>519</v>
      </c>
      <c r="D1664" s="904"/>
      <c r="E1664" s="904"/>
      <c r="F1664" s="904"/>
      <c r="G1664" s="904"/>
      <c r="H1664" s="904"/>
      <c r="I1664" s="904"/>
      <c r="J1664" s="904"/>
      <c r="K1664" s="904"/>
      <c r="L1664" s="904"/>
      <c r="M1664" s="904"/>
      <c r="N1664" s="912"/>
      <c r="T1664" s="137" t="s">
        <v>519</v>
      </c>
    </row>
    <row r="1665" spans="1:24" s="132" customFormat="1" x14ac:dyDescent="0.2">
      <c r="A1665" s="167"/>
      <c r="B1665" s="166" t="s">
        <v>235</v>
      </c>
      <c r="C1665" s="904" t="s">
        <v>236</v>
      </c>
      <c r="D1665" s="904"/>
      <c r="E1665" s="904"/>
      <c r="F1665" s="168" t="s">
        <v>31</v>
      </c>
      <c r="G1665" s="168" t="s">
        <v>31</v>
      </c>
      <c r="H1665" s="168" t="s">
        <v>31</v>
      </c>
      <c r="I1665" s="168" t="s">
        <v>31</v>
      </c>
      <c r="J1665" s="169">
        <v>852.51</v>
      </c>
      <c r="K1665" s="168" t="s">
        <v>520</v>
      </c>
      <c r="L1665" s="169">
        <v>409.74</v>
      </c>
      <c r="M1665" s="170" t="s">
        <v>31</v>
      </c>
      <c r="N1665" s="171" t="s">
        <v>31</v>
      </c>
      <c r="U1665" s="137" t="s">
        <v>236</v>
      </c>
    </row>
    <row r="1666" spans="1:24" s="132" customFormat="1" x14ac:dyDescent="0.2">
      <c r="A1666" s="167"/>
      <c r="B1666" s="166" t="s">
        <v>238</v>
      </c>
      <c r="C1666" s="904" t="s">
        <v>239</v>
      </c>
      <c r="D1666" s="904"/>
      <c r="E1666" s="904"/>
      <c r="F1666" s="168" t="s">
        <v>31</v>
      </c>
      <c r="G1666" s="168" t="s">
        <v>31</v>
      </c>
      <c r="H1666" s="168" t="s">
        <v>31</v>
      </c>
      <c r="I1666" s="168" t="s">
        <v>31</v>
      </c>
      <c r="J1666" s="169">
        <v>86.67</v>
      </c>
      <c r="K1666" s="168" t="s">
        <v>520</v>
      </c>
      <c r="L1666" s="169">
        <v>41.66</v>
      </c>
      <c r="M1666" s="170" t="s">
        <v>31</v>
      </c>
      <c r="N1666" s="171" t="s">
        <v>31</v>
      </c>
      <c r="U1666" s="137" t="s">
        <v>239</v>
      </c>
    </row>
    <row r="1667" spans="1:24" s="132" customFormat="1" x14ac:dyDescent="0.2">
      <c r="A1667" s="167"/>
      <c r="B1667" s="166" t="s">
        <v>31</v>
      </c>
      <c r="C1667" s="904" t="s">
        <v>240</v>
      </c>
      <c r="D1667" s="904"/>
      <c r="E1667" s="904"/>
      <c r="F1667" s="168" t="s">
        <v>241</v>
      </c>
      <c r="G1667" s="168" t="s">
        <v>1888</v>
      </c>
      <c r="H1667" s="168" t="s">
        <v>520</v>
      </c>
      <c r="I1667" s="168" t="s">
        <v>2496</v>
      </c>
      <c r="J1667" s="169" t="s">
        <v>31</v>
      </c>
      <c r="K1667" s="168" t="s">
        <v>31</v>
      </c>
      <c r="L1667" s="169" t="s">
        <v>31</v>
      </c>
      <c r="M1667" s="170" t="s">
        <v>31</v>
      </c>
      <c r="N1667" s="171" t="s">
        <v>31</v>
      </c>
      <c r="V1667" s="137" t="s">
        <v>240</v>
      </c>
    </row>
    <row r="1668" spans="1:24" s="132" customFormat="1" x14ac:dyDescent="0.2">
      <c r="A1668" s="167"/>
      <c r="B1668" s="166" t="s">
        <v>31</v>
      </c>
      <c r="C1668" s="917" t="s">
        <v>244</v>
      </c>
      <c r="D1668" s="917"/>
      <c r="E1668" s="917"/>
      <c r="F1668" s="159" t="s">
        <v>31</v>
      </c>
      <c r="G1668" s="159" t="s">
        <v>31</v>
      </c>
      <c r="H1668" s="159" t="s">
        <v>31</v>
      </c>
      <c r="I1668" s="159" t="s">
        <v>31</v>
      </c>
      <c r="J1668" s="160">
        <v>852.51</v>
      </c>
      <c r="K1668" s="159" t="s">
        <v>31</v>
      </c>
      <c r="L1668" s="160">
        <v>409.74</v>
      </c>
      <c r="M1668" s="161" t="s">
        <v>31</v>
      </c>
      <c r="N1668" s="162" t="s">
        <v>31</v>
      </c>
      <c r="W1668" s="137" t="s">
        <v>244</v>
      </c>
    </row>
    <row r="1669" spans="1:24" s="132" customFormat="1" x14ac:dyDescent="0.2">
      <c r="A1669" s="167"/>
      <c r="B1669" s="166" t="s">
        <v>31</v>
      </c>
      <c r="C1669" s="904" t="s">
        <v>245</v>
      </c>
      <c r="D1669" s="904"/>
      <c r="E1669" s="904"/>
      <c r="F1669" s="168" t="s">
        <v>31</v>
      </c>
      <c r="G1669" s="168" t="s">
        <v>31</v>
      </c>
      <c r="H1669" s="168" t="s">
        <v>31</v>
      </c>
      <c r="I1669" s="168" t="s">
        <v>31</v>
      </c>
      <c r="J1669" s="169" t="s">
        <v>31</v>
      </c>
      <c r="K1669" s="168" t="s">
        <v>31</v>
      </c>
      <c r="L1669" s="169">
        <v>41.66</v>
      </c>
      <c r="M1669" s="170" t="s">
        <v>31</v>
      </c>
      <c r="N1669" s="171" t="s">
        <v>31</v>
      </c>
      <c r="V1669" s="137" t="s">
        <v>245</v>
      </c>
    </row>
    <row r="1670" spans="1:24" s="132" customFormat="1" ht="33.75" x14ac:dyDescent="0.2">
      <c r="A1670" s="167"/>
      <c r="B1670" s="166" t="s">
        <v>246</v>
      </c>
      <c r="C1670" s="904" t="s">
        <v>247</v>
      </c>
      <c r="D1670" s="904"/>
      <c r="E1670" s="904"/>
      <c r="F1670" s="168" t="s">
        <v>144</v>
      </c>
      <c r="G1670" s="168" t="s">
        <v>248</v>
      </c>
      <c r="H1670" s="168" t="s">
        <v>31</v>
      </c>
      <c r="I1670" s="168" t="s">
        <v>248</v>
      </c>
      <c r="J1670" s="169" t="s">
        <v>31</v>
      </c>
      <c r="K1670" s="168" t="s">
        <v>31</v>
      </c>
      <c r="L1670" s="169">
        <v>39.58</v>
      </c>
      <c r="M1670" s="170" t="s">
        <v>31</v>
      </c>
      <c r="N1670" s="171" t="s">
        <v>31</v>
      </c>
      <c r="V1670" s="137" t="s">
        <v>247</v>
      </c>
    </row>
    <row r="1671" spans="1:24" s="132" customFormat="1" ht="22.5" x14ac:dyDescent="0.2">
      <c r="A1671" s="167"/>
      <c r="B1671" s="166" t="s">
        <v>249</v>
      </c>
      <c r="C1671" s="904" t="s">
        <v>250</v>
      </c>
      <c r="D1671" s="904"/>
      <c r="E1671" s="904"/>
      <c r="F1671" s="168" t="s">
        <v>144</v>
      </c>
      <c r="G1671" s="168" t="s">
        <v>251</v>
      </c>
      <c r="H1671" s="168" t="s">
        <v>31</v>
      </c>
      <c r="I1671" s="168" t="s">
        <v>251</v>
      </c>
      <c r="J1671" s="169" t="s">
        <v>31</v>
      </c>
      <c r="K1671" s="168" t="s">
        <v>31</v>
      </c>
      <c r="L1671" s="169">
        <v>20.83</v>
      </c>
      <c r="M1671" s="170" t="s">
        <v>31</v>
      </c>
      <c r="N1671" s="171" t="s">
        <v>31</v>
      </c>
      <c r="V1671" s="137" t="s">
        <v>250</v>
      </c>
    </row>
    <row r="1672" spans="1:24" s="132" customFormat="1" x14ac:dyDescent="0.2">
      <c r="A1672" s="172"/>
      <c r="B1672" s="173"/>
      <c r="C1672" s="918" t="s">
        <v>252</v>
      </c>
      <c r="D1672" s="918"/>
      <c r="E1672" s="918"/>
      <c r="F1672" s="174" t="s">
        <v>31</v>
      </c>
      <c r="G1672" s="174" t="s">
        <v>31</v>
      </c>
      <c r="H1672" s="174" t="s">
        <v>31</v>
      </c>
      <c r="I1672" s="174" t="s">
        <v>31</v>
      </c>
      <c r="J1672" s="175" t="s">
        <v>31</v>
      </c>
      <c r="K1672" s="174" t="s">
        <v>31</v>
      </c>
      <c r="L1672" s="175">
        <v>470.15</v>
      </c>
      <c r="M1672" s="161" t="s">
        <v>31</v>
      </c>
      <c r="N1672" s="176" t="s">
        <v>31</v>
      </c>
      <c r="X1672" s="137" t="s">
        <v>252</v>
      </c>
    </row>
    <row r="1673" spans="1:24" s="132" customFormat="1" ht="45" x14ac:dyDescent="0.2">
      <c r="A1673" s="157" t="s">
        <v>2497</v>
      </c>
      <c r="B1673" s="158" t="s">
        <v>1890</v>
      </c>
      <c r="C1673" s="917" t="s">
        <v>1891</v>
      </c>
      <c r="D1673" s="917"/>
      <c r="E1673" s="917"/>
      <c r="F1673" s="159" t="s">
        <v>228</v>
      </c>
      <c r="G1673" s="159" t="s">
        <v>31</v>
      </c>
      <c r="H1673" s="159" t="s">
        <v>31</v>
      </c>
      <c r="I1673" s="159" t="s">
        <v>2490</v>
      </c>
      <c r="J1673" s="160" t="s">
        <v>31</v>
      </c>
      <c r="K1673" s="159" t="s">
        <v>31</v>
      </c>
      <c r="L1673" s="160" t="s">
        <v>31</v>
      </c>
      <c r="M1673" s="161" t="s">
        <v>31</v>
      </c>
      <c r="N1673" s="162" t="s">
        <v>31</v>
      </c>
      <c r="R1673" s="137" t="s">
        <v>1891</v>
      </c>
    </row>
    <row r="1674" spans="1:24" s="132" customFormat="1" x14ac:dyDescent="0.2">
      <c r="A1674" s="163"/>
      <c r="B1674" s="164"/>
      <c r="C1674" s="904" t="s">
        <v>2491</v>
      </c>
      <c r="D1674" s="904"/>
      <c r="E1674" s="904"/>
      <c r="F1674" s="904"/>
      <c r="G1674" s="904"/>
      <c r="H1674" s="904"/>
      <c r="I1674" s="904"/>
      <c r="J1674" s="904"/>
      <c r="K1674" s="904"/>
      <c r="L1674" s="904"/>
      <c r="M1674" s="904"/>
      <c r="N1674" s="912"/>
      <c r="S1674" s="137" t="s">
        <v>2491</v>
      </c>
    </row>
    <row r="1675" spans="1:24" s="132" customFormat="1" ht="33.75" x14ac:dyDescent="0.2">
      <c r="A1675" s="165"/>
      <c r="B1675" s="166" t="s">
        <v>518</v>
      </c>
      <c r="C1675" s="904" t="s">
        <v>519</v>
      </c>
      <c r="D1675" s="904"/>
      <c r="E1675" s="904"/>
      <c r="F1675" s="904"/>
      <c r="G1675" s="904"/>
      <c r="H1675" s="904"/>
      <c r="I1675" s="904"/>
      <c r="J1675" s="904"/>
      <c r="K1675" s="904"/>
      <c r="L1675" s="904"/>
      <c r="M1675" s="904"/>
      <c r="N1675" s="912"/>
      <c r="T1675" s="137" t="s">
        <v>519</v>
      </c>
    </row>
    <row r="1676" spans="1:24" s="132" customFormat="1" x14ac:dyDescent="0.2">
      <c r="A1676" s="167"/>
      <c r="B1676" s="166" t="s">
        <v>235</v>
      </c>
      <c r="C1676" s="904" t="s">
        <v>236</v>
      </c>
      <c r="D1676" s="904"/>
      <c r="E1676" s="904"/>
      <c r="F1676" s="168" t="s">
        <v>31</v>
      </c>
      <c r="G1676" s="168" t="s">
        <v>31</v>
      </c>
      <c r="H1676" s="168" t="s">
        <v>31</v>
      </c>
      <c r="I1676" s="168" t="s">
        <v>31</v>
      </c>
      <c r="J1676" s="169">
        <v>308.07</v>
      </c>
      <c r="K1676" s="168" t="s">
        <v>520</v>
      </c>
      <c r="L1676" s="169">
        <v>148.07</v>
      </c>
      <c r="M1676" s="170" t="s">
        <v>31</v>
      </c>
      <c r="N1676" s="171" t="s">
        <v>31</v>
      </c>
      <c r="U1676" s="137" t="s">
        <v>236</v>
      </c>
    </row>
    <row r="1677" spans="1:24" s="132" customFormat="1" x14ac:dyDescent="0.2">
      <c r="A1677" s="167"/>
      <c r="B1677" s="166" t="s">
        <v>238</v>
      </c>
      <c r="C1677" s="904" t="s">
        <v>239</v>
      </c>
      <c r="D1677" s="904"/>
      <c r="E1677" s="904"/>
      <c r="F1677" s="168" t="s">
        <v>31</v>
      </c>
      <c r="G1677" s="168" t="s">
        <v>31</v>
      </c>
      <c r="H1677" s="168" t="s">
        <v>31</v>
      </c>
      <c r="I1677" s="168" t="s">
        <v>31</v>
      </c>
      <c r="J1677" s="169">
        <v>31.32</v>
      </c>
      <c r="K1677" s="168" t="s">
        <v>520</v>
      </c>
      <c r="L1677" s="169">
        <v>15.05</v>
      </c>
      <c r="M1677" s="170" t="s">
        <v>31</v>
      </c>
      <c r="N1677" s="171" t="s">
        <v>31</v>
      </c>
      <c r="U1677" s="137" t="s">
        <v>239</v>
      </c>
    </row>
    <row r="1678" spans="1:24" s="132" customFormat="1" x14ac:dyDescent="0.2">
      <c r="A1678" s="167"/>
      <c r="B1678" s="166" t="s">
        <v>31</v>
      </c>
      <c r="C1678" s="904" t="s">
        <v>240</v>
      </c>
      <c r="D1678" s="904"/>
      <c r="E1678" s="904"/>
      <c r="F1678" s="168" t="s">
        <v>241</v>
      </c>
      <c r="G1678" s="168" t="s">
        <v>1892</v>
      </c>
      <c r="H1678" s="168" t="s">
        <v>520</v>
      </c>
      <c r="I1678" s="168" t="s">
        <v>2498</v>
      </c>
      <c r="J1678" s="169" t="s">
        <v>31</v>
      </c>
      <c r="K1678" s="168" t="s">
        <v>31</v>
      </c>
      <c r="L1678" s="169" t="s">
        <v>31</v>
      </c>
      <c r="M1678" s="170" t="s">
        <v>31</v>
      </c>
      <c r="N1678" s="171" t="s">
        <v>31</v>
      </c>
      <c r="V1678" s="137" t="s">
        <v>240</v>
      </c>
    </row>
    <row r="1679" spans="1:24" s="132" customFormat="1" x14ac:dyDescent="0.2">
      <c r="A1679" s="167"/>
      <c r="B1679" s="166" t="s">
        <v>31</v>
      </c>
      <c r="C1679" s="917" t="s">
        <v>244</v>
      </c>
      <c r="D1679" s="917"/>
      <c r="E1679" s="917"/>
      <c r="F1679" s="159" t="s">
        <v>31</v>
      </c>
      <c r="G1679" s="159" t="s">
        <v>31</v>
      </c>
      <c r="H1679" s="159" t="s">
        <v>31</v>
      </c>
      <c r="I1679" s="159" t="s">
        <v>31</v>
      </c>
      <c r="J1679" s="160">
        <v>308.07</v>
      </c>
      <c r="K1679" s="159" t="s">
        <v>31</v>
      </c>
      <c r="L1679" s="160">
        <v>148.07</v>
      </c>
      <c r="M1679" s="161" t="s">
        <v>31</v>
      </c>
      <c r="N1679" s="162" t="s">
        <v>31</v>
      </c>
      <c r="W1679" s="137" t="s">
        <v>244</v>
      </c>
    </row>
    <row r="1680" spans="1:24" s="132" customFormat="1" x14ac:dyDescent="0.2">
      <c r="A1680" s="167"/>
      <c r="B1680" s="166" t="s">
        <v>31</v>
      </c>
      <c r="C1680" s="904" t="s">
        <v>245</v>
      </c>
      <c r="D1680" s="904"/>
      <c r="E1680" s="904"/>
      <c r="F1680" s="168" t="s">
        <v>31</v>
      </c>
      <c r="G1680" s="168" t="s">
        <v>31</v>
      </c>
      <c r="H1680" s="168" t="s">
        <v>31</v>
      </c>
      <c r="I1680" s="168" t="s">
        <v>31</v>
      </c>
      <c r="J1680" s="169" t="s">
        <v>31</v>
      </c>
      <c r="K1680" s="168" t="s">
        <v>31</v>
      </c>
      <c r="L1680" s="169">
        <v>15.05</v>
      </c>
      <c r="M1680" s="170" t="s">
        <v>31</v>
      </c>
      <c r="N1680" s="171" t="s">
        <v>31</v>
      </c>
      <c r="V1680" s="137" t="s">
        <v>245</v>
      </c>
    </row>
    <row r="1681" spans="1:24" s="132" customFormat="1" ht="33.75" x14ac:dyDescent="0.2">
      <c r="A1681" s="167"/>
      <c r="B1681" s="166" t="s">
        <v>246</v>
      </c>
      <c r="C1681" s="904" t="s">
        <v>247</v>
      </c>
      <c r="D1681" s="904"/>
      <c r="E1681" s="904"/>
      <c r="F1681" s="168" t="s">
        <v>144</v>
      </c>
      <c r="G1681" s="168" t="s">
        <v>248</v>
      </c>
      <c r="H1681" s="168" t="s">
        <v>31</v>
      </c>
      <c r="I1681" s="168" t="s">
        <v>248</v>
      </c>
      <c r="J1681" s="169" t="s">
        <v>31</v>
      </c>
      <c r="K1681" s="168" t="s">
        <v>31</v>
      </c>
      <c r="L1681" s="169">
        <v>14.3</v>
      </c>
      <c r="M1681" s="170" t="s">
        <v>31</v>
      </c>
      <c r="N1681" s="171" t="s">
        <v>31</v>
      </c>
      <c r="V1681" s="137" t="s">
        <v>247</v>
      </c>
    </row>
    <row r="1682" spans="1:24" s="132" customFormat="1" ht="22.5" x14ac:dyDescent="0.2">
      <c r="A1682" s="167"/>
      <c r="B1682" s="166" t="s">
        <v>249</v>
      </c>
      <c r="C1682" s="904" t="s">
        <v>250</v>
      </c>
      <c r="D1682" s="904"/>
      <c r="E1682" s="904"/>
      <c r="F1682" s="168" t="s">
        <v>144</v>
      </c>
      <c r="G1682" s="168" t="s">
        <v>251</v>
      </c>
      <c r="H1682" s="168" t="s">
        <v>31</v>
      </c>
      <c r="I1682" s="168" t="s">
        <v>251</v>
      </c>
      <c r="J1682" s="169" t="s">
        <v>31</v>
      </c>
      <c r="K1682" s="168" t="s">
        <v>31</v>
      </c>
      <c r="L1682" s="169">
        <v>7.53</v>
      </c>
      <c r="M1682" s="170" t="s">
        <v>31</v>
      </c>
      <c r="N1682" s="171" t="s">
        <v>31</v>
      </c>
      <c r="V1682" s="137" t="s">
        <v>250</v>
      </c>
    </row>
    <row r="1683" spans="1:24" s="132" customFormat="1" x14ac:dyDescent="0.2">
      <c r="A1683" s="172"/>
      <c r="B1683" s="173"/>
      <c r="C1683" s="918" t="s">
        <v>252</v>
      </c>
      <c r="D1683" s="918"/>
      <c r="E1683" s="918"/>
      <c r="F1683" s="174" t="s">
        <v>31</v>
      </c>
      <c r="G1683" s="174" t="s">
        <v>31</v>
      </c>
      <c r="H1683" s="174" t="s">
        <v>31</v>
      </c>
      <c r="I1683" s="174" t="s">
        <v>31</v>
      </c>
      <c r="J1683" s="175" t="s">
        <v>31</v>
      </c>
      <c r="K1683" s="174" t="s">
        <v>31</v>
      </c>
      <c r="L1683" s="175">
        <v>169.9</v>
      </c>
      <c r="M1683" s="161" t="s">
        <v>31</v>
      </c>
      <c r="N1683" s="176" t="s">
        <v>31</v>
      </c>
      <c r="X1683" s="137" t="s">
        <v>252</v>
      </c>
    </row>
    <row r="1684" spans="1:24" s="132" customFormat="1" ht="33.75" x14ac:dyDescent="0.2">
      <c r="A1684" s="157" t="s">
        <v>2499</v>
      </c>
      <c r="B1684" s="158" t="s">
        <v>1894</v>
      </c>
      <c r="C1684" s="917" t="s">
        <v>1895</v>
      </c>
      <c r="D1684" s="917"/>
      <c r="E1684" s="917"/>
      <c r="F1684" s="159" t="s">
        <v>228</v>
      </c>
      <c r="G1684" s="159" t="s">
        <v>31</v>
      </c>
      <c r="H1684" s="159" t="s">
        <v>31</v>
      </c>
      <c r="I1684" s="159" t="s">
        <v>2490</v>
      </c>
      <c r="J1684" s="160" t="s">
        <v>31</v>
      </c>
      <c r="K1684" s="159" t="s">
        <v>31</v>
      </c>
      <c r="L1684" s="160" t="s">
        <v>31</v>
      </c>
      <c r="M1684" s="161" t="s">
        <v>31</v>
      </c>
      <c r="N1684" s="162" t="s">
        <v>31</v>
      </c>
      <c r="R1684" s="137" t="s">
        <v>1895</v>
      </c>
    </row>
    <row r="1685" spans="1:24" s="132" customFormat="1" x14ac:dyDescent="0.2">
      <c r="A1685" s="163"/>
      <c r="B1685" s="164"/>
      <c r="C1685" s="904" t="s">
        <v>2491</v>
      </c>
      <c r="D1685" s="904"/>
      <c r="E1685" s="904"/>
      <c r="F1685" s="904"/>
      <c r="G1685" s="904"/>
      <c r="H1685" s="904"/>
      <c r="I1685" s="904"/>
      <c r="J1685" s="904"/>
      <c r="K1685" s="904"/>
      <c r="L1685" s="904"/>
      <c r="M1685" s="904"/>
      <c r="N1685" s="912"/>
      <c r="S1685" s="137" t="s">
        <v>2491</v>
      </c>
    </row>
    <row r="1686" spans="1:24" s="132" customFormat="1" x14ac:dyDescent="0.2">
      <c r="A1686" s="165"/>
      <c r="B1686" s="166" t="s">
        <v>31</v>
      </c>
      <c r="C1686" s="904" t="s">
        <v>1896</v>
      </c>
      <c r="D1686" s="904"/>
      <c r="E1686" s="904"/>
      <c r="F1686" s="904"/>
      <c r="G1686" s="904"/>
      <c r="H1686" s="904"/>
      <c r="I1686" s="904"/>
      <c r="J1686" s="904"/>
      <c r="K1686" s="904"/>
      <c r="L1686" s="904"/>
      <c r="M1686" s="904"/>
      <c r="N1686" s="912"/>
      <c r="T1686" s="137" t="s">
        <v>1896</v>
      </c>
    </row>
    <row r="1687" spans="1:24" s="132" customFormat="1" ht="33.75" x14ac:dyDescent="0.2">
      <c r="A1687" s="165"/>
      <c r="B1687" s="166" t="s">
        <v>518</v>
      </c>
      <c r="C1687" s="904" t="s">
        <v>519</v>
      </c>
      <c r="D1687" s="904"/>
      <c r="E1687" s="904"/>
      <c r="F1687" s="904"/>
      <c r="G1687" s="904"/>
      <c r="H1687" s="904"/>
      <c r="I1687" s="904"/>
      <c r="J1687" s="904"/>
      <c r="K1687" s="904"/>
      <c r="L1687" s="904"/>
      <c r="M1687" s="904"/>
      <c r="N1687" s="912"/>
      <c r="T1687" s="137" t="s">
        <v>519</v>
      </c>
    </row>
    <row r="1688" spans="1:24" s="132" customFormat="1" x14ac:dyDescent="0.2">
      <c r="A1688" s="167"/>
      <c r="B1688" s="166" t="s">
        <v>235</v>
      </c>
      <c r="C1688" s="904" t="s">
        <v>236</v>
      </c>
      <c r="D1688" s="904"/>
      <c r="E1688" s="904"/>
      <c r="F1688" s="168" t="s">
        <v>31</v>
      </c>
      <c r="G1688" s="168" t="s">
        <v>31</v>
      </c>
      <c r="H1688" s="168" t="s">
        <v>31</v>
      </c>
      <c r="I1688" s="168" t="s">
        <v>31</v>
      </c>
      <c r="J1688" s="169">
        <v>139.43</v>
      </c>
      <c r="K1688" s="168" t="s">
        <v>1897</v>
      </c>
      <c r="L1688" s="169">
        <v>201.04</v>
      </c>
      <c r="M1688" s="170" t="s">
        <v>31</v>
      </c>
      <c r="N1688" s="171" t="s">
        <v>31</v>
      </c>
      <c r="U1688" s="137" t="s">
        <v>236</v>
      </c>
    </row>
    <row r="1689" spans="1:24" s="132" customFormat="1" x14ac:dyDescent="0.2">
      <c r="A1689" s="167"/>
      <c r="B1689" s="166" t="s">
        <v>238</v>
      </c>
      <c r="C1689" s="904" t="s">
        <v>239</v>
      </c>
      <c r="D1689" s="904"/>
      <c r="E1689" s="904"/>
      <c r="F1689" s="168" t="s">
        <v>31</v>
      </c>
      <c r="G1689" s="168" t="s">
        <v>31</v>
      </c>
      <c r="H1689" s="168" t="s">
        <v>31</v>
      </c>
      <c r="I1689" s="168" t="s">
        <v>31</v>
      </c>
      <c r="J1689" s="169">
        <v>14.18</v>
      </c>
      <c r="K1689" s="168" t="s">
        <v>1897</v>
      </c>
      <c r="L1689" s="169">
        <v>20.45</v>
      </c>
      <c r="M1689" s="170" t="s">
        <v>31</v>
      </c>
      <c r="N1689" s="171" t="s">
        <v>31</v>
      </c>
      <c r="U1689" s="137" t="s">
        <v>239</v>
      </c>
    </row>
    <row r="1690" spans="1:24" s="132" customFormat="1" x14ac:dyDescent="0.2">
      <c r="A1690" s="167"/>
      <c r="B1690" s="166" t="s">
        <v>31</v>
      </c>
      <c r="C1690" s="904" t="s">
        <v>240</v>
      </c>
      <c r="D1690" s="904"/>
      <c r="E1690" s="904"/>
      <c r="F1690" s="168" t="s">
        <v>241</v>
      </c>
      <c r="G1690" s="168" t="s">
        <v>1535</v>
      </c>
      <c r="H1690" s="168" t="s">
        <v>1897</v>
      </c>
      <c r="I1690" s="168" t="s">
        <v>2500</v>
      </c>
      <c r="J1690" s="169" t="s">
        <v>31</v>
      </c>
      <c r="K1690" s="168" t="s">
        <v>31</v>
      </c>
      <c r="L1690" s="169" t="s">
        <v>31</v>
      </c>
      <c r="M1690" s="170" t="s">
        <v>31</v>
      </c>
      <c r="N1690" s="171" t="s">
        <v>31</v>
      </c>
      <c r="V1690" s="137" t="s">
        <v>240</v>
      </c>
    </row>
    <row r="1691" spans="1:24" s="132" customFormat="1" x14ac:dyDescent="0.2">
      <c r="A1691" s="167"/>
      <c r="B1691" s="166" t="s">
        <v>31</v>
      </c>
      <c r="C1691" s="917" t="s">
        <v>244</v>
      </c>
      <c r="D1691" s="917"/>
      <c r="E1691" s="917"/>
      <c r="F1691" s="159" t="s">
        <v>31</v>
      </c>
      <c r="G1691" s="159" t="s">
        <v>31</v>
      </c>
      <c r="H1691" s="159" t="s">
        <v>31</v>
      </c>
      <c r="I1691" s="159" t="s">
        <v>31</v>
      </c>
      <c r="J1691" s="160">
        <v>139.43</v>
      </c>
      <c r="K1691" s="159" t="s">
        <v>31</v>
      </c>
      <c r="L1691" s="160">
        <v>201.04</v>
      </c>
      <c r="M1691" s="161" t="s">
        <v>31</v>
      </c>
      <c r="N1691" s="162" t="s">
        <v>31</v>
      </c>
      <c r="W1691" s="137" t="s">
        <v>244</v>
      </c>
    </row>
    <row r="1692" spans="1:24" s="132" customFormat="1" x14ac:dyDescent="0.2">
      <c r="A1692" s="167"/>
      <c r="B1692" s="166" t="s">
        <v>31</v>
      </c>
      <c r="C1692" s="904" t="s">
        <v>245</v>
      </c>
      <c r="D1692" s="904"/>
      <c r="E1692" s="904"/>
      <c r="F1692" s="168" t="s">
        <v>31</v>
      </c>
      <c r="G1692" s="168" t="s">
        <v>31</v>
      </c>
      <c r="H1692" s="168" t="s">
        <v>31</v>
      </c>
      <c r="I1692" s="168" t="s">
        <v>31</v>
      </c>
      <c r="J1692" s="169" t="s">
        <v>31</v>
      </c>
      <c r="K1692" s="168" t="s">
        <v>31</v>
      </c>
      <c r="L1692" s="169">
        <v>20.45</v>
      </c>
      <c r="M1692" s="170" t="s">
        <v>31</v>
      </c>
      <c r="N1692" s="171" t="s">
        <v>31</v>
      </c>
      <c r="V1692" s="137" t="s">
        <v>245</v>
      </c>
    </row>
    <row r="1693" spans="1:24" s="132" customFormat="1" ht="33.75" x14ac:dyDescent="0.2">
      <c r="A1693" s="167"/>
      <c r="B1693" s="166" t="s">
        <v>246</v>
      </c>
      <c r="C1693" s="904" t="s">
        <v>247</v>
      </c>
      <c r="D1693" s="904"/>
      <c r="E1693" s="904"/>
      <c r="F1693" s="168" t="s">
        <v>144</v>
      </c>
      <c r="G1693" s="168" t="s">
        <v>248</v>
      </c>
      <c r="H1693" s="168" t="s">
        <v>31</v>
      </c>
      <c r="I1693" s="168" t="s">
        <v>248</v>
      </c>
      <c r="J1693" s="169" t="s">
        <v>31</v>
      </c>
      <c r="K1693" s="168" t="s">
        <v>31</v>
      </c>
      <c r="L1693" s="169">
        <v>19.43</v>
      </c>
      <c r="M1693" s="170" t="s">
        <v>31</v>
      </c>
      <c r="N1693" s="171" t="s">
        <v>31</v>
      </c>
      <c r="V1693" s="137" t="s">
        <v>247</v>
      </c>
    </row>
    <row r="1694" spans="1:24" s="132" customFormat="1" ht="22.5" x14ac:dyDescent="0.2">
      <c r="A1694" s="167"/>
      <c r="B1694" s="166" t="s">
        <v>249</v>
      </c>
      <c r="C1694" s="904" t="s">
        <v>250</v>
      </c>
      <c r="D1694" s="904"/>
      <c r="E1694" s="904"/>
      <c r="F1694" s="168" t="s">
        <v>144</v>
      </c>
      <c r="G1694" s="168" t="s">
        <v>251</v>
      </c>
      <c r="H1694" s="168" t="s">
        <v>31</v>
      </c>
      <c r="I1694" s="168" t="s">
        <v>251</v>
      </c>
      <c r="J1694" s="169" t="s">
        <v>31</v>
      </c>
      <c r="K1694" s="168" t="s">
        <v>31</v>
      </c>
      <c r="L1694" s="169">
        <v>10.23</v>
      </c>
      <c r="M1694" s="170" t="s">
        <v>31</v>
      </c>
      <c r="N1694" s="171" t="s">
        <v>31</v>
      </c>
      <c r="V1694" s="137" t="s">
        <v>250</v>
      </c>
    </row>
    <row r="1695" spans="1:24" s="132" customFormat="1" x14ac:dyDescent="0.2">
      <c r="A1695" s="172"/>
      <c r="B1695" s="173"/>
      <c r="C1695" s="918" t="s">
        <v>252</v>
      </c>
      <c r="D1695" s="918"/>
      <c r="E1695" s="918"/>
      <c r="F1695" s="174" t="s">
        <v>31</v>
      </c>
      <c r="G1695" s="174" t="s">
        <v>31</v>
      </c>
      <c r="H1695" s="174" t="s">
        <v>31</v>
      </c>
      <c r="I1695" s="174" t="s">
        <v>31</v>
      </c>
      <c r="J1695" s="175" t="s">
        <v>31</v>
      </c>
      <c r="K1695" s="174" t="s">
        <v>31</v>
      </c>
      <c r="L1695" s="175">
        <v>230.7</v>
      </c>
      <c r="M1695" s="161" t="s">
        <v>31</v>
      </c>
      <c r="N1695" s="176" t="s">
        <v>31</v>
      </c>
      <c r="X1695" s="137" t="s">
        <v>252</v>
      </c>
    </row>
    <row r="1696" spans="1:24" s="132" customFormat="1" ht="22.5" x14ac:dyDescent="0.2">
      <c r="A1696" s="157" t="s">
        <v>2501</v>
      </c>
      <c r="B1696" s="158" t="s">
        <v>1899</v>
      </c>
      <c r="C1696" s="917" t="s">
        <v>1900</v>
      </c>
      <c r="D1696" s="917"/>
      <c r="E1696" s="917"/>
      <c r="F1696" s="159" t="s">
        <v>386</v>
      </c>
      <c r="G1696" s="159" t="s">
        <v>31</v>
      </c>
      <c r="H1696" s="159" t="s">
        <v>31</v>
      </c>
      <c r="I1696" s="159" t="s">
        <v>2502</v>
      </c>
      <c r="J1696" s="160" t="s">
        <v>31</v>
      </c>
      <c r="K1696" s="159" t="s">
        <v>31</v>
      </c>
      <c r="L1696" s="160" t="s">
        <v>31</v>
      </c>
      <c r="M1696" s="161" t="s">
        <v>31</v>
      </c>
      <c r="N1696" s="162" t="s">
        <v>31</v>
      </c>
      <c r="R1696" s="137" t="s">
        <v>1900</v>
      </c>
    </row>
    <row r="1697" spans="1:24" s="132" customFormat="1" x14ac:dyDescent="0.2">
      <c r="A1697" s="163"/>
      <c r="B1697" s="164"/>
      <c r="C1697" s="904" t="s">
        <v>2503</v>
      </c>
      <c r="D1697" s="904"/>
      <c r="E1697" s="904"/>
      <c r="F1697" s="904"/>
      <c r="G1697" s="904"/>
      <c r="H1697" s="904"/>
      <c r="I1697" s="904"/>
      <c r="J1697" s="904"/>
      <c r="K1697" s="904"/>
      <c r="L1697" s="904"/>
      <c r="M1697" s="904"/>
      <c r="N1697" s="912"/>
      <c r="S1697" s="137" t="s">
        <v>2503</v>
      </c>
    </row>
    <row r="1698" spans="1:24" s="132" customFormat="1" ht="33.75" x14ac:dyDescent="0.2">
      <c r="A1698" s="165"/>
      <c r="B1698" s="166" t="s">
        <v>518</v>
      </c>
      <c r="C1698" s="904" t="s">
        <v>519</v>
      </c>
      <c r="D1698" s="904"/>
      <c r="E1698" s="904"/>
      <c r="F1698" s="904"/>
      <c r="G1698" s="904"/>
      <c r="H1698" s="904"/>
      <c r="I1698" s="904"/>
      <c r="J1698" s="904"/>
      <c r="K1698" s="904"/>
      <c r="L1698" s="904"/>
      <c r="M1698" s="904"/>
      <c r="N1698" s="912"/>
      <c r="T1698" s="137" t="s">
        <v>519</v>
      </c>
    </row>
    <row r="1699" spans="1:24" s="132" customFormat="1" x14ac:dyDescent="0.2">
      <c r="A1699" s="167"/>
      <c r="B1699" s="166" t="s">
        <v>225</v>
      </c>
      <c r="C1699" s="904" t="s">
        <v>255</v>
      </c>
      <c r="D1699" s="904"/>
      <c r="E1699" s="904"/>
      <c r="F1699" s="168" t="s">
        <v>31</v>
      </c>
      <c r="G1699" s="168" t="s">
        <v>31</v>
      </c>
      <c r="H1699" s="168" t="s">
        <v>31</v>
      </c>
      <c r="I1699" s="168" t="s">
        <v>31</v>
      </c>
      <c r="J1699" s="169">
        <v>127.61</v>
      </c>
      <c r="K1699" s="168" t="s">
        <v>520</v>
      </c>
      <c r="L1699" s="169">
        <v>613.33000000000004</v>
      </c>
      <c r="M1699" s="170" t="s">
        <v>31</v>
      </c>
      <c r="N1699" s="171" t="s">
        <v>31</v>
      </c>
      <c r="U1699" s="137" t="s">
        <v>255</v>
      </c>
    </row>
    <row r="1700" spans="1:24" s="132" customFormat="1" x14ac:dyDescent="0.2">
      <c r="A1700" s="167"/>
      <c r="B1700" s="166" t="s">
        <v>235</v>
      </c>
      <c r="C1700" s="904" t="s">
        <v>236</v>
      </c>
      <c r="D1700" s="904"/>
      <c r="E1700" s="904"/>
      <c r="F1700" s="168" t="s">
        <v>31</v>
      </c>
      <c r="G1700" s="168" t="s">
        <v>31</v>
      </c>
      <c r="H1700" s="168" t="s">
        <v>31</v>
      </c>
      <c r="I1700" s="168" t="s">
        <v>31</v>
      </c>
      <c r="J1700" s="169">
        <v>288.58</v>
      </c>
      <c r="K1700" s="168" t="s">
        <v>520</v>
      </c>
      <c r="L1700" s="169">
        <v>1386.99</v>
      </c>
      <c r="M1700" s="170" t="s">
        <v>31</v>
      </c>
      <c r="N1700" s="171" t="s">
        <v>31</v>
      </c>
      <c r="U1700" s="137" t="s">
        <v>236</v>
      </c>
    </row>
    <row r="1701" spans="1:24" s="132" customFormat="1" x14ac:dyDescent="0.2">
      <c r="A1701" s="167"/>
      <c r="B1701" s="166" t="s">
        <v>238</v>
      </c>
      <c r="C1701" s="904" t="s">
        <v>239</v>
      </c>
      <c r="D1701" s="904"/>
      <c r="E1701" s="904"/>
      <c r="F1701" s="168" t="s">
        <v>31</v>
      </c>
      <c r="G1701" s="168" t="s">
        <v>31</v>
      </c>
      <c r="H1701" s="168" t="s">
        <v>31</v>
      </c>
      <c r="I1701" s="168" t="s">
        <v>31</v>
      </c>
      <c r="J1701" s="169">
        <v>31.49</v>
      </c>
      <c r="K1701" s="168" t="s">
        <v>520</v>
      </c>
      <c r="L1701" s="169">
        <v>151.35</v>
      </c>
      <c r="M1701" s="170" t="s">
        <v>31</v>
      </c>
      <c r="N1701" s="171" t="s">
        <v>31</v>
      </c>
      <c r="U1701" s="137" t="s">
        <v>239</v>
      </c>
    </row>
    <row r="1702" spans="1:24" s="132" customFormat="1" x14ac:dyDescent="0.2">
      <c r="A1702" s="167"/>
      <c r="B1702" s="166" t="s">
        <v>31</v>
      </c>
      <c r="C1702" s="904" t="s">
        <v>258</v>
      </c>
      <c r="D1702" s="904"/>
      <c r="E1702" s="904"/>
      <c r="F1702" s="168" t="s">
        <v>241</v>
      </c>
      <c r="G1702" s="168" t="s">
        <v>1903</v>
      </c>
      <c r="H1702" s="168" t="s">
        <v>520</v>
      </c>
      <c r="I1702" s="168" t="s">
        <v>2504</v>
      </c>
      <c r="J1702" s="169" t="s">
        <v>31</v>
      </c>
      <c r="K1702" s="168" t="s">
        <v>31</v>
      </c>
      <c r="L1702" s="169" t="s">
        <v>31</v>
      </c>
      <c r="M1702" s="170" t="s">
        <v>31</v>
      </c>
      <c r="N1702" s="171" t="s">
        <v>31</v>
      </c>
      <c r="V1702" s="137" t="s">
        <v>258</v>
      </c>
    </row>
    <row r="1703" spans="1:24" s="132" customFormat="1" ht="22.5" x14ac:dyDescent="0.2">
      <c r="A1703" s="167"/>
      <c r="B1703" s="166" t="s">
        <v>31</v>
      </c>
      <c r="C1703" s="904" t="s">
        <v>240</v>
      </c>
      <c r="D1703" s="904"/>
      <c r="E1703" s="904"/>
      <c r="F1703" s="168" t="s">
        <v>241</v>
      </c>
      <c r="G1703" s="168" t="s">
        <v>1905</v>
      </c>
      <c r="H1703" s="168" t="s">
        <v>520</v>
      </c>
      <c r="I1703" s="168" t="s">
        <v>2505</v>
      </c>
      <c r="J1703" s="169" t="s">
        <v>31</v>
      </c>
      <c r="K1703" s="168" t="s">
        <v>31</v>
      </c>
      <c r="L1703" s="169" t="s">
        <v>31</v>
      </c>
      <c r="M1703" s="170" t="s">
        <v>31</v>
      </c>
      <c r="N1703" s="171" t="s">
        <v>31</v>
      </c>
      <c r="V1703" s="137" t="s">
        <v>240</v>
      </c>
    </row>
    <row r="1704" spans="1:24" s="132" customFormat="1" x14ac:dyDescent="0.2">
      <c r="A1704" s="167"/>
      <c r="B1704" s="166" t="s">
        <v>31</v>
      </c>
      <c r="C1704" s="917" t="s">
        <v>244</v>
      </c>
      <c r="D1704" s="917"/>
      <c r="E1704" s="917"/>
      <c r="F1704" s="159" t="s">
        <v>31</v>
      </c>
      <c r="G1704" s="159" t="s">
        <v>31</v>
      </c>
      <c r="H1704" s="159" t="s">
        <v>31</v>
      </c>
      <c r="I1704" s="159" t="s">
        <v>31</v>
      </c>
      <c r="J1704" s="160">
        <v>416.19</v>
      </c>
      <c r="K1704" s="159" t="s">
        <v>31</v>
      </c>
      <c r="L1704" s="160">
        <v>2000.32</v>
      </c>
      <c r="M1704" s="161" t="s">
        <v>31</v>
      </c>
      <c r="N1704" s="162" t="s">
        <v>31</v>
      </c>
      <c r="W1704" s="137" t="s">
        <v>244</v>
      </c>
    </row>
    <row r="1705" spans="1:24" s="132" customFormat="1" x14ac:dyDescent="0.2">
      <c r="A1705" s="167"/>
      <c r="B1705" s="166" t="s">
        <v>31</v>
      </c>
      <c r="C1705" s="904" t="s">
        <v>245</v>
      </c>
      <c r="D1705" s="904"/>
      <c r="E1705" s="904"/>
      <c r="F1705" s="168" t="s">
        <v>31</v>
      </c>
      <c r="G1705" s="168" t="s">
        <v>31</v>
      </c>
      <c r="H1705" s="168" t="s">
        <v>31</v>
      </c>
      <c r="I1705" s="168" t="s">
        <v>31</v>
      </c>
      <c r="J1705" s="169" t="s">
        <v>31</v>
      </c>
      <c r="K1705" s="168" t="s">
        <v>31</v>
      </c>
      <c r="L1705" s="169">
        <v>764.68</v>
      </c>
      <c r="M1705" s="170" t="s">
        <v>31</v>
      </c>
      <c r="N1705" s="171" t="s">
        <v>31</v>
      </c>
      <c r="V1705" s="137" t="s">
        <v>245</v>
      </c>
    </row>
    <row r="1706" spans="1:24" s="132" customFormat="1" ht="33.75" x14ac:dyDescent="0.2">
      <c r="A1706" s="167"/>
      <c r="B1706" s="166" t="s">
        <v>246</v>
      </c>
      <c r="C1706" s="904" t="s">
        <v>247</v>
      </c>
      <c r="D1706" s="904"/>
      <c r="E1706" s="904"/>
      <c r="F1706" s="168" t="s">
        <v>144</v>
      </c>
      <c r="G1706" s="168" t="s">
        <v>248</v>
      </c>
      <c r="H1706" s="168" t="s">
        <v>31</v>
      </c>
      <c r="I1706" s="168" t="s">
        <v>248</v>
      </c>
      <c r="J1706" s="169" t="s">
        <v>31</v>
      </c>
      <c r="K1706" s="168" t="s">
        <v>31</v>
      </c>
      <c r="L1706" s="169">
        <v>726.45</v>
      </c>
      <c r="M1706" s="170" t="s">
        <v>31</v>
      </c>
      <c r="N1706" s="171" t="s">
        <v>31</v>
      </c>
      <c r="V1706" s="137" t="s">
        <v>247</v>
      </c>
    </row>
    <row r="1707" spans="1:24" s="132" customFormat="1" ht="22.5" x14ac:dyDescent="0.2">
      <c r="A1707" s="167"/>
      <c r="B1707" s="166" t="s">
        <v>249</v>
      </c>
      <c r="C1707" s="904" t="s">
        <v>250</v>
      </c>
      <c r="D1707" s="904"/>
      <c r="E1707" s="904"/>
      <c r="F1707" s="168" t="s">
        <v>144</v>
      </c>
      <c r="G1707" s="168" t="s">
        <v>251</v>
      </c>
      <c r="H1707" s="168" t="s">
        <v>31</v>
      </c>
      <c r="I1707" s="168" t="s">
        <v>251</v>
      </c>
      <c r="J1707" s="169" t="s">
        <v>31</v>
      </c>
      <c r="K1707" s="168" t="s">
        <v>31</v>
      </c>
      <c r="L1707" s="169">
        <v>382.34</v>
      </c>
      <c r="M1707" s="170" t="s">
        <v>31</v>
      </c>
      <c r="N1707" s="171" t="s">
        <v>31</v>
      </c>
      <c r="V1707" s="137" t="s">
        <v>250</v>
      </c>
    </row>
    <row r="1708" spans="1:24" s="132" customFormat="1" x14ac:dyDescent="0.2">
      <c r="A1708" s="172"/>
      <c r="B1708" s="173"/>
      <c r="C1708" s="918" t="s">
        <v>252</v>
      </c>
      <c r="D1708" s="918"/>
      <c r="E1708" s="918"/>
      <c r="F1708" s="174" t="s">
        <v>31</v>
      </c>
      <c r="G1708" s="174" t="s">
        <v>31</v>
      </c>
      <c r="H1708" s="174" t="s">
        <v>31</v>
      </c>
      <c r="I1708" s="174" t="s">
        <v>31</v>
      </c>
      <c r="J1708" s="175" t="s">
        <v>31</v>
      </c>
      <c r="K1708" s="174" t="s">
        <v>31</v>
      </c>
      <c r="L1708" s="175">
        <v>3109.11</v>
      </c>
      <c r="M1708" s="161" t="s">
        <v>31</v>
      </c>
      <c r="N1708" s="176" t="s">
        <v>31</v>
      </c>
      <c r="X1708" s="137" t="s">
        <v>252</v>
      </c>
    </row>
    <row r="1709" spans="1:24" s="132" customFormat="1" x14ac:dyDescent="0.2">
      <c r="A1709" s="157" t="s">
        <v>2506</v>
      </c>
      <c r="B1709" s="158" t="s">
        <v>1907</v>
      </c>
      <c r="C1709" s="917" t="s">
        <v>1908</v>
      </c>
      <c r="D1709" s="917"/>
      <c r="E1709" s="917"/>
      <c r="F1709" s="159" t="s">
        <v>386</v>
      </c>
      <c r="G1709" s="159" t="s">
        <v>31</v>
      </c>
      <c r="H1709" s="159" t="s">
        <v>31</v>
      </c>
      <c r="I1709" s="159" t="s">
        <v>2030</v>
      </c>
      <c r="J1709" s="160" t="s">
        <v>31</v>
      </c>
      <c r="K1709" s="159" t="s">
        <v>31</v>
      </c>
      <c r="L1709" s="160" t="s">
        <v>31</v>
      </c>
      <c r="M1709" s="161" t="s">
        <v>31</v>
      </c>
      <c r="N1709" s="162" t="s">
        <v>31</v>
      </c>
      <c r="R1709" s="137" t="s">
        <v>1908</v>
      </c>
    </row>
    <row r="1710" spans="1:24" s="132" customFormat="1" x14ac:dyDescent="0.2">
      <c r="A1710" s="163"/>
      <c r="B1710" s="164"/>
      <c r="C1710" s="904" t="s">
        <v>2031</v>
      </c>
      <c r="D1710" s="904"/>
      <c r="E1710" s="904"/>
      <c r="F1710" s="904"/>
      <c r="G1710" s="904"/>
      <c r="H1710" s="904"/>
      <c r="I1710" s="904"/>
      <c r="J1710" s="904"/>
      <c r="K1710" s="904"/>
      <c r="L1710" s="904"/>
      <c r="M1710" s="904"/>
      <c r="N1710" s="912"/>
      <c r="S1710" s="137" t="s">
        <v>2031</v>
      </c>
    </row>
    <row r="1711" spans="1:24" s="132" customFormat="1" ht="33.75" x14ac:dyDescent="0.2">
      <c r="A1711" s="165"/>
      <c r="B1711" s="166" t="s">
        <v>518</v>
      </c>
      <c r="C1711" s="904" t="s">
        <v>519</v>
      </c>
      <c r="D1711" s="904"/>
      <c r="E1711" s="904"/>
      <c r="F1711" s="904"/>
      <c r="G1711" s="904"/>
      <c r="H1711" s="904"/>
      <c r="I1711" s="904"/>
      <c r="J1711" s="904"/>
      <c r="K1711" s="904"/>
      <c r="L1711" s="904"/>
      <c r="M1711" s="904"/>
      <c r="N1711" s="912"/>
      <c r="T1711" s="137" t="s">
        <v>519</v>
      </c>
    </row>
    <row r="1712" spans="1:24" s="132" customFormat="1" x14ac:dyDescent="0.2">
      <c r="A1712" s="167"/>
      <c r="B1712" s="166" t="s">
        <v>225</v>
      </c>
      <c r="C1712" s="904" t="s">
        <v>255</v>
      </c>
      <c r="D1712" s="904"/>
      <c r="E1712" s="904"/>
      <c r="F1712" s="168" t="s">
        <v>31</v>
      </c>
      <c r="G1712" s="168" t="s">
        <v>31</v>
      </c>
      <c r="H1712" s="168" t="s">
        <v>31</v>
      </c>
      <c r="I1712" s="168" t="s">
        <v>31</v>
      </c>
      <c r="J1712" s="169">
        <v>1053</v>
      </c>
      <c r="K1712" s="168" t="s">
        <v>520</v>
      </c>
      <c r="L1712" s="169">
        <v>72.39</v>
      </c>
      <c r="M1712" s="170" t="s">
        <v>31</v>
      </c>
      <c r="N1712" s="171" t="s">
        <v>31</v>
      </c>
      <c r="U1712" s="137" t="s">
        <v>255</v>
      </c>
    </row>
    <row r="1713" spans="1:24" s="132" customFormat="1" x14ac:dyDescent="0.2">
      <c r="A1713" s="167"/>
      <c r="B1713" s="166" t="s">
        <v>235</v>
      </c>
      <c r="C1713" s="904" t="s">
        <v>236</v>
      </c>
      <c r="D1713" s="904"/>
      <c r="E1713" s="904"/>
      <c r="F1713" s="168" t="s">
        <v>31</v>
      </c>
      <c r="G1713" s="168" t="s">
        <v>31</v>
      </c>
      <c r="H1713" s="168" t="s">
        <v>31</v>
      </c>
      <c r="I1713" s="168" t="s">
        <v>31</v>
      </c>
      <c r="J1713" s="169">
        <v>1566.06</v>
      </c>
      <c r="K1713" s="168" t="s">
        <v>520</v>
      </c>
      <c r="L1713" s="169">
        <v>107.67</v>
      </c>
      <c r="M1713" s="170" t="s">
        <v>31</v>
      </c>
      <c r="N1713" s="171" t="s">
        <v>31</v>
      </c>
      <c r="U1713" s="137" t="s">
        <v>236</v>
      </c>
    </row>
    <row r="1714" spans="1:24" s="132" customFormat="1" x14ac:dyDescent="0.2">
      <c r="A1714" s="167"/>
      <c r="B1714" s="166" t="s">
        <v>238</v>
      </c>
      <c r="C1714" s="904" t="s">
        <v>239</v>
      </c>
      <c r="D1714" s="904"/>
      <c r="E1714" s="904"/>
      <c r="F1714" s="168" t="s">
        <v>31</v>
      </c>
      <c r="G1714" s="168" t="s">
        <v>31</v>
      </c>
      <c r="H1714" s="168" t="s">
        <v>31</v>
      </c>
      <c r="I1714" s="168" t="s">
        <v>31</v>
      </c>
      <c r="J1714" s="169">
        <v>244.39</v>
      </c>
      <c r="K1714" s="168" t="s">
        <v>520</v>
      </c>
      <c r="L1714" s="169">
        <v>16.8</v>
      </c>
      <c r="M1714" s="170" t="s">
        <v>31</v>
      </c>
      <c r="N1714" s="171" t="s">
        <v>31</v>
      </c>
      <c r="U1714" s="137" t="s">
        <v>239</v>
      </c>
    </row>
    <row r="1715" spans="1:24" s="132" customFormat="1" x14ac:dyDescent="0.2">
      <c r="A1715" s="167"/>
      <c r="B1715" s="166" t="s">
        <v>256</v>
      </c>
      <c r="C1715" s="904" t="s">
        <v>257</v>
      </c>
      <c r="D1715" s="904"/>
      <c r="E1715" s="904"/>
      <c r="F1715" s="168" t="s">
        <v>31</v>
      </c>
      <c r="G1715" s="168" t="s">
        <v>31</v>
      </c>
      <c r="H1715" s="168" t="s">
        <v>31</v>
      </c>
      <c r="I1715" s="168" t="s">
        <v>31</v>
      </c>
      <c r="J1715" s="169">
        <v>909.27</v>
      </c>
      <c r="K1715" s="168" t="s">
        <v>31</v>
      </c>
      <c r="L1715" s="169">
        <v>50.01</v>
      </c>
      <c r="M1715" s="170" t="s">
        <v>31</v>
      </c>
      <c r="N1715" s="171" t="s">
        <v>31</v>
      </c>
      <c r="U1715" s="137" t="s">
        <v>257</v>
      </c>
    </row>
    <row r="1716" spans="1:24" s="132" customFormat="1" x14ac:dyDescent="0.2">
      <c r="A1716" s="167"/>
      <c r="B1716" s="166" t="s">
        <v>31</v>
      </c>
      <c r="C1716" s="904" t="s">
        <v>258</v>
      </c>
      <c r="D1716" s="904"/>
      <c r="E1716" s="904"/>
      <c r="F1716" s="168" t="s">
        <v>241</v>
      </c>
      <c r="G1716" s="168" t="s">
        <v>1911</v>
      </c>
      <c r="H1716" s="168" t="s">
        <v>520</v>
      </c>
      <c r="I1716" s="168" t="s">
        <v>2032</v>
      </c>
      <c r="J1716" s="169" t="s">
        <v>31</v>
      </c>
      <c r="K1716" s="168" t="s">
        <v>31</v>
      </c>
      <c r="L1716" s="169" t="s">
        <v>31</v>
      </c>
      <c r="M1716" s="170" t="s">
        <v>31</v>
      </c>
      <c r="N1716" s="171" t="s">
        <v>31</v>
      </c>
      <c r="V1716" s="137" t="s">
        <v>258</v>
      </c>
    </row>
    <row r="1717" spans="1:24" s="132" customFormat="1" x14ac:dyDescent="0.2">
      <c r="A1717" s="167"/>
      <c r="B1717" s="166" t="s">
        <v>31</v>
      </c>
      <c r="C1717" s="904" t="s">
        <v>240</v>
      </c>
      <c r="D1717" s="904"/>
      <c r="E1717" s="904"/>
      <c r="F1717" s="168" t="s">
        <v>241</v>
      </c>
      <c r="G1717" s="168" t="s">
        <v>1913</v>
      </c>
      <c r="H1717" s="168" t="s">
        <v>520</v>
      </c>
      <c r="I1717" s="168" t="s">
        <v>2033</v>
      </c>
      <c r="J1717" s="169" t="s">
        <v>31</v>
      </c>
      <c r="K1717" s="168" t="s">
        <v>31</v>
      </c>
      <c r="L1717" s="169" t="s">
        <v>31</v>
      </c>
      <c r="M1717" s="170" t="s">
        <v>31</v>
      </c>
      <c r="N1717" s="171" t="s">
        <v>31</v>
      </c>
      <c r="V1717" s="137" t="s">
        <v>240</v>
      </c>
    </row>
    <row r="1718" spans="1:24" s="132" customFormat="1" x14ac:dyDescent="0.2">
      <c r="A1718" s="167"/>
      <c r="B1718" s="166" t="s">
        <v>31</v>
      </c>
      <c r="C1718" s="917" t="s">
        <v>244</v>
      </c>
      <c r="D1718" s="917"/>
      <c r="E1718" s="917"/>
      <c r="F1718" s="159" t="s">
        <v>31</v>
      </c>
      <c r="G1718" s="159" t="s">
        <v>31</v>
      </c>
      <c r="H1718" s="159" t="s">
        <v>31</v>
      </c>
      <c r="I1718" s="159" t="s">
        <v>31</v>
      </c>
      <c r="J1718" s="160">
        <v>3528.33</v>
      </c>
      <c r="K1718" s="159" t="s">
        <v>31</v>
      </c>
      <c r="L1718" s="160">
        <v>230.07</v>
      </c>
      <c r="M1718" s="161" t="s">
        <v>31</v>
      </c>
      <c r="N1718" s="162" t="s">
        <v>31</v>
      </c>
      <c r="W1718" s="137" t="s">
        <v>244</v>
      </c>
    </row>
    <row r="1719" spans="1:24" s="132" customFormat="1" x14ac:dyDescent="0.2">
      <c r="A1719" s="167"/>
      <c r="B1719" s="166" t="s">
        <v>31</v>
      </c>
      <c r="C1719" s="904" t="s">
        <v>245</v>
      </c>
      <c r="D1719" s="904"/>
      <c r="E1719" s="904"/>
      <c r="F1719" s="168" t="s">
        <v>31</v>
      </c>
      <c r="G1719" s="168" t="s">
        <v>31</v>
      </c>
      <c r="H1719" s="168" t="s">
        <v>31</v>
      </c>
      <c r="I1719" s="168" t="s">
        <v>31</v>
      </c>
      <c r="J1719" s="169" t="s">
        <v>31</v>
      </c>
      <c r="K1719" s="168" t="s">
        <v>31</v>
      </c>
      <c r="L1719" s="169">
        <v>89.19</v>
      </c>
      <c r="M1719" s="170" t="s">
        <v>31</v>
      </c>
      <c r="N1719" s="171" t="s">
        <v>31</v>
      </c>
      <c r="V1719" s="137" t="s">
        <v>245</v>
      </c>
    </row>
    <row r="1720" spans="1:24" s="132" customFormat="1" ht="33.75" x14ac:dyDescent="0.2">
      <c r="A1720" s="167"/>
      <c r="B1720" s="166" t="s">
        <v>549</v>
      </c>
      <c r="C1720" s="904" t="s">
        <v>550</v>
      </c>
      <c r="D1720" s="904"/>
      <c r="E1720" s="904"/>
      <c r="F1720" s="168" t="s">
        <v>144</v>
      </c>
      <c r="G1720" s="168" t="s">
        <v>551</v>
      </c>
      <c r="H1720" s="168" t="s">
        <v>31</v>
      </c>
      <c r="I1720" s="168" t="s">
        <v>551</v>
      </c>
      <c r="J1720" s="169" t="s">
        <v>31</v>
      </c>
      <c r="K1720" s="168" t="s">
        <v>31</v>
      </c>
      <c r="L1720" s="169">
        <v>93.65</v>
      </c>
      <c r="M1720" s="170" t="s">
        <v>31</v>
      </c>
      <c r="N1720" s="171" t="s">
        <v>31</v>
      </c>
      <c r="V1720" s="137" t="s">
        <v>550</v>
      </c>
    </row>
    <row r="1721" spans="1:24" s="132" customFormat="1" ht="33.75" x14ac:dyDescent="0.2">
      <c r="A1721" s="167"/>
      <c r="B1721" s="166" t="s">
        <v>552</v>
      </c>
      <c r="C1721" s="904" t="s">
        <v>553</v>
      </c>
      <c r="D1721" s="904"/>
      <c r="E1721" s="904"/>
      <c r="F1721" s="168" t="s">
        <v>144</v>
      </c>
      <c r="G1721" s="168" t="s">
        <v>554</v>
      </c>
      <c r="H1721" s="168" t="s">
        <v>31</v>
      </c>
      <c r="I1721" s="168" t="s">
        <v>554</v>
      </c>
      <c r="J1721" s="169" t="s">
        <v>31</v>
      </c>
      <c r="K1721" s="168" t="s">
        <v>31</v>
      </c>
      <c r="L1721" s="169">
        <v>57.97</v>
      </c>
      <c r="M1721" s="170" t="s">
        <v>31</v>
      </c>
      <c r="N1721" s="171" t="s">
        <v>31</v>
      </c>
      <c r="V1721" s="137" t="s">
        <v>553</v>
      </c>
    </row>
    <row r="1722" spans="1:24" s="132" customFormat="1" x14ac:dyDescent="0.2">
      <c r="A1722" s="172"/>
      <c r="B1722" s="173"/>
      <c r="C1722" s="918" t="s">
        <v>252</v>
      </c>
      <c r="D1722" s="918"/>
      <c r="E1722" s="918"/>
      <c r="F1722" s="174" t="s">
        <v>31</v>
      </c>
      <c r="G1722" s="174" t="s">
        <v>31</v>
      </c>
      <c r="H1722" s="174" t="s">
        <v>31</v>
      </c>
      <c r="I1722" s="174" t="s">
        <v>31</v>
      </c>
      <c r="J1722" s="175" t="s">
        <v>31</v>
      </c>
      <c r="K1722" s="174" t="s">
        <v>31</v>
      </c>
      <c r="L1722" s="175">
        <v>381.69</v>
      </c>
      <c r="M1722" s="161" t="s">
        <v>31</v>
      </c>
      <c r="N1722" s="176" t="s">
        <v>31</v>
      </c>
      <c r="X1722" s="137" t="s">
        <v>252</v>
      </c>
    </row>
    <row r="1723" spans="1:24" s="132" customFormat="1" ht="33.75" x14ac:dyDescent="0.2">
      <c r="A1723" s="157" t="s">
        <v>2507</v>
      </c>
      <c r="B1723" s="158" t="s">
        <v>1915</v>
      </c>
      <c r="C1723" s="917" t="s">
        <v>1916</v>
      </c>
      <c r="D1723" s="917"/>
      <c r="E1723" s="917"/>
      <c r="F1723" s="159" t="s">
        <v>401</v>
      </c>
      <c r="G1723" s="159" t="s">
        <v>31</v>
      </c>
      <c r="H1723" s="159" t="s">
        <v>31</v>
      </c>
      <c r="I1723" s="159" t="s">
        <v>2034</v>
      </c>
      <c r="J1723" s="160">
        <v>535.46</v>
      </c>
      <c r="K1723" s="159" t="s">
        <v>31</v>
      </c>
      <c r="L1723" s="160">
        <v>3003.93</v>
      </c>
      <c r="M1723" s="161" t="s">
        <v>31</v>
      </c>
      <c r="N1723" s="162" t="s">
        <v>31</v>
      </c>
      <c r="R1723" s="137" t="s">
        <v>1916</v>
      </c>
    </row>
    <row r="1724" spans="1:24" s="132" customFormat="1" ht="45" x14ac:dyDescent="0.2">
      <c r="A1724" s="157" t="s">
        <v>2508</v>
      </c>
      <c r="B1724" s="158" t="s">
        <v>1918</v>
      </c>
      <c r="C1724" s="917" t="s">
        <v>1919</v>
      </c>
      <c r="D1724" s="917"/>
      <c r="E1724" s="917"/>
      <c r="F1724" s="159" t="s">
        <v>386</v>
      </c>
      <c r="G1724" s="159" t="s">
        <v>31</v>
      </c>
      <c r="H1724" s="159" t="s">
        <v>31</v>
      </c>
      <c r="I1724" s="159" t="s">
        <v>2509</v>
      </c>
      <c r="J1724" s="160" t="s">
        <v>31</v>
      </c>
      <c r="K1724" s="159" t="s">
        <v>31</v>
      </c>
      <c r="L1724" s="160" t="s">
        <v>31</v>
      </c>
      <c r="M1724" s="161" t="s">
        <v>31</v>
      </c>
      <c r="N1724" s="162" t="s">
        <v>31</v>
      </c>
      <c r="R1724" s="137" t="s">
        <v>1919</v>
      </c>
    </row>
    <row r="1725" spans="1:24" s="132" customFormat="1" x14ac:dyDescent="0.2">
      <c r="A1725" s="163"/>
      <c r="B1725" s="164"/>
      <c r="C1725" s="904" t="s">
        <v>2510</v>
      </c>
      <c r="D1725" s="904"/>
      <c r="E1725" s="904"/>
      <c r="F1725" s="904"/>
      <c r="G1725" s="904"/>
      <c r="H1725" s="904"/>
      <c r="I1725" s="904"/>
      <c r="J1725" s="904"/>
      <c r="K1725" s="904"/>
      <c r="L1725" s="904"/>
      <c r="M1725" s="904"/>
      <c r="N1725" s="912"/>
      <c r="S1725" s="137" t="s">
        <v>2510</v>
      </c>
    </row>
    <row r="1726" spans="1:24" s="132" customFormat="1" ht="33.75" x14ac:dyDescent="0.2">
      <c r="A1726" s="165"/>
      <c r="B1726" s="166" t="s">
        <v>518</v>
      </c>
      <c r="C1726" s="904" t="s">
        <v>519</v>
      </c>
      <c r="D1726" s="904"/>
      <c r="E1726" s="904"/>
      <c r="F1726" s="904"/>
      <c r="G1726" s="904"/>
      <c r="H1726" s="904"/>
      <c r="I1726" s="904"/>
      <c r="J1726" s="904"/>
      <c r="K1726" s="904"/>
      <c r="L1726" s="904"/>
      <c r="M1726" s="904"/>
      <c r="N1726" s="912"/>
      <c r="T1726" s="137" t="s">
        <v>519</v>
      </c>
    </row>
    <row r="1727" spans="1:24" s="132" customFormat="1" x14ac:dyDescent="0.2">
      <c r="A1727" s="167"/>
      <c r="B1727" s="166" t="s">
        <v>225</v>
      </c>
      <c r="C1727" s="904" t="s">
        <v>255</v>
      </c>
      <c r="D1727" s="904"/>
      <c r="E1727" s="904"/>
      <c r="F1727" s="168" t="s">
        <v>31</v>
      </c>
      <c r="G1727" s="168" t="s">
        <v>31</v>
      </c>
      <c r="H1727" s="168" t="s">
        <v>31</v>
      </c>
      <c r="I1727" s="168" t="s">
        <v>31</v>
      </c>
      <c r="J1727" s="169">
        <v>2874.61</v>
      </c>
      <c r="K1727" s="168" t="s">
        <v>520</v>
      </c>
      <c r="L1727" s="169">
        <v>4563.4399999999996</v>
      </c>
      <c r="M1727" s="170" t="s">
        <v>31</v>
      </c>
      <c r="N1727" s="171" t="s">
        <v>31</v>
      </c>
      <c r="U1727" s="137" t="s">
        <v>255</v>
      </c>
    </row>
    <row r="1728" spans="1:24" s="132" customFormat="1" x14ac:dyDescent="0.2">
      <c r="A1728" s="167"/>
      <c r="B1728" s="166" t="s">
        <v>235</v>
      </c>
      <c r="C1728" s="904" t="s">
        <v>236</v>
      </c>
      <c r="D1728" s="904"/>
      <c r="E1728" s="904"/>
      <c r="F1728" s="168" t="s">
        <v>31</v>
      </c>
      <c r="G1728" s="168" t="s">
        <v>31</v>
      </c>
      <c r="H1728" s="168" t="s">
        <v>31</v>
      </c>
      <c r="I1728" s="168" t="s">
        <v>31</v>
      </c>
      <c r="J1728" s="169">
        <v>2606.02</v>
      </c>
      <c r="K1728" s="168" t="s">
        <v>520</v>
      </c>
      <c r="L1728" s="169">
        <v>4137.0600000000004</v>
      </c>
      <c r="M1728" s="170" t="s">
        <v>31</v>
      </c>
      <c r="N1728" s="171" t="s">
        <v>31</v>
      </c>
      <c r="U1728" s="137" t="s">
        <v>236</v>
      </c>
    </row>
    <row r="1729" spans="1:25" s="132" customFormat="1" x14ac:dyDescent="0.2">
      <c r="A1729" s="167"/>
      <c r="B1729" s="166" t="s">
        <v>238</v>
      </c>
      <c r="C1729" s="904" t="s">
        <v>239</v>
      </c>
      <c r="D1729" s="904"/>
      <c r="E1729" s="904"/>
      <c r="F1729" s="168" t="s">
        <v>31</v>
      </c>
      <c r="G1729" s="168" t="s">
        <v>31</v>
      </c>
      <c r="H1729" s="168" t="s">
        <v>31</v>
      </c>
      <c r="I1729" s="168" t="s">
        <v>31</v>
      </c>
      <c r="J1729" s="169">
        <v>380.59</v>
      </c>
      <c r="K1729" s="168" t="s">
        <v>520</v>
      </c>
      <c r="L1729" s="169">
        <v>604.19000000000005</v>
      </c>
      <c r="M1729" s="170" t="s">
        <v>31</v>
      </c>
      <c r="N1729" s="171" t="s">
        <v>31</v>
      </c>
      <c r="U1729" s="137" t="s">
        <v>239</v>
      </c>
    </row>
    <row r="1730" spans="1:25" s="132" customFormat="1" x14ac:dyDescent="0.2">
      <c r="A1730" s="167"/>
      <c r="B1730" s="166" t="s">
        <v>256</v>
      </c>
      <c r="C1730" s="904" t="s">
        <v>257</v>
      </c>
      <c r="D1730" s="904"/>
      <c r="E1730" s="904"/>
      <c r="F1730" s="168" t="s">
        <v>31</v>
      </c>
      <c r="G1730" s="168" t="s">
        <v>31</v>
      </c>
      <c r="H1730" s="168" t="s">
        <v>31</v>
      </c>
      <c r="I1730" s="168" t="s">
        <v>31</v>
      </c>
      <c r="J1730" s="169">
        <v>3287.63</v>
      </c>
      <c r="K1730" s="168" t="s">
        <v>31</v>
      </c>
      <c r="L1730" s="169">
        <v>4175.29</v>
      </c>
      <c r="M1730" s="170" t="s">
        <v>31</v>
      </c>
      <c r="N1730" s="171" t="s">
        <v>31</v>
      </c>
      <c r="U1730" s="137" t="s">
        <v>257</v>
      </c>
    </row>
    <row r="1731" spans="1:25" s="132" customFormat="1" x14ac:dyDescent="0.2">
      <c r="A1731" s="167"/>
      <c r="B1731" s="166" t="s">
        <v>31</v>
      </c>
      <c r="C1731" s="904" t="s">
        <v>258</v>
      </c>
      <c r="D1731" s="904"/>
      <c r="E1731" s="904"/>
      <c r="F1731" s="168" t="s">
        <v>241</v>
      </c>
      <c r="G1731" s="168" t="s">
        <v>1922</v>
      </c>
      <c r="H1731" s="168" t="s">
        <v>520</v>
      </c>
      <c r="I1731" s="168" t="s">
        <v>2511</v>
      </c>
      <c r="J1731" s="169" t="s">
        <v>31</v>
      </c>
      <c r="K1731" s="168" t="s">
        <v>31</v>
      </c>
      <c r="L1731" s="169" t="s">
        <v>31</v>
      </c>
      <c r="M1731" s="170" t="s">
        <v>31</v>
      </c>
      <c r="N1731" s="171" t="s">
        <v>31</v>
      </c>
      <c r="V1731" s="137" t="s">
        <v>258</v>
      </c>
    </row>
    <row r="1732" spans="1:25" s="132" customFormat="1" x14ac:dyDescent="0.2">
      <c r="A1732" s="167"/>
      <c r="B1732" s="166" t="s">
        <v>31</v>
      </c>
      <c r="C1732" s="904" t="s">
        <v>240</v>
      </c>
      <c r="D1732" s="904"/>
      <c r="E1732" s="904"/>
      <c r="F1732" s="168" t="s">
        <v>241</v>
      </c>
      <c r="G1732" s="168" t="s">
        <v>1924</v>
      </c>
      <c r="H1732" s="168" t="s">
        <v>520</v>
      </c>
      <c r="I1732" s="168" t="s">
        <v>2512</v>
      </c>
      <c r="J1732" s="169" t="s">
        <v>31</v>
      </c>
      <c r="K1732" s="168" t="s">
        <v>31</v>
      </c>
      <c r="L1732" s="169" t="s">
        <v>31</v>
      </c>
      <c r="M1732" s="170" t="s">
        <v>31</v>
      </c>
      <c r="N1732" s="171" t="s">
        <v>31</v>
      </c>
      <c r="V1732" s="137" t="s">
        <v>240</v>
      </c>
    </row>
    <row r="1733" spans="1:25" s="132" customFormat="1" x14ac:dyDescent="0.2">
      <c r="A1733" s="167"/>
      <c r="B1733" s="166" t="s">
        <v>31</v>
      </c>
      <c r="C1733" s="917" t="s">
        <v>244</v>
      </c>
      <c r="D1733" s="917"/>
      <c r="E1733" s="917"/>
      <c r="F1733" s="159" t="s">
        <v>31</v>
      </c>
      <c r="G1733" s="159" t="s">
        <v>31</v>
      </c>
      <c r="H1733" s="159" t="s">
        <v>31</v>
      </c>
      <c r="I1733" s="159" t="s">
        <v>31</v>
      </c>
      <c r="J1733" s="160">
        <v>8768.26</v>
      </c>
      <c r="K1733" s="159" t="s">
        <v>31</v>
      </c>
      <c r="L1733" s="160">
        <v>12875.79</v>
      </c>
      <c r="M1733" s="161" t="s">
        <v>31</v>
      </c>
      <c r="N1733" s="162" t="s">
        <v>31</v>
      </c>
      <c r="W1733" s="137" t="s">
        <v>244</v>
      </c>
    </row>
    <row r="1734" spans="1:25" s="132" customFormat="1" x14ac:dyDescent="0.2">
      <c r="A1734" s="167"/>
      <c r="B1734" s="166" t="s">
        <v>31</v>
      </c>
      <c r="C1734" s="904" t="s">
        <v>245</v>
      </c>
      <c r="D1734" s="904"/>
      <c r="E1734" s="904"/>
      <c r="F1734" s="168" t="s">
        <v>31</v>
      </c>
      <c r="G1734" s="168" t="s">
        <v>31</v>
      </c>
      <c r="H1734" s="168" t="s">
        <v>31</v>
      </c>
      <c r="I1734" s="168" t="s">
        <v>31</v>
      </c>
      <c r="J1734" s="169" t="s">
        <v>31</v>
      </c>
      <c r="K1734" s="168" t="s">
        <v>31</v>
      </c>
      <c r="L1734" s="169">
        <v>5167.63</v>
      </c>
      <c r="M1734" s="170" t="s">
        <v>31</v>
      </c>
      <c r="N1734" s="171" t="s">
        <v>31</v>
      </c>
      <c r="V1734" s="137" t="s">
        <v>245</v>
      </c>
    </row>
    <row r="1735" spans="1:25" s="132" customFormat="1" ht="33.75" x14ac:dyDescent="0.2">
      <c r="A1735" s="167"/>
      <c r="B1735" s="166" t="s">
        <v>549</v>
      </c>
      <c r="C1735" s="904" t="s">
        <v>550</v>
      </c>
      <c r="D1735" s="904"/>
      <c r="E1735" s="904"/>
      <c r="F1735" s="168" t="s">
        <v>144</v>
      </c>
      <c r="G1735" s="168" t="s">
        <v>551</v>
      </c>
      <c r="H1735" s="168" t="s">
        <v>31</v>
      </c>
      <c r="I1735" s="168" t="s">
        <v>551</v>
      </c>
      <c r="J1735" s="169" t="s">
        <v>31</v>
      </c>
      <c r="K1735" s="168" t="s">
        <v>31</v>
      </c>
      <c r="L1735" s="169">
        <v>5426.01</v>
      </c>
      <c r="M1735" s="170" t="s">
        <v>31</v>
      </c>
      <c r="N1735" s="171" t="s">
        <v>31</v>
      </c>
      <c r="V1735" s="137" t="s">
        <v>550</v>
      </c>
    </row>
    <row r="1736" spans="1:25" s="132" customFormat="1" ht="33.75" x14ac:dyDescent="0.2">
      <c r="A1736" s="167"/>
      <c r="B1736" s="166" t="s">
        <v>552</v>
      </c>
      <c r="C1736" s="904" t="s">
        <v>553</v>
      </c>
      <c r="D1736" s="904"/>
      <c r="E1736" s="904"/>
      <c r="F1736" s="168" t="s">
        <v>144</v>
      </c>
      <c r="G1736" s="168" t="s">
        <v>554</v>
      </c>
      <c r="H1736" s="168" t="s">
        <v>31</v>
      </c>
      <c r="I1736" s="168" t="s">
        <v>554</v>
      </c>
      <c r="J1736" s="169" t="s">
        <v>31</v>
      </c>
      <c r="K1736" s="168" t="s">
        <v>31</v>
      </c>
      <c r="L1736" s="169">
        <v>3358.96</v>
      </c>
      <c r="M1736" s="170" t="s">
        <v>31</v>
      </c>
      <c r="N1736" s="171" t="s">
        <v>31</v>
      </c>
      <c r="V1736" s="137" t="s">
        <v>553</v>
      </c>
    </row>
    <row r="1737" spans="1:25" s="132" customFormat="1" x14ac:dyDescent="0.2">
      <c r="A1737" s="172"/>
      <c r="B1737" s="173"/>
      <c r="C1737" s="918" t="s">
        <v>252</v>
      </c>
      <c r="D1737" s="918"/>
      <c r="E1737" s="918"/>
      <c r="F1737" s="174" t="s">
        <v>31</v>
      </c>
      <c r="G1737" s="174" t="s">
        <v>31</v>
      </c>
      <c r="H1737" s="174" t="s">
        <v>31</v>
      </c>
      <c r="I1737" s="174" t="s">
        <v>31</v>
      </c>
      <c r="J1737" s="175" t="s">
        <v>31</v>
      </c>
      <c r="K1737" s="174" t="s">
        <v>31</v>
      </c>
      <c r="L1737" s="175">
        <v>21660.76</v>
      </c>
      <c r="M1737" s="161" t="s">
        <v>31</v>
      </c>
      <c r="N1737" s="176" t="s">
        <v>31</v>
      </c>
      <c r="X1737" s="137" t="s">
        <v>252</v>
      </c>
    </row>
    <row r="1738" spans="1:25" s="132" customFormat="1" ht="22.5" x14ac:dyDescent="0.2">
      <c r="A1738" s="157" t="s">
        <v>2513</v>
      </c>
      <c r="B1738" s="158" t="s">
        <v>555</v>
      </c>
      <c r="C1738" s="917" t="s">
        <v>556</v>
      </c>
      <c r="D1738" s="917"/>
      <c r="E1738" s="917"/>
      <c r="F1738" s="159" t="s">
        <v>401</v>
      </c>
      <c r="G1738" s="159" t="s">
        <v>31</v>
      </c>
      <c r="H1738" s="159" t="s">
        <v>31</v>
      </c>
      <c r="I1738" s="159" t="s">
        <v>2514</v>
      </c>
      <c r="J1738" s="160">
        <v>790</v>
      </c>
      <c r="K1738" s="159" t="s">
        <v>31</v>
      </c>
      <c r="L1738" s="160">
        <v>101834.95</v>
      </c>
      <c r="M1738" s="161" t="s">
        <v>31</v>
      </c>
      <c r="N1738" s="162" t="s">
        <v>31</v>
      </c>
      <c r="R1738" s="137" t="s">
        <v>556</v>
      </c>
    </row>
    <row r="1739" spans="1:25" s="132" customFormat="1" x14ac:dyDescent="0.2">
      <c r="A1739" s="157" t="s">
        <v>2515</v>
      </c>
      <c r="B1739" s="158" t="s">
        <v>558</v>
      </c>
      <c r="C1739" s="917" t="s">
        <v>559</v>
      </c>
      <c r="D1739" s="917"/>
      <c r="E1739" s="917"/>
      <c r="F1739" s="159" t="s">
        <v>401</v>
      </c>
      <c r="G1739" s="159" t="s">
        <v>31</v>
      </c>
      <c r="H1739" s="159" t="s">
        <v>31</v>
      </c>
      <c r="I1739" s="159" t="s">
        <v>2219</v>
      </c>
      <c r="J1739" s="160">
        <v>10.63</v>
      </c>
      <c r="K1739" s="159" t="s">
        <v>31</v>
      </c>
      <c r="L1739" s="160">
        <v>1350.01</v>
      </c>
      <c r="M1739" s="161" t="s">
        <v>31</v>
      </c>
      <c r="N1739" s="162" t="s">
        <v>31</v>
      </c>
      <c r="R1739" s="137" t="s">
        <v>559</v>
      </c>
    </row>
    <row r="1740" spans="1:25" s="132" customFormat="1" x14ac:dyDescent="0.2">
      <c r="A1740" s="163"/>
      <c r="B1740" s="164"/>
      <c r="C1740" s="904" t="s">
        <v>561</v>
      </c>
      <c r="D1740" s="904"/>
      <c r="E1740" s="904"/>
      <c r="F1740" s="904"/>
      <c r="G1740" s="904"/>
      <c r="H1740" s="904"/>
      <c r="I1740" s="904"/>
      <c r="J1740" s="904"/>
      <c r="K1740" s="904"/>
      <c r="L1740" s="904"/>
      <c r="M1740" s="904"/>
      <c r="N1740" s="912"/>
      <c r="Y1740" s="137" t="s">
        <v>561</v>
      </c>
    </row>
    <row r="1741" spans="1:25" s="132" customFormat="1" ht="22.5" x14ac:dyDescent="0.2">
      <c r="A1741" s="157" t="s">
        <v>2516</v>
      </c>
      <c r="B1741" s="158" t="s">
        <v>2334</v>
      </c>
      <c r="C1741" s="917" t="s">
        <v>2335</v>
      </c>
      <c r="D1741" s="917"/>
      <c r="E1741" s="917"/>
      <c r="F1741" s="159" t="s">
        <v>564</v>
      </c>
      <c r="G1741" s="159" t="s">
        <v>31</v>
      </c>
      <c r="H1741" s="159" t="s">
        <v>31</v>
      </c>
      <c r="I1741" s="159" t="s">
        <v>2517</v>
      </c>
      <c r="J1741" s="160">
        <v>5488.69</v>
      </c>
      <c r="K1741" s="159" t="s">
        <v>31</v>
      </c>
      <c r="L1741" s="160">
        <v>23525.29</v>
      </c>
      <c r="M1741" s="161" t="s">
        <v>31</v>
      </c>
      <c r="N1741" s="162" t="s">
        <v>31</v>
      </c>
      <c r="R1741" s="137" t="s">
        <v>2335</v>
      </c>
    </row>
    <row r="1742" spans="1:25" s="132" customFormat="1" x14ac:dyDescent="0.2">
      <c r="A1742" s="163"/>
      <c r="B1742" s="164"/>
      <c r="C1742" s="904" t="s">
        <v>2518</v>
      </c>
      <c r="D1742" s="904"/>
      <c r="E1742" s="904"/>
      <c r="F1742" s="904"/>
      <c r="G1742" s="904"/>
      <c r="H1742" s="904"/>
      <c r="I1742" s="904"/>
      <c r="J1742" s="904"/>
      <c r="K1742" s="904"/>
      <c r="L1742" s="904"/>
      <c r="M1742" s="904"/>
      <c r="N1742" s="912"/>
      <c r="S1742" s="137" t="s">
        <v>2518</v>
      </c>
    </row>
    <row r="1743" spans="1:25" s="132" customFormat="1" ht="22.5" x14ac:dyDescent="0.2">
      <c r="A1743" s="157" t="s">
        <v>2519</v>
      </c>
      <c r="B1743" s="158" t="s">
        <v>1928</v>
      </c>
      <c r="C1743" s="917" t="s">
        <v>1929</v>
      </c>
      <c r="D1743" s="917"/>
      <c r="E1743" s="917"/>
      <c r="F1743" s="159" t="s">
        <v>564</v>
      </c>
      <c r="G1743" s="159" t="s">
        <v>31</v>
      </c>
      <c r="H1743" s="159" t="s">
        <v>31</v>
      </c>
      <c r="I1743" s="159" t="s">
        <v>2520</v>
      </c>
      <c r="J1743" s="160">
        <v>5488.69</v>
      </c>
      <c r="K1743" s="159" t="s">
        <v>31</v>
      </c>
      <c r="L1743" s="160">
        <v>4801.07</v>
      </c>
      <c r="M1743" s="161" t="s">
        <v>31</v>
      </c>
      <c r="N1743" s="162" t="s">
        <v>31</v>
      </c>
      <c r="R1743" s="137" t="s">
        <v>1929</v>
      </c>
    </row>
    <row r="1744" spans="1:25" s="132" customFormat="1" x14ac:dyDescent="0.2">
      <c r="A1744" s="163"/>
      <c r="B1744" s="164"/>
      <c r="C1744" s="904" t="s">
        <v>2521</v>
      </c>
      <c r="D1744" s="904"/>
      <c r="E1744" s="904"/>
      <c r="F1744" s="904"/>
      <c r="G1744" s="904"/>
      <c r="H1744" s="904"/>
      <c r="I1744" s="904"/>
      <c r="J1744" s="904"/>
      <c r="K1744" s="904"/>
      <c r="L1744" s="904"/>
      <c r="M1744" s="904"/>
      <c r="N1744" s="912"/>
      <c r="S1744" s="137" t="s">
        <v>2521</v>
      </c>
    </row>
    <row r="1745" spans="1:23" s="132" customFormat="1" ht="22.5" x14ac:dyDescent="0.2">
      <c r="A1745" s="157" t="s">
        <v>2522</v>
      </c>
      <c r="B1745" s="158" t="s">
        <v>2339</v>
      </c>
      <c r="C1745" s="917" t="s">
        <v>2340</v>
      </c>
      <c r="D1745" s="917"/>
      <c r="E1745" s="917"/>
      <c r="F1745" s="159" t="s">
        <v>564</v>
      </c>
      <c r="G1745" s="159" t="s">
        <v>31</v>
      </c>
      <c r="H1745" s="159" t="s">
        <v>31</v>
      </c>
      <c r="I1745" s="159" t="s">
        <v>2523</v>
      </c>
      <c r="J1745" s="160">
        <v>5488.69</v>
      </c>
      <c r="K1745" s="159" t="s">
        <v>31</v>
      </c>
      <c r="L1745" s="160">
        <v>8855.18</v>
      </c>
      <c r="M1745" s="161" t="s">
        <v>31</v>
      </c>
      <c r="N1745" s="162" t="s">
        <v>31</v>
      </c>
      <c r="R1745" s="137" t="s">
        <v>2340</v>
      </c>
    </row>
    <row r="1746" spans="1:23" s="132" customFormat="1" x14ac:dyDescent="0.2">
      <c r="A1746" s="163"/>
      <c r="B1746" s="164"/>
      <c r="C1746" s="904" t="s">
        <v>2524</v>
      </c>
      <c r="D1746" s="904"/>
      <c r="E1746" s="904"/>
      <c r="F1746" s="904"/>
      <c r="G1746" s="904"/>
      <c r="H1746" s="904"/>
      <c r="I1746" s="904"/>
      <c r="J1746" s="904"/>
      <c r="K1746" s="904"/>
      <c r="L1746" s="904"/>
      <c r="M1746" s="904"/>
      <c r="N1746" s="912"/>
      <c r="S1746" s="137" t="s">
        <v>2524</v>
      </c>
    </row>
    <row r="1747" spans="1:23" s="132" customFormat="1" ht="22.5" x14ac:dyDescent="0.2">
      <c r="A1747" s="157" t="s">
        <v>2525</v>
      </c>
      <c r="B1747" s="158" t="s">
        <v>1932</v>
      </c>
      <c r="C1747" s="917" t="s">
        <v>1933</v>
      </c>
      <c r="D1747" s="917"/>
      <c r="E1747" s="917"/>
      <c r="F1747" s="159" t="s">
        <v>564</v>
      </c>
      <c r="G1747" s="159" t="s">
        <v>31</v>
      </c>
      <c r="H1747" s="159" t="s">
        <v>31</v>
      </c>
      <c r="I1747" s="159" t="s">
        <v>1934</v>
      </c>
      <c r="J1747" s="160">
        <v>5488.69</v>
      </c>
      <c r="K1747" s="159" t="s">
        <v>31</v>
      </c>
      <c r="L1747" s="160">
        <v>3315.17</v>
      </c>
      <c r="M1747" s="161" t="s">
        <v>31</v>
      </c>
      <c r="N1747" s="162" t="s">
        <v>31</v>
      </c>
      <c r="R1747" s="137" t="s">
        <v>1933</v>
      </c>
    </row>
    <row r="1748" spans="1:23" s="132" customFormat="1" x14ac:dyDescent="0.2">
      <c r="A1748" s="163"/>
      <c r="B1748" s="164"/>
      <c r="C1748" s="904" t="s">
        <v>1935</v>
      </c>
      <c r="D1748" s="904"/>
      <c r="E1748" s="904"/>
      <c r="F1748" s="904"/>
      <c r="G1748" s="904"/>
      <c r="H1748" s="904"/>
      <c r="I1748" s="904"/>
      <c r="J1748" s="904"/>
      <c r="K1748" s="904"/>
      <c r="L1748" s="904"/>
      <c r="M1748" s="904"/>
      <c r="N1748" s="912"/>
      <c r="S1748" s="137" t="s">
        <v>1935</v>
      </c>
    </row>
    <row r="1749" spans="1:23" s="132" customFormat="1" ht="22.5" x14ac:dyDescent="0.2">
      <c r="A1749" s="157" t="s">
        <v>2526</v>
      </c>
      <c r="B1749" s="158" t="s">
        <v>562</v>
      </c>
      <c r="C1749" s="917" t="s">
        <v>563</v>
      </c>
      <c r="D1749" s="917"/>
      <c r="E1749" s="917"/>
      <c r="F1749" s="159" t="s">
        <v>564</v>
      </c>
      <c r="G1749" s="159" t="s">
        <v>31</v>
      </c>
      <c r="H1749" s="159" t="s">
        <v>31</v>
      </c>
      <c r="I1749" s="159" t="s">
        <v>2527</v>
      </c>
      <c r="J1749" s="160">
        <v>5584.58</v>
      </c>
      <c r="K1749" s="159" t="s">
        <v>31</v>
      </c>
      <c r="L1749" s="160">
        <v>9789.77</v>
      </c>
      <c r="M1749" s="161" t="s">
        <v>31</v>
      </c>
      <c r="N1749" s="162" t="s">
        <v>31</v>
      </c>
      <c r="R1749" s="137" t="s">
        <v>563</v>
      </c>
    </row>
    <row r="1750" spans="1:23" s="132" customFormat="1" x14ac:dyDescent="0.2">
      <c r="A1750" s="163"/>
      <c r="B1750" s="164"/>
      <c r="C1750" s="904" t="s">
        <v>2528</v>
      </c>
      <c r="D1750" s="904"/>
      <c r="E1750" s="904"/>
      <c r="F1750" s="904"/>
      <c r="G1750" s="904"/>
      <c r="H1750" s="904"/>
      <c r="I1750" s="904"/>
      <c r="J1750" s="904"/>
      <c r="K1750" s="904"/>
      <c r="L1750" s="904"/>
      <c r="M1750" s="904"/>
      <c r="N1750" s="912"/>
      <c r="S1750" s="137" t="s">
        <v>2528</v>
      </c>
    </row>
    <row r="1751" spans="1:23" s="132" customFormat="1" ht="33.75" x14ac:dyDescent="0.2">
      <c r="A1751" s="157" t="s">
        <v>2529</v>
      </c>
      <c r="B1751" s="158" t="s">
        <v>1940</v>
      </c>
      <c r="C1751" s="917" t="s">
        <v>1941</v>
      </c>
      <c r="D1751" s="917"/>
      <c r="E1751" s="917"/>
      <c r="F1751" s="159" t="s">
        <v>569</v>
      </c>
      <c r="G1751" s="159" t="s">
        <v>31</v>
      </c>
      <c r="H1751" s="159" t="s">
        <v>31</v>
      </c>
      <c r="I1751" s="159" t="s">
        <v>2530</v>
      </c>
      <c r="J1751" s="160" t="s">
        <v>31</v>
      </c>
      <c r="K1751" s="159" t="s">
        <v>31</v>
      </c>
      <c r="L1751" s="160" t="s">
        <v>31</v>
      </c>
      <c r="M1751" s="161" t="s">
        <v>31</v>
      </c>
      <c r="N1751" s="162" t="s">
        <v>31</v>
      </c>
      <c r="R1751" s="137" t="s">
        <v>1941</v>
      </c>
    </row>
    <row r="1752" spans="1:23" s="132" customFormat="1" x14ac:dyDescent="0.2">
      <c r="A1752" s="163"/>
      <c r="B1752" s="164"/>
      <c r="C1752" s="904" t="s">
        <v>2531</v>
      </c>
      <c r="D1752" s="904"/>
      <c r="E1752" s="904"/>
      <c r="F1752" s="904"/>
      <c r="G1752" s="904"/>
      <c r="H1752" s="904"/>
      <c r="I1752" s="904"/>
      <c r="J1752" s="904"/>
      <c r="K1752" s="904"/>
      <c r="L1752" s="904"/>
      <c r="M1752" s="904"/>
      <c r="N1752" s="912"/>
      <c r="S1752" s="137" t="s">
        <v>2531</v>
      </c>
    </row>
    <row r="1753" spans="1:23" s="132" customFormat="1" ht="33.75" x14ac:dyDescent="0.2">
      <c r="A1753" s="165"/>
      <c r="B1753" s="166" t="s">
        <v>518</v>
      </c>
      <c r="C1753" s="904" t="s">
        <v>519</v>
      </c>
      <c r="D1753" s="904"/>
      <c r="E1753" s="904"/>
      <c r="F1753" s="904"/>
      <c r="G1753" s="904"/>
      <c r="H1753" s="904"/>
      <c r="I1753" s="904"/>
      <c r="J1753" s="904"/>
      <c r="K1753" s="904"/>
      <c r="L1753" s="904"/>
      <c r="M1753" s="904"/>
      <c r="N1753" s="912"/>
      <c r="T1753" s="137" t="s">
        <v>519</v>
      </c>
    </row>
    <row r="1754" spans="1:23" s="132" customFormat="1" x14ac:dyDescent="0.2">
      <c r="A1754" s="167"/>
      <c r="B1754" s="166" t="s">
        <v>225</v>
      </c>
      <c r="C1754" s="904" t="s">
        <v>255</v>
      </c>
      <c r="D1754" s="904"/>
      <c r="E1754" s="904"/>
      <c r="F1754" s="168" t="s">
        <v>31</v>
      </c>
      <c r="G1754" s="168" t="s">
        <v>31</v>
      </c>
      <c r="H1754" s="168" t="s">
        <v>31</v>
      </c>
      <c r="I1754" s="168" t="s">
        <v>31</v>
      </c>
      <c r="J1754" s="169">
        <v>86.7</v>
      </c>
      <c r="K1754" s="168" t="s">
        <v>520</v>
      </c>
      <c r="L1754" s="169">
        <v>391.23</v>
      </c>
      <c r="M1754" s="170" t="s">
        <v>31</v>
      </c>
      <c r="N1754" s="171" t="s">
        <v>31</v>
      </c>
      <c r="U1754" s="137" t="s">
        <v>255</v>
      </c>
    </row>
    <row r="1755" spans="1:23" s="132" customFormat="1" x14ac:dyDescent="0.2">
      <c r="A1755" s="167"/>
      <c r="B1755" s="166" t="s">
        <v>235</v>
      </c>
      <c r="C1755" s="904" t="s">
        <v>236</v>
      </c>
      <c r="D1755" s="904"/>
      <c r="E1755" s="904"/>
      <c r="F1755" s="168" t="s">
        <v>31</v>
      </c>
      <c r="G1755" s="168" t="s">
        <v>31</v>
      </c>
      <c r="H1755" s="168" t="s">
        <v>31</v>
      </c>
      <c r="I1755" s="168" t="s">
        <v>31</v>
      </c>
      <c r="J1755" s="169">
        <v>16.61</v>
      </c>
      <c r="K1755" s="168" t="s">
        <v>520</v>
      </c>
      <c r="L1755" s="169">
        <v>74.95</v>
      </c>
      <c r="M1755" s="170" t="s">
        <v>31</v>
      </c>
      <c r="N1755" s="171" t="s">
        <v>31</v>
      </c>
      <c r="U1755" s="137" t="s">
        <v>236</v>
      </c>
    </row>
    <row r="1756" spans="1:23" s="132" customFormat="1" x14ac:dyDescent="0.2">
      <c r="A1756" s="167"/>
      <c r="B1756" s="166" t="s">
        <v>238</v>
      </c>
      <c r="C1756" s="904" t="s">
        <v>239</v>
      </c>
      <c r="D1756" s="904"/>
      <c r="E1756" s="904"/>
      <c r="F1756" s="168" t="s">
        <v>31</v>
      </c>
      <c r="G1756" s="168" t="s">
        <v>31</v>
      </c>
      <c r="H1756" s="168" t="s">
        <v>31</v>
      </c>
      <c r="I1756" s="168" t="s">
        <v>31</v>
      </c>
      <c r="J1756" s="169">
        <v>2.93</v>
      </c>
      <c r="K1756" s="168" t="s">
        <v>520</v>
      </c>
      <c r="L1756" s="169">
        <v>13.22</v>
      </c>
      <c r="M1756" s="170" t="s">
        <v>31</v>
      </c>
      <c r="N1756" s="171" t="s">
        <v>31</v>
      </c>
      <c r="U1756" s="137" t="s">
        <v>239</v>
      </c>
    </row>
    <row r="1757" spans="1:23" s="132" customFormat="1" x14ac:dyDescent="0.2">
      <c r="A1757" s="167"/>
      <c r="B1757" s="166" t="s">
        <v>256</v>
      </c>
      <c r="C1757" s="904" t="s">
        <v>257</v>
      </c>
      <c r="D1757" s="904"/>
      <c r="E1757" s="904"/>
      <c r="F1757" s="168" t="s">
        <v>31</v>
      </c>
      <c r="G1757" s="168" t="s">
        <v>31</v>
      </c>
      <c r="H1757" s="168" t="s">
        <v>31</v>
      </c>
      <c r="I1757" s="168" t="s">
        <v>31</v>
      </c>
      <c r="J1757" s="169">
        <v>0.66</v>
      </c>
      <c r="K1757" s="168" t="s">
        <v>31</v>
      </c>
      <c r="L1757" s="169">
        <v>2.38</v>
      </c>
      <c r="M1757" s="170" t="s">
        <v>31</v>
      </c>
      <c r="N1757" s="171" t="s">
        <v>31</v>
      </c>
      <c r="U1757" s="137" t="s">
        <v>257</v>
      </c>
    </row>
    <row r="1758" spans="1:23" s="132" customFormat="1" x14ac:dyDescent="0.2">
      <c r="A1758" s="167"/>
      <c r="B1758" s="166" t="s">
        <v>31</v>
      </c>
      <c r="C1758" s="904" t="s">
        <v>258</v>
      </c>
      <c r="D1758" s="904"/>
      <c r="E1758" s="904"/>
      <c r="F1758" s="168" t="s">
        <v>241</v>
      </c>
      <c r="G1758" s="168" t="s">
        <v>1944</v>
      </c>
      <c r="H1758" s="168" t="s">
        <v>520</v>
      </c>
      <c r="I1758" s="168" t="s">
        <v>2532</v>
      </c>
      <c r="J1758" s="169" t="s">
        <v>31</v>
      </c>
      <c r="K1758" s="168" t="s">
        <v>31</v>
      </c>
      <c r="L1758" s="169" t="s">
        <v>31</v>
      </c>
      <c r="M1758" s="170" t="s">
        <v>31</v>
      </c>
      <c r="N1758" s="171" t="s">
        <v>31</v>
      </c>
      <c r="V1758" s="137" t="s">
        <v>258</v>
      </c>
    </row>
    <row r="1759" spans="1:23" s="132" customFormat="1" x14ac:dyDescent="0.2">
      <c r="A1759" s="167"/>
      <c r="B1759" s="166" t="s">
        <v>31</v>
      </c>
      <c r="C1759" s="904" t="s">
        <v>240</v>
      </c>
      <c r="D1759" s="904"/>
      <c r="E1759" s="904"/>
      <c r="F1759" s="168" t="s">
        <v>241</v>
      </c>
      <c r="G1759" s="168" t="s">
        <v>774</v>
      </c>
      <c r="H1759" s="168" t="s">
        <v>520</v>
      </c>
      <c r="I1759" s="168" t="s">
        <v>2533</v>
      </c>
      <c r="J1759" s="169" t="s">
        <v>31</v>
      </c>
      <c r="K1759" s="168" t="s">
        <v>31</v>
      </c>
      <c r="L1759" s="169" t="s">
        <v>31</v>
      </c>
      <c r="M1759" s="170" t="s">
        <v>31</v>
      </c>
      <c r="N1759" s="171" t="s">
        <v>31</v>
      </c>
      <c r="V1759" s="137" t="s">
        <v>240</v>
      </c>
    </row>
    <row r="1760" spans="1:23" s="132" customFormat="1" x14ac:dyDescent="0.2">
      <c r="A1760" s="167"/>
      <c r="B1760" s="166" t="s">
        <v>31</v>
      </c>
      <c r="C1760" s="917" t="s">
        <v>244</v>
      </c>
      <c r="D1760" s="917"/>
      <c r="E1760" s="917"/>
      <c r="F1760" s="159" t="s">
        <v>31</v>
      </c>
      <c r="G1760" s="159" t="s">
        <v>31</v>
      </c>
      <c r="H1760" s="159" t="s">
        <v>31</v>
      </c>
      <c r="I1760" s="159" t="s">
        <v>31</v>
      </c>
      <c r="J1760" s="160">
        <v>103.97</v>
      </c>
      <c r="K1760" s="159" t="s">
        <v>31</v>
      </c>
      <c r="L1760" s="160">
        <v>468.56</v>
      </c>
      <c r="M1760" s="161" t="s">
        <v>31</v>
      </c>
      <c r="N1760" s="162" t="s">
        <v>31</v>
      </c>
      <c r="W1760" s="137" t="s">
        <v>244</v>
      </c>
    </row>
    <row r="1761" spans="1:27" s="132" customFormat="1" x14ac:dyDescent="0.2">
      <c r="A1761" s="167"/>
      <c r="B1761" s="166" t="s">
        <v>31</v>
      </c>
      <c r="C1761" s="904" t="s">
        <v>245</v>
      </c>
      <c r="D1761" s="904"/>
      <c r="E1761" s="904"/>
      <c r="F1761" s="168" t="s">
        <v>31</v>
      </c>
      <c r="G1761" s="168" t="s">
        <v>31</v>
      </c>
      <c r="H1761" s="168" t="s">
        <v>31</v>
      </c>
      <c r="I1761" s="168" t="s">
        <v>31</v>
      </c>
      <c r="J1761" s="169" t="s">
        <v>31</v>
      </c>
      <c r="K1761" s="168" t="s">
        <v>31</v>
      </c>
      <c r="L1761" s="169">
        <v>404.45</v>
      </c>
      <c r="M1761" s="170" t="s">
        <v>31</v>
      </c>
      <c r="N1761" s="171" t="s">
        <v>31</v>
      </c>
      <c r="V1761" s="137" t="s">
        <v>245</v>
      </c>
    </row>
    <row r="1762" spans="1:27" s="132" customFormat="1" ht="22.5" x14ac:dyDescent="0.2">
      <c r="A1762" s="167"/>
      <c r="B1762" s="166" t="s">
        <v>532</v>
      </c>
      <c r="C1762" s="904" t="s">
        <v>533</v>
      </c>
      <c r="D1762" s="904"/>
      <c r="E1762" s="904"/>
      <c r="F1762" s="168" t="s">
        <v>144</v>
      </c>
      <c r="G1762" s="168" t="s">
        <v>534</v>
      </c>
      <c r="H1762" s="168" t="s">
        <v>31</v>
      </c>
      <c r="I1762" s="168" t="s">
        <v>534</v>
      </c>
      <c r="J1762" s="169" t="s">
        <v>31</v>
      </c>
      <c r="K1762" s="168" t="s">
        <v>31</v>
      </c>
      <c r="L1762" s="169">
        <v>493.43</v>
      </c>
      <c r="M1762" s="170" t="s">
        <v>31</v>
      </c>
      <c r="N1762" s="171" t="s">
        <v>31</v>
      </c>
      <c r="V1762" s="137" t="s">
        <v>533</v>
      </c>
    </row>
    <row r="1763" spans="1:27" s="132" customFormat="1" ht="22.5" x14ac:dyDescent="0.2">
      <c r="A1763" s="167"/>
      <c r="B1763" s="166" t="s">
        <v>535</v>
      </c>
      <c r="C1763" s="904" t="s">
        <v>536</v>
      </c>
      <c r="D1763" s="904"/>
      <c r="E1763" s="904"/>
      <c r="F1763" s="168" t="s">
        <v>144</v>
      </c>
      <c r="G1763" s="168" t="s">
        <v>537</v>
      </c>
      <c r="H1763" s="168" t="s">
        <v>31</v>
      </c>
      <c r="I1763" s="168" t="s">
        <v>537</v>
      </c>
      <c r="J1763" s="169" t="s">
        <v>31</v>
      </c>
      <c r="K1763" s="168" t="s">
        <v>31</v>
      </c>
      <c r="L1763" s="169">
        <v>323.56</v>
      </c>
      <c r="M1763" s="170" t="s">
        <v>31</v>
      </c>
      <c r="N1763" s="171" t="s">
        <v>31</v>
      </c>
      <c r="V1763" s="137" t="s">
        <v>536</v>
      </c>
    </row>
    <row r="1764" spans="1:27" s="132" customFormat="1" x14ac:dyDescent="0.2">
      <c r="A1764" s="172"/>
      <c r="B1764" s="173"/>
      <c r="C1764" s="918" t="s">
        <v>252</v>
      </c>
      <c r="D1764" s="918"/>
      <c r="E1764" s="918"/>
      <c r="F1764" s="174" t="s">
        <v>31</v>
      </c>
      <c r="G1764" s="174" t="s">
        <v>31</v>
      </c>
      <c r="H1764" s="174" t="s">
        <v>31</v>
      </c>
      <c r="I1764" s="174" t="s">
        <v>31</v>
      </c>
      <c r="J1764" s="175" t="s">
        <v>31</v>
      </c>
      <c r="K1764" s="174" t="s">
        <v>31</v>
      </c>
      <c r="L1764" s="175">
        <v>1285.55</v>
      </c>
      <c r="M1764" s="161" t="s">
        <v>31</v>
      </c>
      <c r="N1764" s="176" t="s">
        <v>31</v>
      </c>
      <c r="X1764" s="137" t="s">
        <v>252</v>
      </c>
    </row>
    <row r="1765" spans="1:27" s="132" customFormat="1" ht="33.75" x14ac:dyDescent="0.2">
      <c r="A1765" s="157" t="s">
        <v>2534</v>
      </c>
      <c r="B1765" s="158" t="s">
        <v>1947</v>
      </c>
      <c r="C1765" s="917" t="s">
        <v>1948</v>
      </c>
      <c r="D1765" s="917"/>
      <c r="E1765" s="917"/>
      <c r="F1765" s="159" t="s">
        <v>1949</v>
      </c>
      <c r="G1765" s="159" t="s">
        <v>31</v>
      </c>
      <c r="H1765" s="159" t="s">
        <v>31</v>
      </c>
      <c r="I1765" s="159" t="s">
        <v>2535</v>
      </c>
      <c r="J1765" s="160">
        <v>15.36</v>
      </c>
      <c r="K1765" s="159" t="s">
        <v>31</v>
      </c>
      <c r="L1765" s="160">
        <v>17466.62</v>
      </c>
      <c r="M1765" s="161" t="s">
        <v>31</v>
      </c>
      <c r="N1765" s="162" t="s">
        <v>31</v>
      </c>
      <c r="R1765" s="137" t="s">
        <v>1948</v>
      </c>
    </row>
    <row r="1766" spans="1:27" s="132" customFormat="1" ht="1.5" customHeight="1" x14ac:dyDescent="0.2">
      <c r="A1766" s="177"/>
      <c r="B1766" s="173"/>
      <c r="C1766" s="173"/>
      <c r="D1766" s="173"/>
      <c r="E1766" s="173"/>
      <c r="F1766" s="177"/>
      <c r="G1766" s="177"/>
      <c r="H1766" s="177"/>
      <c r="I1766" s="177"/>
      <c r="J1766" s="178"/>
      <c r="K1766" s="177"/>
      <c r="L1766" s="178"/>
      <c r="M1766" s="168"/>
      <c r="N1766" s="178"/>
    </row>
    <row r="1767" spans="1:27" s="132" customFormat="1" x14ac:dyDescent="0.2">
      <c r="A1767" s="179"/>
      <c r="B1767" s="180" t="s">
        <v>31</v>
      </c>
      <c r="C1767" s="918" t="s">
        <v>2536</v>
      </c>
      <c r="D1767" s="918"/>
      <c r="E1767" s="918"/>
      <c r="F1767" s="918"/>
      <c r="G1767" s="918"/>
      <c r="H1767" s="918"/>
      <c r="I1767" s="918"/>
      <c r="J1767" s="918"/>
      <c r="K1767" s="918"/>
      <c r="L1767" s="181" t="s">
        <v>31</v>
      </c>
      <c r="M1767" s="182"/>
      <c r="N1767" s="183"/>
      <c r="Z1767" s="137" t="s">
        <v>2536</v>
      </c>
    </row>
    <row r="1768" spans="1:27" s="132" customFormat="1" x14ac:dyDescent="0.2">
      <c r="A1768" s="184"/>
      <c r="B1768" s="166" t="s">
        <v>31</v>
      </c>
      <c r="C1768" s="904" t="s">
        <v>269</v>
      </c>
      <c r="D1768" s="904"/>
      <c r="E1768" s="904"/>
      <c r="F1768" s="904"/>
      <c r="G1768" s="904"/>
      <c r="H1768" s="904"/>
      <c r="I1768" s="904"/>
      <c r="J1768" s="904"/>
      <c r="K1768" s="904"/>
      <c r="L1768" s="185">
        <v>206937.8</v>
      </c>
      <c r="M1768" s="186"/>
      <c r="N1768" s="187" t="s">
        <v>31</v>
      </c>
      <c r="AA1768" s="137" t="s">
        <v>269</v>
      </c>
    </row>
    <row r="1769" spans="1:27" s="132" customFormat="1" x14ac:dyDescent="0.2">
      <c r="A1769" s="184"/>
      <c r="B1769" s="166" t="s">
        <v>225</v>
      </c>
      <c r="C1769" s="904" t="s">
        <v>658</v>
      </c>
      <c r="D1769" s="904"/>
      <c r="E1769" s="904"/>
      <c r="F1769" s="904"/>
      <c r="G1769" s="904"/>
      <c r="H1769" s="904"/>
      <c r="I1769" s="904"/>
      <c r="J1769" s="904"/>
      <c r="K1769" s="904"/>
      <c r="L1769" s="185">
        <v>205979.25</v>
      </c>
      <c r="M1769" s="186"/>
      <c r="N1769" s="187" t="s">
        <v>31</v>
      </c>
      <c r="AA1769" s="137" t="s">
        <v>658</v>
      </c>
    </row>
    <row r="1770" spans="1:27" s="132" customFormat="1" x14ac:dyDescent="0.2">
      <c r="A1770" s="184"/>
      <c r="B1770" s="166" t="s">
        <v>31</v>
      </c>
      <c r="C1770" s="904" t="s">
        <v>659</v>
      </c>
      <c r="D1770" s="904"/>
      <c r="E1770" s="904"/>
      <c r="F1770" s="904"/>
      <c r="G1770" s="904"/>
      <c r="H1770" s="904"/>
      <c r="I1770" s="904"/>
      <c r="J1770" s="904"/>
      <c r="K1770" s="904"/>
      <c r="L1770" s="185" t="s">
        <v>31</v>
      </c>
      <c r="M1770" s="186"/>
      <c r="N1770" s="187" t="s">
        <v>31</v>
      </c>
      <c r="AA1770" s="137" t="s">
        <v>659</v>
      </c>
    </row>
    <row r="1771" spans="1:27" s="132" customFormat="1" x14ac:dyDescent="0.2">
      <c r="A1771" s="184"/>
      <c r="B1771" s="166" t="s">
        <v>31</v>
      </c>
      <c r="C1771" s="904" t="s">
        <v>660</v>
      </c>
      <c r="D1771" s="904"/>
      <c r="E1771" s="904"/>
      <c r="F1771" s="904"/>
      <c r="G1771" s="904"/>
      <c r="H1771" s="904"/>
      <c r="I1771" s="904"/>
      <c r="J1771" s="904"/>
      <c r="K1771" s="904"/>
      <c r="L1771" s="185">
        <v>5640.39</v>
      </c>
      <c r="M1771" s="186"/>
      <c r="N1771" s="187" t="s">
        <v>31</v>
      </c>
      <c r="AA1771" s="137" t="s">
        <v>660</v>
      </c>
    </row>
    <row r="1772" spans="1:27" s="132" customFormat="1" x14ac:dyDescent="0.2">
      <c r="A1772" s="184"/>
      <c r="B1772" s="166" t="s">
        <v>31</v>
      </c>
      <c r="C1772" s="904" t="s">
        <v>661</v>
      </c>
      <c r="D1772" s="904"/>
      <c r="E1772" s="904"/>
      <c r="F1772" s="904"/>
      <c r="G1772" s="904"/>
      <c r="H1772" s="904"/>
      <c r="I1772" s="904"/>
      <c r="J1772" s="904"/>
      <c r="K1772" s="904"/>
      <c r="L1772" s="185">
        <v>10485.44</v>
      </c>
      <c r="M1772" s="186"/>
      <c r="N1772" s="187" t="s">
        <v>31</v>
      </c>
      <c r="AA1772" s="137" t="s">
        <v>661</v>
      </c>
    </row>
    <row r="1773" spans="1:27" s="132" customFormat="1" x14ac:dyDescent="0.2">
      <c r="A1773" s="184"/>
      <c r="B1773" s="166" t="s">
        <v>31</v>
      </c>
      <c r="C1773" s="904" t="s">
        <v>662</v>
      </c>
      <c r="D1773" s="904"/>
      <c r="E1773" s="904"/>
      <c r="F1773" s="904"/>
      <c r="G1773" s="904"/>
      <c r="H1773" s="904"/>
      <c r="I1773" s="904"/>
      <c r="J1773" s="904"/>
      <c r="K1773" s="904"/>
      <c r="L1773" s="185">
        <v>178169.67</v>
      </c>
      <c r="M1773" s="186"/>
      <c r="N1773" s="187" t="s">
        <v>31</v>
      </c>
      <c r="AA1773" s="137" t="s">
        <v>662</v>
      </c>
    </row>
    <row r="1774" spans="1:27" s="132" customFormat="1" x14ac:dyDescent="0.2">
      <c r="A1774" s="184"/>
      <c r="B1774" s="166" t="s">
        <v>31</v>
      </c>
      <c r="C1774" s="904" t="s">
        <v>663</v>
      </c>
      <c r="D1774" s="904"/>
      <c r="E1774" s="904"/>
      <c r="F1774" s="904"/>
      <c r="G1774" s="904"/>
      <c r="H1774" s="904"/>
      <c r="I1774" s="904"/>
      <c r="J1774" s="904"/>
      <c r="K1774" s="904"/>
      <c r="L1774" s="185">
        <v>7277.68</v>
      </c>
      <c r="M1774" s="186"/>
      <c r="N1774" s="187" t="s">
        <v>31</v>
      </c>
      <c r="AA1774" s="137" t="s">
        <v>663</v>
      </c>
    </row>
    <row r="1775" spans="1:27" s="132" customFormat="1" x14ac:dyDescent="0.2">
      <c r="A1775" s="184"/>
      <c r="B1775" s="166" t="s">
        <v>31</v>
      </c>
      <c r="C1775" s="904" t="s">
        <v>664</v>
      </c>
      <c r="D1775" s="904"/>
      <c r="E1775" s="904"/>
      <c r="F1775" s="904"/>
      <c r="G1775" s="904"/>
      <c r="H1775" s="904"/>
      <c r="I1775" s="904"/>
      <c r="J1775" s="904"/>
      <c r="K1775" s="904"/>
      <c r="L1775" s="185">
        <v>4406.07</v>
      </c>
      <c r="M1775" s="186"/>
      <c r="N1775" s="187" t="s">
        <v>31</v>
      </c>
      <c r="AA1775" s="137" t="s">
        <v>664</v>
      </c>
    </row>
    <row r="1776" spans="1:27" s="132" customFormat="1" x14ac:dyDescent="0.2">
      <c r="A1776" s="184"/>
      <c r="B1776" s="166" t="s">
        <v>225</v>
      </c>
      <c r="C1776" s="904" t="s">
        <v>665</v>
      </c>
      <c r="D1776" s="904"/>
      <c r="E1776" s="904"/>
      <c r="F1776" s="904"/>
      <c r="G1776" s="904"/>
      <c r="H1776" s="904"/>
      <c r="I1776" s="904"/>
      <c r="J1776" s="904"/>
      <c r="K1776" s="904"/>
      <c r="L1776" s="185">
        <v>958.55</v>
      </c>
      <c r="M1776" s="186"/>
      <c r="N1776" s="187" t="s">
        <v>31</v>
      </c>
      <c r="AA1776" s="137" t="s">
        <v>665</v>
      </c>
    </row>
    <row r="1777" spans="1:28" s="132" customFormat="1" x14ac:dyDescent="0.2">
      <c r="A1777" s="184"/>
      <c r="B1777" s="166" t="s">
        <v>31</v>
      </c>
      <c r="C1777" s="904" t="s">
        <v>276</v>
      </c>
      <c r="D1777" s="904"/>
      <c r="E1777" s="904"/>
      <c r="F1777" s="904"/>
      <c r="G1777" s="904"/>
      <c r="H1777" s="904"/>
      <c r="I1777" s="904"/>
      <c r="J1777" s="904"/>
      <c r="K1777" s="904"/>
      <c r="L1777" s="185">
        <v>6992.4</v>
      </c>
      <c r="M1777" s="186"/>
      <c r="N1777" s="187" t="s">
        <v>31</v>
      </c>
      <c r="AA1777" s="137" t="s">
        <v>276</v>
      </c>
    </row>
    <row r="1778" spans="1:28" s="132" customFormat="1" x14ac:dyDescent="0.2">
      <c r="A1778" s="184"/>
      <c r="B1778" s="166" t="s">
        <v>31</v>
      </c>
      <c r="C1778" s="904" t="s">
        <v>277</v>
      </c>
      <c r="D1778" s="904"/>
      <c r="E1778" s="904"/>
      <c r="F1778" s="904"/>
      <c r="G1778" s="904"/>
      <c r="H1778" s="904"/>
      <c r="I1778" s="904"/>
      <c r="J1778" s="904"/>
      <c r="K1778" s="904"/>
      <c r="L1778" s="185">
        <v>7277.68</v>
      </c>
      <c r="M1778" s="186"/>
      <c r="N1778" s="187" t="s">
        <v>31</v>
      </c>
      <c r="AA1778" s="137" t="s">
        <v>277</v>
      </c>
    </row>
    <row r="1779" spans="1:28" s="132" customFormat="1" x14ac:dyDescent="0.2">
      <c r="A1779" s="184"/>
      <c r="B1779" s="166" t="s">
        <v>31</v>
      </c>
      <c r="C1779" s="904" t="s">
        <v>278</v>
      </c>
      <c r="D1779" s="904"/>
      <c r="E1779" s="904"/>
      <c r="F1779" s="904"/>
      <c r="G1779" s="904"/>
      <c r="H1779" s="904"/>
      <c r="I1779" s="904"/>
      <c r="J1779" s="904"/>
      <c r="K1779" s="904"/>
      <c r="L1779" s="185">
        <v>4406.07</v>
      </c>
      <c r="M1779" s="186"/>
      <c r="N1779" s="187" t="s">
        <v>31</v>
      </c>
      <c r="AA1779" s="137" t="s">
        <v>278</v>
      </c>
    </row>
    <row r="1780" spans="1:28" s="132" customFormat="1" x14ac:dyDescent="0.2">
      <c r="A1780" s="184"/>
      <c r="B1780" s="178" t="s">
        <v>31</v>
      </c>
      <c r="C1780" s="919" t="s">
        <v>2537</v>
      </c>
      <c r="D1780" s="919"/>
      <c r="E1780" s="919"/>
      <c r="F1780" s="919"/>
      <c r="G1780" s="919"/>
      <c r="H1780" s="919"/>
      <c r="I1780" s="919"/>
      <c r="J1780" s="919"/>
      <c r="K1780" s="919"/>
      <c r="L1780" s="188">
        <v>206937.8</v>
      </c>
      <c r="M1780" s="189"/>
      <c r="N1780" s="190"/>
      <c r="AB1780" s="137" t="s">
        <v>2537</v>
      </c>
    </row>
    <row r="1781" spans="1:28" s="132" customFormat="1" x14ac:dyDescent="0.2">
      <c r="A1781" s="914" t="s">
        <v>2538</v>
      </c>
      <c r="B1781" s="915"/>
      <c r="C1781" s="915"/>
      <c r="D1781" s="915"/>
      <c r="E1781" s="915"/>
      <c r="F1781" s="915"/>
      <c r="G1781" s="915"/>
      <c r="H1781" s="915"/>
      <c r="I1781" s="915"/>
      <c r="J1781" s="915"/>
      <c r="K1781" s="915"/>
      <c r="L1781" s="915"/>
      <c r="M1781" s="915"/>
      <c r="N1781" s="916"/>
      <c r="P1781" s="137" t="s">
        <v>2538</v>
      </c>
    </row>
    <row r="1782" spans="1:28" s="132" customFormat="1" ht="56.25" x14ac:dyDescent="0.2">
      <c r="A1782" s="157" t="s">
        <v>2539</v>
      </c>
      <c r="B1782" s="158" t="s">
        <v>1869</v>
      </c>
      <c r="C1782" s="917" t="s">
        <v>1870</v>
      </c>
      <c r="D1782" s="917"/>
      <c r="E1782" s="917"/>
      <c r="F1782" s="159" t="s">
        <v>228</v>
      </c>
      <c r="G1782" s="159" t="s">
        <v>31</v>
      </c>
      <c r="H1782" s="159" t="s">
        <v>31</v>
      </c>
      <c r="I1782" s="159" t="s">
        <v>2540</v>
      </c>
      <c r="J1782" s="160" t="s">
        <v>31</v>
      </c>
      <c r="K1782" s="159" t="s">
        <v>31</v>
      </c>
      <c r="L1782" s="160" t="s">
        <v>31</v>
      </c>
      <c r="M1782" s="161" t="s">
        <v>31</v>
      </c>
      <c r="N1782" s="162" t="s">
        <v>31</v>
      </c>
      <c r="R1782" s="137" t="s">
        <v>1870</v>
      </c>
    </row>
    <row r="1783" spans="1:28" s="132" customFormat="1" x14ac:dyDescent="0.2">
      <c r="A1783" s="163"/>
      <c r="B1783" s="164"/>
      <c r="C1783" s="904" t="s">
        <v>2541</v>
      </c>
      <c r="D1783" s="904"/>
      <c r="E1783" s="904"/>
      <c r="F1783" s="904"/>
      <c r="G1783" s="904"/>
      <c r="H1783" s="904"/>
      <c r="I1783" s="904"/>
      <c r="J1783" s="904"/>
      <c r="K1783" s="904"/>
      <c r="L1783" s="904"/>
      <c r="M1783" s="904"/>
      <c r="N1783" s="912"/>
      <c r="S1783" s="137" t="s">
        <v>2541</v>
      </c>
    </row>
    <row r="1784" spans="1:28" s="132" customFormat="1" ht="33.75" x14ac:dyDescent="0.2">
      <c r="A1784" s="165"/>
      <c r="B1784" s="166" t="s">
        <v>518</v>
      </c>
      <c r="C1784" s="904" t="s">
        <v>519</v>
      </c>
      <c r="D1784" s="904"/>
      <c r="E1784" s="904"/>
      <c r="F1784" s="904"/>
      <c r="G1784" s="904"/>
      <c r="H1784" s="904"/>
      <c r="I1784" s="904"/>
      <c r="J1784" s="904"/>
      <c r="K1784" s="904"/>
      <c r="L1784" s="904"/>
      <c r="M1784" s="904"/>
      <c r="N1784" s="912"/>
      <c r="T1784" s="137" t="s">
        <v>519</v>
      </c>
    </row>
    <row r="1785" spans="1:28" s="132" customFormat="1" x14ac:dyDescent="0.2">
      <c r="A1785" s="167"/>
      <c r="B1785" s="166" t="s">
        <v>235</v>
      </c>
      <c r="C1785" s="904" t="s">
        <v>236</v>
      </c>
      <c r="D1785" s="904"/>
      <c r="E1785" s="904"/>
      <c r="F1785" s="168" t="s">
        <v>31</v>
      </c>
      <c r="G1785" s="168" t="s">
        <v>31</v>
      </c>
      <c r="H1785" s="168" t="s">
        <v>31</v>
      </c>
      <c r="I1785" s="168" t="s">
        <v>31</v>
      </c>
      <c r="J1785" s="169">
        <v>4547.3</v>
      </c>
      <c r="K1785" s="168" t="s">
        <v>520</v>
      </c>
      <c r="L1785" s="169">
        <v>777.59</v>
      </c>
      <c r="M1785" s="170" t="s">
        <v>31</v>
      </c>
      <c r="N1785" s="171" t="s">
        <v>31</v>
      </c>
      <c r="U1785" s="137" t="s">
        <v>236</v>
      </c>
    </row>
    <row r="1786" spans="1:28" s="132" customFormat="1" x14ac:dyDescent="0.2">
      <c r="A1786" s="167"/>
      <c r="B1786" s="166" t="s">
        <v>238</v>
      </c>
      <c r="C1786" s="904" t="s">
        <v>239</v>
      </c>
      <c r="D1786" s="904"/>
      <c r="E1786" s="904"/>
      <c r="F1786" s="168" t="s">
        <v>31</v>
      </c>
      <c r="G1786" s="168" t="s">
        <v>31</v>
      </c>
      <c r="H1786" s="168" t="s">
        <v>31</v>
      </c>
      <c r="I1786" s="168" t="s">
        <v>31</v>
      </c>
      <c r="J1786" s="169">
        <v>499.5</v>
      </c>
      <c r="K1786" s="168" t="s">
        <v>520</v>
      </c>
      <c r="L1786" s="169">
        <v>85.41</v>
      </c>
      <c r="M1786" s="170" t="s">
        <v>31</v>
      </c>
      <c r="N1786" s="171" t="s">
        <v>31</v>
      </c>
      <c r="U1786" s="137" t="s">
        <v>239</v>
      </c>
    </row>
    <row r="1787" spans="1:28" s="132" customFormat="1" x14ac:dyDescent="0.2">
      <c r="A1787" s="167"/>
      <c r="B1787" s="166" t="s">
        <v>31</v>
      </c>
      <c r="C1787" s="904" t="s">
        <v>240</v>
      </c>
      <c r="D1787" s="904"/>
      <c r="E1787" s="904"/>
      <c r="F1787" s="168" t="s">
        <v>241</v>
      </c>
      <c r="G1787" s="168" t="s">
        <v>447</v>
      </c>
      <c r="H1787" s="168" t="s">
        <v>520</v>
      </c>
      <c r="I1787" s="168" t="s">
        <v>2542</v>
      </c>
      <c r="J1787" s="169" t="s">
        <v>31</v>
      </c>
      <c r="K1787" s="168" t="s">
        <v>31</v>
      </c>
      <c r="L1787" s="169" t="s">
        <v>31</v>
      </c>
      <c r="M1787" s="170" t="s">
        <v>31</v>
      </c>
      <c r="N1787" s="171" t="s">
        <v>31</v>
      </c>
      <c r="V1787" s="137" t="s">
        <v>240</v>
      </c>
    </row>
    <row r="1788" spans="1:28" s="132" customFormat="1" x14ac:dyDescent="0.2">
      <c r="A1788" s="167"/>
      <c r="B1788" s="166" t="s">
        <v>31</v>
      </c>
      <c r="C1788" s="917" t="s">
        <v>244</v>
      </c>
      <c r="D1788" s="917"/>
      <c r="E1788" s="917"/>
      <c r="F1788" s="159" t="s">
        <v>31</v>
      </c>
      <c r="G1788" s="159" t="s">
        <v>31</v>
      </c>
      <c r="H1788" s="159" t="s">
        <v>31</v>
      </c>
      <c r="I1788" s="159" t="s">
        <v>31</v>
      </c>
      <c r="J1788" s="160">
        <v>4547.3</v>
      </c>
      <c r="K1788" s="159" t="s">
        <v>31</v>
      </c>
      <c r="L1788" s="160">
        <v>777.59</v>
      </c>
      <c r="M1788" s="161" t="s">
        <v>31</v>
      </c>
      <c r="N1788" s="162" t="s">
        <v>31</v>
      </c>
      <c r="W1788" s="137" t="s">
        <v>244</v>
      </c>
    </row>
    <row r="1789" spans="1:28" s="132" customFormat="1" x14ac:dyDescent="0.2">
      <c r="A1789" s="167"/>
      <c r="B1789" s="166" t="s">
        <v>31</v>
      </c>
      <c r="C1789" s="904" t="s">
        <v>245</v>
      </c>
      <c r="D1789" s="904"/>
      <c r="E1789" s="904"/>
      <c r="F1789" s="168" t="s">
        <v>31</v>
      </c>
      <c r="G1789" s="168" t="s">
        <v>31</v>
      </c>
      <c r="H1789" s="168" t="s">
        <v>31</v>
      </c>
      <c r="I1789" s="168" t="s">
        <v>31</v>
      </c>
      <c r="J1789" s="169" t="s">
        <v>31</v>
      </c>
      <c r="K1789" s="168" t="s">
        <v>31</v>
      </c>
      <c r="L1789" s="169">
        <v>85.41</v>
      </c>
      <c r="M1789" s="170" t="s">
        <v>31</v>
      </c>
      <c r="N1789" s="171" t="s">
        <v>31</v>
      </c>
      <c r="V1789" s="137" t="s">
        <v>245</v>
      </c>
    </row>
    <row r="1790" spans="1:28" s="132" customFormat="1" ht="33.75" x14ac:dyDescent="0.2">
      <c r="A1790" s="167"/>
      <c r="B1790" s="166" t="s">
        <v>246</v>
      </c>
      <c r="C1790" s="904" t="s">
        <v>247</v>
      </c>
      <c r="D1790" s="904"/>
      <c r="E1790" s="904"/>
      <c r="F1790" s="168" t="s">
        <v>144</v>
      </c>
      <c r="G1790" s="168" t="s">
        <v>248</v>
      </c>
      <c r="H1790" s="168" t="s">
        <v>31</v>
      </c>
      <c r="I1790" s="168" t="s">
        <v>248</v>
      </c>
      <c r="J1790" s="169" t="s">
        <v>31</v>
      </c>
      <c r="K1790" s="168" t="s">
        <v>31</v>
      </c>
      <c r="L1790" s="169">
        <v>81.14</v>
      </c>
      <c r="M1790" s="170" t="s">
        <v>31</v>
      </c>
      <c r="N1790" s="171" t="s">
        <v>31</v>
      </c>
      <c r="V1790" s="137" t="s">
        <v>247</v>
      </c>
    </row>
    <row r="1791" spans="1:28" s="132" customFormat="1" ht="22.5" x14ac:dyDescent="0.2">
      <c r="A1791" s="167"/>
      <c r="B1791" s="166" t="s">
        <v>249</v>
      </c>
      <c r="C1791" s="904" t="s">
        <v>250</v>
      </c>
      <c r="D1791" s="904"/>
      <c r="E1791" s="904"/>
      <c r="F1791" s="168" t="s">
        <v>144</v>
      </c>
      <c r="G1791" s="168" t="s">
        <v>251</v>
      </c>
      <c r="H1791" s="168" t="s">
        <v>31</v>
      </c>
      <c r="I1791" s="168" t="s">
        <v>251</v>
      </c>
      <c r="J1791" s="169" t="s">
        <v>31</v>
      </c>
      <c r="K1791" s="168" t="s">
        <v>31</v>
      </c>
      <c r="L1791" s="169">
        <v>42.71</v>
      </c>
      <c r="M1791" s="170" t="s">
        <v>31</v>
      </c>
      <c r="N1791" s="171" t="s">
        <v>31</v>
      </c>
      <c r="V1791" s="137" t="s">
        <v>250</v>
      </c>
    </row>
    <row r="1792" spans="1:28" s="132" customFormat="1" x14ac:dyDescent="0.2">
      <c r="A1792" s="172"/>
      <c r="B1792" s="173"/>
      <c r="C1792" s="918" t="s">
        <v>252</v>
      </c>
      <c r="D1792" s="918"/>
      <c r="E1792" s="918"/>
      <c r="F1792" s="174" t="s">
        <v>31</v>
      </c>
      <c r="G1792" s="174" t="s">
        <v>31</v>
      </c>
      <c r="H1792" s="174" t="s">
        <v>31</v>
      </c>
      <c r="I1792" s="174" t="s">
        <v>31</v>
      </c>
      <c r="J1792" s="175" t="s">
        <v>31</v>
      </c>
      <c r="K1792" s="174" t="s">
        <v>31</v>
      </c>
      <c r="L1792" s="175">
        <v>901.44</v>
      </c>
      <c r="M1792" s="161" t="s">
        <v>31</v>
      </c>
      <c r="N1792" s="176" t="s">
        <v>31</v>
      </c>
      <c r="X1792" s="137" t="s">
        <v>252</v>
      </c>
    </row>
    <row r="1793" spans="1:24" s="132" customFormat="1" ht="45" x14ac:dyDescent="0.2">
      <c r="A1793" s="157" t="s">
        <v>2543</v>
      </c>
      <c r="B1793" s="158" t="s">
        <v>263</v>
      </c>
      <c r="C1793" s="917" t="s">
        <v>305</v>
      </c>
      <c r="D1793" s="917"/>
      <c r="E1793" s="917"/>
      <c r="F1793" s="159" t="s">
        <v>265</v>
      </c>
      <c r="G1793" s="159" t="s">
        <v>31</v>
      </c>
      <c r="H1793" s="159" t="s">
        <v>31</v>
      </c>
      <c r="I1793" s="159" t="s">
        <v>2544</v>
      </c>
      <c r="J1793" s="160">
        <v>2.91</v>
      </c>
      <c r="K1793" s="159" t="s">
        <v>31</v>
      </c>
      <c r="L1793" s="160">
        <v>716.56</v>
      </c>
      <c r="M1793" s="161" t="s">
        <v>31</v>
      </c>
      <c r="N1793" s="162" t="s">
        <v>31</v>
      </c>
      <c r="R1793" s="137" t="s">
        <v>305</v>
      </c>
    </row>
    <row r="1794" spans="1:24" s="132" customFormat="1" x14ac:dyDescent="0.2">
      <c r="A1794" s="163"/>
      <c r="B1794" s="164"/>
      <c r="C1794" s="904" t="s">
        <v>2545</v>
      </c>
      <c r="D1794" s="904"/>
      <c r="E1794" s="904"/>
      <c r="F1794" s="904"/>
      <c r="G1794" s="904"/>
      <c r="H1794" s="904"/>
      <c r="I1794" s="904"/>
      <c r="J1794" s="904"/>
      <c r="K1794" s="904"/>
      <c r="L1794" s="904"/>
      <c r="M1794" s="904"/>
      <c r="N1794" s="912"/>
      <c r="S1794" s="137" t="s">
        <v>2545</v>
      </c>
    </row>
    <row r="1795" spans="1:24" s="132" customFormat="1" ht="45" x14ac:dyDescent="0.2">
      <c r="A1795" s="157" t="s">
        <v>2546</v>
      </c>
      <c r="B1795" s="158" t="s">
        <v>1876</v>
      </c>
      <c r="C1795" s="917" t="s">
        <v>1877</v>
      </c>
      <c r="D1795" s="917"/>
      <c r="E1795" s="917"/>
      <c r="F1795" s="159" t="s">
        <v>228</v>
      </c>
      <c r="G1795" s="159" t="s">
        <v>31</v>
      </c>
      <c r="H1795" s="159" t="s">
        <v>31</v>
      </c>
      <c r="I1795" s="159" t="s">
        <v>2547</v>
      </c>
      <c r="J1795" s="160" t="s">
        <v>31</v>
      </c>
      <c r="K1795" s="159" t="s">
        <v>31</v>
      </c>
      <c r="L1795" s="160" t="s">
        <v>31</v>
      </c>
      <c r="M1795" s="161" t="s">
        <v>31</v>
      </c>
      <c r="N1795" s="162" t="s">
        <v>31</v>
      </c>
      <c r="R1795" s="137" t="s">
        <v>1877</v>
      </c>
    </row>
    <row r="1796" spans="1:24" s="132" customFormat="1" x14ac:dyDescent="0.2">
      <c r="A1796" s="163"/>
      <c r="B1796" s="164"/>
      <c r="C1796" s="904" t="s">
        <v>2548</v>
      </c>
      <c r="D1796" s="904"/>
      <c r="E1796" s="904"/>
      <c r="F1796" s="904"/>
      <c r="G1796" s="904"/>
      <c r="H1796" s="904"/>
      <c r="I1796" s="904"/>
      <c r="J1796" s="904"/>
      <c r="K1796" s="904"/>
      <c r="L1796" s="904"/>
      <c r="M1796" s="904"/>
      <c r="N1796" s="912"/>
      <c r="S1796" s="137" t="s">
        <v>2548</v>
      </c>
    </row>
    <row r="1797" spans="1:24" s="132" customFormat="1" ht="33.75" x14ac:dyDescent="0.2">
      <c r="A1797" s="165"/>
      <c r="B1797" s="166" t="s">
        <v>518</v>
      </c>
      <c r="C1797" s="904" t="s">
        <v>519</v>
      </c>
      <c r="D1797" s="904"/>
      <c r="E1797" s="904"/>
      <c r="F1797" s="904"/>
      <c r="G1797" s="904"/>
      <c r="H1797" s="904"/>
      <c r="I1797" s="904"/>
      <c r="J1797" s="904"/>
      <c r="K1797" s="904"/>
      <c r="L1797" s="904"/>
      <c r="M1797" s="904"/>
      <c r="N1797" s="912"/>
      <c r="T1797" s="137" t="s">
        <v>519</v>
      </c>
    </row>
    <row r="1798" spans="1:24" s="132" customFormat="1" x14ac:dyDescent="0.2">
      <c r="A1798" s="167"/>
      <c r="B1798" s="166" t="s">
        <v>235</v>
      </c>
      <c r="C1798" s="904" t="s">
        <v>236</v>
      </c>
      <c r="D1798" s="904"/>
      <c r="E1798" s="904"/>
      <c r="F1798" s="168" t="s">
        <v>31</v>
      </c>
      <c r="G1798" s="168" t="s">
        <v>31</v>
      </c>
      <c r="H1798" s="168" t="s">
        <v>31</v>
      </c>
      <c r="I1798" s="168" t="s">
        <v>31</v>
      </c>
      <c r="J1798" s="169">
        <v>4500</v>
      </c>
      <c r="K1798" s="168" t="s">
        <v>520</v>
      </c>
      <c r="L1798" s="169">
        <v>705.94</v>
      </c>
      <c r="M1798" s="170" t="s">
        <v>31</v>
      </c>
      <c r="N1798" s="171" t="s">
        <v>31</v>
      </c>
      <c r="U1798" s="137" t="s">
        <v>236</v>
      </c>
    </row>
    <row r="1799" spans="1:24" s="132" customFormat="1" x14ac:dyDescent="0.2">
      <c r="A1799" s="167"/>
      <c r="B1799" s="166" t="s">
        <v>238</v>
      </c>
      <c r="C1799" s="904" t="s">
        <v>239</v>
      </c>
      <c r="D1799" s="904"/>
      <c r="E1799" s="904"/>
      <c r="F1799" s="168" t="s">
        <v>31</v>
      </c>
      <c r="G1799" s="168" t="s">
        <v>31</v>
      </c>
      <c r="H1799" s="168" t="s">
        <v>31</v>
      </c>
      <c r="I1799" s="168" t="s">
        <v>31</v>
      </c>
      <c r="J1799" s="169">
        <v>607.5</v>
      </c>
      <c r="K1799" s="168" t="s">
        <v>520</v>
      </c>
      <c r="L1799" s="169">
        <v>95.3</v>
      </c>
      <c r="M1799" s="170" t="s">
        <v>31</v>
      </c>
      <c r="N1799" s="171" t="s">
        <v>31</v>
      </c>
      <c r="U1799" s="137" t="s">
        <v>239</v>
      </c>
    </row>
    <row r="1800" spans="1:24" s="132" customFormat="1" x14ac:dyDescent="0.2">
      <c r="A1800" s="167"/>
      <c r="B1800" s="166" t="s">
        <v>31</v>
      </c>
      <c r="C1800" s="904" t="s">
        <v>240</v>
      </c>
      <c r="D1800" s="904"/>
      <c r="E1800" s="904"/>
      <c r="F1800" s="168" t="s">
        <v>241</v>
      </c>
      <c r="G1800" s="168" t="s">
        <v>1606</v>
      </c>
      <c r="H1800" s="168" t="s">
        <v>520</v>
      </c>
      <c r="I1800" s="168" t="s">
        <v>2549</v>
      </c>
      <c r="J1800" s="169" t="s">
        <v>31</v>
      </c>
      <c r="K1800" s="168" t="s">
        <v>31</v>
      </c>
      <c r="L1800" s="169" t="s">
        <v>31</v>
      </c>
      <c r="M1800" s="170" t="s">
        <v>31</v>
      </c>
      <c r="N1800" s="171" t="s">
        <v>31</v>
      </c>
      <c r="V1800" s="137" t="s">
        <v>240</v>
      </c>
    </row>
    <row r="1801" spans="1:24" s="132" customFormat="1" x14ac:dyDescent="0.2">
      <c r="A1801" s="167"/>
      <c r="B1801" s="166" t="s">
        <v>31</v>
      </c>
      <c r="C1801" s="917" t="s">
        <v>244</v>
      </c>
      <c r="D1801" s="917"/>
      <c r="E1801" s="917"/>
      <c r="F1801" s="159" t="s">
        <v>31</v>
      </c>
      <c r="G1801" s="159" t="s">
        <v>31</v>
      </c>
      <c r="H1801" s="159" t="s">
        <v>31</v>
      </c>
      <c r="I1801" s="159" t="s">
        <v>31</v>
      </c>
      <c r="J1801" s="160">
        <v>4500</v>
      </c>
      <c r="K1801" s="159" t="s">
        <v>31</v>
      </c>
      <c r="L1801" s="160">
        <v>705.94</v>
      </c>
      <c r="M1801" s="161" t="s">
        <v>31</v>
      </c>
      <c r="N1801" s="162" t="s">
        <v>31</v>
      </c>
      <c r="W1801" s="137" t="s">
        <v>244</v>
      </c>
    </row>
    <row r="1802" spans="1:24" s="132" customFormat="1" x14ac:dyDescent="0.2">
      <c r="A1802" s="167"/>
      <c r="B1802" s="166" t="s">
        <v>31</v>
      </c>
      <c r="C1802" s="904" t="s">
        <v>245</v>
      </c>
      <c r="D1802" s="904"/>
      <c r="E1802" s="904"/>
      <c r="F1802" s="168" t="s">
        <v>31</v>
      </c>
      <c r="G1802" s="168" t="s">
        <v>31</v>
      </c>
      <c r="H1802" s="168" t="s">
        <v>31</v>
      </c>
      <c r="I1802" s="168" t="s">
        <v>31</v>
      </c>
      <c r="J1802" s="169" t="s">
        <v>31</v>
      </c>
      <c r="K1802" s="168" t="s">
        <v>31</v>
      </c>
      <c r="L1802" s="169">
        <v>95.3</v>
      </c>
      <c r="M1802" s="170" t="s">
        <v>31</v>
      </c>
      <c r="N1802" s="171" t="s">
        <v>31</v>
      </c>
      <c r="V1802" s="137" t="s">
        <v>245</v>
      </c>
    </row>
    <row r="1803" spans="1:24" s="132" customFormat="1" ht="33.75" x14ac:dyDescent="0.2">
      <c r="A1803" s="167"/>
      <c r="B1803" s="166" t="s">
        <v>246</v>
      </c>
      <c r="C1803" s="904" t="s">
        <v>247</v>
      </c>
      <c r="D1803" s="904"/>
      <c r="E1803" s="904"/>
      <c r="F1803" s="168" t="s">
        <v>144</v>
      </c>
      <c r="G1803" s="168" t="s">
        <v>248</v>
      </c>
      <c r="H1803" s="168" t="s">
        <v>31</v>
      </c>
      <c r="I1803" s="168" t="s">
        <v>248</v>
      </c>
      <c r="J1803" s="169" t="s">
        <v>31</v>
      </c>
      <c r="K1803" s="168" t="s">
        <v>31</v>
      </c>
      <c r="L1803" s="169">
        <v>90.54</v>
      </c>
      <c r="M1803" s="170" t="s">
        <v>31</v>
      </c>
      <c r="N1803" s="171" t="s">
        <v>31</v>
      </c>
      <c r="V1803" s="137" t="s">
        <v>247</v>
      </c>
    </row>
    <row r="1804" spans="1:24" s="132" customFormat="1" ht="22.5" x14ac:dyDescent="0.2">
      <c r="A1804" s="167"/>
      <c r="B1804" s="166" t="s">
        <v>249</v>
      </c>
      <c r="C1804" s="904" t="s">
        <v>250</v>
      </c>
      <c r="D1804" s="904"/>
      <c r="E1804" s="904"/>
      <c r="F1804" s="168" t="s">
        <v>144</v>
      </c>
      <c r="G1804" s="168" t="s">
        <v>251</v>
      </c>
      <c r="H1804" s="168" t="s">
        <v>31</v>
      </c>
      <c r="I1804" s="168" t="s">
        <v>251</v>
      </c>
      <c r="J1804" s="169" t="s">
        <v>31</v>
      </c>
      <c r="K1804" s="168" t="s">
        <v>31</v>
      </c>
      <c r="L1804" s="169">
        <v>47.65</v>
      </c>
      <c r="M1804" s="170" t="s">
        <v>31</v>
      </c>
      <c r="N1804" s="171" t="s">
        <v>31</v>
      </c>
      <c r="V1804" s="137" t="s">
        <v>250</v>
      </c>
    </row>
    <row r="1805" spans="1:24" s="132" customFormat="1" x14ac:dyDescent="0.2">
      <c r="A1805" s="172"/>
      <c r="B1805" s="173"/>
      <c r="C1805" s="918" t="s">
        <v>252</v>
      </c>
      <c r="D1805" s="918"/>
      <c r="E1805" s="918"/>
      <c r="F1805" s="174" t="s">
        <v>31</v>
      </c>
      <c r="G1805" s="174" t="s">
        <v>31</v>
      </c>
      <c r="H1805" s="174" t="s">
        <v>31</v>
      </c>
      <c r="I1805" s="174" t="s">
        <v>31</v>
      </c>
      <c r="J1805" s="175" t="s">
        <v>31</v>
      </c>
      <c r="K1805" s="174" t="s">
        <v>31</v>
      </c>
      <c r="L1805" s="175">
        <v>844.13</v>
      </c>
      <c r="M1805" s="161" t="s">
        <v>31</v>
      </c>
      <c r="N1805" s="176" t="s">
        <v>31</v>
      </c>
      <c r="X1805" s="137" t="s">
        <v>252</v>
      </c>
    </row>
    <row r="1806" spans="1:24" s="132" customFormat="1" ht="33.75" x14ac:dyDescent="0.2">
      <c r="A1806" s="157" t="s">
        <v>2550</v>
      </c>
      <c r="B1806" s="158" t="s">
        <v>1881</v>
      </c>
      <c r="C1806" s="917" t="s">
        <v>1882</v>
      </c>
      <c r="D1806" s="917"/>
      <c r="E1806" s="917"/>
      <c r="F1806" s="159" t="s">
        <v>228</v>
      </c>
      <c r="G1806" s="159" t="s">
        <v>31</v>
      </c>
      <c r="H1806" s="159" t="s">
        <v>31</v>
      </c>
      <c r="I1806" s="159" t="s">
        <v>2547</v>
      </c>
      <c r="J1806" s="160" t="s">
        <v>31</v>
      </c>
      <c r="K1806" s="159" t="s">
        <v>31</v>
      </c>
      <c r="L1806" s="160" t="s">
        <v>31</v>
      </c>
      <c r="M1806" s="161" t="s">
        <v>31</v>
      </c>
      <c r="N1806" s="162" t="s">
        <v>31</v>
      </c>
      <c r="R1806" s="137" t="s">
        <v>1882</v>
      </c>
    </row>
    <row r="1807" spans="1:24" s="132" customFormat="1" x14ac:dyDescent="0.2">
      <c r="A1807" s="163"/>
      <c r="B1807" s="164"/>
      <c r="C1807" s="904" t="s">
        <v>2548</v>
      </c>
      <c r="D1807" s="904"/>
      <c r="E1807" s="904"/>
      <c r="F1807" s="904"/>
      <c r="G1807" s="904"/>
      <c r="H1807" s="904"/>
      <c r="I1807" s="904"/>
      <c r="J1807" s="904"/>
      <c r="K1807" s="904"/>
      <c r="L1807" s="904"/>
      <c r="M1807" s="904"/>
      <c r="N1807" s="912"/>
      <c r="S1807" s="137" t="s">
        <v>2548</v>
      </c>
    </row>
    <row r="1808" spans="1:24" s="132" customFormat="1" ht="33.75" x14ac:dyDescent="0.2">
      <c r="A1808" s="165"/>
      <c r="B1808" s="166" t="s">
        <v>518</v>
      </c>
      <c r="C1808" s="904" t="s">
        <v>519</v>
      </c>
      <c r="D1808" s="904"/>
      <c r="E1808" s="904"/>
      <c r="F1808" s="904"/>
      <c r="G1808" s="904"/>
      <c r="H1808" s="904"/>
      <c r="I1808" s="904"/>
      <c r="J1808" s="904"/>
      <c r="K1808" s="904"/>
      <c r="L1808" s="904"/>
      <c r="M1808" s="904"/>
      <c r="N1808" s="912"/>
      <c r="T1808" s="137" t="s">
        <v>519</v>
      </c>
    </row>
    <row r="1809" spans="1:24" s="132" customFormat="1" x14ac:dyDescent="0.2">
      <c r="A1809" s="167"/>
      <c r="B1809" s="166" t="s">
        <v>235</v>
      </c>
      <c r="C1809" s="904" t="s">
        <v>236</v>
      </c>
      <c r="D1809" s="904"/>
      <c r="E1809" s="904"/>
      <c r="F1809" s="168" t="s">
        <v>31</v>
      </c>
      <c r="G1809" s="168" t="s">
        <v>31</v>
      </c>
      <c r="H1809" s="168" t="s">
        <v>31</v>
      </c>
      <c r="I1809" s="168" t="s">
        <v>31</v>
      </c>
      <c r="J1809" s="169">
        <v>1699.71</v>
      </c>
      <c r="K1809" s="168" t="s">
        <v>520</v>
      </c>
      <c r="L1809" s="169">
        <v>266.64</v>
      </c>
      <c r="M1809" s="170" t="s">
        <v>31</v>
      </c>
      <c r="N1809" s="171" t="s">
        <v>31</v>
      </c>
      <c r="U1809" s="137" t="s">
        <v>236</v>
      </c>
    </row>
    <row r="1810" spans="1:24" s="132" customFormat="1" x14ac:dyDescent="0.2">
      <c r="A1810" s="167"/>
      <c r="B1810" s="166" t="s">
        <v>238</v>
      </c>
      <c r="C1810" s="904" t="s">
        <v>239</v>
      </c>
      <c r="D1810" s="904"/>
      <c r="E1810" s="904"/>
      <c r="F1810" s="168" t="s">
        <v>31</v>
      </c>
      <c r="G1810" s="168" t="s">
        <v>31</v>
      </c>
      <c r="H1810" s="168" t="s">
        <v>31</v>
      </c>
      <c r="I1810" s="168" t="s">
        <v>31</v>
      </c>
      <c r="J1810" s="169">
        <v>172.8</v>
      </c>
      <c r="K1810" s="168" t="s">
        <v>520</v>
      </c>
      <c r="L1810" s="169">
        <v>27.11</v>
      </c>
      <c r="M1810" s="170" t="s">
        <v>31</v>
      </c>
      <c r="N1810" s="171" t="s">
        <v>31</v>
      </c>
      <c r="U1810" s="137" t="s">
        <v>239</v>
      </c>
    </row>
    <row r="1811" spans="1:24" s="132" customFormat="1" x14ac:dyDescent="0.2">
      <c r="A1811" s="167"/>
      <c r="B1811" s="166" t="s">
        <v>31</v>
      </c>
      <c r="C1811" s="904" t="s">
        <v>240</v>
      </c>
      <c r="D1811" s="904"/>
      <c r="E1811" s="904"/>
      <c r="F1811" s="168" t="s">
        <v>241</v>
      </c>
      <c r="G1811" s="168" t="s">
        <v>1883</v>
      </c>
      <c r="H1811" s="168" t="s">
        <v>520</v>
      </c>
      <c r="I1811" s="168" t="s">
        <v>2551</v>
      </c>
      <c r="J1811" s="169" t="s">
        <v>31</v>
      </c>
      <c r="K1811" s="168" t="s">
        <v>31</v>
      </c>
      <c r="L1811" s="169" t="s">
        <v>31</v>
      </c>
      <c r="M1811" s="170" t="s">
        <v>31</v>
      </c>
      <c r="N1811" s="171" t="s">
        <v>31</v>
      </c>
      <c r="V1811" s="137" t="s">
        <v>240</v>
      </c>
    </row>
    <row r="1812" spans="1:24" s="132" customFormat="1" x14ac:dyDescent="0.2">
      <c r="A1812" s="167"/>
      <c r="B1812" s="166" t="s">
        <v>31</v>
      </c>
      <c r="C1812" s="917" t="s">
        <v>244</v>
      </c>
      <c r="D1812" s="917"/>
      <c r="E1812" s="917"/>
      <c r="F1812" s="159" t="s">
        <v>31</v>
      </c>
      <c r="G1812" s="159" t="s">
        <v>31</v>
      </c>
      <c r="H1812" s="159" t="s">
        <v>31</v>
      </c>
      <c r="I1812" s="159" t="s">
        <v>31</v>
      </c>
      <c r="J1812" s="160">
        <v>1699.71</v>
      </c>
      <c r="K1812" s="159" t="s">
        <v>31</v>
      </c>
      <c r="L1812" s="160">
        <v>266.64</v>
      </c>
      <c r="M1812" s="161" t="s">
        <v>31</v>
      </c>
      <c r="N1812" s="162" t="s">
        <v>31</v>
      </c>
      <c r="W1812" s="137" t="s">
        <v>244</v>
      </c>
    </row>
    <row r="1813" spans="1:24" s="132" customFormat="1" x14ac:dyDescent="0.2">
      <c r="A1813" s="167"/>
      <c r="B1813" s="166" t="s">
        <v>31</v>
      </c>
      <c r="C1813" s="904" t="s">
        <v>245</v>
      </c>
      <c r="D1813" s="904"/>
      <c r="E1813" s="904"/>
      <c r="F1813" s="168" t="s">
        <v>31</v>
      </c>
      <c r="G1813" s="168" t="s">
        <v>31</v>
      </c>
      <c r="H1813" s="168" t="s">
        <v>31</v>
      </c>
      <c r="I1813" s="168" t="s">
        <v>31</v>
      </c>
      <c r="J1813" s="169" t="s">
        <v>31</v>
      </c>
      <c r="K1813" s="168" t="s">
        <v>31</v>
      </c>
      <c r="L1813" s="169">
        <v>27.11</v>
      </c>
      <c r="M1813" s="170" t="s">
        <v>31</v>
      </c>
      <c r="N1813" s="171" t="s">
        <v>31</v>
      </c>
      <c r="V1813" s="137" t="s">
        <v>245</v>
      </c>
    </row>
    <row r="1814" spans="1:24" s="132" customFormat="1" ht="33.75" x14ac:dyDescent="0.2">
      <c r="A1814" s="167"/>
      <c r="B1814" s="166" t="s">
        <v>246</v>
      </c>
      <c r="C1814" s="904" t="s">
        <v>247</v>
      </c>
      <c r="D1814" s="904"/>
      <c r="E1814" s="904"/>
      <c r="F1814" s="168" t="s">
        <v>144</v>
      </c>
      <c r="G1814" s="168" t="s">
        <v>248</v>
      </c>
      <c r="H1814" s="168" t="s">
        <v>31</v>
      </c>
      <c r="I1814" s="168" t="s">
        <v>248</v>
      </c>
      <c r="J1814" s="169" t="s">
        <v>31</v>
      </c>
      <c r="K1814" s="168" t="s">
        <v>31</v>
      </c>
      <c r="L1814" s="169">
        <v>25.75</v>
      </c>
      <c r="M1814" s="170" t="s">
        <v>31</v>
      </c>
      <c r="N1814" s="171" t="s">
        <v>31</v>
      </c>
      <c r="V1814" s="137" t="s">
        <v>247</v>
      </c>
    </row>
    <row r="1815" spans="1:24" s="132" customFormat="1" ht="22.5" x14ac:dyDescent="0.2">
      <c r="A1815" s="167"/>
      <c r="B1815" s="166" t="s">
        <v>249</v>
      </c>
      <c r="C1815" s="904" t="s">
        <v>250</v>
      </c>
      <c r="D1815" s="904"/>
      <c r="E1815" s="904"/>
      <c r="F1815" s="168" t="s">
        <v>144</v>
      </c>
      <c r="G1815" s="168" t="s">
        <v>251</v>
      </c>
      <c r="H1815" s="168" t="s">
        <v>31</v>
      </c>
      <c r="I1815" s="168" t="s">
        <v>251</v>
      </c>
      <c r="J1815" s="169" t="s">
        <v>31</v>
      </c>
      <c r="K1815" s="168" t="s">
        <v>31</v>
      </c>
      <c r="L1815" s="169">
        <v>13.56</v>
      </c>
      <c r="M1815" s="170" t="s">
        <v>31</v>
      </c>
      <c r="N1815" s="171" t="s">
        <v>31</v>
      </c>
      <c r="V1815" s="137" t="s">
        <v>250</v>
      </c>
    </row>
    <row r="1816" spans="1:24" s="132" customFormat="1" x14ac:dyDescent="0.2">
      <c r="A1816" s="172"/>
      <c r="B1816" s="173"/>
      <c r="C1816" s="918" t="s">
        <v>252</v>
      </c>
      <c r="D1816" s="918"/>
      <c r="E1816" s="918"/>
      <c r="F1816" s="174" t="s">
        <v>31</v>
      </c>
      <c r="G1816" s="174" t="s">
        <v>31</v>
      </c>
      <c r="H1816" s="174" t="s">
        <v>31</v>
      </c>
      <c r="I1816" s="174" t="s">
        <v>31</v>
      </c>
      <c r="J1816" s="175" t="s">
        <v>31</v>
      </c>
      <c r="K1816" s="174" t="s">
        <v>31</v>
      </c>
      <c r="L1816" s="175">
        <v>305.95</v>
      </c>
      <c r="M1816" s="161" t="s">
        <v>31</v>
      </c>
      <c r="N1816" s="176" t="s">
        <v>31</v>
      </c>
      <c r="X1816" s="137" t="s">
        <v>252</v>
      </c>
    </row>
    <row r="1817" spans="1:24" s="132" customFormat="1" ht="33.75" x14ac:dyDescent="0.2">
      <c r="A1817" s="157" t="s">
        <v>2552</v>
      </c>
      <c r="B1817" s="158" t="s">
        <v>1885</v>
      </c>
      <c r="C1817" s="917" t="s">
        <v>1886</v>
      </c>
      <c r="D1817" s="917"/>
      <c r="E1817" s="917"/>
      <c r="F1817" s="159" t="s">
        <v>228</v>
      </c>
      <c r="G1817" s="159" t="s">
        <v>31</v>
      </c>
      <c r="H1817" s="159" t="s">
        <v>31</v>
      </c>
      <c r="I1817" s="159" t="s">
        <v>2547</v>
      </c>
      <c r="J1817" s="160" t="s">
        <v>31</v>
      </c>
      <c r="K1817" s="159" t="s">
        <v>31</v>
      </c>
      <c r="L1817" s="160" t="s">
        <v>31</v>
      </c>
      <c r="M1817" s="161" t="s">
        <v>31</v>
      </c>
      <c r="N1817" s="162" t="s">
        <v>31</v>
      </c>
      <c r="R1817" s="137" t="s">
        <v>1886</v>
      </c>
    </row>
    <row r="1818" spans="1:24" s="132" customFormat="1" x14ac:dyDescent="0.2">
      <c r="A1818" s="163"/>
      <c r="B1818" s="164"/>
      <c r="C1818" s="904" t="s">
        <v>2548</v>
      </c>
      <c r="D1818" s="904"/>
      <c r="E1818" s="904"/>
      <c r="F1818" s="904"/>
      <c r="G1818" s="904"/>
      <c r="H1818" s="904"/>
      <c r="I1818" s="904"/>
      <c r="J1818" s="904"/>
      <c r="K1818" s="904"/>
      <c r="L1818" s="904"/>
      <c r="M1818" s="904"/>
      <c r="N1818" s="912"/>
      <c r="S1818" s="137" t="s">
        <v>2548</v>
      </c>
    </row>
    <row r="1819" spans="1:24" s="132" customFormat="1" ht="33.75" x14ac:dyDescent="0.2">
      <c r="A1819" s="165"/>
      <c r="B1819" s="166" t="s">
        <v>518</v>
      </c>
      <c r="C1819" s="904" t="s">
        <v>519</v>
      </c>
      <c r="D1819" s="904"/>
      <c r="E1819" s="904"/>
      <c r="F1819" s="904"/>
      <c r="G1819" s="904"/>
      <c r="H1819" s="904"/>
      <c r="I1819" s="904"/>
      <c r="J1819" s="904"/>
      <c r="K1819" s="904"/>
      <c r="L1819" s="904"/>
      <c r="M1819" s="904"/>
      <c r="N1819" s="912"/>
      <c r="T1819" s="137" t="s">
        <v>519</v>
      </c>
    </row>
    <row r="1820" spans="1:24" s="132" customFormat="1" x14ac:dyDescent="0.2">
      <c r="A1820" s="167"/>
      <c r="B1820" s="166" t="s">
        <v>235</v>
      </c>
      <c r="C1820" s="904" t="s">
        <v>236</v>
      </c>
      <c r="D1820" s="904"/>
      <c r="E1820" s="904"/>
      <c r="F1820" s="168" t="s">
        <v>31</v>
      </c>
      <c r="G1820" s="168" t="s">
        <v>31</v>
      </c>
      <c r="H1820" s="168" t="s">
        <v>31</v>
      </c>
      <c r="I1820" s="168" t="s">
        <v>31</v>
      </c>
      <c r="J1820" s="169">
        <v>852.51</v>
      </c>
      <c r="K1820" s="168" t="s">
        <v>520</v>
      </c>
      <c r="L1820" s="169">
        <v>133.74</v>
      </c>
      <c r="M1820" s="170" t="s">
        <v>31</v>
      </c>
      <c r="N1820" s="171" t="s">
        <v>31</v>
      </c>
      <c r="U1820" s="137" t="s">
        <v>236</v>
      </c>
    </row>
    <row r="1821" spans="1:24" s="132" customFormat="1" x14ac:dyDescent="0.2">
      <c r="A1821" s="167"/>
      <c r="B1821" s="166" t="s">
        <v>238</v>
      </c>
      <c r="C1821" s="904" t="s">
        <v>239</v>
      </c>
      <c r="D1821" s="904"/>
      <c r="E1821" s="904"/>
      <c r="F1821" s="168" t="s">
        <v>31</v>
      </c>
      <c r="G1821" s="168" t="s">
        <v>31</v>
      </c>
      <c r="H1821" s="168" t="s">
        <v>31</v>
      </c>
      <c r="I1821" s="168" t="s">
        <v>31</v>
      </c>
      <c r="J1821" s="169">
        <v>86.67</v>
      </c>
      <c r="K1821" s="168" t="s">
        <v>520</v>
      </c>
      <c r="L1821" s="169">
        <v>13.6</v>
      </c>
      <c r="M1821" s="170" t="s">
        <v>31</v>
      </c>
      <c r="N1821" s="171" t="s">
        <v>31</v>
      </c>
      <c r="U1821" s="137" t="s">
        <v>239</v>
      </c>
    </row>
    <row r="1822" spans="1:24" s="132" customFormat="1" x14ac:dyDescent="0.2">
      <c r="A1822" s="167"/>
      <c r="B1822" s="166" t="s">
        <v>31</v>
      </c>
      <c r="C1822" s="904" t="s">
        <v>240</v>
      </c>
      <c r="D1822" s="904"/>
      <c r="E1822" s="904"/>
      <c r="F1822" s="168" t="s">
        <v>241</v>
      </c>
      <c r="G1822" s="168" t="s">
        <v>1888</v>
      </c>
      <c r="H1822" s="168" t="s">
        <v>520</v>
      </c>
      <c r="I1822" s="168" t="s">
        <v>2553</v>
      </c>
      <c r="J1822" s="169" t="s">
        <v>31</v>
      </c>
      <c r="K1822" s="168" t="s">
        <v>31</v>
      </c>
      <c r="L1822" s="169" t="s">
        <v>31</v>
      </c>
      <c r="M1822" s="170" t="s">
        <v>31</v>
      </c>
      <c r="N1822" s="171" t="s">
        <v>31</v>
      </c>
      <c r="V1822" s="137" t="s">
        <v>240</v>
      </c>
    </row>
    <row r="1823" spans="1:24" s="132" customFormat="1" x14ac:dyDescent="0.2">
      <c r="A1823" s="167"/>
      <c r="B1823" s="166" t="s">
        <v>31</v>
      </c>
      <c r="C1823" s="917" t="s">
        <v>244</v>
      </c>
      <c r="D1823" s="917"/>
      <c r="E1823" s="917"/>
      <c r="F1823" s="159" t="s">
        <v>31</v>
      </c>
      <c r="G1823" s="159" t="s">
        <v>31</v>
      </c>
      <c r="H1823" s="159" t="s">
        <v>31</v>
      </c>
      <c r="I1823" s="159" t="s">
        <v>31</v>
      </c>
      <c r="J1823" s="160">
        <v>852.51</v>
      </c>
      <c r="K1823" s="159" t="s">
        <v>31</v>
      </c>
      <c r="L1823" s="160">
        <v>133.74</v>
      </c>
      <c r="M1823" s="161" t="s">
        <v>31</v>
      </c>
      <c r="N1823" s="162" t="s">
        <v>31</v>
      </c>
      <c r="W1823" s="137" t="s">
        <v>244</v>
      </c>
    </row>
    <row r="1824" spans="1:24" s="132" customFormat="1" x14ac:dyDescent="0.2">
      <c r="A1824" s="167"/>
      <c r="B1824" s="166" t="s">
        <v>31</v>
      </c>
      <c r="C1824" s="904" t="s">
        <v>245</v>
      </c>
      <c r="D1824" s="904"/>
      <c r="E1824" s="904"/>
      <c r="F1824" s="168" t="s">
        <v>31</v>
      </c>
      <c r="G1824" s="168" t="s">
        <v>31</v>
      </c>
      <c r="H1824" s="168" t="s">
        <v>31</v>
      </c>
      <c r="I1824" s="168" t="s">
        <v>31</v>
      </c>
      <c r="J1824" s="169" t="s">
        <v>31</v>
      </c>
      <c r="K1824" s="168" t="s">
        <v>31</v>
      </c>
      <c r="L1824" s="169">
        <v>13.6</v>
      </c>
      <c r="M1824" s="170" t="s">
        <v>31</v>
      </c>
      <c r="N1824" s="171" t="s">
        <v>31</v>
      </c>
      <c r="V1824" s="137" t="s">
        <v>245</v>
      </c>
    </row>
    <row r="1825" spans="1:24" s="132" customFormat="1" ht="33.75" x14ac:dyDescent="0.2">
      <c r="A1825" s="167"/>
      <c r="B1825" s="166" t="s">
        <v>246</v>
      </c>
      <c r="C1825" s="904" t="s">
        <v>247</v>
      </c>
      <c r="D1825" s="904"/>
      <c r="E1825" s="904"/>
      <c r="F1825" s="168" t="s">
        <v>144</v>
      </c>
      <c r="G1825" s="168" t="s">
        <v>248</v>
      </c>
      <c r="H1825" s="168" t="s">
        <v>31</v>
      </c>
      <c r="I1825" s="168" t="s">
        <v>248</v>
      </c>
      <c r="J1825" s="169" t="s">
        <v>31</v>
      </c>
      <c r="K1825" s="168" t="s">
        <v>31</v>
      </c>
      <c r="L1825" s="169">
        <v>12.92</v>
      </c>
      <c r="M1825" s="170" t="s">
        <v>31</v>
      </c>
      <c r="N1825" s="171" t="s">
        <v>31</v>
      </c>
      <c r="V1825" s="137" t="s">
        <v>247</v>
      </c>
    </row>
    <row r="1826" spans="1:24" s="132" customFormat="1" ht="22.5" x14ac:dyDescent="0.2">
      <c r="A1826" s="167"/>
      <c r="B1826" s="166" t="s">
        <v>249</v>
      </c>
      <c r="C1826" s="904" t="s">
        <v>250</v>
      </c>
      <c r="D1826" s="904"/>
      <c r="E1826" s="904"/>
      <c r="F1826" s="168" t="s">
        <v>144</v>
      </c>
      <c r="G1826" s="168" t="s">
        <v>251</v>
      </c>
      <c r="H1826" s="168" t="s">
        <v>31</v>
      </c>
      <c r="I1826" s="168" t="s">
        <v>251</v>
      </c>
      <c r="J1826" s="169" t="s">
        <v>31</v>
      </c>
      <c r="K1826" s="168" t="s">
        <v>31</v>
      </c>
      <c r="L1826" s="169">
        <v>6.8</v>
      </c>
      <c r="M1826" s="170" t="s">
        <v>31</v>
      </c>
      <c r="N1826" s="171" t="s">
        <v>31</v>
      </c>
      <c r="V1826" s="137" t="s">
        <v>250</v>
      </c>
    </row>
    <row r="1827" spans="1:24" s="132" customFormat="1" x14ac:dyDescent="0.2">
      <c r="A1827" s="172"/>
      <c r="B1827" s="173"/>
      <c r="C1827" s="918" t="s">
        <v>252</v>
      </c>
      <c r="D1827" s="918"/>
      <c r="E1827" s="918"/>
      <c r="F1827" s="174" t="s">
        <v>31</v>
      </c>
      <c r="G1827" s="174" t="s">
        <v>31</v>
      </c>
      <c r="H1827" s="174" t="s">
        <v>31</v>
      </c>
      <c r="I1827" s="174" t="s">
        <v>31</v>
      </c>
      <c r="J1827" s="175" t="s">
        <v>31</v>
      </c>
      <c r="K1827" s="174" t="s">
        <v>31</v>
      </c>
      <c r="L1827" s="175">
        <v>153.46</v>
      </c>
      <c r="M1827" s="161" t="s">
        <v>31</v>
      </c>
      <c r="N1827" s="176" t="s">
        <v>31</v>
      </c>
      <c r="X1827" s="137" t="s">
        <v>252</v>
      </c>
    </row>
    <row r="1828" spans="1:24" s="132" customFormat="1" ht="45" x14ac:dyDescent="0.2">
      <c r="A1828" s="157" t="s">
        <v>2554</v>
      </c>
      <c r="B1828" s="158" t="s">
        <v>1890</v>
      </c>
      <c r="C1828" s="917" t="s">
        <v>1891</v>
      </c>
      <c r="D1828" s="917"/>
      <c r="E1828" s="917"/>
      <c r="F1828" s="159" t="s">
        <v>228</v>
      </c>
      <c r="G1828" s="159" t="s">
        <v>31</v>
      </c>
      <c r="H1828" s="159" t="s">
        <v>31</v>
      </c>
      <c r="I1828" s="159" t="s">
        <v>2547</v>
      </c>
      <c r="J1828" s="160" t="s">
        <v>31</v>
      </c>
      <c r="K1828" s="159" t="s">
        <v>31</v>
      </c>
      <c r="L1828" s="160" t="s">
        <v>31</v>
      </c>
      <c r="M1828" s="161" t="s">
        <v>31</v>
      </c>
      <c r="N1828" s="162" t="s">
        <v>31</v>
      </c>
      <c r="R1828" s="137" t="s">
        <v>1891</v>
      </c>
    </row>
    <row r="1829" spans="1:24" s="132" customFormat="1" x14ac:dyDescent="0.2">
      <c r="A1829" s="163"/>
      <c r="B1829" s="164"/>
      <c r="C1829" s="904" t="s">
        <v>2548</v>
      </c>
      <c r="D1829" s="904"/>
      <c r="E1829" s="904"/>
      <c r="F1829" s="904"/>
      <c r="G1829" s="904"/>
      <c r="H1829" s="904"/>
      <c r="I1829" s="904"/>
      <c r="J1829" s="904"/>
      <c r="K1829" s="904"/>
      <c r="L1829" s="904"/>
      <c r="M1829" s="904"/>
      <c r="N1829" s="912"/>
      <c r="S1829" s="137" t="s">
        <v>2548</v>
      </c>
    </row>
    <row r="1830" spans="1:24" s="132" customFormat="1" ht="33.75" x14ac:dyDescent="0.2">
      <c r="A1830" s="165"/>
      <c r="B1830" s="166" t="s">
        <v>518</v>
      </c>
      <c r="C1830" s="904" t="s">
        <v>519</v>
      </c>
      <c r="D1830" s="904"/>
      <c r="E1830" s="904"/>
      <c r="F1830" s="904"/>
      <c r="G1830" s="904"/>
      <c r="H1830" s="904"/>
      <c r="I1830" s="904"/>
      <c r="J1830" s="904"/>
      <c r="K1830" s="904"/>
      <c r="L1830" s="904"/>
      <c r="M1830" s="904"/>
      <c r="N1830" s="912"/>
      <c r="T1830" s="137" t="s">
        <v>519</v>
      </c>
    </row>
    <row r="1831" spans="1:24" s="132" customFormat="1" x14ac:dyDescent="0.2">
      <c r="A1831" s="167"/>
      <c r="B1831" s="166" t="s">
        <v>235</v>
      </c>
      <c r="C1831" s="904" t="s">
        <v>236</v>
      </c>
      <c r="D1831" s="904"/>
      <c r="E1831" s="904"/>
      <c r="F1831" s="168" t="s">
        <v>31</v>
      </c>
      <c r="G1831" s="168" t="s">
        <v>31</v>
      </c>
      <c r="H1831" s="168" t="s">
        <v>31</v>
      </c>
      <c r="I1831" s="168" t="s">
        <v>31</v>
      </c>
      <c r="J1831" s="169">
        <v>308.07</v>
      </c>
      <c r="K1831" s="168" t="s">
        <v>520</v>
      </c>
      <c r="L1831" s="169">
        <v>48.33</v>
      </c>
      <c r="M1831" s="170" t="s">
        <v>31</v>
      </c>
      <c r="N1831" s="171" t="s">
        <v>31</v>
      </c>
      <c r="U1831" s="137" t="s">
        <v>236</v>
      </c>
    </row>
    <row r="1832" spans="1:24" s="132" customFormat="1" x14ac:dyDescent="0.2">
      <c r="A1832" s="167"/>
      <c r="B1832" s="166" t="s">
        <v>238</v>
      </c>
      <c r="C1832" s="904" t="s">
        <v>239</v>
      </c>
      <c r="D1832" s="904"/>
      <c r="E1832" s="904"/>
      <c r="F1832" s="168" t="s">
        <v>31</v>
      </c>
      <c r="G1832" s="168" t="s">
        <v>31</v>
      </c>
      <c r="H1832" s="168" t="s">
        <v>31</v>
      </c>
      <c r="I1832" s="168" t="s">
        <v>31</v>
      </c>
      <c r="J1832" s="169">
        <v>31.32</v>
      </c>
      <c r="K1832" s="168" t="s">
        <v>520</v>
      </c>
      <c r="L1832" s="169">
        <v>4.91</v>
      </c>
      <c r="M1832" s="170" t="s">
        <v>31</v>
      </c>
      <c r="N1832" s="171" t="s">
        <v>31</v>
      </c>
      <c r="U1832" s="137" t="s">
        <v>239</v>
      </c>
    </row>
    <row r="1833" spans="1:24" s="132" customFormat="1" x14ac:dyDescent="0.2">
      <c r="A1833" s="167"/>
      <c r="B1833" s="166" t="s">
        <v>31</v>
      </c>
      <c r="C1833" s="904" t="s">
        <v>240</v>
      </c>
      <c r="D1833" s="904"/>
      <c r="E1833" s="904"/>
      <c r="F1833" s="168" t="s">
        <v>241</v>
      </c>
      <c r="G1833" s="168" t="s">
        <v>1892</v>
      </c>
      <c r="H1833" s="168" t="s">
        <v>520</v>
      </c>
      <c r="I1833" s="168" t="s">
        <v>2555</v>
      </c>
      <c r="J1833" s="169" t="s">
        <v>31</v>
      </c>
      <c r="K1833" s="168" t="s">
        <v>31</v>
      </c>
      <c r="L1833" s="169" t="s">
        <v>31</v>
      </c>
      <c r="M1833" s="170" t="s">
        <v>31</v>
      </c>
      <c r="N1833" s="171" t="s">
        <v>31</v>
      </c>
      <c r="V1833" s="137" t="s">
        <v>240</v>
      </c>
    </row>
    <row r="1834" spans="1:24" s="132" customFormat="1" x14ac:dyDescent="0.2">
      <c r="A1834" s="167"/>
      <c r="B1834" s="166" t="s">
        <v>31</v>
      </c>
      <c r="C1834" s="917" t="s">
        <v>244</v>
      </c>
      <c r="D1834" s="917"/>
      <c r="E1834" s="917"/>
      <c r="F1834" s="159" t="s">
        <v>31</v>
      </c>
      <c r="G1834" s="159" t="s">
        <v>31</v>
      </c>
      <c r="H1834" s="159" t="s">
        <v>31</v>
      </c>
      <c r="I1834" s="159" t="s">
        <v>31</v>
      </c>
      <c r="J1834" s="160">
        <v>308.07</v>
      </c>
      <c r="K1834" s="159" t="s">
        <v>31</v>
      </c>
      <c r="L1834" s="160">
        <v>48.33</v>
      </c>
      <c r="M1834" s="161" t="s">
        <v>31</v>
      </c>
      <c r="N1834" s="162" t="s">
        <v>31</v>
      </c>
      <c r="W1834" s="137" t="s">
        <v>244</v>
      </c>
    </row>
    <row r="1835" spans="1:24" s="132" customFormat="1" x14ac:dyDescent="0.2">
      <c r="A1835" s="167"/>
      <c r="B1835" s="166" t="s">
        <v>31</v>
      </c>
      <c r="C1835" s="904" t="s">
        <v>245</v>
      </c>
      <c r="D1835" s="904"/>
      <c r="E1835" s="904"/>
      <c r="F1835" s="168" t="s">
        <v>31</v>
      </c>
      <c r="G1835" s="168" t="s">
        <v>31</v>
      </c>
      <c r="H1835" s="168" t="s">
        <v>31</v>
      </c>
      <c r="I1835" s="168" t="s">
        <v>31</v>
      </c>
      <c r="J1835" s="169" t="s">
        <v>31</v>
      </c>
      <c r="K1835" s="168" t="s">
        <v>31</v>
      </c>
      <c r="L1835" s="169">
        <v>4.91</v>
      </c>
      <c r="M1835" s="170" t="s">
        <v>31</v>
      </c>
      <c r="N1835" s="171" t="s">
        <v>31</v>
      </c>
      <c r="V1835" s="137" t="s">
        <v>245</v>
      </c>
    </row>
    <row r="1836" spans="1:24" s="132" customFormat="1" ht="33.75" x14ac:dyDescent="0.2">
      <c r="A1836" s="167"/>
      <c r="B1836" s="166" t="s">
        <v>246</v>
      </c>
      <c r="C1836" s="904" t="s">
        <v>247</v>
      </c>
      <c r="D1836" s="904"/>
      <c r="E1836" s="904"/>
      <c r="F1836" s="168" t="s">
        <v>144</v>
      </c>
      <c r="G1836" s="168" t="s">
        <v>248</v>
      </c>
      <c r="H1836" s="168" t="s">
        <v>31</v>
      </c>
      <c r="I1836" s="168" t="s">
        <v>248</v>
      </c>
      <c r="J1836" s="169" t="s">
        <v>31</v>
      </c>
      <c r="K1836" s="168" t="s">
        <v>31</v>
      </c>
      <c r="L1836" s="169">
        <v>4.66</v>
      </c>
      <c r="M1836" s="170" t="s">
        <v>31</v>
      </c>
      <c r="N1836" s="171" t="s">
        <v>31</v>
      </c>
      <c r="V1836" s="137" t="s">
        <v>247</v>
      </c>
    </row>
    <row r="1837" spans="1:24" s="132" customFormat="1" ht="22.5" x14ac:dyDescent="0.2">
      <c r="A1837" s="167"/>
      <c r="B1837" s="166" t="s">
        <v>249</v>
      </c>
      <c r="C1837" s="904" t="s">
        <v>250</v>
      </c>
      <c r="D1837" s="904"/>
      <c r="E1837" s="904"/>
      <c r="F1837" s="168" t="s">
        <v>144</v>
      </c>
      <c r="G1837" s="168" t="s">
        <v>251</v>
      </c>
      <c r="H1837" s="168" t="s">
        <v>31</v>
      </c>
      <c r="I1837" s="168" t="s">
        <v>251</v>
      </c>
      <c r="J1837" s="169" t="s">
        <v>31</v>
      </c>
      <c r="K1837" s="168" t="s">
        <v>31</v>
      </c>
      <c r="L1837" s="169">
        <v>2.46</v>
      </c>
      <c r="M1837" s="170" t="s">
        <v>31</v>
      </c>
      <c r="N1837" s="171" t="s">
        <v>31</v>
      </c>
      <c r="V1837" s="137" t="s">
        <v>250</v>
      </c>
    </row>
    <row r="1838" spans="1:24" s="132" customFormat="1" x14ac:dyDescent="0.2">
      <c r="A1838" s="172"/>
      <c r="B1838" s="173"/>
      <c r="C1838" s="918" t="s">
        <v>252</v>
      </c>
      <c r="D1838" s="918"/>
      <c r="E1838" s="918"/>
      <c r="F1838" s="174" t="s">
        <v>31</v>
      </c>
      <c r="G1838" s="174" t="s">
        <v>31</v>
      </c>
      <c r="H1838" s="174" t="s">
        <v>31</v>
      </c>
      <c r="I1838" s="174" t="s">
        <v>31</v>
      </c>
      <c r="J1838" s="175" t="s">
        <v>31</v>
      </c>
      <c r="K1838" s="174" t="s">
        <v>31</v>
      </c>
      <c r="L1838" s="175">
        <v>55.45</v>
      </c>
      <c r="M1838" s="161" t="s">
        <v>31</v>
      </c>
      <c r="N1838" s="176" t="s">
        <v>31</v>
      </c>
      <c r="X1838" s="137" t="s">
        <v>252</v>
      </c>
    </row>
    <row r="1839" spans="1:24" s="132" customFormat="1" ht="33.75" x14ac:dyDescent="0.2">
      <c r="A1839" s="157" t="s">
        <v>2556</v>
      </c>
      <c r="B1839" s="158" t="s">
        <v>1894</v>
      </c>
      <c r="C1839" s="917" t="s">
        <v>1895</v>
      </c>
      <c r="D1839" s="917"/>
      <c r="E1839" s="917"/>
      <c r="F1839" s="159" t="s">
        <v>228</v>
      </c>
      <c r="G1839" s="159" t="s">
        <v>31</v>
      </c>
      <c r="H1839" s="159" t="s">
        <v>31</v>
      </c>
      <c r="I1839" s="159" t="s">
        <v>2547</v>
      </c>
      <c r="J1839" s="160" t="s">
        <v>31</v>
      </c>
      <c r="K1839" s="159" t="s">
        <v>31</v>
      </c>
      <c r="L1839" s="160" t="s">
        <v>31</v>
      </c>
      <c r="M1839" s="161" t="s">
        <v>31</v>
      </c>
      <c r="N1839" s="162" t="s">
        <v>31</v>
      </c>
      <c r="R1839" s="137" t="s">
        <v>1895</v>
      </c>
    </row>
    <row r="1840" spans="1:24" s="132" customFormat="1" x14ac:dyDescent="0.2">
      <c r="A1840" s="163"/>
      <c r="B1840" s="164"/>
      <c r="C1840" s="904" t="s">
        <v>2548</v>
      </c>
      <c r="D1840" s="904"/>
      <c r="E1840" s="904"/>
      <c r="F1840" s="904"/>
      <c r="G1840" s="904"/>
      <c r="H1840" s="904"/>
      <c r="I1840" s="904"/>
      <c r="J1840" s="904"/>
      <c r="K1840" s="904"/>
      <c r="L1840" s="904"/>
      <c r="M1840" s="904"/>
      <c r="N1840" s="912"/>
      <c r="S1840" s="137" t="s">
        <v>2548</v>
      </c>
    </row>
    <row r="1841" spans="1:24" s="132" customFormat="1" x14ac:dyDescent="0.2">
      <c r="A1841" s="165"/>
      <c r="B1841" s="166" t="s">
        <v>31</v>
      </c>
      <c r="C1841" s="904" t="s">
        <v>1896</v>
      </c>
      <c r="D1841" s="904"/>
      <c r="E1841" s="904"/>
      <c r="F1841" s="904"/>
      <c r="G1841" s="904"/>
      <c r="H1841" s="904"/>
      <c r="I1841" s="904"/>
      <c r="J1841" s="904"/>
      <c r="K1841" s="904"/>
      <c r="L1841" s="904"/>
      <c r="M1841" s="904"/>
      <c r="N1841" s="912"/>
      <c r="T1841" s="137" t="s">
        <v>1896</v>
      </c>
    </row>
    <row r="1842" spans="1:24" s="132" customFormat="1" ht="33.75" x14ac:dyDescent="0.2">
      <c r="A1842" s="165"/>
      <c r="B1842" s="166" t="s">
        <v>518</v>
      </c>
      <c r="C1842" s="904" t="s">
        <v>519</v>
      </c>
      <c r="D1842" s="904"/>
      <c r="E1842" s="904"/>
      <c r="F1842" s="904"/>
      <c r="G1842" s="904"/>
      <c r="H1842" s="904"/>
      <c r="I1842" s="904"/>
      <c r="J1842" s="904"/>
      <c r="K1842" s="904"/>
      <c r="L1842" s="904"/>
      <c r="M1842" s="904"/>
      <c r="N1842" s="912"/>
      <c r="T1842" s="137" t="s">
        <v>519</v>
      </c>
    </row>
    <row r="1843" spans="1:24" s="132" customFormat="1" x14ac:dyDescent="0.2">
      <c r="A1843" s="167"/>
      <c r="B1843" s="166" t="s">
        <v>235</v>
      </c>
      <c r="C1843" s="904" t="s">
        <v>236</v>
      </c>
      <c r="D1843" s="904"/>
      <c r="E1843" s="904"/>
      <c r="F1843" s="168" t="s">
        <v>31</v>
      </c>
      <c r="G1843" s="168" t="s">
        <v>31</v>
      </c>
      <c r="H1843" s="168" t="s">
        <v>31</v>
      </c>
      <c r="I1843" s="168" t="s">
        <v>31</v>
      </c>
      <c r="J1843" s="169">
        <v>139.43</v>
      </c>
      <c r="K1843" s="168" t="s">
        <v>1897</v>
      </c>
      <c r="L1843" s="169">
        <v>65.62</v>
      </c>
      <c r="M1843" s="170" t="s">
        <v>31</v>
      </c>
      <c r="N1843" s="171" t="s">
        <v>31</v>
      </c>
      <c r="U1843" s="137" t="s">
        <v>236</v>
      </c>
    </row>
    <row r="1844" spans="1:24" s="132" customFormat="1" x14ac:dyDescent="0.2">
      <c r="A1844" s="167"/>
      <c r="B1844" s="166" t="s">
        <v>238</v>
      </c>
      <c r="C1844" s="904" t="s">
        <v>239</v>
      </c>
      <c r="D1844" s="904"/>
      <c r="E1844" s="904"/>
      <c r="F1844" s="168" t="s">
        <v>31</v>
      </c>
      <c r="G1844" s="168" t="s">
        <v>31</v>
      </c>
      <c r="H1844" s="168" t="s">
        <v>31</v>
      </c>
      <c r="I1844" s="168" t="s">
        <v>31</v>
      </c>
      <c r="J1844" s="169">
        <v>14.18</v>
      </c>
      <c r="K1844" s="168" t="s">
        <v>1897</v>
      </c>
      <c r="L1844" s="169">
        <v>6.67</v>
      </c>
      <c r="M1844" s="170" t="s">
        <v>31</v>
      </c>
      <c r="N1844" s="171" t="s">
        <v>31</v>
      </c>
      <c r="U1844" s="137" t="s">
        <v>239</v>
      </c>
    </row>
    <row r="1845" spans="1:24" s="132" customFormat="1" x14ac:dyDescent="0.2">
      <c r="A1845" s="167"/>
      <c r="B1845" s="166" t="s">
        <v>31</v>
      </c>
      <c r="C1845" s="904" t="s">
        <v>240</v>
      </c>
      <c r="D1845" s="904"/>
      <c r="E1845" s="904"/>
      <c r="F1845" s="168" t="s">
        <v>241</v>
      </c>
      <c r="G1845" s="168" t="s">
        <v>1535</v>
      </c>
      <c r="H1845" s="168" t="s">
        <v>1897</v>
      </c>
      <c r="I1845" s="168" t="s">
        <v>2557</v>
      </c>
      <c r="J1845" s="169" t="s">
        <v>31</v>
      </c>
      <c r="K1845" s="168" t="s">
        <v>31</v>
      </c>
      <c r="L1845" s="169" t="s">
        <v>31</v>
      </c>
      <c r="M1845" s="170" t="s">
        <v>31</v>
      </c>
      <c r="N1845" s="171" t="s">
        <v>31</v>
      </c>
      <c r="V1845" s="137" t="s">
        <v>240</v>
      </c>
    </row>
    <row r="1846" spans="1:24" s="132" customFormat="1" x14ac:dyDescent="0.2">
      <c r="A1846" s="167"/>
      <c r="B1846" s="166" t="s">
        <v>31</v>
      </c>
      <c r="C1846" s="917" t="s">
        <v>244</v>
      </c>
      <c r="D1846" s="917"/>
      <c r="E1846" s="917"/>
      <c r="F1846" s="159" t="s">
        <v>31</v>
      </c>
      <c r="G1846" s="159" t="s">
        <v>31</v>
      </c>
      <c r="H1846" s="159" t="s">
        <v>31</v>
      </c>
      <c r="I1846" s="159" t="s">
        <v>31</v>
      </c>
      <c r="J1846" s="160">
        <v>139.43</v>
      </c>
      <c r="K1846" s="159" t="s">
        <v>31</v>
      </c>
      <c r="L1846" s="160">
        <v>65.62</v>
      </c>
      <c r="M1846" s="161" t="s">
        <v>31</v>
      </c>
      <c r="N1846" s="162" t="s">
        <v>31</v>
      </c>
      <c r="W1846" s="137" t="s">
        <v>244</v>
      </c>
    </row>
    <row r="1847" spans="1:24" s="132" customFormat="1" x14ac:dyDescent="0.2">
      <c r="A1847" s="167"/>
      <c r="B1847" s="166" t="s">
        <v>31</v>
      </c>
      <c r="C1847" s="904" t="s">
        <v>245</v>
      </c>
      <c r="D1847" s="904"/>
      <c r="E1847" s="904"/>
      <c r="F1847" s="168" t="s">
        <v>31</v>
      </c>
      <c r="G1847" s="168" t="s">
        <v>31</v>
      </c>
      <c r="H1847" s="168" t="s">
        <v>31</v>
      </c>
      <c r="I1847" s="168" t="s">
        <v>31</v>
      </c>
      <c r="J1847" s="169" t="s">
        <v>31</v>
      </c>
      <c r="K1847" s="168" t="s">
        <v>31</v>
      </c>
      <c r="L1847" s="169">
        <v>6.67</v>
      </c>
      <c r="M1847" s="170" t="s">
        <v>31</v>
      </c>
      <c r="N1847" s="171" t="s">
        <v>31</v>
      </c>
      <c r="V1847" s="137" t="s">
        <v>245</v>
      </c>
    </row>
    <row r="1848" spans="1:24" s="132" customFormat="1" ht="33.75" x14ac:dyDescent="0.2">
      <c r="A1848" s="167"/>
      <c r="B1848" s="166" t="s">
        <v>246</v>
      </c>
      <c r="C1848" s="904" t="s">
        <v>247</v>
      </c>
      <c r="D1848" s="904"/>
      <c r="E1848" s="904"/>
      <c r="F1848" s="168" t="s">
        <v>144</v>
      </c>
      <c r="G1848" s="168" t="s">
        <v>248</v>
      </c>
      <c r="H1848" s="168" t="s">
        <v>31</v>
      </c>
      <c r="I1848" s="168" t="s">
        <v>248</v>
      </c>
      <c r="J1848" s="169" t="s">
        <v>31</v>
      </c>
      <c r="K1848" s="168" t="s">
        <v>31</v>
      </c>
      <c r="L1848" s="169">
        <v>6.34</v>
      </c>
      <c r="M1848" s="170" t="s">
        <v>31</v>
      </c>
      <c r="N1848" s="171" t="s">
        <v>31</v>
      </c>
      <c r="V1848" s="137" t="s">
        <v>247</v>
      </c>
    </row>
    <row r="1849" spans="1:24" s="132" customFormat="1" ht="22.5" x14ac:dyDescent="0.2">
      <c r="A1849" s="167"/>
      <c r="B1849" s="166" t="s">
        <v>249</v>
      </c>
      <c r="C1849" s="904" t="s">
        <v>250</v>
      </c>
      <c r="D1849" s="904"/>
      <c r="E1849" s="904"/>
      <c r="F1849" s="168" t="s">
        <v>144</v>
      </c>
      <c r="G1849" s="168" t="s">
        <v>251</v>
      </c>
      <c r="H1849" s="168" t="s">
        <v>31</v>
      </c>
      <c r="I1849" s="168" t="s">
        <v>251</v>
      </c>
      <c r="J1849" s="169" t="s">
        <v>31</v>
      </c>
      <c r="K1849" s="168" t="s">
        <v>31</v>
      </c>
      <c r="L1849" s="169">
        <v>3.34</v>
      </c>
      <c r="M1849" s="170" t="s">
        <v>31</v>
      </c>
      <c r="N1849" s="171" t="s">
        <v>31</v>
      </c>
      <c r="V1849" s="137" t="s">
        <v>250</v>
      </c>
    </row>
    <row r="1850" spans="1:24" s="132" customFormat="1" x14ac:dyDescent="0.2">
      <c r="A1850" s="172"/>
      <c r="B1850" s="173"/>
      <c r="C1850" s="918" t="s">
        <v>252</v>
      </c>
      <c r="D1850" s="918"/>
      <c r="E1850" s="918"/>
      <c r="F1850" s="174" t="s">
        <v>31</v>
      </c>
      <c r="G1850" s="174" t="s">
        <v>31</v>
      </c>
      <c r="H1850" s="174" t="s">
        <v>31</v>
      </c>
      <c r="I1850" s="174" t="s">
        <v>31</v>
      </c>
      <c r="J1850" s="175" t="s">
        <v>31</v>
      </c>
      <c r="K1850" s="174" t="s">
        <v>31</v>
      </c>
      <c r="L1850" s="175">
        <v>75.3</v>
      </c>
      <c r="M1850" s="161" t="s">
        <v>31</v>
      </c>
      <c r="N1850" s="176" t="s">
        <v>31</v>
      </c>
      <c r="X1850" s="137" t="s">
        <v>252</v>
      </c>
    </row>
    <row r="1851" spans="1:24" s="132" customFormat="1" ht="22.5" x14ac:dyDescent="0.2">
      <c r="A1851" s="157" t="s">
        <v>2558</v>
      </c>
      <c r="B1851" s="158" t="s">
        <v>1899</v>
      </c>
      <c r="C1851" s="917" t="s">
        <v>1900</v>
      </c>
      <c r="D1851" s="917"/>
      <c r="E1851" s="917"/>
      <c r="F1851" s="159" t="s">
        <v>386</v>
      </c>
      <c r="G1851" s="159" t="s">
        <v>31</v>
      </c>
      <c r="H1851" s="159" t="s">
        <v>31</v>
      </c>
      <c r="I1851" s="159" t="s">
        <v>2559</v>
      </c>
      <c r="J1851" s="160" t="s">
        <v>31</v>
      </c>
      <c r="K1851" s="159" t="s">
        <v>31</v>
      </c>
      <c r="L1851" s="160" t="s">
        <v>31</v>
      </c>
      <c r="M1851" s="161" t="s">
        <v>31</v>
      </c>
      <c r="N1851" s="162" t="s">
        <v>31</v>
      </c>
      <c r="R1851" s="137" t="s">
        <v>1900</v>
      </c>
    </row>
    <row r="1852" spans="1:24" s="132" customFormat="1" x14ac:dyDescent="0.2">
      <c r="A1852" s="163"/>
      <c r="B1852" s="164"/>
      <c r="C1852" s="904" t="s">
        <v>2560</v>
      </c>
      <c r="D1852" s="904"/>
      <c r="E1852" s="904"/>
      <c r="F1852" s="904"/>
      <c r="G1852" s="904"/>
      <c r="H1852" s="904"/>
      <c r="I1852" s="904"/>
      <c r="J1852" s="904"/>
      <c r="K1852" s="904"/>
      <c r="L1852" s="904"/>
      <c r="M1852" s="904"/>
      <c r="N1852" s="912"/>
      <c r="S1852" s="137" t="s">
        <v>2560</v>
      </c>
    </row>
    <row r="1853" spans="1:24" s="132" customFormat="1" ht="33.75" x14ac:dyDescent="0.2">
      <c r="A1853" s="165"/>
      <c r="B1853" s="166" t="s">
        <v>518</v>
      </c>
      <c r="C1853" s="904" t="s">
        <v>519</v>
      </c>
      <c r="D1853" s="904"/>
      <c r="E1853" s="904"/>
      <c r="F1853" s="904"/>
      <c r="G1853" s="904"/>
      <c r="H1853" s="904"/>
      <c r="I1853" s="904"/>
      <c r="J1853" s="904"/>
      <c r="K1853" s="904"/>
      <c r="L1853" s="904"/>
      <c r="M1853" s="904"/>
      <c r="N1853" s="912"/>
      <c r="T1853" s="137" t="s">
        <v>519</v>
      </c>
    </row>
    <row r="1854" spans="1:24" s="132" customFormat="1" x14ac:dyDescent="0.2">
      <c r="A1854" s="167"/>
      <c r="B1854" s="166" t="s">
        <v>225</v>
      </c>
      <c r="C1854" s="904" t="s">
        <v>255</v>
      </c>
      <c r="D1854" s="904"/>
      <c r="E1854" s="904"/>
      <c r="F1854" s="168" t="s">
        <v>31</v>
      </c>
      <c r="G1854" s="168" t="s">
        <v>31</v>
      </c>
      <c r="H1854" s="168" t="s">
        <v>31</v>
      </c>
      <c r="I1854" s="168" t="s">
        <v>31</v>
      </c>
      <c r="J1854" s="169">
        <v>127.61</v>
      </c>
      <c r="K1854" s="168" t="s">
        <v>520</v>
      </c>
      <c r="L1854" s="169">
        <v>200.19</v>
      </c>
      <c r="M1854" s="170" t="s">
        <v>31</v>
      </c>
      <c r="N1854" s="171" t="s">
        <v>31</v>
      </c>
      <c r="U1854" s="137" t="s">
        <v>255</v>
      </c>
    </row>
    <row r="1855" spans="1:24" s="132" customFormat="1" x14ac:dyDescent="0.2">
      <c r="A1855" s="167"/>
      <c r="B1855" s="166" t="s">
        <v>235</v>
      </c>
      <c r="C1855" s="904" t="s">
        <v>236</v>
      </c>
      <c r="D1855" s="904"/>
      <c r="E1855" s="904"/>
      <c r="F1855" s="168" t="s">
        <v>31</v>
      </c>
      <c r="G1855" s="168" t="s">
        <v>31</v>
      </c>
      <c r="H1855" s="168" t="s">
        <v>31</v>
      </c>
      <c r="I1855" s="168" t="s">
        <v>31</v>
      </c>
      <c r="J1855" s="169">
        <v>288.58</v>
      </c>
      <c r="K1855" s="168" t="s">
        <v>520</v>
      </c>
      <c r="L1855" s="169">
        <v>452.71</v>
      </c>
      <c r="M1855" s="170" t="s">
        <v>31</v>
      </c>
      <c r="N1855" s="171" t="s">
        <v>31</v>
      </c>
      <c r="U1855" s="137" t="s">
        <v>236</v>
      </c>
    </row>
    <row r="1856" spans="1:24" s="132" customFormat="1" x14ac:dyDescent="0.2">
      <c r="A1856" s="167"/>
      <c r="B1856" s="166" t="s">
        <v>238</v>
      </c>
      <c r="C1856" s="904" t="s">
        <v>239</v>
      </c>
      <c r="D1856" s="904"/>
      <c r="E1856" s="904"/>
      <c r="F1856" s="168" t="s">
        <v>31</v>
      </c>
      <c r="G1856" s="168" t="s">
        <v>31</v>
      </c>
      <c r="H1856" s="168" t="s">
        <v>31</v>
      </c>
      <c r="I1856" s="168" t="s">
        <v>31</v>
      </c>
      <c r="J1856" s="169">
        <v>31.49</v>
      </c>
      <c r="K1856" s="168" t="s">
        <v>520</v>
      </c>
      <c r="L1856" s="169">
        <v>49.4</v>
      </c>
      <c r="M1856" s="170" t="s">
        <v>31</v>
      </c>
      <c r="N1856" s="171" t="s">
        <v>31</v>
      </c>
      <c r="U1856" s="137" t="s">
        <v>239</v>
      </c>
    </row>
    <row r="1857" spans="1:24" s="132" customFormat="1" x14ac:dyDescent="0.2">
      <c r="A1857" s="167"/>
      <c r="B1857" s="166" t="s">
        <v>31</v>
      </c>
      <c r="C1857" s="904" t="s">
        <v>258</v>
      </c>
      <c r="D1857" s="904"/>
      <c r="E1857" s="904"/>
      <c r="F1857" s="168" t="s">
        <v>241</v>
      </c>
      <c r="G1857" s="168" t="s">
        <v>1903</v>
      </c>
      <c r="H1857" s="168" t="s">
        <v>520</v>
      </c>
      <c r="I1857" s="168" t="s">
        <v>2561</v>
      </c>
      <c r="J1857" s="169" t="s">
        <v>31</v>
      </c>
      <c r="K1857" s="168" t="s">
        <v>31</v>
      </c>
      <c r="L1857" s="169" t="s">
        <v>31</v>
      </c>
      <c r="M1857" s="170" t="s">
        <v>31</v>
      </c>
      <c r="N1857" s="171" t="s">
        <v>31</v>
      </c>
      <c r="V1857" s="137" t="s">
        <v>258</v>
      </c>
    </row>
    <row r="1858" spans="1:24" s="132" customFormat="1" x14ac:dyDescent="0.2">
      <c r="A1858" s="167"/>
      <c r="B1858" s="166" t="s">
        <v>31</v>
      </c>
      <c r="C1858" s="904" t="s">
        <v>240</v>
      </c>
      <c r="D1858" s="904"/>
      <c r="E1858" s="904"/>
      <c r="F1858" s="168" t="s">
        <v>241</v>
      </c>
      <c r="G1858" s="168" t="s">
        <v>1905</v>
      </c>
      <c r="H1858" s="168" t="s">
        <v>520</v>
      </c>
      <c r="I1858" s="168" t="s">
        <v>2562</v>
      </c>
      <c r="J1858" s="169" t="s">
        <v>31</v>
      </c>
      <c r="K1858" s="168" t="s">
        <v>31</v>
      </c>
      <c r="L1858" s="169" t="s">
        <v>31</v>
      </c>
      <c r="M1858" s="170" t="s">
        <v>31</v>
      </c>
      <c r="N1858" s="171" t="s">
        <v>31</v>
      </c>
      <c r="V1858" s="137" t="s">
        <v>240</v>
      </c>
    </row>
    <row r="1859" spans="1:24" s="132" customFormat="1" x14ac:dyDescent="0.2">
      <c r="A1859" s="167"/>
      <c r="B1859" s="166" t="s">
        <v>31</v>
      </c>
      <c r="C1859" s="917" t="s">
        <v>244</v>
      </c>
      <c r="D1859" s="917"/>
      <c r="E1859" s="917"/>
      <c r="F1859" s="159" t="s">
        <v>31</v>
      </c>
      <c r="G1859" s="159" t="s">
        <v>31</v>
      </c>
      <c r="H1859" s="159" t="s">
        <v>31</v>
      </c>
      <c r="I1859" s="159" t="s">
        <v>31</v>
      </c>
      <c r="J1859" s="160">
        <v>416.19</v>
      </c>
      <c r="K1859" s="159" t="s">
        <v>31</v>
      </c>
      <c r="L1859" s="160">
        <v>652.9</v>
      </c>
      <c r="M1859" s="161" t="s">
        <v>31</v>
      </c>
      <c r="N1859" s="162" t="s">
        <v>31</v>
      </c>
      <c r="W1859" s="137" t="s">
        <v>244</v>
      </c>
    </row>
    <row r="1860" spans="1:24" s="132" customFormat="1" x14ac:dyDescent="0.2">
      <c r="A1860" s="167"/>
      <c r="B1860" s="166" t="s">
        <v>31</v>
      </c>
      <c r="C1860" s="904" t="s">
        <v>245</v>
      </c>
      <c r="D1860" s="904"/>
      <c r="E1860" s="904"/>
      <c r="F1860" s="168" t="s">
        <v>31</v>
      </c>
      <c r="G1860" s="168" t="s">
        <v>31</v>
      </c>
      <c r="H1860" s="168" t="s">
        <v>31</v>
      </c>
      <c r="I1860" s="168" t="s">
        <v>31</v>
      </c>
      <c r="J1860" s="169" t="s">
        <v>31</v>
      </c>
      <c r="K1860" s="168" t="s">
        <v>31</v>
      </c>
      <c r="L1860" s="169">
        <v>249.59</v>
      </c>
      <c r="M1860" s="170" t="s">
        <v>31</v>
      </c>
      <c r="N1860" s="171" t="s">
        <v>31</v>
      </c>
      <c r="V1860" s="137" t="s">
        <v>245</v>
      </c>
    </row>
    <row r="1861" spans="1:24" s="132" customFormat="1" ht="33.75" x14ac:dyDescent="0.2">
      <c r="A1861" s="167"/>
      <c r="B1861" s="166" t="s">
        <v>246</v>
      </c>
      <c r="C1861" s="904" t="s">
        <v>247</v>
      </c>
      <c r="D1861" s="904"/>
      <c r="E1861" s="904"/>
      <c r="F1861" s="168" t="s">
        <v>144</v>
      </c>
      <c r="G1861" s="168" t="s">
        <v>248</v>
      </c>
      <c r="H1861" s="168" t="s">
        <v>31</v>
      </c>
      <c r="I1861" s="168" t="s">
        <v>248</v>
      </c>
      <c r="J1861" s="169" t="s">
        <v>31</v>
      </c>
      <c r="K1861" s="168" t="s">
        <v>31</v>
      </c>
      <c r="L1861" s="169">
        <v>237.11</v>
      </c>
      <c r="M1861" s="170" t="s">
        <v>31</v>
      </c>
      <c r="N1861" s="171" t="s">
        <v>31</v>
      </c>
      <c r="V1861" s="137" t="s">
        <v>247</v>
      </c>
    </row>
    <row r="1862" spans="1:24" s="132" customFormat="1" ht="22.5" x14ac:dyDescent="0.2">
      <c r="A1862" s="167"/>
      <c r="B1862" s="166" t="s">
        <v>249</v>
      </c>
      <c r="C1862" s="904" t="s">
        <v>250</v>
      </c>
      <c r="D1862" s="904"/>
      <c r="E1862" s="904"/>
      <c r="F1862" s="168" t="s">
        <v>144</v>
      </c>
      <c r="G1862" s="168" t="s">
        <v>251</v>
      </c>
      <c r="H1862" s="168" t="s">
        <v>31</v>
      </c>
      <c r="I1862" s="168" t="s">
        <v>251</v>
      </c>
      <c r="J1862" s="169" t="s">
        <v>31</v>
      </c>
      <c r="K1862" s="168" t="s">
        <v>31</v>
      </c>
      <c r="L1862" s="169">
        <v>124.8</v>
      </c>
      <c r="M1862" s="170" t="s">
        <v>31</v>
      </c>
      <c r="N1862" s="171" t="s">
        <v>31</v>
      </c>
      <c r="V1862" s="137" t="s">
        <v>250</v>
      </c>
    </row>
    <row r="1863" spans="1:24" s="132" customFormat="1" x14ac:dyDescent="0.2">
      <c r="A1863" s="172"/>
      <c r="B1863" s="173"/>
      <c r="C1863" s="918" t="s">
        <v>252</v>
      </c>
      <c r="D1863" s="918"/>
      <c r="E1863" s="918"/>
      <c r="F1863" s="174" t="s">
        <v>31</v>
      </c>
      <c r="G1863" s="174" t="s">
        <v>31</v>
      </c>
      <c r="H1863" s="174" t="s">
        <v>31</v>
      </c>
      <c r="I1863" s="174" t="s">
        <v>31</v>
      </c>
      <c r="J1863" s="175" t="s">
        <v>31</v>
      </c>
      <c r="K1863" s="174" t="s">
        <v>31</v>
      </c>
      <c r="L1863" s="175">
        <v>1014.81</v>
      </c>
      <c r="M1863" s="161" t="s">
        <v>31</v>
      </c>
      <c r="N1863" s="176" t="s">
        <v>31</v>
      </c>
      <c r="X1863" s="137" t="s">
        <v>252</v>
      </c>
    </row>
    <row r="1864" spans="1:24" s="132" customFormat="1" x14ac:dyDescent="0.2">
      <c r="A1864" s="157" t="s">
        <v>2563</v>
      </c>
      <c r="B1864" s="158" t="s">
        <v>1907</v>
      </c>
      <c r="C1864" s="917" t="s">
        <v>1908</v>
      </c>
      <c r="D1864" s="917"/>
      <c r="E1864" s="917"/>
      <c r="F1864" s="159" t="s">
        <v>386</v>
      </c>
      <c r="G1864" s="159" t="s">
        <v>31</v>
      </c>
      <c r="H1864" s="159" t="s">
        <v>31</v>
      </c>
      <c r="I1864" s="159" t="s">
        <v>2564</v>
      </c>
      <c r="J1864" s="160" t="s">
        <v>31</v>
      </c>
      <c r="K1864" s="159" t="s">
        <v>31</v>
      </c>
      <c r="L1864" s="160" t="s">
        <v>31</v>
      </c>
      <c r="M1864" s="161" t="s">
        <v>31</v>
      </c>
      <c r="N1864" s="162" t="s">
        <v>31</v>
      </c>
      <c r="R1864" s="137" t="s">
        <v>1908</v>
      </c>
    </row>
    <row r="1865" spans="1:24" s="132" customFormat="1" x14ac:dyDescent="0.2">
      <c r="A1865" s="163"/>
      <c r="B1865" s="164"/>
      <c r="C1865" s="904" t="s">
        <v>2565</v>
      </c>
      <c r="D1865" s="904"/>
      <c r="E1865" s="904"/>
      <c r="F1865" s="904"/>
      <c r="G1865" s="904"/>
      <c r="H1865" s="904"/>
      <c r="I1865" s="904"/>
      <c r="J1865" s="904"/>
      <c r="K1865" s="904"/>
      <c r="L1865" s="904"/>
      <c r="M1865" s="904"/>
      <c r="N1865" s="912"/>
      <c r="S1865" s="137" t="s">
        <v>2565</v>
      </c>
    </row>
    <row r="1866" spans="1:24" s="132" customFormat="1" ht="33.75" x14ac:dyDescent="0.2">
      <c r="A1866" s="165"/>
      <c r="B1866" s="166" t="s">
        <v>518</v>
      </c>
      <c r="C1866" s="904" t="s">
        <v>519</v>
      </c>
      <c r="D1866" s="904"/>
      <c r="E1866" s="904"/>
      <c r="F1866" s="904"/>
      <c r="G1866" s="904"/>
      <c r="H1866" s="904"/>
      <c r="I1866" s="904"/>
      <c r="J1866" s="904"/>
      <c r="K1866" s="904"/>
      <c r="L1866" s="904"/>
      <c r="M1866" s="904"/>
      <c r="N1866" s="912"/>
      <c r="T1866" s="137" t="s">
        <v>519</v>
      </c>
    </row>
    <row r="1867" spans="1:24" s="132" customFormat="1" x14ac:dyDescent="0.2">
      <c r="A1867" s="167"/>
      <c r="B1867" s="166" t="s">
        <v>225</v>
      </c>
      <c r="C1867" s="904" t="s">
        <v>255</v>
      </c>
      <c r="D1867" s="904"/>
      <c r="E1867" s="904"/>
      <c r="F1867" s="168" t="s">
        <v>31</v>
      </c>
      <c r="G1867" s="168" t="s">
        <v>31</v>
      </c>
      <c r="H1867" s="168" t="s">
        <v>31</v>
      </c>
      <c r="I1867" s="168" t="s">
        <v>31</v>
      </c>
      <c r="J1867" s="169">
        <v>1053</v>
      </c>
      <c r="K1867" s="168" t="s">
        <v>520</v>
      </c>
      <c r="L1867" s="169">
        <v>81.61</v>
      </c>
      <c r="M1867" s="170" t="s">
        <v>31</v>
      </c>
      <c r="N1867" s="171" t="s">
        <v>31</v>
      </c>
      <c r="U1867" s="137" t="s">
        <v>255</v>
      </c>
    </row>
    <row r="1868" spans="1:24" s="132" customFormat="1" x14ac:dyDescent="0.2">
      <c r="A1868" s="167"/>
      <c r="B1868" s="166" t="s">
        <v>235</v>
      </c>
      <c r="C1868" s="904" t="s">
        <v>236</v>
      </c>
      <c r="D1868" s="904"/>
      <c r="E1868" s="904"/>
      <c r="F1868" s="168" t="s">
        <v>31</v>
      </c>
      <c r="G1868" s="168" t="s">
        <v>31</v>
      </c>
      <c r="H1868" s="168" t="s">
        <v>31</v>
      </c>
      <c r="I1868" s="168" t="s">
        <v>31</v>
      </c>
      <c r="J1868" s="169">
        <v>1566.06</v>
      </c>
      <c r="K1868" s="168" t="s">
        <v>520</v>
      </c>
      <c r="L1868" s="169">
        <v>121.37</v>
      </c>
      <c r="M1868" s="170" t="s">
        <v>31</v>
      </c>
      <c r="N1868" s="171" t="s">
        <v>31</v>
      </c>
      <c r="U1868" s="137" t="s">
        <v>236</v>
      </c>
    </row>
    <row r="1869" spans="1:24" s="132" customFormat="1" x14ac:dyDescent="0.2">
      <c r="A1869" s="167"/>
      <c r="B1869" s="166" t="s">
        <v>238</v>
      </c>
      <c r="C1869" s="904" t="s">
        <v>239</v>
      </c>
      <c r="D1869" s="904"/>
      <c r="E1869" s="904"/>
      <c r="F1869" s="168" t="s">
        <v>31</v>
      </c>
      <c r="G1869" s="168" t="s">
        <v>31</v>
      </c>
      <c r="H1869" s="168" t="s">
        <v>31</v>
      </c>
      <c r="I1869" s="168" t="s">
        <v>31</v>
      </c>
      <c r="J1869" s="169">
        <v>244.39</v>
      </c>
      <c r="K1869" s="168" t="s">
        <v>520</v>
      </c>
      <c r="L1869" s="169">
        <v>18.940000000000001</v>
      </c>
      <c r="M1869" s="170" t="s">
        <v>31</v>
      </c>
      <c r="N1869" s="171" t="s">
        <v>31</v>
      </c>
      <c r="U1869" s="137" t="s">
        <v>239</v>
      </c>
    </row>
    <row r="1870" spans="1:24" s="132" customFormat="1" x14ac:dyDescent="0.2">
      <c r="A1870" s="167"/>
      <c r="B1870" s="166" t="s">
        <v>256</v>
      </c>
      <c r="C1870" s="904" t="s">
        <v>257</v>
      </c>
      <c r="D1870" s="904"/>
      <c r="E1870" s="904"/>
      <c r="F1870" s="168" t="s">
        <v>31</v>
      </c>
      <c r="G1870" s="168" t="s">
        <v>31</v>
      </c>
      <c r="H1870" s="168" t="s">
        <v>31</v>
      </c>
      <c r="I1870" s="168" t="s">
        <v>31</v>
      </c>
      <c r="J1870" s="169">
        <v>909.27</v>
      </c>
      <c r="K1870" s="168" t="s">
        <v>31</v>
      </c>
      <c r="L1870" s="169">
        <v>56.37</v>
      </c>
      <c r="M1870" s="170" t="s">
        <v>31</v>
      </c>
      <c r="N1870" s="171" t="s">
        <v>31</v>
      </c>
      <c r="U1870" s="137" t="s">
        <v>257</v>
      </c>
    </row>
    <row r="1871" spans="1:24" s="132" customFormat="1" x14ac:dyDescent="0.2">
      <c r="A1871" s="167"/>
      <c r="B1871" s="166" t="s">
        <v>31</v>
      </c>
      <c r="C1871" s="904" t="s">
        <v>258</v>
      </c>
      <c r="D1871" s="904"/>
      <c r="E1871" s="904"/>
      <c r="F1871" s="168" t="s">
        <v>241</v>
      </c>
      <c r="G1871" s="168" t="s">
        <v>1911</v>
      </c>
      <c r="H1871" s="168" t="s">
        <v>520</v>
      </c>
      <c r="I1871" s="168" t="s">
        <v>2566</v>
      </c>
      <c r="J1871" s="169" t="s">
        <v>31</v>
      </c>
      <c r="K1871" s="168" t="s">
        <v>31</v>
      </c>
      <c r="L1871" s="169" t="s">
        <v>31</v>
      </c>
      <c r="M1871" s="170" t="s">
        <v>31</v>
      </c>
      <c r="N1871" s="171" t="s">
        <v>31</v>
      </c>
      <c r="V1871" s="137" t="s">
        <v>258</v>
      </c>
    </row>
    <row r="1872" spans="1:24" s="132" customFormat="1" x14ac:dyDescent="0.2">
      <c r="A1872" s="167"/>
      <c r="B1872" s="166" t="s">
        <v>31</v>
      </c>
      <c r="C1872" s="904" t="s">
        <v>240</v>
      </c>
      <c r="D1872" s="904"/>
      <c r="E1872" s="904"/>
      <c r="F1872" s="168" t="s">
        <v>241</v>
      </c>
      <c r="G1872" s="168" t="s">
        <v>1913</v>
      </c>
      <c r="H1872" s="168" t="s">
        <v>520</v>
      </c>
      <c r="I1872" s="168" t="s">
        <v>2567</v>
      </c>
      <c r="J1872" s="169" t="s">
        <v>31</v>
      </c>
      <c r="K1872" s="168" t="s">
        <v>31</v>
      </c>
      <c r="L1872" s="169" t="s">
        <v>31</v>
      </c>
      <c r="M1872" s="170" t="s">
        <v>31</v>
      </c>
      <c r="N1872" s="171" t="s">
        <v>31</v>
      </c>
      <c r="V1872" s="137" t="s">
        <v>240</v>
      </c>
    </row>
    <row r="1873" spans="1:24" s="132" customFormat="1" x14ac:dyDescent="0.2">
      <c r="A1873" s="167"/>
      <c r="B1873" s="166" t="s">
        <v>31</v>
      </c>
      <c r="C1873" s="917" t="s">
        <v>244</v>
      </c>
      <c r="D1873" s="917"/>
      <c r="E1873" s="917"/>
      <c r="F1873" s="159" t="s">
        <v>31</v>
      </c>
      <c r="G1873" s="159" t="s">
        <v>31</v>
      </c>
      <c r="H1873" s="159" t="s">
        <v>31</v>
      </c>
      <c r="I1873" s="159" t="s">
        <v>31</v>
      </c>
      <c r="J1873" s="160">
        <v>3528.33</v>
      </c>
      <c r="K1873" s="159" t="s">
        <v>31</v>
      </c>
      <c r="L1873" s="160">
        <v>259.35000000000002</v>
      </c>
      <c r="M1873" s="161" t="s">
        <v>31</v>
      </c>
      <c r="N1873" s="162" t="s">
        <v>31</v>
      </c>
      <c r="W1873" s="137" t="s">
        <v>244</v>
      </c>
    </row>
    <row r="1874" spans="1:24" s="132" customFormat="1" x14ac:dyDescent="0.2">
      <c r="A1874" s="167"/>
      <c r="B1874" s="166" t="s">
        <v>31</v>
      </c>
      <c r="C1874" s="904" t="s">
        <v>245</v>
      </c>
      <c r="D1874" s="904"/>
      <c r="E1874" s="904"/>
      <c r="F1874" s="168" t="s">
        <v>31</v>
      </c>
      <c r="G1874" s="168" t="s">
        <v>31</v>
      </c>
      <c r="H1874" s="168" t="s">
        <v>31</v>
      </c>
      <c r="I1874" s="168" t="s">
        <v>31</v>
      </c>
      <c r="J1874" s="169" t="s">
        <v>31</v>
      </c>
      <c r="K1874" s="168" t="s">
        <v>31</v>
      </c>
      <c r="L1874" s="169">
        <v>100.55</v>
      </c>
      <c r="M1874" s="170" t="s">
        <v>31</v>
      </c>
      <c r="N1874" s="171" t="s">
        <v>31</v>
      </c>
      <c r="V1874" s="137" t="s">
        <v>245</v>
      </c>
    </row>
    <row r="1875" spans="1:24" s="132" customFormat="1" ht="33.75" x14ac:dyDescent="0.2">
      <c r="A1875" s="167"/>
      <c r="B1875" s="166" t="s">
        <v>549</v>
      </c>
      <c r="C1875" s="904" t="s">
        <v>550</v>
      </c>
      <c r="D1875" s="904"/>
      <c r="E1875" s="904"/>
      <c r="F1875" s="168" t="s">
        <v>144</v>
      </c>
      <c r="G1875" s="168" t="s">
        <v>551</v>
      </c>
      <c r="H1875" s="168" t="s">
        <v>31</v>
      </c>
      <c r="I1875" s="168" t="s">
        <v>551</v>
      </c>
      <c r="J1875" s="169" t="s">
        <v>31</v>
      </c>
      <c r="K1875" s="168" t="s">
        <v>31</v>
      </c>
      <c r="L1875" s="169">
        <v>105.58</v>
      </c>
      <c r="M1875" s="170" t="s">
        <v>31</v>
      </c>
      <c r="N1875" s="171" t="s">
        <v>31</v>
      </c>
      <c r="V1875" s="137" t="s">
        <v>550</v>
      </c>
    </row>
    <row r="1876" spans="1:24" s="132" customFormat="1" ht="33.75" x14ac:dyDescent="0.2">
      <c r="A1876" s="167"/>
      <c r="B1876" s="166" t="s">
        <v>552</v>
      </c>
      <c r="C1876" s="904" t="s">
        <v>553</v>
      </c>
      <c r="D1876" s="904"/>
      <c r="E1876" s="904"/>
      <c r="F1876" s="168" t="s">
        <v>144</v>
      </c>
      <c r="G1876" s="168" t="s">
        <v>554</v>
      </c>
      <c r="H1876" s="168" t="s">
        <v>31</v>
      </c>
      <c r="I1876" s="168" t="s">
        <v>554</v>
      </c>
      <c r="J1876" s="169" t="s">
        <v>31</v>
      </c>
      <c r="K1876" s="168" t="s">
        <v>31</v>
      </c>
      <c r="L1876" s="169">
        <v>65.36</v>
      </c>
      <c r="M1876" s="170" t="s">
        <v>31</v>
      </c>
      <c r="N1876" s="171" t="s">
        <v>31</v>
      </c>
      <c r="V1876" s="137" t="s">
        <v>553</v>
      </c>
    </row>
    <row r="1877" spans="1:24" s="132" customFormat="1" x14ac:dyDescent="0.2">
      <c r="A1877" s="172"/>
      <c r="B1877" s="173"/>
      <c r="C1877" s="918" t="s">
        <v>252</v>
      </c>
      <c r="D1877" s="918"/>
      <c r="E1877" s="918"/>
      <c r="F1877" s="174" t="s">
        <v>31</v>
      </c>
      <c r="G1877" s="174" t="s">
        <v>31</v>
      </c>
      <c r="H1877" s="174" t="s">
        <v>31</v>
      </c>
      <c r="I1877" s="174" t="s">
        <v>31</v>
      </c>
      <c r="J1877" s="175" t="s">
        <v>31</v>
      </c>
      <c r="K1877" s="174" t="s">
        <v>31</v>
      </c>
      <c r="L1877" s="175">
        <v>430.29</v>
      </c>
      <c r="M1877" s="161" t="s">
        <v>31</v>
      </c>
      <c r="N1877" s="176" t="s">
        <v>31</v>
      </c>
      <c r="X1877" s="137" t="s">
        <v>252</v>
      </c>
    </row>
    <row r="1878" spans="1:24" s="132" customFormat="1" ht="33.75" x14ac:dyDescent="0.2">
      <c r="A1878" s="157" t="s">
        <v>2568</v>
      </c>
      <c r="B1878" s="158" t="s">
        <v>1915</v>
      </c>
      <c r="C1878" s="917" t="s">
        <v>1916</v>
      </c>
      <c r="D1878" s="917"/>
      <c r="E1878" s="917"/>
      <c r="F1878" s="159" t="s">
        <v>401</v>
      </c>
      <c r="G1878" s="159" t="s">
        <v>31</v>
      </c>
      <c r="H1878" s="159" t="s">
        <v>31</v>
      </c>
      <c r="I1878" s="159" t="s">
        <v>2569</v>
      </c>
      <c r="J1878" s="160">
        <v>535.46</v>
      </c>
      <c r="K1878" s="159" t="s">
        <v>31</v>
      </c>
      <c r="L1878" s="160">
        <v>3386.25</v>
      </c>
      <c r="M1878" s="161" t="s">
        <v>31</v>
      </c>
      <c r="N1878" s="162" t="s">
        <v>31</v>
      </c>
      <c r="R1878" s="137" t="s">
        <v>1916</v>
      </c>
    </row>
    <row r="1879" spans="1:24" s="132" customFormat="1" ht="45" x14ac:dyDescent="0.2">
      <c r="A1879" s="157" t="s">
        <v>2570</v>
      </c>
      <c r="B1879" s="158" t="s">
        <v>1918</v>
      </c>
      <c r="C1879" s="917" t="s">
        <v>1919</v>
      </c>
      <c r="D1879" s="917"/>
      <c r="E1879" s="917"/>
      <c r="F1879" s="159" t="s">
        <v>386</v>
      </c>
      <c r="G1879" s="159" t="s">
        <v>31</v>
      </c>
      <c r="H1879" s="159" t="s">
        <v>31</v>
      </c>
      <c r="I1879" s="159" t="s">
        <v>1942</v>
      </c>
      <c r="J1879" s="160" t="s">
        <v>31</v>
      </c>
      <c r="K1879" s="159" t="s">
        <v>31</v>
      </c>
      <c r="L1879" s="160" t="s">
        <v>31</v>
      </c>
      <c r="M1879" s="161" t="s">
        <v>31</v>
      </c>
      <c r="N1879" s="162" t="s">
        <v>31</v>
      </c>
      <c r="R1879" s="137" t="s">
        <v>1919</v>
      </c>
    </row>
    <row r="1880" spans="1:24" s="132" customFormat="1" x14ac:dyDescent="0.2">
      <c r="A1880" s="163"/>
      <c r="B1880" s="164"/>
      <c r="C1880" s="904" t="s">
        <v>1943</v>
      </c>
      <c r="D1880" s="904"/>
      <c r="E1880" s="904"/>
      <c r="F1880" s="904"/>
      <c r="G1880" s="904"/>
      <c r="H1880" s="904"/>
      <c r="I1880" s="904"/>
      <c r="J1880" s="904"/>
      <c r="K1880" s="904"/>
      <c r="L1880" s="904"/>
      <c r="M1880" s="904"/>
      <c r="N1880" s="912"/>
      <c r="S1880" s="137" t="s">
        <v>1943</v>
      </c>
    </row>
    <row r="1881" spans="1:24" s="132" customFormat="1" ht="33.75" x14ac:dyDescent="0.2">
      <c r="A1881" s="165"/>
      <c r="B1881" s="166" t="s">
        <v>518</v>
      </c>
      <c r="C1881" s="904" t="s">
        <v>519</v>
      </c>
      <c r="D1881" s="904"/>
      <c r="E1881" s="904"/>
      <c r="F1881" s="904"/>
      <c r="G1881" s="904"/>
      <c r="H1881" s="904"/>
      <c r="I1881" s="904"/>
      <c r="J1881" s="904"/>
      <c r="K1881" s="904"/>
      <c r="L1881" s="904"/>
      <c r="M1881" s="904"/>
      <c r="N1881" s="912"/>
      <c r="T1881" s="137" t="s">
        <v>519</v>
      </c>
    </row>
    <row r="1882" spans="1:24" s="132" customFormat="1" x14ac:dyDescent="0.2">
      <c r="A1882" s="167"/>
      <c r="B1882" s="166" t="s">
        <v>225</v>
      </c>
      <c r="C1882" s="904" t="s">
        <v>255</v>
      </c>
      <c r="D1882" s="904"/>
      <c r="E1882" s="904"/>
      <c r="F1882" s="168" t="s">
        <v>31</v>
      </c>
      <c r="G1882" s="168" t="s">
        <v>31</v>
      </c>
      <c r="H1882" s="168" t="s">
        <v>31</v>
      </c>
      <c r="I1882" s="168" t="s">
        <v>31</v>
      </c>
      <c r="J1882" s="169">
        <v>2874.61</v>
      </c>
      <c r="K1882" s="168" t="s">
        <v>520</v>
      </c>
      <c r="L1882" s="169">
        <v>3449.53</v>
      </c>
      <c r="M1882" s="170" t="s">
        <v>31</v>
      </c>
      <c r="N1882" s="171" t="s">
        <v>31</v>
      </c>
      <c r="U1882" s="137" t="s">
        <v>255</v>
      </c>
    </row>
    <row r="1883" spans="1:24" s="132" customFormat="1" x14ac:dyDescent="0.2">
      <c r="A1883" s="167"/>
      <c r="B1883" s="166" t="s">
        <v>235</v>
      </c>
      <c r="C1883" s="904" t="s">
        <v>236</v>
      </c>
      <c r="D1883" s="904"/>
      <c r="E1883" s="904"/>
      <c r="F1883" s="168" t="s">
        <v>31</v>
      </c>
      <c r="G1883" s="168" t="s">
        <v>31</v>
      </c>
      <c r="H1883" s="168" t="s">
        <v>31</v>
      </c>
      <c r="I1883" s="168" t="s">
        <v>31</v>
      </c>
      <c r="J1883" s="169">
        <v>2606.02</v>
      </c>
      <c r="K1883" s="168" t="s">
        <v>520</v>
      </c>
      <c r="L1883" s="169">
        <v>3127.22</v>
      </c>
      <c r="M1883" s="170" t="s">
        <v>31</v>
      </c>
      <c r="N1883" s="171" t="s">
        <v>31</v>
      </c>
      <c r="U1883" s="137" t="s">
        <v>236</v>
      </c>
    </row>
    <row r="1884" spans="1:24" s="132" customFormat="1" x14ac:dyDescent="0.2">
      <c r="A1884" s="167"/>
      <c r="B1884" s="166" t="s">
        <v>238</v>
      </c>
      <c r="C1884" s="904" t="s">
        <v>239</v>
      </c>
      <c r="D1884" s="904"/>
      <c r="E1884" s="904"/>
      <c r="F1884" s="168" t="s">
        <v>31</v>
      </c>
      <c r="G1884" s="168" t="s">
        <v>31</v>
      </c>
      <c r="H1884" s="168" t="s">
        <v>31</v>
      </c>
      <c r="I1884" s="168" t="s">
        <v>31</v>
      </c>
      <c r="J1884" s="169">
        <v>380.59</v>
      </c>
      <c r="K1884" s="168" t="s">
        <v>520</v>
      </c>
      <c r="L1884" s="169">
        <v>456.71</v>
      </c>
      <c r="M1884" s="170" t="s">
        <v>31</v>
      </c>
      <c r="N1884" s="171" t="s">
        <v>31</v>
      </c>
      <c r="U1884" s="137" t="s">
        <v>239</v>
      </c>
    </row>
    <row r="1885" spans="1:24" s="132" customFormat="1" x14ac:dyDescent="0.2">
      <c r="A1885" s="167"/>
      <c r="B1885" s="166" t="s">
        <v>256</v>
      </c>
      <c r="C1885" s="904" t="s">
        <v>257</v>
      </c>
      <c r="D1885" s="904"/>
      <c r="E1885" s="904"/>
      <c r="F1885" s="168" t="s">
        <v>31</v>
      </c>
      <c r="G1885" s="168" t="s">
        <v>31</v>
      </c>
      <c r="H1885" s="168" t="s">
        <v>31</v>
      </c>
      <c r="I1885" s="168" t="s">
        <v>31</v>
      </c>
      <c r="J1885" s="169">
        <v>3287.63</v>
      </c>
      <c r="K1885" s="168" t="s">
        <v>31</v>
      </c>
      <c r="L1885" s="169">
        <v>3156.12</v>
      </c>
      <c r="M1885" s="170" t="s">
        <v>31</v>
      </c>
      <c r="N1885" s="171" t="s">
        <v>31</v>
      </c>
      <c r="U1885" s="137" t="s">
        <v>257</v>
      </c>
    </row>
    <row r="1886" spans="1:24" s="132" customFormat="1" x14ac:dyDescent="0.2">
      <c r="A1886" s="167"/>
      <c r="B1886" s="166" t="s">
        <v>31</v>
      </c>
      <c r="C1886" s="904" t="s">
        <v>258</v>
      </c>
      <c r="D1886" s="904"/>
      <c r="E1886" s="904"/>
      <c r="F1886" s="168" t="s">
        <v>241</v>
      </c>
      <c r="G1886" s="168" t="s">
        <v>1922</v>
      </c>
      <c r="H1886" s="168" t="s">
        <v>520</v>
      </c>
      <c r="I1886" s="168" t="s">
        <v>2571</v>
      </c>
      <c r="J1886" s="169" t="s">
        <v>31</v>
      </c>
      <c r="K1886" s="168" t="s">
        <v>31</v>
      </c>
      <c r="L1886" s="169" t="s">
        <v>31</v>
      </c>
      <c r="M1886" s="170" t="s">
        <v>31</v>
      </c>
      <c r="N1886" s="171" t="s">
        <v>31</v>
      </c>
      <c r="V1886" s="137" t="s">
        <v>258</v>
      </c>
    </row>
    <row r="1887" spans="1:24" s="132" customFormat="1" x14ac:dyDescent="0.2">
      <c r="A1887" s="167"/>
      <c r="B1887" s="166" t="s">
        <v>31</v>
      </c>
      <c r="C1887" s="904" t="s">
        <v>240</v>
      </c>
      <c r="D1887" s="904"/>
      <c r="E1887" s="904"/>
      <c r="F1887" s="168" t="s">
        <v>241</v>
      </c>
      <c r="G1887" s="168" t="s">
        <v>1924</v>
      </c>
      <c r="H1887" s="168" t="s">
        <v>520</v>
      </c>
      <c r="I1887" s="168" t="s">
        <v>2572</v>
      </c>
      <c r="J1887" s="169" t="s">
        <v>31</v>
      </c>
      <c r="K1887" s="168" t="s">
        <v>31</v>
      </c>
      <c r="L1887" s="169" t="s">
        <v>31</v>
      </c>
      <c r="M1887" s="170" t="s">
        <v>31</v>
      </c>
      <c r="N1887" s="171" t="s">
        <v>31</v>
      </c>
      <c r="V1887" s="137" t="s">
        <v>240</v>
      </c>
    </row>
    <row r="1888" spans="1:24" s="132" customFormat="1" x14ac:dyDescent="0.2">
      <c r="A1888" s="167"/>
      <c r="B1888" s="166" t="s">
        <v>31</v>
      </c>
      <c r="C1888" s="917" t="s">
        <v>244</v>
      </c>
      <c r="D1888" s="917"/>
      <c r="E1888" s="917"/>
      <c r="F1888" s="159" t="s">
        <v>31</v>
      </c>
      <c r="G1888" s="159" t="s">
        <v>31</v>
      </c>
      <c r="H1888" s="159" t="s">
        <v>31</v>
      </c>
      <c r="I1888" s="159" t="s">
        <v>31</v>
      </c>
      <c r="J1888" s="160">
        <v>8768.26</v>
      </c>
      <c r="K1888" s="159" t="s">
        <v>31</v>
      </c>
      <c r="L1888" s="160">
        <v>9732.8700000000008</v>
      </c>
      <c r="M1888" s="161" t="s">
        <v>31</v>
      </c>
      <c r="N1888" s="162" t="s">
        <v>31</v>
      </c>
      <c r="W1888" s="137" t="s">
        <v>244</v>
      </c>
    </row>
    <row r="1889" spans="1:25" s="132" customFormat="1" x14ac:dyDescent="0.2">
      <c r="A1889" s="167"/>
      <c r="B1889" s="166" t="s">
        <v>31</v>
      </c>
      <c r="C1889" s="904" t="s">
        <v>245</v>
      </c>
      <c r="D1889" s="904"/>
      <c r="E1889" s="904"/>
      <c r="F1889" s="168" t="s">
        <v>31</v>
      </c>
      <c r="G1889" s="168" t="s">
        <v>31</v>
      </c>
      <c r="H1889" s="168" t="s">
        <v>31</v>
      </c>
      <c r="I1889" s="168" t="s">
        <v>31</v>
      </c>
      <c r="J1889" s="169" t="s">
        <v>31</v>
      </c>
      <c r="K1889" s="168" t="s">
        <v>31</v>
      </c>
      <c r="L1889" s="169">
        <v>3906.24</v>
      </c>
      <c r="M1889" s="170" t="s">
        <v>31</v>
      </c>
      <c r="N1889" s="171" t="s">
        <v>31</v>
      </c>
      <c r="V1889" s="137" t="s">
        <v>245</v>
      </c>
    </row>
    <row r="1890" spans="1:25" s="132" customFormat="1" ht="33.75" x14ac:dyDescent="0.2">
      <c r="A1890" s="167"/>
      <c r="B1890" s="166" t="s">
        <v>549</v>
      </c>
      <c r="C1890" s="904" t="s">
        <v>550</v>
      </c>
      <c r="D1890" s="904"/>
      <c r="E1890" s="904"/>
      <c r="F1890" s="168" t="s">
        <v>144</v>
      </c>
      <c r="G1890" s="168" t="s">
        <v>551</v>
      </c>
      <c r="H1890" s="168" t="s">
        <v>31</v>
      </c>
      <c r="I1890" s="168" t="s">
        <v>551</v>
      </c>
      <c r="J1890" s="169" t="s">
        <v>31</v>
      </c>
      <c r="K1890" s="168" t="s">
        <v>31</v>
      </c>
      <c r="L1890" s="169">
        <v>4101.55</v>
      </c>
      <c r="M1890" s="170" t="s">
        <v>31</v>
      </c>
      <c r="N1890" s="171" t="s">
        <v>31</v>
      </c>
      <c r="V1890" s="137" t="s">
        <v>550</v>
      </c>
    </row>
    <row r="1891" spans="1:25" s="132" customFormat="1" ht="33.75" x14ac:dyDescent="0.2">
      <c r="A1891" s="167"/>
      <c r="B1891" s="166" t="s">
        <v>552</v>
      </c>
      <c r="C1891" s="904" t="s">
        <v>553</v>
      </c>
      <c r="D1891" s="904"/>
      <c r="E1891" s="904"/>
      <c r="F1891" s="168" t="s">
        <v>144</v>
      </c>
      <c r="G1891" s="168" t="s">
        <v>554</v>
      </c>
      <c r="H1891" s="168" t="s">
        <v>31</v>
      </c>
      <c r="I1891" s="168" t="s">
        <v>554</v>
      </c>
      <c r="J1891" s="169" t="s">
        <v>31</v>
      </c>
      <c r="K1891" s="168" t="s">
        <v>31</v>
      </c>
      <c r="L1891" s="169">
        <v>2539.06</v>
      </c>
      <c r="M1891" s="170" t="s">
        <v>31</v>
      </c>
      <c r="N1891" s="171" t="s">
        <v>31</v>
      </c>
      <c r="V1891" s="137" t="s">
        <v>553</v>
      </c>
    </row>
    <row r="1892" spans="1:25" s="132" customFormat="1" x14ac:dyDescent="0.2">
      <c r="A1892" s="172"/>
      <c r="B1892" s="173"/>
      <c r="C1892" s="918" t="s">
        <v>252</v>
      </c>
      <c r="D1892" s="918"/>
      <c r="E1892" s="918"/>
      <c r="F1892" s="174" t="s">
        <v>31</v>
      </c>
      <c r="G1892" s="174" t="s">
        <v>31</v>
      </c>
      <c r="H1892" s="174" t="s">
        <v>31</v>
      </c>
      <c r="I1892" s="174" t="s">
        <v>31</v>
      </c>
      <c r="J1892" s="175" t="s">
        <v>31</v>
      </c>
      <c r="K1892" s="174" t="s">
        <v>31</v>
      </c>
      <c r="L1892" s="175">
        <v>16373.48</v>
      </c>
      <c r="M1892" s="161" t="s">
        <v>31</v>
      </c>
      <c r="N1892" s="176" t="s">
        <v>31</v>
      </c>
      <c r="X1892" s="137" t="s">
        <v>252</v>
      </c>
    </row>
    <row r="1893" spans="1:25" s="132" customFormat="1" ht="22.5" x14ac:dyDescent="0.2">
      <c r="A1893" s="157" t="s">
        <v>1265</v>
      </c>
      <c r="B1893" s="158" t="s">
        <v>555</v>
      </c>
      <c r="C1893" s="917" t="s">
        <v>556</v>
      </c>
      <c r="D1893" s="917"/>
      <c r="E1893" s="917"/>
      <c r="F1893" s="159" t="s">
        <v>401</v>
      </c>
      <c r="G1893" s="159" t="s">
        <v>31</v>
      </c>
      <c r="H1893" s="159" t="s">
        <v>31</v>
      </c>
      <c r="I1893" s="159" t="s">
        <v>2573</v>
      </c>
      <c r="J1893" s="160">
        <v>790</v>
      </c>
      <c r="K1893" s="159" t="s">
        <v>31</v>
      </c>
      <c r="L1893" s="160">
        <v>76977.600000000006</v>
      </c>
      <c r="M1893" s="161" t="s">
        <v>31</v>
      </c>
      <c r="N1893" s="162" t="s">
        <v>31</v>
      </c>
      <c r="R1893" s="137" t="s">
        <v>556</v>
      </c>
    </row>
    <row r="1894" spans="1:25" s="132" customFormat="1" x14ac:dyDescent="0.2">
      <c r="A1894" s="157" t="s">
        <v>2574</v>
      </c>
      <c r="B1894" s="158" t="s">
        <v>558</v>
      </c>
      <c r="C1894" s="917" t="s">
        <v>559</v>
      </c>
      <c r="D1894" s="917"/>
      <c r="E1894" s="917"/>
      <c r="F1894" s="159" t="s">
        <v>401</v>
      </c>
      <c r="G1894" s="159" t="s">
        <v>31</v>
      </c>
      <c r="H1894" s="159" t="s">
        <v>31</v>
      </c>
      <c r="I1894" s="159" t="s">
        <v>2136</v>
      </c>
      <c r="J1894" s="160">
        <v>10.63</v>
      </c>
      <c r="K1894" s="159" t="s">
        <v>31</v>
      </c>
      <c r="L1894" s="160">
        <v>1020.48</v>
      </c>
      <c r="M1894" s="161" t="s">
        <v>31</v>
      </c>
      <c r="N1894" s="162" t="s">
        <v>31</v>
      </c>
      <c r="R1894" s="137" t="s">
        <v>559</v>
      </c>
    </row>
    <row r="1895" spans="1:25" s="132" customFormat="1" x14ac:dyDescent="0.2">
      <c r="A1895" s="163"/>
      <c r="B1895" s="164"/>
      <c r="C1895" s="904" t="s">
        <v>561</v>
      </c>
      <c r="D1895" s="904"/>
      <c r="E1895" s="904"/>
      <c r="F1895" s="904"/>
      <c r="G1895" s="904"/>
      <c r="H1895" s="904"/>
      <c r="I1895" s="904"/>
      <c r="J1895" s="904"/>
      <c r="K1895" s="904"/>
      <c r="L1895" s="904"/>
      <c r="M1895" s="904"/>
      <c r="N1895" s="912"/>
      <c r="Y1895" s="137" t="s">
        <v>561</v>
      </c>
    </row>
    <row r="1896" spans="1:25" s="132" customFormat="1" ht="22.5" x14ac:dyDescent="0.2">
      <c r="A1896" s="157" t="s">
        <v>2575</v>
      </c>
      <c r="B1896" s="158" t="s">
        <v>2334</v>
      </c>
      <c r="C1896" s="917" t="s">
        <v>2335</v>
      </c>
      <c r="D1896" s="917"/>
      <c r="E1896" s="917"/>
      <c r="F1896" s="159" t="s">
        <v>564</v>
      </c>
      <c r="G1896" s="159" t="s">
        <v>31</v>
      </c>
      <c r="H1896" s="159" t="s">
        <v>31</v>
      </c>
      <c r="I1896" s="159" t="s">
        <v>2576</v>
      </c>
      <c r="J1896" s="160">
        <v>5488.69</v>
      </c>
      <c r="K1896" s="159" t="s">
        <v>31</v>
      </c>
      <c r="L1896" s="160">
        <v>5344.5</v>
      </c>
      <c r="M1896" s="161" t="s">
        <v>31</v>
      </c>
      <c r="N1896" s="162" t="s">
        <v>31</v>
      </c>
      <c r="R1896" s="137" t="s">
        <v>2335</v>
      </c>
    </row>
    <row r="1897" spans="1:25" s="132" customFormat="1" x14ac:dyDescent="0.2">
      <c r="A1897" s="163"/>
      <c r="B1897" s="164"/>
      <c r="C1897" s="904" t="s">
        <v>2577</v>
      </c>
      <c r="D1897" s="904"/>
      <c r="E1897" s="904"/>
      <c r="F1897" s="904"/>
      <c r="G1897" s="904"/>
      <c r="H1897" s="904"/>
      <c r="I1897" s="904"/>
      <c r="J1897" s="904"/>
      <c r="K1897" s="904"/>
      <c r="L1897" s="904"/>
      <c r="M1897" s="904"/>
      <c r="N1897" s="912"/>
      <c r="S1897" s="137" t="s">
        <v>2577</v>
      </c>
    </row>
    <row r="1898" spans="1:25" s="132" customFormat="1" ht="22.5" x14ac:dyDescent="0.2">
      <c r="A1898" s="157" t="s">
        <v>2578</v>
      </c>
      <c r="B1898" s="158" t="s">
        <v>1932</v>
      </c>
      <c r="C1898" s="917" t="s">
        <v>1933</v>
      </c>
      <c r="D1898" s="917"/>
      <c r="E1898" s="917"/>
      <c r="F1898" s="159" t="s">
        <v>564</v>
      </c>
      <c r="G1898" s="159" t="s">
        <v>31</v>
      </c>
      <c r="H1898" s="159" t="s">
        <v>31</v>
      </c>
      <c r="I1898" s="159" t="s">
        <v>2579</v>
      </c>
      <c r="J1898" s="160">
        <v>5488.69</v>
      </c>
      <c r="K1898" s="159" t="s">
        <v>31</v>
      </c>
      <c r="L1898" s="160">
        <v>10919.53</v>
      </c>
      <c r="M1898" s="161" t="s">
        <v>31</v>
      </c>
      <c r="N1898" s="162" t="s">
        <v>31</v>
      </c>
      <c r="R1898" s="137" t="s">
        <v>1933</v>
      </c>
    </row>
    <row r="1899" spans="1:25" s="132" customFormat="1" x14ac:dyDescent="0.2">
      <c r="A1899" s="163"/>
      <c r="B1899" s="164"/>
      <c r="C1899" s="904" t="s">
        <v>2580</v>
      </c>
      <c r="D1899" s="904"/>
      <c r="E1899" s="904"/>
      <c r="F1899" s="904"/>
      <c r="G1899" s="904"/>
      <c r="H1899" s="904"/>
      <c r="I1899" s="904"/>
      <c r="J1899" s="904"/>
      <c r="K1899" s="904"/>
      <c r="L1899" s="904"/>
      <c r="M1899" s="904"/>
      <c r="N1899" s="912"/>
      <c r="S1899" s="137" t="s">
        <v>2580</v>
      </c>
    </row>
    <row r="1900" spans="1:25" s="132" customFormat="1" ht="22.5" x14ac:dyDescent="0.2">
      <c r="A1900" s="157" t="s">
        <v>2581</v>
      </c>
      <c r="B1900" s="158" t="s">
        <v>562</v>
      </c>
      <c r="C1900" s="917" t="s">
        <v>563</v>
      </c>
      <c r="D1900" s="917"/>
      <c r="E1900" s="917"/>
      <c r="F1900" s="159" t="s">
        <v>564</v>
      </c>
      <c r="G1900" s="159" t="s">
        <v>31</v>
      </c>
      <c r="H1900" s="159" t="s">
        <v>31</v>
      </c>
      <c r="I1900" s="159" t="s">
        <v>2582</v>
      </c>
      <c r="J1900" s="160">
        <v>5584.58</v>
      </c>
      <c r="K1900" s="159" t="s">
        <v>31</v>
      </c>
      <c r="L1900" s="160">
        <v>4953.5200000000004</v>
      </c>
      <c r="M1900" s="161" t="s">
        <v>31</v>
      </c>
      <c r="N1900" s="162" t="s">
        <v>31</v>
      </c>
      <c r="R1900" s="137" t="s">
        <v>563</v>
      </c>
    </row>
    <row r="1901" spans="1:25" s="132" customFormat="1" x14ac:dyDescent="0.2">
      <c r="A1901" s="163"/>
      <c r="B1901" s="164"/>
      <c r="C1901" s="904" t="s">
        <v>2583</v>
      </c>
      <c r="D1901" s="904"/>
      <c r="E1901" s="904"/>
      <c r="F1901" s="904"/>
      <c r="G1901" s="904"/>
      <c r="H1901" s="904"/>
      <c r="I1901" s="904"/>
      <c r="J1901" s="904"/>
      <c r="K1901" s="904"/>
      <c r="L1901" s="904"/>
      <c r="M1901" s="904"/>
      <c r="N1901" s="912"/>
      <c r="S1901" s="137" t="s">
        <v>2583</v>
      </c>
    </row>
    <row r="1902" spans="1:25" s="132" customFormat="1" ht="33.75" x14ac:dyDescent="0.2">
      <c r="A1902" s="157" t="s">
        <v>2423</v>
      </c>
      <c r="B1902" s="158" t="s">
        <v>1940</v>
      </c>
      <c r="C1902" s="917" t="s">
        <v>1941</v>
      </c>
      <c r="D1902" s="917"/>
      <c r="E1902" s="917"/>
      <c r="F1902" s="159" t="s">
        <v>569</v>
      </c>
      <c r="G1902" s="159" t="s">
        <v>31</v>
      </c>
      <c r="H1902" s="159" t="s">
        <v>31</v>
      </c>
      <c r="I1902" s="159" t="s">
        <v>866</v>
      </c>
      <c r="J1902" s="160" t="s">
        <v>31</v>
      </c>
      <c r="K1902" s="159" t="s">
        <v>31</v>
      </c>
      <c r="L1902" s="160" t="s">
        <v>31</v>
      </c>
      <c r="M1902" s="161" t="s">
        <v>31</v>
      </c>
      <c r="N1902" s="162" t="s">
        <v>31</v>
      </c>
      <c r="R1902" s="137" t="s">
        <v>1941</v>
      </c>
    </row>
    <row r="1903" spans="1:25" s="132" customFormat="1" x14ac:dyDescent="0.2">
      <c r="A1903" s="163"/>
      <c r="B1903" s="164"/>
      <c r="C1903" s="904" t="s">
        <v>2584</v>
      </c>
      <c r="D1903" s="904"/>
      <c r="E1903" s="904"/>
      <c r="F1903" s="904"/>
      <c r="G1903" s="904"/>
      <c r="H1903" s="904"/>
      <c r="I1903" s="904"/>
      <c r="J1903" s="904"/>
      <c r="K1903" s="904"/>
      <c r="L1903" s="904"/>
      <c r="M1903" s="904"/>
      <c r="N1903" s="912"/>
      <c r="S1903" s="137" t="s">
        <v>2584</v>
      </c>
    </row>
    <row r="1904" spans="1:25" s="132" customFormat="1" ht="33.75" x14ac:dyDescent="0.2">
      <c r="A1904" s="165"/>
      <c r="B1904" s="166" t="s">
        <v>518</v>
      </c>
      <c r="C1904" s="904" t="s">
        <v>519</v>
      </c>
      <c r="D1904" s="904"/>
      <c r="E1904" s="904"/>
      <c r="F1904" s="904"/>
      <c r="G1904" s="904"/>
      <c r="H1904" s="904"/>
      <c r="I1904" s="904"/>
      <c r="J1904" s="904"/>
      <c r="K1904" s="904"/>
      <c r="L1904" s="904"/>
      <c r="M1904" s="904"/>
      <c r="N1904" s="912"/>
      <c r="T1904" s="137" t="s">
        <v>519</v>
      </c>
    </row>
    <row r="1905" spans="1:27" s="132" customFormat="1" x14ac:dyDescent="0.2">
      <c r="A1905" s="167"/>
      <c r="B1905" s="166" t="s">
        <v>225</v>
      </c>
      <c r="C1905" s="904" t="s">
        <v>255</v>
      </c>
      <c r="D1905" s="904"/>
      <c r="E1905" s="904"/>
      <c r="F1905" s="168" t="s">
        <v>31</v>
      </c>
      <c r="G1905" s="168" t="s">
        <v>31</v>
      </c>
      <c r="H1905" s="168" t="s">
        <v>31</v>
      </c>
      <c r="I1905" s="168" t="s">
        <v>31</v>
      </c>
      <c r="J1905" s="169">
        <v>86.7</v>
      </c>
      <c r="K1905" s="168" t="s">
        <v>520</v>
      </c>
      <c r="L1905" s="169">
        <v>227.59</v>
      </c>
      <c r="M1905" s="170" t="s">
        <v>31</v>
      </c>
      <c r="N1905" s="171" t="s">
        <v>31</v>
      </c>
      <c r="U1905" s="137" t="s">
        <v>255</v>
      </c>
    </row>
    <row r="1906" spans="1:27" s="132" customFormat="1" x14ac:dyDescent="0.2">
      <c r="A1906" s="167"/>
      <c r="B1906" s="166" t="s">
        <v>235</v>
      </c>
      <c r="C1906" s="904" t="s">
        <v>236</v>
      </c>
      <c r="D1906" s="904"/>
      <c r="E1906" s="904"/>
      <c r="F1906" s="168" t="s">
        <v>31</v>
      </c>
      <c r="G1906" s="168" t="s">
        <v>31</v>
      </c>
      <c r="H1906" s="168" t="s">
        <v>31</v>
      </c>
      <c r="I1906" s="168" t="s">
        <v>31</v>
      </c>
      <c r="J1906" s="169">
        <v>16.61</v>
      </c>
      <c r="K1906" s="168" t="s">
        <v>520</v>
      </c>
      <c r="L1906" s="169">
        <v>43.6</v>
      </c>
      <c r="M1906" s="170" t="s">
        <v>31</v>
      </c>
      <c r="N1906" s="171" t="s">
        <v>31</v>
      </c>
      <c r="U1906" s="137" t="s">
        <v>236</v>
      </c>
    </row>
    <row r="1907" spans="1:27" s="132" customFormat="1" x14ac:dyDescent="0.2">
      <c r="A1907" s="167"/>
      <c r="B1907" s="166" t="s">
        <v>238</v>
      </c>
      <c r="C1907" s="904" t="s">
        <v>239</v>
      </c>
      <c r="D1907" s="904"/>
      <c r="E1907" s="904"/>
      <c r="F1907" s="168" t="s">
        <v>31</v>
      </c>
      <c r="G1907" s="168" t="s">
        <v>31</v>
      </c>
      <c r="H1907" s="168" t="s">
        <v>31</v>
      </c>
      <c r="I1907" s="168" t="s">
        <v>31</v>
      </c>
      <c r="J1907" s="169">
        <v>2.93</v>
      </c>
      <c r="K1907" s="168" t="s">
        <v>520</v>
      </c>
      <c r="L1907" s="169">
        <v>7.69</v>
      </c>
      <c r="M1907" s="170" t="s">
        <v>31</v>
      </c>
      <c r="N1907" s="171" t="s">
        <v>31</v>
      </c>
      <c r="U1907" s="137" t="s">
        <v>239</v>
      </c>
    </row>
    <row r="1908" spans="1:27" s="132" customFormat="1" x14ac:dyDescent="0.2">
      <c r="A1908" s="167"/>
      <c r="B1908" s="166" t="s">
        <v>256</v>
      </c>
      <c r="C1908" s="904" t="s">
        <v>257</v>
      </c>
      <c r="D1908" s="904"/>
      <c r="E1908" s="904"/>
      <c r="F1908" s="168" t="s">
        <v>31</v>
      </c>
      <c r="G1908" s="168" t="s">
        <v>31</v>
      </c>
      <c r="H1908" s="168" t="s">
        <v>31</v>
      </c>
      <c r="I1908" s="168" t="s">
        <v>31</v>
      </c>
      <c r="J1908" s="169">
        <v>0.66</v>
      </c>
      <c r="K1908" s="168" t="s">
        <v>31</v>
      </c>
      <c r="L1908" s="169">
        <v>1.39</v>
      </c>
      <c r="M1908" s="170" t="s">
        <v>31</v>
      </c>
      <c r="N1908" s="171" t="s">
        <v>31</v>
      </c>
      <c r="U1908" s="137" t="s">
        <v>257</v>
      </c>
    </row>
    <row r="1909" spans="1:27" s="132" customFormat="1" x14ac:dyDescent="0.2">
      <c r="A1909" s="167"/>
      <c r="B1909" s="166" t="s">
        <v>31</v>
      </c>
      <c r="C1909" s="904" t="s">
        <v>258</v>
      </c>
      <c r="D1909" s="904"/>
      <c r="E1909" s="904"/>
      <c r="F1909" s="168" t="s">
        <v>241</v>
      </c>
      <c r="G1909" s="168" t="s">
        <v>1944</v>
      </c>
      <c r="H1909" s="168" t="s">
        <v>520</v>
      </c>
      <c r="I1909" s="168" t="s">
        <v>2585</v>
      </c>
      <c r="J1909" s="169" t="s">
        <v>31</v>
      </c>
      <c r="K1909" s="168" t="s">
        <v>31</v>
      </c>
      <c r="L1909" s="169" t="s">
        <v>31</v>
      </c>
      <c r="M1909" s="170" t="s">
        <v>31</v>
      </c>
      <c r="N1909" s="171" t="s">
        <v>31</v>
      </c>
      <c r="V1909" s="137" t="s">
        <v>258</v>
      </c>
    </row>
    <row r="1910" spans="1:27" s="132" customFormat="1" x14ac:dyDescent="0.2">
      <c r="A1910" s="167"/>
      <c r="B1910" s="166" t="s">
        <v>31</v>
      </c>
      <c r="C1910" s="904" t="s">
        <v>240</v>
      </c>
      <c r="D1910" s="904"/>
      <c r="E1910" s="904"/>
      <c r="F1910" s="168" t="s">
        <v>241</v>
      </c>
      <c r="G1910" s="168" t="s">
        <v>774</v>
      </c>
      <c r="H1910" s="168" t="s">
        <v>520</v>
      </c>
      <c r="I1910" s="168" t="s">
        <v>2586</v>
      </c>
      <c r="J1910" s="169" t="s">
        <v>31</v>
      </c>
      <c r="K1910" s="168" t="s">
        <v>31</v>
      </c>
      <c r="L1910" s="169" t="s">
        <v>31</v>
      </c>
      <c r="M1910" s="170" t="s">
        <v>31</v>
      </c>
      <c r="N1910" s="171" t="s">
        <v>31</v>
      </c>
      <c r="V1910" s="137" t="s">
        <v>240</v>
      </c>
    </row>
    <row r="1911" spans="1:27" s="132" customFormat="1" x14ac:dyDescent="0.2">
      <c r="A1911" s="167"/>
      <c r="B1911" s="166" t="s">
        <v>31</v>
      </c>
      <c r="C1911" s="917" t="s">
        <v>244</v>
      </c>
      <c r="D1911" s="917"/>
      <c r="E1911" s="917"/>
      <c r="F1911" s="159" t="s">
        <v>31</v>
      </c>
      <c r="G1911" s="159" t="s">
        <v>31</v>
      </c>
      <c r="H1911" s="159" t="s">
        <v>31</v>
      </c>
      <c r="I1911" s="159" t="s">
        <v>31</v>
      </c>
      <c r="J1911" s="160">
        <v>103.97</v>
      </c>
      <c r="K1911" s="159" t="s">
        <v>31</v>
      </c>
      <c r="L1911" s="160">
        <v>272.58</v>
      </c>
      <c r="M1911" s="161" t="s">
        <v>31</v>
      </c>
      <c r="N1911" s="162" t="s">
        <v>31</v>
      </c>
      <c r="W1911" s="137" t="s">
        <v>244</v>
      </c>
    </row>
    <row r="1912" spans="1:27" s="132" customFormat="1" x14ac:dyDescent="0.2">
      <c r="A1912" s="167"/>
      <c r="B1912" s="166" t="s">
        <v>31</v>
      </c>
      <c r="C1912" s="904" t="s">
        <v>245</v>
      </c>
      <c r="D1912" s="904"/>
      <c r="E1912" s="904"/>
      <c r="F1912" s="168" t="s">
        <v>31</v>
      </c>
      <c r="G1912" s="168" t="s">
        <v>31</v>
      </c>
      <c r="H1912" s="168" t="s">
        <v>31</v>
      </c>
      <c r="I1912" s="168" t="s">
        <v>31</v>
      </c>
      <c r="J1912" s="169" t="s">
        <v>31</v>
      </c>
      <c r="K1912" s="168" t="s">
        <v>31</v>
      </c>
      <c r="L1912" s="169">
        <v>235.28</v>
      </c>
      <c r="M1912" s="170" t="s">
        <v>31</v>
      </c>
      <c r="N1912" s="171" t="s">
        <v>31</v>
      </c>
      <c r="V1912" s="137" t="s">
        <v>245</v>
      </c>
    </row>
    <row r="1913" spans="1:27" s="132" customFormat="1" ht="22.5" x14ac:dyDescent="0.2">
      <c r="A1913" s="167"/>
      <c r="B1913" s="166" t="s">
        <v>532</v>
      </c>
      <c r="C1913" s="904" t="s">
        <v>533</v>
      </c>
      <c r="D1913" s="904"/>
      <c r="E1913" s="904"/>
      <c r="F1913" s="168" t="s">
        <v>144</v>
      </c>
      <c r="G1913" s="168" t="s">
        <v>534</v>
      </c>
      <c r="H1913" s="168" t="s">
        <v>31</v>
      </c>
      <c r="I1913" s="168" t="s">
        <v>534</v>
      </c>
      <c r="J1913" s="169" t="s">
        <v>31</v>
      </c>
      <c r="K1913" s="168" t="s">
        <v>31</v>
      </c>
      <c r="L1913" s="169">
        <v>287.04000000000002</v>
      </c>
      <c r="M1913" s="170" t="s">
        <v>31</v>
      </c>
      <c r="N1913" s="171" t="s">
        <v>31</v>
      </c>
      <c r="V1913" s="137" t="s">
        <v>533</v>
      </c>
    </row>
    <row r="1914" spans="1:27" s="132" customFormat="1" ht="22.5" x14ac:dyDescent="0.2">
      <c r="A1914" s="167"/>
      <c r="B1914" s="166" t="s">
        <v>535</v>
      </c>
      <c r="C1914" s="904" t="s">
        <v>536</v>
      </c>
      <c r="D1914" s="904"/>
      <c r="E1914" s="904"/>
      <c r="F1914" s="168" t="s">
        <v>144</v>
      </c>
      <c r="G1914" s="168" t="s">
        <v>537</v>
      </c>
      <c r="H1914" s="168" t="s">
        <v>31</v>
      </c>
      <c r="I1914" s="168" t="s">
        <v>537</v>
      </c>
      <c r="J1914" s="169" t="s">
        <v>31</v>
      </c>
      <c r="K1914" s="168" t="s">
        <v>31</v>
      </c>
      <c r="L1914" s="169">
        <v>188.22</v>
      </c>
      <c r="M1914" s="170" t="s">
        <v>31</v>
      </c>
      <c r="N1914" s="171" t="s">
        <v>31</v>
      </c>
      <c r="V1914" s="137" t="s">
        <v>536</v>
      </c>
    </row>
    <row r="1915" spans="1:27" s="132" customFormat="1" x14ac:dyDescent="0.2">
      <c r="A1915" s="172"/>
      <c r="B1915" s="173"/>
      <c r="C1915" s="918" t="s">
        <v>252</v>
      </c>
      <c r="D1915" s="918"/>
      <c r="E1915" s="918"/>
      <c r="F1915" s="174" t="s">
        <v>31</v>
      </c>
      <c r="G1915" s="174" t="s">
        <v>31</v>
      </c>
      <c r="H1915" s="174" t="s">
        <v>31</v>
      </c>
      <c r="I1915" s="174" t="s">
        <v>31</v>
      </c>
      <c r="J1915" s="175" t="s">
        <v>31</v>
      </c>
      <c r="K1915" s="174" t="s">
        <v>31</v>
      </c>
      <c r="L1915" s="175">
        <v>747.84</v>
      </c>
      <c r="M1915" s="161" t="s">
        <v>31</v>
      </c>
      <c r="N1915" s="176" t="s">
        <v>31</v>
      </c>
      <c r="X1915" s="137" t="s">
        <v>252</v>
      </c>
    </row>
    <row r="1916" spans="1:27" s="132" customFormat="1" ht="33.75" x14ac:dyDescent="0.2">
      <c r="A1916" s="157" t="s">
        <v>2587</v>
      </c>
      <c r="B1916" s="158" t="s">
        <v>1947</v>
      </c>
      <c r="C1916" s="917" t="s">
        <v>1948</v>
      </c>
      <c r="D1916" s="917"/>
      <c r="E1916" s="917"/>
      <c r="F1916" s="159" t="s">
        <v>1949</v>
      </c>
      <c r="G1916" s="159" t="s">
        <v>31</v>
      </c>
      <c r="H1916" s="159" t="s">
        <v>31</v>
      </c>
      <c r="I1916" s="159" t="s">
        <v>2588</v>
      </c>
      <c r="J1916" s="160">
        <v>15.36</v>
      </c>
      <c r="K1916" s="159" t="s">
        <v>31</v>
      </c>
      <c r="L1916" s="160">
        <v>10160.64</v>
      </c>
      <c r="M1916" s="161" t="s">
        <v>31</v>
      </c>
      <c r="N1916" s="162" t="s">
        <v>31</v>
      </c>
      <c r="R1916" s="137" t="s">
        <v>1948</v>
      </c>
    </row>
    <row r="1917" spans="1:27" s="132" customFormat="1" ht="1.5" customHeight="1" x14ac:dyDescent="0.2">
      <c r="A1917" s="177"/>
      <c r="B1917" s="173"/>
      <c r="C1917" s="173"/>
      <c r="D1917" s="173"/>
      <c r="E1917" s="173"/>
      <c r="F1917" s="177"/>
      <c r="G1917" s="177"/>
      <c r="H1917" s="177"/>
      <c r="I1917" s="177"/>
      <c r="J1917" s="178"/>
      <c r="K1917" s="177"/>
      <c r="L1917" s="178"/>
      <c r="M1917" s="168"/>
      <c r="N1917" s="178"/>
    </row>
    <row r="1918" spans="1:27" s="132" customFormat="1" x14ac:dyDescent="0.2">
      <c r="A1918" s="179"/>
      <c r="B1918" s="180" t="s">
        <v>31</v>
      </c>
      <c r="C1918" s="918" t="s">
        <v>2589</v>
      </c>
      <c r="D1918" s="918"/>
      <c r="E1918" s="918"/>
      <c r="F1918" s="918"/>
      <c r="G1918" s="918"/>
      <c r="H1918" s="918"/>
      <c r="I1918" s="918"/>
      <c r="J1918" s="918"/>
      <c r="K1918" s="918"/>
      <c r="L1918" s="181" t="s">
        <v>31</v>
      </c>
      <c r="M1918" s="182"/>
      <c r="N1918" s="183"/>
      <c r="Z1918" s="137" t="s">
        <v>2589</v>
      </c>
    </row>
    <row r="1919" spans="1:27" s="132" customFormat="1" x14ac:dyDescent="0.2">
      <c r="A1919" s="184"/>
      <c r="B1919" s="166" t="s">
        <v>31</v>
      </c>
      <c r="C1919" s="904" t="s">
        <v>269</v>
      </c>
      <c r="D1919" s="904"/>
      <c r="E1919" s="904"/>
      <c r="F1919" s="904"/>
      <c r="G1919" s="904"/>
      <c r="H1919" s="904"/>
      <c r="I1919" s="904"/>
      <c r="J1919" s="904"/>
      <c r="K1919" s="904"/>
      <c r="L1919" s="185">
        <v>134381.23000000001</v>
      </c>
      <c r="M1919" s="186"/>
      <c r="N1919" s="187" t="s">
        <v>31</v>
      </c>
      <c r="AA1919" s="137" t="s">
        <v>269</v>
      </c>
    </row>
    <row r="1920" spans="1:27" s="132" customFormat="1" x14ac:dyDescent="0.2">
      <c r="A1920" s="184"/>
      <c r="B1920" s="166" t="s">
        <v>225</v>
      </c>
      <c r="C1920" s="904" t="s">
        <v>658</v>
      </c>
      <c r="D1920" s="904"/>
      <c r="E1920" s="904"/>
      <c r="F1920" s="904"/>
      <c r="G1920" s="904"/>
      <c r="H1920" s="904"/>
      <c r="I1920" s="904"/>
      <c r="J1920" s="904"/>
      <c r="K1920" s="904"/>
      <c r="L1920" s="185">
        <v>133664.67000000001</v>
      </c>
      <c r="M1920" s="186"/>
      <c r="N1920" s="187" t="s">
        <v>31</v>
      </c>
      <c r="AA1920" s="137" t="s">
        <v>658</v>
      </c>
    </row>
    <row r="1921" spans="1:28" s="132" customFormat="1" x14ac:dyDescent="0.2">
      <c r="A1921" s="184"/>
      <c r="B1921" s="166" t="s">
        <v>31</v>
      </c>
      <c r="C1921" s="904" t="s">
        <v>659</v>
      </c>
      <c r="D1921" s="904"/>
      <c r="E1921" s="904"/>
      <c r="F1921" s="904"/>
      <c r="G1921" s="904"/>
      <c r="H1921" s="904"/>
      <c r="I1921" s="904"/>
      <c r="J1921" s="904"/>
      <c r="K1921" s="904"/>
      <c r="L1921" s="185" t="s">
        <v>31</v>
      </c>
      <c r="M1921" s="186"/>
      <c r="N1921" s="187" t="s">
        <v>31</v>
      </c>
      <c r="AA1921" s="137" t="s">
        <v>659</v>
      </c>
    </row>
    <row r="1922" spans="1:28" s="132" customFormat="1" x14ac:dyDescent="0.2">
      <c r="A1922" s="184"/>
      <c r="B1922" s="166" t="s">
        <v>31</v>
      </c>
      <c r="C1922" s="904" t="s">
        <v>660</v>
      </c>
      <c r="D1922" s="904"/>
      <c r="E1922" s="904"/>
      <c r="F1922" s="904"/>
      <c r="G1922" s="904"/>
      <c r="H1922" s="904"/>
      <c r="I1922" s="904"/>
      <c r="J1922" s="904"/>
      <c r="K1922" s="904"/>
      <c r="L1922" s="185">
        <v>3958.92</v>
      </c>
      <c r="M1922" s="186"/>
      <c r="N1922" s="187" t="s">
        <v>31</v>
      </c>
      <c r="AA1922" s="137" t="s">
        <v>660</v>
      </c>
    </row>
    <row r="1923" spans="1:28" s="132" customFormat="1" x14ac:dyDescent="0.2">
      <c r="A1923" s="184"/>
      <c r="B1923" s="166" t="s">
        <v>31</v>
      </c>
      <c r="C1923" s="904" t="s">
        <v>661</v>
      </c>
      <c r="D1923" s="904"/>
      <c r="E1923" s="904"/>
      <c r="F1923" s="904"/>
      <c r="G1923" s="904"/>
      <c r="H1923" s="904"/>
      <c r="I1923" s="904"/>
      <c r="J1923" s="904"/>
      <c r="K1923" s="904"/>
      <c r="L1923" s="185">
        <v>5742.76</v>
      </c>
      <c r="M1923" s="186"/>
      <c r="N1923" s="187" t="s">
        <v>31</v>
      </c>
      <c r="AA1923" s="137" t="s">
        <v>661</v>
      </c>
    </row>
    <row r="1924" spans="1:28" s="132" customFormat="1" x14ac:dyDescent="0.2">
      <c r="A1924" s="184"/>
      <c r="B1924" s="166" t="s">
        <v>31</v>
      </c>
      <c r="C1924" s="904" t="s">
        <v>662</v>
      </c>
      <c r="D1924" s="904"/>
      <c r="E1924" s="904"/>
      <c r="F1924" s="904"/>
      <c r="G1924" s="904"/>
      <c r="H1924" s="904"/>
      <c r="I1924" s="904"/>
      <c r="J1924" s="904"/>
      <c r="K1924" s="904"/>
      <c r="L1924" s="185">
        <v>115976.4</v>
      </c>
      <c r="M1924" s="186"/>
      <c r="N1924" s="187" t="s">
        <v>31</v>
      </c>
      <c r="AA1924" s="137" t="s">
        <v>662</v>
      </c>
    </row>
    <row r="1925" spans="1:28" s="132" customFormat="1" x14ac:dyDescent="0.2">
      <c r="A1925" s="184"/>
      <c r="B1925" s="166" t="s">
        <v>31</v>
      </c>
      <c r="C1925" s="904" t="s">
        <v>663</v>
      </c>
      <c r="D1925" s="904"/>
      <c r="E1925" s="904"/>
      <c r="F1925" s="904"/>
      <c r="G1925" s="904"/>
      <c r="H1925" s="904"/>
      <c r="I1925" s="904"/>
      <c r="J1925" s="904"/>
      <c r="K1925" s="904"/>
      <c r="L1925" s="185">
        <v>4952.63</v>
      </c>
      <c r="M1925" s="186"/>
      <c r="N1925" s="187" t="s">
        <v>31</v>
      </c>
      <c r="AA1925" s="137" t="s">
        <v>663</v>
      </c>
    </row>
    <row r="1926" spans="1:28" s="132" customFormat="1" x14ac:dyDescent="0.2">
      <c r="A1926" s="184"/>
      <c r="B1926" s="166" t="s">
        <v>31</v>
      </c>
      <c r="C1926" s="904" t="s">
        <v>664</v>
      </c>
      <c r="D1926" s="904"/>
      <c r="E1926" s="904"/>
      <c r="F1926" s="904"/>
      <c r="G1926" s="904"/>
      <c r="H1926" s="904"/>
      <c r="I1926" s="904"/>
      <c r="J1926" s="904"/>
      <c r="K1926" s="904"/>
      <c r="L1926" s="185">
        <v>3033.96</v>
      </c>
      <c r="M1926" s="186"/>
      <c r="N1926" s="187" t="s">
        <v>31</v>
      </c>
      <c r="AA1926" s="137" t="s">
        <v>664</v>
      </c>
    </row>
    <row r="1927" spans="1:28" s="132" customFormat="1" x14ac:dyDescent="0.2">
      <c r="A1927" s="184"/>
      <c r="B1927" s="166" t="s">
        <v>225</v>
      </c>
      <c r="C1927" s="904" t="s">
        <v>665</v>
      </c>
      <c r="D1927" s="904"/>
      <c r="E1927" s="904"/>
      <c r="F1927" s="904"/>
      <c r="G1927" s="904"/>
      <c r="H1927" s="904"/>
      <c r="I1927" s="904"/>
      <c r="J1927" s="904"/>
      <c r="K1927" s="904"/>
      <c r="L1927" s="185">
        <v>716.56</v>
      </c>
      <c r="M1927" s="186"/>
      <c r="N1927" s="187" t="s">
        <v>31</v>
      </c>
      <c r="AA1927" s="137" t="s">
        <v>665</v>
      </c>
    </row>
    <row r="1928" spans="1:28" s="132" customFormat="1" x14ac:dyDescent="0.2">
      <c r="A1928" s="184"/>
      <c r="B1928" s="166" t="s">
        <v>31</v>
      </c>
      <c r="C1928" s="904" t="s">
        <v>276</v>
      </c>
      <c r="D1928" s="904"/>
      <c r="E1928" s="904"/>
      <c r="F1928" s="904"/>
      <c r="G1928" s="904"/>
      <c r="H1928" s="904"/>
      <c r="I1928" s="904"/>
      <c r="J1928" s="904"/>
      <c r="K1928" s="904"/>
      <c r="L1928" s="185">
        <v>4724.66</v>
      </c>
      <c r="M1928" s="186"/>
      <c r="N1928" s="187" t="s">
        <v>31</v>
      </c>
      <c r="AA1928" s="137" t="s">
        <v>276</v>
      </c>
    </row>
    <row r="1929" spans="1:28" s="132" customFormat="1" x14ac:dyDescent="0.2">
      <c r="A1929" s="184"/>
      <c r="B1929" s="166" t="s">
        <v>31</v>
      </c>
      <c r="C1929" s="904" t="s">
        <v>277</v>
      </c>
      <c r="D1929" s="904"/>
      <c r="E1929" s="904"/>
      <c r="F1929" s="904"/>
      <c r="G1929" s="904"/>
      <c r="H1929" s="904"/>
      <c r="I1929" s="904"/>
      <c r="J1929" s="904"/>
      <c r="K1929" s="904"/>
      <c r="L1929" s="185">
        <v>4952.63</v>
      </c>
      <c r="M1929" s="186"/>
      <c r="N1929" s="187" t="s">
        <v>31</v>
      </c>
      <c r="AA1929" s="137" t="s">
        <v>277</v>
      </c>
    </row>
    <row r="1930" spans="1:28" s="132" customFormat="1" x14ac:dyDescent="0.2">
      <c r="A1930" s="184"/>
      <c r="B1930" s="166" t="s">
        <v>31</v>
      </c>
      <c r="C1930" s="904" t="s">
        <v>278</v>
      </c>
      <c r="D1930" s="904"/>
      <c r="E1930" s="904"/>
      <c r="F1930" s="904"/>
      <c r="G1930" s="904"/>
      <c r="H1930" s="904"/>
      <c r="I1930" s="904"/>
      <c r="J1930" s="904"/>
      <c r="K1930" s="904"/>
      <c r="L1930" s="185">
        <v>3033.96</v>
      </c>
      <c r="M1930" s="186"/>
      <c r="N1930" s="187" t="s">
        <v>31</v>
      </c>
      <c r="AA1930" s="137" t="s">
        <v>278</v>
      </c>
    </row>
    <row r="1931" spans="1:28" s="132" customFormat="1" x14ac:dyDescent="0.2">
      <c r="A1931" s="184"/>
      <c r="B1931" s="178" t="s">
        <v>31</v>
      </c>
      <c r="C1931" s="919" t="s">
        <v>2590</v>
      </c>
      <c r="D1931" s="919"/>
      <c r="E1931" s="919"/>
      <c r="F1931" s="919"/>
      <c r="G1931" s="919"/>
      <c r="H1931" s="919"/>
      <c r="I1931" s="919"/>
      <c r="J1931" s="919"/>
      <c r="K1931" s="919"/>
      <c r="L1931" s="188">
        <v>134381.23000000001</v>
      </c>
      <c r="M1931" s="189"/>
      <c r="N1931" s="190"/>
      <c r="AB1931" s="137" t="s">
        <v>2590</v>
      </c>
    </row>
    <row r="1932" spans="1:28" s="132" customFormat="1" x14ac:dyDescent="0.2">
      <c r="A1932" s="914" t="s">
        <v>2591</v>
      </c>
      <c r="B1932" s="915"/>
      <c r="C1932" s="915"/>
      <c r="D1932" s="915"/>
      <c r="E1932" s="915"/>
      <c r="F1932" s="915"/>
      <c r="G1932" s="915"/>
      <c r="H1932" s="915"/>
      <c r="I1932" s="915"/>
      <c r="J1932" s="915"/>
      <c r="K1932" s="915"/>
      <c r="L1932" s="915"/>
      <c r="M1932" s="915"/>
      <c r="N1932" s="916"/>
      <c r="P1932" s="137" t="s">
        <v>2591</v>
      </c>
    </row>
    <row r="1933" spans="1:28" s="132" customFormat="1" ht="56.25" x14ac:dyDescent="0.2">
      <c r="A1933" s="157" t="s">
        <v>2592</v>
      </c>
      <c r="B1933" s="158" t="s">
        <v>1869</v>
      </c>
      <c r="C1933" s="917" t="s">
        <v>1870</v>
      </c>
      <c r="D1933" s="917"/>
      <c r="E1933" s="917"/>
      <c r="F1933" s="159" t="s">
        <v>228</v>
      </c>
      <c r="G1933" s="159" t="s">
        <v>31</v>
      </c>
      <c r="H1933" s="159" t="s">
        <v>31</v>
      </c>
      <c r="I1933" s="159" t="s">
        <v>2593</v>
      </c>
      <c r="J1933" s="160" t="s">
        <v>31</v>
      </c>
      <c r="K1933" s="159" t="s">
        <v>31</v>
      </c>
      <c r="L1933" s="160" t="s">
        <v>31</v>
      </c>
      <c r="M1933" s="161" t="s">
        <v>31</v>
      </c>
      <c r="N1933" s="162" t="s">
        <v>31</v>
      </c>
      <c r="R1933" s="137" t="s">
        <v>1870</v>
      </c>
    </row>
    <row r="1934" spans="1:28" s="132" customFormat="1" x14ac:dyDescent="0.2">
      <c r="A1934" s="163"/>
      <c r="B1934" s="164"/>
      <c r="C1934" s="904" t="s">
        <v>2594</v>
      </c>
      <c r="D1934" s="904"/>
      <c r="E1934" s="904"/>
      <c r="F1934" s="904"/>
      <c r="G1934" s="904"/>
      <c r="H1934" s="904"/>
      <c r="I1934" s="904"/>
      <c r="J1934" s="904"/>
      <c r="K1934" s="904"/>
      <c r="L1934" s="904"/>
      <c r="M1934" s="904"/>
      <c r="N1934" s="912"/>
      <c r="S1934" s="137" t="s">
        <v>2594</v>
      </c>
    </row>
    <row r="1935" spans="1:28" s="132" customFormat="1" ht="33.75" x14ac:dyDescent="0.2">
      <c r="A1935" s="165"/>
      <c r="B1935" s="166" t="s">
        <v>518</v>
      </c>
      <c r="C1935" s="904" t="s">
        <v>519</v>
      </c>
      <c r="D1935" s="904"/>
      <c r="E1935" s="904"/>
      <c r="F1935" s="904"/>
      <c r="G1935" s="904"/>
      <c r="H1935" s="904"/>
      <c r="I1935" s="904"/>
      <c r="J1935" s="904"/>
      <c r="K1935" s="904"/>
      <c r="L1935" s="904"/>
      <c r="M1935" s="904"/>
      <c r="N1935" s="912"/>
      <c r="T1935" s="137" t="s">
        <v>519</v>
      </c>
    </row>
    <row r="1936" spans="1:28" s="132" customFormat="1" x14ac:dyDescent="0.2">
      <c r="A1936" s="167"/>
      <c r="B1936" s="166" t="s">
        <v>235</v>
      </c>
      <c r="C1936" s="904" t="s">
        <v>236</v>
      </c>
      <c r="D1936" s="904"/>
      <c r="E1936" s="904"/>
      <c r="F1936" s="168" t="s">
        <v>31</v>
      </c>
      <c r="G1936" s="168" t="s">
        <v>31</v>
      </c>
      <c r="H1936" s="168" t="s">
        <v>31</v>
      </c>
      <c r="I1936" s="168" t="s">
        <v>31</v>
      </c>
      <c r="J1936" s="169">
        <v>4547.3</v>
      </c>
      <c r="K1936" s="168" t="s">
        <v>520</v>
      </c>
      <c r="L1936" s="169">
        <v>372.31</v>
      </c>
      <c r="M1936" s="170" t="s">
        <v>31</v>
      </c>
      <c r="N1936" s="171" t="s">
        <v>31</v>
      </c>
      <c r="U1936" s="137" t="s">
        <v>236</v>
      </c>
    </row>
    <row r="1937" spans="1:24" s="132" customFormat="1" x14ac:dyDescent="0.2">
      <c r="A1937" s="167"/>
      <c r="B1937" s="166" t="s">
        <v>238</v>
      </c>
      <c r="C1937" s="904" t="s">
        <v>239</v>
      </c>
      <c r="D1937" s="904"/>
      <c r="E1937" s="904"/>
      <c r="F1937" s="168" t="s">
        <v>31</v>
      </c>
      <c r="G1937" s="168" t="s">
        <v>31</v>
      </c>
      <c r="H1937" s="168" t="s">
        <v>31</v>
      </c>
      <c r="I1937" s="168" t="s">
        <v>31</v>
      </c>
      <c r="J1937" s="169">
        <v>499.5</v>
      </c>
      <c r="K1937" s="168" t="s">
        <v>520</v>
      </c>
      <c r="L1937" s="169">
        <v>40.9</v>
      </c>
      <c r="M1937" s="170" t="s">
        <v>31</v>
      </c>
      <c r="N1937" s="171" t="s">
        <v>31</v>
      </c>
      <c r="U1937" s="137" t="s">
        <v>239</v>
      </c>
    </row>
    <row r="1938" spans="1:24" s="132" customFormat="1" x14ac:dyDescent="0.2">
      <c r="A1938" s="167"/>
      <c r="B1938" s="166" t="s">
        <v>31</v>
      </c>
      <c r="C1938" s="904" t="s">
        <v>240</v>
      </c>
      <c r="D1938" s="904"/>
      <c r="E1938" s="904"/>
      <c r="F1938" s="168" t="s">
        <v>241</v>
      </c>
      <c r="G1938" s="168" t="s">
        <v>447</v>
      </c>
      <c r="H1938" s="168" t="s">
        <v>520</v>
      </c>
      <c r="I1938" s="168" t="s">
        <v>2595</v>
      </c>
      <c r="J1938" s="169" t="s">
        <v>31</v>
      </c>
      <c r="K1938" s="168" t="s">
        <v>31</v>
      </c>
      <c r="L1938" s="169" t="s">
        <v>31</v>
      </c>
      <c r="M1938" s="170" t="s">
        <v>31</v>
      </c>
      <c r="N1938" s="171" t="s">
        <v>31</v>
      </c>
      <c r="V1938" s="137" t="s">
        <v>240</v>
      </c>
    </row>
    <row r="1939" spans="1:24" s="132" customFormat="1" x14ac:dyDescent="0.2">
      <c r="A1939" s="167"/>
      <c r="B1939" s="166" t="s">
        <v>31</v>
      </c>
      <c r="C1939" s="917" t="s">
        <v>244</v>
      </c>
      <c r="D1939" s="917"/>
      <c r="E1939" s="917"/>
      <c r="F1939" s="159" t="s">
        <v>31</v>
      </c>
      <c r="G1939" s="159" t="s">
        <v>31</v>
      </c>
      <c r="H1939" s="159" t="s">
        <v>31</v>
      </c>
      <c r="I1939" s="159" t="s">
        <v>31</v>
      </c>
      <c r="J1939" s="160">
        <v>4547.3</v>
      </c>
      <c r="K1939" s="159" t="s">
        <v>31</v>
      </c>
      <c r="L1939" s="160">
        <v>372.31</v>
      </c>
      <c r="M1939" s="161" t="s">
        <v>31</v>
      </c>
      <c r="N1939" s="162" t="s">
        <v>31</v>
      </c>
      <c r="W1939" s="137" t="s">
        <v>244</v>
      </c>
    </row>
    <row r="1940" spans="1:24" s="132" customFormat="1" x14ac:dyDescent="0.2">
      <c r="A1940" s="167"/>
      <c r="B1940" s="166" t="s">
        <v>31</v>
      </c>
      <c r="C1940" s="904" t="s">
        <v>245</v>
      </c>
      <c r="D1940" s="904"/>
      <c r="E1940" s="904"/>
      <c r="F1940" s="168" t="s">
        <v>31</v>
      </c>
      <c r="G1940" s="168" t="s">
        <v>31</v>
      </c>
      <c r="H1940" s="168" t="s">
        <v>31</v>
      </c>
      <c r="I1940" s="168" t="s">
        <v>31</v>
      </c>
      <c r="J1940" s="169" t="s">
        <v>31</v>
      </c>
      <c r="K1940" s="168" t="s">
        <v>31</v>
      </c>
      <c r="L1940" s="169">
        <v>40.9</v>
      </c>
      <c r="M1940" s="170" t="s">
        <v>31</v>
      </c>
      <c r="N1940" s="171" t="s">
        <v>31</v>
      </c>
      <c r="V1940" s="137" t="s">
        <v>245</v>
      </c>
    </row>
    <row r="1941" spans="1:24" s="132" customFormat="1" ht="33.75" x14ac:dyDescent="0.2">
      <c r="A1941" s="167"/>
      <c r="B1941" s="166" t="s">
        <v>246</v>
      </c>
      <c r="C1941" s="904" t="s">
        <v>247</v>
      </c>
      <c r="D1941" s="904"/>
      <c r="E1941" s="904"/>
      <c r="F1941" s="168" t="s">
        <v>144</v>
      </c>
      <c r="G1941" s="168" t="s">
        <v>248</v>
      </c>
      <c r="H1941" s="168" t="s">
        <v>31</v>
      </c>
      <c r="I1941" s="168" t="s">
        <v>248</v>
      </c>
      <c r="J1941" s="169" t="s">
        <v>31</v>
      </c>
      <c r="K1941" s="168" t="s">
        <v>31</v>
      </c>
      <c r="L1941" s="169">
        <v>38.86</v>
      </c>
      <c r="M1941" s="170" t="s">
        <v>31</v>
      </c>
      <c r="N1941" s="171" t="s">
        <v>31</v>
      </c>
      <c r="V1941" s="137" t="s">
        <v>247</v>
      </c>
    </row>
    <row r="1942" spans="1:24" s="132" customFormat="1" ht="22.5" x14ac:dyDescent="0.2">
      <c r="A1942" s="167"/>
      <c r="B1942" s="166" t="s">
        <v>249</v>
      </c>
      <c r="C1942" s="904" t="s">
        <v>250</v>
      </c>
      <c r="D1942" s="904"/>
      <c r="E1942" s="904"/>
      <c r="F1942" s="168" t="s">
        <v>144</v>
      </c>
      <c r="G1942" s="168" t="s">
        <v>251</v>
      </c>
      <c r="H1942" s="168" t="s">
        <v>31</v>
      </c>
      <c r="I1942" s="168" t="s">
        <v>251</v>
      </c>
      <c r="J1942" s="169" t="s">
        <v>31</v>
      </c>
      <c r="K1942" s="168" t="s">
        <v>31</v>
      </c>
      <c r="L1942" s="169">
        <v>20.45</v>
      </c>
      <c r="M1942" s="170" t="s">
        <v>31</v>
      </c>
      <c r="N1942" s="171" t="s">
        <v>31</v>
      </c>
      <c r="V1942" s="137" t="s">
        <v>250</v>
      </c>
    </row>
    <row r="1943" spans="1:24" s="132" customFormat="1" x14ac:dyDescent="0.2">
      <c r="A1943" s="172"/>
      <c r="B1943" s="173"/>
      <c r="C1943" s="918" t="s">
        <v>252</v>
      </c>
      <c r="D1943" s="918"/>
      <c r="E1943" s="918"/>
      <c r="F1943" s="174" t="s">
        <v>31</v>
      </c>
      <c r="G1943" s="174" t="s">
        <v>31</v>
      </c>
      <c r="H1943" s="174" t="s">
        <v>31</v>
      </c>
      <c r="I1943" s="174" t="s">
        <v>31</v>
      </c>
      <c r="J1943" s="175" t="s">
        <v>31</v>
      </c>
      <c r="K1943" s="174" t="s">
        <v>31</v>
      </c>
      <c r="L1943" s="175">
        <v>431.62</v>
      </c>
      <c r="M1943" s="161" t="s">
        <v>31</v>
      </c>
      <c r="N1943" s="176" t="s">
        <v>31</v>
      </c>
      <c r="X1943" s="137" t="s">
        <v>252</v>
      </c>
    </row>
    <row r="1944" spans="1:24" s="132" customFormat="1" ht="45" x14ac:dyDescent="0.2">
      <c r="A1944" s="157" t="s">
        <v>2596</v>
      </c>
      <c r="B1944" s="158" t="s">
        <v>263</v>
      </c>
      <c r="C1944" s="917" t="s">
        <v>305</v>
      </c>
      <c r="D1944" s="917"/>
      <c r="E1944" s="917"/>
      <c r="F1944" s="159" t="s">
        <v>265</v>
      </c>
      <c r="G1944" s="159" t="s">
        <v>31</v>
      </c>
      <c r="H1944" s="159" t="s">
        <v>31</v>
      </c>
      <c r="I1944" s="159" t="s">
        <v>2597</v>
      </c>
      <c r="J1944" s="160">
        <v>2.91</v>
      </c>
      <c r="K1944" s="159" t="s">
        <v>31</v>
      </c>
      <c r="L1944" s="160">
        <v>343.09</v>
      </c>
      <c r="M1944" s="161" t="s">
        <v>31</v>
      </c>
      <c r="N1944" s="162" t="s">
        <v>31</v>
      </c>
      <c r="R1944" s="137" t="s">
        <v>305</v>
      </c>
    </row>
    <row r="1945" spans="1:24" s="132" customFormat="1" x14ac:dyDescent="0.2">
      <c r="A1945" s="163"/>
      <c r="B1945" s="164"/>
      <c r="C1945" s="904" t="s">
        <v>2598</v>
      </c>
      <c r="D1945" s="904"/>
      <c r="E1945" s="904"/>
      <c r="F1945" s="904"/>
      <c r="G1945" s="904"/>
      <c r="H1945" s="904"/>
      <c r="I1945" s="904"/>
      <c r="J1945" s="904"/>
      <c r="K1945" s="904"/>
      <c r="L1945" s="904"/>
      <c r="M1945" s="904"/>
      <c r="N1945" s="912"/>
      <c r="S1945" s="137" t="s">
        <v>2598</v>
      </c>
    </row>
    <row r="1946" spans="1:24" s="132" customFormat="1" ht="45" x14ac:dyDescent="0.2">
      <c r="A1946" s="157" t="s">
        <v>2599</v>
      </c>
      <c r="B1946" s="158" t="s">
        <v>1876</v>
      </c>
      <c r="C1946" s="917" t="s">
        <v>1877</v>
      </c>
      <c r="D1946" s="917"/>
      <c r="E1946" s="917"/>
      <c r="F1946" s="159" t="s">
        <v>228</v>
      </c>
      <c r="G1946" s="159" t="s">
        <v>31</v>
      </c>
      <c r="H1946" s="159" t="s">
        <v>31</v>
      </c>
      <c r="I1946" s="159" t="s">
        <v>2547</v>
      </c>
      <c r="J1946" s="160" t="s">
        <v>31</v>
      </c>
      <c r="K1946" s="159" t="s">
        <v>31</v>
      </c>
      <c r="L1946" s="160" t="s">
        <v>31</v>
      </c>
      <c r="M1946" s="161" t="s">
        <v>31</v>
      </c>
      <c r="N1946" s="162" t="s">
        <v>31</v>
      </c>
      <c r="R1946" s="137" t="s">
        <v>1877</v>
      </c>
    </row>
    <row r="1947" spans="1:24" s="132" customFormat="1" x14ac:dyDescent="0.2">
      <c r="A1947" s="163"/>
      <c r="B1947" s="164"/>
      <c r="C1947" s="904" t="s">
        <v>2548</v>
      </c>
      <c r="D1947" s="904"/>
      <c r="E1947" s="904"/>
      <c r="F1947" s="904"/>
      <c r="G1947" s="904"/>
      <c r="H1947" s="904"/>
      <c r="I1947" s="904"/>
      <c r="J1947" s="904"/>
      <c r="K1947" s="904"/>
      <c r="L1947" s="904"/>
      <c r="M1947" s="904"/>
      <c r="N1947" s="912"/>
      <c r="S1947" s="137" t="s">
        <v>2548</v>
      </c>
    </row>
    <row r="1948" spans="1:24" s="132" customFormat="1" ht="33.75" x14ac:dyDescent="0.2">
      <c r="A1948" s="165"/>
      <c r="B1948" s="166" t="s">
        <v>518</v>
      </c>
      <c r="C1948" s="904" t="s">
        <v>519</v>
      </c>
      <c r="D1948" s="904"/>
      <c r="E1948" s="904"/>
      <c r="F1948" s="904"/>
      <c r="G1948" s="904"/>
      <c r="H1948" s="904"/>
      <c r="I1948" s="904"/>
      <c r="J1948" s="904"/>
      <c r="K1948" s="904"/>
      <c r="L1948" s="904"/>
      <c r="M1948" s="904"/>
      <c r="N1948" s="912"/>
      <c r="T1948" s="137" t="s">
        <v>519</v>
      </c>
    </row>
    <row r="1949" spans="1:24" s="132" customFormat="1" x14ac:dyDescent="0.2">
      <c r="A1949" s="167"/>
      <c r="B1949" s="166" t="s">
        <v>235</v>
      </c>
      <c r="C1949" s="904" t="s">
        <v>236</v>
      </c>
      <c r="D1949" s="904"/>
      <c r="E1949" s="904"/>
      <c r="F1949" s="168" t="s">
        <v>31</v>
      </c>
      <c r="G1949" s="168" t="s">
        <v>31</v>
      </c>
      <c r="H1949" s="168" t="s">
        <v>31</v>
      </c>
      <c r="I1949" s="168" t="s">
        <v>31</v>
      </c>
      <c r="J1949" s="169">
        <v>4500</v>
      </c>
      <c r="K1949" s="168" t="s">
        <v>520</v>
      </c>
      <c r="L1949" s="169">
        <v>705.94</v>
      </c>
      <c r="M1949" s="170" t="s">
        <v>31</v>
      </c>
      <c r="N1949" s="171" t="s">
        <v>31</v>
      </c>
      <c r="U1949" s="137" t="s">
        <v>236</v>
      </c>
    </row>
    <row r="1950" spans="1:24" s="132" customFormat="1" x14ac:dyDescent="0.2">
      <c r="A1950" s="167"/>
      <c r="B1950" s="166" t="s">
        <v>238</v>
      </c>
      <c r="C1950" s="904" t="s">
        <v>239</v>
      </c>
      <c r="D1950" s="904"/>
      <c r="E1950" s="904"/>
      <c r="F1950" s="168" t="s">
        <v>31</v>
      </c>
      <c r="G1950" s="168" t="s">
        <v>31</v>
      </c>
      <c r="H1950" s="168" t="s">
        <v>31</v>
      </c>
      <c r="I1950" s="168" t="s">
        <v>31</v>
      </c>
      <c r="J1950" s="169">
        <v>607.5</v>
      </c>
      <c r="K1950" s="168" t="s">
        <v>520</v>
      </c>
      <c r="L1950" s="169">
        <v>95.3</v>
      </c>
      <c r="M1950" s="170" t="s">
        <v>31</v>
      </c>
      <c r="N1950" s="171" t="s">
        <v>31</v>
      </c>
      <c r="U1950" s="137" t="s">
        <v>239</v>
      </c>
    </row>
    <row r="1951" spans="1:24" s="132" customFormat="1" x14ac:dyDescent="0.2">
      <c r="A1951" s="167"/>
      <c r="B1951" s="166" t="s">
        <v>31</v>
      </c>
      <c r="C1951" s="904" t="s">
        <v>240</v>
      </c>
      <c r="D1951" s="904"/>
      <c r="E1951" s="904"/>
      <c r="F1951" s="168" t="s">
        <v>241</v>
      </c>
      <c r="G1951" s="168" t="s">
        <v>1606</v>
      </c>
      <c r="H1951" s="168" t="s">
        <v>520</v>
      </c>
      <c r="I1951" s="168" t="s">
        <v>2549</v>
      </c>
      <c r="J1951" s="169" t="s">
        <v>31</v>
      </c>
      <c r="K1951" s="168" t="s">
        <v>31</v>
      </c>
      <c r="L1951" s="169" t="s">
        <v>31</v>
      </c>
      <c r="M1951" s="170" t="s">
        <v>31</v>
      </c>
      <c r="N1951" s="171" t="s">
        <v>31</v>
      </c>
      <c r="V1951" s="137" t="s">
        <v>240</v>
      </c>
    </row>
    <row r="1952" spans="1:24" s="132" customFormat="1" x14ac:dyDescent="0.2">
      <c r="A1952" s="167"/>
      <c r="B1952" s="166" t="s">
        <v>31</v>
      </c>
      <c r="C1952" s="917" t="s">
        <v>244</v>
      </c>
      <c r="D1952" s="917"/>
      <c r="E1952" s="917"/>
      <c r="F1952" s="159" t="s">
        <v>31</v>
      </c>
      <c r="G1952" s="159" t="s">
        <v>31</v>
      </c>
      <c r="H1952" s="159" t="s">
        <v>31</v>
      </c>
      <c r="I1952" s="159" t="s">
        <v>31</v>
      </c>
      <c r="J1952" s="160">
        <v>4500</v>
      </c>
      <c r="K1952" s="159" t="s">
        <v>31</v>
      </c>
      <c r="L1952" s="160">
        <v>705.94</v>
      </c>
      <c r="M1952" s="161" t="s">
        <v>31</v>
      </c>
      <c r="N1952" s="162" t="s">
        <v>31</v>
      </c>
      <c r="W1952" s="137" t="s">
        <v>244</v>
      </c>
    </row>
    <row r="1953" spans="1:24" s="132" customFormat="1" x14ac:dyDescent="0.2">
      <c r="A1953" s="167"/>
      <c r="B1953" s="166" t="s">
        <v>31</v>
      </c>
      <c r="C1953" s="904" t="s">
        <v>245</v>
      </c>
      <c r="D1953" s="904"/>
      <c r="E1953" s="904"/>
      <c r="F1953" s="168" t="s">
        <v>31</v>
      </c>
      <c r="G1953" s="168" t="s">
        <v>31</v>
      </c>
      <c r="H1953" s="168" t="s">
        <v>31</v>
      </c>
      <c r="I1953" s="168" t="s">
        <v>31</v>
      </c>
      <c r="J1953" s="169" t="s">
        <v>31</v>
      </c>
      <c r="K1953" s="168" t="s">
        <v>31</v>
      </c>
      <c r="L1953" s="169">
        <v>95.3</v>
      </c>
      <c r="M1953" s="170" t="s">
        <v>31</v>
      </c>
      <c r="N1953" s="171" t="s">
        <v>31</v>
      </c>
      <c r="V1953" s="137" t="s">
        <v>245</v>
      </c>
    </row>
    <row r="1954" spans="1:24" s="132" customFormat="1" ht="33.75" x14ac:dyDescent="0.2">
      <c r="A1954" s="167"/>
      <c r="B1954" s="166" t="s">
        <v>246</v>
      </c>
      <c r="C1954" s="904" t="s">
        <v>247</v>
      </c>
      <c r="D1954" s="904"/>
      <c r="E1954" s="904"/>
      <c r="F1954" s="168" t="s">
        <v>144</v>
      </c>
      <c r="G1954" s="168" t="s">
        <v>248</v>
      </c>
      <c r="H1954" s="168" t="s">
        <v>31</v>
      </c>
      <c r="I1954" s="168" t="s">
        <v>248</v>
      </c>
      <c r="J1954" s="169" t="s">
        <v>31</v>
      </c>
      <c r="K1954" s="168" t="s">
        <v>31</v>
      </c>
      <c r="L1954" s="169">
        <v>90.54</v>
      </c>
      <c r="M1954" s="170" t="s">
        <v>31</v>
      </c>
      <c r="N1954" s="171" t="s">
        <v>31</v>
      </c>
      <c r="V1954" s="137" t="s">
        <v>247</v>
      </c>
    </row>
    <row r="1955" spans="1:24" s="132" customFormat="1" ht="22.5" x14ac:dyDescent="0.2">
      <c r="A1955" s="167"/>
      <c r="B1955" s="166" t="s">
        <v>249</v>
      </c>
      <c r="C1955" s="904" t="s">
        <v>250</v>
      </c>
      <c r="D1955" s="904"/>
      <c r="E1955" s="904"/>
      <c r="F1955" s="168" t="s">
        <v>144</v>
      </c>
      <c r="G1955" s="168" t="s">
        <v>251</v>
      </c>
      <c r="H1955" s="168" t="s">
        <v>31</v>
      </c>
      <c r="I1955" s="168" t="s">
        <v>251</v>
      </c>
      <c r="J1955" s="169" t="s">
        <v>31</v>
      </c>
      <c r="K1955" s="168" t="s">
        <v>31</v>
      </c>
      <c r="L1955" s="169">
        <v>47.65</v>
      </c>
      <c r="M1955" s="170" t="s">
        <v>31</v>
      </c>
      <c r="N1955" s="171" t="s">
        <v>31</v>
      </c>
      <c r="V1955" s="137" t="s">
        <v>250</v>
      </c>
    </row>
    <row r="1956" spans="1:24" s="132" customFormat="1" x14ac:dyDescent="0.2">
      <c r="A1956" s="172"/>
      <c r="B1956" s="173"/>
      <c r="C1956" s="918" t="s">
        <v>252</v>
      </c>
      <c r="D1956" s="918"/>
      <c r="E1956" s="918"/>
      <c r="F1956" s="174" t="s">
        <v>31</v>
      </c>
      <c r="G1956" s="174" t="s">
        <v>31</v>
      </c>
      <c r="H1956" s="174" t="s">
        <v>31</v>
      </c>
      <c r="I1956" s="174" t="s">
        <v>31</v>
      </c>
      <c r="J1956" s="175" t="s">
        <v>31</v>
      </c>
      <c r="K1956" s="174" t="s">
        <v>31</v>
      </c>
      <c r="L1956" s="175">
        <v>844.13</v>
      </c>
      <c r="M1956" s="161" t="s">
        <v>31</v>
      </c>
      <c r="N1956" s="176" t="s">
        <v>31</v>
      </c>
      <c r="X1956" s="137" t="s">
        <v>252</v>
      </c>
    </row>
    <row r="1957" spans="1:24" s="132" customFormat="1" ht="33.75" x14ac:dyDescent="0.2">
      <c r="A1957" s="157" t="s">
        <v>2600</v>
      </c>
      <c r="B1957" s="158" t="s">
        <v>1881</v>
      </c>
      <c r="C1957" s="917" t="s">
        <v>1882</v>
      </c>
      <c r="D1957" s="917"/>
      <c r="E1957" s="917"/>
      <c r="F1957" s="159" t="s">
        <v>228</v>
      </c>
      <c r="G1957" s="159" t="s">
        <v>31</v>
      </c>
      <c r="H1957" s="159" t="s">
        <v>31</v>
      </c>
      <c r="I1957" s="159" t="s">
        <v>2547</v>
      </c>
      <c r="J1957" s="160" t="s">
        <v>31</v>
      </c>
      <c r="K1957" s="159" t="s">
        <v>31</v>
      </c>
      <c r="L1957" s="160" t="s">
        <v>31</v>
      </c>
      <c r="M1957" s="161" t="s">
        <v>31</v>
      </c>
      <c r="N1957" s="162" t="s">
        <v>31</v>
      </c>
      <c r="R1957" s="137" t="s">
        <v>1882</v>
      </c>
    </row>
    <row r="1958" spans="1:24" s="132" customFormat="1" x14ac:dyDescent="0.2">
      <c r="A1958" s="163"/>
      <c r="B1958" s="164"/>
      <c r="C1958" s="904" t="s">
        <v>2548</v>
      </c>
      <c r="D1958" s="904"/>
      <c r="E1958" s="904"/>
      <c r="F1958" s="904"/>
      <c r="G1958" s="904"/>
      <c r="H1958" s="904"/>
      <c r="I1958" s="904"/>
      <c r="J1958" s="904"/>
      <c r="K1958" s="904"/>
      <c r="L1958" s="904"/>
      <c r="M1958" s="904"/>
      <c r="N1958" s="912"/>
      <c r="S1958" s="137" t="s">
        <v>2548</v>
      </c>
    </row>
    <row r="1959" spans="1:24" s="132" customFormat="1" ht="33.75" x14ac:dyDescent="0.2">
      <c r="A1959" s="165"/>
      <c r="B1959" s="166" t="s">
        <v>518</v>
      </c>
      <c r="C1959" s="904" t="s">
        <v>519</v>
      </c>
      <c r="D1959" s="904"/>
      <c r="E1959" s="904"/>
      <c r="F1959" s="904"/>
      <c r="G1959" s="904"/>
      <c r="H1959" s="904"/>
      <c r="I1959" s="904"/>
      <c r="J1959" s="904"/>
      <c r="K1959" s="904"/>
      <c r="L1959" s="904"/>
      <c r="M1959" s="904"/>
      <c r="N1959" s="912"/>
      <c r="T1959" s="137" t="s">
        <v>519</v>
      </c>
    </row>
    <row r="1960" spans="1:24" s="132" customFormat="1" x14ac:dyDescent="0.2">
      <c r="A1960" s="167"/>
      <c r="B1960" s="166" t="s">
        <v>235</v>
      </c>
      <c r="C1960" s="904" t="s">
        <v>236</v>
      </c>
      <c r="D1960" s="904"/>
      <c r="E1960" s="904"/>
      <c r="F1960" s="168" t="s">
        <v>31</v>
      </c>
      <c r="G1960" s="168" t="s">
        <v>31</v>
      </c>
      <c r="H1960" s="168" t="s">
        <v>31</v>
      </c>
      <c r="I1960" s="168" t="s">
        <v>31</v>
      </c>
      <c r="J1960" s="169">
        <v>1699.71</v>
      </c>
      <c r="K1960" s="168" t="s">
        <v>520</v>
      </c>
      <c r="L1960" s="169">
        <v>266.64</v>
      </c>
      <c r="M1960" s="170" t="s">
        <v>31</v>
      </c>
      <c r="N1960" s="171" t="s">
        <v>31</v>
      </c>
      <c r="U1960" s="137" t="s">
        <v>236</v>
      </c>
    </row>
    <row r="1961" spans="1:24" s="132" customFormat="1" x14ac:dyDescent="0.2">
      <c r="A1961" s="167"/>
      <c r="B1961" s="166" t="s">
        <v>238</v>
      </c>
      <c r="C1961" s="904" t="s">
        <v>239</v>
      </c>
      <c r="D1961" s="904"/>
      <c r="E1961" s="904"/>
      <c r="F1961" s="168" t="s">
        <v>31</v>
      </c>
      <c r="G1961" s="168" t="s">
        <v>31</v>
      </c>
      <c r="H1961" s="168" t="s">
        <v>31</v>
      </c>
      <c r="I1961" s="168" t="s">
        <v>31</v>
      </c>
      <c r="J1961" s="169">
        <v>172.8</v>
      </c>
      <c r="K1961" s="168" t="s">
        <v>520</v>
      </c>
      <c r="L1961" s="169">
        <v>27.11</v>
      </c>
      <c r="M1961" s="170" t="s">
        <v>31</v>
      </c>
      <c r="N1961" s="171" t="s">
        <v>31</v>
      </c>
      <c r="U1961" s="137" t="s">
        <v>239</v>
      </c>
    </row>
    <row r="1962" spans="1:24" s="132" customFormat="1" x14ac:dyDescent="0.2">
      <c r="A1962" s="167"/>
      <c r="B1962" s="166" t="s">
        <v>31</v>
      </c>
      <c r="C1962" s="904" t="s">
        <v>240</v>
      </c>
      <c r="D1962" s="904"/>
      <c r="E1962" s="904"/>
      <c r="F1962" s="168" t="s">
        <v>241</v>
      </c>
      <c r="G1962" s="168" t="s">
        <v>1883</v>
      </c>
      <c r="H1962" s="168" t="s">
        <v>520</v>
      </c>
      <c r="I1962" s="168" t="s">
        <v>2551</v>
      </c>
      <c r="J1962" s="169" t="s">
        <v>31</v>
      </c>
      <c r="K1962" s="168" t="s">
        <v>31</v>
      </c>
      <c r="L1962" s="169" t="s">
        <v>31</v>
      </c>
      <c r="M1962" s="170" t="s">
        <v>31</v>
      </c>
      <c r="N1962" s="171" t="s">
        <v>31</v>
      </c>
      <c r="V1962" s="137" t="s">
        <v>240</v>
      </c>
    </row>
    <row r="1963" spans="1:24" s="132" customFormat="1" x14ac:dyDescent="0.2">
      <c r="A1963" s="167"/>
      <c r="B1963" s="166" t="s">
        <v>31</v>
      </c>
      <c r="C1963" s="917" t="s">
        <v>244</v>
      </c>
      <c r="D1963" s="917"/>
      <c r="E1963" s="917"/>
      <c r="F1963" s="159" t="s">
        <v>31</v>
      </c>
      <c r="G1963" s="159" t="s">
        <v>31</v>
      </c>
      <c r="H1963" s="159" t="s">
        <v>31</v>
      </c>
      <c r="I1963" s="159" t="s">
        <v>31</v>
      </c>
      <c r="J1963" s="160">
        <v>1699.71</v>
      </c>
      <c r="K1963" s="159" t="s">
        <v>31</v>
      </c>
      <c r="L1963" s="160">
        <v>266.64</v>
      </c>
      <c r="M1963" s="161" t="s">
        <v>31</v>
      </c>
      <c r="N1963" s="162" t="s">
        <v>31</v>
      </c>
      <c r="W1963" s="137" t="s">
        <v>244</v>
      </c>
    </row>
    <row r="1964" spans="1:24" s="132" customFormat="1" x14ac:dyDescent="0.2">
      <c r="A1964" s="167"/>
      <c r="B1964" s="166" t="s">
        <v>31</v>
      </c>
      <c r="C1964" s="904" t="s">
        <v>245</v>
      </c>
      <c r="D1964" s="904"/>
      <c r="E1964" s="904"/>
      <c r="F1964" s="168" t="s">
        <v>31</v>
      </c>
      <c r="G1964" s="168" t="s">
        <v>31</v>
      </c>
      <c r="H1964" s="168" t="s">
        <v>31</v>
      </c>
      <c r="I1964" s="168" t="s">
        <v>31</v>
      </c>
      <c r="J1964" s="169" t="s">
        <v>31</v>
      </c>
      <c r="K1964" s="168" t="s">
        <v>31</v>
      </c>
      <c r="L1964" s="169">
        <v>27.11</v>
      </c>
      <c r="M1964" s="170" t="s">
        <v>31</v>
      </c>
      <c r="N1964" s="171" t="s">
        <v>31</v>
      </c>
      <c r="V1964" s="137" t="s">
        <v>245</v>
      </c>
    </row>
    <row r="1965" spans="1:24" s="132" customFormat="1" ht="33.75" x14ac:dyDescent="0.2">
      <c r="A1965" s="167"/>
      <c r="B1965" s="166" t="s">
        <v>246</v>
      </c>
      <c r="C1965" s="904" t="s">
        <v>247</v>
      </c>
      <c r="D1965" s="904"/>
      <c r="E1965" s="904"/>
      <c r="F1965" s="168" t="s">
        <v>144</v>
      </c>
      <c r="G1965" s="168" t="s">
        <v>248</v>
      </c>
      <c r="H1965" s="168" t="s">
        <v>31</v>
      </c>
      <c r="I1965" s="168" t="s">
        <v>248</v>
      </c>
      <c r="J1965" s="169" t="s">
        <v>31</v>
      </c>
      <c r="K1965" s="168" t="s">
        <v>31</v>
      </c>
      <c r="L1965" s="169">
        <v>25.75</v>
      </c>
      <c r="M1965" s="170" t="s">
        <v>31</v>
      </c>
      <c r="N1965" s="171" t="s">
        <v>31</v>
      </c>
      <c r="V1965" s="137" t="s">
        <v>247</v>
      </c>
    </row>
    <row r="1966" spans="1:24" s="132" customFormat="1" ht="22.5" x14ac:dyDescent="0.2">
      <c r="A1966" s="167"/>
      <c r="B1966" s="166" t="s">
        <v>249</v>
      </c>
      <c r="C1966" s="904" t="s">
        <v>250</v>
      </c>
      <c r="D1966" s="904"/>
      <c r="E1966" s="904"/>
      <c r="F1966" s="168" t="s">
        <v>144</v>
      </c>
      <c r="G1966" s="168" t="s">
        <v>251</v>
      </c>
      <c r="H1966" s="168" t="s">
        <v>31</v>
      </c>
      <c r="I1966" s="168" t="s">
        <v>251</v>
      </c>
      <c r="J1966" s="169" t="s">
        <v>31</v>
      </c>
      <c r="K1966" s="168" t="s">
        <v>31</v>
      </c>
      <c r="L1966" s="169">
        <v>13.56</v>
      </c>
      <c r="M1966" s="170" t="s">
        <v>31</v>
      </c>
      <c r="N1966" s="171" t="s">
        <v>31</v>
      </c>
      <c r="V1966" s="137" t="s">
        <v>250</v>
      </c>
    </row>
    <row r="1967" spans="1:24" s="132" customFormat="1" x14ac:dyDescent="0.2">
      <c r="A1967" s="172"/>
      <c r="B1967" s="173"/>
      <c r="C1967" s="918" t="s">
        <v>252</v>
      </c>
      <c r="D1967" s="918"/>
      <c r="E1967" s="918"/>
      <c r="F1967" s="174" t="s">
        <v>31</v>
      </c>
      <c r="G1967" s="174" t="s">
        <v>31</v>
      </c>
      <c r="H1967" s="174" t="s">
        <v>31</v>
      </c>
      <c r="I1967" s="174" t="s">
        <v>31</v>
      </c>
      <c r="J1967" s="175" t="s">
        <v>31</v>
      </c>
      <c r="K1967" s="174" t="s">
        <v>31</v>
      </c>
      <c r="L1967" s="175">
        <v>305.95</v>
      </c>
      <c r="M1967" s="161" t="s">
        <v>31</v>
      </c>
      <c r="N1967" s="176" t="s">
        <v>31</v>
      </c>
      <c r="X1967" s="137" t="s">
        <v>252</v>
      </c>
    </row>
    <row r="1968" spans="1:24" s="132" customFormat="1" ht="33.75" x14ac:dyDescent="0.2">
      <c r="A1968" s="157" t="s">
        <v>2601</v>
      </c>
      <c r="B1968" s="158" t="s">
        <v>1885</v>
      </c>
      <c r="C1968" s="917" t="s">
        <v>1886</v>
      </c>
      <c r="D1968" s="917"/>
      <c r="E1968" s="917"/>
      <c r="F1968" s="159" t="s">
        <v>228</v>
      </c>
      <c r="G1968" s="159" t="s">
        <v>31</v>
      </c>
      <c r="H1968" s="159" t="s">
        <v>31</v>
      </c>
      <c r="I1968" s="159" t="s">
        <v>2547</v>
      </c>
      <c r="J1968" s="160" t="s">
        <v>31</v>
      </c>
      <c r="K1968" s="159" t="s">
        <v>31</v>
      </c>
      <c r="L1968" s="160" t="s">
        <v>31</v>
      </c>
      <c r="M1968" s="161" t="s">
        <v>31</v>
      </c>
      <c r="N1968" s="162" t="s">
        <v>31</v>
      </c>
      <c r="R1968" s="137" t="s">
        <v>1886</v>
      </c>
    </row>
    <row r="1969" spans="1:24" s="132" customFormat="1" x14ac:dyDescent="0.2">
      <c r="A1969" s="163"/>
      <c r="B1969" s="164"/>
      <c r="C1969" s="904" t="s">
        <v>2548</v>
      </c>
      <c r="D1969" s="904"/>
      <c r="E1969" s="904"/>
      <c r="F1969" s="904"/>
      <c r="G1969" s="904"/>
      <c r="H1969" s="904"/>
      <c r="I1969" s="904"/>
      <c r="J1969" s="904"/>
      <c r="K1969" s="904"/>
      <c r="L1969" s="904"/>
      <c r="M1969" s="904"/>
      <c r="N1969" s="912"/>
      <c r="S1969" s="137" t="s">
        <v>2548</v>
      </c>
    </row>
    <row r="1970" spans="1:24" s="132" customFormat="1" ht="33.75" x14ac:dyDescent="0.2">
      <c r="A1970" s="165"/>
      <c r="B1970" s="166" t="s">
        <v>518</v>
      </c>
      <c r="C1970" s="904" t="s">
        <v>519</v>
      </c>
      <c r="D1970" s="904"/>
      <c r="E1970" s="904"/>
      <c r="F1970" s="904"/>
      <c r="G1970" s="904"/>
      <c r="H1970" s="904"/>
      <c r="I1970" s="904"/>
      <c r="J1970" s="904"/>
      <c r="K1970" s="904"/>
      <c r="L1970" s="904"/>
      <c r="M1970" s="904"/>
      <c r="N1970" s="912"/>
      <c r="T1970" s="137" t="s">
        <v>519</v>
      </c>
    </row>
    <row r="1971" spans="1:24" s="132" customFormat="1" x14ac:dyDescent="0.2">
      <c r="A1971" s="167"/>
      <c r="B1971" s="166" t="s">
        <v>235</v>
      </c>
      <c r="C1971" s="904" t="s">
        <v>236</v>
      </c>
      <c r="D1971" s="904"/>
      <c r="E1971" s="904"/>
      <c r="F1971" s="168" t="s">
        <v>31</v>
      </c>
      <c r="G1971" s="168" t="s">
        <v>31</v>
      </c>
      <c r="H1971" s="168" t="s">
        <v>31</v>
      </c>
      <c r="I1971" s="168" t="s">
        <v>31</v>
      </c>
      <c r="J1971" s="169">
        <v>852.51</v>
      </c>
      <c r="K1971" s="168" t="s">
        <v>520</v>
      </c>
      <c r="L1971" s="169">
        <v>133.74</v>
      </c>
      <c r="M1971" s="170" t="s">
        <v>31</v>
      </c>
      <c r="N1971" s="171" t="s">
        <v>31</v>
      </c>
      <c r="U1971" s="137" t="s">
        <v>236</v>
      </c>
    </row>
    <row r="1972" spans="1:24" s="132" customFormat="1" x14ac:dyDescent="0.2">
      <c r="A1972" s="167"/>
      <c r="B1972" s="166" t="s">
        <v>238</v>
      </c>
      <c r="C1972" s="904" t="s">
        <v>239</v>
      </c>
      <c r="D1972" s="904"/>
      <c r="E1972" s="904"/>
      <c r="F1972" s="168" t="s">
        <v>31</v>
      </c>
      <c r="G1972" s="168" t="s">
        <v>31</v>
      </c>
      <c r="H1972" s="168" t="s">
        <v>31</v>
      </c>
      <c r="I1972" s="168" t="s">
        <v>31</v>
      </c>
      <c r="J1972" s="169">
        <v>86.67</v>
      </c>
      <c r="K1972" s="168" t="s">
        <v>520</v>
      </c>
      <c r="L1972" s="169">
        <v>13.6</v>
      </c>
      <c r="M1972" s="170" t="s">
        <v>31</v>
      </c>
      <c r="N1972" s="171" t="s">
        <v>31</v>
      </c>
      <c r="U1972" s="137" t="s">
        <v>239</v>
      </c>
    </row>
    <row r="1973" spans="1:24" s="132" customFormat="1" x14ac:dyDescent="0.2">
      <c r="A1973" s="167"/>
      <c r="B1973" s="166" t="s">
        <v>31</v>
      </c>
      <c r="C1973" s="904" t="s">
        <v>240</v>
      </c>
      <c r="D1973" s="904"/>
      <c r="E1973" s="904"/>
      <c r="F1973" s="168" t="s">
        <v>241</v>
      </c>
      <c r="G1973" s="168" t="s">
        <v>1888</v>
      </c>
      <c r="H1973" s="168" t="s">
        <v>520</v>
      </c>
      <c r="I1973" s="168" t="s">
        <v>2553</v>
      </c>
      <c r="J1973" s="169" t="s">
        <v>31</v>
      </c>
      <c r="K1973" s="168" t="s">
        <v>31</v>
      </c>
      <c r="L1973" s="169" t="s">
        <v>31</v>
      </c>
      <c r="M1973" s="170" t="s">
        <v>31</v>
      </c>
      <c r="N1973" s="171" t="s">
        <v>31</v>
      </c>
      <c r="V1973" s="137" t="s">
        <v>240</v>
      </c>
    </row>
    <row r="1974" spans="1:24" s="132" customFormat="1" x14ac:dyDescent="0.2">
      <c r="A1974" s="167"/>
      <c r="B1974" s="166" t="s">
        <v>31</v>
      </c>
      <c r="C1974" s="917" t="s">
        <v>244</v>
      </c>
      <c r="D1974" s="917"/>
      <c r="E1974" s="917"/>
      <c r="F1974" s="159" t="s">
        <v>31</v>
      </c>
      <c r="G1974" s="159" t="s">
        <v>31</v>
      </c>
      <c r="H1974" s="159" t="s">
        <v>31</v>
      </c>
      <c r="I1974" s="159" t="s">
        <v>31</v>
      </c>
      <c r="J1974" s="160">
        <v>852.51</v>
      </c>
      <c r="K1974" s="159" t="s">
        <v>31</v>
      </c>
      <c r="L1974" s="160">
        <v>133.74</v>
      </c>
      <c r="M1974" s="161" t="s">
        <v>31</v>
      </c>
      <c r="N1974" s="162" t="s">
        <v>31</v>
      </c>
      <c r="W1974" s="137" t="s">
        <v>244</v>
      </c>
    </row>
    <row r="1975" spans="1:24" s="132" customFormat="1" x14ac:dyDescent="0.2">
      <c r="A1975" s="167"/>
      <c r="B1975" s="166" t="s">
        <v>31</v>
      </c>
      <c r="C1975" s="904" t="s">
        <v>245</v>
      </c>
      <c r="D1975" s="904"/>
      <c r="E1975" s="904"/>
      <c r="F1975" s="168" t="s">
        <v>31</v>
      </c>
      <c r="G1975" s="168" t="s">
        <v>31</v>
      </c>
      <c r="H1975" s="168" t="s">
        <v>31</v>
      </c>
      <c r="I1975" s="168" t="s">
        <v>31</v>
      </c>
      <c r="J1975" s="169" t="s">
        <v>31</v>
      </c>
      <c r="K1975" s="168" t="s">
        <v>31</v>
      </c>
      <c r="L1975" s="169">
        <v>13.6</v>
      </c>
      <c r="M1975" s="170" t="s">
        <v>31</v>
      </c>
      <c r="N1975" s="171" t="s">
        <v>31</v>
      </c>
      <c r="V1975" s="137" t="s">
        <v>245</v>
      </c>
    </row>
    <row r="1976" spans="1:24" s="132" customFormat="1" ht="33.75" x14ac:dyDescent="0.2">
      <c r="A1976" s="167"/>
      <c r="B1976" s="166" t="s">
        <v>246</v>
      </c>
      <c r="C1976" s="904" t="s">
        <v>247</v>
      </c>
      <c r="D1976" s="904"/>
      <c r="E1976" s="904"/>
      <c r="F1976" s="168" t="s">
        <v>144</v>
      </c>
      <c r="G1976" s="168" t="s">
        <v>248</v>
      </c>
      <c r="H1976" s="168" t="s">
        <v>31</v>
      </c>
      <c r="I1976" s="168" t="s">
        <v>248</v>
      </c>
      <c r="J1976" s="169" t="s">
        <v>31</v>
      </c>
      <c r="K1976" s="168" t="s">
        <v>31</v>
      </c>
      <c r="L1976" s="169">
        <v>12.92</v>
      </c>
      <c r="M1976" s="170" t="s">
        <v>31</v>
      </c>
      <c r="N1976" s="171" t="s">
        <v>31</v>
      </c>
      <c r="V1976" s="137" t="s">
        <v>247</v>
      </c>
    </row>
    <row r="1977" spans="1:24" s="132" customFormat="1" ht="22.5" x14ac:dyDescent="0.2">
      <c r="A1977" s="167"/>
      <c r="B1977" s="166" t="s">
        <v>249</v>
      </c>
      <c r="C1977" s="904" t="s">
        <v>250</v>
      </c>
      <c r="D1977" s="904"/>
      <c r="E1977" s="904"/>
      <c r="F1977" s="168" t="s">
        <v>144</v>
      </c>
      <c r="G1977" s="168" t="s">
        <v>251</v>
      </c>
      <c r="H1977" s="168" t="s">
        <v>31</v>
      </c>
      <c r="I1977" s="168" t="s">
        <v>251</v>
      </c>
      <c r="J1977" s="169" t="s">
        <v>31</v>
      </c>
      <c r="K1977" s="168" t="s">
        <v>31</v>
      </c>
      <c r="L1977" s="169">
        <v>6.8</v>
      </c>
      <c r="M1977" s="170" t="s">
        <v>31</v>
      </c>
      <c r="N1977" s="171" t="s">
        <v>31</v>
      </c>
      <c r="V1977" s="137" t="s">
        <v>250</v>
      </c>
    </row>
    <row r="1978" spans="1:24" s="132" customFormat="1" x14ac:dyDescent="0.2">
      <c r="A1978" s="172"/>
      <c r="B1978" s="173"/>
      <c r="C1978" s="918" t="s">
        <v>252</v>
      </c>
      <c r="D1978" s="918"/>
      <c r="E1978" s="918"/>
      <c r="F1978" s="174" t="s">
        <v>31</v>
      </c>
      <c r="G1978" s="174" t="s">
        <v>31</v>
      </c>
      <c r="H1978" s="174" t="s">
        <v>31</v>
      </c>
      <c r="I1978" s="174" t="s">
        <v>31</v>
      </c>
      <c r="J1978" s="175" t="s">
        <v>31</v>
      </c>
      <c r="K1978" s="174" t="s">
        <v>31</v>
      </c>
      <c r="L1978" s="175">
        <v>153.46</v>
      </c>
      <c r="M1978" s="161" t="s">
        <v>31</v>
      </c>
      <c r="N1978" s="176" t="s">
        <v>31</v>
      </c>
      <c r="X1978" s="137" t="s">
        <v>252</v>
      </c>
    </row>
    <row r="1979" spans="1:24" s="132" customFormat="1" ht="45" x14ac:dyDescent="0.2">
      <c r="A1979" s="157" t="s">
        <v>2602</v>
      </c>
      <c r="B1979" s="158" t="s">
        <v>1890</v>
      </c>
      <c r="C1979" s="917" t="s">
        <v>1891</v>
      </c>
      <c r="D1979" s="917"/>
      <c r="E1979" s="917"/>
      <c r="F1979" s="159" t="s">
        <v>228</v>
      </c>
      <c r="G1979" s="159" t="s">
        <v>31</v>
      </c>
      <c r="H1979" s="159" t="s">
        <v>31</v>
      </c>
      <c r="I1979" s="159" t="s">
        <v>2547</v>
      </c>
      <c r="J1979" s="160" t="s">
        <v>31</v>
      </c>
      <c r="K1979" s="159" t="s">
        <v>31</v>
      </c>
      <c r="L1979" s="160" t="s">
        <v>31</v>
      </c>
      <c r="M1979" s="161" t="s">
        <v>31</v>
      </c>
      <c r="N1979" s="162" t="s">
        <v>31</v>
      </c>
      <c r="R1979" s="137" t="s">
        <v>1891</v>
      </c>
    </row>
    <row r="1980" spans="1:24" s="132" customFormat="1" x14ac:dyDescent="0.2">
      <c r="A1980" s="163"/>
      <c r="B1980" s="164"/>
      <c r="C1980" s="904" t="s">
        <v>2548</v>
      </c>
      <c r="D1980" s="904"/>
      <c r="E1980" s="904"/>
      <c r="F1980" s="904"/>
      <c r="G1980" s="904"/>
      <c r="H1980" s="904"/>
      <c r="I1980" s="904"/>
      <c r="J1980" s="904"/>
      <c r="K1980" s="904"/>
      <c r="L1980" s="904"/>
      <c r="M1980" s="904"/>
      <c r="N1980" s="912"/>
      <c r="S1980" s="137" t="s">
        <v>2548</v>
      </c>
    </row>
    <row r="1981" spans="1:24" s="132" customFormat="1" ht="33.75" x14ac:dyDescent="0.2">
      <c r="A1981" s="165"/>
      <c r="B1981" s="166" t="s">
        <v>518</v>
      </c>
      <c r="C1981" s="904" t="s">
        <v>519</v>
      </c>
      <c r="D1981" s="904"/>
      <c r="E1981" s="904"/>
      <c r="F1981" s="904"/>
      <c r="G1981" s="904"/>
      <c r="H1981" s="904"/>
      <c r="I1981" s="904"/>
      <c r="J1981" s="904"/>
      <c r="K1981" s="904"/>
      <c r="L1981" s="904"/>
      <c r="M1981" s="904"/>
      <c r="N1981" s="912"/>
      <c r="T1981" s="137" t="s">
        <v>519</v>
      </c>
    </row>
    <row r="1982" spans="1:24" s="132" customFormat="1" x14ac:dyDescent="0.2">
      <c r="A1982" s="167"/>
      <c r="B1982" s="166" t="s">
        <v>235</v>
      </c>
      <c r="C1982" s="904" t="s">
        <v>236</v>
      </c>
      <c r="D1982" s="904"/>
      <c r="E1982" s="904"/>
      <c r="F1982" s="168" t="s">
        <v>31</v>
      </c>
      <c r="G1982" s="168" t="s">
        <v>31</v>
      </c>
      <c r="H1982" s="168" t="s">
        <v>31</v>
      </c>
      <c r="I1982" s="168" t="s">
        <v>31</v>
      </c>
      <c r="J1982" s="169">
        <v>308.07</v>
      </c>
      <c r="K1982" s="168" t="s">
        <v>520</v>
      </c>
      <c r="L1982" s="169">
        <v>48.33</v>
      </c>
      <c r="M1982" s="170" t="s">
        <v>31</v>
      </c>
      <c r="N1982" s="171" t="s">
        <v>31</v>
      </c>
      <c r="U1982" s="137" t="s">
        <v>236</v>
      </c>
    </row>
    <row r="1983" spans="1:24" s="132" customFormat="1" x14ac:dyDescent="0.2">
      <c r="A1983" s="167"/>
      <c r="B1983" s="166" t="s">
        <v>238</v>
      </c>
      <c r="C1983" s="904" t="s">
        <v>239</v>
      </c>
      <c r="D1983" s="904"/>
      <c r="E1983" s="904"/>
      <c r="F1983" s="168" t="s">
        <v>31</v>
      </c>
      <c r="G1983" s="168" t="s">
        <v>31</v>
      </c>
      <c r="H1983" s="168" t="s">
        <v>31</v>
      </c>
      <c r="I1983" s="168" t="s">
        <v>31</v>
      </c>
      <c r="J1983" s="169">
        <v>31.32</v>
      </c>
      <c r="K1983" s="168" t="s">
        <v>520</v>
      </c>
      <c r="L1983" s="169">
        <v>4.91</v>
      </c>
      <c r="M1983" s="170" t="s">
        <v>31</v>
      </c>
      <c r="N1983" s="171" t="s">
        <v>31</v>
      </c>
      <c r="U1983" s="137" t="s">
        <v>239</v>
      </c>
    </row>
    <row r="1984" spans="1:24" s="132" customFormat="1" x14ac:dyDescent="0.2">
      <c r="A1984" s="167"/>
      <c r="B1984" s="166" t="s">
        <v>31</v>
      </c>
      <c r="C1984" s="904" t="s">
        <v>240</v>
      </c>
      <c r="D1984" s="904"/>
      <c r="E1984" s="904"/>
      <c r="F1984" s="168" t="s">
        <v>241</v>
      </c>
      <c r="G1984" s="168" t="s">
        <v>1892</v>
      </c>
      <c r="H1984" s="168" t="s">
        <v>520</v>
      </c>
      <c r="I1984" s="168" t="s">
        <v>2555</v>
      </c>
      <c r="J1984" s="169" t="s">
        <v>31</v>
      </c>
      <c r="K1984" s="168" t="s">
        <v>31</v>
      </c>
      <c r="L1984" s="169" t="s">
        <v>31</v>
      </c>
      <c r="M1984" s="170" t="s">
        <v>31</v>
      </c>
      <c r="N1984" s="171" t="s">
        <v>31</v>
      </c>
      <c r="V1984" s="137" t="s">
        <v>240</v>
      </c>
    </row>
    <row r="1985" spans="1:24" s="132" customFormat="1" x14ac:dyDescent="0.2">
      <c r="A1985" s="167"/>
      <c r="B1985" s="166" t="s">
        <v>31</v>
      </c>
      <c r="C1985" s="917" t="s">
        <v>244</v>
      </c>
      <c r="D1985" s="917"/>
      <c r="E1985" s="917"/>
      <c r="F1985" s="159" t="s">
        <v>31</v>
      </c>
      <c r="G1985" s="159" t="s">
        <v>31</v>
      </c>
      <c r="H1985" s="159" t="s">
        <v>31</v>
      </c>
      <c r="I1985" s="159" t="s">
        <v>31</v>
      </c>
      <c r="J1985" s="160">
        <v>308.07</v>
      </c>
      <c r="K1985" s="159" t="s">
        <v>31</v>
      </c>
      <c r="L1985" s="160">
        <v>48.33</v>
      </c>
      <c r="M1985" s="161" t="s">
        <v>31</v>
      </c>
      <c r="N1985" s="162" t="s">
        <v>31</v>
      </c>
      <c r="W1985" s="137" t="s">
        <v>244</v>
      </c>
    </row>
    <row r="1986" spans="1:24" s="132" customFormat="1" x14ac:dyDescent="0.2">
      <c r="A1986" s="167"/>
      <c r="B1986" s="166" t="s">
        <v>31</v>
      </c>
      <c r="C1986" s="904" t="s">
        <v>245</v>
      </c>
      <c r="D1986" s="904"/>
      <c r="E1986" s="904"/>
      <c r="F1986" s="168" t="s">
        <v>31</v>
      </c>
      <c r="G1986" s="168" t="s">
        <v>31</v>
      </c>
      <c r="H1986" s="168" t="s">
        <v>31</v>
      </c>
      <c r="I1986" s="168" t="s">
        <v>31</v>
      </c>
      <c r="J1986" s="169" t="s">
        <v>31</v>
      </c>
      <c r="K1986" s="168" t="s">
        <v>31</v>
      </c>
      <c r="L1986" s="169">
        <v>4.91</v>
      </c>
      <c r="M1986" s="170" t="s">
        <v>31</v>
      </c>
      <c r="N1986" s="171" t="s">
        <v>31</v>
      </c>
      <c r="V1986" s="137" t="s">
        <v>245</v>
      </c>
    </row>
    <row r="1987" spans="1:24" s="132" customFormat="1" ht="33.75" x14ac:dyDescent="0.2">
      <c r="A1987" s="167"/>
      <c r="B1987" s="166" t="s">
        <v>246</v>
      </c>
      <c r="C1987" s="904" t="s">
        <v>247</v>
      </c>
      <c r="D1987" s="904"/>
      <c r="E1987" s="904"/>
      <c r="F1987" s="168" t="s">
        <v>144</v>
      </c>
      <c r="G1987" s="168" t="s">
        <v>248</v>
      </c>
      <c r="H1987" s="168" t="s">
        <v>31</v>
      </c>
      <c r="I1987" s="168" t="s">
        <v>248</v>
      </c>
      <c r="J1987" s="169" t="s">
        <v>31</v>
      </c>
      <c r="K1987" s="168" t="s">
        <v>31</v>
      </c>
      <c r="L1987" s="169">
        <v>4.66</v>
      </c>
      <c r="M1987" s="170" t="s">
        <v>31</v>
      </c>
      <c r="N1987" s="171" t="s">
        <v>31</v>
      </c>
      <c r="V1987" s="137" t="s">
        <v>247</v>
      </c>
    </row>
    <row r="1988" spans="1:24" s="132" customFormat="1" ht="22.5" x14ac:dyDescent="0.2">
      <c r="A1988" s="167"/>
      <c r="B1988" s="166" t="s">
        <v>249</v>
      </c>
      <c r="C1988" s="904" t="s">
        <v>250</v>
      </c>
      <c r="D1988" s="904"/>
      <c r="E1988" s="904"/>
      <c r="F1988" s="168" t="s">
        <v>144</v>
      </c>
      <c r="G1988" s="168" t="s">
        <v>251</v>
      </c>
      <c r="H1988" s="168" t="s">
        <v>31</v>
      </c>
      <c r="I1988" s="168" t="s">
        <v>251</v>
      </c>
      <c r="J1988" s="169" t="s">
        <v>31</v>
      </c>
      <c r="K1988" s="168" t="s">
        <v>31</v>
      </c>
      <c r="L1988" s="169">
        <v>2.46</v>
      </c>
      <c r="M1988" s="170" t="s">
        <v>31</v>
      </c>
      <c r="N1988" s="171" t="s">
        <v>31</v>
      </c>
      <c r="V1988" s="137" t="s">
        <v>250</v>
      </c>
    </row>
    <row r="1989" spans="1:24" s="132" customFormat="1" x14ac:dyDescent="0.2">
      <c r="A1989" s="172"/>
      <c r="B1989" s="173"/>
      <c r="C1989" s="918" t="s">
        <v>252</v>
      </c>
      <c r="D1989" s="918"/>
      <c r="E1989" s="918"/>
      <c r="F1989" s="174" t="s">
        <v>31</v>
      </c>
      <c r="G1989" s="174" t="s">
        <v>31</v>
      </c>
      <c r="H1989" s="174" t="s">
        <v>31</v>
      </c>
      <c r="I1989" s="174" t="s">
        <v>31</v>
      </c>
      <c r="J1989" s="175" t="s">
        <v>31</v>
      </c>
      <c r="K1989" s="174" t="s">
        <v>31</v>
      </c>
      <c r="L1989" s="175">
        <v>55.45</v>
      </c>
      <c r="M1989" s="161" t="s">
        <v>31</v>
      </c>
      <c r="N1989" s="176" t="s">
        <v>31</v>
      </c>
      <c r="X1989" s="137" t="s">
        <v>252</v>
      </c>
    </row>
    <row r="1990" spans="1:24" s="132" customFormat="1" ht="33.75" x14ac:dyDescent="0.2">
      <c r="A1990" s="157" t="s">
        <v>2603</v>
      </c>
      <c r="B1990" s="158" t="s">
        <v>1894</v>
      </c>
      <c r="C1990" s="917" t="s">
        <v>1895</v>
      </c>
      <c r="D1990" s="917"/>
      <c r="E1990" s="917"/>
      <c r="F1990" s="159" t="s">
        <v>228</v>
      </c>
      <c r="G1990" s="159" t="s">
        <v>31</v>
      </c>
      <c r="H1990" s="159" t="s">
        <v>31</v>
      </c>
      <c r="I1990" s="159" t="s">
        <v>2547</v>
      </c>
      <c r="J1990" s="160" t="s">
        <v>31</v>
      </c>
      <c r="K1990" s="159" t="s">
        <v>31</v>
      </c>
      <c r="L1990" s="160" t="s">
        <v>31</v>
      </c>
      <c r="M1990" s="161" t="s">
        <v>31</v>
      </c>
      <c r="N1990" s="162" t="s">
        <v>31</v>
      </c>
      <c r="R1990" s="137" t="s">
        <v>1895</v>
      </c>
    </row>
    <row r="1991" spans="1:24" s="132" customFormat="1" x14ac:dyDescent="0.2">
      <c r="A1991" s="163"/>
      <c r="B1991" s="164"/>
      <c r="C1991" s="904" t="s">
        <v>2548</v>
      </c>
      <c r="D1991" s="904"/>
      <c r="E1991" s="904"/>
      <c r="F1991" s="904"/>
      <c r="G1991" s="904"/>
      <c r="H1991" s="904"/>
      <c r="I1991" s="904"/>
      <c r="J1991" s="904"/>
      <c r="K1991" s="904"/>
      <c r="L1991" s="904"/>
      <c r="M1991" s="904"/>
      <c r="N1991" s="912"/>
      <c r="S1991" s="137" t="s">
        <v>2548</v>
      </c>
    </row>
    <row r="1992" spans="1:24" s="132" customFormat="1" x14ac:dyDescent="0.2">
      <c r="A1992" s="165"/>
      <c r="B1992" s="166" t="s">
        <v>31</v>
      </c>
      <c r="C1992" s="904" t="s">
        <v>1896</v>
      </c>
      <c r="D1992" s="904"/>
      <c r="E1992" s="904"/>
      <c r="F1992" s="904"/>
      <c r="G1992" s="904"/>
      <c r="H1992" s="904"/>
      <c r="I1992" s="904"/>
      <c r="J1992" s="904"/>
      <c r="K1992" s="904"/>
      <c r="L1992" s="904"/>
      <c r="M1992" s="904"/>
      <c r="N1992" s="912"/>
      <c r="T1992" s="137" t="s">
        <v>1896</v>
      </c>
    </row>
    <row r="1993" spans="1:24" s="132" customFormat="1" ht="33.75" x14ac:dyDescent="0.2">
      <c r="A1993" s="165"/>
      <c r="B1993" s="166" t="s">
        <v>518</v>
      </c>
      <c r="C1993" s="904" t="s">
        <v>519</v>
      </c>
      <c r="D1993" s="904"/>
      <c r="E1993" s="904"/>
      <c r="F1993" s="904"/>
      <c r="G1993" s="904"/>
      <c r="H1993" s="904"/>
      <c r="I1993" s="904"/>
      <c r="J1993" s="904"/>
      <c r="K1993" s="904"/>
      <c r="L1993" s="904"/>
      <c r="M1993" s="904"/>
      <c r="N1993" s="912"/>
      <c r="T1993" s="137" t="s">
        <v>519</v>
      </c>
    </row>
    <row r="1994" spans="1:24" s="132" customFormat="1" x14ac:dyDescent="0.2">
      <c r="A1994" s="167"/>
      <c r="B1994" s="166" t="s">
        <v>235</v>
      </c>
      <c r="C1994" s="904" t="s">
        <v>236</v>
      </c>
      <c r="D1994" s="904"/>
      <c r="E1994" s="904"/>
      <c r="F1994" s="168" t="s">
        <v>31</v>
      </c>
      <c r="G1994" s="168" t="s">
        <v>31</v>
      </c>
      <c r="H1994" s="168" t="s">
        <v>31</v>
      </c>
      <c r="I1994" s="168" t="s">
        <v>31</v>
      </c>
      <c r="J1994" s="169">
        <v>139.43</v>
      </c>
      <c r="K1994" s="168" t="s">
        <v>1897</v>
      </c>
      <c r="L1994" s="169">
        <v>65.62</v>
      </c>
      <c r="M1994" s="170" t="s">
        <v>31</v>
      </c>
      <c r="N1994" s="171" t="s">
        <v>31</v>
      </c>
      <c r="U1994" s="137" t="s">
        <v>236</v>
      </c>
    </row>
    <row r="1995" spans="1:24" s="132" customFormat="1" x14ac:dyDescent="0.2">
      <c r="A1995" s="167"/>
      <c r="B1995" s="166" t="s">
        <v>238</v>
      </c>
      <c r="C1995" s="904" t="s">
        <v>239</v>
      </c>
      <c r="D1995" s="904"/>
      <c r="E1995" s="904"/>
      <c r="F1995" s="168" t="s">
        <v>31</v>
      </c>
      <c r="G1995" s="168" t="s">
        <v>31</v>
      </c>
      <c r="H1995" s="168" t="s">
        <v>31</v>
      </c>
      <c r="I1995" s="168" t="s">
        <v>31</v>
      </c>
      <c r="J1995" s="169">
        <v>14.18</v>
      </c>
      <c r="K1995" s="168" t="s">
        <v>1897</v>
      </c>
      <c r="L1995" s="169">
        <v>6.67</v>
      </c>
      <c r="M1995" s="170" t="s">
        <v>31</v>
      </c>
      <c r="N1995" s="171" t="s">
        <v>31</v>
      </c>
      <c r="U1995" s="137" t="s">
        <v>239</v>
      </c>
    </row>
    <row r="1996" spans="1:24" s="132" customFormat="1" x14ac:dyDescent="0.2">
      <c r="A1996" s="167"/>
      <c r="B1996" s="166" t="s">
        <v>31</v>
      </c>
      <c r="C1996" s="904" t="s">
        <v>240</v>
      </c>
      <c r="D1996" s="904"/>
      <c r="E1996" s="904"/>
      <c r="F1996" s="168" t="s">
        <v>241</v>
      </c>
      <c r="G1996" s="168" t="s">
        <v>1535</v>
      </c>
      <c r="H1996" s="168" t="s">
        <v>1897</v>
      </c>
      <c r="I1996" s="168" t="s">
        <v>2557</v>
      </c>
      <c r="J1996" s="169" t="s">
        <v>31</v>
      </c>
      <c r="K1996" s="168" t="s">
        <v>31</v>
      </c>
      <c r="L1996" s="169" t="s">
        <v>31</v>
      </c>
      <c r="M1996" s="170" t="s">
        <v>31</v>
      </c>
      <c r="N1996" s="171" t="s">
        <v>31</v>
      </c>
      <c r="V1996" s="137" t="s">
        <v>240</v>
      </c>
    </row>
    <row r="1997" spans="1:24" s="132" customFormat="1" x14ac:dyDescent="0.2">
      <c r="A1997" s="167"/>
      <c r="B1997" s="166" t="s">
        <v>31</v>
      </c>
      <c r="C1997" s="917" t="s">
        <v>244</v>
      </c>
      <c r="D1997" s="917"/>
      <c r="E1997" s="917"/>
      <c r="F1997" s="159" t="s">
        <v>31</v>
      </c>
      <c r="G1997" s="159" t="s">
        <v>31</v>
      </c>
      <c r="H1997" s="159" t="s">
        <v>31</v>
      </c>
      <c r="I1997" s="159" t="s">
        <v>31</v>
      </c>
      <c r="J1997" s="160">
        <v>139.43</v>
      </c>
      <c r="K1997" s="159" t="s">
        <v>31</v>
      </c>
      <c r="L1997" s="160">
        <v>65.62</v>
      </c>
      <c r="M1997" s="161" t="s">
        <v>31</v>
      </c>
      <c r="N1997" s="162" t="s">
        <v>31</v>
      </c>
      <c r="W1997" s="137" t="s">
        <v>244</v>
      </c>
    </row>
    <row r="1998" spans="1:24" s="132" customFormat="1" x14ac:dyDescent="0.2">
      <c r="A1998" s="167"/>
      <c r="B1998" s="166" t="s">
        <v>31</v>
      </c>
      <c r="C1998" s="904" t="s">
        <v>245</v>
      </c>
      <c r="D1998" s="904"/>
      <c r="E1998" s="904"/>
      <c r="F1998" s="168" t="s">
        <v>31</v>
      </c>
      <c r="G1998" s="168" t="s">
        <v>31</v>
      </c>
      <c r="H1998" s="168" t="s">
        <v>31</v>
      </c>
      <c r="I1998" s="168" t="s">
        <v>31</v>
      </c>
      <c r="J1998" s="169" t="s">
        <v>31</v>
      </c>
      <c r="K1998" s="168" t="s">
        <v>31</v>
      </c>
      <c r="L1998" s="169">
        <v>6.67</v>
      </c>
      <c r="M1998" s="170" t="s">
        <v>31</v>
      </c>
      <c r="N1998" s="171" t="s">
        <v>31</v>
      </c>
      <c r="V1998" s="137" t="s">
        <v>245</v>
      </c>
    </row>
    <row r="1999" spans="1:24" s="132" customFormat="1" ht="33.75" x14ac:dyDescent="0.2">
      <c r="A1999" s="167"/>
      <c r="B1999" s="166" t="s">
        <v>246</v>
      </c>
      <c r="C1999" s="904" t="s">
        <v>247</v>
      </c>
      <c r="D1999" s="904"/>
      <c r="E1999" s="904"/>
      <c r="F1999" s="168" t="s">
        <v>144</v>
      </c>
      <c r="G1999" s="168" t="s">
        <v>248</v>
      </c>
      <c r="H1999" s="168" t="s">
        <v>31</v>
      </c>
      <c r="I1999" s="168" t="s">
        <v>248</v>
      </c>
      <c r="J1999" s="169" t="s">
        <v>31</v>
      </c>
      <c r="K1999" s="168" t="s">
        <v>31</v>
      </c>
      <c r="L1999" s="169">
        <v>6.34</v>
      </c>
      <c r="M1999" s="170" t="s">
        <v>31</v>
      </c>
      <c r="N1999" s="171" t="s">
        <v>31</v>
      </c>
      <c r="V1999" s="137" t="s">
        <v>247</v>
      </c>
    </row>
    <row r="2000" spans="1:24" s="132" customFormat="1" ht="22.5" x14ac:dyDescent="0.2">
      <c r="A2000" s="167"/>
      <c r="B2000" s="166" t="s">
        <v>249</v>
      </c>
      <c r="C2000" s="904" t="s">
        <v>250</v>
      </c>
      <c r="D2000" s="904"/>
      <c r="E2000" s="904"/>
      <c r="F2000" s="168" t="s">
        <v>144</v>
      </c>
      <c r="G2000" s="168" t="s">
        <v>251</v>
      </c>
      <c r="H2000" s="168" t="s">
        <v>31</v>
      </c>
      <c r="I2000" s="168" t="s">
        <v>251</v>
      </c>
      <c r="J2000" s="169" t="s">
        <v>31</v>
      </c>
      <c r="K2000" s="168" t="s">
        <v>31</v>
      </c>
      <c r="L2000" s="169">
        <v>3.34</v>
      </c>
      <c r="M2000" s="170" t="s">
        <v>31</v>
      </c>
      <c r="N2000" s="171" t="s">
        <v>31</v>
      </c>
      <c r="V2000" s="137" t="s">
        <v>250</v>
      </c>
    </row>
    <row r="2001" spans="1:24" s="132" customFormat="1" x14ac:dyDescent="0.2">
      <c r="A2001" s="172"/>
      <c r="B2001" s="173"/>
      <c r="C2001" s="918" t="s">
        <v>252</v>
      </c>
      <c r="D2001" s="918"/>
      <c r="E2001" s="918"/>
      <c r="F2001" s="174" t="s">
        <v>31</v>
      </c>
      <c r="G2001" s="174" t="s">
        <v>31</v>
      </c>
      <c r="H2001" s="174" t="s">
        <v>31</v>
      </c>
      <c r="I2001" s="174" t="s">
        <v>31</v>
      </c>
      <c r="J2001" s="175" t="s">
        <v>31</v>
      </c>
      <c r="K2001" s="174" t="s">
        <v>31</v>
      </c>
      <c r="L2001" s="175">
        <v>75.3</v>
      </c>
      <c r="M2001" s="161" t="s">
        <v>31</v>
      </c>
      <c r="N2001" s="176" t="s">
        <v>31</v>
      </c>
      <c r="X2001" s="137" t="s">
        <v>252</v>
      </c>
    </row>
    <row r="2002" spans="1:24" s="132" customFormat="1" ht="22.5" x14ac:dyDescent="0.2">
      <c r="A2002" s="157" t="s">
        <v>2604</v>
      </c>
      <c r="B2002" s="158" t="s">
        <v>1899</v>
      </c>
      <c r="C2002" s="917" t="s">
        <v>1900</v>
      </c>
      <c r="D2002" s="917"/>
      <c r="E2002" s="917"/>
      <c r="F2002" s="159" t="s">
        <v>386</v>
      </c>
      <c r="G2002" s="159" t="s">
        <v>31</v>
      </c>
      <c r="H2002" s="159" t="s">
        <v>31</v>
      </c>
      <c r="I2002" s="159" t="s">
        <v>2559</v>
      </c>
      <c r="J2002" s="160" t="s">
        <v>31</v>
      </c>
      <c r="K2002" s="159" t="s">
        <v>31</v>
      </c>
      <c r="L2002" s="160" t="s">
        <v>31</v>
      </c>
      <c r="M2002" s="161" t="s">
        <v>31</v>
      </c>
      <c r="N2002" s="162" t="s">
        <v>31</v>
      </c>
      <c r="R2002" s="137" t="s">
        <v>1900</v>
      </c>
    </row>
    <row r="2003" spans="1:24" s="132" customFormat="1" x14ac:dyDescent="0.2">
      <c r="A2003" s="163"/>
      <c r="B2003" s="164"/>
      <c r="C2003" s="904" t="s">
        <v>2560</v>
      </c>
      <c r="D2003" s="904"/>
      <c r="E2003" s="904"/>
      <c r="F2003" s="904"/>
      <c r="G2003" s="904"/>
      <c r="H2003" s="904"/>
      <c r="I2003" s="904"/>
      <c r="J2003" s="904"/>
      <c r="K2003" s="904"/>
      <c r="L2003" s="904"/>
      <c r="M2003" s="904"/>
      <c r="N2003" s="912"/>
      <c r="S2003" s="137" t="s">
        <v>2560</v>
      </c>
    </row>
    <row r="2004" spans="1:24" s="132" customFormat="1" ht="33.75" x14ac:dyDescent="0.2">
      <c r="A2004" s="165"/>
      <c r="B2004" s="166" t="s">
        <v>518</v>
      </c>
      <c r="C2004" s="904" t="s">
        <v>519</v>
      </c>
      <c r="D2004" s="904"/>
      <c r="E2004" s="904"/>
      <c r="F2004" s="904"/>
      <c r="G2004" s="904"/>
      <c r="H2004" s="904"/>
      <c r="I2004" s="904"/>
      <c r="J2004" s="904"/>
      <c r="K2004" s="904"/>
      <c r="L2004" s="904"/>
      <c r="M2004" s="904"/>
      <c r="N2004" s="912"/>
      <c r="T2004" s="137" t="s">
        <v>519</v>
      </c>
    </row>
    <row r="2005" spans="1:24" s="132" customFormat="1" x14ac:dyDescent="0.2">
      <c r="A2005" s="167"/>
      <c r="B2005" s="166" t="s">
        <v>225</v>
      </c>
      <c r="C2005" s="904" t="s">
        <v>255</v>
      </c>
      <c r="D2005" s="904"/>
      <c r="E2005" s="904"/>
      <c r="F2005" s="168" t="s">
        <v>31</v>
      </c>
      <c r="G2005" s="168" t="s">
        <v>31</v>
      </c>
      <c r="H2005" s="168" t="s">
        <v>31</v>
      </c>
      <c r="I2005" s="168" t="s">
        <v>31</v>
      </c>
      <c r="J2005" s="169">
        <v>127.61</v>
      </c>
      <c r="K2005" s="168" t="s">
        <v>520</v>
      </c>
      <c r="L2005" s="169">
        <v>200.19</v>
      </c>
      <c r="M2005" s="170" t="s">
        <v>31</v>
      </c>
      <c r="N2005" s="171" t="s">
        <v>31</v>
      </c>
      <c r="U2005" s="137" t="s">
        <v>255</v>
      </c>
    </row>
    <row r="2006" spans="1:24" s="132" customFormat="1" x14ac:dyDescent="0.2">
      <c r="A2006" s="167"/>
      <c r="B2006" s="166" t="s">
        <v>235</v>
      </c>
      <c r="C2006" s="904" t="s">
        <v>236</v>
      </c>
      <c r="D2006" s="904"/>
      <c r="E2006" s="904"/>
      <c r="F2006" s="168" t="s">
        <v>31</v>
      </c>
      <c r="G2006" s="168" t="s">
        <v>31</v>
      </c>
      <c r="H2006" s="168" t="s">
        <v>31</v>
      </c>
      <c r="I2006" s="168" t="s">
        <v>31</v>
      </c>
      <c r="J2006" s="169">
        <v>288.58</v>
      </c>
      <c r="K2006" s="168" t="s">
        <v>520</v>
      </c>
      <c r="L2006" s="169">
        <v>452.71</v>
      </c>
      <c r="M2006" s="170" t="s">
        <v>31</v>
      </c>
      <c r="N2006" s="171" t="s">
        <v>31</v>
      </c>
      <c r="U2006" s="137" t="s">
        <v>236</v>
      </c>
    </row>
    <row r="2007" spans="1:24" s="132" customFormat="1" x14ac:dyDescent="0.2">
      <c r="A2007" s="167"/>
      <c r="B2007" s="166" t="s">
        <v>238</v>
      </c>
      <c r="C2007" s="904" t="s">
        <v>239</v>
      </c>
      <c r="D2007" s="904"/>
      <c r="E2007" s="904"/>
      <c r="F2007" s="168" t="s">
        <v>31</v>
      </c>
      <c r="G2007" s="168" t="s">
        <v>31</v>
      </c>
      <c r="H2007" s="168" t="s">
        <v>31</v>
      </c>
      <c r="I2007" s="168" t="s">
        <v>31</v>
      </c>
      <c r="J2007" s="169">
        <v>31.49</v>
      </c>
      <c r="K2007" s="168" t="s">
        <v>520</v>
      </c>
      <c r="L2007" s="169">
        <v>49.4</v>
      </c>
      <c r="M2007" s="170" t="s">
        <v>31</v>
      </c>
      <c r="N2007" s="171" t="s">
        <v>31</v>
      </c>
      <c r="U2007" s="137" t="s">
        <v>239</v>
      </c>
    </row>
    <row r="2008" spans="1:24" s="132" customFormat="1" x14ac:dyDescent="0.2">
      <c r="A2008" s="167"/>
      <c r="B2008" s="166" t="s">
        <v>31</v>
      </c>
      <c r="C2008" s="904" t="s">
        <v>258</v>
      </c>
      <c r="D2008" s="904"/>
      <c r="E2008" s="904"/>
      <c r="F2008" s="168" t="s">
        <v>241</v>
      </c>
      <c r="G2008" s="168" t="s">
        <v>1903</v>
      </c>
      <c r="H2008" s="168" t="s">
        <v>520</v>
      </c>
      <c r="I2008" s="168" t="s">
        <v>2561</v>
      </c>
      <c r="J2008" s="169" t="s">
        <v>31</v>
      </c>
      <c r="K2008" s="168" t="s">
        <v>31</v>
      </c>
      <c r="L2008" s="169" t="s">
        <v>31</v>
      </c>
      <c r="M2008" s="170" t="s">
        <v>31</v>
      </c>
      <c r="N2008" s="171" t="s">
        <v>31</v>
      </c>
      <c r="V2008" s="137" t="s">
        <v>258</v>
      </c>
    </row>
    <row r="2009" spans="1:24" s="132" customFormat="1" x14ac:dyDescent="0.2">
      <c r="A2009" s="167"/>
      <c r="B2009" s="166" t="s">
        <v>31</v>
      </c>
      <c r="C2009" s="904" t="s">
        <v>240</v>
      </c>
      <c r="D2009" s="904"/>
      <c r="E2009" s="904"/>
      <c r="F2009" s="168" t="s">
        <v>241</v>
      </c>
      <c r="G2009" s="168" t="s">
        <v>1905</v>
      </c>
      <c r="H2009" s="168" t="s">
        <v>520</v>
      </c>
      <c r="I2009" s="168" t="s">
        <v>2562</v>
      </c>
      <c r="J2009" s="169" t="s">
        <v>31</v>
      </c>
      <c r="K2009" s="168" t="s">
        <v>31</v>
      </c>
      <c r="L2009" s="169" t="s">
        <v>31</v>
      </c>
      <c r="M2009" s="170" t="s">
        <v>31</v>
      </c>
      <c r="N2009" s="171" t="s">
        <v>31</v>
      </c>
      <c r="V2009" s="137" t="s">
        <v>240</v>
      </c>
    </row>
    <row r="2010" spans="1:24" s="132" customFormat="1" x14ac:dyDescent="0.2">
      <c r="A2010" s="167"/>
      <c r="B2010" s="166" t="s">
        <v>31</v>
      </c>
      <c r="C2010" s="917" t="s">
        <v>244</v>
      </c>
      <c r="D2010" s="917"/>
      <c r="E2010" s="917"/>
      <c r="F2010" s="159" t="s">
        <v>31</v>
      </c>
      <c r="G2010" s="159" t="s">
        <v>31</v>
      </c>
      <c r="H2010" s="159" t="s">
        <v>31</v>
      </c>
      <c r="I2010" s="159" t="s">
        <v>31</v>
      </c>
      <c r="J2010" s="160">
        <v>416.19</v>
      </c>
      <c r="K2010" s="159" t="s">
        <v>31</v>
      </c>
      <c r="L2010" s="160">
        <v>652.9</v>
      </c>
      <c r="M2010" s="161" t="s">
        <v>31</v>
      </c>
      <c r="N2010" s="162" t="s">
        <v>31</v>
      </c>
      <c r="W2010" s="137" t="s">
        <v>244</v>
      </c>
    </row>
    <row r="2011" spans="1:24" s="132" customFormat="1" x14ac:dyDescent="0.2">
      <c r="A2011" s="167"/>
      <c r="B2011" s="166" t="s">
        <v>31</v>
      </c>
      <c r="C2011" s="904" t="s">
        <v>245</v>
      </c>
      <c r="D2011" s="904"/>
      <c r="E2011" s="904"/>
      <c r="F2011" s="168" t="s">
        <v>31</v>
      </c>
      <c r="G2011" s="168" t="s">
        <v>31</v>
      </c>
      <c r="H2011" s="168" t="s">
        <v>31</v>
      </c>
      <c r="I2011" s="168" t="s">
        <v>31</v>
      </c>
      <c r="J2011" s="169" t="s">
        <v>31</v>
      </c>
      <c r="K2011" s="168" t="s">
        <v>31</v>
      </c>
      <c r="L2011" s="169">
        <v>249.59</v>
      </c>
      <c r="M2011" s="170" t="s">
        <v>31</v>
      </c>
      <c r="N2011" s="171" t="s">
        <v>31</v>
      </c>
      <c r="V2011" s="137" t="s">
        <v>245</v>
      </c>
    </row>
    <row r="2012" spans="1:24" s="132" customFormat="1" ht="33.75" x14ac:dyDescent="0.2">
      <c r="A2012" s="167"/>
      <c r="B2012" s="166" t="s">
        <v>246</v>
      </c>
      <c r="C2012" s="904" t="s">
        <v>247</v>
      </c>
      <c r="D2012" s="904"/>
      <c r="E2012" s="904"/>
      <c r="F2012" s="168" t="s">
        <v>144</v>
      </c>
      <c r="G2012" s="168" t="s">
        <v>248</v>
      </c>
      <c r="H2012" s="168" t="s">
        <v>31</v>
      </c>
      <c r="I2012" s="168" t="s">
        <v>248</v>
      </c>
      <c r="J2012" s="169" t="s">
        <v>31</v>
      </c>
      <c r="K2012" s="168" t="s">
        <v>31</v>
      </c>
      <c r="L2012" s="169">
        <v>237.11</v>
      </c>
      <c r="M2012" s="170" t="s">
        <v>31</v>
      </c>
      <c r="N2012" s="171" t="s">
        <v>31</v>
      </c>
      <c r="V2012" s="137" t="s">
        <v>247</v>
      </c>
    </row>
    <row r="2013" spans="1:24" s="132" customFormat="1" ht="22.5" x14ac:dyDescent="0.2">
      <c r="A2013" s="167"/>
      <c r="B2013" s="166" t="s">
        <v>249</v>
      </c>
      <c r="C2013" s="904" t="s">
        <v>250</v>
      </c>
      <c r="D2013" s="904"/>
      <c r="E2013" s="904"/>
      <c r="F2013" s="168" t="s">
        <v>144</v>
      </c>
      <c r="G2013" s="168" t="s">
        <v>251</v>
      </c>
      <c r="H2013" s="168" t="s">
        <v>31</v>
      </c>
      <c r="I2013" s="168" t="s">
        <v>251</v>
      </c>
      <c r="J2013" s="169" t="s">
        <v>31</v>
      </c>
      <c r="K2013" s="168" t="s">
        <v>31</v>
      </c>
      <c r="L2013" s="169">
        <v>124.8</v>
      </c>
      <c r="M2013" s="170" t="s">
        <v>31</v>
      </c>
      <c r="N2013" s="171" t="s">
        <v>31</v>
      </c>
      <c r="V2013" s="137" t="s">
        <v>250</v>
      </c>
    </row>
    <row r="2014" spans="1:24" s="132" customFormat="1" x14ac:dyDescent="0.2">
      <c r="A2014" s="172"/>
      <c r="B2014" s="173"/>
      <c r="C2014" s="918" t="s">
        <v>252</v>
      </c>
      <c r="D2014" s="918"/>
      <c r="E2014" s="918"/>
      <c r="F2014" s="174" t="s">
        <v>31</v>
      </c>
      <c r="G2014" s="174" t="s">
        <v>31</v>
      </c>
      <c r="H2014" s="174" t="s">
        <v>31</v>
      </c>
      <c r="I2014" s="174" t="s">
        <v>31</v>
      </c>
      <c r="J2014" s="175" t="s">
        <v>31</v>
      </c>
      <c r="K2014" s="174" t="s">
        <v>31</v>
      </c>
      <c r="L2014" s="175">
        <v>1014.81</v>
      </c>
      <c r="M2014" s="161" t="s">
        <v>31</v>
      </c>
      <c r="N2014" s="176" t="s">
        <v>31</v>
      </c>
      <c r="X2014" s="137" t="s">
        <v>252</v>
      </c>
    </row>
    <row r="2015" spans="1:24" s="132" customFormat="1" ht="45" x14ac:dyDescent="0.2">
      <c r="A2015" s="157" t="s">
        <v>2605</v>
      </c>
      <c r="B2015" s="158" t="s">
        <v>1918</v>
      </c>
      <c r="C2015" s="917" t="s">
        <v>1919</v>
      </c>
      <c r="D2015" s="917"/>
      <c r="E2015" s="917"/>
      <c r="F2015" s="159" t="s">
        <v>386</v>
      </c>
      <c r="G2015" s="159" t="s">
        <v>31</v>
      </c>
      <c r="H2015" s="159" t="s">
        <v>31</v>
      </c>
      <c r="I2015" s="159" t="s">
        <v>2606</v>
      </c>
      <c r="J2015" s="160" t="s">
        <v>31</v>
      </c>
      <c r="K2015" s="159" t="s">
        <v>31</v>
      </c>
      <c r="L2015" s="160" t="s">
        <v>31</v>
      </c>
      <c r="M2015" s="161" t="s">
        <v>31</v>
      </c>
      <c r="N2015" s="162" t="s">
        <v>31</v>
      </c>
      <c r="R2015" s="137" t="s">
        <v>1919</v>
      </c>
    </row>
    <row r="2016" spans="1:24" s="132" customFormat="1" x14ac:dyDescent="0.2">
      <c r="A2016" s="163"/>
      <c r="B2016" s="164"/>
      <c r="C2016" s="904" t="s">
        <v>2607</v>
      </c>
      <c r="D2016" s="904"/>
      <c r="E2016" s="904"/>
      <c r="F2016" s="904"/>
      <c r="G2016" s="904"/>
      <c r="H2016" s="904"/>
      <c r="I2016" s="904"/>
      <c r="J2016" s="904"/>
      <c r="K2016" s="904"/>
      <c r="L2016" s="904"/>
      <c r="M2016" s="904"/>
      <c r="N2016" s="912"/>
      <c r="S2016" s="137" t="s">
        <v>2607</v>
      </c>
    </row>
    <row r="2017" spans="1:25" s="132" customFormat="1" ht="33.75" x14ac:dyDescent="0.2">
      <c r="A2017" s="165"/>
      <c r="B2017" s="166" t="s">
        <v>518</v>
      </c>
      <c r="C2017" s="904" t="s">
        <v>519</v>
      </c>
      <c r="D2017" s="904"/>
      <c r="E2017" s="904"/>
      <c r="F2017" s="904"/>
      <c r="G2017" s="904"/>
      <c r="H2017" s="904"/>
      <c r="I2017" s="904"/>
      <c r="J2017" s="904"/>
      <c r="K2017" s="904"/>
      <c r="L2017" s="904"/>
      <c r="M2017" s="904"/>
      <c r="N2017" s="912"/>
      <c r="T2017" s="137" t="s">
        <v>519</v>
      </c>
    </row>
    <row r="2018" spans="1:25" s="132" customFormat="1" x14ac:dyDescent="0.2">
      <c r="A2018" s="167"/>
      <c r="B2018" s="166" t="s">
        <v>225</v>
      </c>
      <c r="C2018" s="904" t="s">
        <v>255</v>
      </c>
      <c r="D2018" s="904"/>
      <c r="E2018" s="904"/>
      <c r="F2018" s="168" t="s">
        <v>31</v>
      </c>
      <c r="G2018" s="168" t="s">
        <v>31</v>
      </c>
      <c r="H2018" s="168" t="s">
        <v>31</v>
      </c>
      <c r="I2018" s="168" t="s">
        <v>31</v>
      </c>
      <c r="J2018" s="169">
        <v>2874.61</v>
      </c>
      <c r="K2018" s="168" t="s">
        <v>520</v>
      </c>
      <c r="L2018" s="169">
        <v>470.72</v>
      </c>
      <c r="M2018" s="170" t="s">
        <v>31</v>
      </c>
      <c r="N2018" s="171" t="s">
        <v>31</v>
      </c>
      <c r="U2018" s="137" t="s">
        <v>255</v>
      </c>
    </row>
    <row r="2019" spans="1:25" s="132" customFormat="1" x14ac:dyDescent="0.2">
      <c r="A2019" s="167"/>
      <c r="B2019" s="166" t="s">
        <v>235</v>
      </c>
      <c r="C2019" s="904" t="s">
        <v>236</v>
      </c>
      <c r="D2019" s="904"/>
      <c r="E2019" s="904"/>
      <c r="F2019" s="168" t="s">
        <v>31</v>
      </c>
      <c r="G2019" s="168" t="s">
        <v>31</v>
      </c>
      <c r="H2019" s="168" t="s">
        <v>31</v>
      </c>
      <c r="I2019" s="168" t="s">
        <v>31</v>
      </c>
      <c r="J2019" s="169">
        <v>2606.02</v>
      </c>
      <c r="K2019" s="168" t="s">
        <v>520</v>
      </c>
      <c r="L2019" s="169">
        <v>426.74</v>
      </c>
      <c r="M2019" s="170" t="s">
        <v>31</v>
      </c>
      <c r="N2019" s="171" t="s">
        <v>31</v>
      </c>
      <c r="U2019" s="137" t="s">
        <v>236</v>
      </c>
    </row>
    <row r="2020" spans="1:25" s="132" customFormat="1" x14ac:dyDescent="0.2">
      <c r="A2020" s="167"/>
      <c r="B2020" s="166" t="s">
        <v>238</v>
      </c>
      <c r="C2020" s="904" t="s">
        <v>239</v>
      </c>
      <c r="D2020" s="904"/>
      <c r="E2020" s="904"/>
      <c r="F2020" s="168" t="s">
        <v>31</v>
      </c>
      <c r="G2020" s="168" t="s">
        <v>31</v>
      </c>
      <c r="H2020" s="168" t="s">
        <v>31</v>
      </c>
      <c r="I2020" s="168" t="s">
        <v>31</v>
      </c>
      <c r="J2020" s="169">
        <v>380.59</v>
      </c>
      <c r="K2020" s="168" t="s">
        <v>520</v>
      </c>
      <c r="L2020" s="169">
        <v>62.32</v>
      </c>
      <c r="M2020" s="170" t="s">
        <v>31</v>
      </c>
      <c r="N2020" s="171" t="s">
        <v>31</v>
      </c>
      <c r="U2020" s="137" t="s">
        <v>239</v>
      </c>
    </row>
    <row r="2021" spans="1:25" s="132" customFormat="1" x14ac:dyDescent="0.2">
      <c r="A2021" s="167"/>
      <c r="B2021" s="166" t="s">
        <v>256</v>
      </c>
      <c r="C2021" s="904" t="s">
        <v>257</v>
      </c>
      <c r="D2021" s="904"/>
      <c r="E2021" s="904"/>
      <c r="F2021" s="168" t="s">
        <v>31</v>
      </c>
      <c r="G2021" s="168" t="s">
        <v>31</v>
      </c>
      <c r="H2021" s="168" t="s">
        <v>31</v>
      </c>
      <c r="I2021" s="168" t="s">
        <v>31</v>
      </c>
      <c r="J2021" s="169">
        <v>3287.63</v>
      </c>
      <c r="K2021" s="168" t="s">
        <v>31</v>
      </c>
      <c r="L2021" s="169">
        <v>430.68</v>
      </c>
      <c r="M2021" s="170" t="s">
        <v>31</v>
      </c>
      <c r="N2021" s="171" t="s">
        <v>31</v>
      </c>
      <c r="U2021" s="137" t="s">
        <v>257</v>
      </c>
    </row>
    <row r="2022" spans="1:25" s="132" customFormat="1" x14ac:dyDescent="0.2">
      <c r="A2022" s="167"/>
      <c r="B2022" s="166" t="s">
        <v>31</v>
      </c>
      <c r="C2022" s="904" t="s">
        <v>258</v>
      </c>
      <c r="D2022" s="904"/>
      <c r="E2022" s="904"/>
      <c r="F2022" s="168" t="s">
        <v>241</v>
      </c>
      <c r="G2022" s="168" t="s">
        <v>1922</v>
      </c>
      <c r="H2022" s="168" t="s">
        <v>520</v>
      </c>
      <c r="I2022" s="168" t="s">
        <v>2608</v>
      </c>
      <c r="J2022" s="169" t="s">
        <v>31</v>
      </c>
      <c r="K2022" s="168" t="s">
        <v>31</v>
      </c>
      <c r="L2022" s="169" t="s">
        <v>31</v>
      </c>
      <c r="M2022" s="170" t="s">
        <v>31</v>
      </c>
      <c r="N2022" s="171" t="s">
        <v>31</v>
      </c>
      <c r="V2022" s="137" t="s">
        <v>258</v>
      </c>
    </row>
    <row r="2023" spans="1:25" s="132" customFormat="1" x14ac:dyDescent="0.2">
      <c r="A2023" s="167"/>
      <c r="B2023" s="166" t="s">
        <v>31</v>
      </c>
      <c r="C2023" s="904" t="s">
        <v>240</v>
      </c>
      <c r="D2023" s="904"/>
      <c r="E2023" s="904"/>
      <c r="F2023" s="168" t="s">
        <v>241</v>
      </c>
      <c r="G2023" s="168" t="s">
        <v>1924</v>
      </c>
      <c r="H2023" s="168" t="s">
        <v>520</v>
      </c>
      <c r="I2023" s="168" t="s">
        <v>2609</v>
      </c>
      <c r="J2023" s="169" t="s">
        <v>31</v>
      </c>
      <c r="K2023" s="168" t="s">
        <v>31</v>
      </c>
      <c r="L2023" s="169" t="s">
        <v>31</v>
      </c>
      <c r="M2023" s="170" t="s">
        <v>31</v>
      </c>
      <c r="N2023" s="171" t="s">
        <v>31</v>
      </c>
      <c r="V2023" s="137" t="s">
        <v>240</v>
      </c>
    </row>
    <row r="2024" spans="1:25" s="132" customFormat="1" x14ac:dyDescent="0.2">
      <c r="A2024" s="167"/>
      <c r="B2024" s="166" t="s">
        <v>31</v>
      </c>
      <c r="C2024" s="917" t="s">
        <v>244</v>
      </c>
      <c r="D2024" s="917"/>
      <c r="E2024" s="917"/>
      <c r="F2024" s="159" t="s">
        <v>31</v>
      </c>
      <c r="G2024" s="159" t="s">
        <v>31</v>
      </c>
      <c r="H2024" s="159" t="s">
        <v>31</v>
      </c>
      <c r="I2024" s="159" t="s">
        <v>31</v>
      </c>
      <c r="J2024" s="160">
        <v>8768.26</v>
      </c>
      <c r="K2024" s="159" t="s">
        <v>31</v>
      </c>
      <c r="L2024" s="160">
        <v>1328.14</v>
      </c>
      <c r="M2024" s="161" t="s">
        <v>31</v>
      </c>
      <c r="N2024" s="162" t="s">
        <v>31</v>
      </c>
      <c r="W2024" s="137" t="s">
        <v>244</v>
      </c>
    </row>
    <row r="2025" spans="1:25" s="132" customFormat="1" x14ac:dyDescent="0.2">
      <c r="A2025" s="167"/>
      <c r="B2025" s="166" t="s">
        <v>31</v>
      </c>
      <c r="C2025" s="904" t="s">
        <v>245</v>
      </c>
      <c r="D2025" s="904"/>
      <c r="E2025" s="904"/>
      <c r="F2025" s="168" t="s">
        <v>31</v>
      </c>
      <c r="G2025" s="168" t="s">
        <v>31</v>
      </c>
      <c r="H2025" s="168" t="s">
        <v>31</v>
      </c>
      <c r="I2025" s="168" t="s">
        <v>31</v>
      </c>
      <c r="J2025" s="169" t="s">
        <v>31</v>
      </c>
      <c r="K2025" s="168" t="s">
        <v>31</v>
      </c>
      <c r="L2025" s="169">
        <v>533.04</v>
      </c>
      <c r="M2025" s="170" t="s">
        <v>31</v>
      </c>
      <c r="N2025" s="171" t="s">
        <v>31</v>
      </c>
      <c r="V2025" s="137" t="s">
        <v>245</v>
      </c>
    </row>
    <row r="2026" spans="1:25" s="132" customFormat="1" ht="33.75" x14ac:dyDescent="0.2">
      <c r="A2026" s="167"/>
      <c r="B2026" s="166" t="s">
        <v>549</v>
      </c>
      <c r="C2026" s="904" t="s">
        <v>550</v>
      </c>
      <c r="D2026" s="904"/>
      <c r="E2026" s="904"/>
      <c r="F2026" s="168" t="s">
        <v>144</v>
      </c>
      <c r="G2026" s="168" t="s">
        <v>551</v>
      </c>
      <c r="H2026" s="168" t="s">
        <v>31</v>
      </c>
      <c r="I2026" s="168" t="s">
        <v>551</v>
      </c>
      <c r="J2026" s="169" t="s">
        <v>31</v>
      </c>
      <c r="K2026" s="168" t="s">
        <v>31</v>
      </c>
      <c r="L2026" s="169">
        <v>559.69000000000005</v>
      </c>
      <c r="M2026" s="170" t="s">
        <v>31</v>
      </c>
      <c r="N2026" s="171" t="s">
        <v>31</v>
      </c>
      <c r="V2026" s="137" t="s">
        <v>550</v>
      </c>
    </row>
    <row r="2027" spans="1:25" s="132" customFormat="1" ht="33.75" x14ac:dyDescent="0.2">
      <c r="A2027" s="167"/>
      <c r="B2027" s="166" t="s">
        <v>552</v>
      </c>
      <c r="C2027" s="904" t="s">
        <v>553</v>
      </c>
      <c r="D2027" s="904"/>
      <c r="E2027" s="904"/>
      <c r="F2027" s="168" t="s">
        <v>144</v>
      </c>
      <c r="G2027" s="168" t="s">
        <v>554</v>
      </c>
      <c r="H2027" s="168" t="s">
        <v>31</v>
      </c>
      <c r="I2027" s="168" t="s">
        <v>554</v>
      </c>
      <c r="J2027" s="169" t="s">
        <v>31</v>
      </c>
      <c r="K2027" s="168" t="s">
        <v>31</v>
      </c>
      <c r="L2027" s="169">
        <v>346.48</v>
      </c>
      <c r="M2027" s="170" t="s">
        <v>31</v>
      </c>
      <c r="N2027" s="171" t="s">
        <v>31</v>
      </c>
      <c r="V2027" s="137" t="s">
        <v>553</v>
      </c>
    </row>
    <row r="2028" spans="1:25" s="132" customFormat="1" x14ac:dyDescent="0.2">
      <c r="A2028" s="172"/>
      <c r="B2028" s="173"/>
      <c r="C2028" s="918" t="s">
        <v>252</v>
      </c>
      <c r="D2028" s="918"/>
      <c r="E2028" s="918"/>
      <c r="F2028" s="174" t="s">
        <v>31</v>
      </c>
      <c r="G2028" s="174" t="s">
        <v>31</v>
      </c>
      <c r="H2028" s="174" t="s">
        <v>31</v>
      </c>
      <c r="I2028" s="174" t="s">
        <v>31</v>
      </c>
      <c r="J2028" s="175" t="s">
        <v>31</v>
      </c>
      <c r="K2028" s="174" t="s">
        <v>31</v>
      </c>
      <c r="L2028" s="175">
        <v>2234.31</v>
      </c>
      <c r="M2028" s="161" t="s">
        <v>31</v>
      </c>
      <c r="N2028" s="176" t="s">
        <v>31</v>
      </c>
      <c r="X2028" s="137" t="s">
        <v>252</v>
      </c>
    </row>
    <row r="2029" spans="1:25" s="132" customFormat="1" ht="22.5" x14ac:dyDescent="0.2">
      <c r="A2029" s="157" t="s">
        <v>2610</v>
      </c>
      <c r="B2029" s="158" t="s">
        <v>555</v>
      </c>
      <c r="C2029" s="917" t="s">
        <v>556</v>
      </c>
      <c r="D2029" s="917"/>
      <c r="E2029" s="917"/>
      <c r="F2029" s="159" t="s">
        <v>401</v>
      </c>
      <c r="G2029" s="159" t="s">
        <v>31</v>
      </c>
      <c r="H2029" s="159" t="s">
        <v>31</v>
      </c>
      <c r="I2029" s="159" t="s">
        <v>2611</v>
      </c>
      <c r="J2029" s="160">
        <v>790</v>
      </c>
      <c r="K2029" s="159" t="s">
        <v>31</v>
      </c>
      <c r="L2029" s="160">
        <v>10504.24</v>
      </c>
      <c r="M2029" s="161" t="s">
        <v>31</v>
      </c>
      <c r="N2029" s="162" t="s">
        <v>31</v>
      </c>
      <c r="R2029" s="137" t="s">
        <v>556</v>
      </c>
    </row>
    <row r="2030" spans="1:25" s="132" customFormat="1" x14ac:dyDescent="0.2">
      <c r="A2030" s="157" t="s">
        <v>2612</v>
      </c>
      <c r="B2030" s="158" t="s">
        <v>558</v>
      </c>
      <c r="C2030" s="917" t="s">
        <v>559</v>
      </c>
      <c r="D2030" s="917"/>
      <c r="E2030" s="917"/>
      <c r="F2030" s="159" t="s">
        <v>401</v>
      </c>
      <c r="G2030" s="159" t="s">
        <v>31</v>
      </c>
      <c r="H2030" s="159" t="s">
        <v>31</v>
      </c>
      <c r="I2030" s="159" t="s">
        <v>2613</v>
      </c>
      <c r="J2030" s="160">
        <v>10.63</v>
      </c>
      <c r="K2030" s="159" t="s">
        <v>31</v>
      </c>
      <c r="L2030" s="160">
        <v>139.25</v>
      </c>
      <c r="M2030" s="161" t="s">
        <v>31</v>
      </c>
      <c r="N2030" s="162" t="s">
        <v>31</v>
      </c>
      <c r="R2030" s="137" t="s">
        <v>559</v>
      </c>
    </row>
    <row r="2031" spans="1:25" s="132" customFormat="1" x14ac:dyDescent="0.2">
      <c r="A2031" s="163"/>
      <c r="B2031" s="164"/>
      <c r="C2031" s="904" t="s">
        <v>561</v>
      </c>
      <c r="D2031" s="904"/>
      <c r="E2031" s="904"/>
      <c r="F2031" s="904"/>
      <c r="G2031" s="904"/>
      <c r="H2031" s="904"/>
      <c r="I2031" s="904"/>
      <c r="J2031" s="904"/>
      <c r="K2031" s="904"/>
      <c r="L2031" s="904"/>
      <c r="M2031" s="904"/>
      <c r="N2031" s="912"/>
      <c r="Y2031" s="137" t="s">
        <v>561</v>
      </c>
    </row>
    <row r="2032" spans="1:25" s="132" customFormat="1" ht="22.5" x14ac:dyDescent="0.2">
      <c r="A2032" s="157" t="s">
        <v>2614</v>
      </c>
      <c r="B2032" s="158" t="s">
        <v>1932</v>
      </c>
      <c r="C2032" s="917" t="s">
        <v>1933</v>
      </c>
      <c r="D2032" s="917"/>
      <c r="E2032" s="917"/>
      <c r="F2032" s="159" t="s">
        <v>564</v>
      </c>
      <c r="G2032" s="159" t="s">
        <v>31</v>
      </c>
      <c r="H2032" s="159" t="s">
        <v>31</v>
      </c>
      <c r="I2032" s="159" t="s">
        <v>2615</v>
      </c>
      <c r="J2032" s="160">
        <v>5488.69</v>
      </c>
      <c r="K2032" s="159" t="s">
        <v>31</v>
      </c>
      <c r="L2032" s="160">
        <v>728.9</v>
      </c>
      <c r="M2032" s="161" t="s">
        <v>31</v>
      </c>
      <c r="N2032" s="162" t="s">
        <v>31</v>
      </c>
      <c r="R2032" s="137" t="s">
        <v>1933</v>
      </c>
    </row>
    <row r="2033" spans="1:22" s="132" customFormat="1" x14ac:dyDescent="0.2">
      <c r="A2033" s="163"/>
      <c r="B2033" s="164"/>
      <c r="C2033" s="904" t="s">
        <v>2616</v>
      </c>
      <c r="D2033" s="904"/>
      <c r="E2033" s="904"/>
      <c r="F2033" s="904"/>
      <c r="G2033" s="904"/>
      <c r="H2033" s="904"/>
      <c r="I2033" s="904"/>
      <c r="J2033" s="904"/>
      <c r="K2033" s="904"/>
      <c r="L2033" s="904"/>
      <c r="M2033" s="904"/>
      <c r="N2033" s="912"/>
      <c r="S2033" s="137" t="s">
        <v>2616</v>
      </c>
    </row>
    <row r="2034" spans="1:22" s="132" customFormat="1" ht="22.5" x14ac:dyDescent="0.2">
      <c r="A2034" s="157" t="s">
        <v>2617</v>
      </c>
      <c r="B2034" s="158" t="s">
        <v>1936</v>
      </c>
      <c r="C2034" s="917" t="s">
        <v>1937</v>
      </c>
      <c r="D2034" s="917"/>
      <c r="E2034" s="917"/>
      <c r="F2034" s="159" t="s">
        <v>564</v>
      </c>
      <c r="G2034" s="159" t="s">
        <v>31</v>
      </c>
      <c r="H2034" s="159" t="s">
        <v>31</v>
      </c>
      <c r="I2034" s="159" t="s">
        <v>2618</v>
      </c>
      <c r="J2034" s="160">
        <v>5802.77</v>
      </c>
      <c r="K2034" s="159" t="s">
        <v>31</v>
      </c>
      <c r="L2034" s="160">
        <v>525.15</v>
      </c>
      <c r="M2034" s="161" t="s">
        <v>31</v>
      </c>
      <c r="N2034" s="162" t="s">
        <v>31</v>
      </c>
      <c r="R2034" s="137" t="s">
        <v>1937</v>
      </c>
    </row>
    <row r="2035" spans="1:22" s="132" customFormat="1" x14ac:dyDescent="0.2">
      <c r="A2035" s="163"/>
      <c r="B2035" s="164"/>
      <c r="C2035" s="904" t="s">
        <v>2619</v>
      </c>
      <c r="D2035" s="904"/>
      <c r="E2035" s="904"/>
      <c r="F2035" s="904"/>
      <c r="G2035" s="904"/>
      <c r="H2035" s="904"/>
      <c r="I2035" s="904"/>
      <c r="J2035" s="904"/>
      <c r="K2035" s="904"/>
      <c r="L2035" s="904"/>
      <c r="M2035" s="904"/>
      <c r="N2035" s="912"/>
      <c r="S2035" s="137" t="s">
        <v>2619</v>
      </c>
    </row>
    <row r="2036" spans="1:22" s="132" customFormat="1" ht="22.5" x14ac:dyDescent="0.2">
      <c r="A2036" s="157" t="s">
        <v>2620</v>
      </c>
      <c r="B2036" s="158" t="s">
        <v>2621</v>
      </c>
      <c r="C2036" s="917" t="s">
        <v>2622</v>
      </c>
      <c r="D2036" s="917"/>
      <c r="E2036" s="917"/>
      <c r="F2036" s="159" t="s">
        <v>564</v>
      </c>
      <c r="G2036" s="159" t="s">
        <v>31</v>
      </c>
      <c r="H2036" s="159" t="s">
        <v>31</v>
      </c>
      <c r="I2036" s="159" t="s">
        <v>2623</v>
      </c>
      <c r="J2036" s="160">
        <v>6213.48</v>
      </c>
      <c r="K2036" s="159" t="s">
        <v>31</v>
      </c>
      <c r="L2036" s="160">
        <v>1757.17</v>
      </c>
      <c r="M2036" s="161" t="s">
        <v>31</v>
      </c>
      <c r="N2036" s="162" t="s">
        <v>31</v>
      </c>
      <c r="R2036" s="137" t="s">
        <v>2622</v>
      </c>
    </row>
    <row r="2037" spans="1:22" s="132" customFormat="1" x14ac:dyDescent="0.2">
      <c r="A2037" s="163"/>
      <c r="B2037" s="164"/>
      <c r="C2037" s="904" t="s">
        <v>2624</v>
      </c>
      <c r="D2037" s="904"/>
      <c r="E2037" s="904"/>
      <c r="F2037" s="904"/>
      <c r="G2037" s="904"/>
      <c r="H2037" s="904"/>
      <c r="I2037" s="904"/>
      <c r="J2037" s="904"/>
      <c r="K2037" s="904"/>
      <c r="L2037" s="904"/>
      <c r="M2037" s="904"/>
      <c r="N2037" s="912"/>
      <c r="S2037" s="137" t="s">
        <v>2624</v>
      </c>
    </row>
    <row r="2038" spans="1:22" s="132" customFormat="1" ht="22.5" x14ac:dyDescent="0.2">
      <c r="A2038" s="157" t="s">
        <v>2625</v>
      </c>
      <c r="B2038" s="158" t="s">
        <v>2626</v>
      </c>
      <c r="C2038" s="917" t="s">
        <v>2627</v>
      </c>
      <c r="D2038" s="917"/>
      <c r="E2038" s="917"/>
      <c r="F2038" s="159" t="s">
        <v>564</v>
      </c>
      <c r="G2038" s="159" t="s">
        <v>31</v>
      </c>
      <c r="H2038" s="159" t="s">
        <v>31</v>
      </c>
      <c r="I2038" s="159" t="s">
        <v>2628</v>
      </c>
      <c r="J2038" s="160">
        <v>6213.48</v>
      </c>
      <c r="K2038" s="159" t="s">
        <v>31</v>
      </c>
      <c r="L2038" s="160">
        <v>890.39</v>
      </c>
      <c r="M2038" s="161" t="s">
        <v>31</v>
      </c>
      <c r="N2038" s="162" t="s">
        <v>31</v>
      </c>
      <c r="R2038" s="137" t="s">
        <v>2627</v>
      </c>
    </row>
    <row r="2039" spans="1:22" s="132" customFormat="1" x14ac:dyDescent="0.2">
      <c r="A2039" s="163"/>
      <c r="B2039" s="164"/>
      <c r="C2039" s="904" t="s">
        <v>2629</v>
      </c>
      <c r="D2039" s="904"/>
      <c r="E2039" s="904"/>
      <c r="F2039" s="904"/>
      <c r="G2039" s="904"/>
      <c r="H2039" s="904"/>
      <c r="I2039" s="904"/>
      <c r="J2039" s="904"/>
      <c r="K2039" s="904"/>
      <c r="L2039" s="904"/>
      <c r="M2039" s="904"/>
      <c r="N2039" s="912"/>
      <c r="S2039" s="137" t="s">
        <v>2629</v>
      </c>
    </row>
    <row r="2040" spans="1:22" s="132" customFormat="1" ht="33.75" x14ac:dyDescent="0.2">
      <c r="A2040" s="157" t="s">
        <v>2630</v>
      </c>
      <c r="B2040" s="158" t="s">
        <v>1940</v>
      </c>
      <c r="C2040" s="917" t="s">
        <v>1941</v>
      </c>
      <c r="D2040" s="917"/>
      <c r="E2040" s="917"/>
      <c r="F2040" s="159" t="s">
        <v>569</v>
      </c>
      <c r="G2040" s="159" t="s">
        <v>31</v>
      </c>
      <c r="H2040" s="159" t="s">
        <v>31</v>
      </c>
      <c r="I2040" s="159" t="s">
        <v>2631</v>
      </c>
      <c r="J2040" s="160" t="s">
        <v>31</v>
      </c>
      <c r="K2040" s="159" t="s">
        <v>31</v>
      </c>
      <c r="L2040" s="160" t="s">
        <v>31</v>
      </c>
      <c r="M2040" s="161" t="s">
        <v>31</v>
      </c>
      <c r="N2040" s="162" t="s">
        <v>31</v>
      </c>
      <c r="R2040" s="137" t="s">
        <v>1941</v>
      </c>
    </row>
    <row r="2041" spans="1:22" s="132" customFormat="1" x14ac:dyDescent="0.2">
      <c r="A2041" s="163"/>
      <c r="B2041" s="164"/>
      <c r="C2041" s="904" t="s">
        <v>2632</v>
      </c>
      <c r="D2041" s="904"/>
      <c r="E2041" s="904"/>
      <c r="F2041" s="904"/>
      <c r="G2041" s="904"/>
      <c r="H2041" s="904"/>
      <c r="I2041" s="904"/>
      <c r="J2041" s="904"/>
      <c r="K2041" s="904"/>
      <c r="L2041" s="904"/>
      <c r="M2041" s="904"/>
      <c r="N2041" s="912"/>
      <c r="S2041" s="137" t="s">
        <v>2632</v>
      </c>
    </row>
    <row r="2042" spans="1:22" s="132" customFormat="1" ht="33.75" x14ac:dyDescent="0.2">
      <c r="A2042" s="165"/>
      <c r="B2042" s="166" t="s">
        <v>518</v>
      </c>
      <c r="C2042" s="904" t="s">
        <v>519</v>
      </c>
      <c r="D2042" s="904"/>
      <c r="E2042" s="904"/>
      <c r="F2042" s="904"/>
      <c r="G2042" s="904"/>
      <c r="H2042" s="904"/>
      <c r="I2042" s="904"/>
      <c r="J2042" s="904"/>
      <c r="K2042" s="904"/>
      <c r="L2042" s="904"/>
      <c r="M2042" s="904"/>
      <c r="N2042" s="912"/>
      <c r="T2042" s="137" t="s">
        <v>519</v>
      </c>
    </row>
    <row r="2043" spans="1:22" s="132" customFormat="1" x14ac:dyDescent="0.2">
      <c r="A2043" s="167"/>
      <c r="B2043" s="166" t="s">
        <v>225</v>
      </c>
      <c r="C2043" s="904" t="s">
        <v>255</v>
      </c>
      <c r="D2043" s="904"/>
      <c r="E2043" s="904"/>
      <c r="F2043" s="168" t="s">
        <v>31</v>
      </c>
      <c r="G2043" s="168" t="s">
        <v>31</v>
      </c>
      <c r="H2043" s="168" t="s">
        <v>31</v>
      </c>
      <c r="I2043" s="168" t="s">
        <v>31</v>
      </c>
      <c r="J2043" s="169">
        <v>86.7</v>
      </c>
      <c r="K2043" s="168" t="s">
        <v>520</v>
      </c>
      <c r="L2043" s="169">
        <v>106.21</v>
      </c>
      <c r="M2043" s="170" t="s">
        <v>31</v>
      </c>
      <c r="N2043" s="171" t="s">
        <v>31</v>
      </c>
      <c r="U2043" s="137" t="s">
        <v>255</v>
      </c>
    </row>
    <row r="2044" spans="1:22" s="132" customFormat="1" x14ac:dyDescent="0.2">
      <c r="A2044" s="167"/>
      <c r="B2044" s="166" t="s">
        <v>235</v>
      </c>
      <c r="C2044" s="904" t="s">
        <v>236</v>
      </c>
      <c r="D2044" s="904"/>
      <c r="E2044" s="904"/>
      <c r="F2044" s="168" t="s">
        <v>31</v>
      </c>
      <c r="G2044" s="168" t="s">
        <v>31</v>
      </c>
      <c r="H2044" s="168" t="s">
        <v>31</v>
      </c>
      <c r="I2044" s="168" t="s">
        <v>31</v>
      </c>
      <c r="J2044" s="169">
        <v>16.61</v>
      </c>
      <c r="K2044" s="168" t="s">
        <v>520</v>
      </c>
      <c r="L2044" s="169">
        <v>20.350000000000001</v>
      </c>
      <c r="M2044" s="170" t="s">
        <v>31</v>
      </c>
      <c r="N2044" s="171" t="s">
        <v>31</v>
      </c>
      <c r="U2044" s="137" t="s">
        <v>236</v>
      </c>
    </row>
    <row r="2045" spans="1:22" s="132" customFormat="1" x14ac:dyDescent="0.2">
      <c r="A2045" s="167"/>
      <c r="B2045" s="166" t="s">
        <v>238</v>
      </c>
      <c r="C2045" s="904" t="s">
        <v>239</v>
      </c>
      <c r="D2045" s="904"/>
      <c r="E2045" s="904"/>
      <c r="F2045" s="168" t="s">
        <v>31</v>
      </c>
      <c r="G2045" s="168" t="s">
        <v>31</v>
      </c>
      <c r="H2045" s="168" t="s">
        <v>31</v>
      </c>
      <c r="I2045" s="168" t="s">
        <v>31</v>
      </c>
      <c r="J2045" s="169">
        <v>2.93</v>
      </c>
      <c r="K2045" s="168" t="s">
        <v>520</v>
      </c>
      <c r="L2045" s="169">
        <v>3.59</v>
      </c>
      <c r="M2045" s="170" t="s">
        <v>31</v>
      </c>
      <c r="N2045" s="171" t="s">
        <v>31</v>
      </c>
      <c r="U2045" s="137" t="s">
        <v>239</v>
      </c>
    </row>
    <row r="2046" spans="1:22" s="132" customFormat="1" x14ac:dyDescent="0.2">
      <c r="A2046" s="167"/>
      <c r="B2046" s="166" t="s">
        <v>256</v>
      </c>
      <c r="C2046" s="904" t="s">
        <v>257</v>
      </c>
      <c r="D2046" s="904"/>
      <c r="E2046" s="904"/>
      <c r="F2046" s="168" t="s">
        <v>31</v>
      </c>
      <c r="G2046" s="168" t="s">
        <v>31</v>
      </c>
      <c r="H2046" s="168" t="s">
        <v>31</v>
      </c>
      <c r="I2046" s="168" t="s">
        <v>31</v>
      </c>
      <c r="J2046" s="169">
        <v>0.66</v>
      </c>
      <c r="K2046" s="168" t="s">
        <v>31</v>
      </c>
      <c r="L2046" s="169">
        <v>0.65</v>
      </c>
      <c r="M2046" s="170" t="s">
        <v>31</v>
      </c>
      <c r="N2046" s="171" t="s">
        <v>31</v>
      </c>
      <c r="U2046" s="137" t="s">
        <v>257</v>
      </c>
    </row>
    <row r="2047" spans="1:22" s="132" customFormat="1" x14ac:dyDescent="0.2">
      <c r="A2047" s="167"/>
      <c r="B2047" s="166" t="s">
        <v>31</v>
      </c>
      <c r="C2047" s="904" t="s">
        <v>258</v>
      </c>
      <c r="D2047" s="904"/>
      <c r="E2047" s="904"/>
      <c r="F2047" s="168" t="s">
        <v>241</v>
      </c>
      <c r="G2047" s="168" t="s">
        <v>1944</v>
      </c>
      <c r="H2047" s="168" t="s">
        <v>520</v>
      </c>
      <c r="I2047" s="168" t="s">
        <v>2633</v>
      </c>
      <c r="J2047" s="169" t="s">
        <v>31</v>
      </c>
      <c r="K2047" s="168" t="s">
        <v>31</v>
      </c>
      <c r="L2047" s="169" t="s">
        <v>31</v>
      </c>
      <c r="M2047" s="170" t="s">
        <v>31</v>
      </c>
      <c r="N2047" s="171" t="s">
        <v>31</v>
      </c>
      <c r="V2047" s="137" t="s">
        <v>258</v>
      </c>
    </row>
    <row r="2048" spans="1:22" s="132" customFormat="1" x14ac:dyDescent="0.2">
      <c r="A2048" s="167"/>
      <c r="B2048" s="166" t="s">
        <v>31</v>
      </c>
      <c r="C2048" s="904" t="s">
        <v>240</v>
      </c>
      <c r="D2048" s="904"/>
      <c r="E2048" s="904"/>
      <c r="F2048" s="168" t="s">
        <v>241</v>
      </c>
      <c r="G2048" s="168" t="s">
        <v>774</v>
      </c>
      <c r="H2048" s="168" t="s">
        <v>520</v>
      </c>
      <c r="I2048" s="168" t="s">
        <v>2634</v>
      </c>
      <c r="J2048" s="169" t="s">
        <v>31</v>
      </c>
      <c r="K2048" s="168" t="s">
        <v>31</v>
      </c>
      <c r="L2048" s="169" t="s">
        <v>31</v>
      </c>
      <c r="M2048" s="170" t="s">
        <v>31</v>
      </c>
      <c r="N2048" s="171" t="s">
        <v>31</v>
      </c>
      <c r="V2048" s="137" t="s">
        <v>240</v>
      </c>
    </row>
    <row r="2049" spans="1:27" s="132" customFormat="1" x14ac:dyDescent="0.2">
      <c r="A2049" s="167"/>
      <c r="B2049" s="166" t="s">
        <v>31</v>
      </c>
      <c r="C2049" s="917" t="s">
        <v>244</v>
      </c>
      <c r="D2049" s="917"/>
      <c r="E2049" s="917"/>
      <c r="F2049" s="159" t="s">
        <v>31</v>
      </c>
      <c r="G2049" s="159" t="s">
        <v>31</v>
      </c>
      <c r="H2049" s="159" t="s">
        <v>31</v>
      </c>
      <c r="I2049" s="159" t="s">
        <v>31</v>
      </c>
      <c r="J2049" s="160">
        <v>103.97</v>
      </c>
      <c r="K2049" s="159" t="s">
        <v>31</v>
      </c>
      <c r="L2049" s="160">
        <v>127.21</v>
      </c>
      <c r="M2049" s="161" t="s">
        <v>31</v>
      </c>
      <c r="N2049" s="162" t="s">
        <v>31</v>
      </c>
      <c r="W2049" s="137" t="s">
        <v>244</v>
      </c>
    </row>
    <row r="2050" spans="1:27" s="132" customFormat="1" x14ac:dyDescent="0.2">
      <c r="A2050" s="167"/>
      <c r="B2050" s="166" t="s">
        <v>31</v>
      </c>
      <c r="C2050" s="904" t="s">
        <v>245</v>
      </c>
      <c r="D2050" s="904"/>
      <c r="E2050" s="904"/>
      <c r="F2050" s="168" t="s">
        <v>31</v>
      </c>
      <c r="G2050" s="168" t="s">
        <v>31</v>
      </c>
      <c r="H2050" s="168" t="s">
        <v>31</v>
      </c>
      <c r="I2050" s="168" t="s">
        <v>31</v>
      </c>
      <c r="J2050" s="169" t="s">
        <v>31</v>
      </c>
      <c r="K2050" s="168" t="s">
        <v>31</v>
      </c>
      <c r="L2050" s="169">
        <v>109.8</v>
      </c>
      <c r="M2050" s="170" t="s">
        <v>31</v>
      </c>
      <c r="N2050" s="171" t="s">
        <v>31</v>
      </c>
      <c r="V2050" s="137" t="s">
        <v>245</v>
      </c>
    </row>
    <row r="2051" spans="1:27" s="132" customFormat="1" ht="22.5" x14ac:dyDescent="0.2">
      <c r="A2051" s="167"/>
      <c r="B2051" s="166" t="s">
        <v>532</v>
      </c>
      <c r="C2051" s="904" t="s">
        <v>533</v>
      </c>
      <c r="D2051" s="904"/>
      <c r="E2051" s="904"/>
      <c r="F2051" s="168" t="s">
        <v>144</v>
      </c>
      <c r="G2051" s="168" t="s">
        <v>534</v>
      </c>
      <c r="H2051" s="168" t="s">
        <v>31</v>
      </c>
      <c r="I2051" s="168" t="s">
        <v>534</v>
      </c>
      <c r="J2051" s="169" t="s">
        <v>31</v>
      </c>
      <c r="K2051" s="168" t="s">
        <v>31</v>
      </c>
      <c r="L2051" s="169">
        <v>133.96</v>
      </c>
      <c r="M2051" s="170" t="s">
        <v>31</v>
      </c>
      <c r="N2051" s="171" t="s">
        <v>31</v>
      </c>
      <c r="V2051" s="137" t="s">
        <v>533</v>
      </c>
    </row>
    <row r="2052" spans="1:27" s="132" customFormat="1" ht="22.5" x14ac:dyDescent="0.2">
      <c r="A2052" s="167"/>
      <c r="B2052" s="166" t="s">
        <v>535</v>
      </c>
      <c r="C2052" s="904" t="s">
        <v>536</v>
      </c>
      <c r="D2052" s="904"/>
      <c r="E2052" s="904"/>
      <c r="F2052" s="168" t="s">
        <v>144</v>
      </c>
      <c r="G2052" s="168" t="s">
        <v>537</v>
      </c>
      <c r="H2052" s="168" t="s">
        <v>31</v>
      </c>
      <c r="I2052" s="168" t="s">
        <v>537</v>
      </c>
      <c r="J2052" s="169" t="s">
        <v>31</v>
      </c>
      <c r="K2052" s="168" t="s">
        <v>31</v>
      </c>
      <c r="L2052" s="169">
        <v>87.84</v>
      </c>
      <c r="M2052" s="170" t="s">
        <v>31</v>
      </c>
      <c r="N2052" s="171" t="s">
        <v>31</v>
      </c>
      <c r="V2052" s="137" t="s">
        <v>536</v>
      </c>
    </row>
    <row r="2053" spans="1:27" s="132" customFormat="1" x14ac:dyDescent="0.2">
      <c r="A2053" s="172"/>
      <c r="B2053" s="173"/>
      <c r="C2053" s="918" t="s">
        <v>252</v>
      </c>
      <c r="D2053" s="918"/>
      <c r="E2053" s="918"/>
      <c r="F2053" s="174" t="s">
        <v>31</v>
      </c>
      <c r="G2053" s="174" t="s">
        <v>31</v>
      </c>
      <c r="H2053" s="174" t="s">
        <v>31</v>
      </c>
      <c r="I2053" s="174" t="s">
        <v>31</v>
      </c>
      <c r="J2053" s="175" t="s">
        <v>31</v>
      </c>
      <c r="K2053" s="174" t="s">
        <v>31</v>
      </c>
      <c r="L2053" s="175">
        <v>349.01</v>
      </c>
      <c r="M2053" s="161" t="s">
        <v>31</v>
      </c>
      <c r="N2053" s="176" t="s">
        <v>31</v>
      </c>
      <c r="X2053" s="137" t="s">
        <v>252</v>
      </c>
    </row>
    <row r="2054" spans="1:27" s="132" customFormat="1" ht="33.75" x14ac:dyDescent="0.2">
      <c r="A2054" s="157" t="s">
        <v>782</v>
      </c>
      <c r="B2054" s="158" t="s">
        <v>1947</v>
      </c>
      <c r="C2054" s="917" t="s">
        <v>1948</v>
      </c>
      <c r="D2054" s="917"/>
      <c r="E2054" s="917"/>
      <c r="F2054" s="159" t="s">
        <v>1949</v>
      </c>
      <c r="G2054" s="159" t="s">
        <v>31</v>
      </c>
      <c r="H2054" s="159" t="s">
        <v>31</v>
      </c>
      <c r="I2054" s="159" t="s">
        <v>2635</v>
      </c>
      <c r="J2054" s="160">
        <v>15.36</v>
      </c>
      <c r="K2054" s="159" t="s">
        <v>31</v>
      </c>
      <c r="L2054" s="160">
        <v>4741.63</v>
      </c>
      <c r="M2054" s="161" t="s">
        <v>31</v>
      </c>
      <c r="N2054" s="162" t="s">
        <v>31</v>
      </c>
      <c r="R2054" s="137" t="s">
        <v>1948</v>
      </c>
    </row>
    <row r="2055" spans="1:27" s="132" customFormat="1" ht="1.5" customHeight="1" x14ac:dyDescent="0.2">
      <c r="A2055" s="177"/>
      <c r="B2055" s="173"/>
      <c r="C2055" s="173"/>
      <c r="D2055" s="173"/>
      <c r="E2055" s="173"/>
      <c r="F2055" s="177"/>
      <c r="G2055" s="177"/>
      <c r="H2055" s="177"/>
      <c r="I2055" s="177"/>
      <c r="J2055" s="178"/>
      <c r="K2055" s="177"/>
      <c r="L2055" s="178"/>
      <c r="M2055" s="168"/>
      <c r="N2055" s="178"/>
    </row>
    <row r="2056" spans="1:27" s="132" customFormat="1" x14ac:dyDescent="0.2">
      <c r="A2056" s="179"/>
      <c r="B2056" s="180" t="s">
        <v>31</v>
      </c>
      <c r="C2056" s="918" t="s">
        <v>2636</v>
      </c>
      <c r="D2056" s="918"/>
      <c r="E2056" s="918"/>
      <c r="F2056" s="918"/>
      <c r="G2056" s="918"/>
      <c r="H2056" s="918"/>
      <c r="I2056" s="918"/>
      <c r="J2056" s="918"/>
      <c r="K2056" s="918"/>
      <c r="L2056" s="181" t="s">
        <v>31</v>
      </c>
      <c r="M2056" s="182"/>
      <c r="N2056" s="183"/>
      <c r="Z2056" s="137" t="s">
        <v>2636</v>
      </c>
    </row>
    <row r="2057" spans="1:27" s="132" customFormat="1" x14ac:dyDescent="0.2">
      <c r="A2057" s="184"/>
      <c r="B2057" s="166" t="s">
        <v>31</v>
      </c>
      <c r="C2057" s="904" t="s">
        <v>269</v>
      </c>
      <c r="D2057" s="904"/>
      <c r="E2057" s="904"/>
      <c r="F2057" s="904"/>
      <c r="G2057" s="904"/>
      <c r="H2057" s="904"/>
      <c r="I2057" s="904"/>
      <c r="J2057" s="904"/>
      <c r="K2057" s="904"/>
      <c r="L2057" s="185">
        <v>25093.86</v>
      </c>
      <c r="M2057" s="186"/>
      <c r="N2057" s="187" t="s">
        <v>31</v>
      </c>
      <c r="AA2057" s="137" t="s">
        <v>269</v>
      </c>
    </row>
    <row r="2058" spans="1:27" s="132" customFormat="1" x14ac:dyDescent="0.2">
      <c r="A2058" s="184"/>
      <c r="B2058" s="166" t="s">
        <v>225</v>
      </c>
      <c r="C2058" s="904" t="s">
        <v>658</v>
      </c>
      <c r="D2058" s="904"/>
      <c r="E2058" s="904"/>
      <c r="F2058" s="904"/>
      <c r="G2058" s="904"/>
      <c r="H2058" s="904"/>
      <c r="I2058" s="904"/>
      <c r="J2058" s="904"/>
      <c r="K2058" s="904"/>
      <c r="L2058" s="185">
        <v>24750.77</v>
      </c>
      <c r="M2058" s="186"/>
      <c r="N2058" s="187" t="s">
        <v>31</v>
      </c>
      <c r="AA2058" s="137" t="s">
        <v>658</v>
      </c>
    </row>
    <row r="2059" spans="1:27" s="132" customFormat="1" x14ac:dyDescent="0.2">
      <c r="A2059" s="184"/>
      <c r="B2059" s="166" t="s">
        <v>31</v>
      </c>
      <c r="C2059" s="904" t="s">
        <v>659</v>
      </c>
      <c r="D2059" s="904"/>
      <c r="E2059" s="904"/>
      <c r="F2059" s="904"/>
      <c r="G2059" s="904"/>
      <c r="H2059" s="904"/>
      <c r="I2059" s="904"/>
      <c r="J2059" s="904"/>
      <c r="K2059" s="904"/>
      <c r="L2059" s="185" t="s">
        <v>31</v>
      </c>
      <c r="M2059" s="186"/>
      <c r="N2059" s="187" t="s">
        <v>31</v>
      </c>
      <c r="AA2059" s="137" t="s">
        <v>659</v>
      </c>
    </row>
    <row r="2060" spans="1:27" s="132" customFormat="1" x14ac:dyDescent="0.2">
      <c r="A2060" s="184"/>
      <c r="B2060" s="166" t="s">
        <v>31</v>
      </c>
      <c r="C2060" s="904" t="s">
        <v>660</v>
      </c>
      <c r="D2060" s="904"/>
      <c r="E2060" s="904"/>
      <c r="F2060" s="904"/>
      <c r="G2060" s="904"/>
      <c r="H2060" s="904"/>
      <c r="I2060" s="904"/>
      <c r="J2060" s="904"/>
      <c r="K2060" s="904"/>
      <c r="L2060" s="185">
        <v>777.12</v>
      </c>
      <c r="M2060" s="186"/>
      <c r="N2060" s="187" t="s">
        <v>31</v>
      </c>
      <c r="AA2060" s="137" t="s">
        <v>660</v>
      </c>
    </row>
    <row r="2061" spans="1:27" s="132" customFormat="1" x14ac:dyDescent="0.2">
      <c r="A2061" s="184"/>
      <c r="B2061" s="166" t="s">
        <v>31</v>
      </c>
      <c r="C2061" s="904" t="s">
        <v>661</v>
      </c>
      <c r="D2061" s="904"/>
      <c r="E2061" s="904"/>
      <c r="F2061" s="904"/>
      <c r="G2061" s="904"/>
      <c r="H2061" s="904"/>
      <c r="I2061" s="904"/>
      <c r="J2061" s="904"/>
      <c r="K2061" s="904"/>
      <c r="L2061" s="185">
        <v>2492.38</v>
      </c>
      <c r="M2061" s="186"/>
      <c r="N2061" s="187" t="s">
        <v>31</v>
      </c>
      <c r="AA2061" s="137" t="s">
        <v>661</v>
      </c>
    </row>
    <row r="2062" spans="1:27" s="132" customFormat="1" x14ac:dyDescent="0.2">
      <c r="A2062" s="184"/>
      <c r="B2062" s="166" t="s">
        <v>31</v>
      </c>
      <c r="C2062" s="904" t="s">
        <v>662</v>
      </c>
      <c r="D2062" s="904"/>
      <c r="E2062" s="904"/>
      <c r="F2062" s="904"/>
      <c r="G2062" s="904"/>
      <c r="H2062" s="904"/>
      <c r="I2062" s="904"/>
      <c r="J2062" s="904"/>
      <c r="K2062" s="904"/>
      <c r="L2062" s="185">
        <v>19718.060000000001</v>
      </c>
      <c r="M2062" s="186"/>
      <c r="N2062" s="187" t="s">
        <v>31</v>
      </c>
      <c r="AA2062" s="137" t="s">
        <v>662</v>
      </c>
    </row>
    <row r="2063" spans="1:27" s="132" customFormat="1" x14ac:dyDescent="0.2">
      <c r="A2063" s="184"/>
      <c r="B2063" s="166" t="s">
        <v>31</v>
      </c>
      <c r="C2063" s="904" t="s">
        <v>663</v>
      </c>
      <c r="D2063" s="904"/>
      <c r="E2063" s="904"/>
      <c r="F2063" s="904"/>
      <c r="G2063" s="904"/>
      <c r="H2063" s="904"/>
      <c r="I2063" s="904"/>
      <c r="J2063" s="904"/>
      <c r="K2063" s="904"/>
      <c r="L2063" s="185">
        <v>1109.83</v>
      </c>
      <c r="M2063" s="186"/>
      <c r="N2063" s="187" t="s">
        <v>31</v>
      </c>
      <c r="AA2063" s="137" t="s">
        <v>663</v>
      </c>
    </row>
    <row r="2064" spans="1:27" s="132" customFormat="1" x14ac:dyDescent="0.2">
      <c r="A2064" s="184"/>
      <c r="B2064" s="166" t="s">
        <v>31</v>
      </c>
      <c r="C2064" s="904" t="s">
        <v>664</v>
      </c>
      <c r="D2064" s="904"/>
      <c r="E2064" s="904"/>
      <c r="F2064" s="904"/>
      <c r="G2064" s="904"/>
      <c r="H2064" s="904"/>
      <c r="I2064" s="904"/>
      <c r="J2064" s="904"/>
      <c r="K2064" s="904"/>
      <c r="L2064" s="185">
        <v>653.38</v>
      </c>
      <c r="M2064" s="186"/>
      <c r="N2064" s="187" t="s">
        <v>31</v>
      </c>
      <c r="AA2064" s="137" t="s">
        <v>664</v>
      </c>
    </row>
    <row r="2065" spans="1:28" s="132" customFormat="1" x14ac:dyDescent="0.2">
      <c r="A2065" s="184"/>
      <c r="B2065" s="166" t="s">
        <v>225</v>
      </c>
      <c r="C2065" s="904" t="s">
        <v>665</v>
      </c>
      <c r="D2065" s="904"/>
      <c r="E2065" s="904"/>
      <c r="F2065" s="904"/>
      <c r="G2065" s="904"/>
      <c r="H2065" s="904"/>
      <c r="I2065" s="904"/>
      <c r="J2065" s="904"/>
      <c r="K2065" s="904"/>
      <c r="L2065" s="185">
        <v>343.09</v>
      </c>
      <c r="M2065" s="186"/>
      <c r="N2065" s="187" t="s">
        <v>31</v>
      </c>
      <c r="AA2065" s="137" t="s">
        <v>665</v>
      </c>
    </row>
    <row r="2066" spans="1:28" s="132" customFormat="1" x14ac:dyDescent="0.2">
      <c r="A2066" s="184"/>
      <c r="B2066" s="166" t="s">
        <v>31</v>
      </c>
      <c r="C2066" s="904" t="s">
        <v>276</v>
      </c>
      <c r="D2066" s="904"/>
      <c r="E2066" s="904"/>
      <c r="F2066" s="904"/>
      <c r="G2066" s="904"/>
      <c r="H2066" s="904"/>
      <c r="I2066" s="904"/>
      <c r="J2066" s="904"/>
      <c r="K2066" s="904"/>
      <c r="L2066" s="185">
        <v>1080.92</v>
      </c>
      <c r="M2066" s="186"/>
      <c r="N2066" s="187" t="s">
        <v>31</v>
      </c>
      <c r="AA2066" s="137" t="s">
        <v>276</v>
      </c>
    </row>
    <row r="2067" spans="1:28" s="132" customFormat="1" x14ac:dyDescent="0.2">
      <c r="A2067" s="184"/>
      <c r="B2067" s="166" t="s">
        <v>31</v>
      </c>
      <c r="C2067" s="904" t="s">
        <v>277</v>
      </c>
      <c r="D2067" s="904"/>
      <c r="E2067" s="904"/>
      <c r="F2067" s="904"/>
      <c r="G2067" s="904"/>
      <c r="H2067" s="904"/>
      <c r="I2067" s="904"/>
      <c r="J2067" s="904"/>
      <c r="K2067" s="904"/>
      <c r="L2067" s="185">
        <v>1109.83</v>
      </c>
      <c r="M2067" s="186"/>
      <c r="N2067" s="187" t="s">
        <v>31</v>
      </c>
      <c r="AA2067" s="137" t="s">
        <v>277</v>
      </c>
    </row>
    <row r="2068" spans="1:28" s="132" customFormat="1" x14ac:dyDescent="0.2">
      <c r="A2068" s="184"/>
      <c r="B2068" s="166" t="s">
        <v>31</v>
      </c>
      <c r="C2068" s="904" t="s">
        <v>278</v>
      </c>
      <c r="D2068" s="904"/>
      <c r="E2068" s="904"/>
      <c r="F2068" s="904"/>
      <c r="G2068" s="904"/>
      <c r="H2068" s="904"/>
      <c r="I2068" s="904"/>
      <c r="J2068" s="904"/>
      <c r="K2068" s="904"/>
      <c r="L2068" s="185">
        <v>653.38</v>
      </c>
      <c r="M2068" s="186"/>
      <c r="N2068" s="187" t="s">
        <v>31</v>
      </c>
      <c r="AA2068" s="137" t="s">
        <v>278</v>
      </c>
    </row>
    <row r="2069" spans="1:28" s="132" customFormat="1" x14ac:dyDescent="0.2">
      <c r="A2069" s="184"/>
      <c r="B2069" s="178" t="s">
        <v>31</v>
      </c>
      <c r="C2069" s="919" t="s">
        <v>2637</v>
      </c>
      <c r="D2069" s="919"/>
      <c r="E2069" s="919"/>
      <c r="F2069" s="919"/>
      <c r="G2069" s="919"/>
      <c r="H2069" s="919"/>
      <c r="I2069" s="919"/>
      <c r="J2069" s="919"/>
      <c r="K2069" s="919"/>
      <c r="L2069" s="188">
        <v>25093.86</v>
      </c>
      <c r="M2069" s="189"/>
      <c r="N2069" s="190"/>
      <c r="AB2069" s="137" t="s">
        <v>2637</v>
      </c>
    </row>
    <row r="2070" spans="1:28" s="132" customFormat="1" x14ac:dyDescent="0.2">
      <c r="A2070" s="914" t="s">
        <v>2638</v>
      </c>
      <c r="B2070" s="915"/>
      <c r="C2070" s="915"/>
      <c r="D2070" s="915"/>
      <c r="E2070" s="915"/>
      <c r="F2070" s="915"/>
      <c r="G2070" s="915"/>
      <c r="H2070" s="915"/>
      <c r="I2070" s="915"/>
      <c r="J2070" s="915"/>
      <c r="K2070" s="915"/>
      <c r="L2070" s="915"/>
      <c r="M2070" s="915"/>
      <c r="N2070" s="916"/>
      <c r="P2070" s="137" t="s">
        <v>2638</v>
      </c>
    </row>
    <row r="2071" spans="1:28" s="132" customFormat="1" ht="78.75" x14ac:dyDescent="0.2">
      <c r="A2071" s="157" t="s">
        <v>2639</v>
      </c>
      <c r="B2071" s="158" t="s">
        <v>668</v>
      </c>
      <c r="C2071" s="917" t="s">
        <v>669</v>
      </c>
      <c r="D2071" s="917"/>
      <c r="E2071" s="917"/>
      <c r="F2071" s="159" t="s">
        <v>670</v>
      </c>
      <c r="G2071" s="159" t="s">
        <v>31</v>
      </c>
      <c r="H2071" s="159" t="s">
        <v>31</v>
      </c>
      <c r="I2071" s="159" t="s">
        <v>2640</v>
      </c>
      <c r="J2071" s="160">
        <v>67.73</v>
      </c>
      <c r="K2071" s="159" t="s">
        <v>31</v>
      </c>
      <c r="L2071" s="160">
        <v>3238.37</v>
      </c>
      <c r="M2071" s="161" t="s">
        <v>31</v>
      </c>
      <c r="N2071" s="162" t="s">
        <v>31</v>
      </c>
      <c r="R2071" s="137" t="s">
        <v>669</v>
      </c>
    </row>
    <row r="2072" spans="1:28" s="132" customFormat="1" ht="45" x14ac:dyDescent="0.2">
      <c r="A2072" s="157" t="s">
        <v>2641</v>
      </c>
      <c r="B2072" s="158" t="s">
        <v>679</v>
      </c>
      <c r="C2072" s="917" t="s">
        <v>680</v>
      </c>
      <c r="D2072" s="917"/>
      <c r="E2072" s="917"/>
      <c r="F2072" s="159" t="s">
        <v>670</v>
      </c>
      <c r="G2072" s="159" t="s">
        <v>31</v>
      </c>
      <c r="H2072" s="159" t="s">
        <v>31</v>
      </c>
      <c r="I2072" s="159" t="s">
        <v>1514</v>
      </c>
      <c r="J2072" s="160">
        <v>40.94</v>
      </c>
      <c r="K2072" s="159" t="s">
        <v>31</v>
      </c>
      <c r="L2072" s="160">
        <v>684.27</v>
      </c>
      <c r="M2072" s="161" t="s">
        <v>31</v>
      </c>
      <c r="N2072" s="162" t="s">
        <v>31</v>
      </c>
      <c r="R2072" s="137" t="s">
        <v>680</v>
      </c>
    </row>
    <row r="2073" spans="1:28" s="132" customFormat="1" x14ac:dyDescent="0.2">
      <c r="A2073" s="163"/>
      <c r="B2073" s="164"/>
      <c r="C2073" s="904" t="s">
        <v>1515</v>
      </c>
      <c r="D2073" s="904"/>
      <c r="E2073" s="904"/>
      <c r="F2073" s="904"/>
      <c r="G2073" s="904"/>
      <c r="H2073" s="904"/>
      <c r="I2073" s="904"/>
      <c r="J2073" s="904"/>
      <c r="K2073" s="904"/>
      <c r="L2073" s="904"/>
      <c r="M2073" s="904"/>
      <c r="N2073" s="912"/>
      <c r="S2073" s="137" t="s">
        <v>1515</v>
      </c>
    </row>
    <row r="2074" spans="1:28" s="132" customFormat="1" ht="1.5" customHeight="1" x14ac:dyDescent="0.2">
      <c r="A2074" s="177"/>
      <c r="B2074" s="173"/>
      <c r="C2074" s="173"/>
      <c r="D2074" s="173"/>
      <c r="E2074" s="173"/>
      <c r="F2074" s="177"/>
      <c r="G2074" s="177"/>
      <c r="H2074" s="177"/>
      <c r="I2074" s="177"/>
      <c r="J2074" s="178"/>
      <c r="K2074" s="177"/>
      <c r="L2074" s="178"/>
      <c r="M2074" s="168"/>
      <c r="N2074" s="178"/>
    </row>
    <row r="2075" spans="1:28" s="132" customFormat="1" ht="22.5" x14ac:dyDescent="0.2">
      <c r="A2075" s="179"/>
      <c r="B2075" s="180" t="s">
        <v>31</v>
      </c>
      <c r="C2075" s="918" t="s">
        <v>2642</v>
      </c>
      <c r="D2075" s="918"/>
      <c r="E2075" s="918"/>
      <c r="F2075" s="918"/>
      <c r="G2075" s="918"/>
      <c r="H2075" s="918"/>
      <c r="I2075" s="918"/>
      <c r="J2075" s="918"/>
      <c r="K2075" s="918"/>
      <c r="L2075" s="181" t="s">
        <v>31</v>
      </c>
      <c r="M2075" s="182"/>
      <c r="N2075" s="183"/>
      <c r="Z2075" s="137" t="s">
        <v>2642</v>
      </c>
    </row>
    <row r="2076" spans="1:28" s="132" customFormat="1" x14ac:dyDescent="0.2">
      <c r="A2076" s="184"/>
      <c r="B2076" s="166" t="s">
        <v>225</v>
      </c>
      <c r="C2076" s="904" t="s">
        <v>269</v>
      </c>
      <c r="D2076" s="904"/>
      <c r="E2076" s="904"/>
      <c r="F2076" s="904"/>
      <c r="G2076" s="904"/>
      <c r="H2076" s="904"/>
      <c r="I2076" s="904"/>
      <c r="J2076" s="904"/>
      <c r="K2076" s="904"/>
      <c r="L2076" s="185">
        <v>3922.64</v>
      </c>
      <c r="M2076" s="186"/>
      <c r="N2076" s="187" t="s">
        <v>31</v>
      </c>
      <c r="AA2076" s="137" t="s">
        <v>269</v>
      </c>
    </row>
    <row r="2077" spans="1:28" s="132" customFormat="1" x14ac:dyDescent="0.2">
      <c r="A2077" s="184"/>
      <c r="B2077" s="166" t="s">
        <v>31</v>
      </c>
      <c r="C2077" s="904" t="s">
        <v>270</v>
      </c>
      <c r="D2077" s="904"/>
      <c r="E2077" s="904"/>
      <c r="F2077" s="904"/>
      <c r="G2077" s="904"/>
      <c r="H2077" s="904"/>
      <c r="I2077" s="904"/>
      <c r="J2077" s="904"/>
      <c r="K2077" s="904"/>
      <c r="L2077" s="185" t="s">
        <v>31</v>
      </c>
      <c r="M2077" s="186"/>
      <c r="N2077" s="187" t="s">
        <v>31</v>
      </c>
      <c r="AA2077" s="137" t="s">
        <v>270</v>
      </c>
    </row>
    <row r="2078" spans="1:28" s="132" customFormat="1" x14ac:dyDescent="0.2">
      <c r="A2078" s="184"/>
      <c r="B2078" s="166" t="s">
        <v>31</v>
      </c>
      <c r="C2078" s="904" t="s">
        <v>273</v>
      </c>
      <c r="D2078" s="904"/>
      <c r="E2078" s="904"/>
      <c r="F2078" s="904"/>
      <c r="G2078" s="904"/>
      <c r="H2078" s="904"/>
      <c r="I2078" s="904"/>
      <c r="J2078" s="904"/>
      <c r="K2078" s="904"/>
      <c r="L2078" s="185">
        <v>3922.64</v>
      </c>
      <c r="M2078" s="186"/>
      <c r="N2078" s="187" t="s">
        <v>31</v>
      </c>
      <c r="AA2078" s="137" t="s">
        <v>273</v>
      </c>
    </row>
    <row r="2079" spans="1:28" s="132" customFormat="1" ht="22.5" x14ac:dyDescent="0.2">
      <c r="A2079" s="184"/>
      <c r="B2079" s="178" t="s">
        <v>31</v>
      </c>
      <c r="C2079" s="919" t="s">
        <v>2643</v>
      </c>
      <c r="D2079" s="919"/>
      <c r="E2079" s="919"/>
      <c r="F2079" s="919"/>
      <c r="G2079" s="919"/>
      <c r="H2079" s="919"/>
      <c r="I2079" s="919"/>
      <c r="J2079" s="919"/>
      <c r="K2079" s="919"/>
      <c r="L2079" s="188">
        <v>3922.64</v>
      </c>
      <c r="M2079" s="189"/>
      <c r="N2079" s="190"/>
      <c r="AB2079" s="137" t="s">
        <v>2643</v>
      </c>
    </row>
    <row r="2080" spans="1:28" s="132" customFormat="1" ht="2.25" customHeight="1" x14ac:dyDescent="0.2">
      <c r="B2080" s="136"/>
      <c r="C2080" s="136"/>
      <c r="D2080" s="136"/>
      <c r="E2080" s="136"/>
      <c r="F2080" s="136"/>
      <c r="G2080" s="136"/>
      <c r="H2080" s="136"/>
      <c r="I2080" s="136"/>
      <c r="J2080" s="136"/>
      <c r="K2080" s="136"/>
      <c r="L2080" s="191"/>
      <c r="M2080" s="192"/>
      <c r="N2080" s="193"/>
    </row>
    <row r="2081" spans="1:30" s="132" customFormat="1" x14ac:dyDescent="0.2">
      <c r="A2081" s="179"/>
      <c r="B2081" s="180" t="s">
        <v>31</v>
      </c>
      <c r="C2081" s="918" t="s">
        <v>466</v>
      </c>
      <c r="D2081" s="918"/>
      <c r="E2081" s="918"/>
      <c r="F2081" s="918"/>
      <c r="G2081" s="918"/>
      <c r="H2081" s="918"/>
      <c r="I2081" s="918"/>
      <c r="J2081" s="918"/>
      <c r="K2081" s="918"/>
      <c r="L2081" s="181" t="s">
        <v>31</v>
      </c>
      <c r="M2081" s="182" t="s">
        <v>31</v>
      </c>
      <c r="N2081" s="183" t="s">
        <v>31</v>
      </c>
      <c r="AC2081" s="137" t="s">
        <v>466</v>
      </c>
    </row>
    <row r="2082" spans="1:30" s="132" customFormat="1" x14ac:dyDescent="0.2">
      <c r="A2082" s="184"/>
      <c r="B2082" s="166" t="s">
        <v>31</v>
      </c>
      <c r="C2082" s="904" t="s">
        <v>269</v>
      </c>
      <c r="D2082" s="904"/>
      <c r="E2082" s="904"/>
      <c r="F2082" s="904"/>
      <c r="G2082" s="904"/>
      <c r="H2082" s="904"/>
      <c r="I2082" s="904"/>
      <c r="J2082" s="904"/>
      <c r="K2082" s="904"/>
      <c r="L2082" s="185">
        <v>1533136.43</v>
      </c>
      <c r="M2082" s="186" t="s">
        <v>31</v>
      </c>
      <c r="N2082" s="187">
        <v>11191896</v>
      </c>
      <c r="AD2082" s="137" t="s">
        <v>269</v>
      </c>
    </row>
    <row r="2083" spans="1:30" s="132" customFormat="1" x14ac:dyDescent="0.2">
      <c r="A2083" s="184"/>
      <c r="B2083" s="166" t="s">
        <v>225</v>
      </c>
      <c r="C2083" s="904" t="s">
        <v>658</v>
      </c>
      <c r="D2083" s="904"/>
      <c r="E2083" s="904"/>
      <c r="F2083" s="904"/>
      <c r="G2083" s="904"/>
      <c r="H2083" s="904"/>
      <c r="I2083" s="904"/>
      <c r="J2083" s="904"/>
      <c r="K2083" s="904"/>
      <c r="L2083" s="185">
        <v>1527494.57</v>
      </c>
      <c r="M2083" s="186">
        <v>7.3</v>
      </c>
      <c r="N2083" s="187">
        <v>11150710</v>
      </c>
      <c r="AD2083" s="137" t="s">
        <v>658</v>
      </c>
    </row>
    <row r="2084" spans="1:30" s="132" customFormat="1" x14ac:dyDescent="0.2">
      <c r="A2084" s="184"/>
      <c r="B2084" s="166" t="s">
        <v>31</v>
      </c>
      <c r="C2084" s="904" t="s">
        <v>659</v>
      </c>
      <c r="D2084" s="904"/>
      <c r="E2084" s="904"/>
      <c r="F2084" s="904"/>
      <c r="G2084" s="904"/>
      <c r="H2084" s="904"/>
      <c r="I2084" s="904"/>
      <c r="J2084" s="904"/>
      <c r="K2084" s="904"/>
      <c r="L2084" s="185" t="s">
        <v>31</v>
      </c>
      <c r="M2084" s="186" t="s">
        <v>31</v>
      </c>
      <c r="N2084" s="187" t="s">
        <v>31</v>
      </c>
      <c r="AD2084" s="137" t="s">
        <v>659</v>
      </c>
    </row>
    <row r="2085" spans="1:30" s="132" customFormat="1" x14ac:dyDescent="0.2">
      <c r="A2085" s="184"/>
      <c r="B2085" s="166" t="s">
        <v>31</v>
      </c>
      <c r="C2085" s="904" t="s">
        <v>660</v>
      </c>
      <c r="D2085" s="904"/>
      <c r="E2085" s="904"/>
      <c r="F2085" s="904"/>
      <c r="G2085" s="904"/>
      <c r="H2085" s="904"/>
      <c r="I2085" s="904"/>
      <c r="J2085" s="904"/>
      <c r="K2085" s="904"/>
      <c r="L2085" s="185">
        <v>42292.95</v>
      </c>
      <c r="M2085" s="186" t="s">
        <v>31</v>
      </c>
      <c r="N2085" s="187" t="s">
        <v>31</v>
      </c>
      <c r="AD2085" s="137" t="s">
        <v>660</v>
      </c>
    </row>
    <row r="2086" spans="1:30" s="132" customFormat="1" x14ac:dyDescent="0.2">
      <c r="A2086" s="184"/>
      <c r="B2086" s="166" t="s">
        <v>31</v>
      </c>
      <c r="C2086" s="904" t="s">
        <v>661</v>
      </c>
      <c r="D2086" s="904"/>
      <c r="E2086" s="904"/>
      <c r="F2086" s="904"/>
      <c r="G2086" s="904"/>
      <c r="H2086" s="904"/>
      <c r="I2086" s="904"/>
      <c r="J2086" s="904"/>
      <c r="K2086" s="904"/>
      <c r="L2086" s="185">
        <v>266258.3</v>
      </c>
      <c r="M2086" s="186" t="s">
        <v>31</v>
      </c>
      <c r="N2086" s="187" t="s">
        <v>31</v>
      </c>
      <c r="AD2086" s="137" t="s">
        <v>661</v>
      </c>
    </row>
    <row r="2087" spans="1:30" s="132" customFormat="1" x14ac:dyDescent="0.2">
      <c r="A2087" s="184"/>
      <c r="B2087" s="166" t="s">
        <v>31</v>
      </c>
      <c r="C2087" s="904" t="s">
        <v>662</v>
      </c>
      <c r="D2087" s="904"/>
      <c r="E2087" s="904"/>
      <c r="F2087" s="904"/>
      <c r="G2087" s="904"/>
      <c r="H2087" s="904"/>
      <c r="I2087" s="904"/>
      <c r="J2087" s="904"/>
      <c r="K2087" s="904"/>
      <c r="L2087" s="185">
        <v>1104073.1100000001</v>
      </c>
      <c r="M2087" s="186" t="s">
        <v>31</v>
      </c>
      <c r="N2087" s="187" t="s">
        <v>31</v>
      </c>
      <c r="AD2087" s="137" t="s">
        <v>662</v>
      </c>
    </row>
    <row r="2088" spans="1:30" s="132" customFormat="1" x14ac:dyDescent="0.2">
      <c r="A2088" s="184"/>
      <c r="B2088" s="166" t="s">
        <v>31</v>
      </c>
      <c r="C2088" s="904" t="s">
        <v>663</v>
      </c>
      <c r="D2088" s="904"/>
      <c r="E2088" s="904"/>
      <c r="F2088" s="904"/>
      <c r="G2088" s="904"/>
      <c r="H2088" s="904"/>
      <c r="I2088" s="904"/>
      <c r="J2088" s="904"/>
      <c r="K2088" s="904"/>
      <c r="L2088" s="185">
        <v>72642.460000000006</v>
      </c>
      <c r="M2088" s="186" t="s">
        <v>31</v>
      </c>
      <c r="N2088" s="187" t="s">
        <v>31</v>
      </c>
      <c r="AD2088" s="137" t="s">
        <v>663</v>
      </c>
    </row>
    <row r="2089" spans="1:30" s="132" customFormat="1" x14ac:dyDescent="0.2">
      <c r="A2089" s="184"/>
      <c r="B2089" s="166" t="s">
        <v>31</v>
      </c>
      <c r="C2089" s="904" t="s">
        <v>664</v>
      </c>
      <c r="D2089" s="904"/>
      <c r="E2089" s="904"/>
      <c r="F2089" s="904"/>
      <c r="G2089" s="904"/>
      <c r="H2089" s="904"/>
      <c r="I2089" s="904"/>
      <c r="J2089" s="904"/>
      <c r="K2089" s="904"/>
      <c r="L2089" s="185">
        <v>42227.75</v>
      </c>
      <c r="M2089" s="186" t="s">
        <v>31</v>
      </c>
      <c r="N2089" s="187" t="s">
        <v>31</v>
      </c>
      <c r="AD2089" s="137" t="s">
        <v>664</v>
      </c>
    </row>
    <row r="2090" spans="1:30" s="132" customFormat="1" x14ac:dyDescent="0.2">
      <c r="A2090" s="184"/>
      <c r="B2090" s="166" t="s">
        <v>225</v>
      </c>
      <c r="C2090" s="904" t="s">
        <v>665</v>
      </c>
      <c r="D2090" s="904"/>
      <c r="E2090" s="904"/>
      <c r="F2090" s="904"/>
      <c r="G2090" s="904"/>
      <c r="H2090" s="904"/>
      <c r="I2090" s="904"/>
      <c r="J2090" s="904"/>
      <c r="K2090" s="904"/>
      <c r="L2090" s="185">
        <v>5641.86</v>
      </c>
      <c r="M2090" s="186">
        <v>7.3</v>
      </c>
      <c r="N2090" s="187">
        <v>41186</v>
      </c>
      <c r="AD2090" s="137" t="s">
        <v>665</v>
      </c>
    </row>
    <row r="2091" spans="1:30" s="132" customFormat="1" x14ac:dyDescent="0.2">
      <c r="A2091" s="184"/>
      <c r="B2091" s="166" t="s">
        <v>225</v>
      </c>
      <c r="C2091" s="904" t="s">
        <v>808</v>
      </c>
      <c r="D2091" s="904"/>
      <c r="E2091" s="904"/>
      <c r="F2091" s="904"/>
      <c r="G2091" s="904"/>
      <c r="H2091" s="904"/>
      <c r="I2091" s="904"/>
      <c r="J2091" s="904"/>
      <c r="K2091" s="904"/>
      <c r="L2091" s="185">
        <v>461.98</v>
      </c>
      <c r="M2091" s="186">
        <v>7.3</v>
      </c>
      <c r="N2091" s="187">
        <v>3372</v>
      </c>
      <c r="AD2091" s="137" t="s">
        <v>808</v>
      </c>
    </row>
    <row r="2092" spans="1:30" s="132" customFormat="1" x14ac:dyDescent="0.2">
      <c r="A2092" s="184"/>
      <c r="B2092" s="166" t="s">
        <v>31</v>
      </c>
      <c r="C2092" s="904" t="s">
        <v>270</v>
      </c>
      <c r="D2092" s="904"/>
      <c r="E2092" s="904"/>
      <c r="F2092" s="904"/>
      <c r="G2092" s="904"/>
      <c r="H2092" s="904"/>
      <c r="I2092" s="904"/>
      <c r="J2092" s="904"/>
      <c r="K2092" s="904"/>
      <c r="L2092" s="185" t="s">
        <v>31</v>
      </c>
      <c r="M2092" s="186" t="s">
        <v>31</v>
      </c>
      <c r="N2092" s="187" t="s">
        <v>31</v>
      </c>
      <c r="AD2092" s="137" t="s">
        <v>270</v>
      </c>
    </row>
    <row r="2093" spans="1:30" s="132" customFormat="1" x14ac:dyDescent="0.2">
      <c r="A2093" s="184"/>
      <c r="B2093" s="166" t="s">
        <v>31</v>
      </c>
      <c r="C2093" s="904" t="s">
        <v>271</v>
      </c>
      <c r="D2093" s="904"/>
      <c r="E2093" s="904"/>
      <c r="F2093" s="904"/>
      <c r="G2093" s="904"/>
      <c r="H2093" s="904"/>
      <c r="I2093" s="904"/>
      <c r="J2093" s="904"/>
      <c r="K2093" s="904"/>
      <c r="L2093" s="185">
        <v>55.15</v>
      </c>
      <c r="M2093" s="186" t="s">
        <v>31</v>
      </c>
      <c r="N2093" s="187" t="s">
        <v>31</v>
      </c>
      <c r="AD2093" s="137" t="s">
        <v>271</v>
      </c>
    </row>
    <row r="2094" spans="1:30" s="132" customFormat="1" x14ac:dyDescent="0.2">
      <c r="A2094" s="184"/>
      <c r="B2094" s="166" t="s">
        <v>31</v>
      </c>
      <c r="C2094" s="904" t="s">
        <v>272</v>
      </c>
      <c r="D2094" s="904"/>
      <c r="E2094" s="904"/>
      <c r="F2094" s="904"/>
      <c r="G2094" s="904"/>
      <c r="H2094" s="904"/>
      <c r="I2094" s="904"/>
      <c r="J2094" s="904"/>
      <c r="K2094" s="904"/>
      <c r="L2094" s="185">
        <v>23.67</v>
      </c>
      <c r="M2094" s="186" t="s">
        <v>31</v>
      </c>
      <c r="N2094" s="187" t="s">
        <v>31</v>
      </c>
      <c r="AD2094" s="137" t="s">
        <v>272</v>
      </c>
    </row>
    <row r="2095" spans="1:30" s="132" customFormat="1" x14ac:dyDescent="0.2">
      <c r="A2095" s="184"/>
      <c r="B2095" s="166" t="s">
        <v>31</v>
      </c>
      <c r="C2095" s="904" t="s">
        <v>273</v>
      </c>
      <c r="D2095" s="904"/>
      <c r="E2095" s="904"/>
      <c r="F2095" s="904"/>
      <c r="G2095" s="904"/>
      <c r="H2095" s="904"/>
      <c r="I2095" s="904"/>
      <c r="J2095" s="904"/>
      <c r="K2095" s="904"/>
      <c r="L2095" s="185">
        <v>291.63</v>
      </c>
      <c r="M2095" s="186" t="s">
        <v>31</v>
      </c>
      <c r="N2095" s="187" t="s">
        <v>31</v>
      </c>
      <c r="AD2095" s="137" t="s">
        <v>273</v>
      </c>
    </row>
    <row r="2096" spans="1:30" s="132" customFormat="1" x14ac:dyDescent="0.2">
      <c r="A2096" s="184"/>
      <c r="B2096" s="166" t="s">
        <v>31</v>
      </c>
      <c r="C2096" s="904" t="s">
        <v>274</v>
      </c>
      <c r="D2096" s="904"/>
      <c r="E2096" s="904"/>
      <c r="F2096" s="904"/>
      <c r="G2096" s="904"/>
      <c r="H2096" s="904"/>
      <c r="I2096" s="904"/>
      <c r="J2096" s="904"/>
      <c r="K2096" s="904"/>
      <c r="L2096" s="185">
        <v>54.34</v>
      </c>
      <c r="M2096" s="186" t="s">
        <v>31</v>
      </c>
      <c r="N2096" s="187" t="s">
        <v>31</v>
      </c>
      <c r="AD2096" s="137" t="s">
        <v>274</v>
      </c>
    </row>
    <row r="2097" spans="1:31" x14ac:dyDescent="0.2">
      <c r="A2097" s="184"/>
      <c r="B2097" s="166" t="s">
        <v>31</v>
      </c>
      <c r="C2097" s="904" t="s">
        <v>275</v>
      </c>
      <c r="D2097" s="904"/>
      <c r="E2097" s="904"/>
      <c r="F2097" s="904"/>
      <c r="G2097" s="904"/>
      <c r="H2097" s="904"/>
      <c r="I2097" s="904"/>
      <c r="J2097" s="904"/>
      <c r="K2097" s="904"/>
      <c r="L2097" s="185">
        <v>37.19</v>
      </c>
      <c r="M2097" s="186" t="s">
        <v>31</v>
      </c>
      <c r="N2097" s="187" t="s">
        <v>31</v>
      </c>
      <c r="O2097" s="132"/>
      <c r="P2097" s="132"/>
      <c r="Q2097" s="132"/>
      <c r="R2097" s="132"/>
      <c r="S2097" s="132"/>
      <c r="T2097" s="132"/>
      <c r="U2097" s="132"/>
      <c r="V2097" s="132"/>
      <c r="W2097" s="132"/>
      <c r="X2097" s="132"/>
      <c r="Y2097" s="132"/>
      <c r="Z2097" s="132"/>
      <c r="AA2097" s="132"/>
      <c r="AB2097" s="132"/>
      <c r="AC2097" s="132"/>
      <c r="AD2097" s="137" t="s">
        <v>275</v>
      </c>
      <c r="AE2097" s="132"/>
    </row>
    <row r="2098" spans="1:31" x14ac:dyDescent="0.2">
      <c r="A2098" s="184"/>
      <c r="B2098" s="166" t="s">
        <v>31</v>
      </c>
      <c r="C2098" s="904" t="s">
        <v>276</v>
      </c>
      <c r="D2098" s="904"/>
      <c r="E2098" s="904"/>
      <c r="F2098" s="904"/>
      <c r="G2098" s="904"/>
      <c r="H2098" s="904"/>
      <c r="I2098" s="904"/>
      <c r="J2098" s="904"/>
      <c r="K2098" s="904"/>
      <c r="L2098" s="185">
        <v>71835.45</v>
      </c>
      <c r="M2098" s="186" t="s">
        <v>31</v>
      </c>
      <c r="N2098" s="187" t="s">
        <v>31</v>
      </c>
      <c r="O2098" s="132"/>
      <c r="P2098" s="132"/>
      <c r="Q2098" s="132"/>
      <c r="R2098" s="132"/>
      <c r="S2098" s="132"/>
      <c r="T2098" s="132"/>
      <c r="U2098" s="132"/>
      <c r="V2098" s="132"/>
      <c r="W2098" s="132"/>
      <c r="X2098" s="132"/>
      <c r="Y2098" s="132"/>
      <c r="Z2098" s="132"/>
      <c r="AA2098" s="132"/>
      <c r="AB2098" s="132"/>
      <c r="AC2098" s="132"/>
      <c r="AD2098" s="137" t="s">
        <v>276</v>
      </c>
      <c r="AE2098" s="132"/>
    </row>
    <row r="2099" spans="1:31" x14ac:dyDescent="0.2">
      <c r="A2099" s="184"/>
      <c r="B2099" s="166" t="s">
        <v>31</v>
      </c>
      <c r="C2099" s="904" t="s">
        <v>277</v>
      </c>
      <c r="D2099" s="904"/>
      <c r="E2099" s="904"/>
      <c r="F2099" s="904"/>
      <c r="G2099" s="904"/>
      <c r="H2099" s="904"/>
      <c r="I2099" s="904"/>
      <c r="J2099" s="904"/>
      <c r="K2099" s="904"/>
      <c r="L2099" s="185">
        <v>72696.800000000003</v>
      </c>
      <c r="M2099" s="186" t="s">
        <v>31</v>
      </c>
      <c r="N2099" s="187" t="s">
        <v>31</v>
      </c>
      <c r="O2099" s="132"/>
      <c r="P2099" s="132"/>
      <c r="Q2099" s="132"/>
      <c r="R2099" s="132"/>
      <c r="S2099" s="132"/>
      <c r="T2099" s="132"/>
      <c r="U2099" s="132"/>
      <c r="V2099" s="132"/>
      <c r="W2099" s="132"/>
      <c r="X2099" s="132"/>
      <c r="Y2099" s="132"/>
      <c r="Z2099" s="132"/>
      <c r="AA2099" s="132"/>
      <c r="AB2099" s="132"/>
      <c r="AC2099" s="132"/>
      <c r="AD2099" s="137" t="s">
        <v>277</v>
      </c>
      <c r="AE2099" s="132"/>
    </row>
    <row r="2100" spans="1:31" x14ac:dyDescent="0.2">
      <c r="A2100" s="184"/>
      <c r="B2100" s="166" t="s">
        <v>31</v>
      </c>
      <c r="C2100" s="904" t="s">
        <v>278</v>
      </c>
      <c r="D2100" s="904"/>
      <c r="E2100" s="904"/>
      <c r="F2100" s="904"/>
      <c r="G2100" s="904"/>
      <c r="H2100" s="904"/>
      <c r="I2100" s="904"/>
      <c r="J2100" s="904"/>
      <c r="K2100" s="904"/>
      <c r="L2100" s="185">
        <v>42264.94</v>
      </c>
      <c r="M2100" s="186" t="s">
        <v>31</v>
      </c>
      <c r="N2100" s="187" t="s">
        <v>31</v>
      </c>
      <c r="O2100" s="132"/>
      <c r="P2100" s="132"/>
      <c r="Q2100" s="132"/>
      <c r="R2100" s="132"/>
      <c r="S2100" s="132"/>
      <c r="T2100" s="132"/>
      <c r="U2100" s="132"/>
      <c r="V2100" s="132"/>
      <c r="W2100" s="132"/>
      <c r="X2100" s="132"/>
      <c r="Y2100" s="132"/>
      <c r="Z2100" s="132"/>
      <c r="AA2100" s="132"/>
      <c r="AB2100" s="132"/>
      <c r="AC2100" s="132"/>
      <c r="AD2100" s="137" t="s">
        <v>278</v>
      </c>
      <c r="AE2100" s="132"/>
    </row>
    <row r="2101" spans="1:31" x14ac:dyDescent="0.2">
      <c r="A2101" s="184"/>
      <c r="B2101" s="178" t="s">
        <v>31</v>
      </c>
      <c r="C2101" s="919" t="s">
        <v>467</v>
      </c>
      <c r="D2101" s="919"/>
      <c r="E2101" s="919"/>
      <c r="F2101" s="919"/>
      <c r="G2101" s="919"/>
      <c r="H2101" s="919"/>
      <c r="I2101" s="919"/>
      <c r="J2101" s="919"/>
      <c r="K2101" s="919"/>
      <c r="L2101" s="188">
        <v>1533598.41</v>
      </c>
      <c r="M2101" s="189" t="s">
        <v>31</v>
      </c>
      <c r="N2101" s="194">
        <v>11195268</v>
      </c>
      <c r="O2101" s="132"/>
      <c r="P2101" s="132"/>
      <c r="Q2101" s="132"/>
      <c r="R2101" s="132"/>
      <c r="S2101" s="132"/>
      <c r="T2101" s="132"/>
      <c r="U2101" s="132"/>
      <c r="V2101" s="132"/>
      <c r="W2101" s="132"/>
      <c r="X2101" s="132"/>
      <c r="Y2101" s="132"/>
      <c r="Z2101" s="132"/>
      <c r="AA2101" s="132"/>
      <c r="AB2101" s="132"/>
      <c r="AC2101" s="132"/>
      <c r="AD2101" s="132"/>
      <c r="AE2101" s="137" t="s">
        <v>467</v>
      </c>
    </row>
    <row r="2102" spans="1:31" ht="1.5" customHeight="1" x14ac:dyDescent="0.2">
      <c r="B2102" s="178"/>
      <c r="C2102" s="173"/>
      <c r="D2102" s="173"/>
      <c r="E2102" s="173"/>
      <c r="F2102" s="173"/>
      <c r="G2102" s="173"/>
      <c r="H2102" s="173"/>
      <c r="I2102" s="173"/>
      <c r="J2102" s="173"/>
      <c r="K2102" s="173"/>
      <c r="L2102" s="188"/>
      <c r="M2102" s="189"/>
      <c r="N2102" s="195"/>
      <c r="O2102" s="132"/>
      <c r="P2102" s="132"/>
      <c r="Q2102" s="132"/>
      <c r="R2102" s="132"/>
      <c r="S2102" s="132"/>
      <c r="T2102" s="132"/>
      <c r="U2102" s="132"/>
      <c r="V2102" s="132"/>
      <c r="W2102" s="132"/>
      <c r="X2102" s="132"/>
      <c r="Y2102" s="132"/>
      <c r="Z2102" s="132"/>
      <c r="AA2102" s="132"/>
      <c r="AB2102" s="132"/>
      <c r="AC2102" s="132"/>
      <c r="AD2102" s="132"/>
      <c r="AE2102" s="132"/>
    </row>
    <row r="2103" spans="1:31" ht="53.25" customHeight="1" x14ac:dyDescent="0.2">
      <c r="A2103" s="196"/>
      <c r="B2103" s="196"/>
      <c r="C2103" s="196"/>
      <c r="D2103" s="196"/>
      <c r="E2103" s="196"/>
      <c r="F2103" s="196"/>
      <c r="G2103" s="196"/>
      <c r="H2103" s="196"/>
      <c r="I2103" s="196"/>
      <c r="J2103" s="196"/>
      <c r="K2103" s="196"/>
      <c r="L2103" s="196"/>
      <c r="M2103" s="196"/>
      <c r="N2103" s="196"/>
      <c r="O2103" s="132"/>
      <c r="P2103" s="132"/>
      <c r="Q2103" s="132"/>
      <c r="R2103" s="132"/>
      <c r="S2103" s="132"/>
      <c r="T2103" s="132"/>
      <c r="U2103" s="132"/>
      <c r="V2103" s="132"/>
      <c r="W2103" s="132"/>
      <c r="X2103" s="132"/>
      <c r="Y2103" s="132"/>
      <c r="Z2103" s="132"/>
      <c r="AA2103" s="132"/>
      <c r="AB2103" s="132"/>
      <c r="AC2103" s="132"/>
      <c r="AD2103" s="132"/>
      <c r="AE2103" s="132"/>
    </row>
    <row r="2104" spans="1:31" x14ac:dyDescent="0.2">
      <c r="B2104" s="197" t="s">
        <v>468</v>
      </c>
      <c r="C2104" s="923" t="s">
        <v>31</v>
      </c>
      <c r="D2104" s="923"/>
      <c r="E2104" s="923"/>
      <c r="F2104" s="923"/>
      <c r="G2104" s="923"/>
      <c r="H2104" s="923"/>
      <c r="I2104" s="923"/>
      <c r="J2104" s="923"/>
      <c r="K2104" s="923"/>
      <c r="L2104" s="923"/>
      <c r="O2104" s="132"/>
      <c r="P2104" s="132"/>
      <c r="Q2104" s="132"/>
      <c r="R2104" s="132"/>
      <c r="S2104" s="132"/>
      <c r="T2104" s="132"/>
      <c r="U2104" s="132"/>
      <c r="V2104" s="132"/>
      <c r="W2104" s="132"/>
      <c r="X2104" s="132"/>
      <c r="Y2104" s="132"/>
      <c r="Z2104" s="132"/>
      <c r="AA2104" s="132"/>
      <c r="AB2104" s="132"/>
      <c r="AC2104" s="132"/>
      <c r="AD2104" s="132"/>
      <c r="AE2104" s="132"/>
    </row>
    <row r="2105" spans="1:31" ht="13.5" customHeight="1" x14ac:dyDescent="0.2">
      <c r="B2105" s="133"/>
      <c r="C2105" s="924" t="s">
        <v>11</v>
      </c>
      <c r="D2105" s="924"/>
      <c r="E2105" s="924"/>
      <c r="F2105" s="924"/>
      <c r="G2105" s="924"/>
      <c r="H2105" s="924"/>
      <c r="I2105" s="924"/>
      <c r="J2105" s="924"/>
      <c r="K2105" s="924"/>
      <c r="L2105" s="924"/>
      <c r="O2105" s="132"/>
      <c r="P2105" s="132"/>
      <c r="Q2105" s="132"/>
      <c r="R2105" s="132"/>
      <c r="S2105" s="132"/>
      <c r="T2105" s="132"/>
      <c r="U2105" s="132"/>
      <c r="V2105" s="132"/>
      <c r="W2105" s="132"/>
      <c r="X2105" s="132"/>
      <c r="Y2105" s="132"/>
      <c r="Z2105" s="132"/>
      <c r="AA2105" s="132"/>
      <c r="AB2105" s="132"/>
      <c r="AC2105" s="132"/>
      <c r="AD2105" s="132"/>
      <c r="AE2105" s="132"/>
    </row>
    <row r="2106" spans="1:31" ht="12.75" customHeight="1" x14ac:dyDescent="0.2">
      <c r="B2106" s="197" t="s">
        <v>469</v>
      </c>
      <c r="C2106" s="923" t="s">
        <v>31</v>
      </c>
      <c r="D2106" s="923"/>
      <c r="E2106" s="923"/>
      <c r="F2106" s="923"/>
      <c r="G2106" s="923"/>
      <c r="H2106" s="923"/>
      <c r="I2106" s="923"/>
      <c r="J2106" s="923"/>
      <c r="K2106" s="923"/>
      <c r="L2106" s="923"/>
      <c r="O2106" s="132"/>
      <c r="P2106" s="132"/>
      <c r="Q2106" s="132"/>
      <c r="R2106" s="132"/>
      <c r="S2106" s="132"/>
      <c r="T2106" s="132"/>
      <c r="U2106" s="132"/>
      <c r="V2106" s="132"/>
      <c r="W2106" s="132"/>
      <c r="X2106" s="132"/>
      <c r="Y2106" s="132"/>
      <c r="Z2106" s="132"/>
      <c r="AA2106" s="132"/>
      <c r="AB2106" s="132"/>
      <c r="AC2106" s="132"/>
      <c r="AD2106" s="132"/>
      <c r="AE2106" s="132"/>
    </row>
    <row r="2107" spans="1:31" ht="13.5" customHeight="1" x14ac:dyDescent="0.2">
      <c r="C2107" s="924" t="s">
        <v>11</v>
      </c>
      <c r="D2107" s="924"/>
      <c r="E2107" s="924"/>
      <c r="F2107" s="924"/>
      <c r="G2107" s="924"/>
      <c r="H2107" s="924"/>
      <c r="I2107" s="924"/>
      <c r="J2107" s="924"/>
      <c r="K2107" s="924"/>
      <c r="L2107" s="924"/>
      <c r="O2107" s="132"/>
      <c r="P2107" s="132"/>
      <c r="Q2107" s="132"/>
      <c r="R2107" s="132"/>
      <c r="S2107" s="132"/>
      <c r="T2107" s="132"/>
      <c r="U2107" s="132"/>
      <c r="V2107" s="132"/>
      <c r="W2107" s="132"/>
      <c r="X2107" s="132"/>
      <c r="Y2107" s="132"/>
      <c r="Z2107" s="132"/>
      <c r="AA2107" s="132"/>
      <c r="AB2107" s="132"/>
      <c r="AC2107" s="132"/>
      <c r="AD2107" s="132"/>
      <c r="AE2107" s="132"/>
    </row>
    <row r="2121" s="132" customFormat="1" x14ac:dyDescent="0.2"/>
  </sheetData>
  <mergeCells count="2085">
    <mergeCell ref="C2101:K2101"/>
    <mergeCell ref="C2104:L2104"/>
    <mergeCell ref="C2105:L2105"/>
    <mergeCell ref="C2106:L2106"/>
    <mergeCell ref="C2107:L2107"/>
    <mergeCell ref="C2095:K2095"/>
    <mergeCell ref="C2096:K2096"/>
    <mergeCell ref="C2097:K2097"/>
    <mergeCell ref="C2098:K2098"/>
    <mergeCell ref="C2099:K2099"/>
    <mergeCell ref="C2100:K2100"/>
    <mergeCell ref="C2089:K2089"/>
    <mergeCell ref="C2090:K2090"/>
    <mergeCell ref="C2091:K2091"/>
    <mergeCell ref="C2092:K2092"/>
    <mergeCell ref="C2093:K2093"/>
    <mergeCell ref="C2094:K2094"/>
    <mergeCell ref="C2083:K2083"/>
    <mergeCell ref="C2084:K2084"/>
    <mergeCell ref="C2085:K2085"/>
    <mergeCell ref="C2086:K2086"/>
    <mergeCell ref="C2087:K2087"/>
    <mergeCell ref="C2088:K2088"/>
    <mergeCell ref="C2076:K2076"/>
    <mergeCell ref="C2077:K2077"/>
    <mergeCell ref="C2078:K2078"/>
    <mergeCell ref="C2079:K2079"/>
    <mergeCell ref="C2081:K2081"/>
    <mergeCell ref="C2082:K2082"/>
    <mergeCell ref="C2069:K2069"/>
    <mergeCell ref="A2070:N2070"/>
    <mergeCell ref="C2071:E2071"/>
    <mergeCell ref="C2072:E2072"/>
    <mergeCell ref="C2073:N2073"/>
    <mergeCell ref="C2075:K2075"/>
    <mergeCell ref="C2063:K2063"/>
    <mergeCell ref="C2064:K2064"/>
    <mergeCell ref="C2065:K2065"/>
    <mergeCell ref="C2066:K2066"/>
    <mergeCell ref="C2067:K2067"/>
    <mergeCell ref="C2068:K2068"/>
    <mergeCell ref="C2057:K2057"/>
    <mergeCell ref="C2058:K2058"/>
    <mergeCell ref="C2059:K2059"/>
    <mergeCell ref="C2060:K2060"/>
    <mergeCell ref="C2061:K2061"/>
    <mergeCell ref="C2062:K2062"/>
    <mergeCell ref="C2050:E2050"/>
    <mergeCell ref="C2051:E2051"/>
    <mergeCell ref="C2052:E2052"/>
    <mergeCell ref="C2053:E2053"/>
    <mergeCell ref="C2054:E2054"/>
    <mergeCell ref="C2056:K2056"/>
    <mergeCell ref="C2044:E2044"/>
    <mergeCell ref="C2045:E2045"/>
    <mergeCell ref="C2046:E2046"/>
    <mergeCell ref="C2047:E2047"/>
    <mergeCell ref="C2048:E2048"/>
    <mergeCell ref="C2049:E2049"/>
    <mergeCell ref="C2038:E2038"/>
    <mergeCell ref="C2039:N2039"/>
    <mergeCell ref="C2040:E2040"/>
    <mergeCell ref="C2041:N2041"/>
    <mergeCell ref="C2042:N2042"/>
    <mergeCell ref="C2043:E2043"/>
    <mergeCell ref="C2032:E2032"/>
    <mergeCell ref="C2033:N2033"/>
    <mergeCell ref="C2034:E2034"/>
    <mergeCell ref="C2035:N2035"/>
    <mergeCell ref="C2036:E2036"/>
    <mergeCell ref="C2037:N2037"/>
    <mergeCell ref="C2026:E2026"/>
    <mergeCell ref="C2027:E2027"/>
    <mergeCell ref="C2028:E2028"/>
    <mergeCell ref="C2029:E2029"/>
    <mergeCell ref="C2030:E2030"/>
    <mergeCell ref="C2031:N2031"/>
    <mergeCell ref="C2020:E2020"/>
    <mergeCell ref="C2021:E2021"/>
    <mergeCell ref="C2022:E2022"/>
    <mergeCell ref="C2023:E2023"/>
    <mergeCell ref="C2024:E2024"/>
    <mergeCell ref="C2025:E2025"/>
    <mergeCell ref="C2014:E2014"/>
    <mergeCell ref="C2015:E2015"/>
    <mergeCell ref="C2016:N2016"/>
    <mergeCell ref="C2017:N2017"/>
    <mergeCell ref="C2018:E2018"/>
    <mergeCell ref="C2019:E2019"/>
    <mergeCell ref="C2008:E2008"/>
    <mergeCell ref="C2009:E2009"/>
    <mergeCell ref="C2010:E2010"/>
    <mergeCell ref="C2011:E2011"/>
    <mergeCell ref="C2012:E2012"/>
    <mergeCell ref="C2013:E2013"/>
    <mergeCell ref="C2002:E2002"/>
    <mergeCell ref="C2003:N2003"/>
    <mergeCell ref="C2004:N2004"/>
    <mergeCell ref="C2005:E2005"/>
    <mergeCell ref="C2006:E2006"/>
    <mergeCell ref="C2007:E2007"/>
    <mergeCell ref="C1996:E1996"/>
    <mergeCell ref="C1997:E1997"/>
    <mergeCell ref="C1998:E1998"/>
    <mergeCell ref="C1999:E1999"/>
    <mergeCell ref="C2000:E2000"/>
    <mergeCell ref="C2001:E2001"/>
    <mergeCell ref="C1990:E1990"/>
    <mergeCell ref="C1991:N1991"/>
    <mergeCell ref="C1992:N1992"/>
    <mergeCell ref="C1993:N1993"/>
    <mergeCell ref="C1994:E1994"/>
    <mergeCell ref="C1995:E1995"/>
    <mergeCell ref="C1984:E1984"/>
    <mergeCell ref="C1985:E1985"/>
    <mergeCell ref="C1986:E1986"/>
    <mergeCell ref="C1987:E1987"/>
    <mergeCell ref="C1988:E1988"/>
    <mergeCell ref="C1989:E1989"/>
    <mergeCell ref="C1978:E1978"/>
    <mergeCell ref="C1979:E1979"/>
    <mergeCell ref="C1980:N1980"/>
    <mergeCell ref="C1981:N1981"/>
    <mergeCell ref="C1982:E1982"/>
    <mergeCell ref="C1983:E1983"/>
    <mergeCell ref="C1972:E1972"/>
    <mergeCell ref="C1973:E1973"/>
    <mergeCell ref="C1974:E1974"/>
    <mergeCell ref="C1975:E1975"/>
    <mergeCell ref="C1976:E1976"/>
    <mergeCell ref="C1977:E1977"/>
    <mergeCell ref="C1966:E1966"/>
    <mergeCell ref="C1967:E1967"/>
    <mergeCell ref="C1968:E1968"/>
    <mergeCell ref="C1969:N1969"/>
    <mergeCell ref="C1970:N1970"/>
    <mergeCell ref="C1971:E1971"/>
    <mergeCell ref="C1960:E1960"/>
    <mergeCell ref="C1961:E1961"/>
    <mergeCell ref="C1962:E1962"/>
    <mergeCell ref="C1963:E1963"/>
    <mergeCell ref="C1964:E1964"/>
    <mergeCell ref="C1965:E1965"/>
    <mergeCell ref="C1954:E1954"/>
    <mergeCell ref="C1955:E1955"/>
    <mergeCell ref="C1956:E1956"/>
    <mergeCell ref="C1957:E1957"/>
    <mergeCell ref="C1958:N1958"/>
    <mergeCell ref="C1959:N1959"/>
    <mergeCell ref="C1948:N1948"/>
    <mergeCell ref="C1949:E1949"/>
    <mergeCell ref="C1950:E1950"/>
    <mergeCell ref="C1951:E1951"/>
    <mergeCell ref="C1952:E1952"/>
    <mergeCell ref="C1953:E1953"/>
    <mergeCell ref="C1942:E1942"/>
    <mergeCell ref="C1943:E1943"/>
    <mergeCell ref="C1944:E1944"/>
    <mergeCell ref="C1945:N1945"/>
    <mergeCell ref="C1946:E1946"/>
    <mergeCell ref="C1947:N1947"/>
    <mergeCell ref="C1936:E1936"/>
    <mergeCell ref="C1937:E1937"/>
    <mergeCell ref="C1938:E1938"/>
    <mergeCell ref="C1939:E1939"/>
    <mergeCell ref="C1940:E1940"/>
    <mergeCell ref="C1941:E1941"/>
    <mergeCell ref="C1930:K1930"/>
    <mergeCell ref="C1931:K1931"/>
    <mergeCell ref="A1932:N1932"/>
    <mergeCell ref="C1933:E1933"/>
    <mergeCell ref="C1934:N1934"/>
    <mergeCell ref="C1935:N1935"/>
    <mergeCell ref="C1924:K1924"/>
    <mergeCell ref="C1925:K1925"/>
    <mergeCell ref="C1926:K1926"/>
    <mergeCell ref="C1927:K1927"/>
    <mergeCell ref="C1928:K1928"/>
    <mergeCell ref="C1929:K1929"/>
    <mergeCell ref="C1918:K1918"/>
    <mergeCell ref="C1919:K1919"/>
    <mergeCell ref="C1920:K1920"/>
    <mergeCell ref="C1921:K1921"/>
    <mergeCell ref="C1922:K1922"/>
    <mergeCell ref="C1923:K1923"/>
    <mergeCell ref="C1911:E1911"/>
    <mergeCell ref="C1912:E1912"/>
    <mergeCell ref="C1913:E1913"/>
    <mergeCell ref="C1914:E1914"/>
    <mergeCell ref="C1915:E1915"/>
    <mergeCell ref="C1916:E1916"/>
    <mergeCell ref="C1905:E1905"/>
    <mergeCell ref="C1906:E1906"/>
    <mergeCell ref="C1907:E1907"/>
    <mergeCell ref="C1908:E1908"/>
    <mergeCell ref="C1909:E1909"/>
    <mergeCell ref="C1910:E1910"/>
    <mergeCell ref="C1899:N1899"/>
    <mergeCell ref="C1900:E1900"/>
    <mergeCell ref="C1901:N1901"/>
    <mergeCell ref="C1902:E1902"/>
    <mergeCell ref="C1903:N1903"/>
    <mergeCell ref="C1904:N1904"/>
    <mergeCell ref="C1893:E1893"/>
    <mergeCell ref="C1894:E1894"/>
    <mergeCell ref="C1895:N1895"/>
    <mergeCell ref="C1896:E1896"/>
    <mergeCell ref="C1897:N1897"/>
    <mergeCell ref="C1898:E1898"/>
    <mergeCell ref="C1887:E1887"/>
    <mergeCell ref="C1888:E1888"/>
    <mergeCell ref="C1889:E1889"/>
    <mergeCell ref="C1890:E1890"/>
    <mergeCell ref="C1891:E1891"/>
    <mergeCell ref="C1892:E1892"/>
    <mergeCell ref="C1881:N1881"/>
    <mergeCell ref="C1882:E1882"/>
    <mergeCell ref="C1883:E1883"/>
    <mergeCell ref="C1884:E1884"/>
    <mergeCell ref="C1885:E1885"/>
    <mergeCell ref="C1886:E1886"/>
    <mergeCell ref="C1875:E1875"/>
    <mergeCell ref="C1876:E1876"/>
    <mergeCell ref="C1877:E1877"/>
    <mergeCell ref="C1878:E1878"/>
    <mergeCell ref="C1879:E1879"/>
    <mergeCell ref="C1880:N1880"/>
    <mergeCell ref="C1869:E1869"/>
    <mergeCell ref="C1870:E1870"/>
    <mergeCell ref="C1871:E1871"/>
    <mergeCell ref="C1872:E1872"/>
    <mergeCell ref="C1873:E1873"/>
    <mergeCell ref="C1874:E1874"/>
    <mergeCell ref="C1863:E1863"/>
    <mergeCell ref="C1864:E1864"/>
    <mergeCell ref="C1865:N1865"/>
    <mergeCell ref="C1866:N1866"/>
    <mergeCell ref="C1867:E1867"/>
    <mergeCell ref="C1868:E1868"/>
    <mergeCell ref="C1857:E1857"/>
    <mergeCell ref="C1858:E1858"/>
    <mergeCell ref="C1859:E1859"/>
    <mergeCell ref="C1860:E1860"/>
    <mergeCell ref="C1861:E1861"/>
    <mergeCell ref="C1862:E1862"/>
    <mergeCell ref="C1851:E1851"/>
    <mergeCell ref="C1852:N1852"/>
    <mergeCell ref="C1853:N1853"/>
    <mergeCell ref="C1854:E1854"/>
    <mergeCell ref="C1855:E1855"/>
    <mergeCell ref="C1856:E1856"/>
    <mergeCell ref="C1845:E1845"/>
    <mergeCell ref="C1846:E1846"/>
    <mergeCell ref="C1847:E1847"/>
    <mergeCell ref="C1848:E1848"/>
    <mergeCell ref="C1849:E1849"/>
    <mergeCell ref="C1850:E1850"/>
    <mergeCell ref="C1839:E1839"/>
    <mergeCell ref="C1840:N1840"/>
    <mergeCell ref="C1841:N1841"/>
    <mergeCell ref="C1842:N1842"/>
    <mergeCell ref="C1843:E1843"/>
    <mergeCell ref="C1844:E1844"/>
    <mergeCell ref="C1833:E1833"/>
    <mergeCell ref="C1834:E1834"/>
    <mergeCell ref="C1835:E1835"/>
    <mergeCell ref="C1836:E1836"/>
    <mergeCell ref="C1837:E1837"/>
    <mergeCell ref="C1838:E1838"/>
    <mergeCell ref="C1827:E1827"/>
    <mergeCell ref="C1828:E1828"/>
    <mergeCell ref="C1829:N1829"/>
    <mergeCell ref="C1830:N1830"/>
    <mergeCell ref="C1831:E1831"/>
    <mergeCell ref="C1832:E1832"/>
    <mergeCell ref="C1821:E1821"/>
    <mergeCell ref="C1822:E1822"/>
    <mergeCell ref="C1823:E1823"/>
    <mergeCell ref="C1824:E1824"/>
    <mergeCell ref="C1825:E1825"/>
    <mergeCell ref="C1826:E1826"/>
    <mergeCell ref="C1815:E1815"/>
    <mergeCell ref="C1816:E1816"/>
    <mergeCell ref="C1817:E1817"/>
    <mergeCell ref="C1818:N1818"/>
    <mergeCell ref="C1819:N1819"/>
    <mergeCell ref="C1820:E1820"/>
    <mergeCell ref="C1809:E1809"/>
    <mergeCell ref="C1810:E1810"/>
    <mergeCell ref="C1811:E1811"/>
    <mergeCell ref="C1812:E1812"/>
    <mergeCell ref="C1813:E1813"/>
    <mergeCell ref="C1814:E1814"/>
    <mergeCell ref="C1803:E1803"/>
    <mergeCell ref="C1804:E1804"/>
    <mergeCell ref="C1805:E1805"/>
    <mergeCell ref="C1806:E1806"/>
    <mergeCell ref="C1807:N1807"/>
    <mergeCell ref="C1808:N1808"/>
    <mergeCell ref="C1797:N1797"/>
    <mergeCell ref="C1798:E1798"/>
    <mergeCell ref="C1799:E1799"/>
    <mergeCell ref="C1800:E1800"/>
    <mergeCell ref="C1801:E1801"/>
    <mergeCell ref="C1802:E1802"/>
    <mergeCell ref="C1791:E1791"/>
    <mergeCell ref="C1792:E1792"/>
    <mergeCell ref="C1793:E1793"/>
    <mergeCell ref="C1794:N1794"/>
    <mergeCell ref="C1795:E1795"/>
    <mergeCell ref="C1796:N1796"/>
    <mergeCell ref="C1785:E1785"/>
    <mergeCell ref="C1786:E1786"/>
    <mergeCell ref="C1787:E1787"/>
    <mergeCell ref="C1788:E1788"/>
    <mergeCell ref="C1789:E1789"/>
    <mergeCell ref="C1790:E1790"/>
    <mergeCell ref="C1779:K1779"/>
    <mergeCell ref="C1780:K1780"/>
    <mergeCell ref="A1781:N1781"/>
    <mergeCell ref="C1782:E1782"/>
    <mergeCell ref="C1783:N1783"/>
    <mergeCell ref="C1784:N1784"/>
    <mergeCell ref="C1773:K1773"/>
    <mergeCell ref="C1774:K1774"/>
    <mergeCell ref="C1775:K1775"/>
    <mergeCell ref="C1776:K1776"/>
    <mergeCell ref="C1777:K1777"/>
    <mergeCell ref="C1778:K1778"/>
    <mergeCell ref="C1767:K1767"/>
    <mergeCell ref="C1768:K1768"/>
    <mergeCell ref="C1769:K1769"/>
    <mergeCell ref="C1770:K1770"/>
    <mergeCell ref="C1771:K1771"/>
    <mergeCell ref="C1772:K1772"/>
    <mergeCell ref="C1760:E1760"/>
    <mergeCell ref="C1761:E1761"/>
    <mergeCell ref="C1762:E1762"/>
    <mergeCell ref="C1763:E1763"/>
    <mergeCell ref="C1764:E1764"/>
    <mergeCell ref="C1765:E1765"/>
    <mergeCell ref="C1754:E1754"/>
    <mergeCell ref="C1755:E1755"/>
    <mergeCell ref="C1756:E1756"/>
    <mergeCell ref="C1757:E1757"/>
    <mergeCell ref="C1758:E1758"/>
    <mergeCell ref="C1759:E1759"/>
    <mergeCell ref="C1748:N1748"/>
    <mergeCell ref="C1749:E1749"/>
    <mergeCell ref="C1750:N1750"/>
    <mergeCell ref="C1751:E1751"/>
    <mergeCell ref="C1752:N1752"/>
    <mergeCell ref="C1753:N1753"/>
    <mergeCell ref="C1742:N1742"/>
    <mergeCell ref="C1743:E1743"/>
    <mergeCell ref="C1744:N1744"/>
    <mergeCell ref="C1745:E1745"/>
    <mergeCell ref="C1746:N1746"/>
    <mergeCell ref="C1747:E1747"/>
    <mergeCell ref="C1736:E1736"/>
    <mergeCell ref="C1737:E1737"/>
    <mergeCell ref="C1738:E1738"/>
    <mergeCell ref="C1739:E1739"/>
    <mergeCell ref="C1740:N1740"/>
    <mergeCell ref="C1741:E1741"/>
    <mergeCell ref="C1730:E1730"/>
    <mergeCell ref="C1731:E1731"/>
    <mergeCell ref="C1732:E1732"/>
    <mergeCell ref="C1733:E1733"/>
    <mergeCell ref="C1734:E1734"/>
    <mergeCell ref="C1735:E1735"/>
    <mergeCell ref="C1724:E1724"/>
    <mergeCell ref="C1725:N1725"/>
    <mergeCell ref="C1726:N1726"/>
    <mergeCell ref="C1727:E1727"/>
    <mergeCell ref="C1728:E1728"/>
    <mergeCell ref="C1729:E1729"/>
    <mergeCell ref="C1718:E1718"/>
    <mergeCell ref="C1719:E1719"/>
    <mergeCell ref="C1720:E1720"/>
    <mergeCell ref="C1721:E1721"/>
    <mergeCell ref="C1722:E1722"/>
    <mergeCell ref="C1723:E1723"/>
    <mergeCell ref="C1712:E1712"/>
    <mergeCell ref="C1713:E1713"/>
    <mergeCell ref="C1714:E1714"/>
    <mergeCell ref="C1715:E1715"/>
    <mergeCell ref="C1716:E1716"/>
    <mergeCell ref="C1717:E1717"/>
    <mergeCell ref="C1706:E1706"/>
    <mergeCell ref="C1707:E1707"/>
    <mergeCell ref="C1708:E1708"/>
    <mergeCell ref="C1709:E1709"/>
    <mergeCell ref="C1710:N1710"/>
    <mergeCell ref="C1711:N1711"/>
    <mergeCell ref="C1700:E1700"/>
    <mergeCell ref="C1701:E1701"/>
    <mergeCell ref="C1702:E1702"/>
    <mergeCell ref="C1703:E1703"/>
    <mergeCell ref="C1704:E1704"/>
    <mergeCell ref="C1705:E1705"/>
    <mergeCell ref="C1694:E1694"/>
    <mergeCell ref="C1695:E1695"/>
    <mergeCell ref="C1696:E1696"/>
    <mergeCell ref="C1697:N1697"/>
    <mergeCell ref="C1698:N1698"/>
    <mergeCell ref="C1699:E1699"/>
    <mergeCell ref="C1688:E1688"/>
    <mergeCell ref="C1689:E1689"/>
    <mergeCell ref="C1690:E1690"/>
    <mergeCell ref="C1691:E1691"/>
    <mergeCell ref="C1692:E1692"/>
    <mergeCell ref="C1693:E1693"/>
    <mergeCell ref="C1682:E1682"/>
    <mergeCell ref="C1683:E1683"/>
    <mergeCell ref="C1684:E1684"/>
    <mergeCell ref="C1685:N1685"/>
    <mergeCell ref="C1686:N1686"/>
    <mergeCell ref="C1687:N1687"/>
    <mergeCell ref="C1676:E1676"/>
    <mergeCell ref="C1677:E1677"/>
    <mergeCell ref="C1678:E1678"/>
    <mergeCell ref="C1679:E1679"/>
    <mergeCell ref="C1680:E1680"/>
    <mergeCell ref="C1681:E1681"/>
    <mergeCell ref="C1670:E1670"/>
    <mergeCell ref="C1671:E1671"/>
    <mergeCell ref="C1672:E1672"/>
    <mergeCell ref="C1673:E1673"/>
    <mergeCell ref="C1674:N1674"/>
    <mergeCell ref="C1675:N1675"/>
    <mergeCell ref="C1664:N1664"/>
    <mergeCell ref="C1665:E1665"/>
    <mergeCell ref="C1666:E1666"/>
    <mergeCell ref="C1667:E1667"/>
    <mergeCell ref="C1668:E1668"/>
    <mergeCell ref="C1669:E1669"/>
    <mergeCell ref="C1658:E1658"/>
    <mergeCell ref="C1659:E1659"/>
    <mergeCell ref="C1660:E1660"/>
    <mergeCell ref="C1661:E1661"/>
    <mergeCell ref="C1662:E1662"/>
    <mergeCell ref="C1663:N1663"/>
    <mergeCell ref="C1652:N1652"/>
    <mergeCell ref="C1653:N1653"/>
    <mergeCell ref="C1654:E1654"/>
    <mergeCell ref="C1655:E1655"/>
    <mergeCell ref="C1656:E1656"/>
    <mergeCell ref="C1657:E1657"/>
    <mergeCell ref="C1646:E1646"/>
    <mergeCell ref="C1647:E1647"/>
    <mergeCell ref="C1648:E1648"/>
    <mergeCell ref="C1649:E1649"/>
    <mergeCell ref="C1650:E1650"/>
    <mergeCell ref="C1651:E1651"/>
    <mergeCell ref="C1640:E1640"/>
    <mergeCell ref="C1641:N1641"/>
    <mergeCell ref="C1642:N1642"/>
    <mergeCell ref="C1643:E1643"/>
    <mergeCell ref="C1644:E1644"/>
    <mergeCell ref="C1645:E1645"/>
    <mergeCell ref="C1634:E1634"/>
    <mergeCell ref="C1635:E1635"/>
    <mergeCell ref="C1636:E1636"/>
    <mergeCell ref="C1637:E1637"/>
    <mergeCell ref="C1638:E1638"/>
    <mergeCell ref="C1639:N1639"/>
    <mergeCell ref="C1628:N1628"/>
    <mergeCell ref="C1629:N1629"/>
    <mergeCell ref="C1630:E1630"/>
    <mergeCell ref="C1631:E1631"/>
    <mergeCell ref="C1632:E1632"/>
    <mergeCell ref="C1633:E1633"/>
    <mergeCell ref="C1622:K1622"/>
    <mergeCell ref="C1623:K1623"/>
    <mergeCell ref="C1624:K1624"/>
    <mergeCell ref="C1625:K1625"/>
    <mergeCell ref="A1626:N1626"/>
    <mergeCell ref="C1627:E1627"/>
    <mergeCell ref="C1616:K1616"/>
    <mergeCell ref="C1617:K1617"/>
    <mergeCell ref="C1618:K1618"/>
    <mergeCell ref="C1619:K1619"/>
    <mergeCell ref="C1620:K1620"/>
    <mergeCell ref="C1621:K1621"/>
    <mergeCell ref="C1609:E1609"/>
    <mergeCell ref="C1610:E1610"/>
    <mergeCell ref="C1611:E1611"/>
    <mergeCell ref="C1612:E1612"/>
    <mergeCell ref="C1614:K1614"/>
    <mergeCell ref="C1615:K1615"/>
    <mergeCell ref="C1603:E1603"/>
    <mergeCell ref="C1604:E1604"/>
    <mergeCell ref="C1605:E1605"/>
    <mergeCell ref="C1606:E1606"/>
    <mergeCell ref="C1607:E1607"/>
    <mergeCell ref="C1608:E1608"/>
    <mergeCell ref="C1597:N1597"/>
    <mergeCell ref="C1598:E1598"/>
    <mergeCell ref="C1599:N1599"/>
    <mergeCell ref="C1600:N1600"/>
    <mergeCell ref="C1601:E1601"/>
    <mergeCell ref="C1602:E1602"/>
    <mergeCell ref="C1591:E1591"/>
    <mergeCell ref="C1592:E1592"/>
    <mergeCell ref="C1593:N1593"/>
    <mergeCell ref="C1594:E1594"/>
    <mergeCell ref="C1595:N1595"/>
    <mergeCell ref="C1596:E1596"/>
    <mergeCell ref="C1585:E1585"/>
    <mergeCell ref="C1586:E1586"/>
    <mergeCell ref="C1587:E1587"/>
    <mergeCell ref="C1588:E1588"/>
    <mergeCell ref="C1589:E1589"/>
    <mergeCell ref="C1590:E1590"/>
    <mergeCell ref="C1579:N1579"/>
    <mergeCell ref="C1580:E1580"/>
    <mergeCell ref="C1581:E1581"/>
    <mergeCell ref="C1582:E1582"/>
    <mergeCell ref="C1583:E1583"/>
    <mergeCell ref="C1584:E1584"/>
    <mergeCell ref="C1573:E1573"/>
    <mergeCell ref="C1574:E1574"/>
    <mergeCell ref="C1575:E1575"/>
    <mergeCell ref="C1576:E1576"/>
    <mergeCell ref="C1577:E1577"/>
    <mergeCell ref="C1578:N1578"/>
    <mergeCell ref="C1567:E1567"/>
    <mergeCell ref="C1568:E1568"/>
    <mergeCell ref="C1569:E1569"/>
    <mergeCell ref="C1570:E1570"/>
    <mergeCell ref="C1571:E1571"/>
    <mergeCell ref="C1572:E1572"/>
    <mergeCell ref="A1561:N1561"/>
    <mergeCell ref="C1562:E1562"/>
    <mergeCell ref="C1563:N1563"/>
    <mergeCell ref="C1564:N1564"/>
    <mergeCell ref="C1565:E1565"/>
    <mergeCell ref="C1566:E1566"/>
    <mergeCell ref="C1555:K1555"/>
    <mergeCell ref="C1556:K1556"/>
    <mergeCell ref="C1557:K1557"/>
    <mergeCell ref="C1558:K1558"/>
    <mergeCell ref="C1559:K1559"/>
    <mergeCell ref="C1560:K1560"/>
    <mergeCell ref="C1549:K1549"/>
    <mergeCell ref="C1550:K1550"/>
    <mergeCell ref="C1551:K1551"/>
    <mergeCell ref="C1552:K1552"/>
    <mergeCell ref="C1553:K1553"/>
    <mergeCell ref="C1554:K1554"/>
    <mergeCell ref="C1542:E1542"/>
    <mergeCell ref="C1543:E1543"/>
    <mergeCell ref="C1544:E1544"/>
    <mergeCell ref="C1545:E1545"/>
    <mergeCell ref="C1546:E1546"/>
    <mergeCell ref="C1547:E1547"/>
    <mergeCell ref="C1536:E1536"/>
    <mergeCell ref="C1537:E1537"/>
    <mergeCell ref="C1538:E1538"/>
    <mergeCell ref="C1539:E1539"/>
    <mergeCell ref="C1540:E1540"/>
    <mergeCell ref="C1541:E1541"/>
    <mergeCell ref="C1530:N1530"/>
    <mergeCell ref="C1531:E1531"/>
    <mergeCell ref="C1532:N1532"/>
    <mergeCell ref="C1533:E1533"/>
    <mergeCell ref="C1534:N1534"/>
    <mergeCell ref="C1535:N1535"/>
    <mergeCell ref="C1524:E1524"/>
    <mergeCell ref="C1525:E1525"/>
    <mergeCell ref="C1526:E1526"/>
    <mergeCell ref="C1527:E1527"/>
    <mergeCell ref="C1528:N1528"/>
    <mergeCell ref="C1529:E1529"/>
    <mergeCell ref="C1518:E1518"/>
    <mergeCell ref="C1519:E1519"/>
    <mergeCell ref="C1520:E1520"/>
    <mergeCell ref="C1521:E1521"/>
    <mergeCell ref="C1522:E1522"/>
    <mergeCell ref="C1523:E1523"/>
    <mergeCell ref="C1512:E1512"/>
    <mergeCell ref="C1513:N1513"/>
    <mergeCell ref="C1514:N1514"/>
    <mergeCell ref="C1515:E1515"/>
    <mergeCell ref="C1516:E1516"/>
    <mergeCell ref="C1517:E1517"/>
    <mergeCell ref="C1506:E1506"/>
    <mergeCell ref="C1507:E1507"/>
    <mergeCell ref="C1508:E1508"/>
    <mergeCell ref="C1509:E1509"/>
    <mergeCell ref="C1510:E1510"/>
    <mergeCell ref="C1511:E1511"/>
    <mergeCell ref="C1500:E1500"/>
    <mergeCell ref="C1501:E1501"/>
    <mergeCell ref="C1502:E1502"/>
    <mergeCell ref="C1503:E1503"/>
    <mergeCell ref="C1504:E1504"/>
    <mergeCell ref="C1505:E1505"/>
    <mergeCell ref="C1494:K1494"/>
    <mergeCell ref="C1495:K1495"/>
    <mergeCell ref="A1496:N1496"/>
    <mergeCell ref="C1497:E1497"/>
    <mergeCell ref="C1498:N1498"/>
    <mergeCell ref="C1499:N1499"/>
    <mergeCell ref="C1488:K1488"/>
    <mergeCell ref="C1489:K1489"/>
    <mergeCell ref="C1490:K1490"/>
    <mergeCell ref="C1491:K1491"/>
    <mergeCell ref="C1492:K1492"/>
    <mergeCell ref="C1493:K1493"/>
    <mergeCell ref="C1481:E1481"/>
    <mergeCell ref="C1482:E1482"/>
    <mergeCell ref="C1484:K1484"/>
    <mergeCell ref="C1485:K1485"/>
    <mergeCell ref="C1486:K1486"/>
    <mergeCell ref="C1487:K1487"/>
    <mergeCell ref="C1475:E1475"/>
    <mergeCell ref="C1476:E1476"/>
    <mergeCell ref="C1477:E1477"/>
    <mergeCell ref="C1478:E1478"/>
    <mergeCell ref="C1479:E1479"/>
    <mergeCell ref="C1480:E1480"/>
    <mergeCell ref="C1469:N1469"/>
    <mergeCell ref="C1470:N1470"/>
    <mergeCell ref="C1471:E1471"/>
    <mergeCell ref="C1472:E1472"/>
    <mergeCell ref="C1473:E1473"/>
    <mergeCell ref="C1474:E1474"/>
    <mergeCell ref="C1463:N1463"/>
    <mergeCell ref="C1464:E1464"/>
    <mergeCell ref="C1465:N1465"/>
    <mergeCell ref="C1466:E1466"/>
    <mergeCell ref="C1467:N1467"/>
    <mergeCell ref="C1468:E1468"/>
    <mergeCell ref="C1457:E1457"/>
    <mergeCell ref="C1458:E1458"/>
    <mergeCell ref="C1459:E1459"/>
    <mergeCell ref="C1460:E1460"/>
    <mergeCell ref="C1461:N1461"/>
    <mergeCell ref="C1462:E1462"/>
    <mergeCell ref="C1451:E1451"/>
    <mergeCell ref="C1452:E1452"/>
    <mergeCell ref="C1453:E1453"/>
    <mergeCell ref="C1454:E1454"/>
    <mergeCell ref="C1455:E1455"/>
    <mergeCell ref="C1456:E1456"/>
    <mergeCell ref="C1445:E1445"/>
    <mergeCell ref="C1446:N1446"/>
    <mergeCell ref="C1447:N1447"/>
    <mergeCell ref="C1448:E1448"/>
    <mergeCell ref="C1449:E1449"/>
    <mergeCell ref="C1450:E1450"/>
    <mergeCell ref="C1439:K1439"/>
    <mergeCell ref="C1440:K1440"/>
    <mergeCell ref="C1441:K1441"/>
    <mergeCell ref="C1442:K1442"/>
    <mergeCell ref="C1443:K1443"/>
    <mergeCell ref="A1444:N1444"/>
    <mergeCell ref="C1433:K1433"/>
    <mergeCell ref="C1434:K1434"/>
    <mergeCell ref="C1435:K1435"/>
    <mergeCell ref="C1436:K1436"/>
    <mergeCell ref="C1437:K1437"/>
    <mergeCell ref="C1438:K1438"/>
    <mergeCell ref="C1426:E1426"/>
    <mergeCell ref="C1427:E1427"/>
    <mergeCell ref="C1428:E1428"/>
    <mergeCell ref="C1429:E1429"/>
    <mergeCell ref="C1430:E1430"/>
    <mergeCell ref="C1432:K1432"/>
    <mergeCell ref="C1420:E1420"/>
    <mergeCell ref="C1421:E1421"/>
    <mergeCell ref="C1422:E1422"/>
    <mergeCell ref="C1423:E1423"/>
    <mergeCell ref="C1424:E1424"/>
    <mergeCell ref="C1425:E1425"/>
    <mergeCell ref="C1414:E1414"/>
    <mergeCell ref="C1415:N1415"/>
    <mergeCell ref="C1416:E1416"/>
    <mergeCell ref="C1417:N1417"/>
    <mergeCell ref="C1418:N1418"/>
    <mergeCell ref="C1419:E1419"/>
    <mergeCell ref="C1408:E1408"/>
    <mergeCell ref="C1409:N1409"/>
    <mergeCell ref="C1410:E1410"/>
    <mergeCell ref="C1411:N1411"/>
    <mergeCell ref="C1412:E1412"/>
    <mergeCell ref="C1413:N1413"/>
    <mergeCell ref="C1402:E1402"/>
    <mergeCell ref="C1403:E1403"/>
    <mergeCell ref="C1404:E1404"/>
    <mergeCell ref="C1405:E1405"/>
    <mergeCell ref="C1406:E1406"/>
    <mergeCell ref="C1407:E1407"/>
    <mergeCell ref="C1396:E1396"/>
    <mergeCell ref="C1397:E1397"/>
    <mergeCell ref="C1398:E1398"/>
    <mergeCell ref="C1399:E1399"/>
    <mergeCell ref="C1400:E1400"/>
    <mergeCell ref="C1401:E1401"/>
    <mergeCell ref="C1390:K1390"/>
    <mergeCell ref="C1391:K1391"/>
    <mergeCell ref="A1392:N1392"/>
    <mergeCell ref="C1393:E1393"/>
    <mergeCell ref="C1394:N1394"/>
    <mergeCell ref="C1395:N1395"/>
    <mergeCell ref="C1384:K1384"/>
    <mergeCell ref="C1385:K1385"/>
    <mergeCell ref="C1386:K1386"/>
    <mergeCell ref="C1387:K1387"/>
    <mergeCell ref="C1388:K1388"/>
    <mergeCell ref="C1389:K1389"/>
    <mergeCell ref="C1378:K1378"/>
    <mergeCell ref="C1379:K1379"/>
    <mergeCell ref="C1380:K1380"/>
    <mergeCell ref="C1381:K1381"/>
    <mergeCell ref="C1382:K1382"/>
    <mergeCell ref="C1383:K1383"/>
    <mergeCell ref="C1372:K1372"/>
    <mergeCell ref="C1373:K1373"/>
    <mergeCell ref="C1374:K1374"/>
    <mergeCell ref="C1375:K1375"/>
    <mergeCell ref="C1376:K1376"/>
    <mergeCell ref="C1377:K1377"/>
    <mergeCell ref="C1365:E1365"/>
    <mergeCell ref="C1366:E1366"/>
    <mergeCell ref="C1367:E1367"/>
    <mergeCell ref="C1368:E1368"/>
    <mergeCell ref="C1369:N1369"/>
    <mergeCell ref="C1371:K1371"/>
    <mergeCell ref="C1359:E1359"/>
    <mergeCell ref="C1360:E1360"/>
    <mergeCell ref="C1361:E1361"/>
    <mergeCell ref="C1362:E1362"/>
    <mergeCell ref="C1363:E1363"/>
    <mergeCell ref="C1364:E1364"/>
    <mergeCell ref="C1353:E1353"/>
    <mergeCell ref="C1354:N1354"/>
    <mergeCell ref="C1355:E1355"/>
    <mergeCell ref="C1356:N1356"/>
    <mergeCell ref="C1357:N1357"/>
    <mergeCell ref="C1358:E1358"/>
    <mergeCell ref="C1347:E1347"/>
    <mergeCell ref="C1348:E1348"/>
    <mergeCell ref="C1349:E1349"/>
    <mergeCell ref="C1350:E1350"/>
    <mergeCell ref="C1351:E1351"/>
    <mergeCell ref="C1352:E1352"/>
    <mergeCell ref="C1341:N1341"/>
    <mergeCell ref="C1342:E1342"/>
    <mergeCell ref="C1343:E1343"/>
    <mergeCell ref="C1344:E1344"/>
    <mergeCell ref="C1345:E1345"/>
    <mergeCell ref="C1346:E1346"/>
    <mergeCell ref="C1335:E1335"/>
    <mergeCell ref="C1336:E1336"/>
    <mergeCell ref="C1337:E1337"/>
    <mergeCell ref="C1338:E1338"/>
    <mergeCell ref="C1339:E1339"/>
    <mergeCell ref="C1340:N1340"/>
    <mergeCell ref="C1329:E1329"/>
    <mergeCell ref="C1330:E1330"/>
    <mergeCell ref="C1331:E1331"/>
    <mergeCell ref="C1332:E1332"/>
    <mergeCell ref="C1333:E1333"/>
    <mergeCell ref="C1334:E1334"/>
    <mergeCell ref="C1323:N1323"/>
    <mergeCell ref="C1324:E1324"/>
    <mergeCell ref="C1325:N1325"/>
    <mergeCell ref="C1326:N1326"/>
    <mergeCell ref="C1327:E1327"/>
    <mergeCell ref="C1328:E1328"/>
    <mergeCell ref="C1317:N1317"/>
    <mergeCell ref="C1318:E1318"/>
    <mergeCell ref="C1319:N1319"/>
    <mergeCell ref="C1320:E1320"/>
    <mergeCell ref="C1321:N1321"/>
    <mergeCell ref="C1322:E1322"/>
    <mergeCell ref="C1311:E1311"/>
    <mergeCell ref="C1312:E1312"/>
    <mergeCell ref="C1313:N1313"/>
    <mergeCell ref="C1314:E1314"/>
    <mergeCell ref="C1315:N1315"/>
    <mergeCell ref="C1316:E1316"/>
    <mergeCell ref="C1305:E1305"/>
    <mergeCell ref="C1306:E1306"/>
    <mergeCell ref="C1307:E1307"/>
    <mergeCell ref="C1308:E1308"/>
    <mergeCell ref="C1309:E1309"/>
    <mergeCell ref="C1310:E1310"/>
    <mergeCell ref="C1299:N1299"/>
    <mergeCell ref="C1300:E1300"/>
    <mergeCell ref="C1301:E1301"/>
    <mergeCell ref="C1302:E1302"/>
    <mergeCell ref="C1303:E1303"/>
    <mergeCell ref="C1304:E1304"/>
    <mergeCell ref="C1293:E1293"/>
    <mergeCell ref="C1294:E1294"/>
    <mergeCell ref="C1295:E1295"/>
    <mergeCell ref="C1296:E1296"/>
    <mergeCell ref="C1297:E1297"/>
    <mergeCell ref="C1298:N1298"/>
    <mergeCell ref="C1287:E1287"/>
    <mergeCell ref="C1288:E1288"/>
    <mergeCell ref="C1289:E1289"/>
    <mergeCell ref="C1290:E1290"/>
    <mergeCell ref="C1291:E1291"/>
    <mergeCell ref="C1292:E1292"/>
    <mergeCell ref="C1281:E1281"/>
    <mergeCell ref="C1282:E1282"/>
    <mergeCell ref="C1283:N1283"/>
    <mergeCell ref="C1284:N1284"/>
    <mergeCell ref="C1285:E1285"/>
    <mergeCell ref="C1286:E1286"/>
    <mergeCell ref="C1275:E1275"/>
    <mergeCell ref="C1276:E1276"/>
    <mergeCell ref="C1277:E1277"/>
    <mergeCell ref="C1278:E1278"/>
    <mergeCell ref="C1279:E1279"/>
    <mergeCell ref="C1280:E1280"/>
    <mergeCell ref="C1269:E1269"/>
    <mergeCell ref="C1270:N1270"/>
    <mergeCell ref="C1271:N1271"/>
    <mergeCell ref="C1272:E1272"/>
    <mergeCell ref="C1273:E1273"/>
    <mergeCell ref="C1274:E1274"/>
    <mergeCell ref="C1263:E1263"/>
    <mergeCell ref="C1264:E1264"/>
    <mergeCell ref="C1265:E1265"/>
    <mergeCell ref="C1266:E1266"/>
    <mergeCell ref="C1267:E1267"/>
    <mergeCell ref="C1268:E1268"/>
    <mergeCell ref="C1257:E1257"/>
    <mergeCell ref="C1258:N1258"/>
    <mergeCell ref="C1259:N1259"/>
    <mergeCell ref="C1260:N1260"/>
    <mergeCell ref="C1261:E1261"/>
    <mergeCell ref="C1262:E1262"/>
    <mergeCell ref="C1251:E1251"/>
    <mergeCell ref="C1252:E1252"/>
    <mergeCell ref="C1253:E1253"/>
    <mergeCell ref="C1254:E1254"/>
    <mergeCell ref="C1255:E1255"/>
    <mergeCell ref="C1256:E1256"/>
    <mergeCell ref="C1245:E1245"/>
    <mergeCell ref="C1246:E1246"/>
    <mergeCell ref="C1247:N1247"/>
    <mergeCell ref="C1248:N1248"/>
    <mergeCell ref="C1249:E1249"/>
    <mergeCell ref="C1250:E1250"/>
    <mergeCell ref="C1239:E1239"/>
    <mergeCell ref="C1240:E1240"/>
    <mergeCell ref="C1241:E1241"/>
    <mergeCell ref="C1242:E1242"/>
    <mergeCell ref="C1243:E1243"/>
    <mergeCell ref="C1244:E1244"/>
    <mergeCell ref="C1233:E1233"/>
    <mergeCell ref="C1234:E1234"/>
    <mergeCell ref="C1235:E1235"/>
    <mergeCell ref="C1236:N1236"/>
    <mergeCell ref="C1237:N1237"/>
    <mergeCell ref="C1238:E1238"/>
    <mergeCell ref="C1227:E1227"/>
    <mergeCell ref="C1228:E1228"/>
    <mergeCell ref="C1229:E1229"/>
    <mergeCell ref="C1230:E1230"/>
    <mergeCell ref="C1231:E1231"/>
    <mergeCell ref="C1232:E1232"/>
    <mergeCell ref="C1221:E1221"/>
    <mergeCell ref="C1222:E1222"/>
    <mergeCell ref="C1223:E1223"/>
    <mergeCell ref="C1224:E1224"/>
    <mergeCell ref="C1225:N1225"/>
    <mergeCell ref="C1226:N1226"/>
    <mergeCell ref="C1215:N1215"/>
    <mergeCell ref="C1216:E1216"/>
    <mergeCell ref="C1217:E1217"/>
    <mergeCell ref="C1218:E1218"/>
    <mergeCell ref="C1219:E1219"/>
    <mergeCell ref="C1220:E1220"/>
    <mergeCell ref="C1209:E1209"/>
    <mergeCell ref="C1210:E1210"/>
    <mergeCell ref="C1211:E1211"/>
    <mergeCell ref="C1212:N1212"/>
    <mergeCell ref="C1213:E1213"/>
    <mergeCell ref="C1214:N1214"/>
    <mergeCell ref="C1203:E1203"/>
    <mergeCell ref="C1204:E1204"/>
    <mergeCell ref="C1205:E1205"/>
    <mergeCell ref="C1206:E1206"/>
    <mergeCell ref="C1207:E1207"/>
    <mergeCell ref="C1208:E1208"/>
    <mergeCell ref="C1197:E1197"/>
    <mergeCell ref="C1198:E1198"/>
    <mergeCell ref="A1199:N1199"/>
    <mergeCell ref="C1200:E1200"/>
    <mergeCell ref="C1201:N1201"/>
    <mergeCell ref="C1202:N1202"/>
    <mergeCell ref="C1191:E1191"/>
    <mergeCell ref="C1192:E1192"/>
    <mergeCell ref="C1193:E1193"/>
    <mergeCell ref="C1194:E1194"/>
    <mergeCell ref="C1195:E1195"/>
    <mergeCell ref="C1196:E1196"/>
    <mergeCell ref="C1185:E1185"/>
    <mergeCell ref="C1186:N1186"/>
    <mergeCell ref="C1187:N1187"/>
    <mergeCell ref="C1188:E1188"/>
    <mergeCell ref="C1189:E1189"/>
    <mergeCell ref="C1190:E1190"/>
    <mergeCell ref="C1179:E1179"/>
    <mergeCell ref="C1180:E1180"/>
    <mergeCell ref="C1181:E1181"/>
    <mergeCell ref="C1182:E1182"/>
    <mergeCell ref="C1183:E1183"/>
    <mergeCell ref="C1184:N1184"/>
    <mergeCell ref="C1173:E1173"/>
    <mergeCell ref="C1174:E1174"/>
    <mergeCell ref="C1175:E1175"/>
    <mergeCell ref="C1176:E1176"/>
    <mergeCell ref="C1177:E1177"/>
    <mergeCell ref="C1178:E1178"/>
    <mergeCell ref="C1167:E1167"/>
    <mergeCell ref="C1168:E1168"/>
    <mergeCell ref="C1169:E1169"/>
    <mergeCell ref="C1170:N1170"/>
    <mergeCell ref="C1171:N1171"/>
    <mergeCell ref="C1172:E1172"/>
    <mergeCell ref="C1161:E1161"/>
    <mergeCell ref="C1162:E1162"/>
    <mergeCell ref="C1163:E1163"/>
    <mergeCell ref="C1164:E1164"/>
    <mergeCell ref="C1165:E1165"/>
    <mergeCell ref="C1166:E1166"/>
    <mergeCell ref="C1155:N1155"/>
    <mergeCell ref="C1156:N1156"/>
    <mergeCell ref="C1157:E1157"/>
    <mergeCell ref="C1158:E1158"/>
    <mergeCell ref="C1159:E1159"/>
    <mergeCell ref="C1160:E1160"/>
    <mergeCell ref="C1149:N1149"/>
    <mergeCell ref="C1150:E1150"/>
    <mergeCell ref="C1151:N1151"/>
    <mergeCell ref="C1152:E1152"/>
    <mergeCell ref="C1153:N1153"/>
    <mergeCell ref="C1154:E1154"/>
    <mergeCell ref="C1143:E1143"/>
    <mergeCell ref="C1144:E1144"/>
    <mergeCell ref="C1145:N1145"/>
    <mergeCell ref="C1146:E1146"/>
    <mergeCell ref="C1147:N1147"/>
    <mergeCell ref="C1148:E1148"/>
    <mergeCell ref="C1137:E1137"/>
    <mergeCell ref="C1138:E1138"/>
    <mergeCell ref="C1139:E1139"/>
    <mergeCell ref="C1140:E1140"/>
    <mergeCell ref="C1141:E1141"/>
    <mergeCell ref="C1142:E1142"/>
    <mergeCell ref="C1131:N1131"/>
    <mergeCell ref="C1132:E1132"/>
    <mergeCell ref="C1133:E1133"/>
    <mergeCell ref="C1134:E1134"/>
    <mergeCell ref="C1135:E1135"/>
    <mergeCell ref="C1136:E1136"/>
    <mergeCell ref="C1125:E1125"/>
    <mergeCell ref="C1126:E1126"/>
    <mergeCell ref="C1127:E1127"/>
    <mergeCell ref="C1128:E1128"/>
    <mergeCell ref="C1129:E1129"/>
    <mergeCell ref="C1130:N1130"/>
    <mergeCell ref="C1119:E1119"/>
    <mergeCell ref="C1120:E1120"/>
    <mergeCell ref="C1121:E1121"/>
    <mergeCell ref="C1122:E1122"/>
    <mergeCell ref="C1123:E1123"/>
    <mergeCell ref="C1124:E1124"/>
    <mergeCell ref="C1113:E1113"/>
    <mergeCell ref="C1114:E1114"/>
    <mergeCell ref="C1115:N1115"/>
    <mergeCell ref="C1116:N1116"/>
    <mergeCell ref="C1117:E1117"/>
    <mergeCell ref="C1118:E1118"/>
    <mergeCell ref="C1107:E1107"/>
    <mergeCell ref="C1108:E1108"/>
    <mergeCell ref="C1109:E1109"/>
    <mergeCell ref="C1110:E1110"/>
    <mergeCell ref="C1111:E1111"/>
    <mergeCell ref="C1112:E1112"/>
    <mergeCell ref="C1101:E1101"/>
    <mergeCell ref="C1102:N1102"/>
    <mergeCell ref="C1103:N1103"/>
    <mergeCell ref="C1104:E1104"/>
    <mergeCell ref="C1105:E1105"/>
    <mergeCell ref="C1106:E1106"/>
    <mergeCell ref="C1095:E1095"/>
    <mergeCell ref="C1096:E1096"/>
    <mergeCell ref="C1097:E1097"/>
    <mergeCell ref="C1098:E1098"/>
    <mergeCell ref="C1099:E1099"/>
    <mergeCell ref="C1100:E1100"/>
    <mergeCell ref="C1089:E1089"/>
    <mergeCell ref="C1090:N1090"/>
    <mergeCell ref="C1091:N1091"/>
    <mergeCell ref="C1092:N1092"/>
    <mergeCell ref="C1093:E1093"/>
    <mergeCell ref="C1094:E1094"/>
    <mergeCell ref="C1083:E1083"/>
    <mergeCell ref="C1084:E1084"/>
    <mergeCell ref="C1085:E1085"/>
    <mergeCell ref="C1086:E1086"/>
    <mergeCell ref="C1087:E1087"/>
    <mergeCell ref="C1088:E1088"/>
    <mergeCell ref="C1077:E1077"/>
    <mergeCell ref="C1078:E1078"/>
    <mergeCell ref="C1079:N1079"/>
    <mergeCell ref="C1080:N1080"/>
    <mergeCell ref="C1081:E1081"/>
    <mergeCell ref="C1082:E1082"/>
    <mergeCell ref="C1071:E1071"/>
    <mergeCell ref="C1072:E1072"/>
    <mergeCell ref="C1073:E1073"/>
    <mergeCell ref="C1074:E1074"/>
    <mergeCell ref="C1075:E1075"/>
    <mergeCell ref="C1076:E1076"/>
    <mergeCell ref="C1065:E1065"/>
    <mergeCell ref="C1066:E1066"/>
    <mergeCell ref="C1067:E1067"/>
    <mergeCell ref="C1068:N1068"/>
    <mergeCell ref="C1069:N1069"/>
    <mergeCell ref="C1070:E1070"/>
    <mergeCell ref="C1059:E1059"/>
    <mergeCell ref="C1060:E1060"/>
    <mergeCell ref="C1061:E1061"/>
    <mergeCell ref="C1062:E1062"/>
    <mergeCell ref="C1063:E1063"/>
    <mergeCell ref="C1064:E1064"/>
    <mergeCell ref="C1053:E1053"/>
    <mergeCell ref="C1054:E1054"/>
    <mergeCell ref="C1055:E1055"/>
    <mergeCell ref="C1056:E1056"/>
    <mergeCell ref="C1057:N1057"/>
    <mergeCell ref="C1058:N1058"/>
    <mergeCell ref="C1047:N1047"/>
    <mergeCell ref="C1048:E1048"/>
    <mergeCell ref="C1049:E1049"/>
    <mergeCell ref="C1050:E1050"/>
    <mergeCell ref="C1051:E1051"/>
    <mergeCell ref="C1052:E1052"/>
    <mergeCell ref="C1041:E1041"/>
    <mergeCell ref="C1042:E1042"/>
    <mergeCell ref="C1043:E1043"/>
    <mergeCell ref="C1044:N1044"/>
    <mergeCell ref="C1045:E1045"/>
    <mergeCell ref="C1046:N1046"/>
    <mergeCell ref="C1035:E1035"/>
    <mergeCell ref="C1036:E1036"/>
    <mergeCell ref="C1037:E1037"/>
    <mergeCell ref="C1038:E1038"/>
    <mergeCell ref="C1039:E1039"/>
    <mergeCell ref="C1040:E1040"/>
    <mergeCell ref="C1029:E1029"/>
    <mergeCell ref="C1030:E1030"/>
    <mergeCell ref="A1031:N1031"/>
    <mergeCell ref="C1032:E1032"/>
    <mergeCell ref="C1033:N1033"/>
    <mergeCell ref="C1034:N1034"/>
    <mergeCell ref="C1023:E1023"/>
    <mergeCell ref="C1024:E1024"/>
    <mergeCell ref="C1025:E1025"/>
    <mergeCell ref="C1026:E1026"/>
    <mergeCell ref="C1027:E1027"/>
    <mergeCell ref="C1028:E1028"/>
    <mergeCell ref="C1017:E1017"/>
    <mergeCell ref="C1018:N1018"/>
    <mergeCell ref="C1019:N1019"/>
    <mergeCell ref="C1020:E1020"/>
    <mergeCell ref="C1021:E1021"/>
    <mergeCell ref="C1022:E1022"/>
    <mergeCell ref="C1011:E1011"/>
    <mergeCell ref="C1012:E1012"/>
    <mergeCell ref="C1013:E1013"/>
    <mergeCell ref="C1014:E1014"/>
    <mergeCell ref="C1015:E1015"/>
    <mergeCell ref="C1016:N1016"/>
    <mergeCell ref="C1005:E1005"/>
    <mergeCell ref="C1006:E1006"/>
    <mergeCell ref="C1007:E1007"/>
    <mergeCell ref="C1008:E1008"/>
    <mergeCell ref="C1009:E1009"/>
    <mergeCell ref="C1010:E1010"/>
    <mergeCell ref="C999:E999"/>
    <mergeCell ref="C1000:E1000"/>
    <mergeCell ref="C1001:E1001"/>
    <mergeCell ref="C1002:N1002"/>
    <mergeCell ref="C1003:N1003"/>
    <mergeCell ref="C1004:E1004"/>
    <mergeCell ref="C993:E993"/>
    <mergeCell ref="C994:E994"/>
    <mergeCell ref="C995:E995"/>
    <mergeCell ref="C996:E996"/>
    <mergeCell ref="C997:E997"/>
    <mergeCell ref="C998:E998"/>
    <mergeCell ref="C987:N987"/>
    <mergeCell ref="C988:N988"/>
    <mergeCell ref="C989:E989"/>
    <mergeCell ref="C990:E990"/>
    <mergeCell ref="C991:E991"/>
    <mergeCell ref="C992:E992"/>
    <mergeCell ref="C981:N981"/>
    <mergeCell ref="C982:E982"/>
    <mergeCell ref="C983:N983"/>
    <mergeCell ref="C984:E984"/>
    <mergeCell ref="C985:N985"/>
    <mergeCell ref="C986:E986"/>
    <mergeCell ref="C975:E975"/>
    <mergeCell ref="C976:E976"/>
    <mergeCell ref="C977:N977"/>
    <mergeCell ref="C978:E978"/>
    <mergeCell ref="C979:N979"/>
    <mergeCell ref="C980:E980"/>
    <mergeCell ref="C969:E969"/>
    <mergeCell ref="C970:E970"/>
    <mergeCell ref="C971:E971"/>
    <mergeCell ref="C972:E972"/>
    <mergeCell ref="C973:E973"/>
    <mergeCell ref="C974:E974"/>
    <mergeCell ref="C963:N963"/>
    <mergeCell ref="C964:E964"/>
    <mergeCell ref="C965:E965"/>
    <mergeCell ref="C966:E966"/>
    <mergeCell ref="C967:E967"/>
    <mergeCell ref="C968:E968"/>
    <mergeCell ref="C957:E957"/>
    <mergeCell ref="C958:E958"/>
    <mergeCell ref="C959:E959"/>
    <mergeCell ref="C960:E960"/>
    <mergeCell ref="C961:E961"/>
    <mergeCell ref="C962:N962"/>
    <mergeCell ref="C951:E951"/>
    <mergeCell ref="C952:E952"/>
    <mergeCell ref="C953:E953"/>
    <mergeCell ref="C954:E954"/>
    <mergeCell ref="C955:E955"/>
    <mergeCell ref="C956:E956"/>
    <mergeCell ref="C945:E945"/>
    <mergeCell ref="C946:E946"/>
    <mergeCell ref="C947:N947"/>
    <mergeCell ref="C948:N948"/>
    <mergeCell ref="C949:E949"/>
    <mergeCell ref="C950:E950"/>
    <mergeCell ref="C939:E939"/>
    <mergeCell ref="C940:E940"/>
    <mergeCell ref="C941:E941"/>
    <mergeCell ref="C942:E942"/>
    <mergeCell ref="C943:E943"/>
    <mergeCell ref="C944:E944"/>
    <mergeCell ref="C933:E933"/>
    <mergeCell ref="C934:N934"/>
    <mergeCell ref="C935:N935"/>
    <mergeCell ref="C936:E936"/>
    <mergeCell ref="C937:E937"/>
    <mergeCell ref="C938:E938"/>
    <mergeCell ref="C927:E927"/>
    <mergeCell ref="C928:E928"/>
    <mergeCell ref="C929:E929"/>
    <mergeCell ref="C930:E930"/>
    <mergeCell ref="C931:E931"/>
    <mergeCell ref="C932:E932"/>
    <mergeCell ref="C921:E921"/>
    <mergeCell ref="C922:N922"/>
    <mergeCell ref="C923:N923"/>
    <mergeCell ref="C924:N924"/>
    <mergeCell ref="C925:E925"/>
    <mergeCell ref="C926:E926"/>
    <mergeCell ref="C915:E915"/>
    <mergeCell ref="C916:E916"/>
    <mergeCell ref="C917:E917"/>
    <mergeCell ref="C918:E918"/>
    <mergeCell ref="C919:E919"/>
    <mergeCell ref="C920:E920"/>
    <mergeCell ref="C909:E909"/>
    <mergeCell ref="C910:E910"/>
    <mergeCell ref="C911:N911"/>
    <mergeCell ref="C912:N912"/>
    <mergeCell ref="C913:E913"/>
    <mergeCell ref="C914:E914"/>
    <mergeCell ref="C903:E903"/>
    <mergeCell ref="C904:E904"/>
    <mergeCell ref="C905:E905"/>
    <mergeCell ref="C906:E906"/>
    <mergeCell ref="C907:E907"/>
    <mergeCell ref="C908:E908"/>
    <mergeCell ref="C897:E897"/>
    <mergeCell ref="C898:E898"/>
    <mergeCell ref="C899:E899"/>
    <mergeCell ref="C900:N900"/>
    <mergeCell ref="C901:N901"/>
    <mergeCell ref="C902:E902"/>
    <mergeCell ref="C891:E891"/>
    <mergeCell ref="C892:E892"/>
    <mergeCell ref="C893:E893"/>
    <mergeCell ref="C894:E894"/>
    <mergeCell ref="C895:E895"/>
    <mergeCell ref="C896:E896"/>
    <mergeCell ref="C885:E885"/>
    <mergeCell ref="C886:E886"/>
    <mergeCell ref="C887:E887"/>
    <mergeCell ref="C888:E888"/>
    <mergeCell ref="C889:N889"/>
    <mergeCell ref="C890:N890"/>
    <mergeCell ref="C879:N879"/>
    <mergeCell ref="C880:E880"/>
    <mergeCell ref="C881:E881"/>
    <mergeCell ref="C882:E882"/>
    <mergeCell ref="C883:E883"/>
    <mergeCell ref="C884:E884"/>
    <mergeCell ref="C873:E873"/>
    <mergeCell ref="C874:E874"/>
    <mergeCell ref="C875:E875"/>
    <mergeCell ref="C876:N876"/>
    <mergeCell ref="C877:E877"/>
    <mergeCell ref="C878:N878"/>
    <mergeCell ref="C867:E867"/>
    <mergeCell ref="C868:E868"/>
    <mergeCell ref="C869:E869"/>
    <mergeCell ref="C870:E870"/>
    <mergeCell ref="C871:E871"/>
    <mergeCell ref="C872:E872"/>
    <mergeCell ref="C861:E861"/>
    <mergeCell ref="C862:E862"/>
    <mergeCell ref="A863:N863"/>
    <mergeCell ref="C864:E864"/>
    <mergeCell ref="C865:N865"/>
    <mergeCell ref="C866:N866"/>
    <mergeCell ref="C855:E855"/>
    <mergeCell ref="C856:E856"/>
    <mergeCell ref="C857:E857"/>
    <mergeCell ref="C858:E858"/>
    <mergeCell ref="C859:E859"/>
    <mergeCell ref="C860:E860"/>
    <mergeCell ref="C849:E849"/>
    <mergeCell ref="C850:N850"/>
    <mergeCell ref="C851:N851"/>
    <mergeCell ref="C852:E852"/>
    <mergeCell ref="C853:E853"/>
    <mergeCell ref="C854:E854"/>
    <mergeCell ref="C843:E843"/>
    <mergeCell ref="C844:E844"/>
    <mergeCell ref="C845:E845"/>
    <mergeCell ref="C846:E846"/>
    <mergeCell ref="C847:E847"/>
    <mergeCell ref="C848:N848"/>
    <mergeCell ref="C837:E837"/>
    <mergeCell ref="C838:E838"/>
    <mergeCell ref="C839:E839"/>
    <mergeCell ref="C840:E840"/>
    <mergeCell ref="C841:E841"/>
    <mergeCell ref="C842:E842"/>
    <mergeCell ref="C831:E831"/>
    <mergeCell ref="C832:E832"/>
    <mergeCell ref="C833:E833"/>
    <mergeCell ref="C834:N834"/>
    <mergeCell ref="C835:N835"/>
    <mergeCell ref="C836:E836"/>
    <mergeCell ref="C825:E825"/>
    <mergeCell ref="C826:E826"/>
    <mergeCell ref="C827:E827"/>
    <mergeCell ref="C828:E828"/>
    <mergeCell ref="C829:E829"/>
    <mergeCell ref="C830:E830"/>
    <mergeCell ref="C819:N819"/>
    <mergeCell ref="C820:N820"/>
    <mergeCell ref="C821:E821"/>
    <mergeCell ref="C822:E822"/>
    <mergeCell ref="C823:E823"/>
    <mergeCell ref="C824:E824"/>
    <mergeCell ref="C813:N813"/>
    <mergeCell ref="C814:E814"/>
    <mergeCell ref="C815:N815"/>
    <mergeCell ref="C816:E816"/>
    <mergeCell ref="C817:N817"/>
    <mergeCell ref="C818:E818"/>
    <mergeCell ref="C807:E807"/>
    <mergeCell ref="C808:E808"/>
    <mergeCell ref="C809:E809"/>
    <mergeCell ref="C810:E810"/>
    <mergeCell ref="C811:N811"/>
    <mergeCell ref="C812:E812"/>
    <mergeCell ref="C801:E801"/>
    <mergeCell ref="C802:E802"/>
    <mergeCell ref="C803:E803"/>
    <mergeCell ref="C804:E804"/>
    <mergeCell ref="C805:E805"/>
    <mergeCell ref="C806:E806"/>
    <mergeCell ref="C795:E795"/>
    <mergeCell ref="C796:N796"/>
    <mergeCell ref="C797:N797"/>
    <mergeCell ref="C798:E798"/>
    <mergeCell ref="C799:E799"/>
    <mergeCell ref="C800:E800"/>
    <mergeCell ref="C789:E789"/>
    <mergeCell ref="C790:E790"/>
    <mergeCell ref="C791:E791"/>
    <mergeCell ref="C792:E792"/>
    <mergeCell ref="C793:E793"/>
    <mergeCell ref="C794:E794"/>
    <mergeCell ref="C783:E783"/>
    <mergeCell ref="C784:E784"/>
    <mergeCell ref="C785:E785"/>
    <mergeCell ref="C786:E786"/>
    <mergeCell ref="C787:E787"/>
    <mergeCell ref="C788:E788"/>
    <mergeCell ref="C777:E777"/>
    <mergeCell ref="C778:E778"/>
    <mergeCell ref="C779:E779"/>
    <mergeCell ref="C780:E780"/>
    <mergeCell ref="C781:N781"/>
    <mergeCell ref="C782:N782"/>
    <mergeCell ref="C771:E771"/>
    <mergeCell ref="C772:E772"/>
    <mergeCell ref="C773:E773"/>
    <mergeCell ref="C774:E774"/>
    <mergeCell ref="C775:E775"/>
    <mergeCell ref="C776:E776"/>
    <mergeCell ref="C765:E765"/>
    <mergeCell ref="C766:E766"/>
    <mergeCell ref="C767:E767"/>
    <mergeCell ref="C768:N768"/>
    <mergeCell ref="C769:N769"/>
    <mergeCell ref="C770:E770"/>
    <mergeCell ref="C759:E759"/>
    <mergeCell ref="C760:E760"/>
    <mergeCell ref="C761:E761"/>
    <mergeCell ref="C762:E762"/>
    <mergeCell ref="C763:E763"/>
    <mergeCell ref="C764:E764"/>
    <mergeCell ref="C753:E753"/>
    <mergeCell ref="C754:E754"/>
    <mergeCell ref="C755:E755"/>
    <mergeCell ref="C756:N756"/>
    <mergeCell ref="C757:N757"/>
    <mergeCell ref="C758:N758"/>
    <mergeCell ref="C747:E747"/>
    <mergeCell ref="C748:E748"/>
    <mergeCell ref="C749:E749"/>
    <mergeCell ref="C750:E750"/>
    <mergeCell ref="C751:E751"/>
    <mergeCell ref="C752:E752"/>
    <mergeCell ref="C741:E741"/>
    <mergeCell ref="C742:E742"/>
    <mergeCell ref="C743:E743"/>
    <mergeCell ref="C744:E744"/>
    <mergeCell ref="C745:N745"/>
    <mergeCell ref="C746:N746"/>
    <mergeCell ref="C735:N735"/>
    <mergeCell ref="C736:E736"/>
    <mergeCell ref="C737:E737"/>
    <mergeCell ref="C738:E738"/>
    <mergeCell ref="C739:E739"/>
    <mergeCell ref="C740:E740"/>
    <mergeCell ref="C729:E729"/>
    <mergeCell ref="C730:E730"/>
    <mergeCell ref="C731:E731"/>
    <mergeCell ref="C732:E732"/>
    <mergeCell ref="C733:E733"/>
    <mergeCell ref="C734:N734"/>
    <mergeCell ref="C723:N723"/>
    <mergeCell ref="C724:N724"/>
    <mergeCell ref="C725:E725"/>
    <mergeCell ref="C726:E726"/>
    <mergeCell ref="C727:E727"/>
    <mergeCell ref="C728:E728"/>
    <mergeCell ref="C717:E717"/>
    <mergeCell ref="C718:E718"/>
    <mergeCell ref="C719:E719"/>
    <mergeCell ref="C720:E720"/>
    <mergeCell ref="C721:E721"/>
    <mergeCell ref="C722:E722"/>
    <mergeCell ref="C711:E711"/>
    <mergeCell ref="C712:N712"/>
    <mergeCell ref="C713:N713"/>
    <mergeCell ref="C714:E714"/>
    <mergeCell ref="C715:E715"/>
    <mergeCell ref="C716:E716"/>
    <mergeCell ref="C705:E705"/>
    <mergeCell ref="C706:E706"/>
    <mergeCell ref="C707:E707"/>
    <mergeCell ref="C708:E708"/>
    <mergeCell ref="C709:E709"/>
    <mergeCell ref="C710:N710"/>
    <mergeCell ref="C699:N699"/>
    <mergeCell ref="C700:N700"/>
    <mergeCell ref="C701:E701"/>
    <mergeCell ref="C702:E702"/>
    <mergeCell ref="C703:E703"/>
    <mergeCell ref="C704:E704"/>
    <mergeCell ref="C693:E693"/>
    <mergeCell ref="C694:E694"/>
    <mergeCell ref="C695:E695"/>
    <mergeCell ref="C696:E696"/>
    <mergeCell ref="A697:N697"/>
    <mergeCell ref="C698:E698"/>
    <mergeCell ref="C687:E687"/>
    <mergeCell ref="C688:E688"/>
    <mergeCell ref="C689:E689"/>
    <mergeCell ref="C690:E690"/>
    <mergeCell ref="C691:E691"/>
    <mergeCell ref="C692:E692"/>
    <mergeCell ref="C681:E681"/>
    <mergeCell ref="C682:N682"/>
    <mergeCell ref="C683:E683"/>
    <mergeCell ref="C684:N684"/>
    <mergeCell ref="C685:N685"/>
    <mergeCell ref="C686:E686"/>
    <mergeCell ref="C675:E675"/>
    <mergeCell ref="C676:E676"/>
    <mergeCell ref="C677:E677"/>
    <mergeCell ref="C678:E678"/>
    <mergeCell ref="C679:E679"/>
    <mergeCell ref="C680:E680"/>
    <mergeCell ref="C669:N669"/>
    <mergeCell ref="C670:E670"/>
    <mergeCell ref="C671:E671"/>
    <mergeCell ref="C672:E672"/>
    <mergeCell ref="C673:E673"/>
    <mergeCell ref="C674:E674"/>
    <mergeCell ref="C663:E663"/>
    <mergeCell ref="C664:E664"/>
    <mergeCell ref="C665:E665"/>
    <mergeCell ref="C666:E666"/>
    <mergeCell ref="C667:E667"/>
    <mergeCell ref="C668:N668"/>
    <mergeCell ref="C657:E657"/>
    <mergeCell ref="C658:E658"/>
    <mergeCell ref="C659:E659"/>
    <mergeCell ref="C660:E660"/>
    <mergeCell ref="C661:E661"/>
    <mergeCell ref="C662:E662"/>
    <mergeCell ref="C651:N651"/>
    <mergeCell ref="C652:E652"/>
    <mergeCell ref="C653:N653"/>
    <mergeCell ref="C654:N654"/>
    <mergeCell ref="C655:E655"/>
    <mergeCell ref="C656:E656"/>
    <mergeCell ref="C645:N645"/>
    <mergeCell ref="C646:E646"/>
    <mergeCell ref="C647:N647"/>
    <mergeCell ref="C648:E648"/>
    <mergeCell ref="C649:N649"/>
    <mergeCell ref="C650:E650"/>
    <mergeCell ref="C639:E639"/>
    <mergeCell ref="C640:E640"/>
    <mergeCell ref="C641:E641"/>
    <mergeCell ref="C642:E642"/>
    <mergeCell ref="C643:E643"/>
    <mergeCell ref="C644:E644"/>
    <mergeCell ref="C633:E633"/>
    <mergeCell ref="C634:E634"/>
    <mergeCell ref="C635:E635"/>
    <mergeCell ref="C636:E636"/>
    <mergeCell ref="C637:E637"/>
    <mergeCell ref="C638:E638"/>
    <mergeCell ref="C627:E627"/>
    <mergeCell ref="C628:E628"/>
    <mergeCell ref="C629:E629"/>
    <mergeCell ref="C630:N630"/>
    <mergeCell ref="C631:N631"/>
    <mergeCell ref="C632:E632"/>
    <mergeCell ref="C621:E621"/>
    <mergeCell ref="C622:E622"/>
    <mergeCell ref="C623:E623"/>
    <mergeCell ref="C624:E624"/>
    <mergeCell ref="C625:E625"/>
    <mergeCell ref="C626:E626"/>
    <mergeCell ref="C615:N615"/>
    <mergeCell ref="C616:N616"/>
    <mergeCell ref="C617:E617"/>
    <mergeCell ref="C618:E618"/>
    <mergeCell ref="C619:E619"/>
    <mergeCell ref="C620:E620"/>
    <mergeCell ref="C609:E609"/>
    <mergeCell ref="C610:E610"/>
    <mergeCell ref="C611:E611"/>
    <mergeCell ref="C612:E612"/>
    <mergeCell ref="C613:E613"/>
    <mergeCell ref="C614:E614"/>
    <mergeCell ref="C603:N603"/>
    <mergeCell ref="C604:E604"/>
    <mergeCell ref="C605:E605"/>
    <mergeCell ref="C606:E606"/>
    <mergeCell ref="C607:E607"/>
    <mergeCell ref="C608:E608"/>
    <mergeCell ref="C597:E597"/>
    <mergeCell ref="C598:E598"/>
    <mergeCell ref="C599:E599"/>
    <mergeCell ref="C600:E600"/>
    <mergeCell ref="C601:E601"/>
    <mergeCell ref="C602:N602"/>
    <mergeCell ref="C591:N591"/>
    <mergeCell ref="C592:N592"/>
    <mergeCell ref="C593:E593"/>
    <mergeCell ref="C594:E594"/>
    <mergeCell ref="C595:E595"/>
    <mergeCell ref="C596:E596"/>
    <mergeCell ref="C585:E585"/>
    <mergeCell ref="C586:E586"/>
    <mergeCell ref="C587:E587"/>
    <mergeCell ref="C588:E588"/>
    <mergeCell ref="C589:E589"/>
    <mergeCell ref="C590:N590"/>
    <mergeCell ref="C579:N579"/>
    <mergeCell ref="C580:N580"/>
    <mergeCell ref="C581:E581"/>
    <mergeCell ref="C582:E582"/>
    <mergeCell ref="C583:E583"/>
    <mergeCell ref="C584:E584"/>
    <mergeCell ref="C573:E573"/>
    <mergeCell ref="C574:E574"/>
    <mergeCell ref="C575:E575"/>
    <mergeCell ref="C576:E576"/>
    <mergeCell ref="C577:E577"/>
    <mergeCell ref="C578:E578"/>
    <mergeCell ref="C567:E567"/>
    <mergeCell ref="C568:N568"/>
    <mergeCell ref="C569:N569"/>
    <mergeCell ref="C570:E570"/>
    <mergeCell ref="C571:E571"/>
    <mergeCell ref="C572:E572"/>
    <mergeCell ref="C561:E561"/>
    <mergeCell ref="C562:E562"/>
    <mergeCell ref="C563:E563"/>
    <mergeCell ref="C564:E564"/>
    <mergeCell ref="C565:E565"/>
    <mergeCell ref="C566:E566"/>
    <mergeCell ref="C555:E555"/>
    <mergeCell ref="C556:E556"/>
    <mergeCell ref="C557:N557"/>
    <mergeCell ref="C558:N558"/>
    <mergeCell ref="C559:E559"/>
    <mergeCell ref="C560:E560"/>
    <mergeCell ref="C549:E549"/>
    <mergeCell ref="C550:E550"/>
    <mergeCell ref="C551:E551"/>
    <mergeCell ref="C552:E552"/>
    <mergeCell ref="C553:E553"/>
    <mergeCell ref="C554:E554"/>
    <mergeCell ref="C543:E543"/>
    <mergeCell ref="C544:N544"/>
    <mergeCell ref="C545:E545"/>
    <mergeCell ref="C546:N546"/>
    <mergeCell ref="C547:N547"/>
    <mergeCell ref="C548:E548"/>
    <mergeCell ref="C537:E537"/>
    <mergeCell ref="C538:E538"/>
    <mergeCell ref="C539:E539"/>
    <mergeCell ref="C540:E540"/>
    <mergeCell ref="C541:E541"/>
    <mergeCell ref="C542:E542"/>
    <mergeCell ref="A531:N531"/>
    <mergeCell ref="C532:E532"/>
    <mergeCell ref="C533:N533"/>
    <mergeCell ref="C534:N534"/>
    <mergeCell ref="C535:E535"/>
    <mergeCell ref="C536:E536"/>
    <mergeCell ref="C525:E525"/>
    <mergeCell ref="C526:E526"/>
    <mergeCell ref="C527:E527"/>
    <mergeCell ref="C528:E528"/>
    <mergeCell ref="C529:E529"/>
    <mergeCell ref="C530:E530"/>
    <mergeCell ref="C519:N519"/>
    <mergeCell ref="C520:E520"/>
    <mergeCell ref="C521:E521"/>
    <mergeCell ref="C522:E522"/>
    <mergeCell ref="C523:E523"/>
    <mergeCell ref="C524:E524"/>
    <mergeCell ref="C513:E513"/>
    <mergeCell ref="C514:E514"/>
    <mergeCell ref="C515:E515"/>
    <mergeCell ref="C516:N516"/>
    <mergeCell ref="C517:E517"/>
    <mergeCell ref="C518:N518"/>
    <mergeCell ref="C507:E507"/>
    <mergeCell ref="C508:E508"/>
    <mergeCell ref="C509:E509"/>
    <mergeCell ref="C510:E510"/>
    <mergeCell ref="C511:E511"/>
    <mergeCell ref="C512:E512"/>
    <mergeCell ref="C501:E501"/>
    <mergeCell ref="C502:N502"/>
    <mergeCell ref="C503:N503"/>
    <mergeCell ref="C504:E504"/>
    <mergeCell ref="C505:E505"/>
    <mergeCell ref="C506:E506"/>
    <mergeCell ref="C495:E495"/>
    <mergeCell ref="C496:E496"/>
    <mergeCell ref="C497:E497"/>
    <mergeCell ref="C498:E498"/>
    <mergeCell ref="C499:E499"/>
    <mergeCell ref="C500:E500"/>
    <mergeCell ref="C489:E489"/>
    <mergeCell ref="C490:E490"/>
    <mergeCell ref="C491:E491"/>
    <mergeCell ref="C492:E492"/>
    <mergeCell ref="C493:E493"/>
    <mergeCell ref="C494:E494"/>
    <mergeCell ref="C483:N483"/>
    <mergeCell ref="C484:E484"/>
    <mergeCell ref="C485:N485"/>
    <mergeCell ref="C486:E486"/>
    <mergeCell ref="C487:N487"/>
    <mergeCell ref="C488:N488"/>
    <mergeCell ref="C477:N477"/>
    <mergeCell ref="C478:E478"/>
    <mergeCell ref="C479:N479"/>
    <mergeCell ref="C480:E480"/>
    <mergeCell ref="C481:N481"/>
    <mergeCell ref="C482:E482"/>
    <mergeCell ref="C471:E471"/>
    <mergeCell ref="C472:E472"/>
    <mergeCell ref="C473:E473"/>
    <mergeCell ref="C474:E474"/>
    <mergeCell ref="C475:E475"/>
    <mergeCell ref="C476:E476"/>
    <mergeCell ref="C465:E465"/>
    <mergeCell ref="C466:E466"/>
    <mergeCell ref="C467:E467"/>
    <mergeCell ref="C468:E468"/>
    <mergeCell ref="C469:E469"/>
    <mergeCell ref="C470:E470"/>
    <mergeCell ref="C459:E459"/>
    <mergeCell ref="C460:E460"/>
    <mergeCell ref="C461:E461"/>
    <mergeCell ref="C462:N462"/>
    <mergeCell ref="C463:N463"/>
    <mergeCell ref="C464:E464"/>
    <mergeCell ref="C453:E453"/>
    <mergeCell ref="C454:E454"/>
    <mergeCell ref="C455:E455"/>
    <mergeCell ref="C456:E456"/>
    <mergeCell ref="C457:E457"/>
    <mergeCell ref="C458:E458"/>
    <mergeCell ref="C447:N447"/>
    <mergeCell ref="C448:N448"/>
    <mergeCell ref="C449:E449"/>
    <mergeCell ref="C450:E450"/>
    <mergeCell ref="C451:E451"/>
    <mergeCell ref="C452:E452"/>
    <mergeCell ref="C441:E441"/>
    <mergeCell ref="C442:E442"/>
    <mergeCell ref="C443:E443"/>
    <mergeCell ref="C444:E444"/>
    <mergeCell ref="C445:E445"/>
    <mergeCell ref="C446:E446"/>
    <mergeCell ref="C435:N435"/>
    <mergeCell ref="C436:E436"/>
    <mergeCell ref="C437:E437"/>
    <mergeCell ref="C438:E438"/>
    <mergeCell ref="C439:E439"/>
    <mergeCell ref="C440:E440"/>
    <mergeCell ref="C429:E429"/>
    <mergeCell ref="C430:E430"/>
    <mergeCell ref="C431:E431"/>
    <mergeCell ref="C432:E432"/>
    <mergeCell ref="C433:E433"/>
    <mergeCell ref="C434:N434"/>
    <mergeCell ref="C423:N423"/>
    <mergeCell ref="C424:N424"/>
    <mergeCell ref="C425:E425"/>
    <mergeCell ref="C426:E426"/>
    <mergeCell ref="C427:E427"/>
    <mergeCell ref="C428:E428"/>
    <mergeCell ref="C417:E417"/>
    <mergeCell ref="C418:E418"/>
    <mergeCell ref="C419:E419"/>
    <mergeCell ref="C420:E420"/>
    <mergeCell ref="C421:E421"/>
    <mergeCell ref="C422:N422"/>
    <mergeCell ref="C411:N411"/>
    <mergeCell ref="C412:N412"/>
    <mergeCell ref="C413:E413"/>
    <mergeCell ref="C414:E414"/>
    <mergeCell ref="C415:E415"/>
    <mergeCell ref="C416:E416"/>
    <mergeCell ref="C405:E405"/>
    <mergeCell ref="C406:E406"/>
    <mergeCell ref="C407:E407"/>
    <mergeCell ref="C408:E408"/>
    <mergeCell ref="C409:E409"/>
    <mergeCell ref="C410:E410"/>
    <mergeCell ref="C399:E399"/>
    <mergeCell ref="C400:N400"/>
    <mergeCell ref="C401:N401"/>
    <mergeCell ref="C402:E402"/>
    <mergeCell ref="C403:E403"/>
    <mergeCell ref="C404:E404"/>
    <mergeCell ref="C393:E393"/>
    <mergeCell ref="C394:E394"/>
    <mergeCell ref="C395:E395"/>
    <mergeCell ref="C396:E396"/>
    <mergeCell ref="C397:E397"/>
    <mergeCell ref="C398:E398"/>
    <mergeCell ref="C387:E387"/>
    <mergeCell ref="C388:E388"/>
    <mergeCell ref="C389:N389"/>
    <mergeCell ref="C390:N390"/>
    <mergeCell ref="C391:E391"/>
    <mergeCell ref="C392:E392"/>
    <mergeCell ref="C381:E381"/>
    <mergeCell ref="C382:E382"/>
    <mergeCell ref="C383:E383"/>
    <mergeCell ref="C384:E384"/>
    <mergeCell ref="C385:E385"/>
    <mergeCell ref="C386:E386"/>
    <mergeCell ref="C375:E375"/>
    <mergeCell ref="C376:N376"/>
    <mergeCell ref="C377:E377"/>
    <mergeCell ref="C378:N378"/>
    <mergeCell ref="C379:N379"/>
    <mergeCell ref="C380:E380"/>
    <mergeCell ref="C369:E369"/>
    <mergeCell ref="C370:E370"/>
    <mergeCell ref="C371:E371"/>
    <mergeCell ref="C372:E372"/>
    <mergeCell ref="C373:E373"/>
    <mergeCell ref="C374:E374"/>
    <mergeCell ref="A363:N363"/>
    <mergeCell ref="C364:E364"/>
    <mergeCell ref="C365:N365"/>
    <mergeCell ref="C366:N366"/>
    <mergeCell ref="C367:E367"/>
    <mergeCell ref="C368:E368"/>
    <mergeCell ref="C357:E357"/>
    <mergeCell ref="C358:E358"/>
    <mergeCell ref="C359:E359"/>
    <mergeCell ref="C360:E360"/>
    <mergeCell ref="C361:E361"/>
    <mergeCell ref="C362:E362"/>
    <mergeCell ref="C351:N351"/>
    <mergeCell ref="C352:E352"/>
    <mergeCell ref="C353:E353"/>
    <mergeCell ref="C354:E354"/>
    <mergeCell ref="C355:E355"/>
    <mergeCell ref="C356:E356"/>
    <mergeCell ref="C345:E345"/>
    <mergeCell ref="C346:E346"/>
    <mergeCell ref="C347:E347"/>
    <mergeCell ref="C348:N348"/>
    <mergeCell ref="C349:E349"/>
    <mergeCell ref="C350:N350"/>
    <mergeCell ref="C339:E339"/>
    <mergeCell ref="C340:E340"/>
    <mergeCell ref="C341:E341"/>
    <mergeCell ref="C342:E342"/>
    <mergeCell ref="C343:E343"/>
    <mergeCell ref="C344:E344"/>
    <mergeCell ref="C333:E333"/>
    <mergeCell ref="C334:N334"/>
    <mergeCell ref="C335:N335"/>
    <mergeCell ref="C336:E336"/>
    <mergeCell ref="C337:E337"/>
    <mergeCell ref="C338:E338"/>
    <mergeCell ref="C327:E327"/>
    <mergeCell ref="C328:E328"/>
    <mergeCell ref="C329:E329"/>
    <mergeCell ref="C330:E330"/>
    <mergeCell ref="C331:E331"/>
    <mergeCell ref="C332:E332"/>
    <mergeCell ref="C321:E321"/>
    <mergeCell ref="C322:E322"/>
    <mergeCell ref="C323:E323"/>
    <mergeCell ref="C324:E324"/>
    <mergeCell ref="C325:E325"/>
    <mergeCell ref="C326:E326"/>
    <mergeCell ref="C315:N315"/>
    <mergeCell ref="C316:E316"/>
    <mergeCell ref="C317:N317"/>
    <mergeCell ref="C318:E318"/>
    <mergeCell ref="C319:N319"/>
    <mergeCell ref="C320:N320"/>
    <mergeCell ref="C309:E309"/>
    <mergeCell ref="C310:E310"/>
    <mergeCell ref="C311:N311"/>
    <mergeCell ref="C312:E312"/>
    <mergeCell ref="C313:N313"/>
    <mergeCell ref="C314:E314"/>
    <mergeCell ref="C303:E303"/>
    <mergeCell ref="C304:E304"/>
    <mergeCell ref="C305:E305"/>
    <mergeCell ref="C306:E306"/>
    <mergeCell ref="C307:E307"/>
    <mergeCell ref="C308:E308"/>
    <mergeCell ref="C297:N297"/>
    <mergeCell ref="C298:E298"/>
    <mergeCell ref="C299:E299"/>
    <mergeCell ref="C300:E300"/>
    <mergeCell ref="C301:E301"/>
    <mergeCell ref="C302:E302"/>
    <mergeCell ref="C291:E291"/>
    <mergeCell ref="C292:E292"/>
    <mergeCell ref="C293:E293"/>
    <mergeCell ref="C294:E294"/>
    <mergeCell ref="C295:E295"/>
    <mergeCell ref="C296:N296"/>
    <mergeCell ref="C285:E285"/>
    <mergeCell ref="C286:E286"/>
    <mergeCell ref="C287:E287"/>
    <mergeCell ref="C288:E288"/>
    <mergeCell ref="C289:E289"/>
    <mergeCell ref="C290:E290"/>
    <mergeCell ref="C279:E279"/>
    <mergeCell ref="C280:E280"/>
    <mergeCell ref="C281:N281"/>
    <mergeCell ref="C282:N282"/>
    <mergeCell ref="C283:E283"/>
    <mergeCell ref="C284:E284"/>
    <mergeCell ref="C273:E273"/>
    <mergeCell ref="C274:E274"/>
    <mergeCell ref="C275:E275"/>
    <mergeCell ref="C276:E276"/>
    <mergeCell ref="C277:E277"/>
    <mergeCell ref="C278:E278"/>
    <mergeCell ref="C267:E267"/>
    <mergeCell ref="C268:N268"/>
    <mergeCell ref="C269:N269"/>
    <mergeCell ref="C270:E270"/>
    <mergeCell ref="C271:E271"/>
    <mergeCell ref="C272:E272"/>
    <mergeCell ref="C261:E261"/>
    <mergeCell ref="C262:E262"/>
    <mergeCell ref="C263:E263"/>
    <mergeCell ref="C264:E264"/>
    <mergeCell ref="C265:E265"/>
    <mergeCell ref="C266:E266"/>
    <mergeCell ref="C255:E255"/>
    <mergeCell ref="C256:N256"/>
    <mergeCell ref="C257:N257"/>
    <mergeCell ref="C258:N258"/>
    <mergeCell ref="C259:E259"/>
    <mergeCell ref="C260:E260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C245:N245"/>
    <mergeCell ref="C246:N246"/>
    <mergeCell ref="C247:E247"/>
    <mergeCell ref="C248:E248"/>
    <mergeCell ref="C237:E237"/>
    <mergeCell ref="C238:E238"/>
    <mergeCell ref="C239:E239"/>
    <mergeCell ref="C240:E240"/>
    <mergeCell ref="C241:E241"/>
    <mergeCell ref="C242:E242"/>
    <mergeCell ref="C231:E231"/>
    <mergeCell ref="C232:E232"/>
    <mergeCell ref="C233:E233"/>
    <mergeCell ref="C234:N234"/>
    <mergeCell ref="C235:N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N223"/>
    <mergeCell ref="C224:N224"/>
    <mergeCell ref="C213:N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N210"/>
    <mergeCell ref="C211:E211"/>
    <mergeCell ref="C212:N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A197:N197"/>
    <mergeCell ref="C198:E198"/>
    <mergeCell ref="C199:N199"/>
    <mergeCell ref="C200:N200"/>
    <mergeCell ref="C189:E189"/>
    <mergeCell ref="C190:E190"/>
    <mergeCell ref="C191:E191"/>
    <mergeCell ref="C192:E192"/>
    <mergeCell ref="C193:E193"/>
    <mergeCell ref="C194:E194"/>
    <mergeCell ref="C183:E183"/>
    <mergeCell ref="C184:N184"/>
    <mergeCell ref="C185:N185"/>
    <mergeCell ref="C186:E186"/>
    <mergeCell ref="C187:E187"/>
    <mergeCell ref="C188:E188"/>
    <mergeCell ref="C177:E177"/>
    <mergeCell ref="C178:E178"/>
    <mergeCell ref="C179:E179"/>
    <mergeCell ref="C180:E180"/>
    <mergeCell ref="C181:E181"/>
    <mergeCell ref="C182:N182"/>
    <mergeCell ref="C171:E171"/>
    <mergeCell ref="C172:E172"/>
    <mergeCell ref="C173:E173"/>
    <mergeCell ref="C174:E174"/>
    <mergeCell ref="C175:E175"/>
    <mergeCell ref="C176:E176"/>
    <mergeCell ref="C165:E165"/>
    <mergeCell ref="C166:E166"/>
    <mergeCell ref="C167:E167"/>
    <mergeCell ref="C168:N168"/>
    <mergeCell ref="C169:N169"/>
    <mergeCell ref="C170:E170"/>
    <mergeCell ref="C159:E159"/>
    <mergeCell ref="C160:E160"/>
    <mergeCell ref="C161:E161"/>
    <mergeCell ref="C162:E162"/>
    <mergeCell ref="C163:E163"/>
    <mergeCell ref="C164:E164"/>
    <mergeCell ref="C153:N153"/>
    <mergeCell ref="C154:N154"/>
    <mergeCell ref="C155:E155"/>
    <mergeCell ref="C156:E156"/>
    <mergeCell ref="C157:E157"/>
    <mergeCell ref="C158:E158"/>
    <mergeCell ref="C147:N147"/>
    <mergeCell ref="C148:E148"/>
    <mergeCell ref="C149:N149"/>
    <mergeCell ref="C150:E150"/>
    <mergeCell ref="C151:N151"/>
    <mergeCell ref="C152:E152"/>
    <mergeCell ref="C141:E141"/>
    <mergeCell ref="C142:E142"/>
    <mergeCell ref="C143:E143"/>
    <mergeCell ref="C144:E144"/>
    <mergeCell ref="C145:N145"/>
    <mergeCell ref="C146:E146"/>
    <mergeCell ref="C135:E135"/>
    <mergeCell ref="C136:E136"/>
    <mergeCell ref="C137:E137"/>
    <mergeCell ref="C138:E138"/>
    <mergeCell ref="C139:E139"/>
    <mergeCell ref="C140:E140"/>
    <mergeCell ref="C129:E129"/>
    <mergeCell ref="C130:N130"/>
    <mergeCell ref="C131:N131"/>
    <mergeCell ref="C132:E132"/>
    <mergeCell ref="C133:E133"/>
    <mergeCell ref="C134:E134"/>
    <mergeCell ref="C123:E123"/>
    <mergeCell ref="C124:E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E121"/>
    <mergeCell ref="C122:E122"/>
    <mergeCell ref="C111:E111"/>
    <mergeCell ref="C112:E112"/>
    <mergeCell ref="C113:E113"/>
    <mergeCell ref="C114:E114"/>
    <mergeCell ref="C115:N115"/>
    <mergeCell ref="C116:N116"/>
    <mergeCell ref="C105:E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N102"/>
    <mergeCell ref="C103:N103"/>
    <mergeCell ref="C104:E104"/>
    <mergeCell ref="C93:E93"/>
    <mergeCell ref="C94:E94"/>
    <mergeCell ref="C95:E95"/>
    <mergeCell ref="C96:E96"/>
    <mergeCell ref="C97:E97"/>
    <mergeCell ref="C98:E98"/>
    <mergeCell ref="C87:E87"/>
    <mergeCell ref="C88:E88"/>
    <mergeCell ref="C89:E89"/>
    <mergeCell ref="C90:N90"/>
    <mergeCell ref="C91:N91"/>
    <mergeCell ref="C92:N92"/>
    <mergeCell ref="C81:E81"/>
    <mergeCell ref="C82:E82"/>
    <mergeCell ref="C83:E83"/>
    <mergeCell ref="C84:E84"/>
    <mergeCell ref="C85:E85"/>
    <mergeCell ref="C86:E86"/>
    <mergeCell ref="C75:E75"/>
    <mergeCell ref="C76:E76"/>
    <mergeCell ref="C77:E77"/>
    <mergeCell ref="C78:E78"/>
    <mergeCell ref="C79:N79"/>
    <mergeCell ref="C80:N80"/>
    <mergeCell ref="C69:N69"/>
    <mergeCell ref="C70:E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E68"/>
    <mergeCell ref="C57:E57"/>
    <mergeCell ref="C58:N58"/>
    <mergeCell ref="C59:N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45:N45"/>
    <mergeCell ref="C46:E46"/>
    <mergeCell ref="C47:N47"/>
    <mergeCell ref="C48:N48"/>
    <mergeCell ref="C49:E49"/>
    <mergeCell ref="C50:E50"/>
    <mergeCell ref="C40:E40"/>
    <mergeCell ref="C41:E41"/>
    <mergeCell ref="C42:E42"/>
    <mergeCell ref="C43:E43"/>
    <mergeCell ref="C44:E44"/>
    <mergeCell ref="C33:E33"/>
    <mergeCell ref="C34:N34"/>
    <mergeCell ref="C35:N35"/>
    <mergeCell ref="C36:E36"/>
    <mergeCell ref="C37:E37"/>
    <mergeCell ref="C38:E38"/>
    <mergeCell ref="J27:L28"/>
    <mergeCell ref="M27:M29"/>
    <mergeCell ref="N27:N29"/>
    <mergeCell ref="C30:E30"/>
    <mergeCell ref="A31:N31"/>
    <mergeCell ref="A32:N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C39:E3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120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7"/>
  <sheetViews>
    <sheetView topLeftCell="C254" zoomScale="115" zoomScaleNormal="115" workbookViewId="0">
      <selection activeCell="A34" sqref="A34:N34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7" width="138.42578125" style="137" hidden="1" customWidth="1"/>
    <col min="18" max="18" width="34.140625" style="137" hidden="1" customWidth="1"/>
    <col min="19" max="19" width="110.140625" style="137" hidden="1" customWidth="1"/>
    <col min="20" max="23" width="34.140625" style="137" hidden="1" customWidth="1"/>
    <col min="24" max="25" width="110.140625" style="137" hidden="1" customWidth="1"/>
    <col min="26" max="28" width="84.42578125" style="137" hidden="1" customWidth="1"/>
    <col min="29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39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2644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488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813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1338.23</v>
      </c>
      <c r="D20" s="148" t="s">
        <v>2645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L274*7.3/1000</f>
        <v>38.64</v>
      </c>
      <c r="M22" s="148" t="s">
        <v>2646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269.73</v>
      </c>
      <c r="D23" s="152" t="s">
        <v>2647</v>
      </c>
      <c r="E23" s="135" t="s">
        <v>206</v>
      </c>
      <c r="G23" s="132" t="s">
        <v>212</v>
      </c>
      <c r="L23" s="153"/>
      <c r="M23" s="153">
        <v>541.28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1068.5</v>
      </c>
      <c r="D24" s="152" t="s">
        <v>2648</v>
      </c>
      <c r="E24" s="135" t="s">
        <v>206</v>
      </c>
      <c r="G24" s="132" t="s">
        <v>214</v>
      </c>
      <c r="L24" s="153"/>
      <c r="M24" s="153">
        <v>3.06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2649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2649</v>
      </c>
    </row>
    <row r="32" spans="1:17" s="132" customFormat="1" x14ac:dyDescent="0.2">
      <c r="A32" s="920" t="s">
        <v>819</v>
      </c>
      <c r="B32" s="921"/>
      <c r="C32" s="921"/>
      <c r="D32" s="921"/>
      <c r="E32" s="921"/>
      <c r="F32" s="921"/>
      <c r="G32" s="921"/>
      <c r="H32" s="921"/>
      <c r="I32" s="921"/>
      <c r="J32" s="921"/>
      <c r="K32" s="921"/>
      <c r="L32" s="921"/>
      <c r="M32" s="921"/>
      <c r="N32" s="922"/>
      <c r="Q32" s="137" t="s">
        <v>819</v>
      </c>
    </row>
    <row r="33" spans="1:24" s="132" customFormat="1" x14ac:dyDescent="0.2">
      <c r="A33" s="157" t="s">
        <v>225</v>
      </c>
      <c r="B33" s="158" t="s">
        <v>1220</v>
      </c>
      <c r="C33" s="917" t="s">
        <v>1221</v>
      </c>
      <c r="D33" s="917"/>
      <c r="E33" s="917"/>
      <c r="F33" s="159" t="s">
        <v>178</v>
      </c>
      <c r="G33" s="159" t="s">
        <v>31</v>
      </c>
      <c r="H33" s="159" t="s">
        <v>31</v>
      </c>
      <c r="I33" s="159" t="s">
        <v>304</v>
      </c>
      <c r="J33" s="160" t="s">
        <v>31</v>
      </c>
      <c r="K33" s="159" t="s">
        <v>31</v>
      </c>
      <c r="L33" s="160" t="s">
        <v>31</v>
      </c>
      <c r="M33" s="161" t="s">
        <v>31</v>
      </c>
      <c r="N33" s="162" t="s">
        <v>31</v>
      </c>
      <c r="R33" s="137" t="s">
        <v>1221</v>
      </c>
    </row>
    <row r="34" spans="1:24" s="132" customFormat="1" ht="33.75" x14ac:dyDescent="0.2">
      <c r="A34" s="165"/>
      <c r="B34" s="166" t="s">
        <v>822</v>
      </c>
      <c r="C34" s="904" t="s">
        <v>519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519</v>
      </c>
    </row>
    <row r="35" spans="1:24" s="132" customFormat="1" x14ac:dyDescent="0.2">
      <c r="A35" s="167"/>
      <c r="B35" s="166" t="s">
        <v>225</v>
      </c>
      <c r="C35" s="904" t="s">
        <v>255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45.63</v>
      </c>
      <c r="K35" s="168" t="s">
        <v>520</v>
      </c>
      <c r="L35" s="169">
        <v>399.26</v>
      </c>
      <c r="M35" s="170" t="s">
        <v>31</v>
      </c>
      <c r="N35" s="171" t="s">
        <v>31</v>
      </c>
      <c r="T35" s="137" t="s">
        <v>255</v>
      </c>
    </row>
    <row r="36" spans="1:24" s="132" customFormat="1" x14ac:dyDescent="0.2">
      <c r="A36" s="167"/>
      <c r="B36" s="166" t="s">
        <v>235</v>
      </c>
      <c r="C36" s="904" t="s">
        <v>236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9.3000000000000007</v>
      </c>
      <c r="K36" s="168" t="s">
        <v>520</v>
      </c>
      <c r="L36" s="169">
        <v>81.38</v>
      </c>
      <c r="M36" s="170" t="s">
        <v>31</v>
      </c>
      <c r="N36" s="171" t="s">
        <v>31</v>
      </c>
      <c r="T36" s="137" t="s">
        <v>236</v>
      </c>
    </row>
    <row r="37" spans="1:24" s="132" customFormat="1" x14ac:dyDescent="0.2">
      <c r="A37" s="167"/>
      <c r="B37" s="166" t="s">
        <v>238</v>
      </c>
      <c r="C37" s="904" t="s">
        <v>239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0.89</v>
      </c>
      <c r="K37" s="168" t="s">
        <v>520</v>
      </c>
      <c r="L37" s="169">
        <v>7.79</v>
      </c>
      <c r="M37" s="170" t="s">
        <v>31</v>
      </c>
      <c r="N37" s="171" t="s">
        <v>31</v>
      </c>
      <c r="T37" s="137" t="s">
        <v>239</v>
      </c>
    </row>
    <row r="38" spans="1:24" s="132" customFormat="1" x14ac:dyDescent="0.2">
      <c r="A38" s="167"/>
      <c r="B38" s="166" t="s">
        <v>256</v>
      </c>
      <c r="C38" s="904" t="s">
        <v>257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>
        <v>97.51</v>
      </c>
      <c r="K38" s="168" t="s">
        <v>31</v>
      </c>
      <c r="L38" s="169">
        <v>682.57</v>
      </c>
      <c r="M38" s="170" t="s">
        <v>31</v>
      </c>
      <c r="N38" s="171" t="s">
        <v>31</v>
      </c>
      <c r="T38" s="137" t="s">
        <v>257</v>
      </c>
    </row>
    <row r="39" spans="1:24" s="132" customFormat="1" x14ac:dyDescent="0.2">
      <c r="A39" s="167"/>
      <c r="B39" s="166" t="s">
        <v>31</v>
      </c>
      <c r="C39" s="904" t="s">
        <v>258</v>
      </c>
      <c r="D39" s="904"/>
      <c r="E39" s="904"/>
      <c r="F39" s="168" t="s">
        <v>241</v>
      </c>
      <c r="G39" s="168" t="s">
        <v>1070</v>
      </c>
      <c r="H39" s="168" t="s">
        <v>520</v>
      </c>
      <c r="I39" s="168" t="s">
        <v>2650</v>
      </c>
      <c r="J39" s="169" t="s">
        <v>31</v>
      </c>
      <c r="K39" s="168" t="s">
        <v>31</v>
      </c>
      <c r="L39" s="169" t="s">
        <v>31</v>
      </c>
      <c r="M39" s="170" t="s">
        <v>31</v>
      </c>
      <c r="N39" s="171" t="s">
        <v>31</v>
      </c>
      <c r="U39" s="137" t="s">
        <v>258</v>
      </c>
    </row>
    <row r="40" spans="1:24" s="132" customFormat="1" x14ac:dyDescent="0.2">
      <c r="A40" s="167"/>
      <c r="B40" s="166" t="s">
        <v>31</v>
      </c>
      <c r="C40" s="904" t="s">
        <v>240</v>
      </c>
      <c r="D40" s="904"/>
      <c r="E40" s="904"/>
      <c r="F40" s="168" t="s">
        <v>241</v>
      </c>
      <c r="G40" s="168" t="s">
        <v>530</v>
      </c>
      <c r="H40" s="168" t="s">
        <v>520</v>
      </c>
      <c r="I40" s="168" t="s">
        <v>2651</v>
      </c>
      <c r="J40" s="169" t="s">
        <v>31</v>
      </c>
      <c r="K40" s="168" t="s">
        <v>31</v>
      </c>
      <c r="L40" s="169" t="s">
        <v>31</v>
      </c>
      <c r="M40" s="170" t="s">
        <v>31</v>
      </c>
      <c r="N40" s="171" t="s">
        <v>31</v>
      </c>
      <c r="U40" s="137" t="s">
        <v>240</v>
      </c>
    </row>
    <row r="41" spans="1:24" s="132" customFormat="1" x14ac:dyDescent="0.2">
      <c r="A41" s="167"/>
      <c r="B41" s="166" t="s">
        <v>31</v>
      </c>
      <c r="C41" s="917" t="s">
        <v>244</v>
      </c>
      <c r="D41" s="917"/>
      <c r="E41" s="917"/>
      <c r="F41" s="159" t="s">
        <v>31</v>
      </c>
      <c r="G41" s="159" t="s">
        <v>31</v>
      </c>
      <c r="H41" s="159" t="s">
        <v>31</v>
      </c>
      <c r="I41" s="159" t="s">
        <v>31</v>
      </c>
      <c r="J41" s="160">
        <v>152.44</v>
      </c>
      <c r="K41" s="159" t="s">
        <v>31</v>
      </c>
      <c r="L41" s="160">
        <v>1163.21</v>
      </c>
      <c r="M41" s="161" t="s">
        <v>31</v>
      </c>
      <c r="N41" s="162" t="s">
        <v>31</v>
      </c>
      <c r="V41" s="137" t="s">
        <v>244</v>
      </c>
    </row>
    <row r="42" spans="1:24" s="132" customFormat="1" x14ac:dyDescent="0.2">
      <c r="A42" s="167"/>
      <c r="B42" s="166" t="s">
        <v>31</v>
      </c>
      <c r="C42" s="904" t="s">
        <v>245</v>
      </c>
      <c r="D42" s="904"/>
      <c r="E42" s="904"/>
      <c r="F42" s="168" t="s">
        <v>31</v>
      </c>
      <c r="G42" s="168" t="s">
        <v>31</v>
      </c>
      <c r="H42" s="168" t="s">
        <v>31</v>
      </c>
      <c r="I42" s="168" t="s">
        <v>31</v>
      </c>
      <c r="J42" s="169" t="s">
        <v>31</v>
      </c>
      <c r="K42" s="168" t="s">
        <v>31</v>
      </c>
      <c r="L42" s="169">
        <v>407.05</v>
      </c>
      <c r="M42" s="170" t="s">
        <v>31</v>
      </c>
      <c r="N42" s="171" t="s">
        <v>31</v>
      </c>
      <c r="U42" s="137" t="s">
        <v>245</v>
      </c>
    </row>
    <row r="43" spans="1:24" s="132" customFormat="1" ht="22.5" x14ac:dyDescent="0.2">
      <c r="A43" s="167"/>
      <c r="B43" s="166" t="s">
        <v>699</v>
      </c>
      <c r="C43" s="904" t="s">
        <v>700</v>
      </c>
      <c r="D43" s="904"/>
      <c r="E43" s="904"/>
      <c r="F43" s="168" t="s">
        <v>144</v>
      </c>
      <c r="G43" s="168" t="s">
        <v>537</v>
      </c>
      <c r="H43" s="168" t="s">
        <v>31</v>
      </c>
      <c r="I43" s="168" t="s">
        <v>537</v>
      </c>
      <c r="J43" s="169" t="s">
        <v>31</v>
      </c>
      <c r="K43" s="168" t="s">
        <v>31</v>
      </c>
      <c r="L43" s="169">
        <v>325.64</v>
      </c>
      <c r="M43" s="170" t="s">
        <v>31</v>
      </c>
      <c r="N43" s="171" t="s">
        <v>31</v>
      </c>
      <c r="U43" s="137" t="s">
        <v>700</v>
      </c>
    </row>
    <row r="44" spans="1:24" s="132" customFormat="1" ht="22.5" x14ac:dyDescent="0.2">
      <c r="A44" s="167"/>
      <c r="B44" s="166" t="s">
        <v>701</v>
      </c>
      <c r="C44" s="904" t="s">
        <v>702</v>
      </c>
      <c r="D44" s="904"/>
      <c r="E44" s="904"/>
      <c r="F44" s="168" t="s">
        <v>144</v>
      </c>
      <c r="G44" s="168" t="s">
        <v>703</v>
      </c>
      <c r="H44" s="168" t="s">
        <v>31</v>
      </c>
      <c r="I44" s="168" t="s">
        <v>703</v>
      </c>
      <c r="J44" s="169" t="s">
        <v>31</v>
      </c>
      <c r="K44" s="168" t="s">
        <v>31</v>
      </c>
      <c r="L44" s="169">
        <v>244.23</v>
      </c>
      <c r="M44" s="170" t="s">
        <v>31</v>
      </c>
      <c r="N44" s="171" t="s">
        <v>31</v>
      </c>
      <c r="U44" s="137" t="s">
        <v>702</v>
      </c>
    </row>
    <row r="45" spans="1:24" s="132" customFormat="1" x14ac:dyDescent="0.2">
      <c r="A45" s="172"/>
      <c r="B45" s="173"/>
      <c r="C45" s="918" t="s">
        <v>252</v>
      </c>
      <c r="D45" s="918"/>
      <c r="E45" s="918"/>
      <c r="F45" s="174" t="s">
        <v>31</v>
      </c>
      <c r="G45" s="174" t="s">
        <v>31</v>
      </c>
      <c r="H45" s="174" t="s">
        <v>31</v>
      </c>
      <c r="I45" s="174" t="s">
        <v>31</v>
      </c>
      <c r="J45" s="175" t="s">
        <v>31</v>
      </c>
      <c r="K45" s="174" t="s">
        <v>31</v>
      </c>
      <c r="L45" s="175">
        <v>1733.08</v>
      </c>
      <c r="M45" s="161" t="s">
        <v>31</v>
      </c>
      <c r="N45" s="176" t="s">
        <v>31</v>
      </c>
      <c r="W45" s="137" t="s">
        <v>252</v>
      </c>
    </row>
    <row r="46" spans="1:24" s="132" customFormat="1" ht="22.5" x14ac:dyDescent="0.2">
      <c r="A46" s="157" t="s">
        <v>235</v>
      </c>
      <c r="B46" s="158" t="s">
        <v>1007</v>
      </c>
      <c r="C46" s="917" t="s">
        <v>2652</v>
      </c>
      <c r="D46" s="917"/>
      <c r="E46" s="917"/>
      <c r="F46" s="159" t="s">
        <v>178</v>
      </c>
      <c r="G46" s="159" t="s">
        <v>31</v>
      </c>
      <c r="H46" s="159" t="s">
        <v>31</v>
      </c>
      <c r="I46" s="159" t="s">
        <v>304</v>
      </c>
      <c r="J46" s="160">
        <v>8201.75</v>
      </c>
      <c r="K46" s="159" t="s">
        <v>706</v>
      </c>
      <c r="L46" s="160">
        <v>58101.2</v>
      </c>
      <c r="M46" s="161" t="s">
        <v>31</v>
      </c>
      <c r="N46" s="162" t="s">
        <v>31</v>
      </c>
      <c r="R46" s="137" t="s">
        <v>2652</v>
      </c>
    </row>
    <row r="47" spans="1:24" s="132" customFormat="1" x14ac:dyDescent="0.2">
      <c r="A47" s="163"/>
      <c r="B47" s="164"/>
      <c r="C47" s="904" t="s">
        <v>2653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X47" s="137" t="s">
        <v>2653</v>
      </c>
    </row>
    <row r="48" spans="1:24" s="132" customFormat="1" ht="22.5" x14ac:dyDescent="0.2">
      <c r="A48" s="165"/>
      <c r="B48" s="166" t="s">
        <v>708</v>
      </c>
      <c r="C48" s="904" t="s">
        <v>709</v>
      </c>
      <c r="D48" s="904"/>
      <c r="E48" s="904"/>
      <c r="F48" s="904"/>
      <c r="G48" s="904"/>
      <c r="H48" s="904"/>
      <c r="I48" s="904"/>
      <c r="J48" s="904"/>
      <c r="K48" s="904"/>
      <c r="L48" s="904"/>
      <c r="M48" s="904"/>
      <c r="N48" s="912"/>
      <c r="S48" s="137" t="s">
        <v>709</v>
      </c>
    </row>
    <row r="49" spans="1:23" s="132" customFormat="1" ht="33.75" x14ac:dyDescent="0.2">
      <c r="A49" s="157" t="s">
        <v>238</v>
      </c>
      <c r="B49" s="158" t="s">
        <v>960</v>
      </c>
      <c r="C49" s="917" t="s">
        <v>961</v>
      </c>
      <c r="D49" s="917"/>
      <c r="E49" s="917"/>
      <c r="F49" s="159" t="s">
        <v>178</v>
      </c>
      <c r="G49" s="159" t="s">
        <v>31</v>
      </c>
      <c r="H49" s="159" t="s">
        <v>31</v>
      </c>
      <c r="I49" s="159" t="s">
        <v>318</v>
      </c>
      <c r="J49" s="160" t="s">
        <v>31</v>
      </c>
      <c r="K49" s="159" t="s">
        <v>31</v>
      </c>
      <c r="L49" s="160" t="s">
        <v>31</v>
      </c>
      <c r="M49" s="161" t="s">
        <v>31</v>
      </c>
      <c r="N49" s="162" t="s">
        <v>31</v>
      </c>
      <c r="R49" s="137" t="s">
        <v>961</v>
      </c>
    </row>
    <row r="50" spans="1:23" s="132" customFormat="1" ht="33.75" x14ac:dyDescent="0.2">
      <c r="A50" s="165"/>
      <c r="B50" s="166" t="s">
        <v>822</v>
      </c>
      <c r="C50" s="904" t="s">
        <v>519</v>
      </c>
      <c r="D50" s="904"/>
      <c r="E50" s="904"/>
      <c r="F50" s="904"/>
      <c r="G50" s="904"/>
      <c r="H50" s="904"/>
      <c r="I50" s="904"/>
      <c r="J50" s="904"/>
      <c r="K50" s="904"/>
      <c r="L50" s="904"/>
      <c r="M50" s="904"/>
      <c r="N50" s="912"/>
      <c r="S50" s="137" t="s">
        <v>519</v>
      </c>
    </row>
    <row r="51" spans="1:23" s="132" customFormat="1" x14ac:dyDescent="0.2">
      <c r="A51" s="167"/>
      <c r="B51" s="166" t="s">
        <v>225</v>
      </c>
      <c r="C51" s="904" t="s">
        <v>255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>
        <v>55.41</v>
      </c>
      <c r="K51" s="168" t="s">
        <v>520</v>
      </c>
      <c r="L51" s="169">
        <v>692.63</v>
      </c>
      <c r="M51" s="170" t="s">
        <v>31</v>
      </c>
      <c r="N51" s="171" t="s">
        <v>31</v>
      </c>
      <c r="T51" s="137" t="s">
        <v>255</v>
      </c>
    </row>
    <row r="52" spans="1:23" s="132" customFormat="1" x14ac:dyDescent="0.2">
      <c r="A52" s="167"/>
      <c r="B52" s="166" t="s">
        <v>256</v>
      </c>
      <c r="C52" s="904" t="s">
        <v>257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>
        <v>4.3</v>
      </c>
      <c r="K52" s="168" t="s">
        <v>31</v>
      </c>
      <c r="L52" s="169">
        <v>43</v>
      </c>
      <c r="M52" s="170" t="s">
        <v>31</v>
      </c>
      <c r="N52" s="171" t="s">
        <v>31</v>
      </c>
      <c r="T52" s="137" t="s">
        <v>257</v>
      </c>
    </row>
    <row r="53" spans="1:23" s="132" customFormat="1" x14ac:dyDescent="0.2">
      <c r="A53" s="167"/>
      <c r="B53" s="166" t="s">
        <v>31</v>
      </c>
      <c r="C53" s="904" t="s">
        <v>258</v>
      </c>
      <c r="D53" s="904"/>
      <c r="E53" s="904"/>
      <c r="F53" s="168" t="s">
        <v>241</v>
      </c>
      <c r="G53" s="168" t="s">
        <v>962</v>
      </c>
      <c r="H53" s="168" t="s">
        <v>520</v>
      </c>
      <c r="I53" s="168" t="s">
        <v>2076</v>
      </c>
      <c r="J53" s="169" t="s">
        <v>31</v>
      </c>
      <c r="K53" s="168" t="s">
        <v>31</v>
      </c>
      <c r="L53" s="169" t="s">
        <v>31</v>
      </c>
      <c r="M53" s="170" t="s">
        <v>31</v>
      </c>
      <c r="N53" s="171" t="s">
        <v>31</v>
      </c>
      <c r="U53" s="137" t="s">
        <v>258</v>
      </c>
    </row>
    <row r="54" spans="1:23" s="132" customFormat="1" x14ac:dyDescent="0.2">
      <c r="A54" s="167"/>
      <c r="B54" s="166" t="s">
        <v>31</v>
      </c>
      <c r="C54" s="917" t="s">
        <v>244</v>
      </c>
      <c r="D54" s="917"/>
      <c r="E54" s="917"/>
      <c r="F54" s="159" t="s">
        <v>31</v>
      </c>
      <c r="G54" s="159" t="s">
        <v>31</v>
      </c>
      <c r="H54" s="159" t="s">
        <v>31</v>
      </c>
      <c r="I54" s="159" t="s">
        <v>31</v>
      </c>
      <c r="J54" s="160">
        <v>59.71</v>
      </c>
      <c r="K54" s="159" t="s">
        <v>31</v>
      </c>
      <c r="L54" s="160">
        <v>735.63</v>
      </c>
      <c r="M54" s="161" t="s">
        <v>31</v>
      </c>
      <c r="N54" s="162" t="s">
        <v>31</v>
      </c>
      <c r="V54" s="137" t="s">
        <v>244</v>
      </c>
    </row>
    <row r="55" spans="1:23" s="132" customFormat="1" x14ac:dyDescent="0.2">
      <c r="A55" s="167"/>
      <c r="B55" s="166" t="s">
        <v>31</v>
      </c>
      <c r="C55" s="904" t="s">
        <v>245</v>
      </c>
      <c r="D55" s="904"/>
      <c r="E55" s="904"/>
      <c r="F55" s="168" t="s">
        <v>31</v>
      </c>
      <c r="G55" s="168" t="s">
        <v>31</v>
      </c>
      <c r="H55" s="168" t="s">
        <v>31</v>
      </c>
      <c r="I55" s="168" t="s">
        <v>31</v>
      </c>
      <c r="J55" s="169" t="s">
        <v>31</v>
      </c>
      <c r="K55" s="168" t="s">
        <v>31</v>
      </c>
      <c r="L55" s="169">
        <v>692.63</v>
      </c>
      <c r="M55" s="170" t="s">
        <v>31</v>
      </c>
      <c r="N55" s="171" t="s">
        <v>31</v>
      </c>
      <c r="U55" s="137" t="s">
        <v>245</v>
      </c>
    </row>
    <row r="56" spans="1:23" s="132" customFormat="1" ht="22.5" x14ac:dyDescent="0.2">
      <c r="A56" s="167"/>
      <c r="B56" s="166" t="s">
        <v>699</v>
      </c>
      <c r="C56" s="904" t="s">
        <v>700</v>
      </c>
      <c r="D56" s="904"/>
      <c r="E56" s="904"/>
      <c r="F56" s="168" t="s">
        <v>144</v>
      </c>
      <c r="G56" s="168" t="s">
        <v>537</v>
      </c>
      <c r="H56" s="168" t="s">
        <v>31</v>
      </c>
      <c r="I56" s="168" t="s">
        <v>537</v>
      </c>
      <c r="J56" s="169" t="s">
        <v>31</v>
      </c>
      <c r="K56" s="168" t="s">
        <v>31</v>
      </c>
      <c r="L56" s="169">
        <v>554.1</v>
      </c>
      <c r="M56" s="170" t="s">
        <v>31</v>
      </c>
      <c r="N56" s="171" t="s">
        <v>31</v>
      </c>
      <c r="U56" s="137" t="s">
        <v>700</v>
      </c>
    </row>
    <row r="57" spans="1:23" s="132" customFormat="1" ht="22.5" x14ac:dyDescent="0.2">
      <c r="A57" s="167"/>
      <c r="B57" s="166" t="s">
        <v>701</v>
      </c>
      <c r="C57" s="904" t="s">
        <v>702</v>
      </c>
      <c r="D57" s="904"/>
      <c r="E57" s="904"/>
      <c r="F57" s="168" t="s">
        <v>144</v>
      </c>
      <c r="G57" s="168" t="s">
        <v>703</v>
      </c>
      <c r="H57" s="168" t="s">
        <v>31</v>
      </c>
      <c r="I57" s="168" t="s">
        <v>703</v>
      </c>
      <c r="J57" s="169" t="s">
        <v>31</v>
      </c>
      <c r="K57" s="168" t="s">
        <v>31</v>
      </c>
      <c r="L57" s="169">
        <v>415.58</v>
      </c>
      <c r="M57" s="170" t="s">
        <v>31</v>
      </c>
      <c r="N57" s="171" t="s">
        <v>31</v>
      </c>
      <c r="U57" s="137" t="s">
        <v>702</v>
      </c>
    </row>
    <row r="58" spans="1:23" s="132" customFormat="1" x14ac:dyDescent="0.2">
      <c r="A58" s="172"/>
      <c r="B58" s="173"/>
      <c r="C58" s="918" t="s">
        <v>252</v>
      </c>
      <c r="D58" s="918"/>
      <c r="E58" s="918"/>
      <c r="F58" s="174" t="s">
        <v>31</v>
      </c>
      <c r="G58" s="174" t="s">
        <v>31</v>
      </c>
      <c r="H58" s="174" t="s">
        <v>31</v>
      </c>
      <c r="I58" s="174" t="s">
        <v>31</v>
      </c>
      <c r="J58" s="175" t="s">
        <v>31</v>
      </c>
      <c r="K58" s="174" t="s">
        <v>31</v>
      </c>
      <c r="L58" s="175">
        <v>1705.31</v>
      </c>
      <c r="M58" s="161" t="s">
        <v>31</v>
      </c>
      <c r="N58" s="176" t="s">
        <v>31</v>
      </c>
      <c r="W58" s="137" t="s">
        <v>252</v>
      </c>
    </row>
    <row r="59" spans="1:23" s="132" customFormat="1" ht="22.5" x14ac:dyDescent="0.2">
      <c r="A59" s="157" t="s">
        <v>256</v>
      </c>
      <c r="B59" s="158" t="s">
        <v>2654</v>
      </c>
      <c r="C59" s="917" t="s">
        <v>2655</v>
      </c>
      <c r="D59" s="917"/>
      <c r="E59" s="917"/>
      <c r="F59" s="159" t="s">
        <v>178</v>
      </c>
      <c r="G59" s="159" t="s">
        <v>31</v>
      </c>
      <c r="H59" s="159" t="s">
        <v>31</v>
      </c>
      <c r="I59" s="159" t="s">
        <v>318</v>
      </c>
      <c r="J59" s="160">
        <v>4038.63</v>
      </c>
      <c r="K59" s="159" t="s">
        <v>31</v>
      </c>
      <c r="L59" s="160">
        <v>40386.300000000003</v>
      </c>
      <c r="M59" s="161" t="s">
        <v>31</v>
      </c>
      <c r="N59" s="162" t="s">
        <v>31</v>
      </c>
      <c r="R59" s="137" t="s">
        <v>2655</v>
      </c>
    </row>
    <row r="60" spans="1:23" s="132" customFormat="1" ht="33.75" x14ac:dyDescent="0.2">
      <c r="A60" s="157" t="s">
        <v>285</v>
      </c>
      <c r="B60" s="158" t="s">
        <v>980</v>
      </c>
      <c r="C60" s="917" t="s">
        <v>981</v>
      </c>
      <c r="D60" s="917"/>
      <c r="E60" s="917"/>
      <c r="F60" s="159" t="s">
        <v>178</v>
      </c>
      <c r="G60" s="159" t="s">
        <v>31</v>
      </c>
      <c r="H60" s="159" t="s">
        <v>31</v>
      </c>
      <c r="I60" s="159" t="s">
        <v>304</v>
      </c>
      <c r="J60" s="160" t="s">
        <v>31</v>
      </c>
      <c r="K60" s="159" t="s">
        <v>31</v>
      </c>
      <c r="L60" s="160" t="s">
        <v>31</v>
      </c>
      <c r="M60" s="161" t="s">
        <v>31</v>
      </c>
      <c r="N60" s="162" t="s">
        <v>31</v>
      </c>
      <c r="R60" s="137" t="s">
        <v>981</v>
      </c>
    </row>
    <row r="61" spans="1:23" s="132" customFormat="1" ht="33.75" x14ac:dyDescent="0.2">
      <c r="A61" s="165"/>
      <c r="B61" s="166" t="s">
        <v>822</v>
      </c>
      <c r="C61" s="904" t="s">
        <v>519</v>
      </c>
      <c r="D61" s="904"/>
      <c r="E61" s="904"/>
      <c r="F61" s="904"/>
      <c r="G61" s="904"/>
      <c r="H61" s="904"/>
      <c r="I61" s="904"/>
      <c r="J61" s="904"/>
      <c r="K61" s="904"/>
      <c r="L61" s="904"/>
      <c r="M61" s="904"/>
      <c r="N61" s="912"/>
      <c r="S61" s="137" t="s">
        <v>519</v>
      </c>
    </row>
    <row r="62" spans="1:23" s="132" customFormat="1" x14ac:dyDescent="0.2">
      <c r="A62" s="167"/>
      <c r="B62" s="166" t="s">
        <v>225</v>
      </c>
      <c r="C62" s="904" t="s">
        <v>255</v>
      </c>
      <c r="D62" s="904"/>
      <c r="E62" s="904"/>
      <c r="F62" s="168" t="s">
        <v>31</v>
      </c>
      <c r="G62" s="168" t="s">
        <v>31</v>
      </c>
      <c r="H62" s="168" t="s">
        <v>31</v>
      </c>
      <c r="I62" s="168" t="s">
        <v>31</v>
      </c>
      <c r="J62" s="169">
        <v>8.08</v>
      </c>
      <c r="K62" s="168" t="s">
        <v>520</v>
      </c>
      <c r="L62" s="169">
        <v>70.7</v>
      </c>
      <c r="M62" s="170" t="s">
        <v>31</v>
      </c>
      <c r="N62" s="171" t="s">
        <v>31</v>
      </c>
      <c r="T62" s="137" t="s">
        <v>255</v>
      </c>
    </row>
    <row r="63" spans="1:23" s="132" customFormat="1" x14ac:dyDescent="0.2">
      <c r="A63" s="167"/>
      <c r="B63" s="166" t="s">
        <v>256</v>
      </c>
      <c r="C63" s="904" t="s">
        <v>257</v>
      </c>
      <c r="D63" s="904"/>
      <c r="E63" s="904"/>
      <c r="F63" s="168" t="s">
        <v>31</v>
      </c>
      <c r="G63" s="168" t="s">
        <v>31</v>
      </c>
      <c r="H63" s="168" t="s">
        <v>31</v>
      </c>
      <c r="I63" s="168" t="s">
        <v>31</v>
      </c>
      <c r="J63" s="169">
        <v>1.88</v>
      </c>
      <c r="K63" s="168" t="s">
        <v>31</v>
      </c>
      <c r="L63" s="169">
        <v>13.16</v>
      </c>
      <c r="M63" s="170" t="s">
        <v>31</v>
      </c>
      <c r="N63" s="171" t="s">
        <v>31</v>
      </c>
      <c r="T63" s="137" t="s">
        <v>257</v>
      </c>
    </row>
    <row r="64" spans="1:23" s="132" customFormat="1" x14ac:dyDescent="0.2">
      <c r="A64" s="167"/>
      <c r="B64" s="166" t="s">
        <v>31</v>
      </c>
      <c r="C64" s="904" t="s">
        <v>258</v>
      </c>
      <c r="D64" s="904"/>
      <c r="E64" s="904"/>
      <c r="F64" s="168" t="s">
        <v>241</v>
      </c>
      <c r="G64" s="168" t="s">
        <v>975</v>
      </c>
      <c r="H64" s="168" t="s">
        <v>520</v>
      </c>
      <c r="I64" s="168" t="s">
        <v>2656</v>
      </c>
      <c r="J64" s="169" t="s">
        <v>31</v>
      </c>
      <c r="K64" s="168" t="s">
        <v>31</v>
      </c>
      <c r="L64" s="169" t="s">
        <v>31</v>
      </c>
      <c r="M64" s="170" t="s">
        <v>31</v>
      </c>
      <c r="N64" s="171" t="s">
        <v>31</v>
      </c>
      <c r="U64" s="137" t="s">
        <v>258</v>
      </c>
    </row>
    <row r="65" spans="1:24" s="132" customFormat="1" x14ac:dyDescent="0.2">
      <c r="A65" s="167"/>
      <c r="B65" s="166" t="s">
        <v>31</v>
      </c>
      <c r="C65" s="917" t="s">
        <v>244</v>
      </c>
      <c r="D65" s="917"/>
      <c r="E65" s="917"/>
      <c r="F65" s="159" t="s">
        <v>31</v>
      </c>
      <c r="G65" s="159" t="s">
        <v>31</v>
      </c>
      <c r="H65" s="159" t="s">
        <v>31</v>
      </c>
      <c r="I65" s="159" t="s">
        <v>31</v>
      </c>
      <c r="J65" s="160">
        <v>9.9600000000000009</v>
      </c>
      <c r="K65" s="159" t="s">
        <v>31</v>
      </c>
      <c r="L65" s="160">
        <v>83.86</v>
      </c>
      <c r="M65" s="161" t="s">
        <v>31</v>
      </c>
      <c r="N65" s="162" t="s">
        <v>31</v>
      </c>
      <c r="V65" s="137" t="s">
        <v>244</v>
      </c>
    </row>
    <row r="66" spans="1:24" s="132" customFormat="1" x14ac:dyDescent="0.2">
      <c r="A66" s="167"/>
      <c r="B66" s="166" t="s">
        <v>31</v>
      </c>
      <c r="C66" s="904" t="s">
        <v>245</v>
      </c>
      <c r="D66" s="904"/>
      <c r="E66" s="904"/>
      <c r="F66" s="168" t="s">
        <v>31</v>
      </c>
      <c r="G66" s="168" t="s">
        <v>31</v>
      </c>
      <c r="H66" s="168" t="s">
        <v>31</v>
      </c>
      <c r="I66" s="168" t="s">
        <v>31</v>
      </c>
      <c r="J66" s="169" t="s">
        <v>31</v>
      </c>
      <c r="K66" s="168" t="s">
        <v>31</v>
      </c>
      <c r="L66" s="169">
        <v>70.7</v>
      </c>
      <c r="M66" s="170" t="s">
        <v>31</v>
      </c>
      <c r="N66" s="171" t="s">
        <v>31</v>
      </c>
      <c r="U66" s="137" t="s">
        <v>245</v>
      </c>
    </row>
    <row r="67" spans="1:24" s="132" customFormat="1" ht="22.5" x14ac:dyDescent="0.2">
      <c r="A67" s="167"/>
      <c r="B67" s="166" t="s">
        <v>699</v>
      </c>
      <c r="C67" s="904" t="s">
        <v>700</v>
      </c>
      <c r="D67" s="904"/>
      <c r="E67" s="904"/>
      <c r="F67" s="168" t="s">
        <v>144</v>
      </c>
      <c r="G67" s="168" t="s">
        <v>537</v>
      </c>
      <c r="H67" s="168" t="s">
        <v>31</v>
      </c>
      <c r="I67" s="168" t="s">
        <v>537</v>
      </c>
      <c r="J67" s="169" t="s">
        <v>31</v>
      </c>
      <c r="K67" s="168" t="s">
        <v>31</v>
      </c>
      <c r="L67" s="169">
        <v>56.56</v>
      </c>
      <c r="M67" s="170" t="s">
        <v>31</v>
      </c>
      <c r="N67" s="171" t="s">
        <v>31</v>
      </c>
      <c r="U67" s="137" t="s">
        <v>700</v>
      </c>
    </row>
    <row r="68" spans="1:24" s="132" customFormat="1" ht="22.5" x14ac:dyDescent="0.2">
      <c r="A68" s="167"/>
      <c r="B68" s="166" t="s">
        <v>701</v>
      </c>
      <c r="C68" s="904" t="s">
        <v>702</v>
      </c>
      <c r="D68" s="904"/>
      <c r="E68" s="904"/>
      <c r="F68" s="168" t="s">
        <v>144</v>
      </c>
      <c r="G68" s="168" t="s">
        <v>703</v>
      </c>
      <c r="H68" s="168" t="s">
        <v>31</v>
      </c>
      <c r="I68" s="168" t="s">
        <v>703</v>
      </c>
      <c r="J68" s="169" t="s">
        <v>31</v>
      </c>
      <c r="K68" s="168" t="s">
        <v>31</v>
      </c>
      <c r="L68" s="169">
        <v>42.42</v>
      </c>
      <c r="M68" s="170" t="s">
        <v>31</v>
      </c>
      <c r="N68" s="171" t="s">
        <v>31</v>
      </c>
      <c r="U68" s="137" t="s">
        <v>702</v>
      </c>
    </row>
    <row r="69" spans="1:24" s="132" customFormat="1" x14ac:dyDescent="0.2">
      <c r="A69" s="172"/>
      <c r="B69" s="173"/>
      <c r="C69" s="918" t="s">
        <v>252</v>
      </c>
      <c r="D69" s="918"/>
      <c r="E69" s="918"/>
      <c r="F69" s="174" t="s">
        <v>31</v>
      </c>
      <c r="G69" s="174" t="s">
        <v>31</v>
      </c>
      <c r="H69" s="174" t="s">
        <v>31</v>
      </c>
      <c r="I69" s="174" t="s">
        <v>31</v>
      </c>
      <c r="J69" s="175" t="s">
        <v>31</v>
      </c>
      <c r="K69" s="174" t="s">
        <v>31</v>
      </c>
      <c r="L69" s="175">
        <v>182.84</v>
      </c>
      <c r="M69" s="161" t="s">
        <v>31</v>
      </c>
      <c r="N69" s="176" t="s">
        <v>31</v>
      </c>
      <c r="W69" s="137" t="s">
        <v>252</v>
      </c>
    </row>
    <row r="70" spans="1:24" s="132" customFormat="1" ht="22.5" x14ac:dyDescent="0.2">
      <c r="A70" s="157" t="s">
        <v>295</v>
      </c>
      <c r="B70" s="158" t="s">
        <v>2657</v>
      </c>
      <c r="C70" s="917" t="s">
        <v>2658</v>
      </c>
      <c r="D70" s="917"/>
      <c r="E70" s="917"/>
      <c r="F70" s="159" t="s">
        <v>178</v>
      </c>
      <c r="G70" s="159" t="s">
        <v>31</v>
      </c>
      <c r="H70" s="159" t="s">
        <v>31</v>
      </c>
      <c r="I70" s="159" t="s">
        <v>304</v>
      </c>
      <c r="J70" s="160">
        <v>114.19</v>
      </c>
      <c r="K70" s="159" t="s">
        <v>706</v>
      </c>
      <c r="L70" s="160">
        <v>808.92</v>
      </c>
      <c r="M70" s="161" t="s">
        <v>31</v>
      </c>
      <c r="N70" s="162" t="s">
        <v>31</v>
      </c>
      <c r="R70" s="137" t="s">
        <v>2658</v>
      </c>
    </row>
    <row r="71" spans="1:24" s="132" customFormat="1" x14ac:dyDescent="0.2">
      <c r="A71" s="163"/>
      <c r="B71" s="164"/>
      <c r="C71" s="904" t="s">
        <v>2659</v>
      </c>
      <c r="D71" s="904"/>
      <c r="E71" s="904"/>
      <c r="F71" s="904"/>
      <c r="G71" s="904"/>
      <c r="H71" s="904"/>
      <c r="I71" s="904"/>
      <c r="J71" s="904"/>
      <c r="K71" s="904"/>
      <c r="L71" s="904"/>
      <c r="M71" s="904"/>
      <c r="N71" s="912"/>
      <c r="X71" s="137" t="s">
        <v>2659</v>
      </c>
    </row>
    <row r="72" spans="1:24" s="132" customFormat="1" ht="22.5" x14ac:dyDescent="0.2">
      <c r="A72" s="165"/>
      <c r="B72" s="166" t="s">
        <v>708</v>
      </c>
      <c r="C72" s="904" t="s">
        <v>709</v>
      </c>
      <c r="D72" s="904"/>
      <c r="E72" s="904"/>
      <c r="F72" s="904"/>
      <c r="G72" s="904"/>
      <c r="H72" s="904"/>
      <c r="I72" s="904"/>
      <c r="J72" s="904"/>
      <c r="K72" s="904"/>
      <c r="L72" s="904"/>
      <c r="M72" s="904"/>
      <c r="N72" s="912"/>
      <c r="S72" s="137" t="s">
        <v>709</v>
      </c>
    </row>
    <row r="73" spans="1:24" s="132" customFormat="1" ht="22.5" x14ac:dyDescent="0.2">
      <c r="A73" s="157" t="s">
        <v>304</v>
      </c>
      <c r="B73" s="158" t="s">
        <v>1279</v>
      </c>
      <c r="C73" s="917" t="s">
        <v>1280</v>
      </c>
      <c r="D73" s="917"/>
      <c r="E73" s="917"/>
      <c r="F73" s="159" t="s">
        <v>178</v>
      </c>
      <c r="G73" s="159" t="s">
        <v>31</v>
      </c>
      <c r="H73" s="159" t="s">
        <v>31</v>
      </c>
      <c r="I73" s="159" t="s">
        <v>304</v>
      </c>
      <c r="J73" s="160" t="s">
        <v>31</v>
      </c>
      <c r="K73" s="159" t="s">
        <v>31</v>
      </c>
      <c r="L73" s="160" t="s">
        <v>31</v>
      </c>
      <c r="M73" s="161" t="s">
        <v>31</v>
      </c>
      <c r="N73" s="162" t="s">
        <v>31</v>
      </c>
      <c r="R73" s="137" t="s">
        <v>1280</v>
      </c>
    </row>
    <row r="74" spans="1:24" s="132" customFormat="1" ht="33.75" x14ac:dyDescent="0.2">
      <c r="A74" s="165"/>
      <c r="B74" s="166" t="s">
        <v>822</v>
      </c>
      <c r="C74" s="904" t="s">
        <v>519</v>
      </c>
      <c r="D74" s="904"/>
      <c r="E74" s="904"/>
      <c r="F74" s="904"/>
      <c r="G74" s="904"/>
      <c r="H74" s="904"/>
      <c r="I74" s="904"/>
      <c r="J74" s="904"/>
      <c r="K74" s="904"/>
      <c r="L74" s="904"/>
      <c r="M74" s="904"/>
      <c r="N74" s="912"/>
      <c r="S74" s="137" t="s">
        <v>519</v>
      </c>
    </row>
    <row r="75" spans="1:24" s="132" customFormat="1" x14ac:dyDescent="0.2">
      <c r="A75" s="167"/>
      <c r="B75" s="166" t="s">
        <v>225</v>
      </c>
      <c r="C75" s="904" t="s">
        <v>255</v>
      </c>
      <c r="D75" s="904"/>
      <c r="E75" s="904"/>
      <c r="F75" s="168" t="s">
        <v>31</v>
      </c>
      <c r="G75" s="168" t="s">
        <v>31</v>
      </c>
      <c r="H75" s="168" t="s">
        <v>31</v>
      </c>
      <c r="I75" s="168" t="s">
        <v>31</v>
      </c>
      <c r="J75" s="169">
        <v>59</v>
      </c>
      <c r="K75" s="168" t="s">
        <v>520</v>
      </c>
      <c r="L75" s="169">
        <v>516.25</v>
      </c>
      <c r="M75" s="170" t="s">
        <v>31</v>
      </c>
      <c r="N75" s="171" t="s">
        <v>31</v>
      </c>
      <c r="T75" s="137" t="s">
        <v>255</v>
      </c>
    </row>
    <row r="76" spans="1:24" s="132" customFormat="1" x14ac:dyDescent="0.2">
      <c r="A76" s="167"/>
      <c r="B76" s="166" t="s">
        <v>256</v>
      </c>
      <c r="C76" s="904" t="s">
        <v>257</v>
      </c>
      <c r="D76" s="904"/>
      <c r="E76" s="904"/>
      <c r="F76" s="168" t="s">
        <v>31</v>
      </c>
      <c r="G76" s="168" t="s">
        <v>31</v>
      </c>
      <c r="H76" s="168" t="s">
        <v>31</v>
      </c>
      <c r="I76" s="168" t="s">
        <v>31</v>
      </c>
      <c r="J76" s="169">
        <v>4.38</v>
      </c>
      <c r="K76" s="168" t="s">
        <v>31</v>
      </c>
      <c r="L76" s="169">
        <v>30.66</v>
      </c>
      <c r="M76" s="170" t="s">
        <v>31</v>
      </c>
      <c r="N76" s="171" t="s">
        <v>31</v>
      </c>
      <c r="T76" s="137" t="s">
        <v>257</v>
      </c>
    </row>
    <row r="77" spans="1:24" s="132" customFormat="1" x14ac:dyDescent="0.2">
      <c r="A77" s="167"/>
      <c r="B77" s="166" t="s">
        <v>31</v>
      </c>
      <c r="C77" s="904" t="s">
        <v>258</v>
      </c>
      <c r="D77" s="904"/>
      <c r="E77" s="904"/>
      <c r="F77" s="168" t="s">
        <v>241</v>
      </c>
      <c r="G77" s="168" t="s">
        <v>911</v>
      </c>
      <c r="H77" s="168" t="s">
        <v>520</v>
      </c>
      <c r="I77" s="168" t="s">
        <v>2660</v>
      </c>
      <c r="J77" s="169" t="s">
        <v>31</v>
      </c>
      <c r="K77" s="168" t="s">
        <v>31</v>
      </c>
      <c r="L77" s="169" t="s">
        <v>31</v>
      </c>
      <c r="M77" s="170" t="s">
        <v>31</v>
      </c>
      <c r="N77" s="171" t="s">
        <v>31</v>
      </c>
      <c r="U77" s="137" t="s">
        <v>258</v>
      </c>
    </row>
    <row r="78" spans="1:24" s="132" customFormat="1" x14ac:dyDescent="0.2">
      <c r="A78" s="167"/>
      <c r="B78" s="166" t="s">
        <v>31</v>
      </c>
      <c r="C78" s="917" t="s">
        <v>244</v>
      </c>
      <c r="D78" s="917"/>
      <c r="E78" s="917"/>
      <c r="F78" s="159" t="s">
        <v>31</v>
      </c>
      <c r="G78" s="159" t="s">
        <v>31</v>
      </c>
      <c r="H78" s="159" t="s">
        <v>31</v>
      </c>
      <c r="I78" s="159" t="s">
        <v>31</v>
      </c>
      <c r="J78" s="160">
        <v>63.38</v>
      </c>
      <c r="K78" s="159" t="s">
        <v>31</v>
      </c>
      <c r="L78" s="160">
        <v>546.91</v>
      </c>
      <c r="M78" s="161" t="s">
        <v>31</v>
      </c>
      <c r="N78" s="162" t="s">
        <v>31</v>
      </c>
      <c r="V78" s="137" t="s">
        <v>244</v>
      </c>
    </row>
    <row r="79" spans="1:24" s="132" customFormat="1" x14ac:dyDescent="0.2">
      <c r="A79" s="167"/>
      <c r="B79" s="166" t="s">
        <v>31</v>
      </c>
      <c r="C79" s="904" t="s">
        <v>245</v>
      </c>
      <c r="D79" s="904"/>
      <c r="E79" s="904"/>
      <c r="F79" s="168" t="s">
        <v>31</v>
      </c>
      <c r="G79" s="168" t="s">
        <v>31</v>
      </c>
      <c r="H79" s="168" t="s">
        <v>31</v>
      </c>
      <c r="I79" s="168" t="s">
        <v>31</v>
      </c>
      <c r="J79" s="169" t="s">
        <v>31</v>
      </c>
      <c r="K79" s="168" t="s">
        <v>31</v>
      </c>
      <c r="L79" s="169">
        <v>516.25</v>
      </c>
      <c r="M79" s="170" t="s">
        <v>31</v>
      </c>
      <c r="N79" s="171" t="s">
        <v>31</v>
      </c>
      <c r="U79" s="137" t="s">
        <v>245</v>
      </c>
    </row>
    <row r="80" spans="1:24" s="132" customFormat="1" ht="22.5" x14ac:dyDescent="0.2">
      <c r="A80" s="167"/>
      <c r="B80" s="166" t="s">
        <v>699</v>
      </c>
      <c r="C80" s="904" t="s">
        <v>700</v>
      </c>
      <c r="D80" s="904"/>
      <c r="E80" s="904"/>
      <c r="F80" s="168" t="s">
        <v>144</v>
      </c>
      <c r="G80" s="168" t="s">
        <v>537</v>
      </c>
      <c r="H80" s="168" t="s">
        <v>31</v>
      </c>
      <c r="I80" s="168" t="s">
        <v>537</v>
      </c>
      <c r="J80" s="169" t="s">
        <v>31</v>
      </c>
      <c r="K80" s="168" t="s">
        <v>31</v>
      </c>
      <c r="L80" s="169">
        <v>413</v>
      </c>
      <c r="M80" s="170" t="s">
        <v>31</v>
      </c>
      <c r="N80" s="171" t="s">
        <v>31</v>
      </c>
      <c r="U80" s="137" t="s">
        <v>700</v>
      </c>
    </row>
    <row r="81" spans="1:25" s="132" customFormat="1" ht="22.5" x14ac:dyDescent="0.2">
      <c r="A81" s="167"/>
      <c r="B81" s="166" t="s">
        <v>701</v>
      </c>
      <c r="C81" s="904" t="s">
        <v>702</v>
      </c>
      <c r="D81" s="904"/>
      <c r="E81" s="904"/>
      <c r="F81" s="168" t="s">
        <v>144</v>
      </c>
      <c r="G81" s="168" t="s">
        <v>703</v>
      </c>
      <c r="H81" s="168" t="s">
        <v>31</v>
      </c>
      <c r="I81" s="168" t="s">
        <v>703</v>
      </c>
      <c r="J81" s="169" t="s">
        <v>31</v>
      </c>
      <c r="K81" s="168" t="s">
        <v>31</v>
      </c>
      <c r="L81" s="169">
        <v>309.75</v>
      </c>
      <c r="M81" s="170" t="s">
        <v>31</v>
      </c>
      <c r="N81" s="171" t="s">
        <v>31</v>
      </c>
      <c r="U81" s="137" t="s">
        <v>702</v>
      </c>
    </row>
    <row r="82" spans="1:25" s="132" customFormat="1" x14ac:dyDescent="0.2">
      <c r="A82" s="172"/>
      <c r="B82" s="173"/>
      <c r="C82" s="918" t="s">
        <v>252</v>
      </c>
      <c r="D82" s="918"/>
      <c r="E82" s="918"/>
      <c r="F82" s="174" t="s">
        <v>31</v>
      </c>
      <c r="G82" s="174" t="s">
        <v>31</v>
      </c>
      <c r="H82" s="174" t="s">
        <v>31</v>
      </c>
      <c r="I82" s="174" t="s">
        <v>31</v>
      </c>
      <c r="J82" s="175" t="s">
        <v>31</v>
      </c>
      <c r="K82" s="174" t="s">
        <v>31</v>
      </c>
      <c r="L82" s="175">
        <v>1269.6600000000001</v>
      </c>
      <c r="M82" s="161" t="s">
        <v>31</v>
      </c>
      <c r="N82" s="176" t="s">
        <v>31</v>
      </c>
      <c r="W82" s="137" t="s">
        <v>252</v>
      </c>
    </row>
    <row r="83" spans="1:25" s="132" customFormat="1" ht="22.5" x14ac:dyDescent="0.2">
      <c r="A83" s="157" t="s">
        <v>309</v>
      </c>
      <c r="B83" s="158" t="s">
        <v>2661</v>
      </c>
      <c r="C83" s="917" t="s">
        <v>2662</v>
      </c>
      <c r="D83" s="917"/>
      <c r="E83" s="917"/>
      <c r="F83" s="159" t="s">
        <v>178</v>
      </c>
      <c r="G83" s="159" t="s">
        <v>31</v>
      </c>
      <c r="H83" s="159" t="s">
        <v>31</v>
      </c>
      <c r="I83" s="159" t="s">
        <v>304</v>
      </c>
      <c r="J83" s="160">
        <v>400.75</v>
      </c>
      <c r="K83" s="159" t="s">
        <v>31</v>
      </c>
      <c r="L83" s="160">
        <v>2805.25</v>
      </c>
      <c r="M83" s="161" t="s">
        <v>31</v>
      </c>
      <c r="N83" s="162" t="s">
        <v>31</v>
      </c>
      <c r="R83" s="137" t="s">
        <v>2662</v>
      </c>
    </row>
    <row r="84" spans="1:25" s="132" customFormat="1" ht="22.5" x14ac:dyDescent="0.2">
      <c r="A84" s="157" t="s">
        <v>315</v>
      </c>
      <c r="B84" s="158" t="s">
        <v>995</v>
      </c>
      <c r="C84" s="917" t="s">
        <v>996</v>
      </c>
      <c r="D84" s="917"/>
      <c r="E84" s="917"/>
      <c r="F84" s="159" t="s">
        <v>178</v>
      </c>
      <c r="G84" s="159" t="s">
        <v>31</v>
      </c>
      <c r="H84" s="159" t="s">
        <v>31</v>
      </c>
      <c r="I84" s="159" t="s">
        <v>304</v>
      </c>
      <c r="J84" s="160" t="s">
        <v>31</v>
      </c>
      <c r="K84" s="159" t="s">
        <v>31</v>
      </c>
      <c r="L84" s="160" t="s">
        <v>31</v>
      </c>
      <c r="M84" s="161" t="s">
        <v>31</v>
      </c>
      <c r="N84" s="162" t="s">
        <v>31</v>
      </c>
      <c r="R84" s="137" t="s">
        <v>996</v>
      </c>
    </row>
    <row r="85" spans="1:25" s="132" customFormat="1" ht="33.75" x14ac:dyDescent="0.2">
      <c r="A85" s="165"/>
      <c r="B85" s="166" t="s">
        <v>822</v>
      </c>
      <c r="C85" s="904" t="s">
        <v>519</v>
      </c>
      <c r="D85" s="904"/>
      <c r="E85" s="904"/>
      <c r="F85" s="904"/>
      <c r="G85" s="904"/>
      <c r="H85" s="904"/>
      <c r="I85" s="904"/>
      <c r="J85" s="904"/>
      <c r="K85" s="904"/>
      <c r="L85" s="904"/>
      <c r="M85" s="904"/>
      <c r="N85" s="912"/>
      <c r="S85" s="137" t="s">
        <v>519</v>
      </c>
    </row>
    <row r="86" spans="1:25" s="132" customFormat="1" x14ac:dyDescent="0.2">
      <c r="A86" s="167"/>
      <c r="B86" s="166" t="s">
        <v>225</v>
      </c>
      <c r="C86" s="904" t="s">
        <v>255</v>
      </c>
      <c r="D86" s="904"/>
      <c r="E86" s="904"/>
      <c r="F86" s="168" t="s">
        <v>31</v>
      </c>
      <c r="G86" s="168" t="s">
        <v>31</v>
      </c>
      <c r="H86" s="168" t="s">
        <v>31</v>
      </c>
      <c r="I86" s="168" t="s">
        <v>31</v>
      </c>
      <c r="J86" s="169">
        <v>12.25</v>
      </c>
      <c r="K86" s="168" t="s">
        <v>520</v>
      </c>
      <c r="L86" s="169">
        <v>107.19</v>
      </c>
      <c r="M86" s="170" t="s">
        <v>31</v>
      </c>
      <c r="N86" s="171" t="s">
        <v>31</v>
      </c>
      <c r="T86" s="137" t="s">
        <v>255</v>
      </c>
    </row>
    <row r="87" spans="1:25" s="132" customFormat="1" x14ac:dyDescent="0.2">
      <c r="A87" s="167"/>
      <c r="B87" s="166" t="s">
        <v>256</v>
      </c>
      <c r="C87" s="904" t="s">
        <v>257</v>
      </c>
      <c r="D87" s="904"/>
      <c r="E87" s="904"/>
      <c r="F87" s="168" t="s">
        <v>31</v>
      </c>
      <c r="G87" s="168" t="s">
        <v>31</v>
      </c>
      <c r="H87" s="168" t="s">
        <v>31</v>
      </c>
      <c r="I87" s="168" t="s">
        <v>31</v>
      </c>
      <c r="J87" s="169">
        <v>3.44</v>
      </c>
      <c r="K87" s="168" t="s">
        <v>31</v>
      </c>
      <c r="L87" s="169">
        <v>24.08</v>
      </c>
      <c r="M87" s="170" t="s">
        <v>31</v>
      </c>
      <c r="N87" s="171" t="s">
        <v>31</v>
      </c>
      <c r="T87" s="137" t="s">
        <v>257</v>
      </c>
    </row>
    <row r="88" spans="1:25" s="132" customFormat="1" x14ac:dyDescent="0.2">
      <c r="A88" s="167"/>
      <c r="B88" s="166" t="s">
        <v>31</v>
      </c>
      <c r="C88" s="904" t="s">
        <v>258</v>
      </c>
      <c r="D88" s="904"/>
      <c r="E88" s="904"/>
      <c r="F88" s="168" t="s">
        <v>241</v>
      </c>
      <c r="G88" s="168" t="s">
        <v>997</v>
      </c>
      <c r="H88" s="168" t="s">
        <v>520</v>
      </c>
      <c r="I88" s="168" t="s">
        <v>2663</v>
      </c>
      <c r="J88" s="169" t="s">
        <v>31</v>
      </c>
      <c r="K88" s="168" t="s">
        <v>31</v>
      </c>
      <c r="L88" s="169" t="s">
        <v>31</v>
      </c>
      <c r="M88" s="170" t="s">
        <v>31</v>
      </c>
      <c r="N88" s="171" t="s">
        <v>31</v>
      </c>
      <c r="U88" s="137" t="s">
        <v>258</v>
      </c>
    </row>
    <row r="89" spans="1:25" s="132" customFormat="1" x14ac:dyDescent="0.2">
      <c r="A89" s="167"/>
      <c r="B89" s="166" t="s">
        <v>31</v>
      </c>
      <c r="C89" s="917" t="s">
        <v>244</v>
      </c>
      <c r="D89" s="917"/>
      <c r="E89" s="917"/>
      <c r="F89" s="159" t="s">
        <v>31</v>
      </c>
      <c r="G89" s="159" t="s">
        <v>31</v>
      </c>
      <c r="H89" s="159" t="s">
        <v>31</v>
      </c>
      <c r="I89" s="159" t="s">
        <v>31</v>
      </c>
      <c r="J89" s="160">
        <v>15.69</v>
      </c>
      <c r="K89" s="159" t="s">
        <v>31</v>
      </c>
      <c r="L89" s="160">
        <v>131.27000000000001</v>
      </c>
      <c r="M89" s="161" t="s">
        <v>31</v>
      </c>
      <c r="N89" s="162" t="s">
        <v>31</v>
      </c>
      <c r="V89" s="137" t="s">
        <v>244</v>
      </c>
    </row>
    <row r="90" spans="1:25" s="132" customFormat="1" x14ac:dyDescent="0.2">
      <c r="A90" s="167"/>
      <c r="B90" s="166" t="s">
        <v>31</v>
      </c>
      <c r="C90" s="904" t="s">
        <v>245</v>
      </c>
      <c r="D90" s="904"/>
      <c r="E90" s="904"/>
      <c r="F90" s="168" t="s">
        <v>31</v>
      </c>
      <c r="G90" s="168" t="s">
        <v>31</v>
      </c>
      <c r="H90" s="168" t="s">
        <v>31</v>
      </c>
      <c r="I90" s="168" t="s">
        <v>31</v>
      </c>
      <c r="J90" s="169" t="s">
        <v>31</v>
      </c>
      <c r="K90" s="168" t="s">
        <v>31</v>
      </c>
      <c r="L90" s="169">
        <v>107.19</v>
      </c>
      <c r="M90" s="170" t="s">
        <v>31</v>
      </c>
      <c r="N90" s="171" t="s">
        <v>31</v>
      </c>
      <c r="U90" s="137" t="s">
        <v>245</v>
      </c>
    </row>
    <row r="91" spans="1:25" s="132" customFormat="1" ht="22.5" x14ac:dyDescent="0.2">
      <c r="A91" s="167"/>
      <c r="B91" s="166" t="s">
        <v>699</v>
      </c>
      <c r="C91" s="904" t="s">
        <v>700</v>
      </c>
      <c r="D91" s="904"/>
      <c r="E91" s="904"/>
      <c r="F91" s="168" t="s">
        <v>144</v>
      </c>
      <c r="G91" s="168" t="s">
        <v>537</v>
      </c>
      <c r="H91" s="168" t="s">
        <v>31</v>
      </c>
      <c r="I91" s="168" t="s">
        <v>537</v>
      </c>
      <c r="J91" s="169" t="s">
        <v>31</v>
      </c>
      <c r="K91" s="168" t="s">
        <v>31</v>
      </c>
      <c r="L91" s="169">
        <v>85.75</v>
      </c>
      <c r="M91" s="170" t="s">
        <v>31</v>
      </c>
      <c r="N91" s="171" t="s">
        <v>31</v>
      </c>
      <c r="U91" s="137" t="s">
        <v>700</v>
      </c>
    </row>
    <row r="92" spans="1:25" s="132" customFormat="1" ht="22.5" x14ac:dyDescent="0.2">
      <c r="A92" s="167"/>
      <c r="B92" s="166" t="s">
        <v>701</v>
      </c>
      <c r="C92" s="904" t="s">
        <v>702</v>
      </c>
      <c r="D92" s="904"/>
      <c r="E92" s="904"/>
      <c r="F92" s="168" t="s">
        <v>144</v>
      </c>
      <c r="G92" s="168" t="s">
        <v>703</v>
      </c>
      <c r="H92" s="168" t="s">
        <v>31</v>
      </c>
      <c r="I92" s="168" t="s">
        <v>703</v>
      </c>
      <c r="J92" s="169" t="s">
        <v>31</v>
      </c>
      <c r="K92" s="168" t="s">
        <v>31</v>
      </c>
      <c r="L92" s="169">
        <v>64.31</v>
      </c>
      <c r="M92" s="170" t="s">
        <v>31</v>
      </c>
      <c r="N92" s="171" t="s">
        <v>31</v>
      </c>
      <c r="U92" s="137" t="s">
        <v>702</v>
      </c>
    </row>
    <row r="93" spans="1:25" s="132" customFormat="1" x14ac:dyDescent="0.2">
      <c r="A93" s="172"/>
      <c r="B93" s="173"/>
      <c r="C93" s="918" t="s">
        <v>252</v>
      </c>
      <c r="D93" s="918"/>
      <c r="E93" s="918"/>
      <c r="F93" s="174" t="s">
        <v>31</v>
      </c>
      <c r="G93" s="174" t="s">
        <v>31</v>
      </c>
      <c r="H93" s="174" t="s">
        <v>31</v>
      </c>
      <c r="I93" s="174" t="s">
        <v>31</v>
      </c>
      <c r="J93" s="175" t="s">
        <v>31</v>
      </c>
      <c r="K93" s="174" t="s">
        <v>31</v>
      </c>
      <c r="L93" s="175">
        <v>281.33</v>
      </c>
      <c r="M93" s="161" t="s">
        <v>31</v>
      </c>
      <c r="N93" s="176" t="s">
        <v>31</v>
      </c>
      <c r="W93" s="137" t="s">
        <v>252</v>
      </c>
    </row>
    <row r="94" spans="1:25" s="132" customFormat="1" ht="22.5" x14ac:dyDescent="0.2">
      <c r="A94" s="157" t="s">
        <v>318</v>
      </c>
      <c r="B94" s="158" t="s">
        <v>998</v>
      </c>
      <c r="C94" s="917" t="s">
        <v>999</v>
      </c>
      <c r="D94" s="917"/>
      <c r="E94" s="917"/>
      <c r="F94" s="159" t="s">
        <v>178</v>
      </c>
      <c r="G94" s="159" t="s">
        <v>31</v>
      </c>
      <c r="H94" s="159" t="s">
        <v>31</v>
      </c>
      <c r="I94" s="159" t="s">
        <v>304</v>
      </c>
      <c r="J94" s="160">
        <v>386.3</v>
      </c>
      <c r="K94" s="159" t="s">
        <v>31</v>
      </c>
      <c r="L94" s="160">
        <v>2704.1</v>
      </c>
      <c r="M94" s="161" t="s">
        <v>31</v>
      </c>
      <c r="N94" s="162" t="s">
        <v>31</v>
      </c>
      <c r="R94" s="137" t="s">
        <v>999</v>
      </c>
    </row>
    <row r="95" spans="1:25" s="132" customFormat="1" ht="33.75" x14ac:dyDescent="0.2">
      <c r="A95" s="157" t="s">
        <v>323</v>
      </c>
      <c r="B95" s="158" t="s">
        <v>2664</v>
      </c>
      <c r="C95" s="917" t="s">
        <v>2665</v>
      </c>
      <c r="D95" s="917"/>
      <c r="E95" s="917"/>
      <c r="F95" s="159" t="s">
        <v>900</v>
      </c>
      <c r="G95" s="159" t="s">
        <v>31</v>
      </c>
      <c r="H95" s="159" t="s">
        <v>31</v>
      </c>
      <c r="I95" s="159" t="s">
        <v>887</v>
      </c>
      <c r="J95" s="160" t="s">
        <v>31</v>
      </c>
      <c r="K95" s="159" t="s">
        <v>31</v>
      </c>
      <c r="L95" s="160" t="s">
        <v>31</v>
      </c>
      <c r="M95" s="161" t="s">
        <v>31</v>
      </c>
      <c r="N95" s="162" t="s">
        <v>31</v>
      </c>
      <c r="R95" s="137" t="s">
        <v>2665</v>
      </c>
    </row>
    <row r="96" spans="1:25" s="132" customFormat="1" x14ac:dyDescent="0.2">
      <c r="A96" s="163"/>
      <c r="B96" s="164"/>
      <c r="C96" s="904" t="s">
        <v>2666</v>
      </c>
      <c r="D96" s="904"/>
      <c r="E96" s="904"/>
      <c r="F96" s="904"/>
      <c r="G96" s="904"/>
      <c r="H96" s="904"/>
      <c r="I96" s="904"/>
      <c r="J96" s="904"/>
      <c r="K96" s="904"/>
      <c r="L96" s="904"/>
      <c r="M96" s="904"/>
      <c r="N96" s="912"/>
      <c r="Y96" s="137" t="s">
        <v>2666</v>
      </c>
    </row>
    <row r="97" spans="1:24" s="132" customFormat="1" ht="33.75" x14ac:dyDescent="0.2">
      <c r="A97" s="165"/>
      <c r="B97" s="166" t="s">
        <v>822</v>
      </c>
      <c r="C97" s="904" t="s">
        <v>519</v>
      </c>
      <c r="D97" s="904"/>
      <c r="E97" s="904"/>
      <c r="F97" s="904"/>
      <c r="G97" s="904"/>
      <c r="H97" s="904"/>
      <c r="I97" s="904"/>
      <c r="J97" s="904"/>
      <c r="K97" s="904"/>
      <c r="L97" s="904"/>
      <c r="M97" s="904"/>
      <c r="N97" s="912"/>
      <c r="S97" s="137" t="s">
        <v>519</v>
      </c>
    </row>
    <row r="98" spans="1:24" s="132" customFormat="1" x14ac:dyDescent="0.2">
      <c r="A98" s="167"/>
      <c r="B98" s="166" t="s">
        <v>225</v>
      </c>
      <c r="C98" s="904" t="s">
        <v>255</v>
      </c>
      <c r="D98" s="904"/>
      <c r="E98" s="904"/>
      <c r="F98" s="168" t="s">
        <v>31</v>
      </c>
      <c r="G98" s="168" t="s">
        <v>31</v>
      </c>
      <c r="H98" s="168" t="s">
        <v>31</v>
      </c>
      <c r="I98" s="168" t="s">
        <v>31</v>
      </c>
      <c r="J98" s="169">
        <v>1491.97</v>
      </c>
      <c r="K98" s="168" t="s">
        <v>520</v>
      </c>
      <c r="L98" s="169">
        <v>261.08999999999997</v>
      </c>
      <c r="M98" s="170" t="s">
        <v>31</v>
      </c>
      <c r="N98" s="171" t="s">
        <v>31</v>
      </c>
      <c r="T98" s="137" t="s">
        <v>255</v>
      </c>
    </row>
    <row r="99" spans="1:24" s="132" customFormat="1" x14ac:dyDescent="0.2">
      <c r="A99" s="167"/>
      <c r="B99" s="166" t="s">
        <v>235</v>
      </c>
      <c r="C99" s="904" t="s">
        <v>236</v>
      </c>
      <c r="D99" s="904"/>
      <c r="E99" s="904"/>
      <c r="F99" s="168" t="s">
        <v>31</v>
      </c>
      <c r="G99" s="168" t="s">
        <v>31</v>
      </c>
      <c r="H99" s="168" t="s">
        <v>31</v>
      </c>
      <c r="I99" s="168" t="s">
        <v>31</v>
      </c>
      <c r="J99" s="169">
        <v>396.74</v>
      </c>
      <c r="K99" s="168" t="s">
        <v>520</v>
      </c>
      <c r="L99" s="169">
        <v>69.430000000000007</v>
      </c>
      <c r="M99" s="170" t="s">
        <v>31</v>
      </c>
      <c r="N99" s="171" t="s">
        <v>31</v>
      </c>
      <c r="T99" s="137" t="s">
        <v>236</v>
      </c>
    </row>
    <row r="100" spans="1:24" s="132" customFormat="1" x14ac:dyDescent="0.2">
      <c r="A100" s="167"/>
      <c r="B100" s="166" t="s">
        <v>238</v>
      </c>
      <c r="C100" s="904" t="s">
        <v>239</v>
      </c>
      <c r="D100" s="904"/>
      <c r="E100" s="904"/>
      <c r="F100" s="168" t="s">
        <v>31</v>
      </c>
      <c r="G100" s="168" t="s">
        <v>31</v>
      </c>
      <c r="H100" s="168" t="s">
        <v>31</v>
      </c>
      <c r="I100" s="168" t="s">
        <v>31</v>
      </c>
      <c r="J100" s="169">
        <v>45.44</v>
      </c>
      <c r="K100" s="168" t="s">
        <v>520</v>
      </c>
      <c r="L100" s="169">
        <v>7.95</v>
      </c>
      <c r="M100" s="170" t="s">
        <v>31</v>
      </c>
      <c r="N100" s="171" t="s">
        <v>31</v>
      </c>
      <c r="T100" s="137" t="s">
        <v>239</v>
      </c>
    </row>
    <row r="101" spans="1:24" s="132" customFormat="1" x14ac:dyDescent="0.2">
      <c r="A101" s="167"/>
      <c r="B101" s="166" t="s">
        <v>256</v>
      </c>
      <c r="C101" s="904" t="s">
        <v>257</v>
      </c>
      <c r="D101" s="904"/>
      <c r="E101" s="904"/>
      <c r="F101" s="168" t="s">
        <v>31</v>
      </c>
      <c r="G101" s="168" t="s">
        <v>31</v>
      </c>
      <c r="H101" s="168" t="s">
        <v>31</v>
      </c>
      <c r="I101" s="168" t="s">
        <v>31</v>
      </c>
      <c r="J101" s="169">
        <v>1262.8800000000001</v>
      </c>
      <c r="K101" s="168" t="s">
        <v>31</v>
      </c>
      <c r="L101" s="169">
        <v>176.8</v>
      </c>
      <c r="M101" s="170" t="s">
        <v>31</v>
      </c>
      <c r="N101" s="171" t="s">
        <v>31</v>
      </c>
      <c r="T101" s="137" t="s">
        <v>257</v>
      </c>
    </row>
    <row r="102" spans="1:24" s="132" customFormat="1" x14ac:dyDescent="0.2">
      <c r="A102" s="167"/>
      <c r="B102" s="166" t="s">
        <v>31</v>
      </c>
      <c r="C102" s="904" t="s">
        <v>258</v>
      </c>
      <c r="D102" s="904"/>
      <c r="E102" s="904"/>
      <c r="F102" s="168" t="s">
        <v>241</v>
      </c>
      <c r="G102" s="168" t="s">
        <v>2667</v>
      </c>
      <c r="H102" s="168" t="s">
        <v>520</v>
      </c>
      <c r="I102" s="168" t="s">
        <v>2668</v>
      </c>
      <c r="J102" s="169" t="s">
        <v>31</v>
      </c>
      <c r="K102" s="168" t="s">
        <v>31</v>
      </c>
      <c r="L102" s="169" t="s">
        <v>31</v>
      </c>
      <c r="M102" s="170" t="s">
        <v>31</v>
      </c>
      <c r="N102" s="171" t="s">
        <v>31</v>
      </c>
      <c r="U102" s="137" t="s">
        <v>258</v>
      </c>
    </row>
    <row r="103" spans="1:24" s="132" customFormat="1" x14ac:dyDescent="0.2">
      <c r="A103" s="167"/>
      <c r="B103" s="166" t="s">
        <v>31</v>
      </c>
      <c r="C103" s="904" t="s">
        <v>240</v>
      </c>
      <c r="D103" s="904"/>
      <c r="E103" s="904"/>
      <c r="F103" s="168" t="s">
        <v>241</v>
      </c>
      <c r="G103" s="168" t="s">
        <v>2669</v>
      </c>
      <c r="H103" s="168" t="s">
        <v>520</v>
      </c>
      <c r="I103" s="168" t="s">
        <v>2670</v>
      </c>
      <c r="J103" s="169" t="s">
        <v>31</v>
      </c>
      <c r="K103" s="168" t="s">
        <v>31</v>
      </c>
      <c r="L103" s="169" t="s">
        <v>31</v>
      </c>
      <c r="M103" s="170" t="s">
        <v>31</v>
      </c>
      <c r="N103" s="171" t="s">
        <v>31</v>
      </c>
      <c r="U103" s="137" t="s">
        <v>240</v>
      </c>
    </row>
    <row r="104" spans="1:24" s="132" customFormat="1" x14ac:dyDescent="0.2">
      <c r="A104" s="167"/>
      <c r="B104" s="166" t="s">
        <v>31</v>
      </c>
      <c r="C104" s="917" t="s">
        <v>244</v>
      </c>
      <c r="D104" s="917"/>
      <c r="E104" s="917"/>
      <c r="F104" s="159" t="s">
        <v>31</v>
      </c>
      <c r="G104" s="159" t="s">
        <v>31</v>
      </c>
      <c r="H104" s="159" t="s">
        <v>31</v>
      </c>
      <c r="I104" s="159" t="s">
        <v>31</v>
      </c>
      <c r="J104" s="160">
        <v>3151.59</v>
      </c>
      <c r="K104" s="159" t="s">
        <v>31</v>
      </c>
      <c r="L104" s="160">
        <v>507.32</v>
      </c>
      <c r="M104" s="161" t="s">
        <v>31</v>
      </c>
      <c r="N104" s="162" t="s">
        <v>31</v>
      </c>
      <c r="V104" s="137" t="s">
        <v>244</v>
      </c>
    </row>
    <row r="105" spans="1:24" s="132" customFormat="1" x14ac:dyDescent="0.2">
      <c r="A105" s="167"/>
      <c r="B105" s="166" t="s">
        <v>31</v>
      </c>
      <c r="C105" s="904" t="s">
        <v>245</v>
      </c>
      <c r="D105" s="904"/>
      <c r="E105" s="904"/>
      <c r="F105" s="168" t="s">
        <v>31</v>
      </c>
      <c r="G105" s="168" t="s">
        <v>31</v>
      </c>
      <c r="H105" s="168" t="s">
        <v>31</v>
      </c>
      <c r="I105" s="168" t="s">
        <v>31</v>
      </c>
      <c r="J105" s="169" t="s">
        <v>31</v>
      </c>
      <c r="K105" s="168" t="s">
        <v>31</v>
      </c>
      <c r="L105" s="169">
        <v>269.04000000000002</v>
      </c>
      <c r="M105" s="170" t="s">
        <v>31</v>
      </c>
      <c r="N105" s="171" t="s">
        <v>31</v>
      </c>
      <c r="U105" s="137" t="s">
        <v>245</v>
      </c>
    </row>
    <row r="106" spans="1:24" s="132" customFormat="1" ht="22.5" x14ac:dyDescent="0.2">
      <c r="A106" s="167"/>
      <c r="B106" s="166" t="s">
        <v>892</v>
      </c>
      <c r="C106" s="904" t="s">
        <v>893</v>
      </c>
      <c r="D106" s="904"/>
      <c r="E106" s="904"/>
      <c r="F106" s="168" t="s">
        <v>144</v>
      </c>
      <c r="G106" s="168" t="s">
        <v>248</v>
      </c>
      <c r="H106" s="168" t="s">
        <v>31</v>
      </c>
      <c r="I106" s="168" t="s">
        <v>248</v>
      </c>
      <c r="J106" s="169" t="s">
        <v>31</v>
      </c>
      <c r="K106" s="168" t="s">
        <v>31</v>
      </c>
      <c r="L106" s="169">
        <v>255.59</v>
      </c>
      <c r="M106" s="170" t="s">
        <v>31</v>
      </c>
      <c r="N106" s="171" t="s">
        <v>31</v>
      </c>
      <c r="U106" s="137" t="s">
        <v>893</v>
      </c>
    </row>
    <row r="107" spans="1:24" s="132" customFormat="1" ht="22.5" x14ac:dyDescent="0.2">
      <c r="A107" s="167"/>
      <c r="B107" s="166" t="s">
        <v>894</v>
      </c>
      <c r="C107" s="904" t="s">
        <v>895</v>
      </c>
      <c r="D107" s="904"/>
      <c r="E107" s="904"/>
      <c r="F107" s="168" t="s">
        <v>144</v>
      </c>
      <c r="G107" s="168" t="s">
        <v>554</v>
      </c>
      <c r="H107" s="168" t="s">
        <v>31</v>
      </c>
      <c r="I107" s="168" t="s">
        <v>554</v>
      </c>
      <c r="J107" s="169" t="s">
        <v>31</v>
      </c>
      <c r="K107" s="168" t="s">
        <v>31</v>
      </c>
      <c r="L107" s="169">
        <v>174.88</v>
      </c>
      <c r="M107" s="170" t="s">
        <v>31</v>
      </c>
      <c r="N107" s="171" t="s">
        <v>31</v>
      </c>
      <c r="U107" s="137" t="s">
        <v>895</v>
      </c>
    </row>
    <row r="108" spans="1:24" s="132" customFormat="1" x14ac:dyDescent="0.2">
      <c r="A108" s="172"/>
      <c r="B108" s="173"/>
      <c r="C108" s="918" t="s">
        <v>252</v>
      </c>
      <c r="D108" s="918"/>
      <c r="E108" s="918"/>
      <c r="F108" s="174" t="s">
        <v>31</v>
      </c>
      <c r="G108" s="174" t="s">
        <v>31</v>
      </c>
      <c r="H108" s="174" t="s">
        <v>31</v>
      </c>
      <c r="I108" s="174" t="s">
        <v>31</v>
      </c>
      <c r="J108" s="175" t="s">
        <v>31</v>
      </c>
      <c r="K108" s="174" t="s">
        <v>31</v>
      </c>
      <c r="L108" s="175">
        <v>937.79</v>
      </c>
      <c r="M108" s="161" t="s">
        <v>31</v>
      </c>
      <c r="N108" s="176" t="s">
        <v>31</v>
      </c>
      <c r="W108" s="137" t="s">
        <v>252</v>
      </c>
    </row>
    <row r="109" spans="1:24" s="132" customFormat="1" ht="33.75" x14ac:dyDescent="0.2">
      <c r="A109" s="157" t="s">
        <v>328</v>
      </c>
      <c r="B109" s="158" t="s">
        <v>2671</v>
      </c>
      <c r="C109" s="917" t="s">
        <v>2672</v>
      </c>
      <c r="D109" s="917"/>
      <c r="E109" s="917"/>
      <c r="F109" s="159" t="s">
        <v>178</v>
      </c>
      <c r="G109" s="159" t="s">
        <v>31</v>
      </c>
      <c r="H109" s="159" t="s">
        <v>31</v>
      </c>
      <c r="I109" s="159" t="s">
        <v>341</v>
      </c>
      <c r="J109" s="160">
        <v>928.88</v>
      </c>
      <c r="K109" s="159" t="s">
        <v>787</v>
      </c>
      <c r="L109" s="160">
        <v>13264.41</v>
      </c>
      <c r="M109" s="161" t="s">
        <v>31</v>
      </c>
      <c r="N109" s="162" t="s">
        <v>31</v>
      </c>
      <c r="R109" s="137" t="s">
        <v>2672</v>
      </c>
    </row>
    <row r="110" spans="1:24" s="132" customFormat="1" x14ac:dyDescent="0.2">
      <c r="A110" s="163"/>
      <c r="B110" s="164"/>
      <c r="C110" s="904" t="s">
        <v>2673</v>
      </c>
      <c r="D110" s="904"/>
      <c r="E110" s="904"/>
      <c r="F110" s="904"/>
      <c r="G110" s="904"/>
      <c r="H110" s="904"/>
      <c r="I110" s="904"/>
      <c r="J110" s="904"/>
      <c r="K110" s="904"/>
      <c r="L110" s="904"/>
      <c r="M110" s="904"/>
      <c r="N110" s="912"/>
      <c r="X110" s="137" t="s">
        <v>2673</v>
      </c>
    </row>
    <row r="111" spans="1:24" s="132" customFormat="1" ht="22.5" x14ac:dyDescent="0.2">
      <c r="A111" s="165"/>
      <c r="B111" s="166" t="s">
        <v>789</v>
      </c>
      <c r="C111" s="904" t="s">
        <v>790</v>
      </c>
      <c r="D111" s="904"/>
      <c r="E111" s="904"/>
      <c r="F111" s="904"/>
      <c r="G111" s="904"/>
      <c r="H111" s="904"/>
      <c r="I111" s="904"/>
      <c r="J111" s="904"/>
      <c r="K111" s="904"/>
      <c r="L111" s="904"/>
      <c r="M111" s="904"/>
      <c r="N111" s="912"/>
      <c r="S111" s="137" t="s">
        <v>790</v>
      </c>
    </row>
    <row r="112" spans="1:24" s="132" customFormat="1" x14ac:dyDescent="0.2">
      <c r="A112" s="157" t="s">
        <v>336</v>
      </c>
      <c r="B112" s="158" t="s">
        <v>820</v>
      </c>
      <c r="C112" s="917" t="s">
        <v>821</v>
      </c>
      <c r="D112" s="917"/>
      <c r="E112" s="917"/>
      <c r="F112" s="159" t="s">
        <v>178</v>
      </c>
      <c r="G112" s="159" t="s">
        <v>31</v>
      </c>
      <c r="H112" s="159" t="s">
        <v>31</v>
      </c>
      <c r="I112" s="159" t="s">
        <v>364</v>
      </c>
      <c r="J112" s="160" t="s">
        <v>31</v>
      </c>
      <c r="K112" s="159" t="s">
        <v>31</v>
      </c>
      <c r="L112" s="160" t="s">
        <v>31</v>
      </c>
      <c r="M112" s="161" t="s">
        <v>31</v>
      </c>
      <c r="N112" s="162" t="s">
        <v>31</v>
      </c>
      <c r="R112" s="137" t="s">
        <v>821</v>
      </c>
    </row>
    <row r="113" spans="1:24" s="132" customFormat="1" ht="33.75" x14ac:dyDescent="0.2">
      <c r="A113" s="165"/>
      <c r="B113" s="166" t="s">
        <v>822</v>
      </c>
      <c r="C113" s="904" t="s">
        <v>519</v>
      </c>
      <c r="D113" s="904"/>
      <c r="E113" s="904"/>
      <c r="F113" s="904"/>
      <c r="G113" s="904"/>
      <c r="H113" s="904"/>
      <c r="I113" s="904"/>
      <c r="J113" s="904"/>
      <c r="K113" s="904"/>
      <c r="L113" s="904"/>
      <c r="M113" s="904"/>
      <c r="N113" s="912"/>
      <c r="S113" s="137" t="s">
        <v>519</v>
      </c>
    </row>
    <row r="114" spans="1:24" s="132" customFormat="1" x14ac:dyDescent="0.2">
      <c r="A114" s="167"/>
      <c r="B114" s="166" t="s">
        <v>225</v>
      </c>
      <c r="C114" s="904" t="s">
        <v>255</v>
      </c>
      <c r="D114" s="904"/>
      <c r="E114" s="904"/>
      <c r="F114" s="168" t="s">
        <v>31</v>
      </c>
      <c r="G114" s="168" t="s">
        <v>31</v>
      </c>
      <c r="H114" s="168" t="s">
        <v>31</v>
      </c>
      <c r="I114" s="168" t="s">
        <v>31</v>
      </c>
      <c r="J114" s="169">
        <v>29.21</v>
      </c>
      <c r="K114" s="168" t="s">
        <v>520</v>
      </c>
      <c r="L114" s="169">
        <v>766.76</v>
      </c>
      <c r="M114" s="170" t="s">
        <v>31</v>
      </c>
      <c r="N114" s="171" t="s">
        <v>31</v>
      </c>
      <c r="T114" s="137" t="s">
        <v>255</v>
      </c>
    </row>
    <row r="115" spans="1:24" s="132" customFormat="1" x14ac:dyDescent="0.2">
      <c r="A115" s="167"/>
      <c r="B115" s="166" t="s">
        <v>256</v>
      </c>
      <c r="C115" s="904" t="s">
        <v>257</v>
      </c>
      <c r="D115" s="904"/>
      <c r="E115" s="904"/>
      <c r="F115" s="168" t="s">
        <v>31</v>
      </c>
      <c r="G115" s="168" t="s">
        <v>31</v>
      </c>
      <c r="H115" s="168" t="s">
        <v>31</v>
      </c>
      <c r="I115" s="168" t="s">
        <v>31</v>
      </c>
      <c r="J115" s="169">
        <v>0.57999999999999996</v>
      </c>
      <c r="K115" s="168" t="s">
        <v>31</v>
      </c>
      <c r="L115" s="169">
        <v>12.18</v>
      </c>
      <c r="M115" s="170" t="s">
        <v>31</v>
      </c>
      <c r="N115" s="171" t="s">
        <v>31</v>
      </c>
      <c r="T115" s="137" t="s">
        <v>257</v>
      </c>
    </row>
    <row r="116" spans="1:24" s="132" customFormat="1" x14ac:dyDescent="0.2">
      <c r="A116" s="167"/>
      <c r="B116" s="166" t="s">
        <v>31</v>
      </c>
      <c r="C116" s="904" t="s">
        <v>258</v>
      </c>
      <c r="D116" s="904"/>
      <c r="E116" s="904"/>
      <c r="F116" s="168" t="s">
        <v>241</v>
      </c>
      <c r="G116" s="168" t="s">
        <v>823</v>
      </c>
      <c r="H116" s="168" t="s">
        <v>520</v>
      </c>
      <c r="I116" s="168" t="s">
        <v>2674</v>
      </c>
      <c r="J116" s="169" t="s">
        <v>31</v>
      </c>
      <c r="K116" s="168" t="s">
        <v>31</v>
      </c>
      <c r="L116" s="169" t="s">
        <v>31</v>
      </c>
      <c r="M116" s="170" t="s">
        <v>31</v>
      </c>
      <c r="N116" s="171" t="s">
        <v>31</v>
      </c>
      <c r="U116" s="137" t="s">
        <v>258</v>
      </c>
    </row>
    <row r="117" spans="1:24" s="132" customFormat="1" x14ac:dyDescent="0.2">
      <c r="A117" s="167"/>
      <c r="B117" s="166" t="s">
        <v>31</v>
      </c>
      <c r="C117" s="917" t="s">
        <v>244</v>
      </c>
      <c r="D117" s="917"/>
      <c r="E117" s="917"/>
      <c r="F117" s="159" t="s">
        <v>31</v>
      </c>
      <c r="G117" s="159" t="s">
        <v>31</v>
      </c>
      <c r="H117" s="159" t="s">
        <v>31</v>
      </c>
      <c r="I117" s="159" t="s">
        <v>31</v>
      </c>
      <c r="J117" s="160">
        <v>29.79</v>
      </c>
      <c r="K117" s="159" t="s">
        <v>31</v>
      </c>
      <c r="L117" s="160">
        <v>778.94</v>
      </c>
      <c r="M117" s="161" t="s">
        <v>31</v>
      </c>
      <c r="N117" s="162" t="s">
        <v>31</v>
      </c>
      <c r="V117" s="137" t="s">
        <v>244</v>
      </c>
    </row>
    <row r="118" spans="1:24" s="132" customFormat="1" x14ac:dyDescent="0.2">
      <c r="A118" s="167"/>
      <c r="B118" s="166" t="s">
        <v>31</v>
      </c>
      <c r="C118" s="904" t="s">
        <v>245</v>
      </c>
      <c r="D118" s="904"/>
      <c r="E118" s="904"/>
      <c r="F118" s="168" t="s">
        <v>31</v>
      </c>
      <c r="G118" s="168" t="s">
        <v>31</v>
      </c>
      <c r="H118" s="168" t="s">
        <v>31</v>
      </c>
      <c r="I118" s="168" t="s">
        <v>31</v>
      </c>
      <c r="J118" s="169" t="s">
        <v>31</v>
      </c>
      <c r="K118" s="168" t="s">
        <v>31</v>
      </c>
      <c r="L118" s="169">
        <v>766.76</v>
      </c>
      <c r="M118" s="170" t="s">
        <v>31</v>
      </c>
      <c r="N118" s="171" t="s">
        <v>31</v>
      </c>
      <c r="U118" s="137" t="s">
        <v>245</v>
      </c>
    </row>
    <row r="119" spans="1:24" s="132" customFormat="1" ht="22.5" x14ac:dyDescent="0.2">
      <c r="A119" s="167"/>
      <c r="B119" s="166" t="s">
        <v>699</v>
      </c>
      <c r="C119" s="904" t="s">
        <v>700</v>
      </c>
      <c r="D119" s="904"/>
      <c r="E119" s="904"/>
      <c r="F119" s="168" t="s">
        <v>144</v>
      </c>
      <c r="G119" s="168" t="s">
        <v>537</v>
      </c>
      <c r="H119" s="168" t="s">
        <v>31</v>
      </c>
      <c r="I119" s="168" t="s">
        <v>537</v>
      </c>
      <c r="J119" s="169" t="s">
        <v>31</v>
      </c>
      <c r="K119" s="168" t="s">
        <v>31</v>
      </c>
      <c r="L119" s="169">
        <v>613.41</v>
      </c>
      <c r="M119" s="170" t="s">
        <v>31</v>
      </c>
      <c r="N119" s="171" t="s">
        <v>31</v>
      </c>
      <c r="U119" s="137" t="s">
        <v>700</v>
      </c>
    </row>
    <row r="120" spans="1:24" s="132" customFormat="1" ht="22.5" x14ac:dyDescent="0.2">
      <c r="A120" s="167"/>
      <c r="B120" s="166" t="s">
        <v>701</v>
      </c>
      <c r="C120" s="904" t="s">
        <v>702</v>
      </c>
      <c r="D120" s="904"/>
      <c r="E120" s="904"/>
      <c r="F120" s="168" t="s">
        <v>144</v>
      </c>
      <c r="G120" s="168" t="s">
        <v>703</v>
      </c>
      <c r="H120" s="168" t="s">
        <v>31</v>
      </c>
      <c r="I120" s="168" t="s">
        <v>703</v>
      </c>
      <c r="J120" s="169" t="s">
        <v>31</v>
      </c>
      <c r="K120" s="168" t="s">
        <v>31</v>
      </c>
      <c r="L120" s="169">
        <v>460.06</v>
      </c>
      <c r="M120" s="170" t="s">
        <v>31</v>
      </c>
      <c r="N120" s="171" t="s">
        <v>31</v>
      </c>
      <c r="U120" s="137" t="s">
        <v>702</v>
      </c>
    </row>
    <row r="121" spans="1:24" s="132" customFormat="1" x14ac:dyDescent="0.2">
      <c r="A121" s="172"/>
      <c r="B121" s="173"/>
      <c r="C121" s="918" t="s">
        <v>252</v>
      </c>
      <c r="D121" s="918"/>
      <c r="E121" s="918"/>
      <c r="F121" s="174" t="s">
        <v>31</v>
      </c>
      <c r="G121" s="174" t="s">
        <v>31</v>
      </c>
      <c r="H121" s="174" t="s">
        <v>31</v>
      </c>
      <c r="I121" s="174" t="s">
        <v>31</v>
      </c>
      <c r="J121" s="175" t="s">
        <v>31</v>
      </c>
      <c r="K121" s="174" t="s">
        <v>31</v>
      </c>
      <c r="L121" s="175">
        <v>1852.41</v>
      </c>
      <c r="M121" s="161" t="s">
        <v>31</v>
      </c>
      <c r="N121" s="176" t="s">
        <v>31</v>
      </c>
      <c r="W121" s="137" t="s">
        <v>252</v>
      </c>
    </row>
    <row r="122" spans="1:24" s="132" customFormat="1" ht="33.75" x14ac:dyDescent="0.2">
      <c r="A122" s="157" t="s">
        <v>341</v>
      </c>
      <c r="B122" s="158" t="s">
        <v>825</v>
      </c>
      <c r="C122" s="917" t="s">
        <v>826</v>
      </c>
      <c r="D122" s="917"/>
      <c r="E122" s="917"/>
      <c r="F122" s="159" t="s">
        <v>178</v>
      </c>
      <c r="G122" s="159" t="s">
        <v>31</v>
      </c>
      <c r="H122" s="159" t="s">
        <v>31</v>
      </c>
      <c r="I122" s="159" t="s">
        <v>364</v>
      </c>
      <c r="J122" s="160">
        <v>2708.79</v>
      </c>
      <c r="K122" s="159" t="s">
        <v>706</v>
      </c>
      <c r="L122" s="160">
        <v>57567.21</v>
      </c>
      <c r="M122" s="161" t="s">
        <v>31</v>
      </c>
      <c r="N122" s="162" t="s">
        <v>31</v>
      </c>
      <c r="R122" s="137" t="s">
        <v>826</v>
      </c>
    </row>
    <row r="123" spans="1:24" s="132" customFormat="1" x14ac:dyDescent="0.2">
      <c r="A123" s="163"/>
      <c r="B123" s="164"/>
      <c r="C123" s="904" t="s">
        <v>827</v>
      </c>
      <c r="D123" s="904"/>
      <c r="E123" s="904"/>
      <c r="F123" s="904"/>
      <c r="G123" s="904"/>
      <c r="H123" s="904"/>
      <c r="I123" s="904"/>
      <c r="J123" s="904"/>
      <c r="K123" s="904"/>
      <c r="L123" s="904"/>
      <c r="M123" s="904"/>
      <c r="N123" s="912"/>
      <c r="X123" s="137" t="s">
        <v>827</v>
      </c>
    </row>
    <row r="124" spans="1:24" s="132" customFormat="1" ht="22.5" x14ac:dyDescent="0.2">
      <c r="A124" s="165"/>
      <c r="B124" s="166" t="s">
        <v>708</v>
      </c>
      <c r="C124" s="904" t="s">
        <v>709</v>
      </c>
      <c r="D124" s="904"/>
      <c r="E124" s="904"/>
      <c r="F124" s="904"/>
      <c r="G124" s="904"/>
      <c r="H124" s="904"/>
      <c r="I124" s="904"/>
      <c r="J124" s="904"/>
      <c r="K124" s="904"/>
      <c r="L124" s="904"/>
      <c r="M124" s="904"/>
      <c r="N124" s="912"/>
      <c r="S124" s="137" t="s">
        <v>709</v>
      </c>
    </row>
    <row r="125" spans="1:24" s="132" customFormat="1" ht="22.5" x14ac:dyDescent="0.2">
      <c r="A125" s="157" t="s">
        <v>344</v>
      </c>
      <c r="B125" s="158" t="s">
        <v>833</v>
      </c>
      <c r="C125" s="917" t="s">
        <v>2675</v>
      </c>
      <c r="D125" s="917"/>
      <c r="E125" s="917"/>
      <c r="F125" s="159" t="s">
        <v>178</v>
      </c>
      <c r="G125" s="159" t="s">
        <v>31</v>
      </c>
      <c r="H125" s="159" t="s">
        <v>31</v>
      </c>
      <c r="I125" s="159" t="s">
        <v>304</v>
      </c>
      <c r="J125" s="160">
        <v>1236.49</v>
      </c>
      <c r="K125" s="159" t="s">
        <v>706</v>
      </c>
      <c r="L125" s="160">
        <v>8759.2999999999993</v>
      </c>
      <c r="M125" s="161" t="s">
        <v>31</v>
      </c>
      <c r="N125" s="162" t="s">
        <v>31</v>
      </c>
      <c r="R125" s="137" t="s">
        <v>2675</v>
      </c>
    </row>
    <row r="126" spans="1:24" s="132" customFormat="1" x14ac:dyDescent="0.2">
      <c r="A126" s="163"/>
      <c r="B126" s="164"/>
      <c r="C126" s="904" t="s">
        <v>2676</v>
      </c>
      <c r="D126" s="904"/>
      <c r="E126" s="904"/>
      <c r="F126" s="904"/>
      <c r="G126" s="904"/>
      <c r="H126" s="904"/>
      <c r="I126" s="904"/>
      <c r="J126" s="904"/>
      <c r="K126" s="904"/>
      <c r="L126" s="904"/>
      <c r="M126" s="904"/>
      <c r="N126" s="912"/>
      <c r="X126" s="137" t="s">
        <v>2676</v>
      </c>
    </row>
    <row r="127" spans="1:24" s="132" customFormat="1" ht="22.5" x14ac:dyDescent="0.2">
      <c r="A127" s="165"/>
      <c r="B127" s="166" t="s">
        <v>708</v>
      </c>
      <c r="C127" s="904" t="s">
        <v>709</v>
      </c>
      <c r="D127" s="904"/>
      <c r="E127" s="904"/>
      <c r="F127" s="904"/>
      <c r="G127" s="904"/>
      <c r="H127" s="904"/>
      <c r="I127" s="904"/>
      <c r="J127" s="904"/>
      <c r="K127" s="904"/>
      <c r="L127" s="904"/>
      <c r="M127" s="904"/>
      <c r="N127" s="912"/>
      <c r="S127" s="137" t="s">
        <v>709</v>
      </c>
    </row>
    <row r="128" spans="1:24" s="132" customFormat="1" ht="22.5" x14ac:dyDescent="0.2">
      <c r="A128" s="157" t="s">
        <v>346</v>
      </c>
      <c r="B128" s="158" t="s">
        <v>836</v>
      </c>
      <c r="C128" s="917" t="s">
        <v>837</v>
      </c>
      <c r="D128" s="917"/>
      <c r="E128" s="917"/>
      <c r="F128" s="159" t="s">
        <v>178</v>
      </c>
      <c r="G128" s="159" t="s">
        <v>31</v>
      </c>
      <c r="H128" s="159" t="s">
        <v>31</v>
      </c>
      <c r="I128" s="159" t="s">
        <v>341</v>
      </c>
      <c r="J128" s="160" t="s">
        <v>31</v>
      </c>
      <c r="K128" s="159" t="s">
        <v>31</v>
      </c>
      <c r="L128" s="160" t="s">
        <v>31</v>
      </c>
      <c r="M128" s="161" t="s">
        <v>31</v>
      </c>
      <c r="N128" s="162" t="s">
        <v>31</v>
      </c>
      <c r="R128" s="137" t="s">
        <v>837</v>
      </c>
    </row>
    <row r="129" spans="1:25" s="132" customFormat="1" ht="33.75" x14ac:dyDescent="0.2">
      <c r="A129" s="165"/>
      <c r="B129" s="166" t="s">
        <v>822</v>
      </c>
      <c r="C129" s="904" t="s">
        <v>519</v>
      </c>
      <c r="D129" s="904"/>
      <c r="E129" s="904"/>
      <c r="F129" s="904"/>
      <c r="G129" s="904"/>
      <c r="H129" s="904"/>
      <c r="I129" s="904"/>
      <c r="J129" s="904"/>
      <c r="K129" s="904"/>
      <c r="L129" s="904"/>
      <c r="M129" s="904"/>
      <c r="N129" s="912"/>
      <c r="S129" s="137" t="s">
        <v>519</v>
      </c>
    </row>
    <row r="130" spans="1:25" s="132" customFormat="1" x14ac:dyDescent="0.2">
      <c r="A130" s="167"/>
      <c r="B130" s="166" t="s">
        <v>225</v>
      </c>
      <c r="C130" s="904" t="s">
        <v>255</v>
      </c>
      <c r="D130" s="904"/>
      <c r="E130" s="904"/>
      <c r="F130" s="168" t="s">
        <v>31</v>
      </c>
      <c r="G130" s="168" t="s">
        <v>31</v>
      </c>
      <c r="H130" s="168" t="s">
        <v>31</v>
      </c>
      <c r="I130" s="168" t="s">
        <v>31</v>
      </c>
      <c r="J130" s="169">
        <v>4.54</v>
      </c>
      <c r="K130" s="168" t="s">
        <v>520</v>
      </c>
      <c r="L130" s="169">
        <v>79.45</v>
      </c>
      <c r="M130" s="170" t="s">
        <v>31</v>
      </c>
      <c r="N130" s="171" t="s">
        <v>31</v>
      </c>
      <c r="T130" s="137" t="s">
        <v>255</v>
      </c>
    </row>
    <row r="131" spans="1:25" s="132" customFormat="1" x14ac:dyDescent="0.2">
      <c r="A131" s="167"/>
      <c r="B131" s="166" t="s">
        <v>256</v>
      </c>
      <c r="C131" s="904" t="s">
        <v>257</v>
      </c>
      <c r="D131" s="904"/>
      <c r="E131" s="904"/>
      <c r="F131" s="168" t="s">
        <v>31</v>
      </c>
      <c r="G131" s="168" t="s">
        <v>31</v>
      </c>
      <c r="H131" s="168" t="s">
        <v>31</v>
      </c>
      <c r="I131" s="168" t="s">
        <v>31</v>
      </c>
      <c r="J131" s="169">
        <v>0.09</v>
      </c>
      <c r="K131" s="168" t="s">
        <v>31</v>
      </c>
      <c r="L131" s="169">
        <v>1.26</v>
      </c>
      <c r="M131" s="170" t="s">
        <v>31</v>
      </c>
      <c r="N131" s="171" t="s">
        <v>31</v>
      </c>
      <c r="T131" s="137" t="s">
        <v>257</v>
      </c>
    </row>
    <row r="132" spans="1:25" s="132" customFormat="1" x14ac:dyDescent="0.2">
      <c r="A132" s="167"/>
      <c r="B132" s="166" t="s">
        <v>31</v>
      </c>
      <c r="C132" s="904" t="s">
        <v>258</v>
      </c>
      <c r="D132" s="904"/>
      <c r="E132" s="904"/>
      <c r="F132" s="168" t="s">
        <v>241</v>
      </c>
      <c r="G132" s="168" t="s">
        <v>838</v>
      </c>
      <c r="H132" s="168" t="s">
        <v>520</v>
      </c>
      <c r="I132" s="168" t="s">
        <v>2677</v>
      </c>
      <c r="J132" s="169" t="s">
        <v>31</v>
      </c>
      <c r="K132" s="168" t="s">
        <v>31</v>
      </c>
      <c r="L132" s="169" t="s">
        <v>31</v>
      </c>
      <c r="M132" s="170" t="s">
        <v>31</v>
      </c>
      <c r="N132" s="171" t="s">
        <v>31</v>
      </c>
      <c r="U132" s="137" t="s">
        <v>258</v>
      </c>
    </row>
    <row r="133" spans="1:25" s="132" customFormat="1" x14ac:dyDescent="0.2">
      <c r="A133" s="167"/>
      <c r="B133" s="166" t="s">
        <v>31</v>
      </c>
      <c r="C133" s="917" t="s">
        <v>244</v>
      </c>
      <c r="D133" s="917"/>
      <c r="E133" s="917"/>
      <c r="F133" s="159" t="s">
        <v>31</v>
      </c>
      <c r="G133" s="159" t="s">
        <v>31</v>
      </c>
      <c r="H133" s="159" t="s">
        <v>31</v>
      </c>
      <c r="I133" s="159" t="s">
        <v>31</v>
      </c>
      <c r="J133" s="160">
        <v>4.63</v>
      </c>
      <c r="K133" s="159" t="s">
        <v>31</v>
      </c>
      <c r="L133" s="160">
        <v>80.709999999999994</v>
      </c>
      <c r="M133" s="161" t="s">
        <v>31</v>
      </c>
      <c r="N133" s="162" t="s">
        <v>31</v>
      </c>
      <c r="V133" s="137" t="s">
        <v>244</v>
      </c>
    </row>
    <row r="134" spans="1:25" s="132" customFormat="1" x14ac:dyDescent="0.2">
      <c r="A134" s="167"/>
      <c r="B134" s="166" t="s">
        <v>31</v>
      </c>
      <c r="C134" s="904" t="s">
        <v>245</v>
      </c>
      <c r="D134" s="904"/>
      <c r="E134" s="904"/>
      <c r="F134" s="168" t="s">
        <v>31</v>
      </c>
      <c r="G134" s="168" t="s">
        <v>31</v>
      </c>
      <c r="H134" s="168" t="s">
        <v>31</v>
      </c>
      <c r="I134" s="168" t="s">
        <v>31</v>
      </c>
      <c r="J134" s="169" t="s">
        <v>31</v>
      </c>
      <c r="K134" s="168" t="s">
        <v>31</v>
      </c>
      <c r="L134" s="169">
        <v>79.45</v>
      </c>
      <c r="M134" s="170" t="s">
        <v>31</v>
      </c>
      <c r="N134" s="171" t="s">
        <v>31</v>
      </c>
      <c r="U134" s="137" t="s">
        <v>245</v>
      </c>
    </row>
    <row r="135" spans="1:25" s="132" customFormat="1" ht="22.5" x14ac:dyDescent="0.2">
      <c r="A135" s="167"/>
      <c r="B135" s="166" t="s">
        <v>839</v>
      </c>
      <c r="C135" s="904" t="s">
        <v>840</v>
      </c>
      <c r="D135" s="904"/>
      <c r="E135" s="904"/>
      <c r="F135" s="168" t="s">
        <v>144</v>
      </c>
      <c r="G135" s="168" t="s">
        <v>841</v>
      </c>
      <c r="H135" s="168" t="s">
        <v>31</v>
      </c>
      <c r="I135" s="168" t="s">
        <v>841</v>
      </c>
      <c r="J135" s="169" t="s">
        <v>31</v>
      </c>
      <c r="K135" s="168" t="s">
        <v>31</v>
      </c>
      <c r="L135" s="169">
        <v>73.09</v>
      </c>
      <c r="M135" s="170" t="s">
        <v>31</v>
      </c>
      <c r="N135" s="171" t="s">
        <v>31</v>
      </c>
      <c r="U135" s="137" t="s">
        <v>840</v>
      </c>
    </row>
    <row r="136" spans="1:25" s="132" customFormat="1" ht="22.5" x14ac:dyDescent="0.2">
      <c r="A136" s="167"/>
      <c r="B136" s="166" t="s">
        <v>842</v>
      </c>
      <c r="C136" s="904" t="s">
        <v>843</v>
      </c>
      <c r="D136" s="904"/>
      <c r="E136" s="904"/>
      <c r="F136" s="168" t="s">
        <v>144</v>
      </c>
      <c r="G136" s="168" t="s">
        <v>554</v>
      </c>
      <c r="H136" s="168" t="s">
        <v>31</v>
      </c>
      <c r="I136" s="168" t="s">
        <v>554</v>
      </c>
      <c r="J136" s="169" t="s">
        <v>31</v>
      </c>
      <c r="K136" s="168" t="s">
        <v>31</v>
      </c>
      <c r="L136" s="169">
        <v>51.64</v>
      </c>
      <c r="M136" s="170" t="s">
        <v>31</v>
      </c>
      <c r="N136" s="171" t="s">
        <v>31</v>
      </c>
      <c r="U136" s="137" t="s">
        <v>843</v>
      </c>
    </row>
    <row r="137" spans="1:25" s="132" customFormat="1" x14ac:dyDescent="0.2">
      <c r="A137" s="172"/>
      <c r="B137" s="173"/>
      <c r="C137" s="918" t="s">
        <v>252</v>
      </c>
      <c r="D137" s="918"/>
      <c r="E137" s="918"/>
      <c r="F137" s="174" t="s">
        <v>31</v>
      </c>
      <c r="G137" s="174" t="s">
        <v>31</v>
      </c>
      <c r="H137" s="174" t="s">
        <v>31</v>
      </c>
      <c r="I137" s="174" t="s">
        <v>31</v>
      </c>
      <c r="J137" s="175" t="s">
        <v>31</v>
      </c>
      <c r="K137" s="174" t="s">
        <v>31</v>
      </c>
      <c r="L137" s="175">
        <v>205.44</v>
      </c>
      <c r="M137" s="161" t="s">
        <v>31</v>
      </c>
      <c r="N137" s="176" t="s">
        <v>31</v>
      </c>
      <c r="W137" s="137" t="s">
        <v>252</v>
      </c>
    </row>
    <row r="138" spans="1:25" s="132" customFormat="1" ht="22.5" x14ac:dyDescent="0.2">
      <c r="A138" s="157" t="s">
        <v>348</v>
      </c>
      <c r="B138" s="158" t="s">
        <v>844</v>
      </c>
      <c r="C138" s="917" t="s">
        <v>845</v>
      </c>
      <c r="D138" s="917"/>
      <c r="E138" s="917"/>
      <c r="F138" s="159" t="s">
        <v>178</v>
      </c>
      <c r="G138" s="159" t="s">
        <v>31</v>
      </c>
      <c r="H138" s="159" t="s">
        <v>31</v>
      </c>
      <c r="I138" s="159" t="s">
        <v>341</v>
      </c>
      <c r="J138" s="160">
        <v>223.62</v>
      </c>
      <c r="K138" s="159" t="s">
        <v>706</v>
      </c>
      <c r="L138" s="160">
        <v>3168.25</v>
      </c>
      <c r="M138" s="161" t="s">
        <v>31</v>
      </c>
      <c r="N138" s="162" t="s">
        <v>31</v>
      </c>
      <c r="R138" s="137" t="s">
        <v>845</v>
      </c>
    </row>
    <row r="139" spans="1:25" s="132" customFormat="1" x14ac:dyDescent="0.2">
      <c r="A139" s="163"/>
      <c r="B139" s="164"/>
      <c r="C139" s="904" t="s">
        <v>846</v>
      </c>
      <c r="D139" s="904"/>
      <c r="E139" s="904"/>
      <c r="F139" s="904"/>
      <c r="G139" s="904"/>
      <c r="H139" s="904"/>
      <c r="I139" s="904"/>
      <c r="J139" s="904"/>
      <c r="K139" s="904"/>
      <c r="L139" s="904"/>
      <c r="M139" s="904"/>
      <c r="N139" s="912"/>
      <c r="X139" s="137" t="s">
        <v>846</v>
      </c>
    </row>
    <row r="140" spans="1:25" s="132" customFormat="1" ht="22.5" x14ac:dyDescent="0.2">
      <c r="A140" s="165"/>
      <c r="B140" s="166" t="s">
        <v>708</v>
      </c>
      <c r="C140" s="904" t="s">
        <v>709</v>
      </c>
      <c r="D140" s="904"/>
      <c r="E140" s="904"/>
      <c r="F140" s="904"/>
      <c r="G140" s="904"/>
      <c r="H140" s="904"/>
      <c r="I140" s="904"/>
      <c r="J140" s="904"/>
      <c r="K140" s="904"/>
      <c r="L140" s="904"/>
      <c r="M140" s="904"/>
      <c r="N140" s="912"/>
      <c r="S140" s="137" t="s">
        <v>709</v>
      </c>
    </row>
    <row r="141" spans="1:25" s="132" customFormat="1" ht="33.75" x14ac:dyDescent="0.2">
      <c r="A141" s="157" t="s">
        <v>351</v>
      </c>
      <c r="B141" s="158" t="s">
        <v>876</v>
      </c>
      <c r="C141" s="917" t="s">
        <v>877</v>
      </c>
      <c r="D141" s="917"/>
      <c r="E141" s="917"/>
      <c r="F141" s="159" t="s">
        <v>178</v>
      </c>
      <c r="G141" s="159" t="s">
        <v>31</v>
      </c>
      <c r="H141" s="159" t="s">
        <v>31</v>
      </c>
      <c r="I141" s="159" t="s">
        <v>341</v>
      </c>
      <c r="J141" s="160" t="s">
        <v>31</v>
      </c>
      <c r="K141" s="159" t="s">
        <v>31</v>
      </c>
      <c r="L141" s="160" t="s">
        <v>31</v>
      </c>
      <c r="M141" s="161" t="s">
        <v>31</v>
      </c>
      <c r="N141" s="162" t="s">
        <v>31</v>
      </c>
      <c r="R141" s="137" t="s">
        <v>877</v>
      </c>
    </row>
    <row r="142" spans="1:25" s="132" customFormat="1" x14ac:dyDescent="0.2">
      <c r="A142" s="163"/>
      <c r="B142" s="164"/>
      <c r="C142" s="904" t="s">
        <v>2678</v>
      </c>
      <c r="D142" s="904"/>
      <c r="E142" s="904"/>
      <c r="F142" s="904"/>
      <c r="G142" s="904"/>
      <c r="H142" s="904"/>
      <c r="I142" s="904"/>
      <c r="J142" s="904"/>
      <c r="K142" s="904"/>
      <c r="L142" s="904"/>
      <c r="M142" s="904"/>
      <c r="N142" s="912"/>
      <c r="Y142" s="137" t="s">
        <v>2678</v>
      </c>
    </row>
    <row r="143" spans="1:25" s="132" customFormat="1" ht="33.75" x14ac:dyDescent="0.2">
      <c r="A143" s="165"/>
      <c r="B143" s="166" t="s">
        <v>822</v>
      </c>
      <c r="C143" s="904" t="s">
        <v>519</v>
      </c>
      <c r="D143" s="904"/>
      <c r="E143" s="904"/>
      <c r="F143" s="904"/>
      <c r="G143" s="904"/>
      <c r="H143" s="904"/>
      <c r="I143" s="904"/>
      <c r="J143" s="904"/>
      <c r="K143" s="904"/>
      <c r="L143" s="904"/>
      <c r="M143" s="904"/>
      <c r="N143" s="912"/>
      <c r="S143" s="137" t="s">
        <v>519</v>
      </c>
    </row>
    <row r="144" spans="1:25" s="132" customFormat="1" x14ac:dyDescent="0.2">
      <c r="A144" s="167"/>
      <c r="B144" s="166" t="s">
        <v>225</v>
      </c>
      <c r="C144" s="904" t="s">
        <v>255</v>
      </c>
      <c r="D144" s="904"/>
      <c r="E144" s="904"/>
      <c r="F144" s="168" t="s">
        <v>31</v>
      </c>
      <c r="G144" s="168" t="s">
        <v>31</v>
      </c>
      <c r="H144" s="168" t="s">
        <v>31</v>
      </c>
      <c r="I144" s="168" t="s">
        <v>31</v>
      </c>
      <c r="J144" s="169">
        <v>5.16</v>
      </c>
      <c r="K144" s="168" t="s">
        <v>520</v>
      </c>
      <c r="L144" s="169">
        <v>90.3</v>
      </c>
      <c r="M144" s="170" t="s">
        <v>31</v>
      </c>
      <c r="N144" s="171" t="s">
        <v>31</v>
      </c>
      <c r="T144" s="137" t="s">
        <v>255</v>
      </c>
    </row>
    <row r="145" spans="1:23" s="132" customFormat="1" x14ac:dyDescent="0.2">
      <c r="A145" s="167"/>
      <c r="B145" s="166" t="s">
        <v>256</v>
      </c>
      <c r="C145" s="904" t="s">
        <v>257</v>
      </c>
      <c r="D145" s="904"/>
      <c r="E145" s="904"/>
      <c r="F145" s="168" t="s">
        <v>31</v>
      </c>
      <c r="G145" s="168" t="s">
        <v>31</v>
      </c>
      <c r="H145" s="168" t="s">
        <v>31</v>
      </c>
      <c r="I145" s="168" t="s">
        <v>31</v>
      </c>
      <c r="J145" s="169">
        <v>1.0900000000000001</v>
      </c>
      <c r="K145" s="168" t="s">
        <v>31</v>
      </c>
      <c r="L145" s="169">
        <v>15.26</v>
      </c>
      <c r="M145" s="170" t="s">
        <v>31</v>
      </c>
      <c r="N145" s="171" t="s">
        <v>31</v>
      </c>
      <c r="T145" s="137" t="s">
        <v>257</v>
      </c>
    </row>
    <row r="146" spans="1:23" s="132" customFormat="1" x14ac:dyDescent="0.2">
      <c r="A146" s="167"/>
      <c r="B146" s="166" t="s">
        <v>31</v>
      </c>
      <c r="C146" s="904" t="s">
        <v>258</v>
      </c>
      <c r="D146" s="904"/>
      <c r="E146" s="904"/>
      <c r="F146" s="168" t="s">
        <v>241</v>
      </c>
      <c r="G146" s="168" t="s">
        <v>878</v>
      </c>
      <c r="H146" s="168" t="s">
        <v>520</v>
      </c>
      <c r="I146" s="168" t="s">
        <v>2679</v>
      </c>
      <c r="J146" s="169" t="s">
        <v>31</v>
      </c>
      <c r="K146" s="168" t="s">
        <v>31</v>
      </c>
      <c r="L146" s="169" t="s">
        <v>31</v>
      </c>
      <c r="M146" s="170" t="s">
        <v>31</v>
      </c>
      <c r="N146" s="171" t="s">
        <v>31</v>
      </c>
      <c r="U146" s="137" t="s">
        <v>258</v>
      </c>
    </row>
    <row r="147" spans="1:23" s="132" customFormat="1" x14ac:dyDescent="0.2">
      <c r="A147" s="167"/>
      <c r="B147" s="166" t="s">
        <v>31</v>
      </c>
      <c r="C147" s="917" t="s">
        <v>244</v>
      </c>
      <c r="D147" s="917"/>
      <c r="E147" s="917"/>
      <c r="F147" s="159" t="s">
        <v>31</v>
      </c>
      <c r="G147" s="159" t="s">
        <v>31</v>
      </c>
      <c r="H147" s="159" t="s">
        <v>31</v>
      </c>
      <c r="I147" s="159" t="s">
        <v>31</v>
      </c>
      <c r="J147" s="160">
        <v>6.25</v>
      </c>
      <c r="K147" s="159" t="s">
        <v>31</v>
      </c>
      <c r="L147" s="160">
        <v>105.56</v>
      </c>
      <c r="M147" s="161" t="s">
        <v>31</v>
      </c>
      <c r="N147" s="162" t="s">
        <v>31</v>
      </c>
      <c r="V147" s="137" t="s">
        <v>244</v>
      </c>
    </row>
    <row r="148" spans="1:23" s="132" customFormat="1" x14ac:dyDescent="0.2">
      <c r="A148" s="167"/>
      <c r="B148" s="166" t="s">
        <v>31</v>
      </c>
      <c r="C148" s="904" t="s">
        <v>245</v>
      </c>
      <c r="D148" s="904"/>
      <c r="E148" s="904"/>
      <c r="F148" s="168" t="s">
        <v>31</v>
      </c>
      <c r="G148" s="168" t="s">
        <v>31</v>
      </c>
      <c r="H148" s="168" t="s">
        <v>31</v>
      </c>
      <c r="I148" s="168" t="s">
        <v>31</v>
      </c>
      <c r="J148" s="169" t="s">
        <v>31</v>
      </c>
      <c r="K148" s="168" t="s">
        <v>31</v>
      </c>
      <c r="L148" s="169">
        <v>90.3</v>
      </c>
      <c r="M148" s="170" t="s">
        <v>31</v>
      </c>
      <c r="N148" s="171" t="s">
        <v>31</v>
      </c>
      <c r="U148" s="137" t="s">
        <v>245</v>
      </c>
    </row>
    <row r="149" spans="1:23" s="132" customFormat="1" ht="22.5" x14ac:dyDescent="0.2">
      <c r="A149" s="167"/>
      <c r="B149" s="166" t="s">
        <v>699</v>
      </c>
      <c r="C149" s="904" t="s">
        <v>700</v>
      </c>
      <c r="D149" s="904"/>
      <c r="E149" s="904"/>
      <c r="F149" s="168" t="s">
        <v>144</v>
      </c>
      <c r="G149" s="168" t="s">
        <v>537</v>
      </c>
      <c r="H149" s="168" t="s">
        <v>31</v>
      </c>
      <c r="I149" s="168" t="s">
        <v>537</v>
      </c>
      <c r="J149" s="169" t="s">
        <v>31</v>
      </c>
      <c r="K149" s="168" t="s">
        <v>31</v>
      </c>
      <c r="L149" s="169">
        <v>72.239999999999995</v>
      </c>
      <c r="M149" s="170" t="s">
        <v>31</v>
      </c>
      <c r="N149" s="171" t="s">
        <v>31</v>
      </c>
      <c r="U149" s="137" t="s">
        <v>700</v>
      </c>
    </row>
    <row r="150" spans="1:23" s="132" customFormat="1" ht="22.5" x14ac:dyDescent="0.2">
      <c r="A150" s="167"/>
      <c r="B150" s="166" t="s">
        <v>701</v>
      </c>
      <c r="C150" s="904" t="s">
        <v>702</v>
      </c>
      <c r="D150" s="904"/>
      <c r="E150" s="904"/>
      <c r="F150" s="168" t="s">
        <v>144</v>
      </c>
      <c r="G150" s="168" t="s">
        <v>703</v>
      </c>
      <c r="H150" s="168" t="s">
        <v>31</v>
      </c>
      <c r="I150" s="168" t="s">
        <v>703</v>
      </c>
      <c r="J150" s="169" t="s">
        <v>31</v>
      </c>
      <c r="K150" s="168" t="s">
        <v>31</v>
      </c>
      <c r="L150" s="169">
        <v>54.18</v>
      </c>
      <c r="M150" s="170" t="s">
        <v>31</v>
      </c>
      <c r="N150" s="171" t="s">
        <v>31</v>
      </c>
      <c r="U150" s="137" t="s">
        <v>702</v>
      </c>
    </row>
    <row r="151" spans="1:23" s="132" customFormat="1" x14ac:dyDescent="0.2">
      <c r="A151" s="172"/>
      <c r="B151" s="173"/>
      <c r="C151" s="918" t="s">
        <v>252</v>
      </c>
      <c r="D151" s="918"/>
      <c r="E151" s="918"/>
      <c r="F151" s="174" t="s">
        <v>31</v>
      </c>
      <c r="G151" s="174" t="s">
        <v>31</v>
      </c>
      <c r="H151" s="174" t="s">
        <v>31</v>
      </c>
      <c r="I151" s="174" t="s">
        <v>31</v>
      </c>
      <c r="J151" s="175" t="s">
        <v>31</v>
      </c>
      <c r="K151" s="174" t="s">
        <v>31</v>
      </c>
      <c r="L151" s="175">
        <v>231.98</v>
      </c>
      <c r="M151" s="161" t="s">
        <v>31</v>
      </c>
      <c r="N151" s="176" t="s">
        <v>31</v>
      </c>
      <c r="W151" s="137" t="s">
        <v>252</v>
      </c>
    </row>
    <row r="152" spans="1:23" s="132" customFormat="1" ht="22.5" x14ac:dyDescent="0.2">
      <c r="A152" s="157" t="s">
        <v>356</v>
      </c>
      <c r="B152" s="158" t="s">
        <v>2680</v>
      </c>
      <c r="C152" s="917" t="s">
        <v>2681</v>
      </c>
      <c r="D152" s="917"/>
      <c r="E152" s="917"/>
      <c r="F152" s="159" t="s">
        <v>178</v>
      </c>
      <c r="G152" s="159" t="s">
        <v>31</v>
      </c>
      <c r="H152" s="159" t="s">
        <v>31</v>
      </c>
      <c r="I152" s="159" t="s">
        <v>341</v>
      </c>
      <c r="J152" s="160">
        <v>211.77</v>
      </c>
      <c r="K152" s="159" t="s">
        <v>31</v>
      </c>
      <c r="L152" s="160">
        <v>2964.78</v>
      </c>
      <c r="M152" s="161" t="s">
        <v>31</v>
      </c>
      <c r="N152" s="162" t="s">
        <v>31</v>
      </c>
      <c r="R152" s="137" t="s">
        <v>2681</v>
      </c>
    </row>
    <row r="153" spans="1:23" s="132" customFormat="1" ht="33.75" x14ac:dyDescent="0.2">
      <c r="A153" s="157" t="s">
        <v>359</v>
      </c>
      <c r="B153" s="158" t="s">
        <v>876</v>
      </c>
      <c r="C153" s="917" t="s">
        <v>877</v>
      </c>
      <c r="D153" s="917"/>
      <c r="E153" s="917"/>
      <c r="F153" s="159" t="s">
        <v>178</v>
      </c>
      <c r="G153" s="159" t="s">
        <v>31</v>
      </c>
      <c r="H153" s="159" t="s">
        <v>31</v>
      </c>
      <c r="I153" s="159" t="s">
        <v>304</v>
      </c>
      <c r="J153" s="160" t="s">
        <v>31</v>
      </c>
      <c r="K153" s="159" t="s">
        <v>31</v>
      </c>
      <c r="L153" s="160" t="s">
        <v>31</v>
      </c>
      <c r="M153" s="161" t="s">
        <v>31</v>
      </c>
      <c r="N153" s="162" t="s">
        <v>31</v>
      </c>
      <c r="R153" s="137" t="s">
        <v>877</v>
      </c>
    </row>
    <row r="154" spans="1:23" s="132" customFormat="1" ht="33.75" x14ac:dyDescent="0.2">
      <c r="A154" s="165"/>
      <c r="B154" s="166" t="s">
        <v>822</v>
      </c>
      <c r="C154" s="904" t="s">
        <v>519</v>
      </c>
      <c r="D154" s="904"/>
      <c r="E154" s="904"/>
      <c r="F154" s="904"/>
      <c r="G154" s="904"/>
      <c r="H154" s="904"/>
      <c r="I154" s="904"/>
      <c r="J154" s="904"/>
      <c r="K154" s="904"/>
      <c r="L154" s="904"/>
      <c r="M154" s="904"/>
      <c r="N154" s="912"/>
      <c r="S154" s="137" t="s">
        <v>519</v>
      </c>
    </row>
    <row r="155" spans="1:23" s="132" customFormat="1" x14ac:dyDescent="0.2">
      <c r="A155" s="167"/>
      <c r="B155" s="166" t="s">
        <v>225</v>
      </c>
      <c r="C155" s="904" t="s">
        <v>255</v>
      </c>
      <c r="D155" s="904"/>
      <c r="E155" s="904"/>
      <c r="F155" s="168" t="s">
        <v>31</v>
      </c>
      <c r="G155" s="168" t="s">
        <v>31</v>
      </c>
      <c r="H155" s="168" t="s">
        <v>31</v>
      </c>
      <c r="I155" s="168" t="s">
        <v>31</v>
      </c>
      <c r="J155" s="169">
        <v>5.16</v>
      </c>
      <c r="K155" s="168" t="s">
        <v>520</v>
      </c>
      <c r="L155" s="169">
        <v>45.15</v>
      </c>
      <c r="M155" s="170" t="s">
        <v>31</v>
      </c>
      <c r="N155" s="171" t="s">
        <v>31</v>
      </c>
      <c r="T155" s="137" t="s">
        <v>255</v>
      </c>
    </row>
    <row r="156" spans="1:23" s="132" customFormat="1" x14ac:dyDescent="0.2">
      <c r="A156" s="167"/>
      <c r="B156" s="166" t="s">
        <v>256</v>
      </c>
      <c r="C156" s="904" t="s">
        <v>257</v>
      </c>
      <c r="D156" s="904"/>
      <c r="E156" s="904"/>
      <c r="F156" s="168" t="s">
        <v>31</v>
      </c>
      <c r="G156" s="168" t="s">
        <v>31</v>
      </c>
      <c r="H156" s="168" t="s">
        <v>31</v>
      </c>
      <c r="I156" s="168" t="s">
        <v>31</v>
      </c>
      <c r="J156" s="169">
        <v>1.0900000000000001</v>
      </c>
      <c r="K156" s="168" t="s">
        <v>31</v>
      </c>
      <c r="L156" s="169">
        <v>7.63</v>
      </c>
      <c r="M156" s="170" t="s">
        <v>31</v>
      </c>
      <c r="N156" s="171" t="s">
        <v>31</v>
      </c>
      <c r="T156" s="137" t="s">
        <v>257</v>
      </c>
    </row>
    <row r="157" spans="1:23" s="132" customFormat="1" x14ac:dyDescent="0.2">
      <c r="A157" s="167"/>
      <c r="B157" s="166" t="s">
        <v>31</v>
      </c>
      <c r="C157" s="904" t="s">
        <v>258</v>
      </c>
      <c r="D157" s="904"/>
      <c r="E157" s="904"/>
      <c r="F157" s="168" t="s">
        <v>241</v>
      </c>
      <c r="G157" s="168" t="s">
        <v>878</v>
      </c>
      <c r="H157" s="168" t="s">
        <v>520</v>
      </c>
      <c r="I157" s="168" t="s">
        <v>2682</v>
      </c>
      <c r="J157" s="169" t="s">
        <v>31</v>
      </c>
      <c r="K157" s="168" t="s">
        <v>31</v>
      </c>
      <c r="L157" s="169" t="s">
        <v>31</v>
      </c>
      <c r="M157" s="170" t="s">
        <v>31</v>
      </c>
      <c r="N157" s="171" t="s">
        <v>31</v>
      </c>
      <c r="U157" s="137" t="s">
        <v>258</v>
      </c>
    </row>
    <row r="158" spans="1:23" s="132" customFormat="1" x14ac:dyDescent="0.2">
      <c r="A158" s="167"/>
      <c r="B158" s="166" t="s">
        <v>31</v>
      </c>
      <c r="C158" s="917" t="s">
        <v>244</v>
      </c>
      <c r="D158" s="917"/>
      <c r="E158" s="917"/>
      <c r="F158" s="159" t="s">
        <v>31</v>
      </c>
      <c r="G158" s="159" t="s">
        <v>31</v>
      </c>
      <c r="H158" s="159" t="s">
        <v>31</v>
      </c>
      <c r="I158" s="159" t="s">
        <v>31</v>
      </c>
      <c r="J158" s="160">
        <v>6.25</v>
      </c>
      <c r="K158" s="159" t="s">
        <v>31</v>
      </c>
      <c r="L158" s="160">
        <v>52.78</v>
      </c>
      <c r="M158" s="161" t="s">
        <v>31</v>
      </c>
      <c r="N158" s="162" t="s">
        <v>31</v>
      </c>
      <c r="V158" s="137" t="s">
        <v>244</v>
      </c>
    </row>
    <row r="159" spans="1:23" s="132" customFormat="1" x14ac:dyDescent="0.2">
      <c r="A159" s="167"/>
      <c r="B159" s="166" t="s">
        <v>31</v>
      </c>
      <c r="C159" s="904" t="s">
        <v>245</v>
      </c>
      <c r="D159" s="904"/>
      <c r="E159" s="904"/>
      <c r="F159" s="168" t="s">
        <v>31</v>
      </c>
      <c r="G159" s="168" t="s">
        <v>31</v>
      </c>
      <c r="H159" s="168" t="s">
        <v>31</v>
      </c>
      <c r="I159" s="168" t="s">
        <v>31</v>
      </c>
      <c r="J159" s="169" t="s">
        <v>31</v>
      </c>
      <c r="K159" s="168" t="s">
        <v>31</v>
      </c>
      <c r="L159" s="169">
        <v>45.15</v>
      </c>
      <c r="M159" s="170" t="s">
        <v>31</v>
      </c>
      <c r="N159" s="171" t="s">
        <v>31</v>
      </c>
      <c r="U159" s="137" t="s">
        <v>245</v>
      </c>
    </row>
    <row r="160" spans="1:23" s="132" customFormat="1" ht="22.5" x14ac:dyDescent="0.2">
      <c r="A160" s="167"/>
      <c r="B160" s="166" t="s">
        <v>699</v>
      </c>
      <c r="C160" s="904" t="s">
        <v>700</v>
      </c>
      <c r="D160" s="904"/>
      <c r="E160" s="904"/>
      <c r="F160" s="168" t="s">
        <v>144</v>
      </c>
      <c r="G160" s="168" t="s">
        <v>537</v>
      </c>
      <c r="H160" s="168" t="s">
        <v>31</v>
      </c>
      <c r="I160" s="168" t="s">
        <v>537</v>
      </c>
      <c r="J160" s="169" t="s">
        <v>31</v>
      </c>
      <c r="K160" s="168" t="s">
        <v>31</v>
      </c>
      <c r="L160" s="169">
        <v>36.119999999999997</v>
      </c>
      <c r="M160" s="170" t="s">
        <v>31</v>
      </c>
      <c r="N160" s="171" t="s">
        <v>31</v>
      </c>
      <c r="U160" s="137" t="s">
        <v>700</v>
      </c>
    </row>
    <row r="161" spans="1:24" s="132" customFormat="1" ht="22.5" x14ac:dyDescent="0.2">
      <c r="A161" s="167"/>
      <c r="B161" s="166" t="s">
        <v>701</v>
      </c>
      <c r="C161" s="904" t="s">
        <v>702</v>
      </c>
      <c r="D161" s="904"/>
      <c r="E161" s="904"/>
      <c r="F161" s="168" t="s">
        <v>144</v>
      </c>
      <c r="G161" s="168" t="s">
        <v>703</v>
      </c>
      <c r="H161" s="168" t="s">
        <v>31</v>
      </c>
      <c r="I161" s="168" t="s">
        <v>703</v>
      </c>
      <c r="J161" s="169" t="s">
        <v>31</v>
      </c>
      <c r="K161" s="168" t="s">
        <v>31</v>
      </c>
      <c r="L161" s="169">
        <v>27.09</v>
      </c>
      <c r="M161" s="170" t="s">
        <v>31</v>
      </c>
      <c r="N161" s="171" t="s">
        <v>31</v>
      </c>
      <c r="U161" s="137" t="s">
        <v>702</v>
      </c>
    </row>
    <row r="162" spans="1:24" s="132" customFormat="1" x14ac:dyDescent="0.2">
      <c r="A162" s="172"/>
      <c r="B162" s="173"/>
      <c r="C162" s="918" t="s">
        <v>252</v>
      </c>
      <c r="D162" s="918"/>
      <c r="E162" s="918"/>
      <c r="F162" s="174" t="s">
        <v>31</v>
      </c>
      <c r="G162" s="174" t="s">
        <v>31</v>
      </c>
      <c r="H162" s="174" t="s">
        <v>31</v>
      </c>
      <c r="I162" s="174" t="s">
        <v>31</v>
      </c>
      <c r="J162" s="175" t="s">
        <v>31</v>
      </c>
      <c r="K162" s="174" t="s">
        <v>31</v>
      </c>
      <c r="L162" s="175">
        <v>115.99</v>
      </c>
      <c r="M162" s="161" t="s">
        <v>31</v>
      </c>
      <c r="N162" s="176" t="s">
        <v>31</v>
      </c>
      <c r="W162" s="137" t="s">
        <v>252</v>
      </c>
    </row>
    <row r="163" spans="1:24" s="132" customFormat="1" ht="22.5" x14ac:dyDescent="0.2">
      <c r="A163" s="157" t="s">
        <v>364</v>
      </c>
      <c r="B163" s="158" t="s">
        <v>844</v>
      </c>
      <c r="C163" s="917" t="s">
        <v>2683</v>
      </c>
      <c r="D163" s="917"/>
      <c r="E163" s="917"/>
      <c r="F163" s="159" t="s">
        <v>178</v>
      </c>
      <c r="G163" s="159" t="s">
        <v>31</v>
      </c>
      <c r="H163" s="159" t="s">
        <v>31</v>
      </c>
      <c r="I163" s="159" t="s">
        <v>304</v>
      </c>
      <c r="J163" s="160">
        <v>873.56</v>
      </c>
      <c r="K163" s="159" t="s">
        <v>706</v>
      </c>
      <c r="L163" s="160">
        <v>6188.3</v>
      </c>
      <c r="M163" s="161" t="s">
        <v>31</v>
      </c>
      <c r="N163" s="162" t="s">
        <v>31</v>
      </c>
      <c r="R163" s="137" t="s">
        <v>2683</v>
      </c>
    </row>
    <row r="164" spans="1:24" s="132" customFormat="1" x14ac:dyDescent="0.2">
      <c r="A164" s="163"/>
      <c r="B164" s="164"/>
      <c r="C164" s="904" t="s">
        <v>2684</v>
      </c>
      <c r="D164" s="904"/>
      <c r="E164" s="904"/>
      <c r="F164" s="904"/>
      <c r="G164" s="904"/>
      <c r="H164" s="904"/>
      <c r="I164" s="904"/>
      <c r="J164" s="904"/>
      <c r="K164" s="904"/>
      <c r="L164" s="904"/>
      <c r="M164" s="904"/>
      <c r="N164" s="912"/>
      <c r="X164" s="137" t="s">
        <v>2684</v>
      </c>
    </row>
    <row r="165" spans="1:24" s="132" customFormat="1" ht="22.5" x14ac:dyDescent="0.2">
      <c r="A165" s="165"/>
      <c r="B165" s="166" t="s">
        <v>708</v>
      </c>
      <c r="C165" s="904" t="s">
        <v>709</v>
      </c>
      <c r="D165" s="904"/>
      <c r="E165" s="904"/>
      <c r="F165" s="904"/>
      <c r="G165" s="904"/>
      <c r="H165" s="904"/>
      <c r="I165" s="904"/>
      <c r="J165" s="904"/>
      <c r="K165" s="904"/>
      <c r="L165" s="904"/>
      <c r="M165" s="904"/>
      <c r="N165" s="912"/>
      <c r="S165" s="137" t="s">
        <v>709</v>
      </c>
    </row>
    <row r="166" spans="1:24" s="132" customFormat="1" ht="22.5" x14ac:dyDescent="0.2">
      <c r="A166" s="157" t="s">
        <v>366</v>
      </c>
      <c r="B166" s="158" t="s">
        <v>2685</v>
      </c>
      <c r="C166" s="917" t="s">
        <v>2686</v>
      </c>
      <c r="D166" s="917"/>
      <c r="E166" s="917"/>
      <c r="F166" s="159" t="s">
        <v>178</v>
      </c>
      <c r="G166" s="159" t="s">
        <v>31</v>
      </c>
      <c r="H166" s="159" t="s">
        <v>31</v>
      </c>
      <c r="I166" s="159" t="s">
        <v>304</v>
      </c>
      <c r="J166" s="160" t="s">
        <v>31</v>
      </c>
      <c r="K166" s="159" t="s">
        <v>31</v>
      </c>
      <c r="L166" s="160" t="s">
        <v>31</v>
      </c>
      <c r="M166" s="161" t="s">
        <v>31</v>
      </c>
      <c r="N166" s="162" t="s">
        <v>31</v>
      </c>
      <c r="R166" s="137" t="s">
        <v>2686</v>
      </c>
    </row>
    <row r="167" spans="1:24" s="132" customFormat="1" ht="33.75" x14ac:dyDescent="0.2">
      <c r="A167" s="165"/>
      <c r="B167" s="166" t="s">
        <v>822</v>
      </c>
      <c r="C167" s="904" t="s">
        <v>519</v>
      </c>
      <c r="D167" s="904"/>
      <c r="E167" s="904"/>
      <c r="F167" s="904"/>
      <c r="G167" s="904"/>
      <c r="H167" s="904"/>
      <c r="I167" s="904"/>
      <c r="J167" s="904"/>
      <c r="K167" s="904"/>
      <c r="L167" s="904"/>
      <c r="M167" s="904"/>
      <c r="N167" s="912"/>
      <c r="S167" s="137" t="s">
        <v>519</v>
      </c>
    </row>
    <row r="168" spans="1:24" s="132" customFormat="1" x14ac:dyDescent="0.2">
      <c r="A168" s="167"/>
      <c r="B168" s="166" t="s">
        <v>225</v>
      </c>
      <c r="C168" s="904" t="s">
        <v>255</v>
      </c>
      <c r="D168" s="904"/>
      <c r="E168" s="904"/>
      <c r="F168" s="168" t="s">
        <v>31</v>
      </c>
      <c r="G168" s="168" t="s">
        <v>31</v>
      </c>
      <c r="H168" s="168" t="s">
        <v>31</v>
      </c>
      <c r="I168" s="168" t="s">
        <v>31</v>
      </c>
      <c r="J168" s="169">
        <v>17.059999999999999</v>
      </c>
      <c r="K168" s="168" t="s">
        <v>520</v>
      </c>
      <c r="L168" s="169">
        <v>149.28</v>
      </c>
      <c r="M168" s="170" t="s">
        <v>31</v>
      </c>
      <c r="N168" s="171" t="s">
        <v>31</v>
      </c>
      <c r="T168" s="137" t="s">
        <v>255</v>
      </c>
    </row>
    <row r="169" spans="1:24" s="132" customFormat="1" x14ac:dyDescent="0.2">
      <c r="A169" s="167"/>
      <c r="B169" s="166" t="s">
        <v>256</v>
      </c>
      <c r="C169" s="904" t="s">
        <v>257</v>
      </c>
      <c r="D169" s="904"/>
      <c r="E169" s="904"/>
      <c r="F169" s="168" t="s">
        <v>31</v>
      </c>
      <c r="G169" s="168" t="s">
        <v>31</v>
      </c>
      <c r="H169" s="168" t="s">
        <v>31</v>
      </c>
      <c r="I169" s="168" t="s">
        <v>31</v>
      </c>
      <c r="J169" s="169">
        <v>0.34</v>
      </c>
      <c r="K169" s="168" t="s">
        <v>31</v>
      </c>
      <c r="L169" s="169">
        <v>2.38</v>
      </c>
      <c r="M169" s="170" t="s">
        <v>31</v>
      </c>
      <c r="N169" s="171" t="s">
        <v>31</v>
      </c>
      <c r="T169" s="137" t="s">
        <v>257</v>
      </c>
    </row>
    <row r="170" spans="1:24" s="132" customFormat="1" x14ac:dyDescent="0.2">
      <c r="A170" s="167"/>
      <c r="B170" s="166" t="s">
        <v>31</v>
      </c>
      <c r="C170" s="904" t="s">
        <v>258</v>
      </c>
      <c r="D170" s="904"/>
      <c r="E170" s="904"/>
      <c r="F170" s="168" t="s">
        <v>241</v>
      </c>
      <c r="G170" s="168" t="s">
        <v>235</v>
      </c>
      <c r="H170" s="168" t="s">
        <v>520</v>
      </c>
      <c r="I170" s="168" t="s">
        <v>2687</v>
      </c>
      <c r="J170" s="169" t="s">
        <v>31</v>
      </c>
      <c r="K170" s="168" t="s">
        <v>31</v>
      </c>
      <c r="L170" s="169" t="s">
        <v>31</v>
      </c>
      <c r="M170" s="170" t="s">
        <v>31</v>
      </c>
      <c r="N170" s="171" t="s">
        <v>31</v>
      </c>
      <c r="U170" s="137" t="s">
        <v>258</v>
      </c>
    </row>
    <row r="171" spans="1:24" s="132" customFormat="1" x14ac:dyDescent="0.2">
      <c r="A171" s="167"/>
      <c r="B171" s="166" t="s">
        <v>31</v>
      </c>
      <c r="C171" s="917" t="s">
        <v>244</v>
      </c>
      <c r="D171" s="917"/>
      <c r="E171" s="917"/>
      <c r="F171" s="159" t="s">
        <v>31</v>
      </c>
      <c r="G171" s="159" t="s">
        <v>31</v>
      </c>
      <c r="H171" s="159" t="s">
        <v>31</v>
      </c>
      <c r="I171" s="159" t="s">
        <v>31</v>
      </c>
      <c r="J171" s="160">
        <v>17.399999999999999</v>
      </c>
      <c r="K171" s="159" t="s">
        <v>31</v>
      </c>
      <c r="L171" s="160">
        <v>151.66</v>
      </c>
      <c r="M171" s="161" t="s">
        <v>31</v>
      </c>
      <c r="N171" s="162" t="s">
        <v>31</v>
      </c>
      <c r="V171" s="137" t="s">
        <v>244</v>
      </c>
    </row>
    <row r="172" spans="1:24" s="132" customFormat="1" x14ac:dyDescent="0.2">
      <c r="A172" s="167"/>
      <c r="B172" s="166" t="s">
        <v>31</v>
      </c>
      <c r="C172" s="904" t="s">
        <v>245</v>
      </c>
      <c r="D172" s="904"/>
      <c r="E172" s="904"/>
      <c r="F172" s="168" t="s">
        <v>31</v>
      </c>
      <c r="G172" s="168" t="s">
        <v>31</v>
      </c>
      <c r="H172" s="168" t="s">
        <v>31</v>
      </c>
      <c r="I172" s="168" t="s">
        <v>31</v>
      </c>
      <c r="J172" s="169" t="s">
        <v>31</v>
      </c>
      <c r="K172" s="168" t="s">
        <v>31</v>
      </c>
      <c r="L172" s="169">
        <v>149.28</v>
      </c>
      <c r="M172" s="170" t="s">
        <v>31</v>
      </c>
      <c r="N172" s="171" t="s">
        <v>31</v>
      </c>
      <c r="U172" s="137" t="s">
        <v>245</v>
      </c>
    </row>
    <row r="173" spans="1:24" s="132" customFormat="1" ht="22.5" x14ac:dyDescent="0.2">
      <c r="A173" s="167"/>
      <c r="B173" s="166" t="s">
        <v>699</v>
      </c>
      <c r="C173" s="904" t="s">
        <v>700</v>
      </c>
      <c r="D173" s="904"/>
      <c r="E173" s="904"/>
      <c r="F173" s="168" t="s">
        <v>144</v>
      </c>
      <c r="G173" s="168" t="s">
        <v>537</v>
      </c>
      <c r="H173" s="168" t="s">
        <v>31</v>
      </c>
      <c r="I173" s="168" t="s">
        <v>537</v>
      </c>
      <c r="J173" s="169" t="s">
        <v>31</v>
      </c>
      <c r="K173" s="168" t="s">
        <v>31</v>
      </c>
      <c r="L173" s="169">
        <v>119.42</v>
      </c>
      <c r="M173" s="170" t="s">
        <v>31</v>
      </c>
      <c r="N173" s="171" t="s">
        <v>31</v>
      </c>
      <c r="U173" s="137" t="s">
        <v>700</v>
      </c>
    </row>
    <row r="174" spans="1:24" s="132" customFormat="1" ht="22.5" x14ac:dyDescent="0.2">
      <c r="A174" s="167"/>
      <c r="B174" s="166" t="s">
        <v>701</v>
      </c>
      <c r="C174" s="904" t="s">
        <v>702</v>
      </c>
      <c r="D174" s="904"/>
      <c r="E174" s="904"/>
      <c r="F174" s="168" t="s">
        <v>144</v>
      </c>
      <c r="G174" s="168" t="s">
        <v>703</v>
      </c>
      <c r="H174" s="168" t="s">
        <v>31</v>
      </c>
      <c r="I174" s="168" t="s">
        <v>703</v>
      </c>
      <c r="J174" s="169" t="s">
        <v>31</v>
      </c>
      <c r="K174" s="168" t="s">
        <v>31</v>
      </c>
      <c r="L174" s="169">
        <v>89.57</v>
      </c>
      <c r="M174" s="170" t="s">
        <v>31</v>
      </c>
      <c r="N174" s="171" t="s">
        <v>31</v>
      </c>
      <c r="U174" s="137" t="s">
        <v>702</v>
      </c>
    </row>
    <row r="175" spans="1:24" s="132" customFormat="1" x14ac:dyDescent="0.2">
      <c r="A175" s="172"/>
      <c r="B175" s="173"/>
      <c r="C175" s="918" t="s">
        <v>252</v>
      </c>
      <c r="D175" s="918"/>
      <c r="E175" s="918"/>
      <c r="F175" s="174" t="s">
        <v>31</v>
      </c>
      <c r="G175" s="174" t="s">
        <v>31</v>
      </c>
      <c r="H175" s="174" t="s">
        <v>31</v>
      </c>
      <c r="I175" s="174" t="s">
        <v>31</v>
      </c>
      <c r="J175" s="175" t="s">
        <v>31</v>
      </c>
      <c r="K175" s="174" t="s">
        <v>31</v>
      </c>
      <c r="L175" s="175">
        <v>360.65</v>
      </c>
      <c r="M175" s="161" t="s">
        <v>31</v>
      </c>
      <c r="N175" s="176" t="s">
        <v>31</v>
      </c>
      <c r="W175" s="137" t="s">
        <v>252</v>
      </c>
    </row>
    <row r="176" spans="1:24" s="132" customFormat="1" ht="22.5" x14ac:dyDescent="0.2">
      <c r="A176" s="157" t="s">
        <v>368</v>
      </c>
      <c r="B176" s="158" t="s">
        <v>2688</v>
      </c>
      <c r="C176" s="917" t="s">
        <v>2689</v>
      </c>
      <c r="D176" s="917"/>
      <c r="E176" s="917"/>
      <c r="F176" s="159" t="s">
        <v>178</v>
      </c>
      <c r="G176" s="159" t="s">
        <v>31</v>
      </c>
      <c r="H176" s="159" t="s">
        <v>31</v>
      </c>
      <c r="I176" s="159" t="s">
        <v>304</v>
      </c>
      <c r="J176" s="160">
        <v>362.2</v>
      </c>
      <c r="K176" s="159" t="s">
        <v>706</v>
      </c>
      <c r="L176" s="160">
        <v>2565.8200000000002</v>
      </c>
      <c r="M176" s="161" t="s">
        <v>31</v>
      </c>
      <c r="N176" s="162" t="s">
        <v>31</v>
      </c>
      <c r="R176" s="137" t="s">
        <v>2689</v>
      </c>
    </row>
    <row r="177" spans="1:24" s="132" customFormat="1" x14ac:dyDescent="0.2">
      <c r="A177" s="163"/>
      <c r="B177" s="164"/>
      <c r="C177" s="904" t="s">
        <v>2690</v>
      </c>
      <c r="D177" s="904"/>
      <c r="E177" s="904"/>
      <c r="F177" s="904"/>
      <c r="G177" s="904"/>
      <c r="H177" s="904"/>
      <c r="I177" s="904"/>
      <c r="J177" s="904"/>
      <c r="K177" s="904"/>
      <c r="L177" s="904"/>
      <c r="M177" s="904"/>
      <c r="N177" s="912"/>
      <c r="X177" s="137" t="s">
        <v>2690</v>
      </c>
    </row>
    <row r="178" spans="1:24" s="132" customFormat="1" ht="22.5" x14ac:dyDescent="0.2">
      <c r="A178" s="165"/>
      <c r="B178" s="166" t="s">
        <v>708</v>
      </c>
      <c r="C178" s="904" t="s">
        <v>709</v>
      </c>
      <c r="D178" s="904"/>
      <c r="E178" s="904"/>
      <c r="F178" s="904"/>
      <c r="G178" s="904"/>
      <c r="H178" s="904"/>
      <c r="I178" s="904"/>
      <c r="J178" s="904"/>
      <c r="K178" s="904"/>
      <c r="L178" s="904"/>
      <c r="M178" s="904"/>
      <c r="N178" s="912"/>
      <c r="S178" s="137" t="s">
        <v>709</v>
      </c>
    </row>
    <row r="179" spans="1:24" s="132" customFormat="1" ht="22.5" x14ac:dyDescent="0.2">
      <c r="A179" s="157" t="s">
        <v>370</v>
      </c>
      <c r="B179" s="158" t="s">
        <v>847</v>
      </c>
      <c r="C179" s="917" t="s">
        <v>848</v>
      </c>
      <c r="D179" s="917"/>
      <c r="E179" s="917"/>
      <c r="F179" s="159" t="s">
        <v>178</v>
      </c>
      <c r="G179" s="159" t="s">
        <v>31</v>
      </c>
      <c r="H179" s="159" t="s">
        <v>31</v>
      </c>
      <c r="I179" s="159" t="s">
        <v>304</v>
      </c>
      <c r="J179" s="160" t="s">
        <v>31</v>
      </c>
      <c r="K179" s="159" t="s">
        <v>31</v>
      </c>
      <c r="L179" s="160" t="s">
        <v>31</v>
      </c>
      <c r="M179" s="161" t="s">
        <v>31</v>
      </c>
      <c r="N179" s="162" t="s">
        <v>31</v>
      </c>
      <c r="R179" s="137" t="s">
        <v>848</v>
      </c>
    </row>
    <row r="180" spans="1:24" s="132" customFormat="1" ht="33.75" x14ac:dyDescent="0.2">
      <c r="A180" s="165"/>
      <c r="B180" s="166" t="s">
        <v>822</v>
      </c>
      <c r="C180" s="904" t="s">
        <v>519</v>
      </c>
      <c r="D180" s="904"/>
      <c r="E180" s="904"/>
      <c r="F180" s="904"/>
      <c r="G180" s="904"/>
      <c r="H180" s="904"/>
      <c r="I180" s="904"/>
      <c r="J180" s="904"/>
      <c r="K180" s="904"/>
      <c r="L180" s="904"/>
      <c r="M180" s="904"/>
      <c r="N180" s="912"/>
      <c r="S180" s="137" t="s">
        <v>519</v>
      </c>
    </row>
    <row r="181" spans="1:24" s="132" customFormat="1" x14ac:dyDescent="0.2">
      <c r="A181" s="167"/>
      <c r="B181" s="166" t="s">
        <v>225</v>
      </c>
      <c r="C181" s="904" t="s">
        <v>255</v>
      </c>
      <c r="D181" s="904"/>
      <c r="E181" s="904"/>
      <c r="F181" s="168" t="s">
        <v>31</v>
      </c>
      <c r="G181" s="168" t="s">
        <v>31</v>
      </c>
      <c r="H181" s="168" t="s">
        <v>31</v>
      </c>
      <c r="I181" s="168" t="s">
        <v>31</v>
      </c>
      <c r="J181" s="169">
        <v>8.9</v>
      </c>
      <c r="K181" s="168" t="s">
        <v>520</v>
      </c>
      <c r="L181" s="169">
        <v>77.88</v>
      </c>
      <c r="M181" s="170" t="s">
        <v>31</v>
      </c>
      <c r="N181" s="171" t="s">
        <v>31</v>
      </c>
      <c r="T181" s="137" t="s">
        <v>255</v>
      </c>
    </row>
    <row r="182" spans="1:24" s="132" customFormat="1" x14ac:dyDescent="0.2">
      <c r="A182" s="167"/>
      <c r="B182" s="166" t="s">
        <v>235</v>
      </c>
      <c r="C182" s="904" t="s">
        <v>236</v>
      </c>
      <c r="D182" s="904"/>
      <c r="E182" s="904"/>
      <c r="F182" s="168" t="s">
        <v>31</v>
      </c>
      <c r="G182" s="168" t="s">
        <v>31</v>
      </c>
      <c r="H182" s="168" t="s">
        <v>31</v>
      </c>
      <c r="I182" s="168" t="s">
        <v>31</v>
      </c>
      <c r="J182" s="169">
        <v>0.66</v>
      </c>
      <c r="K182" s="168" t="s">
        <v>520</v>
      </c>
      <c r="L182" s="169">
        <v>5.78</v>
      </c>
      <c r="M182" s="170" t="s">
        <v>31</v>
      </c>
      <c r="N182" s="171" t="s">
        <v>31</v>
      </c>
      <c r="T182" s="137" t="s">
        <v>236</v>
      </c>
    </row>
    <row r="183" spans="1:24" s="132" customFormat="1" x14ac:dyDescent="0.2">
      <c r="A183" s="167"/>
      <c r="B183" s="166" t="s">
        <v>238</v>
      </c>
      <c r="C183" s="904" t="s">
        <v>239</v>
      </c>
      <c r="D183" s="904"/>
      <c r="E183" s="904"/>
      <c r="F183" s="168" t="s">
        <v>31</v>
      </c>
      <c r="G183" s="168" t="s">
        <v>31</v>
      </c>
      <c r="H183" s="168" t="s">
        <v>31</v>
      </c>
      <c r="I183" s="168" t="s">
        <v>31</v>
      </c>
      <c r="J183" s="169">
        <v>0.12</v>
      </c>
      <c r="K183" s="168" t="s">
        <v>520</v>
      </c>
      <c r="L183" s="169">
        <v>1.05</v>
      </c>
      <c r="M183" s="170" t="s">
        <v>31</v>
      </c>
      <c r="N183" s="171" t="s">
        <v>31</v>
      </c>
      <c r="T183" s="137" t="s">
        <v>239</v>
      </c>
    </row>
    <row r="184" spans="1:24" s="132" customFormat="1" x14ac:dyDescent="0.2">
      <c r="A184" s="167"/>
      <c r="B184" s="166" t="s">
        <v>256</v>
      </c>
      <c r="C184" s="904" t="s">
        <v>257</v>
      </c>
      <c r="D184" s="904"/>
      <c r="E184" s="904"/>
      <c r="F184" s="168" t="s">
        <v>31</v>
      </c>
      <c r="G184" s="168" t="s">
        <v>31</v>
      </c>
      <c r="H184" s="168" t="s">
        <v>31</v>
      </c>
      <c r="I184" s="168" t="s">
        <v>31</v>
      </c>
      <c r="J184" s="169">
        <v>0.18</v>
      </c>
      <c r="K184" s="168" t="s">
        <v>31</v>
      </c>
      <c r="L184" s="169">
        <v>1.26</v>
      </c>
      <c r="M184" s="170" t="s">
        <v>31</v>
      </c>
      <c r="N184" s="171" t="s">
        <v>31</v>
      </c>
      <c r="T184" s="137" t="s">
        <v>257</v>
      </c>
    </row>
    <row r="185" spans="1:24" s="132" customFormat="1" x14ac:dyDescent="0.2">
      <c r="A185" s="167"/>
      <c r="B185" s="166" t="s">
        <v>31</v>
      </c>
      <c r="C185" s="904" t="s">
        <v>258</v>
      </c>
      <c r="D185" s="904"/>
      <c r="E185" s="904"/>
      <c r="F185" s="168" t="s">
        <v>241</v>
      </c>
      <c r="G185" s="168" t="s">
        <v>849</v>
      </c>
      <c r="H185" s="168" t="s">
        <v>520</v>
      </c>
      <c r="I185" s="168" t="s">
        <v>2691</v>
      </c>
      <c r="J185" s="169" t="s">
        <v>31</v>
      </c>
      <c r="K185" s="168" t="s">
        <v>31</v>
      </c>
      <c r="L185" s="169" t="s">
        <v>31</v>
      </c>
      <c r="M185" s="170" t="s">
        <v>31</v>
      </c>
      <c r="N185" s="171" t="s">
        <v>31</v>
      </c>
      <c r="U185" s="137" t="s">
        <v>258</v>
      </c>
    </row>
    <row r="186" spans="1:24" s="132" customFormat="1" x14ac:dyDescent="0.2">
      <c r="A186" s="167"/>
      <c r="B186" s="166" t="s">
        <v>31</v>
      </c>
      <c r="C186" s="904" t="s">
        <v>240</v>
      </c>
      <c r="D186" s="904"/>
      <c r="E186" s="904"/>
      <c r="F186" s="168" t="s">
        <v>241</v>
      </c>
      <c r="G186" s="168" t="s">
        <v>851</v>
      </c>
      <c r="H186" s="168" t="s">
        <v>520</v>
      </c>
      <c r="I186" s="168" t="s">
        <v>1223</v>
      </c>
      <c r="J186" s="169" t="s">
        <v>31</v>
      </c>
      <c r="K186" s="168" t="s">
        <v>31</v>
      </c>
      <c r="L186" s="169" t="s">
        <v>31</v>
      </c>
      <c r="M186" s="170" t="s">
        <v>31</v>
      </c>
      <c r="N186" s="171" t="s">
        <v>31</v>
      </c>
      <c r="U186" s="137" t="s">
        <v>240</v>
      </c>
    </row>
    <row r="187" spans="1:24" s="132" customFormat="1" x14ac:dyDescent="0.2">
      <c r="A187" s="167"/>
      <c r="B187" s="166" t="s">
        <v>31</v>
      </c>
      <c r="C187" s="917" t="s">
        <v>244</v>
      </c>
      <c r="D187" s="917"/>
      <c r="E187" s="917"/>
      <c r="F187" s="159" t="s">
        <v>31</v>
      </c>
      <c r="G187" s="159" t="s">
        <v>31</v>
      </c>
      <c r="H187" s="159" t="s">
        <v>31</v>
      </c>
      <c r="I187" s="159" t="s">
        <v>31</v>
      </c>
      <c r="J187" s="160">
        <v>9.74</v>
      </c>
      <c r="K187" s="159" t="s">
        <v>31</v>
      </c>
      <c r="L187" s="160">
        <v>84.92</v>
      </c>
      <c r="M187" s="161" t="s">
        <v>31</v>
      </c>
      <c r="N187" s="162" t="s">
        <v>31</v>
      </c>
      <c r="V187" s="137" t="s">
        <v>244</v>
      </c>
    </row>
    <row r="188" spans="1:24" s="132" customFormat="1" x14ac:dyDescent="0.2">
      <c r="A188" s="167"/>
      <c r="B188" s="166" t="s">
        <v>31</v>
      </c>
      <c r="C188" s="904" t="s">
        <v>245</v>
      </c>
      <c r="D188" s="904"/>
      <c r="E188" s="904"/>
      <c r="F188" s="168" t="s">
        <v>31</v>
      </c>
      <c r="G188" s="168" t="s">
        <v>31</v>
      </c>
      <c r="H188" s="168" t="s">
        <v>31</v>
      </c>
      <c r="I188" s="168" t="s">
        <v>31</v>
      </c>
      <c r="J188" s="169" t="s">
        <v>31</v>
      </c>
      <c r="K188" s="168" t="s">
        <v>31</v>
      </c>
      <c r="L188" s="169">
        <v>78.930000000000007</v>
      </c>
      <c r="M188" s="170" t="s">
        <v>31</v>
      </c>
      <c r="N188" s="171" t="s">
        <v>31</v>
      </c>
      <c r="U188" s="137" t="s">
        <v>245</v>
      </c>
    </row>
    <row r="189" spans="1:24" s="132" customFormat="1" ht="22.5" x14ac:dyDescent="0.2">
      <c r="A189" s="167"/>
      <c r="B189" s="166" t="s">
        <v>839</v>
      </c>
      <c r="C189" s="904" t="s">
        <v>840</v>
      </c>
      <c r="D189" s="904"/>
      <c r="E189" s="904"/>
      <c r="F189" s="168" t="s">
        <v>144</v>
      </c>
      <c r="G189" s="168" t="s">
        <v>841</v>
      </c>
      <c r="H189" s="168" t="s">
        <v>31</v>
      </c>
      <c r="I189" s="168" t="s">
        <v>841</v>
      </c>
      <c r="J189" s="169" t="s">
        <v>31</v>
      </c>
      <c r="K189" s="168" t="s">
        <v>31</v>
      </c>
      <c r="L189" s="169">
        <v>72.62</v>
      </c>
      <c r="M189" s="170" t="s">
        <v>31</v>
      </c>
      <c r="N189" s="171" t="s">
        <v>31</v>
      </c>
      <c r="U189" s="137" t="s">
        <v>840</v>
      </c>
    </row>
    <row r="190" spans="1:24" s="132" customFormat="1" ht="22.5" x14ac:dyDescent="0.2">
      <c r="A190" s="167"/>
      <c r="B190" s="166" t="s">
        <v>842</v>
      </c>
      <c r="C190" s="904" t="s">
        <v>843</v>
      </c>
      <c r="D190" s="904"/>
      <c r="E190" s="904"/>
      <c r="F190" s="168" t="s">
        <v>144</v>
      </c>
      <c r="G190" s="168" t="s">
        <v>554</v>
      </c>
      <c r="H190" s="168" t="s">
        <v>31</v>
      </c>
      <c r="I190" s="168" t="s">
        <v>554</v>
      </c>
      <c r="J190" s="169" t="s">
        <v>31</v>
      </c>
      <c r="K190" s="168" t="s">
        <v>31</v>
      </c>
      <c r="L190" s="169">
        <v>51.3</v>
      </c>
      <c r="M190" s="170" t="s">
        <v>31</v>
      </c>
      <c r="N190" s="171" t="s">
        <v>31</v>
      </c>
      <c r="U190" s="137" t="s">
        <v>843</v>
      </c>
    </row>
    <row r="191" spans="1:24" s="132" customFormat="1" x14ac:dyDescent="0.2">
      <c r="A191" s="172"/>
      <c r="B191" s="173"/>
      <c r="C191" s="918" t="s">
        <v>252</v>
      </c>
      <c r="D191" s="918"/>
      <c r="E191" s="918"/>
      <c r="F191" s="174" t="s">
        <v>31</v>
      </c>
      <c r="G191" s="174" t="s">
        <v>31</v>
      </c>
      <c r="H191" s="174" t="s">
        <v>31</v>
      </c>
      <c r="I191" s="174" t="s">
        <v>31</v>
      </c>
      <c r="J191" s="175" t="s">
        <v>31</v>
      </c>
      <c r="K191" s="174" t="s">
        <v>31</v>
      </c>
      <c r="L191" s="175">
        <v>208.84</v>
      </c>
      <c r="M191" s="161" t="s">
        <v>31</v>
      </c>
      <c r="N191" s="176" t="s">
        <v>31</v>
      </c>
      <c r="W191" s="137" t="s">
        <v>252</v>
      </c>
    </row>
    <row r="192" spans="1:24" s="132" customFormat="1" ht="22.5" x14ac:dyDescent="0.2">
      <c r="A192" s="157" t="s">
        <v>375</v>
      </c>
      <c r="B192" s="158" t="s">
        <v>853</v>
      </c>
      <c r="C192" s="917" t="s">
        <v>854</v>
      </c>
      <c r="D192" s="917"/>
      <c r="E192" s="917"/>
      <c r="F192" s="159" t="s">
        <v>178</v>
      </c>
      <c r="G192" s="159" t="s">
        <v>31</v>
      </c>
      <c r="H192" s="159" t="s">
        <v>31</v>
      </c>
      <c r="I192" s="159" t="s">
        <v>304</v>
      </c>
      <c r="J192" s="160">
        <v>7184.82</v>
      </c>
      <c r="K192" s="159" t="s">
        <v>706</v>
      </c>
      <c r="L192" s="160">
        <v>50897.26</v>
      </c>
      <c r="M192" s="161" t="s">
        <v>31</v>
      </c>
      <c r="N192" s="162" t="s">
        <v>31</v>
      </c>
      <c r="R192" s="137" t="s">
        <v>854</v>
      </c>
    </row>
    <row r="193" spans="1:25" s="132" customFormat="1" x14ac:dyDescent="0.2">
      <c r="A193" s="163"/>
      <c r="B193" s="164"/>
      <c r="C193" s="904" t="s">
        <v>855</v>
      </c>
      <c r="D193" s="904"/>
      <c r="E193" s="904"/>
      <c r="F193" s="904"/>
      <c r="G193" s="904"/>
      <c r="H193" s="904"/>
      <c r="I193" s="904"/>
      <c r="J193" s="904"/>
      <c r="K193" s="904"/>
      <c r="L193" s="904"/>
      <c r="M193" s="904"/>
      <c r="N193" s="912"/>
      <c r="X193" s="137" t="s">
        <v>855</v>
      </c>
    </row>
    <row r="194" spans="1:25" s="132" customFormat="1" ht="22.5" x14ac:dyDescent="0.2">
      <c r="A194" s="165"/>
      <c r="B194" s="166" t="s">
        <v>708</v>
      </c>
      <c r="C194" s="904" t="s">
        <v>709</v>
      </c>
      <c r="D194" s="904"/>
      <c r="E194" s="904"/>
      <c r="F194" s="904"/>
      <c r="G194" s="904"/>
      <c r="H194" s="904"/>
      <c r="I194" s="904"/>
      <c r="J194" s="904"/>
      <c r="K194" s="904"/>
      <c r="L194" s="904"/>
      <c r="M194" s="904"/>
      <c r="N194" s="912"/>
      <c r="S194" s="137" t="s">
        <v>709</v>
      </c>
    </row>
    <row r="195" spans="1:25" s="132" customFormat="1" x14ac:dyDescent="0.2">
      <c r="A195" s="920" t="s">
        <v>884</v>
      </c>
      <c r="B195" s="921"/>
      <c r="C195" s="921"/>
      <c r="D195" s="921"/>
      <c r="E195" s="921"/>
      <c r="F195" s="921"/>
      <c r="G195" s="921"/>
      <c r="H195" s="921"/>
      <c r="I195" s="921"/>
      <c r="J195" s="921"/>
      <c r="K195" s="921"/>
      <c r="L195" s="921"/>
      <c r="M195" s="921"/>
      <c r="N195" s="922"/>
      <c r="Q195" s="137" t="s">
        <v>884</v>
      </c>
    </row>
    <row r="196" spans="1:25" s="132" customFormat="1" ht="22.5" x14ac:dyDescent="0.2">
      <c r="A196" s="157" t="s">
        <v>380</v>
      </c>
      <c r="B196" s="158" t="s">
        <v>2692</v>
      </c>
      <c r="C196" s="917" t="s">
        <v>2693</v>
      </c>
      <c r="D196" s="917"/>
      <c r="E196" s="917"/>
      <c r="F196" s="159" t="s">
        <v>650</v>
      </c>
      <c r="G196" s="159" t="s">
        <v>31</v>
      </c>
      <c r="H196" s="159" t="s">
        <v>31</v>
      </c>
      <c r="I196" s="159" t="s">
        <v>1491</v>
      </c>
      <c r="J196" s="160" t="s">
        <v>31</v>
      </c>
      <c r="K196" s="159" t="s">
        <v>31</v>
      </c>
      <c r="L196" s="160" t="s">
        <v>31</v>
      </c>
      <c r="M196" s="161" t="s">
        <v>31</v>
      </c>
      <c r="N196" s="162" t="s">
        <v>31</v>
      </c>
      <c r="R196" s="137" t="s">
        <v>2693</v>
      </c>
    </row>
    <row r="197" spans="1:25" s="132" customFormat="1" x14ac:dyDescent="0.2">
      <c r="A197" s="163"/>
      <c r="B197" s="164"/>
      <c r="C197" s="904" t="s">
        <v>2694</v>
      </c>
      <c r="D197" s="904"/>
      <c r="E197" s="904"/>
      <c r="F197" s="904"/>
      <c r="G197" s="904"/>
      <c r="H197" s="904"/>
      <c r="I197" s="904"/>
      <c r="J197" s="904"/>
      <c r="K197" s="904"/>
      <c r="L197" s="904"/>
      <c r="M197" s="904"/>
      <c r="N197" s="912"/>
      <c r="Y197" s="137" t="s">
        <v>2694</v>
      </c>
    </row>
    <row r="198" spans="1:25" s="132" customFormat="1" ht="33.75" x14ac:dyDescent="0.2">
      <c r="A198" s="165"/>
      <c r="B198" s="166" t="s">
        <v>822</v>
      </c>
      <c r="C198" s="904" t="s">
        <v>519</v>
      </c>
      <c r="D198" s="904"/>
      <c r="E198" s="904"/>
      <c r="F198" s="904"/>
      <c r="G198" s="904"/>
      <c r="H198" s="904"/>
      <c r="I198" s="904"/>
      <c r="J198" s="904"/>
      <c r="K198" s="904"/>
      <c r="L198" s="904"/>
      <c r="M198" s="904"/>
      <c r="N198" s="912"/>
      <c r="S198" s="137" t="s">
        <v>519</v>
      </c>
    </row>
    <row r="199" spans="1:25" s="132" customFormat="1" x14ac:dyDescent="0.2">
      <c r="A199" s="167"/>
      <c r="B199" s="166" t="s">
        <v>225</v>
      </c>
      <c r="C199" s="904" t="s">
        <v>255</v>
      </c>
      <c r="D199" s="904"/>
      <c r="E199" s="904"/>
      <c r="F199" s="168" t="s">
        <v>31</v>
      </c>
      <c r="G199" s="168" t="s">
        <v>31</v>
      </c>
      <c r="H199" s="168" t="s">
        <v>31</v>
      </c>
      <c r="I199" s="168" t="s">
        <v>31</v>
      </c>
      <c r="J199" s="169">
        <v>260.94</v>
      </c>
      <c r="K199" s="168" t="s">
        <v>520</v>
      </c>
      <c r="L199" s="169">
        <v>1076.3800000000001</v>
      </c>
      <c r="M199" s="170" t="s">
        <v>31</v>
      </c>
      <c r="N199" s="171" t="s">
        <v>31</v>
      </c>
      <c r="T199" s="137" t="s">
        <v>255</v>
      </c>
    </row>
    <row r="200" spans="1:25" s="132" customFormat="1" x14ac:dyDescent="0.2">
      <c r="A200" s="167"/>
      <c r="B200" s="166" t="s">
        <v>235</v>
      </c>
      <c r="C200" s="904" t="s">
        <v>236</v>
      </c>
      <c r="D200" s="904"/>
      <c r="E200" s="904"/>
      <c r="F200" s="168" t="s">
        <v>31</v>
      </c>
      <c r="G200" s="168" t="s">
        <v>31</v>
      </c>
      <c r="H200" s="168" t="s">
        <v>31</v>
      </c>
      <c r="I200" s="168" t="s">
        <v>31</v>
      </c>
      <c r="J200" s="169">
        <v>148.59</v>
      </c>
      <c r="K200" s="168" t="s">
        <v>520</v>
      </c>
      <c r="L200" s="169">
        <v>612.92999999999995</v>
      </c>
      <c r="M200" s="170" t="s">
        <v>31</v>
      </c>
      <c r="N200" s="171" t="s">
        <v>31</v>
      </c>
      <c r="T200" s="137" t="s">
        <v>236</v>
      </c>
    </row>
    <row r="201" spans="1:25" s="132" customFormat="1" x14ac:dyDescent="0.2">
      <c r="A201" s="167"/>
      <c r="B201" s="166" t="s">
        <v>238</v>
      </c>
      <c r="C201" s="904" t="s">
        <v>239</v>
      </c>
      <c r="D201" s="904"/>
      <c r="E201" s="904"/>
      <c r="F201" s="168" t="s">
        <v>31</v>
      </c>
      <c r="G201" s="168" t="s">
        <v>31</v>
      </c>
      <c r="H201" s="168" t="s">
        <v>31</v>
      </c>
      <c r="I201" s="168" t="s">
        <v>31</v>
      </c>
      <c r="J201" s="169">
        <v>4.5199999999999996</v>
      </c>
      <c r="K201" s="168" t="s">
        <v>520</v>
      </c>
      <c r="L201" s="169">
        <v>18.649999999999999</v>
      </c>
      <c r="M201" s="170" t="s">
        <v>31</v>
      </c>
      <c r="N201" s="171" t="s">
        <v>31</v>
      </c>
      <c r="T201" s="137" t="s">
        <v>239</v>
      </c>
    </row>
    <row r="202" spans="1:25" s="132" customFormat="1" x14ac:dyDescent="0.2">
      <c r="A202" s="167"/>
      <c r="B202" s="166" t="s">
        <v>256</v>
      </c>
      <c r="C202" s="904" t="s">
        <v>257</v>
      </c>
      <c r="D202" s="904"/>
      <c r="E202" s="904"/>
      <c r="F202" s="168" t="s">
        <v>31</v>
      </c>
      <c r="G202" s="168" t="s">
        <v>31</v>
      </c>
      <c r="H202" s="168" t="s">
        <v>31</v>
      </c>
      <c r="I202" s="168" t="s">
        <v>31</v>
      </c>
      <c r="J202" s="169">
        <v>600.62</v>
      </c>
      <c r="K202" s="168" t="s">
        <v>31</v>
      </c>
      <c r="L202" s="169">
        <v>1982.05</v>
      </c>
      <c r="M202" s="170" t="s">
        <v>31</v>
      </c>
      <c r="N202" s="171" t="s">
        <v>31</v>
      </c>
      <c r="T202" s="137" t="s">
        <v>257</v>
      </c>
    </row>
    <row r="203" spans="1:25" s="132" customFormat="1" x14ac:dyDescent="0.2">
      <c r="A203" s="167"/>
      <c r="B203" s="166" t="s">
        <v>31</v>
      </c>
      <c r="C203" s="904" t="s">
        <v>258</v>
      </c>
      <c r="D203" s="904"/>
      <c r="E203" s="904"/>
      <c r="F203" s="168" t="s">
        <v>241</v>
      </c>
      <c r="G203" s="168" t="s">
        <v>2695</v>
      </c>
      <c r="H203" s="168" t="s">
        <v>520</v>
      </c>
      <c r="I203" s="168" t="s">
        <v>2696</v>
      </c>
      <c r="J203" s="169" t="s">
        <v>31</v>
      </c>
      <c r="K203" s="168" t="s">
        <v>31</v>
      </c>
      <c r="L203" s="169" t="s">
        <v>31</v>
      </c>
      <c r="M203" s="170" t="s">
        <v>31</v>
      </c>
      <c r="N203" s="171" t="s">
        <v>31</v>
      </c>
      <c r="U203" s="137" t="s">
        <v>258</v>
      </c>
    </row>
    <row r="204" spans="1:25" s="132" customFormat="1" x14ac:dyDescent="0.2">
      <c r="A204" s="167"/>
      <c r="B204" s="166" t="s">
        <v>31</v>
      </c>
      <c r="C204" s="904" t="s">
        <v>240</v>
      </c>
      <c r="D204" s="904"/>
      <c r="E204" s="904"/>
      <c r="F204" s="168" t="s">
        <v>241</v>
      </c>
      <c r="G204" s="168" t="s">
        <v>2697</v>
      </c>
      <c r="H204" s="168" t="s">
        <v>520</v>
      </c>
      <c r="I204" s="168" t="s">
        <v>2370</v>
      </c>
      <c r="J204" s="169" t="s">
        <v>31</v>
      </c>
      <c r="K204" s="168" t="s">
        <v>31</v>
      </c>
      <c r="L204" s="169" t="s">
        <v>31</v>
      </c>
      <c r="M204" s="170" t="s">
        <v>31</v>
      </c>
      <c r="N204" s="171" t="s">
        <v>31</v>
      </c>
      <c r="U204" s="137" t="s">
        <v>240</v>
      </c>
    </row>
    <row r="205" spans="1:25" s="132" customFormat="1" x14ac:dyDescent="0.2">
      <c r="A205" s="167"/>
      <c r="B205" s="166" t="s">
        <v>31</v>
      </c>
      <c r="C205" s="917" t="s">
        <v>244</v>
      </c>
      <c r="D205" s="917"/>
      <c r="E205" s="917"/>
      <c r="F205" s="159" t="s">
        <v>31</v>
      </c>
      <c r="G205" s="159" t="s">
        <v>31</v>
      </c>
      <c r="H205" s="159" t="s">
        <v>31</v>
      </c>
      <c r="I205" s="159" t="s">
        <v>31</v>
      </c>
      <c r="J205" s="160">
        <v>1010.15</v>
      </c>
      <c r="K205" s="159" t="s">
        <v>31</v>
      </c>
      <c r="L205" s="160">
        <v>3671.36</v>
      </c>
      <c r="M205" s="161" t="s">
        <v>31</v>
      </c>
      <c r="N205" s="162" t="s">
        <v>31</v>
      </c>
      <c r="V205" s="137" t="s">
        <v>244</v>
      </c>
    </row>
    <row r="206" spans="1:25" s="132" customFormat="1" x14ac:dyDescent="0.2">
      <c r="A206" s="167"/>
      <c r="B206" s="166" t="s">
        <v>31</v>
      </c>
      <c r="C206" s="904" t="s">
        <v>245</v>
      </c>
      <c r="D206" s="904"/>
      <c r="E206" s="904"/>
      <c r="F206" s="168" t="s">
        <v>31</v>
      </c>
      <c r="G206" s="168" t="s">
        <v>31</v>
      </c>
      <c r="H206" s="168" t="s">
        <v>31</v>
      </c>
      <c r="I206" s="168" t="s">
        <v>31</v>
      </c>
      <c r="J206" s="169" t="s">
        <v>31</v>
      </c>
      <c r="K206" s="168" t="s">
        <v>31</v>
      </c>
      <c r="L206" s="169">
        <v>1095.03</v>
      </c>
      <c r="M206" s="170" t="s">
        <v>31</v>
      </c>
      <c r="N206" s="171" t="s">
        <v>31</v>
      </c>
      <c r="U206" s="137" t="s">
        <v>245</v>
      </c>
    </row>
    <row r="207" spans="1:25" s="132" customFormat="1" ht="22.5" x14ac:dyDescent="0.2">
      <c r="A207" s="167"/>
      <c r="B207" s="166" t="s">
        <v>892</v>
      </c>
      <c r="C207" s="904" t="s">
        <v>893</v>
      </c>
      <c r="D207" s="904"/>
      <c r="E207" s="904"/>
      <c r="F207" s="168" t="s">
        <v>144</v>
      </c>
      <c r="G207" s="168" t="s">
        <v>248</v>
      </c>
      <c r="H207" s="168" t="s">
        <v>31</v>
      </c>
      <c r="I207" s="168" t="s">
        <v>248</v>
      </c>
      <c r="J207" s="169" t="s">
        <v>31</v>
      </c>
      <c r="K207" s="168" t="s">
        <v>31</v>
      </c>
      <c r="L207" s="169">
        <v>1040.28</v>
      </c>
      <c r="M207" s="170" t="s">
        <v>31</v>
      </c>
      <c r="N207" s="171" t="s">
        <v>31</v>
      </c>
      <c r="U207" s="137" t="s">
        <v>893</v>
      </c>
    </row>
    <row r="208" spans="1:25" s="132" customFormat="1" ht="22.5" x14ac:dyDescent="0.2">
      <c r="A208" s="167"/>
      <c r="B208" s="166" t="s">
        <v>894</v>
      </c>
      <c r="C208" s="904" t="s">
        <v>895</v>
      </c>
      <c r="D208" s="904"/>
      <c r="E208" s="904"/>
      <c r="F208" s="168" t="s">
        <v>144</v>
      </c>
      <c r="G208" s="168" t="s">
        <v>554</v>
      </c>
      <c r="H208" s="168" t="s">
        <v>31</v>
      </c>
      <c r="I208" s="168" t="s">
        <v>554</v>
      </c>
      <c r="J208" s="169" t="s">
        <v>31</v>
      </c>
      <c r="K208" s="168" t="s">
        <v>31</v>
      </c>
      <c r="L208" s="169">
        <v>711.77</v>
      </c>
      <c r="M208" s="170" t="s">
        <v>31</v>
      </c>
      <c r="N208" s="171" t="s">
        <v>31</v>
      </c>
      <c r="U208" s="137" t="s">
        <v>895</v>
      </c>
    </row>
    <row r="209" spans="1:25" s="132" customFormat="1" x14ac:dyDescent="0.2">
      <c r="A209" s="172"/>
      <c r="B209" s="173"/>
      <c r="C209" s="918" t="s">
        <v>252</v>
      </c>
      <c r="D209" s="918"/>
      <c r="E209" s="918"/>
      <c r="F209" s="174" t="s">
        <v>31</v>
      </c>
      <c r="G209" s="174" t="s">
        <v>31</v>
      </c>
      <c r="H209" s="174" t="s">
        <v>31</v>
      </c>
      <c r="I209" s="174" t="s">
        <v>31</v>
      </c>
      <c r="J209" s="175" t="s">
        <v>31</v>
      </c>
      <c r="K209" s="174" t="s">
        <v>31</v>
      </c>
      <c r="L209" s="175">
        <v>5423.41</v>
      </c>
      <c r="M209" s="161" t="s">
        <v>31</v>
      </c>
      <c r="N209" s="176" t="s">
        <v>31</v>
      </c>
      <c r="W209" s="137" t="s">
        <v>252</v>
      </c>
    </row>
    <row r="210" spans="1:25" s="132" customFormat="1" ht="45" x14ac:dyDescent="0.2">
      <c r="A210" s="157" t="s">
        <v>383</v>
      </c>
      <c r="B210" s="158" t="s">
        <v>2698</v>
      </c>
      <c r="C210" s="917" t="s">
        <v>2699</v>
      </c>
      <c r="D210" s="917"/>
      <c r="E210" s="917"/>
      <c r="F210" s="159" t="s">
        <v>744</v>
      </c>
      <c r="G210" s="159" t="s">
        <v>31</v>
      </c>
      <c r="H210" s="159" t="s">
        <v>31</v>
      </c>
      <c r="I210" s="159" t="s">
        <v>2700</v>
      </c>
      <c r="J210" s="160">
        <v>9.18</v>
      </c>
      <c r="K210" s="159" t="s">
        <v>31</v>
      </c>
      <c r="L210" s="160">
        <v>3120.28</v>
      </c>
      <c r="M210" s="161" t="s">
        <v>31</v>
      </c>
      <c r="N210" s="162" t="s">
        <v>31</v>
      </c>
      <c r="R210" s="137" t="s">
        <v>2699</v>
      </c>
    </row>
    <row r="211" spans="1:25" s="132" customFormat="1" x14ac:dyDescent="0.2">
      <c r="A211" s="163"/>
      <c r="B211" s="164"/>
      <c r="C211" s="904" t="s">
        <v>2701</v>
      </c>
      <c r="D211" s="904"/>
      <c r="E211" s="904"/>
      <c r="F211" s="904"/>
      <c r="G211" s="904"/>
      <c r="H211" s="904"/>
      <c r="I211" s="904"/>
      <c r="J211" s="904"/>
      <c r="K211" s="904"/>
      <c r="L211" s="904"/>
      <c r="M211" s="904"/>
      <c r="N211" s="912"/>
      <c r="Y211" s="137" t="s">
        <v>2701</v>
      </c>
    </row>
    <row r="212" spans="1:25" s="132" customFormat="1" ht="45" x14ac:dyDescent="0.2">
      <c r="A212" s="157" t="s">
        <v>398</v>
      </c>
      <c r="B212" s="158" t="s">
        <v>926</v>
      </c>
      <c r="C212" s="917" t="s">
        <v>927</v>
      </c>
      <c r="D212" s="917"/>
      <c r="E212" s="917"/>
      <c r="F212" s="159" t="s">
        <v>650</v>
      </c>
      <c r="G212" s="159" t="s">
        <v>31</v>
      </c>
      <c r="H212" s="159" t="s">
        <v>31</v>
      </c>
      <c r="I212" s="159" t="s">
        <v>1491</v>
      </c>
      <c r="J212" s="160" t="s">
        <v>31</v>
      </c>
      <c r="K212" s="159" t="s">
        <v>31</v>
      </c>
      <c r="L212" s="160" t="s">
        <v>31</v>
      </c>
      <c r="M212" s="161" t="s">
        <v>31</v>
      </c>
      <c r="N212" s="162" t="s">
        <v>31</v>
      </c>
      <c r="R212" s="137" t="s">
        <v>927</v>
      </c>
    </row>
    <row r="213" spans="1:25" s="132" customFormat="1" x14ac:dyDescent="0.2">
      <c r="A213" s="163"/>
      <c r="B213" s="164"/>
      <c r="C213" s="904" t="s">
        <v>2694</v>
      </c>
      <c r="D213" s="904"/>
      <c r="E213" s="904"/>
      <c r="F213" s="904"/>
      <c r="G213" s="904"/>
      <c r="H213" s="904"/>
      <c r="I213" s="904"/>
      <c r="J213" s="904"/>
      <c r="K213" s="904"/>
      <c r="L213" s="904"/>
      <c r="M213" s="904"/>
      <c r="N213" s="912"/>
      <c r="Y213" s="137" t="s">
        <v>2694</v>
      </c>
    </row>
    <row r="214" spans="1:25" s="132" customFormat="1" ht="33.75" x14ac:dyDescent="0.2">
      <c r="A214" s="165"/>
      <c r="B214" s="166" t="s">
        <v>822</v>
      </c>
      <c r="C214" s="904" t="s">
        <v>519</v>
      </c>
      <c r="D214" s="904"/>
      <c r="E214" s="904"/>
      <c r="F214" s="904"/>
      <c r="G214" s="904"/>
      <c r="H214" s="904"/>
      <c r="I214" s="904"/>
      <c r="J214" s="904"/>
      <c r="K214" s="904"/>
      <c r="L214" s="904"/>
      <c r="M214" s="904"/>
      <c r="N214" s="912"/>
      <c r="S214" s="137" t="s">
        <v>519</v>
      </c>
    </row>
    <row r="215" spans="1:25" s="132" customFormat="1" x14ac:dyDescent="0.2">
      <c r="A215" s="167"/>
      <c r="B215" s="166" t="s">
        <v>225</v>
      </c>
      <c r="C215" s="904" t="s">
        <v>255</v>
      </c>
      <c r="D215" s="904"/>
      <c r="E215" s="904"/>
      <c r="F215" s="168" t="s">
        <v>31</v>
      </c>
      <c r="G215" s="168" t="s">
        <v>31</v>
      </c>
      <c r="H215" s="168" t="s">
        <v>31</v>
      </c>
      <c r="I215" s="168" t="s">
        <v>31</v>
      </c>
      <c r="J215" s="169">
        <v>42.21</v>
      </c>
      <c r="K215" s="168" t="s">
        <v>520</v>
      </c>
      <c r="L215" s="169">
        <v>174.12</v>
      </c>
      <c r="M215" s="170" t="s">
        <v>31</v>
      </c>
      <c r="N215" s="171" t="s">
        <v>31</v>
      </c>
      <c r="T215" s="137" t="s">
        <v>255</v>
      </c>
    </row>
    <row r="216" spans="1:25" s="132" customFormat="1" x14ac:dyDescent="0.2">
      <c r="A216" s="167"/>
      <c r="B216" s="166" t="s">
        <v>235</v>
      </c>
      <c r="C216" s="904" t="s">
        <v>236</v>
      </c>
      <c r="D216" s="904"/>
      <c r="E216" s="904"/>
      <c r="F216" s="168" t="s">
        <v>31</v>
      </c>
      <c r="G216" s="168" t="s">
        <v>31</v>
      </c>
      <c r="H216" s="168" t="s">
        <v>31</v>
      </c>
      <c r="I216" s="168" t="s">
        <v>31</v>
      </c>
      <c r="J216" s="169">
        <v>1.81</v>
      </c>
      <c r="K216" s="168" t="s">
        <v>520</v>
      </c>
      <c r="L216" s="169">
        <v>7.47</v>
      </c>
      <c r="M216" s="170" t="s">
        <v>31</v>
      </c>
      <c r="N216" s="171" t="s">
        <v>31</v>
      </c>
      <c r="T216" s="137" t="s">
        <v>236</v>
      </c>
    </row>
    <row r="217" spans="1:25" s="132" customFormat="1" x14ac:dyDescent="0.2">
      <c r="A217" s="167"/>
      <c r="B217" s="166" t="s">
        <v>238</v>
      </c>
      <c r="C217" s="904" t="s">
        <v>239</v>
      </c>
      <c r="D217" s="904"/>
      <c r="E217" s="904"/>
      <c r="F217" s="168" t="s">
        <v>31</v>
      </c>
      <c r="G217" s="168" t="s">
        <v>31</v>
      </c>
      <c r="H217" s="168" t="s">
        <v>31</v>
      </c>
      <c r="I217" s="168" t="s">
        <v>31</v>
      </c>
      <c r="J217" s="169">
        <v>0.26</v>
      </c>
      <c r="K217" s="168" t="s">
        <v>520</v>
      </c>
      <c r="L217" s="169">
        <v>1.07</v>
      </c>
      <c r="M217" s="170" t="s">
        <v>31</v>
      </c>
      <c r="N217" s="171" t="s">
        <v>31</v>
      </c>
      <c r="T217" s="137" t="s">
        <v>239</v>
      </c>
    </row>
    <row r="218" spans="1:25" s="132" customFormat="1" x14ac:dyDescent="0.2">
      <c r="A218" s="167"/>
      <c r="B218" s="166" t="s">
        <v>256</v>
      </c>
      <c r="C218" s="904" t="s">
        <v>257</v>
      </c>
      <c r="D218" s="904"/>
      <c r="E218" s="904"/>
      <c r="F218" s="168" t="s">
        <v>31</v>
      </c>
      <c r="G218" s="168" t="s">
        <v>31</v>
      </c>
      <c r="H218" s="168" t="s">
        <v>31</v>
      </c>
      <c r="I218" s="168" t="s">
        <v>31</v>
      </c>
      <c r="J218" s="169">
        <v>11.27</v>
      </c>
      <c r="K218" s="168" t="s">
        <v>31</v>
      </c>
      <c r="L218" s="169">
        <v>37.19</v>
      </c>
      <c r="M218" s="170" t="s">
        <v>31</v>
      </c>
      <c r="N218" s="171" t="s">
        <v>31</v>
      </c>
      <c r="T218" s="137" t="s">
        <v>257</v>
      </c>
    </row>
    <row r="219" spans="1:25" s="132" customFormat="1" x14ac:dyDescent="0.2">
      <c r="A219" s="167"/>
      <c r="B219" s="166" t="s">
        <v>31</v>
      </c>
      <c r="C219" s="904" t="s">
        <v>258</v>
      </c>
      <c r="D219" s="904"/>
      <c r="E219" s="904"/>
      <c r="F219" s="168" t="s">
        <v>241</v>
      </c>
      <c r="G219" s="168" t="s">
        <v>928</v>
      </c>
      <c r="H219" s="168" t="s">
        <v>520</v>
      </c>
      <c r="I219" s="168" t="s">
        <v>2702</v>
      </c>
      <c r="J219" s="169" t="s">
        <v>31</v>
      </c>
      <c r="K219" s="168" t="s">
        <v>31</v>
      </c>
      <c r="L219" s="169" t="s">
        <v>31</v>
      </c>
      <c r="M219" s="170" t="s">
        <v>31</v>
      </c>
      <c r="N219" s="171" t="s">
        <v>31</v>
      </c>
      <c r="U219" s="137" t="s">
        <v>258</v>
      </c>
    </row>
    <row r="220" spans="1:25" s="132" customFormat="1" x14ac:dyDescent="0.2">
      <c r="A220" s="167"/>
      <c r="B220" s="166" t="s">
        <v>31</v>
      </c>
      <c r="C220" s="904" t="s">
        <v>240</v>
      </c>
      <c r="D220" s="904"/>
      <c r="E220" s="904"/>
      <c r="F220" s="168" t="s">
        <v>241</v>
      </c>
      <c r="G220" s="168" t="s">
        <v>925</v>
      </c>
      <c r="H220" s="168" t="s">
        <v>520</v>
      </c>
      <c r="I220" s="168" t="s">
        <v>2703</v>
      </c>
      <c r="J220" s="169" t="s">
        <v>31</v>
      </c>
      <c r="K220" s="168" t="s">
        <v>31</v>
      </c>
      <c r="L220" s="169" t="s">
        <v>31</v>
      </c>
      <c r="M220" s="170" t="s">
        <v>31</v>
      </c>
      <c r="N220" s="171" t="s">
        <v>31</v>
      </c>
      <c r="U220" s="137" t="s">
        <v>240</v>
      </c>
    </row>
    <row r="221" spans="1:25" s="132" customFormat="1" x14ac:dyDescent="0.2">
      <c r="A221" s="167"/>
      <c r="B221" s="166" t="s">
        <v>31</v>
      </c>
      <c r="C221" s="917" t="s">
        <v>244</v>
      </c>
      <c r="D221" s="917"/>
      <c r="E221" s="917"/>
      <c r="F221" s="159" t="s">
        <v>31</v>
      </c>
      <c r="G221" s="159" t="s">
        <v>31</v>
      </c>
      <c r="H221" s="159" t="s">
        <v>31</v>
      </c>
      <c r="I221" s="159" t="s">
        <v>31</v>
      </c>
      <c r="J221" s="160">
        <v>55.29</v>
      </c>
      <c r="K221" s="159" t="s">
        <v>31</v>
      </c>
      <c r="L221" s="160">
        <v>218.78</v>
      </c>
      <c r="M221" s="161" t="s">
        <v>31</v>
      </c>
      <c r="N221" s="162" t="s">
        <v>31</v>
      </c>
      <c r="V221" s="137" t="s">
        <v>244</v>
      </c>
    </row>
    <row r="222" spans="1:25" s="132" customFormat="1" x14ac:dyDescent="0.2">
      <c r="A222" s="167"/>
      <c r="B222" s="166" t="s">
        <v>31</v>
      </c>
      <c r="C222" s="904" t="s">
        <v>245</v>
      </c>
      <c r="D222" s="904"/>
      <c r="E222" s="904"/>
      <c r="F222" s="168" t="s">
        <v>31</v>
      </c>
      <c r="G222" s="168" t="s">
        <v>31</v>
      </c>
      <c r="H222" s="168" t="s">
        <v>31</v>
      </c>
      <c r="I222" s="168" t="s">
        <v>31</v>
      </c>
      <c r="J222" s="169" t="s">
        <v>31</v>
      </c>
      <c r="K222" s="168" t="s">
        <v>31</v>
      </c>
      <c r="L222" s="169">
        <v>175.19</v>
      </c>
      <c r="M222" s="170" t="s">
        <v>31</v>
      </c>
      <c r="N222" s="171" t="s">
        <v>31</v>
      </c>
      <c r="U222" s="137" t="s">
        <v>245</v>
      </c>
    </row>
    <row r="223" spans="1:25" s="132" customFormat="1" ht="22.5" x14ac:dyDescent="0.2">
      <c r="A223" s="167"/>
      <c r="B223" s="166" t="s">
        <v>892</v>
      </c>
      <c r="C223" s="904" t="s">
        <v>893</v>
      </c>
      <c r="D223" s="904"/>
      <c r="E223" s="904"/>
      <c r="F223" s="168" t="s">
        <v>144</v>
      </c>
      <c r="G223" s="168" t="s">
        <v>248</v>
      </c>
      <c r="H223" s="168" t="s">
        <v>31</v>
      </c>
      <c r="I223" s="168" t="s">
        <v>248</v>
      </c>
      <c r="J223" s="169" t="s">
        <v>31</v>
      </c>
      <c r="K223" s="168" t="s">
        <v>31</v>
      </c>
      <c r="L223" s="169">
        <v>166.43</v>
      </c>
      <c r="M223" s="170" t="s">
        <v>31</v>
      </c>
      <c r="N223" s="171" t="s">
        <v>31</v>
      </c>
      <c r="U223" s="137" t="s">
        <v>893</v>
      </c>
    </row>
    <row r="224" spans="1:25" s="132" customFormat="1" ht="22.5" x14ac:dyDescent="0.2">
      <c r="A224" s="167"/>
      <c r="B224" s="166" t="s">
        <v>894</v>
      </c>
      <c r="C224" s="904" t="s">
        <v>895</v>
      </c>
      <c r="D224" s="904"/>
      <c r="E224" s="904"/>
      <c r="F224" s="168" t="s">
        <v>144</v>
      </c>
      <c r="G224" s="168" t="s">
        <v>554</v>
      </c>
      <c r="H224" s="168" t="s">
        <v>31</v>
      </c>
      <c r="I224" s="168" t="s">
        <v>554</v>
      </c>
      <c r="J224" s="169" t="s">
        <v>31</v>
      </c>
      <c r="K224" s="168" t="s">
        <v>31</v>
      </c>
      <c r="L224" s="169">
        <v>113.87</v>
      </c>
      <c r="M224" s="170" t="s">
        <v>31</v>
      </c>
      <c r="N224" s="171" t="s">
        <v>31</v>
      </c>
      <c r="U224" s="137" t="s">
        <v>895</v>
      </c>
    </row>
    <row r="225" spans="1:25" s="132" customFormat="1" x14ac:dyDescent="0.2">
      <c r="A225" s="172"/>
      <c r="B225" s="173"/>
      <c r="C225" s="918" t="s">
        <v>252</v>
      </c>
      <c r="D225" s="918"/>
      <c r="E225" s="918"/>
      <c r="F225" s="174" t="s">
        <v>31</v>
      </c>
      <c r="G225" s="174" t="s">
        <v>31</v>
      </c>
      <c r="H225" s="174" t="s">
        <v>31</v>
      </c>
      <c r="I225" s="174" t="s">
        <v>31</v>
      </c>
      <c r="J225" s="175" t="s">
        <v>31</v>
      </c>
      <c r="K225" s="174" t="s">
        <v>31</v>
      </c>
      <c r="L225" s="175">
        <v>499.08</v>
      </c>
      <c r="M225" s="161" t="s">
        <v>31</v>
      </c>
      <c r="N225" s="176" t="s">
        <v>31</v>
      </c>
      <c r="W225" s="137" t="s">
        <v>252</v>
      </c>
    </row>
    <row r="226" spans="1:25" s="132" customFormat="1" ht="56.25" x14ac:dyDescent="0.2">
      <c r="A226" s="157" t="s">
        <v>404</v>
      </c>
      <c r="B226" s="158" t="s">
        <v>1238</v>
      </c>
      <c r="C226" s="917" t="s">
        <v>1239</v>
      </c>
      <c r="D226" s="917"/>
      <c r="E226" s="917"/>
      <c r="F226" s="159" t="s">
        <v>650</v>
      </c>
      <c r="G226" s="159" t="s">
        <v>31</v>
      </c>
      <c r="H226" s="159" t="s">
        <v>31</v>
      </c>
      <c r="I226" s="159" t="s">
        <v>2704</v>
      </c>
      <c r="J226" s="160" t="s">
        <v>31</v>
      </c>
      <c r="K226" s="159" t="s">
        <v>31</v>
      </c>
      <c r="L226" s="160" t="s">
        <v>31</v>
      </c>
      <c r="M226" s="161" t="s">
        <v>31</v>
      </c>
      <c r="N226" s="162" t="s">
        <v>31</v>
      </c>
      <c r="R226" s="137" t="s">
        <v>1239</v>
      </c>
    </row>
    <row r="227" spans="1:25" s="132" customFormat="1" x14ac:dyDescent="0.2">
      <c r="A227" s="163"/>
      <c r="B227" s="164"/>
      <c r="C227" s="904" t="s">
        <v>2705</v>
      </c>
      <c r="D227" s="904"/>
      <c r="E227" s="904"/>
      <c r="F227" s="904"/>
      <c r="G227" s="904"/>
      <c r="H227" s="904"/>
      <c r="I227" s="904"/>
      <c r="J227" s="904"/>
      <c r="K227" s="904"/>
      <c r="L227" s="904"/>
      <c r="M227" s="904"/>
      <c r="N227" s="912"/>
      <c r="Y227" s="137" t="s">
        <v>2705</v>
      </c>
    </row>
    <row r="228" spans="1:25" s="132" customFormat="1" ht="33.75" x14ac:dyDescent="0.2">
      <c r="A228" s="165"/>
      <c r="B228" s="166" t="s">
        <v>822</v>
      </c>
      <c r="C228" s="904" t="s">
        <v>519</v>
      </c>
      <c r="D228" s="904"/>
      <c r="E228" s="904"/>
      <c r="F228" s="904"/>
      <c r="G228" s="904"/>
      <c r="H228" s="904"/>
      <c r="I228" s="904"/>
      <c r="J228" s="904"/>
      <c r="K228" s="904"/>
      <c r="L228" s="904"/>
      <c r="M228" s="904"/>
      <c r="N228" s="912"/>
      <c r="S228" s="137" t="s">
        <v>519</v>
      </c>
    </row>
    <row r="229" spans="1:25" s="132" customFormat="1" x14ac:dyDescent="0.2">
      <c r="A229" s="167"/>
      <c r="B229" s="166" t="s">
        <v>225</v>
      </c>
      <c r="C229" s="904" t="s">
        <v>255</v>
      </c>
      <c r="D229" s="904"/>
      <c r="E229" s="904"/>
      <c r="F229" s="168" t="s">
        <v>31</v>
      </c>
      <c r="G229" s="168" t="s">
        <v>31</v>
      </c>
      <c r="H229" s="168" t="s">
        <v>31</v>
      </c>
      <c r="I229" s="168" t="s">
        <v>31</v>
      </c>
      <c r="J229" s="169">
        <v>17.2</v>
      </c>
      <c r="K229" s="168" t="s">
        <v>520</v>
      </c>
      <c r="L229" s="169">
        <v>135.24</v>
      </c>
      <c r="M229" s="170" t="s">
        <v>31</v>
      </c>
      <c r="N229" s="171" t="s">
        <v>31</v>
      </c>
      <c r="T229" s="137" t="s">
        <v>255</v>
      </c>
    </row>
    <row r="230" spans="1:25" s="132" customFormat="1" x14ac:dyDescent="0.2">
      <c r="A230" s="167"/>
      <c r="B230" s="166" t="s">
        <v>235</v>
      </c>
      <c r="C230" s="904" t="s">
        <v>236</v>
      </c>
      <c r="D230" s="904"/>
      <c r="E230" s="904"/>
      <c r="F230" s="168" t="s">
        <v>31</v>
      </c>
      <c r="G230" s="168" t="s">
        <v>31</v>
      </c>
      <c r="H230" s="168" t="s">
        <v>31</v>
      </c>
      <c r="I230" s="168" t="s">
        <v>31</v>
      </c>
      <c r="J230" s="169">
        <v>1.81</v>
      </c>
      <c r="K230" s="168" t="s">
        <v>520</v>
      </c>
      <c r="L230" s="169">
        <v>14.23</v>
      </c>
      <c r="M230" s="170" t="s">
        <v>31</v>
      </c>
      <c r="N230" s="171" t="s">
        <v>31</v>
      </c>
      <c r="T230" s="137" t="s">
        <v>236</v>
      </c>
    </row>
    <row r="231" spans="1:25" s="132" customFormat="1" x14ac:dyDescent="0.2">
      <c r="A231" s="167"/>
      <c r="B231" s="166" t="s">
        <v>238</v>
      </c>
      <c r="C231" s="904" t="s">
        <v>239</v>
      </c>
      <c r="D231" s="904"/>
      <c r="E231" s="904"/>
      <c r="F231" s="168" t="s">
        <v>31</v>
      </c>
      <c r="G231" s="168" t="s">
        <v>31</v>
      </c>
      <c r="H231" s="168" t="s">
        <v>31</v>
      </c>
      <c r="I231" s="168" t="s">
        <v>31</v>
      </c>
      <c r="J231" s="169">
        <v>0.26</v>
      </c>
      <c r="K231" s="168" t="s">
        <v>520</v>
      </c>
      <c r="L231" s="169">
        <v>2.04</v>
      </c>
      <c r="M231" s="170" t="s">
        <v>31</v>
      </c>
      <c r="N231" s="171" t="s">
        <v>31</v>
      </c>
      <c r="T231" s="137" t="s">
        <v>239</v>
      </c>
    </row>
    <row r="232" spans="1:25" s="132" customFormat="1" x14ac:dyDescent="0.2">
      <c r="A232" s="167"/>
      <c r="B232" s="166" t="s">
        <v>256</v>
      </c>
      <c r="C232" s="904" t="s">
        <v>257</v>
      </c>
      <c r="D232" s="904"/>
      <c r="E232" s="904"/>
      <c r="F232" s="168" t="s">
        <v>31</v>
      </c>
      <c r="G232" s="168" t="s">
        <v>31</v>
      </c>
      <c r="H232" s="168" t="s">
        <v>31</v>
      </c>
      <c r="I232" s="168" t="s">
        <v>31</v>
      </c>
      <c r="J232" s="169">
        <v>8.31</v>
      </c>
      <c r="K232" s="168" t="s">
        <v>31</v>
      </c>
      <c r="L232" s="169">
        <v>52.27</v>
      </c>
      <c r="M232" s="170" t="s">
        <v>31</v>
      </c>
      <c r="N232" s="171" t="s">
        <v>31</v>
      </c>
      <c r="T232" s="137" t="s">
        <v>257</v>
      </c>
    </row>
    <row r="233" spans="1:25" s="132" customFormat="1" x14ac:dyDescent="0.2">
      <c r="A233" s="167"/>
      <c r="B233" s="166" t="s">
        <v>31</v>
      </c>
      <c r="C233" s="904" t="s">
        <v>258</v>
      </c>
      <c r="D233" s="904"/>
      <c r="E233" s="904"/>
      <c r="F233" s="168" t="s">
        <v>241</v>
      </c>
      <c r="G233" s="168" t="s">
        <v>1240</v>
      </c>
      <c r="H233" s="168" t="s">
        <v>520</v>
      </c>
      <c r="I233" s="168" t="s">
        <v>2706</v>
      </c>
      <c r="J233" s="169" t="s">
        <v>31</v>
      </c>
      <c r="K233" s="168" t="s">
        <v>31</v>
      </c>
      <c r="L233" s="169" t="s">
        <v>31</v>
      </c>
      <c r="M233" s="170" t="s">
        <v>31</v>
      </c>
      <c r="N233" s="171" t="s">
        <v>31</v>
      </c>
      <c r="U233" s="137" t="s">
        <v>258</v>
      </c>
    </row>
    <row r="234" spans="1:25" s="132" customFormat="1" x14ac:dyDescent="0.2">
      <c r="A234" s="167"/>
      <c r="B234" s="166" t="s">
        <v>31</v>
      </c>
      <c r="C234" s="904" t="s">
        <v>240</v>
      </c>
      <c r="D234" s="904"/>
      <c r="E234" s="904"/>
      <c r="F234" s="168" t="s">
        <v>241</v>
      </c>
      <c r="G234" s="168" t="s">
        <v>925</v>
      </c>
      <c r="H234" s="168" t="s">
        <v>520</v>
      </c>
      <c r="I234" s="168" t="s">
        <v>2707</v>
      </c>
      <c r="J234" s="169" t="s">
        <v>31</v>
      </c>
      <c r="K234" s="168" t="s">
        <v>31</v>
      </c>
      <c r="L234" s="169" t="s">
        <v>31</v>
      </c>
      <c r="M234" s="170" t="s">
        <v>31</v>
      </c>
      <c r="N234" s="171" t="s">
        <v>31</v>
      </c>
      <c r="U234" s="137" t="s">
        <v>240</v>
      </c>
    </row>
    <row r="235" spans="1:25" s="132" customFormat="1" x14ac:dyDescent="0.2">
      <c r="A235" s="167"/>
      <c r="B235" s="166" t="s">
        <v>31</v>
      </c>
      <c r="C235" s="917" t="s">
        <v>244</v>
      </c>
      <c r="D235" s="917"/>
      <c r="E235" s="917"/>
      <c r="F235" s="159" t="s">
        <v>31</v>
      </c>
      <c r="G235" s="159" t="s">
        <v>31</v>
      </c>
      <c r="H235" s="159" t="s">
        <v>31</v>
      </c>
      <c r="I235" s="159" t="s">
        <v>31</v>
      </c>
      <c r="J235" s="160">
        <v>27.32</v>
      </c>
      <c r="K235" s="159" t="s">
        <v>31</v>
      </c>
      <c r="L235" s="160">
        <v>201.74</v>
      </c>
      <c r="M235" s="161" t="s">
        <v>31</v>
      </c>
      <c r="N235" s="162" t="s">
        <v>31</v>
      </c>
      <c r="V235" s="137" t="s">
        <v>244</v>
      </c>
    </row>
    <row r="236" spans="1:25" s="132" customFormat="1" x14ac:dyDescent="0.2">
      <c r="A236" s="167"/>
      <c r="B236" s="166" t="s">
        <v>31</v>
      </c>
      <c r="C236" s="904" t="s">
        <v>245</v>
      </c>
      <c r="D236" s="904"/>
      <c r="E236" s="904"/>
      <c r="F236" s="168" t="s">
        <v>31</v>
      </c>
      <c r="G236" s="168" t="s">
        <v>31</v>
      </c>
      <c r="H236" s="168" t="s">
        <v>31</v>
      </c>
      <c r="I236" s="168" t="s">
        <v>31</v>
      </c>
      <c r="J236" s="169" t="s">
        <v>31</v>
      </c>
      <c r="K236" s="168" t="s">
        <v>31</v>
      </c>
      <c r="L236" s="169">
        <v>137.28</v>
      </c>
      <c r="M236" s="170" t="s">
        <v>31</v>
      </c>
      <c r="N236" s="171" t="s">
        <v>31</v>
      </c>
      <c r="U236" s="137" t="s">
        <v>245</v>
      </c>
    </row>
    <row r="237" spans="1:25" s="132" customFormat="1" ht="22.5" x14ac:dyDescent="0.2">
      <c r="A237" s="167"/>
      <c r="B237" s="166" t="s">
        <v>892</v>
      </c>
      <c r="C237" s="904" t="s">
        <v>893</v>
      </c>
      <c r="D237" s="904"/>
      <c r="E237" s="904"/>
      <c r="F237" s="168" t="s">
        <v>144</v>
      </c>
      <c r="G237" s="168" t="s">
        <v>248</v>
      </c>
      <c r="H237" s="168" t="s">
        <v>31</v>
      </c>
      <c r="I237" s="168" t="s">
        <v>248</v>
      </c>
      <c r="J237" s="169" t="s">
        <v>31</v>
      </c>
      <c r="K237" s="168" t="s">
        <v>31</v>
      </c>
      <c r="L237" s="169">
        <v>130.41999999999999</v>
      </c>
      <c r="M237" s="170" t="s">
        <v>31</v>
      </c>
      <c r="N237" s="171" t="s">
        <v>31</v>
      </c>
      <c r="U237" s="137" t="s">
        <v>893</v>
      </c>
    </row>
    <row r="238" spans="1:25" s="132" customFormat="1" ht="22.5" x14ac:dyDescent="0.2">
      <c r="A238" s="167"/>
      <c r="B238" s="166" t="s">
        <v>894</v>
      </c>
      <c r="C238" s="904" t="s">
        <v>895</v>
      </c>
      <c r="D238" s="904"/>
      <c r="E238" s="904"/>
      <c r="F238" s="168" t="s">
        <v>144</v>
      </c>
      <c r="G238" s="168" t="s">
        <v>554</v>
      </c>
      <c r="H238" s="168" t="s">
        <v>31</v>
      </c>
      <c r="I238" s="168" t="s">
        <v>554</v>
      </c>
      <c r="J238" s="169" t="s">
        <v>31</v>
      </c>
      <c r="K238" s="168" t="s">
        <v>31</v>
      </c>
      <c r="L238" s="169">
        <v>89.23</v>
      </c>
      <c r="M238" s="170" t="s">
        <v>31</v>
      </c>
      <c r="N238" s="171" t="s">
        <v>31</v>
      </c>
      <c r="U238" s="137" t="s">
        <v>895</v>
      </c>
    </row>
    <row r="239" spans="1:25" s="132" customFormat="1" x14ac:dyDescent="0.2">
      <c r="A239" s="172"/>
      <c r="B239" s="173"/>
      <c r="C239" s="918" t="s">
        <v>252</v>
      </c>
      <c r="D239" s="918"/>
      <c r="E239" s="918"/>
      <c r="F239" s="174" t="s">
        <v>31</v>
      </c>
      <c r="G239" s="174" t="s">
        <v>31</v>
      </c>
      <c r="H239" s="174" t="s">
        <v>31</v>
      </c>
      <c r="I239" s="174" t="s">
        <v>31</v>
      </c>
      <c r="J239" s="175" t="s">
        <v>31</v>
      </c>
      <c r="K239" s="174" t="s">
        <v>31</v>
      </c>
      <c r="L239" s="175">
        <v>421.39</v>
      </c>
      <c r="M239" s="161" t="s">
        <v>31</v>
      </c>
      <c r="N239" s="176" t="s">
        <v>31</v>
      </c>
      <c r="W239" s="137" t="s">
        <v>252</v>
      </c>
    </row>
    <row r="240" spans="1:25" s="132" customFormat="1" ht="22.5" x14ac:dyDescent="0.2">
      <c r="A240" s="157" t="s">
        <v>413</v>
      </c>
      <c r="B240" s="158" t="s">
        <v>2708</v>
      </c>
      <c r="C240" s="917" t="s">
        <v>2709</v>
      </c>
      <c r="D240" s="917"/>
      <c r="E240" s="917"/>
      <c r="F240" s="159" t="s">
        <v>1037</v>
      </c>
      <c r="G240" s="159" t="s">
        <v>31</v>
      </c>
      <c r="H240" s="159" t="s">
        <v>31</v>
      </c>
      <c r="I240" s="159" t="s">
        <v>2710</v>
      </c>
      <c r="J240" s="160">
        <v>1180</v>
      </c>
      <c r="K240" s="159" t="s">
        <v>31</v>
      </c>
      <c r="L240" s="160">
        <v>463.39</v>
      </c>
      <c r="M240" s="161" t="s">
        <v>31</v>
      </c>
      <c r="N240" s="162" t="s">
        <v>31</v>
      </c>
      <c r="R240" s="137" t="s">
        <v>2709</v>
      </c>
    </row>
    <row r="241" spans="1:25" s="132" customFormat="1" x14ac:dyDescent="0.2">
      <c r="A241" s="163"/>
      <c r="B241" s="164"/>
      <c r="C241" s="904" t="s">
        <v>2711</v>
      </c>
      <c r="D241" s="904"/>
      <c r="E241" s="904"/>
      <c r="F241" s="904"/>
      <c r="G241" s="904"/>
      <c r="H241" s="904"/>
      <c r="I241" s="904"/>
      <c r="J241" s="904"/>
      <c r="K241" s="904"/>
      <c r="L241" s="904"/>
      <c r="M241" s="904"/>
      <c r="N241" s="912"/>
      <c r="Y241" s="137" t="s">
        <v>2711</v>
      </c>
    </row>
    <row r="242" spans="1:25" s="132" customFormat="1" ht="22.5" x14ac:dyDescent="0.2">
      <c r="A242" s="157" t="s">
        <v>418</v>
      </c>
      <c r="B242" s="158" t="s">
        <v>1035</v>
      </c>
      <c r="C242" s="917" t="s">
        <v>1036</v>
      </c>
      <c r="D242" s="917"/>
      <c r="E242" s="917"/>
      <c r="F242" s="159" t="s">
        <v>1037</v>
      </c>
      <c r="G242" s="159" t="s">
        <v>31</v>
      </c>
      <c r="H242" s="159" t="s">
        <v>31</v>
      </c>
      <c r="I242" s="159" t="s">
        <v>2712</v>
      </c>
      <c r="J242" s="160">
        <v>2605.5500000000002</v>
      </c>
      <c r="K242" s="159" t="s">
        <v>31</v>
      </c>
      <c r="L242" s="160">
        <v>37.21</v>
      </c>
      <c r="M242" s="161" t="s">
        <v>31</v>
      </c>
      <c r="N242" s="162" t="s">
        <v>31</v>
      </c>
      <c r="R242" s="137" t="s">
        <v>1036</v>
      </c>
    </row>
    <row r="243" spans="1:25" s="132" customFormat="1" x14ac:dyDescent="0.2">
      <c r="A243" s="163"/>
      <c r="B243" s="164"/>
      <c r="C243" s="904" t="s">
        <v>2713</v>
      </c>
      <c r="D243" s="904"/>
      <c r="E243" s="904"/>
      <c r="F243" s="904"/>
      <c r="G243" s="904"/>
      <c r="H243" s="904"/>
      <c r="I243" s="904"/>
      <c r="J243" s="904"/>
      <c r="K243" s="904"/>
      <c r="L243" s="904"/>
      <c r="M243" s="904"/>
      <c r="N243" s="912"/>
      <c r="Y243" s="137" t="s">
        <v>2713</v>
      </c>
    </row>
    <row r="244" spans="1:25" s="132" customFormat="1" ht="22.5" x14ac:dyDescent="0.2">
      <c r="A244" s="157" t="s">
        <v>423</v>
      </c>
      <c r="B244" s="158" t="s">
        <v>2714</v>
      </c>
      <c r="C244" s="917" t="s">
        <v>2715</v>
      </c>
      <c r="D244" s="917"/>
      <c r="E244" s="917"/>
      <c r="F244" s="159" t="s">
        <v>1037</v>
      </c>
      <c r="G244" s="159" t="s">
        <v>31</v>
      </c>
      <c r="H244" s="159" t="s">
        <v>31</v>
      </c>
      <c r="I244" s="159" t="s">
        <v>2716</v>
      </c>
      <c r="J244" s="160">
        <v>4863.9799999999996</v>
      </c>
      <c r="K244" s="159" t="s">
        <v>31</v>
      </c>
      <c r="L244" s="160">
        <v>1041.8599999999999</v>
      </c>
      <c r="M244" s="161" t="s">
        <v>31</v>
      </c>
      <c r="N244" s="162" t="s">
        <v>31</v>
      </c>
      <c r="R244" s="137" t="s">
        <v>2715</v>
      </c>
    </row>
    <row r="245" spans="1:25" s="132" customFormat="1" x14ac:dyDescent="0.2">
      <c r="A245" s="163"/>
      <c r="B245" s="164"/>
      <c r="C245" s="904" t="s">
        <v>2717</v>
      </c>
      <c r="D245" s="904"/>
      <c r="E245" s="904"/>
      <c r="F245" s="904"/>
      <c r="G245" s="904"/>
      <c r="H245" s="904"/>
      <c r="I245" s="904"/>
      <c r="J245" s="904"/>
      <c r="K245" s="904"/>
      <c r="L245" s="904"/>
      <c r="M245" s="904"/>
      <c r="N245" s="912"/>
      <c r="Y245" s="137" t="s">
        <v>2717</v>
      </c>
    </row>
    <row r="246" spans="1:25" s="132" customFormat="1" ht="22.5" x14ac:dyDescent="0.2">
      <c r="A246" s="157" t="s">
        <v>426</v>
      </c>
      <c r="B246" s="158" t="s">
        <v>2718</v>
      </c>
      <c r="C246" s="917" t="s">
        <v>2719</v>
      </c>
      <c r="D246" s="917"/>
      <c r="E246" s="917"/>
      <c r="F246" s="159" t="s">
        <v>1037</v>
      </c>
      <c r="G246" s="159" t="s">
        <v>31</v>
      </c>
      <c r="H246" s="159" t="s">
        <v>31</v>
      </c>
      <c r="I246" s="159" t="s">
        <v>2720</v>
      </c>
      <c r="J246" s="160">
        <v>4832.12</v>
      </c>
      <c r="K246" s="159" t="s">
        <v>31</v>
      </c>
      <c r="L246" s="160">
        <v>1725.07</v>
      </c>
      <c r="M246" s="161" t="s">
        <v>31</v>
      </c>
      <c r="N246" s="162" t="s">
        <v>31</v>
      </c>
      <c r="R246" s="137" t="s">
        <v>2719</v>
      </c>
    </row>
    <row r="247" spans="1:25" s="132" customFormat="1" x14ac:dyDescent="0.2">
      <c r="A247" s="163"/>
      <c r="B247" s="164"/>
      <c r="C247" s="904" t="s">
        <v>2721</v>
      </c>
      <c r="D247" s="904"/>
      <c r="E247" s="904"/>
      <c r="F247" s="904"/>
      <c r="G247" s="904"/>
      <c r="H247" s="904"/>
      <c r="I247" s="904"/>
      <c r="J247" s="904"/>
      <c r="K247" s="904"/>
      <c r="L247" s="904"/>
      <c r="M247" s="904"/>
      <c r="N247" s="912"/>
      <c r="Y247" s="137" t="s">
        <v>2721</v>
      </c>
    </row>
    <row r="248" spans="1:25" s="132" customFormat="1" ht="22.5" x14ac:dyDescent="0.2">
      <c r="A248" s="157" t="s">
        <v>431</v>
      </c>
      <c r="B248" s="158" t="s">
        <v>1050</v>
      </c>
      <c r="C248" s="917" t="s">
        <v>1051</v>
      </c>
      <c r="D248" s="917"/>
      <c r="E248" s="917"/>
      <c r="F248" s="159" t="s">
        <v>1052</v>
      </c>
      <c r="G248" s="159" t="s">
        <v>31</v>
      </c>
      <c r="H248" s="159" t="s">
        <v>31</v>
      </c>
      <c r="I248" s="159" t="s">
        <v>318</v>
      </c>
      <c r="J248" s="160" t="s">
        <v>31</v>
      </c>
      <c r="K248" s="159" t="s">
        <v>31</v>
      </c>
      <c r="L248" s="160" t="s">
        <v>31</v>
      </c>
      <c r="M248" s="161" t="s">
        <v>31</v>
      </c>
      <c r="N248" s="162" t="s">
        <v>31</v>
      </c>
      <c r="R248" s="137" t="s">
        <v>1051</v>
      </c>
    </row>
    <row r="249" spans="1:25" s="132" customFormat="1" x14ac:dyDescent="0.2">
      <c r="A249" s="163"/>
      <c r="B249" s="164"/>
      <c r="C249" s="904" t="s">
        <v>2722</v>
      </c>
      <c r="D249" s="904"/>
      <c r="E249" s="904"/>
      <c r="F249" s="904"/>
      <c r="G249" s="904"/>
      <c r="H249" s="904"/>
      <c r="I249" s="904"/>
      <c r="J249" s="904"/>
      <c r="K249" s="904"/>
      <c r="L249" s="904"/>
      <c r="M249" s="904"/>
      <c r="N249" s="912"/>
      <c r="Y249" s="137" t="s">
        <v>2722</v>
      </c>
    </row>
    <row r="250" spans="1:25" s="132" customFormat="1" ht="33.75" x14ac:dyDescent="0.2">
      <c r="A250" s="165"/>
      <c r="B250" s="166" t="s">
        <v>822</v>
      </c>
      <c r="C250" s="904" t="s">
        <v>519</v>
      </c>
      <c r="D250" s="904"/>
      <c r="E250" s="904"/>
      <c r="F250" s="904"/>
      <c r="G250" s="904"/>
      <c r="H250" s="904"/>
      <c r="I250" s="904"/>
      <c r="J250" s="904"/>
      <c r="K250" s="904"/>
      <c r="L250" s="904"/>
      <c r="M250" s="904"/>
      <c r="N250" s="912"/>
      <c r="S250" s="137" t="s">
        <v>519</v>
      </c>
    </row>
    <row r="251" spans="1:25" s="132" customFormat="1" x14ac:dyDescent="0.2">
      <c r="A251" s="167"/>
      <c r="B251" s="166" t="s">
        <v>225</v>
      </c>
      <c r="C251" s="904" t="s">
        <v>255</v>
      </c>
      <c r="D251" s="904"/>
      <c r="E251" s="904"/>
      <c r="F251" s="168" t="s">
        <v>31</v>
      </c>
      <c r="G251" s="168" t="s">
        <v>31</v>
      </c>
      <c r="H251" s="168" t="s">
        <v>31</v>
      </c>
      <c r="I251" s="168" t="s">
        <v>31</v>
      </c>
      <c r="J251" s="169">
        <v>49.06</v>
      </c>
      <c r="K251" s="168" t="s">
        <v>520</v>
      </c>
      <c r="L251" s="169">
        <v>613.25</v>
      </c>
      <c r="M251" s="170" t="s">
        <v>31</v>
      </c>
      <c r="N251" s="171" t="s">
        <v>31</v>
      </c>
      <c r="T251" s="137" t="s">
        <v>255</v>
      </c>
    </row>
    <row r="252" spans="1:25" s="132" customFormat="1" x14ac:dyDescent="0.2">
      <c r="A252" s="167"/>
      <c r="B252" s="166" t="s">
        <v>256</v>
      </c>
      <c r="C252" s="904" t="s">
        <v>257</v>
      </c>
      <c r="D252" s="904"/>
      <c r="E252" s="904"/>
      <c r="F252" s="168" t="s">
        <v>31</v>
      </c>
      <c r="G252" s="168" t="s">
        <v>31</v>
      </c>
      <c r="H252" s="168" t="s">
        <v>31</v>
      </c>
      <c r="I252" s="168" t="s">
        <v>31</v>
      </c>
      <c r="J252" s="169">
        <v>5.35</v>
      </c>
      <c r="K252" s="168" t="s">
        <v>31</v>
      </c>
      <c r="L252" s="169">
        <v>53.5</v>
      </c>
      <c r="M252" s="170" t="s">
        <v>31</v>
      </c>
      <c r="N252" s="171" t="s">
        <v>31</v>
      </c>
      <c r="T252" s="137" t="s">
        <v>257</v>
      </c>
    </row>
    <row r="253" spans="1:25" s="132" customFormat="1" x14ac:dyDescent="0.2">
      <c r="A253" s="167"/>
      <c r="B253" s="166" t="s">
        <v>31</v>
      </c>
      <c r="C253" s="904" t="s">
        <v>258</v>
      </c>
      <c r="D253" s="904"/>
      <c r="E253" s="904"/>
      <c r="F253" s="168" t="s">
        <v>241</v>
      </c>
      <c r="G253" s="168" t="s">
        <v>1054</v>
      </c>
      <c r="H253" s="168" t="s">
        <v>520</v>
      </c>
      <c r="I253" s="168" t="s">
        <v>2723</v>
      </c>
      <c r="J253" s="169" t="s">
        <v>31</v>
      </c>
      <c r="K253" s="168" t="s">
        <v>31</v>
      </c>
      <c r="L253" s="169" t="s">
        <v>31</v>
      </c>
      <c r="M253" s="170" t="s">
        <v>31</v>
      </c>
      <c r="N253" s="171" t="s">
        <v>31</v>
      </c>
      <c r="U253" s="137" t="s">
        <v>258</v>
      </c>
    </row>
    <row r="254" spans="1:25" s="132" customFormat="1" x14ac:dyDescent="0.2">
      <c r="A254" s="167"/>
      <c r="B254" s="166" t="s">
        <v>31</v>
      </c>
      <c r="C254" s="917" t="s">
        <v>244</v>
      </c>
      <c r="D254" s="917"/>
      <c r="E254" s="917"/>
      <c r="F254" s="159" t="s">
        <v>31</v>
      </c>
      <c r="G254" s="159" t="s">
        <v>31</v>
      </c>
      <c r="H254" s="159" t="s">
        <v>31</v>
      </c>
      <c r="I254" s="159" t="s">
        <v>31</v>
      </c>
      <c r="J254" s="160">
        <v>54.41</v>
      </c>
      <c r="K254" s="159" t="s">
        <v>31</v>
      </c>
      <c r="L254" s="160">
        <v>666.75</v>
      </c>
      <c r="M254" s="161" t="s">
        <v>31</v>
      </c>
      <c r="N254" s="162" t="s">
        <v>31</v>
      </c>
      <c r="V254" s="137" t="s">
        <v>244</v>
      </c>
    </row>
    <row r="255" spans="1:25" s="132" customFormat="1" x14ac:dyDescent="0.2">
      <c r="A255" s="167"/>
      <c r="B255" s="166" t="s">
        <v>31</v>
      </c>
      <c r="C255" s="904" t="s">
        <v>245</v>
      </c>
      <c r="D255" s="904"/>
      <c r="E255" s="904"/>
      <c r="F255" s="168" t="s">
        <v>31</v>
      </c>
      <c r="G255" s="168" t="s">
        <v>31</v>
      </c>
      <c r="H255" s="168" t="s">
        <v>31</v>
      </c>
      <c r="I255" s="168" t="s">
        <v>31</v>
      </c>
      <c r="J255" s="169" t="s">
        <v>31</v>
      </c>
      <c r="K255" s="168" t="s">
        <v>31</v>
      </c>
      <c r="L255" s="169">
        <v>613.25</v>
      </c>
      <c r="M255" s="170" t="s">
        <v>31</v>
      </c>
      <c r="N255" s="171" t="s">
        <v>31</v>
      </c>
      <c r="U255" s="137" t="s">
        <v>245</v>
      </c>
    </row>
    <row r="256" spans="1:25" s="132" customFormat="1" ht="22.5" x14ac:dyDescent="0.2">
      <c r="A256" s="167"/>
      <c r="B256" s="166" t="s">
        <v>699</v>
      </c>
      <c r="C256" s="904" t="s">
        <v>700</v>
      </c>
      <c r="D256" s="904"/>
      <c r="E256" s="904"/>
      <c r="F256" s="168" t="s">
        <v>144</v>
      </c>
      <c r="G256" s="168" t="s">
        <v>537</v>
      </c>
      <c r="H256" s="168" t="s">
        <v>31</v>
      </c>
      <c r="I256" s="168" t="s">
        <v>537</v>
      </c>
      <c r="J256" s="169" t="s">
        <v>31</v>
      </c>
      <c r="K256" s="168" t="s">
        <v>31</v>
      </c>
      <c r="L256" s="169">
        <v>490.6</v>
      </c>
      <c r="M256" s="170" t="s">
        <v>31</v>
      </c>
      <c r="N256" s="171" t="s">
        <v>31</v>
      </c>
      <c r="U256" s="137" t="s">
        <v>700</v>
      </c>
    </row>
    <row r="257" spans="1:27" s="132" customFormat="1" ht="22.5" x14ac:dyDescent="0.2">
      <c r="A257" s="167"/>
      <c r="B257" s="166" t="s">
        <v>701</v>
      </c>
      <c r="C257" s="904" t="s">
        <v>702</v>
      </c>
      <c r="D257" s="904"/>
      <c r="E257" s="904"/>
      <c r="F257" s="168" t="s">
        <v>144</v>
      </c>
      <c r="G257" s="168" t="s">
        <v>703</v>
      </c>
      <c r="H257" s="168" t="s">
        <v>31</v>
      </c>
      <c r="I257" s="168" t="s">
        <v>703</v>
      </c>
      <c r="J257" s="169" t="s">
        <v>31</v>
      </c>
      <c r="K257" s="168" t="s">
        <v>31</v>
      </c>
      <c r="L257" s="169">
        <v>367.95</v>
      </c>
      <c r="M257" s="170" t="s">
        <v>31</v>
      </c>
      <c r="N257" s="171" t="s">
        <v>31</v>
      </c>
      <c r="U257" s="137" t="s">
        <v>702</v>
      </c>
    </row>
    <row r="258" spans="1:27" s="132" customFormat="1" x14ac:dyDescent="0.2">
      <c r="A258" s="172"/>
      <c r="B258" s="173"/>
      <c r="C258" s="918" t="s">
        <v>252</v>
      </c>
      <c r="D258" s="918"/>
      <c r="E258" s="918"/>
      <c r="F258" s="174" t="s">
        <v>31</v>
      </c>
      <c r="G258" s="174" t="s">
        <v>31</v>
      </c>
      <c r="H258" s="174" t="s">
        <v>31</v>
      </c>
      <c r="I258" s="174" t="s">
        <v>31</v>
      </c>
      <c r="J258" s="175" t="s">
        <v>31</v>
      </c>
      <c r="K258" s="174" t="s">
        <v>31</v>
      </c>
      <c r="L258" s="175">
        <v>1525.3</v>
      </c>
      <c r="M258" s="161" t="s">
        <v>31</v>
      </c>
      <c r="N258" s="176" t="s">
        <v>31</v>
      </c>
      <c r="W258" s="137" t="s">
        <v>252</v>
      </c>
    </row>
    <row r="259" spans="1:27" s="132" customFormat="1" ht="22.5" x14ac:dyDescent="0.2">
      <c r="A259" s="157" t="s">
        <v>438</v>
      </c>
      <c r="B259" s="158" t="s">
        <v>945</v>
      </c>
      <c r="C259" s="917" t="s">
        <v>946</v>
      </c>
      <c r="D259" s="917"/>
      <c r="E259" s="917"/>
      <c r="F259" s="159" t="s">
        <v>900</v>
      </c>
      <c r="G259" s="159" t="s">
        <v>31</v>
      </c>
      <c r="H259" s="159" t="s">
        <v>31</v>
      </c>
      <c r="I259" s="159" t="s">
        <v>225</v>
      </c>
      <c r="J259" s="160">
        <v>343.28</v>
      </c>
      <c r="K259" s="159" t="s">
        <v>31</v>
      </c>
      <c r="L259" s="160">
        <v>343.28</v>
      </c>
      <c r="M259" s="161" t="s">
        <v>31</v>
      </c>
      <c r="N259" s="162" t="s">
        <v>31</v>
      </c>
      <c r="R259" s="137" t="s">
        <v>946</v>
      </c>
    </row>
    <row r="260" spans="1:27" s="132" customFormat="1" x14ac:dyDescent="0.2">
      <c r="A260" s="163"/>
      <c r="B260" s="164"/>
      <c r="C260" s="904" t="s">
        <v>1159</v>
      </c>
      <c r="D260" s="904"/>
      <c r="E260" s="904"/>
      <c r="F260" s="904"/>
      <c r="G260" s="904"/>
      <c r="H260" s="904"/>
      <c r="I260" s="904"/>
      <c r="J260" s="904"/>
      <c r="K260" s="904"/>
      <c r="L260" s="904"/>
      <c r="M260" s="904"/>
      <c r="N260" s="912"/>
      <c r="Y260" s="137" t="s">
        <v>1159</v>
      </c>
    </row>
    <row r="261" spans="1:27" s="132" customFormat="1" ht="1.5" customHeight="1" x14ac:dyDescent="0.2">
      <c r="A261" s="177"/>
      <c r="B261" s="173"/>
      <c r="C261" s="173"/>
      <c r="D261" s="173"/>
      <c r="E261" s="173"/>
      <c r="F261" s="177"/>
      <c r="G261" s="177"/>
      <c r="H261" s="177"/>
      <c r="I261" s="177"/>
      <c r="J261" s="178"/>
      <c r="K261" s="177"/>
      <c r="L261" s="178"/>
      <c r="M261" s="168"/>
      <c r="N261" s="178"/>
    </row>
    <row r="262" spans="1:27" s="132" customFormat="1" ht="2.25" customHeight="1" x14ac:dyDescent="0.2"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91"/>
      <c r="M262" s="192"/>
      <c r="N262" s="193"/>
    </row>
    <row r="263" spans="1:27" s="132" customFormat="1" x14ac:dyDescent="0.2">
      <c r="A263" s="179"/>
      <c r="B263" s="180" t="s">
        <v>31</v>
      </c>
      <c r="C263" s="918" t="s">
        <v>466</v>
      </c>
      <c r="D263" s="918"/>
      <c r="E263" s="918"/>
      <c r="F263" s="918"/>
      <c r="G263" s="918"/>
      <c r="H263" s="918"/>
      <c r="I263" s="918"/>
      <c r="J263" s="918"/>
      <c r="K263" s="918"/>
      <c r="L263" s="181" t="s">
        <v>31</v>
      </c>
      <c r="M263" s="182" t="s">
        <v>31</v>
      </c>
      <c r="N263" s="183" t="s">
        <v>31</v>
      </c>
      <c r="Z263" s="137" t="s">
        <v>466</v>
      </c>
    </row>
    <row r="264" spans="1:27" s="132" customFormat="1" x14ac:dyDescent="0.2">
      <c r="A264" s="184"/>
      <c r="B264" s="166" t="s">
        <v>225</v>
      </c>
      <c r="C264" s="904" t="s">
        <v>808</v>
      </c>
      <c r="D264" s="904"/>
      <c r="E264" s="904"/>
      <c r="F264" s="904"/>
      <c r="G264" s="904"/>
      <c r="H264" s="904"/>
      <c r="I264" s="904"/>
      <c r="J264" s="904"/>
      <c r="K264" s="904"/>
      <c r="L264" s="185">
        <v>36950</v>
      </c>
      <c r="M264" s="186">
        <v>7.3</v>
      </c>
      <c r="N264" s="187">
        <v>269735</v>
      </c>
      <c r="AA264" s="137" t="s">
        <v>808</v>
      </c>
    </row>
    <row r="265" spans="1:27" s="132" customFormat="1" x14ac:dyDescent="0.2">
      <c r="A265" s="184"/>
      <c r="B265" s="166" t="s">
        <v>31</v>
      </c>
      <c r="C265" s="904" t="s">
        <v>270</v>
      </c>
      <c r="D265" s="904"/>
      <c r="E265" s="904"/>
      <c r="F265" s="904"/>
      <c r="G265" s="904"/>
      <c r="H265" s="904"/>
      <c r="I265" s="904"/>
      <c r="J265" s="904"/>
      <c r="K265" s="904"/>
      <c r="L265" s="185" t="s">
        <v>31</v>
      </c>
      <c r="M265" s="186" t="s">
        <v>31</v>
      </c>
      <c r="N265" s="187" t="s">
        <v>31</v>
      </c>
      <c r="AA265" s="137" t="s">
        <v>270</v>
      </c>
    </row>
    <row r="266" spans="1:27" s="132" customFormat="1" x14ac:dyDescent="0.2">
      <c r="A266" s="184"/>
      <c r="B266" s="166" t="s">
        <v>31</v>
      </c>
      <c r="C266" s="904" t="s">
        <v>271</v>
      </c>
      <c r="D266" s="904"/>
      <c r="E266" s="904"/>
      <c r="F266" s="904"/>
      <c r="G266" s="904"/>
      <c r="H266" s="904"/>
      <c r="I266" s="904"/>
      <c r="J266" s="904"/>
      <c r="K266" s="904"/>
      <c r="L266" s="185">
        <v>5254.93</v>
      </c>
      <c r="M266" s="186" t="s">
        <v>31</v>
      </c>
      <c r="N266" s="187" t="s">
        <v>31</v>
      </c>
      <c r="AA266" s="137" t="s">
        <v>271</v>
      </c>
    </row>
    <row r="267" spans="1:27" s="132" customFormat="1" x14ac:dyDescent="0.2">
      <c r="A267" s="184"/>
      <c r="B267" s="166" t="s">
        <v>31</v>
      </c>
      <c r="C267" s="904" t="s">
        <v>272</v>
      </c>
      <c r="D267" s="904"/>
      <c r="E267" s="904"/>
      <c r="F267" s="904"/>
      <c r="G267" s="904"/>
      <c r="H267" s="904"/>
      <c r="I267" s="904"/>
      <c r="J267" s="904"/>
      <c r="K267" s="904"/>
      <c r="L267" s="185">
        <v>791.22</v>
      </c>
      <c r="M267" s="186" t="s">
        <v>31</v>
      </c>
      <c r="N267" s="187" t="s">
        <v>31</v>
      </c>
      <c r="AA267" s="137" t="s">
        <v>272</v>
      </c>
    </row>
    <row r="268" spans="1:27" s="132" customFormat="1" x14ac:dyDescent="0.2">
      <c r="A268" s="184"/>
      <c r="B268" s="166" t="s">
        <v>31</v>
      </c>
      <c r="C268" s="904" t="s">
        <v>273</v>
      </c>
      <c r="D268" s="904"/>
      <c r="E268" s="904"/>
      <c r="F268" s="904"/>
      <c r="G268" s="904"/>
      <c r="H268" s="904"/>
      <c r="I268" s="904"/>
      <c r="J268" s="904"/>
      <c r="K268" s="904"/>
      <c r="L268" s="185">
        <v>23130.75</v>
      </c>
      <c r="M268" s="186" t="s">
        <v>31</v>
      </c>
      <c r="N268" s="187" t="s">
        <v>31</v>
      </c>
      <c r="AA268" s="137" t="s">
        <v>273</v>
      </c>
    </row>
    <row r="269" spans="1:27" s="132" customFormat="1" x14ac:dyDescent="0.2">
      <c r="A269" s="184"/>
      <c r="B269" s="166" t="s">
        <v>31</v>
      </c>
      <c r="C269" s="904" t="s">
        <v>274</v>
      </c>
      <c r="D269" s="904"/>
      <c r="E269" s="904"/>
      <c r="F269" s="904"/>
      <c r="G269" s="904"/>
      <c r="H269" s="904"/>
      <c r="I269" s="904"/>
      <c r="J269" s="904"/>
      <c r="K269" s="904"/>
      <c r="L269" s="185">
        <v>4505.2700000000004</v>
      </c>
      <c r="M269" s="186" t="s">
        <v>31</v>
      </c>
      <c r="N269" s="187" t="s">
        <v>31</v>
      </c>
      <c r="AA269" s="137" t="s">
        <v>274</v>
      </c>
    </row>
    <row r="270" spans="1:27" s="132" customFormat="1" x14ac:dyDescent="0.2">
      <c r="A270" s="184"/>
      <c r="B270" s="166" t="s">
        <v>31</v>
      </c>
      <c r="C270" s="904" t="s">
        <v>275</v>
      </c>
      <c r="D270" s="904"/>
      <c r="E270" s="904"/>
      <c r="F270" s="904"/>
      <c r="G270" s="904"/>
      <c r="H270" s="904"/>
      <c r="I270" s="904"/>
      <c r="J270" s="904"/>
      <c r="K270" s="904"/>
      <c r="L270" s="185">
        <v>3267.83</v>
      </c>
      <c r="M270" s="186" t="s">
        <v>31</v>
      </c>
      <c r="N270" s="187" t="s">
        <v>31</v>
      </c>
      <c r="AA270" s="137" t="s">
        <v>275</v>
      </c>
    </row>
    <row r="271" spans="1:27" s="132" customFormat="1" x14ac:dyDescent="0.2">
      <c r="A271" s="184"/>
      <c r="B271" s="166" t="s">
        <v>31</v>
      </c>
      <c r="C271" s="904" t="s">
        <v>809</v>
      </c>
      <c r="D271" s="904"/>
      <c r="E271" s="904"/>
      <c r="F271" s="904"/>
      <c r="G271" s="904"/>
      <c r="H271" s="904"/>
      <c r="I271" s="904"/>
      <c r="J271" s="904"/>
      <c r="K271" s="904"/>
      <c r="L271" s="185">
        <v>236916.69</v>
      </c>
      <c r="M271" s="186" t="s">
        <v>31</v>
      </c>
      <c r="N271" s="187">
        <v>1068495</v>
      </c>
      <c r="AA271" s="137" t="s">
        <v>809</v>
      </c>
    </row>
    <row r="272" spans="1:27" s="132" customFormat="1" x14ac:dyDescent="0.2">
      <c r="A272" s="184"/>
      <c r="B272" s="166" t="s">
        <v>235</v>
      </c>
      <c r="C272" s="904" t="s">
        <v>953</v>
      </c>
      <c r="D272" s="904"/>
      <c r="E272" s="904"/>
      <c r="F272" s="904"/>
      <c r="G272" s="904"/>
      <c r="H272" s="904"/>
      <c r="I272" s="904"/>
      <c r="J272" s="904"/>
      <c r="K272" s="904"/>
      <c r="L272" s="185">
        <v>188056.26</v>
      </c>
      <c r="M272" s="186">
        <v>4.51</v>
      </c>
      <c r="N272" s="187">
        <v>848134</v>
      </c>
      <c r="AA272" s="137" t="s">
        <v>953</v>
      </c>
    </row>
    <row r="273" spans="1:28" x14ac:dyDescent="0.2">
      <c r="A273" s="184"/>
      <c r="B273" s="166" t="s">
        <v>235</v>
      </c>
      <c r="C273" s="904" t="s">
        <v>954</v>
      </c>
      <c r="D273" s="904"/>
      <c r="E273" s="904"/>
      <c r="F273" s="904"/>
      <c r="G273" s="904"/>
      <c r="H273" s="904"/>
      <c r="I273" s="904"/>
      <c r="J273" s="904"/>
      <c r="K273" s="904"/>
      <c r="L273" s="185">
        <v>48860.43</v>
      </c>
      <c r="M273" s="186">
        <v>4.51</v>
      </c>
      <c r="N273" s="187">
        <v>220361</v>
      </c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137" t="s">
        <v>954</v>
      </c>
      <c r="AB273" s="132"/>
    </row>
    <row r="274" spans="1:28" x14ac:dyDescent="0.2">
      <c r="A274" s="184"/>
      <c r="B274" s="166" t="s">
        <v>31</v>
      </c>
      <c r="C274" s="904" t="s">
        <v>276</v>
      </c>
      <c r="D274" s="904"/>
      <c r="E274" s="904"/>
      <c r="F274" s="904"/>
      <c r="G274" s="904"/>
      <c r="H274" s="904"/>
      <c r="I274" s="904"/>
      <c r="J274" s="904"/>
      <c r="K274" s="904"/>
      <c r="L274" s="185">
        <v>5293.48</v>
      </c>
      <c r="M274" s="186" t="s">
        <v>31</v>
      </c>
      <c r="N274" s="187" t="s">
        <v>31</v>
      </c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137" t="s">
        <v>276</v>
      </c>
      <c r="AB274" s="132"/>
    </row>
    <row r="275" spans="1:28" x14ac:dyDescent="0.2">
      <c r="A275" s="184"/>
      <c r="B275" s="166" t="s">
        <v>31</v>
      </c>
      <c r="C275" s="904" t="s">
        <v>277</v>
      </c>
      <c r="D275" s="904"/>
      <c r="E275" s="904"/>
      <c r="F275" s="904"/>
      <c r="G275" s="904"/>
      <c r="H275" s="904"/>
      <c r="I275" s="904"/>
      <c r="J275" s="904"/>
      <c r="K275" s="904"/>
      <c r="L275" s="185">
        <v>4505.2700000000004</v>
      </c>
      <c r="M275" s="186" t="s">
        <v>31</v>
      </c>
      <c r="N275" s="187" t="s">
        <v>31</v>
      </c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137" t="s">
        <v>277</v>
      </c>
      <c r="AB275" s="132"/>
    </row>
    <row r="276" spans="1:28" x14ac:dyDescent="0.2">
      <c r="A276" s="184"/>
      <c r="B276" s="166" t="s">
        <v>31</v>
      </c>
      <c r="C276" s="904" t="s">
        <v>278</v>
      </c>
      <c r="D276" s="904"/>
      <c r="E276" s="904"/>
      <c r="F276" s="904"/>
      <c r="G276" s="904"/>
      <c r="H276" s="904"/>
      <c r="I276" s="904"/>
      <c r="J276" s="904"/>
      <c r="K276" s="904"/>
      <c r="L276" s="185">
        <v>3267.83</v>
      </c>
      <c r="M276" s="186" t="s">
        <v>31</v>
      </c>
      <c r="N276" s="187" t="s">
        <v>31</v>
      </c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137" t="s">
        <v>278</v>
      </c>
      <c r="AB276" s="132"/>
    </row>
    <row r="277" spans="1:28" x14ac:dyDescent="0.2">
      <c r="A277" s="184"/>
      <c r="B277" s="178" t="s">
        <v>31</v>
      </c>
      <c r="C277" s="919" t="s">
        <v>467</v>
      </c>
      <c r="D277" s="919"/>
      <c r="E277" s="919"/>
      <c r="F277" s="919"/>
      <c r="G277" s="919"/>
      <c r="H277" s="919"/>
      <c r="I277" s="919"/>
      <c r="J277" s="919"/>
      <c r="K277" s="919"/>
      <c r="L277" s="188">
        <v>273866.69</v>
      </c>
      <c r="M277" s="189" t="s">
        <v>31</v>
      </c>
      <c r="N277" s="194">
        <v>1338230</v>
      </c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132"/>
      <c r="AB277" s="137" t="s">
        <v>467</v>
      </c>
    </row>
    <row r="278" spans="1:28" ht="1.5" customHeight="1" x14ac:dyDescent="0.2">
      <c r="B278" s="178"/>
      <c r="C278" s="173"/>
      <c r="D278" s="173"/>
      <c r="E278" s="173"/>
      <c r="F278" s="173"/>
      <c r="G278" s="173"/>
      <c r="H278" s="173"/>
      <c r="I278" s="173"/>
      <c r="J278" s="173"/>
      <c r="K278" s="173"/>
      <c r="L278" s="188"/>
      <c r="M278" s="189"/>
      <c r="N278" s="195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132"/>
      <c r="AB278" s="132"/>
    </row>
    <row r="279" spans="1:28" ht="53.25" customHeight="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196"/>
      <c r="N279" s="196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132"/>
      <c r="AB279" s="132"/>
    </row>
    <row r="280" spans="1:28" x14ac:dyDescent="0.2">
      <c r="B280" s="197" t="s">
        <v>468</v>
      </c>
      <c r="C280" s="923" t="s">
        <v>31</v>
      </c>
      <c r="D280" s="923"/>
      <c r="E280" s="923"/>
      <c r="F280" s="923"/>
      <c r="G280" s="923"/>
      <c r="H280" s="923"/>
      <c r="I280" s="923"/>
      <c r="J280" s="923"/>
      <c r="K280" s="923"/>
      <c r="L280" s="923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132"/>
      <c r="AB280" s="132"/>
    </row>
    <row r="281" spans="1:28" ht="13.5" customHeight="1" x14ac:dyDescent="0.2">
      <c r="B281" s="133"/>
      <c r="C281" s="924" t="s">
        <v>11</v>
      </c>
      <c r="D281" s="924"/>
      <c r="E281" s="924"/>
      <c r="F281" s="924"/>
      <c r="G281" s="924"/>
      <c r="H281" s="924"/>
      <c r="I281" s="924"/>
      <c r="J281" s="924"/>
      <c r="K281" s="924"/>
      <c r="L281" s="924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132"/>
      <c r="AB281" s="132"/>
    </row>
    <row r="282" spans="1:28" ht="12.75" customHeight="1" x14ac:dyDescent="0.2">
      <c r="B282" s="197" t="s">
        <v>469</v>
      </c>
      <c r="C282" s="923" t="s">
        <v>31</v>
      </c>
      <c r="D282" s="923"/>
      <c r="E282" s="923"/>
      <c r="F282" s="923"/>
      <c r="G282" s="923"/>
      <c r="H282" s="923"/>
      <c r="I282" s="923"/>
      <c r="J282" s="923"/>
      <c r="K282" s="923"/>
      <c r="L282" s="923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132"/>
      <c r="AB282" s="132"/>
    </row>
    <row r="283" spans="1:28" ht="13.5" customHeight="1" x14ac:dyDescent="0.2">
      <c r="C283" s="924" t="s">
        <v>11</v>
      </c>
      <c r="D283" s="924"/>
      <c r="E283" s="924"/>
      <c r="F283" s="924"/>
      <c r="G283" s="924"/>
      <c r="H283" s="924"/>
      <c r="I283" s="924"/>
      <c r="J283" s="924"/>
      <c r="K283" s="924"/>
      <c r="L283" s="924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132"/>
      <c r="AB283" s="132"/>
    </row>
    <row r="297" s="132" customFormat="1" x14ac:dyDescent="0.2"/>
  </sheetData>
  <mergeCells count="269">
    <mergeCell ref="C283:L283"/>
    <mergeCell ref="C275:K275"/>
    <mergeCell ref="C276:K276"/>
    <mergeCell ref="C277:K277"/>
    <mergeCell ref="C280:L280"/>
    <mergeCell ref="C281:L281"/>
    <mergeCell ref="C282:L282"/>
    <mergeCell ref="C269:K269"/>
    <mergeCell ref="C270:K270"/>
    <mergeCell ref="C271:K271"/>
    <mergeCell ref="C272:K272"/>
    <mergeCell ref="C273:K273"/>
    <mergeCell ref="C274:K274"/>
    <mergeCell ref="C263:K263"/>
    <mergeCell ref="C264:K264"/>
    <mergeCell ref="C265:K265"/>
    <mergeCell ref="C266:K266"/>
    <mergeCell ref="C267:K267"/>
    <mergeCell ref="C268:K268"/>
    <mergeCell ref="C255:E255"/>
    <mergeCell ref="C256:E256"/>
    <mergeCell ref="C257:E257"/>
    <mergeCell ref="C258:E258"/>
    <mergeCell ref="C259:E259"/>
    <mergeCell ref="C260:N260"/>
    <mergeCell ref="C249:N249"/>
    <mergeCell ref="C250:N250"/>
    <mergeCell ref="C251:E251"/>
    <mergeCell ref="C252:E252"/>
    <mergeCell ref="C253:E253"/>
    <mergeCell ref="C254:E254"/>
    <mergeCell ref="C243:N243"/>
    <mergeCell ref="C244:E244"/>
    <mergeCell ref="C245:N245"/>
    <mergeCell ref="C246:E246"/>
    <mergeCell ref="C247:N247"/>
    <mergeCell ref="C248:E248"/>
    <mergeCell ref="C237:E237"/>
    <mergeCell ref="C238:E238"/>
    <mergeCell ref="C239:E239"/>
    <mergeCell ref="C240:E240"/>
    <mergeCell ref="C241:N241"/>
    <mergeCell ref="C242:E242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N227"/>
    <mergeCell ref="C228:N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N213"/>
    <mergeCell ref="C214:N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N211"/>
    <mergeCell ref="C212:E212"/>
    <mergeCell ref="C201:E201"/>
    <mergeCell ref="C202:E202"/>
    <mergeCell ref="C203:E203"/>
    <mergeCell ref="C204:E204"/>
    <mergeCell ref="C205:E205"/>
    <mergeCell ref="C206:E206"/>
    <mergeCell ref="A195:N195"/>
    <mergeCell ref="C196:E196"/>
    <mergeCell ref="C197:N197"/>
    <mergeCell ref="C198:N198"/>
    <mergeCell ref="C199:E199"/>
    <mergeCell ref="C200:E200"/>
    <mergeCell ref="C189:E189"/>
    <mergeCell ref="C190:E190"/>
    <mergeCell ref="C191:E191"/>
    <mergeCell ref="C192:E192"/>
    <mergeCell ref="C193:N193"/>
    <mergeCell ref="C194:N194"/>
    <mergeCell ref="C183:E183"/>
    <mergeCell ref="C184:E184"/>
    <mergeCell ref="C185:E185"/>
    <mergeCell ref="C186:E186"/>
    <mergeCell ref="C187:E187"/>
    <mergeCell ref="C188:E188"/>
    <mergeCell ref="C177:N177"/>
    <mergeCell ref="C178:N178"/>
    <mergeCell ref="C179:E179"/>
    <mergeCell ref="C180:N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C165:N165"/>
    <mergeCell ref="C166:E166"/>
    <mergeCell ref="C167:N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N164"/>
    <mergeCell ref="C153:E153"/>
    <mergeCell ref="C154:N154"/>
    <mergeCell ref="C155:E155"/>
    <mergeCell ref="C156:E156"/>
    <mergeCell ref="C157:E157"/>
    <mergeCell ref="C158:E158"/>
    <mergeCell ref="C147:E147"/>
    <mergeCell ref="C148:E148"/>
    <mergeCell ref="C149:E149"/>
    <mergeCell ref="C150:E150"/>
    <mergeCell ref="C151:E151"/>
    <mergeCell ref="C152:E152"/>
    <mergeCell ref="C141:E141"/>
    <mergeCell ref="C142:N142"/>
    <mergeCell ref="C143:N143"/>
    <mergeCell ref="C144:E144"/>
    <mergeCell ref="C145:E145"/>
    <mergeCell ref="C146:E146"/>
    <mergeCell ref="C135:E135"/>
    <mergeCell ref="C136:E136"/>
    <mergeCell ref="C137:E137"/>
    <mergeCell ref="C138:E138"/>
    <mergeCell ref="C139:N139"/>
    <mergeCell ref="C140:N140"/>
    <mergeCell ref="C129:N129"/>
    <mergeCell ref="C130:E130"/>
    <mergeCell ref="C131:E131"/>
    <mergeCell ref="C132:E132"/>
    <mergeCell ref="C133:E133"/>
    <mergeCell ref="C134:E134"/>
    <mergeCell ref="C123:N123"/>
    <mergeCell ref="C124:N124"/>
    <mergeCell ref="C125:E125"/>
    <mergeCell ref="C126:N126"/>
    <mergeCell ref="C127:N127"/>
    <mergeCell ref="C128:E128"/>
    <mergeCell ref="C117:E117"/>
    <mergeCell ref="C118:E118"/>
    <mergeCell ref="C119:E119"/>
    <mergeCell ref="C120:E120"/>
    <mergeCell ref="C121:E121"/>
    <mergeCell ref="C122:E122"/>
    <mergeCell ref="C111:N111"/>
    <mergeCell ref="C112:E112"/>
    <mergeCell ref="C113:N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N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N96"/>
    <mergeCell ref="C97:N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E84"/>
    <mergeCell ref="C85:N85"/>
    <mergeCell ref="C86:E86"/>
    <mergeCell ref="C75:E75"/>
    <mergeCell ref="C76:E76"/>
    <mergeCell ref="C77:E77"/>
    <mergeCell ref="C78:E78"/>
    <mergeCell ref="C79:E79"/>
    <mergeCell ref="C80:E80"/>
    <mergeCell ref="C69:E69"/>
    <mergeCell ref="C70:E70"/>
    <mergeCell ref="C71:N71"/>
    <mergeCell ref="C72:N72"/>
    <mergeCell ref="C73:E73"/>
    <mergeCell ref="C74:N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N61"/>
    <mergeCell ref="C62:E62"/>
    <mergeCell ref="C51:E51"/>
    <mergeCell ref="C52:E52"/>
    <mergeCell ref="C53:E53"/>
    <mergeCell ref="C54:E54"/>
    <mergeCell ref="C55:E55"/>
    <mergeCell ref="C56:E56"/>
    <mergeCell ref="C45:E45"/>
    <mergeCell ref="C46:E46"/>
    <mergeCell ref="C47:N47"/>
    <mergeCell ref="C48:N48"/>
    <mergeCell ref="C49:E49"/>
    <mergeCell ref="C50:N50"/>
    <mergeCell ref="C39:E39"/>
    <mergeCell ref="C40:E40"/>
    <mergeCell ref="C41:E41"/>
    <mergeCell ref="C42:E42"/>
    <mergeCell ref="C43:E43"/>
    <mergeCell ref="C44:E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A32:N32"/>
    <mergeCell ref="B16:F16"/>
    <mergeCell ref="L25:M25"/>
    <mergeCell ref="A27:A29"/>
    <mergeCell ref="B27:B29"/>
    <mergeCell ref="C27:E29"/>
    <mergeCell ref="F27:F29"/>
    <mergeCell ref="G27:I28"/>
    <mergeCell ref="C33:E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9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86"/>
  <sheetViews>
    <sheetView topLeftCell="A430" zoomScale="115" zoomScaleNormal="115" workbookViewId="0">
      <selection activeCell="AG462" sqref="AG462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10" style="132" customWidth="1"/>
    <col min="11" max="11" width="8.5703125" style="132" customWidth="1"/>
    <col min="12" max="12" width="12.7109375" style="132" customWidth="1"/>
    <col min="13" max="13" width="6" style="132" customWidth="1"/>
    <col min="14" max="14" width="13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9" width="110.140625" style="137" hidden="1" customWidth="1"/>
    <col min="20" max="23" width="34.140625" style="137" hidden="1" customWidth="1"/>
    <col min="24" max="26" width="84.42578125" style="137" hidden="1" customWidth="1"/>
    <col min="27" max="27" width="138.42578125" style="137" hidden="1" customWidth="1"/>
    <col min="28" max="28" width="110.140625" style="137" hidden="1" customWidth="1"/>
    <col min="29" max="31" width="84.42578125" style="137" hidden="1" customWidth="1"/>
    <col min="32" max="32" width="9.140625" style="132"/>
    <col min="33" max="33" width="12.5703125" style="132" customWidth="1"/>
    <col min="34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2724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2725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1861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2726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260790.65</v>
      </c>
      <c r="D20" s="148" t="s">
        <v>2727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1676.04</v>
      </c>
      <c r="D22" s="148" t="s">
        <v>2728</v>
      </c>
      <c r="E22" s="135" t="s">
        <v>206</v>
      </c>
      <c r="G22" s="132" t="s">
        <v>209</v>
      </c>
      <c r="L22" s="147">
        <f>L463*7.3/1000</f>
        <v>1058.54</v>
      </c>
      <c r="M22" s="148" t="s">
        <v>2729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2643.69</v>
      </c>
      <c r="D23" s="152" t="s">
        <v>2730</v>
      </c>
      <c r="E23" s="135" t="s">
        <v>206</v>
      </c>
      <c r="G23" s="132" t="s">
        <v>212</v>
      </c>
      <c r="L23" s="153"/>
      <c r="M23" s="153">
        <v>12837.19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256470.92</v>
      </c>
      <c r="D24" s="152" t="s">
        <v>2731</v>
      </c>
      <c r="E24" s="135" t="s">
        <v>206</v>
      </c>
      <c r="G24" s="132" t="s">
        <v>214</v>
      </c>
      <c r="L24" s="153"/>
      <c r="M24" s="153">
        <v>1791.76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2732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2732</v>
      </c>
    </row>
    <row r="32" spans="1:17" s="132" customFormat="1" ht="22.5" x14ac:dyDescent="0.2">
      <c r="A32" s="157" t="s">
        <v>225</v>
      </c>
      <c r="B32" s="158" t="s">
        <v>2733</v>
      </c>
      <c r="C32" s="917" t="s">
        <v>2734</v>
      </c>
      <c r="D32" s="917"/>
      <c r="E32" s="917"/>
      <c r="F32" s="159" t="s">
        <v>564</v>
      </c>
      <c r="G32" s="159" t="s">
        <v>31</v>
      </c>
      <c r="H32" s="159" t="s">
        <v>31</v>
      </c>
      <c r="I32" s="159" t="s">
        <v>2735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2734</v>
      </c>
    </row>
    <row r="33" spans="1:23" s="132" customFormat="1" x14ac:dyDescent="0.2">
      <c r="A33" s="163"/>
      <c r="B33" s="164"/>
      <c r="C33" s="904" t="s">
        <v>2736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2736</v>
      </c>
    </row>
    <row r="34" spans="1:23" s="132" customFormat="1" x14ac:dyDescent="0.2">
      <c r="A34" s="165"/>
      <c r="B34" s="166" t="s">
        <v>2737</v>
      </c>
      <c r="C34" s="904" t="s">
        <v>2738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2738</v>
      </c>
    </row>
    <row r="35" spans="1:23" s="132" customFormat="1" x14ac:dyDescent="0.2">
      <c r="A35" s="167"/>
      <c r="B35" s="166" t="s">
        <v>225</v>
      </c>
      <c r="C35" s="904" t="s">
        <v>255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930.25</v>
      </c>
      <c r="K35" s="168" t="s">
        <v>2739</v>
      </c>
      <c r="L35" s="169">
        <v>16118.93</v>
      </c>
      <c r="M35" s="170" t="s">
        <v>31</v>
      </c>
      <c r="N35" s="171" t="s">
        <v>31</v>
      </c>
      <c r="T35" s="137" t="s">
        <v>255</v>
      </c>
    </row>
    <row r="36" spans="1:23" s="132" customFormat="1" x14ac:dyDescent="0.2">
      <c r="A36" s="167"/>
      <c r="B36" s="166" t="s">
        <v>235</v>
      </c>
      <c r="C36" s="904" t="s">
        <v>236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683.6</v>
      </c>
      <c r="K36" s="168" t="s">
        <v>2739</v>
      </c>
      <c r="L36" s="169">
        <v>11845.09</v>
      </c>
      <c r="M36" s="170" t="s">
        <v>31</v>
      </c>
      <c r="N36" s="171" t="s">
        <v>31</v>
      </c>
      <c r="T36" s="137" t="s">
        <v>236</v>
      </c>
    </row>
    <row r="37" spans="1:23" s="132" customFormat="1" x14ac:dyDescent="0.2">
      <c r="A37" s="167"/>
      <c r="B37" s="166" t="s">
        <v>238</v>
      </c>
      <c r="C37" s="904" t="s">
        <v>239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159.47</v>
      </c>
      <c r="K37" s="168" t="s">
        <v>2739</v>
      </c>
      <c r="L37" s="169">
        <v>2763.22</v>
      </c>
      <c r="M37" s="170" t="s">
        <v>31</v>
      </c>
      <c r="N37" s="171" t="s">
        <v>31</v>
      </c>
      <c r="T37" s="137" t="s">
        <v>239</v>
      </c>
    </row>
    <row r="38" spans="1:23" s="132" customFormat="1" x14ac:dyDescent="0.2">
      <c r="A38" s="167"/>
      <c r="B38" s="166" t="s">
        <v>256</v>
      </c>
      <c r="C38" s="904" t="s">
        <v>257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>
        <v>999.15</v>
      </c>
      <c r="K38" s="168" t="s">
        <v>31</v>
      </c>
      <c r="L38" s="169">
        <v>15457.85</v>
      </c>
      <c r="M38" s="170" t="s">
        <v>31</v>
      </c>
      <c r="N38" s="171" t="s">
        <v>31</v>
      </c>
      <c r="T38" s="137" t="s">
        <v>257</v>
      </c>
    </row>
    <row r="39" spans="1:23" s="132" customFormat="1" ht="22.5" x14ac:dyDescent="0.2">
      <c r="A39" s="167"/>
      <c r="B39" s="166" t="s">
        <v>31</v>
      </c>
      <c r="C39" s="904" t="s">
        <v>258</v>
      </c>
      <c r="D39" s="904"/>
      <c r="E39" s="904"/>
      <c r="F39" s="168" t="s">
        <v>241</v>
      </c>
      <c r="G39" s="168" t="s">
        <v>2740</v>
      </c>
      <c r="H39" s="168" t="s">
        <v>2739</v>
      </c>
      <c r="I39" s="168" t="s">
        <v>2741</v>
      </c>
      <c r="J39" s="169" t="s">
        <v>31</v>
      </c>
      <c r="K39" s="168" t="s">
        <v>31</v>
      </c>
      <c r="L39" s="169" t="s">
        <v>31</v>
      </c>
      <c r="M39" s="170" t="s">
        <v>31</v>
      </c>
      <c r="N39" s="171" t="s">
        <v>31</v>
      </c>
      <c r="U39" s="137" t="s">
        <v>258</v>
      </c>
    </row>
    <row r="40" spans="1:23" s="132" customFormat="1" ht="22.5" x14ac:dyDescent="0.2">
      <c r="A40" s="167"/>
      <c r="B40" s="166" t="s">
        <v>31</v>
      </c>
      <c r="C40" s="904" t="s">
        <v>240</v>
      </c>
      <c r="D40" s="904"/>
      <c r="E40" s="904"/>
      <c r="F40" s="168" t="s">
        <v>241</v>
      </c>
      <c r="G40" s="168" t="s">
        <v>2742</v>
      </c>
      <c r="H40" s="168" t="s">
        <v>2739</v>
      </c>
      <c r="I40" s="168" t="s">
        <v>2743</v>
      </c>
      <c r="J40" s="169" t="s">
        <v>31</v>
      </c>
      <c r="K40" s="168" t="s">
        <v>31</v>
      </c>
      <c r="L40" s="169" t="s">
        <v>31</v>
      </c>
      <c r="M40" s="170" t="s">
        <v>31</v>
      </c>
      <c r="N40" s="171" t="s">
        <v>31</v>
      </c>
      <c r="U40" s="137" t="s">
        <v>240</v>
      </c>
    </row>
    <row r="41" spans="1:23" s="132" customFormat="1" x14ac:dyDescent="0.2">
      <c r="A41" s="167"/>
      <c r="B41" s="166" t="s">
        <v>31</v>
      </c>
      <c r="C41" s="917" t="s">
        <v>244</v>
      </c>
      <c r="D41" s="917"/>
      <c r="E41" s="917"/>
      <c r="F41" s="159" t="s">
        <v>31</v>
      </c>
      <c r="G41" s="159" t="s">
        <v>31</v>
      </c>
      <c r="H41" s="159" t="s">
        <v>31</v>
      </c>
      <c r="I41" s="159" t="s">
        <v>31</v>
      </c>
      <c r="J41" s="160">
        <v>2613</v>
      </c>
      <c r="K41" s="159" t="s">
        <v>31</v>
      </c>
      <c r="L41" s="160">
        <v>43421.87</v>
      </c>
      <c r="M41" s="161" t="s">
        <v>31</v>
      </c>
      <c r="N41" s="162" t="s">
        <v>31</v>
      </c>
      <c r="V41" s="137" t="s">
        <v>244</v>
      </c>
    </row>
    <row r="42" spans="1:23" s="132" customFormat="1" x14ac:dyDescent="0.2">
      <c r="A42" s="167"/>
      <c r="B42" s="166" t="s">
        <v>31</v>
      </c>
      <c r="C42" s="904" t="s">
        <v>245</v>
      </c>
      <c r="D42" s="904"/>
      <c r="E42" s="904"/>
      <c r="F42" s="168" t="s">
        <v>31</v>
      </c>
      <c r="G42" s="168" t="s">
        <v>31</v>
      </c>
      <c r="H42" s="168" t="s">
        <v>31</v>
      </c>
      <c r="I42" s="168" t="s">
        <v>31</v>
      </c>
      <c r="J42" s="169" t="s">
        <v>31</v>
      </c>
      <c r="K42" s="168" t="s">
        <v>31</v>
      </c>
      <c r="L42" s="169">
        <v>18882.150000000001</v>
      </c>
      <c r="M42" s="170" t="s">
        <v>31</v>
      </c>
      <c r="N42" s="171" t="s">
        <v>31</v>
      </c>
      <c r="U42" s="137" t="s">
        <v>245</v>
      </c>
    </row>
    <row r="43" spans="1:23" s="132" customFormat="1" ht="22.5" x14ac:dyDescent="0.2">
      <c r="A43" s="167"/>
      <c r="B43" s="166" t="s">
        <v>699</v>
      </c>
      <c r="C43" s="904" t="s">
        <v>700</v>
      </c>
      <c r="D43" s="904"/>
      <c r="E43" s="904"/>
      <c r="F43" s="168" t="s">
        <v>144</v>
      </c>
      <c r="G43" s="168" t="s">
        <v>537</v>
      </c>
      <c r="H43" s="168" t="s">
        <v>31</v>
      </c>
      <c r="I43" s="168" t="s">
        <v>537</v>
      </c>
      <c r="J43" s="169" t="s">
        <v>31</v>
      </c>
      <c r="K43" s="168" t="s">
        <v>31</v>
      </c>
      <c r="L43" s="169">
        <v>15105.72</v>
      </c>
      <c r="M43" s="170" t="s">
        <v>31</v>
      </c>
      <c r="N43" s="171" t="s">
        <v>31</v>
      </c>
      <c r="U43" s="137" t="s">
        <v>700</v>
      </c>
    </row>
    <row r="44" spans="1:23" s="132" customFormat="1" ht="22.5" x14ac:dyDescent="0.2">
      <c r="A44" s="167"/>
      <c r="B44" s="166" t="s">
        <v>701</v>
      </c>
      <c r="C44" s="904" t="s">
        <v>702</v>
      </c>
      <c r="D44" s="904"/>
      <c r="E44" s="904"/>
      <c r="F44" s="168" t="s">
        <v>144</v>
      </c>
      <c r="G44" s="168" t="s">
        <v>703</v>
      </c>
      <c r="H44" s="168" t="s">
        <v>31</v>
      </c>
      <c r="I44" s="168" t="s">
        <v>703</v>
      </c>
      <c r="J44" s="169" t="s">
        <v>31</v>
      </c>
      <c r="K44" s="168" t="s">
        <v>31</v>
      </c>
      <c r="L44" s="169">
        <v>11329.29</v>
      </c>
      <c r="M44" s="170" t="s">
        <v>31</v>
      </c>
      <c r="N44" s="171" t="s">
        <v>31</v>
      </c>
      <c r="U44" s="137" t="s">
        <v>702</v>
      </c>
    </row>
    <row r="45" spans="1:23" s="132" customFormat="1" x14ac:dyDescent="0.2">
      <c r="A45" s="172"/>
      <c r="B45" s="173"/>
      <c r="C45" s="918" t="s">
        <v>252</v>
      </c>
      <c r="D45" s="918"/>
      <c r="E45" s="918"/>
      <c r="F45" s="174" t="s">
        <v>31</v>
      </c>
      <c r="G45" s="174" t="s">
        <v>31</v>
      </c>
      <c r="H45" s="174" t="s">
        <v>31</v>
      </c>
      <c r="I45" s="174" t="s">
        <v>31</v>
      </c>
      <c r="J45" s="175" t="s">
        <v>31</v>
      </c>
      <c r="K45" s="174" t="s">
        <v>31</v>
      </c>
      <c r="L45" s="175">
        <v>69856.88</v>
      </c>
      <c r="M45" s="161" t="s">
        <v>31</v>
      </c>
      <c r="N45" s="176" t="s">
        <v>31</v>
      </c>
      <c r="W45" s="137" t="s">
        <v>252</v>
      </c>
    </row>
    <row r="46" spans="1:23" s="132" customFormat="1" ht="45" x14ac:dyDescent="0.2">
      <c r="A46" s="157" t="s">
        <v>235</v>
      </c>
      <c r="B46" s="158" t="s">
        <v>2744</v>
      </c>
      <c r="C46" s="917" t="s">
        <v>2745</v>
      </c>
      <c r="D46" s="917"/>
      <c r="E46" s="917"/>
      <c r="F46" s="159" t="s">
        <v>178</v>
      </c>
      <c r="G46" s="159" t="s">
        <v>31</v>
      </c>
      <c r="H46" s="159" t="s">
        <v>31</v>
      </c>
      <c r="I46" s="159" t="s">
        <v>225</v>
      </c>
      <c r="J46" s="160" t="s">
        <v>31</v>
      </c>
      <c r="K46" s="159" t="s">
        <v>31</v>
      </c>
      <c r="L46" s="160" t="s">
        <v>31</v>
      </c>
      <c r="M46" s="161" t="s">
        <v>31</v>
      </c>
      <c r="N46" s="162" t="s">
        <v>31</v>
      </c>
      <c r="Q46" s="137" t="s">
        <v>2745</v>
      </c>
    </row>
    <row r="47" spans="1:23" s="132" customFormat="1" x14ac:dyDescent="0.2">
      <c r="A47" s="165"/>
      <c r="B47" s="166" t="s">
        <v>2737</v>
      </c>
      <c r="C47" s="904" t="s">
        <v>2738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S47" s="137" t="s">
        <v>2738</v>
      </c>
    </row>
    <row r="48" spans="1:23" s="132" customFormat="1" ht="22.5" x14ac:dyDescent="0.2">
      <c r="A48" s="165"/>
      <c r="B48" s="166" t="s">
        <v>711</v>
      </c>
      <c r="C48" s="904" t="s">
        <v>2746</v>
      </c>
      <c r="D48" s="904"/>
      <c r="E48" s="904"/>
      <c r="F48" s="904"/>
      <c r="G48" s="904"/>
      <c r="H48" s="904"/>
      <c r="I48" s="904"/>
      <c r="J48" s="904"/>
      <c r="K48" s="904"/>
      <c r="L48" s="904"/>
      <c r="M48" s="904"/>
      <c r="N48" s="912"/>
      <c r="S48" s="137" t="s">
        <v>2746</v>
      </c>
    </row>
    <row r="49" spans="1:25" s="132" customFormat="1" x14ac:dyDescent="0.2">
      <c r="A49" s="167"/>
      <c r="B49" s="166" t="s">
        <v>225</v>
      </c>
      <c r="C49" s="904" t="s">
        <v>255</v>
      </c>
      <c r="D49" s="904"/>
      <c r="E49" s="904"/>
      <c r="F49" s="168" t="s">
        <v>31</v>
      </c>
      <c r="G49" s="168" t="s">
        <v>31</v>
      </c>
      <c r="H49" s="168" t="s">
        <v>31</v>
      </c>
      <c r="I49" s="168" t="s">
        <v>31</v>
      </c>
      <c r="J49" s="169">
        <v>696.15</v>
      </c>
      <c r="K49" s="168" t="s">
        <v>2747</v>
      </c>
      <c r="L49" s="169">
        <v>896.64</v>
      </c>
      <c r="M49" s="170" t="s">
        <v>31</v>
      </c>
      <c r="N49" s="171" t="s">
        <v>31</v>
      </c>
      <c r="T49" s="137" t="s">
        <v>255</v>
      </c>
    </row>
    <row r="50" spans="1:25" s="132" customFormat="1" x14ac:dyDescent="0.2">
      <c r="A50" s="167"/>
      <c r="B50" s="166" t="s">
        <v>235</v>
      </c>
      <c r="C50" s="904" t="s">
        <v>236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>
        <v>2441.92</v>
      </c>
      <c r="K50" s="168" t="s">
        <v>2747</v>
      </c>
      <c r="L50" s="169">
        <v>3145.19</v>
      </c>
      <c r="M50" s="170" t="s">
        <v>31</v>
      </c>
      <c r="N50" s="171" t="s">
        <v>31</v>
      </c>
      <c r="T50" s="137" t="s">
        <v>236</v>
      </c>
    </row>
    <row r="51" spans="1:25" s="132" customFormat="1" x14ac:dyDescent="0.2">
      <c r="A51" s="167"/>
      <c r="B51" s="166" t="s">
        <v>238</v>
      </c>
      <c r="C51" s="904" t="s">
        <v>239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>
        <v>289.42</v>
      </c>
      <c r="K51" s="168" t="s">
        <v>2747</v>
      </c>
      <c r="L51" s="169">
        <v>372.77</v>
      </c>
      <c r="M51" s="170" t="s">
        <v>31</v>
      </c>
      <c r="N51" s="171" t="s">
        <v>31</v>
      </c>
      <c r="T51" s="137" t="s">
        <v>239</v>
      </c>
    </row>
    <row r="52" spans="1:25" s="132" customFormat="1" x14ac:dyDescent="0.2">
      <c r="A52" s="167"/>
      <c r="B52" s="166" t="s">
        <v>256</v>
      </c>
      <c r="C52" s="904" t="s">
        <v>257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>
        <v>577.54</v>
      </c>
      <c r="K52" s="168" t="s">
        <v>427</v>
      </c>
      <c r="L52" s="169">
        <v>664.17</v>
      </c>
      <c r="M52" s="170" t="s">
        <v>31</v>
      </c>
      <c r="N52" s="171" t="s">
        <v>31</v>
      </c>
      <c r="T52" s="137" t="s">
        <v>257</v>
      </c>
    </row>
    <row r="53" spans="1:25" s="132" customFormat="1" x14ac:dyDescent="0.2">
      <c r="A53" s="167"/>
      <c r="B53" s="166" t="s">
        <v>31</v>
      </c>
      <c r="C53" s="904" t="s">
        <v>258</v>
      </c>
      <c r="D53" s="904"/>
      <c r="E53" s="904"/>
      <c r="F53" s="168" t="s">
        <v>241</v>
      </c>
      <c r="G53" s="168" t="s">
        <v>2748</v>
      </c>
      <c r="H53" s="168" t="s">
        <v>2747</v>
      </c>
      <c r="I53" s="168" t="s">
        <v>2749</v>
      </c>
      <c r="J53" s="169" t="s">
        <v>31</v>
      </c>
      <c r="K53" s="168" t="s">
        <v>31</v>
      </c>
      <c r="L53" s="169" t="s">
        <v>31</v>
      </c>
      <c r="M53" s="170" t="s">
        <v>31</v>
      </c>
      <c r="N53" s="171" t="s">
        <v>31</v>
      </c>
      <c r="U53" s="137" t="s">
        <v>258</v>
      </c>
    </row>
    <row r="54" spans="1:25" s="132" customFormat="1" x14ac:dyDescent="0.2">
      <c r="A54" s="167"/>
      <c r="B54" s="166" t="s">
        <v>31</v>
      </c>
      <c r="C54" s="904" t="s">
        <v>240</v>
      </c>
      <c r="D54" s="904"/>
      <c r="E54" s="904"/>
      <c r="F54" s="168" t="s">
        <v>241</v>
      </c>
      <c r="G54" s="168" t="s">
        <v>2750</v>
      </c>
      <c r="H54" s="168" t="s">
        <v>2747</v>
      </c>
      <c r="I54" s="168" t="s">
        <v>2751</v>
      </c>
      <c r="J54" s="169" t="s">
        <v>31</v>
      </c>
      <c r="K54" s="168" t="s">
        <v>31</v>
      </c>
      <c r="L54" s="169" t="s">
        <v>31</v>
      </c>
      <c r="M54" s="170" t="s">
        <v>31</v>
      </c>
      <c r="N54" s="171" t="s">
        <v>31</v>
      </c>
      <c r="U54" s="137" t="s">
        <v>240</v>
      </c>
    </row>
    <row r="55" spans="1:25" s="132" customFormat="1" x14ac:dyDescent="0.2">
      <c r="A55" s="167"/>
      <c r="B55" s="166" t="s">
        <v>31</v>
      </c>
      <c r="C55" s="917" t="s">
        <v>244</v>
      </c>
      <c r="D55" s="917"/>
      <c r="E55" s="917"/>
      <c r="F55" s="159" t="s">
        <v>31</v>
      </c>
      <c r="G55" s="159" t="s">
        <v>31</v>
      </c>
      <c r="H55" s="159" t="s">
        <v>31</v>
      </c>
      <c r="I55" s="159" t="s">
        <v>31</v>
      </c>
      <c r="J55" s="160">
        <v>3715.61</v>
      </c>
      <c r="K55" s="159" t="s">
        <v>31</v>
      </c>
      <c r="L55" s="160">
        <v>4706</v>
      </c>
      <c r="M55" s="161" t="s">
        <v>31</v>
      </c>
      <c r="N55" s="162" t="s">
        <v>31</v>
      </c>
      <c r="V55" s="137" t="s">
        <v>244</v>
      </c>
    </row>
    <row r="56" spans="1:25" s="132" customFormat="1" x14ac:dyDescent="0.2">
      <c r="A56" s="167"/>
      <c r="B56" s="166" t="s">
        <v>31</v>
      </c>
      <c r="C56" s="904" t="s">
        <v>245</v>
      </c>
      <c r="D56" s="904"/>
      <c r="E56" s="904"/>
      <c r="F56" s="168" t="s">
        <v>31</v>
      </c>
      <c r="G56" s="168" t="s">
        <v>31</v>
      </c>
      <c r="H56" s="168" t="s">
        <v>31</v>
      </c>
      <c r="I56" s="168" t="s">
        <v>31</v>
      </c>
      <c r="J56" s="169" t="s">
        <v>31</v>
      </c>
      <c r="K56" s="168" t="s">
        <v>31</v>
      </c>
      <c r="L56" s="169">
        <v>1269.4100000000001</v>
      </c>
      <c r="M56" s="170" t="s">
        <v>31</v>
      </c>
      <c r="N56" s="171" t="s">
        <v>31</v>
      </c>
      <c r="U56" s="137" t="s">
        <v>245</v>
      </c>
    </row>
    <row r="57" spans="1:25" s="132" customFormat="1" ht="22.5" x14ac:dyDescent="0.2">
      <c r="A57" s="167"/>
      <c r="B57" s="166" t="s">
        <v>699</v>
      </c>
      <c r="C57" s="904" t="s">
        <v>700</v>
      </c>
      <c r="D57" s="904"/>
      <c r="E57" s="904"/>
      <c r="F57" s="168" t="s">
        <v>144</v>
      </c>
      <c r="G57" s="168" t="s">
        <v>537</v>
      </c>
      <c r="H57" s="168" t="s">
        <v>31</v>
      </c>
      <c r="I57" s="168" t="s">
        <v>537</v>
      </c>
      <c r="J57" s="169" t="s">
        <v>31</v>
      </c>
      <c r="K57" s="168" t="s">
        <v>31</v>
      </c>
      <c r="L57" s="169">
        <v>1015.53</v>
      </c>
      <c r="M57" s="170" t="s">
        <v>31</v>
      </c>
      <c r="N57" s="171" t="s">
        <v>31</v>
      </c>
      <c r="U57" s="137" t="s">
        <v>700</v>
      </c>
    </row>
    <row r="58" spans="1:25" s="132" customFormat="1" ht="22.5" x14ac:dyDescent="0.2">
      <c r="A58" s="167"/>
      <c r="B58" s="166" t="s">
        <v>701</v>
      </c>
      <c r="C58" s="904" t="s">
        <v>702</v>
      </c>
      <c r="D58" s="904"/>
      <c r="E58" s="904"/>
      <c r="F58" s="168" t="s">
        <v>144</v>
      </c>
      <c r="G58" s="168" t="s">
        <v>703</v>
      </c>
      <c r="H58" s="168" t="s">
        <v>31</v>
      </c>
      <c r="I58" s="168" t="s">
        <v>703</v>
      </c>
      <c r="J58" s="169" t="s">
        <v>31</v>
      </c>
      <c r="K58" s="168" t="s">
        <v>31</v>
      </c>
      <c r="L58" s="169">
        <v>761.65</v>
      </c>
      <c r="M58" s="170" t="s">
        <v>31</v>
      </c>
      <c r="N58" s="171" t="s">
        <v>31</v>
      </c>
      <c r="U58" s="137" t="s">
        <v>702</v>
      </c>
    </row>
    <row r="59" spans="1:25" s="132" customFormat="1" x14ac:dyDescent="0.2">
      <c r="A59" s="172"/>
      <c r="B59" s="173"/>
      <c r="C59" s="918" t="s">
        <v>252</v>
      </c>
      <c r="D59" s="918"/>
      <c r="E59" s="918"/>
      <c r="F59" s="174" t="s">
        <v>31</v>
      </c>
      <c r="G59" s="174" t="s">
        <v>31</v>
      </c>
      <c r="H59" s="174" t="s">
        <v>31</v>
      </c>
      <c r="I59" s="174" t="s">
        <v>31</v>
      </c>
      <c r="J59" s="175" t="s">
        <v>31</v>
      </c>
      <c r="K59" s="174" t="s">
        <v>31</v>
      </c>
      <c r="L59" s="175">
        <v>6483.18</v>
      </c>
      <c r="M59" s="161" t="s">
        <v>31</v>
      </c>
      <c r="N59" s="176" t="s">
        <v>31</v>
      </c>
      <c r="W59" s="137" t="s">
        <v>252</v>
      </c>
    </row>
    <row r="60" spans="1:25" s="132" customFormat="1" ht="1.5" customHeight="1" x14ac:dyDescent="0.2">
      <c r="A60" s="177"/>
      <c r="B60" s="173"/>
      <c r="C60" s="173"/>
      <c r="D60" s="173"/>
      <c r="E60" s="173"/>
      <c r="F60" s="177"/>
      <c r="G60" s="177"/>
      <c r="H60" s="177"/>
      <c r="I60" s="177"/>
      <c r="J60" s="178"/>
      <c r="K60" s="177"/>
      <c r="L60" s="178"/>
      <c r="M60" s="168"/>
      <c r="N60" s="178"/>
    </row>
    <row r="61" spans="1:25" s="132" customFormat="1" x14ac:dyDescent="0.2">
      <c r="A61" s="179"/>
      <c r="B61" s="180" t="s">
        <v>31</v>
      </c>
      <c r="C61" s="918" t="s">
        <v>2752</v>
      </c>
      <c r="D61" s="918"/>
      <c r="E61" s="918"/>
      <c r="F61" s="918"/>
      <c r="G61" s="918"/>
      <c r="H61" s="918"/>
      <c r="I61" s="918"/>
      <c r="J61" s="918"/>
      <c r="K61" s="918"/>
      <c r="L61" s="181" t="s">
        <v>31</v>
      </c>
      <c r="M61" s="182"/>
      <c r="N61" s="183"/>
      <c r="X61" s="137" t="s">
        <v>2752</v>
      </c>
    </row>
    <row r="62" spans="1:25" s="132" customFormat="1" x14ac:dyDescent="0.2">
      <c r="A62" s="184"/>
      <c r="B62" s="166" t="s">
        <v>225</v>
      </c>
      <c r="C62" s="904" t="s">
        <v>808</v>
      </c>
      <c r="D62" s="904"/>
      <c r="E62" s="904"/>
      <c r="F62" s="904"/>
      <c r="G62" s="904"/>
      <c r="H62" s="904"/>
      <c r="I62" s="904"/>
      <c r="J62" s="904"/>
      <c r="K62" s="904"/>
      <c r="L62" s="185">
        <v>76340.06</v>
      </c>
      <c r="M62" s="186"/>
      <c r="N62" s="187" t="s">
        <v>31</v>
      </c>
      <c r="Y62" s="137" t="s">
        <v>808</v>
      </c>
    </row>
    <row r="63" spans="1:25" s="132" customFormat="1" x14ac:dyDescent="0.2">
      <c r="A63" s="184"/>
      <c r="B63" s="166" t="s">
        <v>31</v>
      </c>
      <c r="C63" s="904" t="s">
        <v>270</v>
      </c>
      <c r="D63" s="904"/>
      <c r="E63" s="904"/>
      <c r="F63" s="904"/>
      <c r="G63" s="904"/>
      <c r="H63" s="904"/>
      <c r="I63" s="904"/>
      <c r="J63" s="904"/>
      <c r="K63" s="904"/>
      <c r="L63" s="185" t="s">
        <v>31</v>
      </c>
      <c r="M63" s="186"/>
      <c r="N63" s="187" t="s">
        <v>31</v>
      </c>
      <c r="Y63" s="137" t="s">
        <v>270</v>
      </c>
    </row>
    <row r="64" spans="1:25" s="132" customFormat="1" x14ac:dyDescent="0.2">
      <c r="A64" s="184"/>
      <c r="B64" s="166" t="s">
        <v>31</v>
      </c>
      <c r="C64" s="904" t="s">
        <v>271</v>
      </c>
      <c r="D64" s="904"/>
      <c r="E64" s="904"/>
      <c r="F64" s="904"/>
      <c r="G64" s="904"/>
      <c r="H64" s="904"/>
      <c r="I64" s="904"/>
      <c r="J64" s="904"/>
      <c r="K64" s="904"/>
      <c r="L64" s="185">
        <v>17015.57</v>
      </c>
      <c r="M64" s="186"/>
      <c r="N64" s="187" t="s">
        <v>31</v>
      </c>
      <c r="Y64" s="137" t="s">
        <v>271</v>
      </c>
    </row>
    <row r="65" spans="1:26" s="132" customFormat="1" x14ac:dyDescent="0.2">
      <c r="A65" s="184"/>
      <c r="B65" s="166" t="s">
        <v>31</v>
      </c>
      <c r="C65" s="904" t="s">
        <v>272</v>
      </c>
      <c r="D65" s="904"/>
      <c r="E65" s="904"/>
      <c r="F65" s="904"/>
      <c r="G65" s="904"/>
      <c r="H65" s="904"/>
      <c r="I65" s="904"/>
      <c r="J65" s="904"/>
      <c r="K65" s="904"/>
      <c r="L65" s="185">
        <v>14990.28</v>
      </c>
      <c r="M65" s="186"/>
      <c r="N65" s="187" t="s">
        <v>31</v>
      </c>
      <c r="Y65" s="137" t="s">
        <v>272</v>
      </c>
    </row>
    <row r="66" spans="1:26" s="132" customFormat="1" x14ac:dyDescent="0.2">
      <c r="A66" s="184"/>
      <c r="B66" s="166" t="s">
        <v>31</v>
      </c>
      <c r="C66" s="904" t="s">
        <v>273</v>
      </c>
      <c r="D66" s="904"/>
      <c r="E66" s="904"/>
      <c r="F66" s="904"/>
      <c r="G66" s="904"/>
      <c r="H66" s="904"/>
      <c r="I66" s="904"/>
      <c r="J66" s="904"/>
      <c r="K66" s="904"/>
      <c r="L66" s="185">
        <v>16122.02</v>
      </c>
      <c r="M66" s="186"/>
      <c r="N66" s="187" t="s">
        <v>31</v>
      </c>
      <c r="Y66" s="137" t="s">
        <v>273</v>
      </c>
    </row>
    <row r="67" spans="1:26" s="132" customFormat="1" x14ac:dyDescent="0.2">
      <c r="A67" s="184"/>
      <c r="B67" s="166" t="s">
        <v>31</v>
      </c>
      <c r="C67" s="904" t="s">
        <v>274</v>
      </c>
      <c r="D67" s="904"/>
      <c r="E67" s="904"/>
      <c r="F67" s="904"/>
      <c r="G67" s="904"/>
      <c r="H67" s="904"/>
      <c r="I67" s="904"/>
      <c r="J67" s="904"/>
      <c r="K67" s="904"/>
      <c r="L67" s="185">
        <v>16121.25</v>
      </c>
      <c r="M67" s="186"/>
      <c r="N67" s="187" t="s">
        <v>31</v>
      </c>
      <c r="Y67" s="137" t="s">
        <v>274</v>
      </c>
    </row>
    <row r="68" spans="1:26" s="132" customFormat="1" x14ac:dyDescent="0.2">
      <c r="A68" s="184"/>
      <c r="B68" s="166" t="s">
        <v>31</v>
      </c>
      <c r="C68" s="904" t="s">
        <v>275</v>
      </c>
      <c r="D68" s="904"/>
      <c r="E68" s="904"/>
      <c r="F68" s="904"/>
      <c r="G68" s="904"/>
      <c r="H68" s="904"/>
      <c r="I68" s="904"/>
      <c r="J68" s="904"/>
      <c r="K68" s="904"/>
      <c r="L68" s="185">
        <v>12090.94</v>
      </c>
      <c r="M68" s="186"/>
      <c r="N68" s="187" t="s">
        <v>31</v>
      </c>
      <c r="Y68" s="137" t="s">
        <v>275</v>
      </c>
    </row>
    <row r="69" spans="1:26" s="132" customFormat="1" x14ac:dyDescent="0.2">
      <c r="A69" s="184"/>
      <c r="B69" s="166" t="s">
        <v>31</v>
      </c>
      <c r="C69" s="904" t="s">
        <v>276</v>
      </c>
      <c r="D69" s="904"/>
      <c r="E69" s="904"/>
      <c r="F69" s="904"/>
      <c r="G69" s="904"/>
      <c r="H69" s="904"/>
      <c r="I69" s="904"/>
      <c r="J69" s="904"/>
      <c r="K69" s="904"/>
      <c r="L69" s="185">
        <v>20151.560000000001</v>
      </c>
      <c r="M69" s="186"/>
      <c r="N69" s="187" t="s">
        <v>31</v>
      </c>
      <c r="Y69" s="137" t="s">
        <v>276</v>
      </c>
    </row>
    <row r="70" spans="1:26" s="132" customFormat="1" x14ac:dyDescent="0.2">
      <c r="A70" s="184"/>
      <c r="B70" s="166" t="s">
        <v>31</v>
      </c>
      <c r="C70" s="904" t="s">
        <v>277</v>
      </c>
      <c r="D70" s="904"/>
      <c r="E70" s="904"/>
      <c r="F70" s="904"/>
      <c r="G70" s="904"/>
      <c r="H70" s="904"/>
      <c r="I70" s="904"/>
      <c r="J70" s="904"/>
      <c r="K70" s="904"/>
      <c r="L70" s="185">
        <v>16121.25</v>
      </c>
      <c r="M70" s="186"/>
      <c r="N70" s="187" t="s">
        <v>31</v>
      </c>
      <c r="Y70" s="137" t="s">
        <v>277</v>
      </c>
    </row>
    <row r="71" spans="1:26" s="132" customFormat="1" x14ac:dyDescent="0.2">
      <c r="A71" s="184"/>
      <c r="B71" s="166" t="s">
        <v>31</v>
      </c>
      <c r="C71" s="904" t="s">
        <v>278</v>
      </c>
      <c r="D71" s="904"/>
      <c r="E71" s="904"/>
      <c r="F71" s="904"/>
      <c r="G71" s="904"/>
      <c r="H71" s="904"/>
      <c r="I71" s="904"/>
      <c r="J71" s="904"/>
      <c r="K71" s="904"/>
      <c r="L71" s="185">
        <v>12090.94</v>
      </c>
      <c r="M71" s="186"/>
      <c r="N71" s="187" t="s">
        <v>31</v>
      </c>
      <c r="Y71" s="137" t="s">
        <v>278</v>
      </c>
    </row>
    <row r="72" spans="1:26" s="132" customFormat="1" x14ac:dyDescent="0.2">
      <c r="A72" s="184"/>
      <c r="B72" s="178" t="s">
        <v>31</v>
      </c>
      <c r="C72" s="919" t="s">
        <v>2753</v>
      </c>
      <c r="D72" s="919"/>
      <c r="E72" s="919"/>
      <c r="F72" s="919"/>
      <c r="G72" s="919"/>
      <c r="H72" s="919"/>
      <c r="I72" s="919"/>
      <c r="J72" s="919"/>
      <c r="K72" s="919"/>
      <c r="L72" s="188">
        <v>76340.06</v>
      </c>
      <c r="M72" s="189"/>
      <c r="N72" s="190"/>
      <c r="Z72" s="137" t="s">
        <v>2753</v>
      </c>
    </row>
    <row r="73" spans="1:26" s="132" customFormat="1" x14ac:dyDescent="0.2">
      <c r="A73" s="914" t="s">
        <v>2754</v>
      </c>
      <c r="B73" s="915"/>
      <c r="C73" s="915"/>
      <c r="D73" s="915"/>
      <c r="E73" s="915"/>
      <c r="F73" s="915"/>
      <c r="G73" s="915"/>
      <c r="H73" s="915"/>
      <c r="I73" s="915"/>
      <c r="J73" s="915"/>
      <c r="K73" s="915"/>
      <c r="L73" s="915"/>
      <c r="M73" s="915"/>
      <c r="N73" s="916"/>
      <c r="P73" s="137" t="s">
        <v>2754</v>
      </c>
    </row>
    <row r="74" spans="1:26" s="132" customFormat="1" ht="22.5" x14ac:dyDescent="0.2">
      <c r="A74" s="157" t="s">
        <v>238</v>
      </c>
      <c r="B74" s="158" t="s">
        <v>2733</v>
      </c>
      <c r="C74" s="917" t="s">
        <v>2734</v>
      </c>
      <c r="D74" s="917"/>
      <c r="E74" s="917"/>
      <c r="F74" s="159" t="s">
        <v>564</v>
      </c>
      <c r="G74" s="159" t="s">
        <v>31</v>
      </c>
      <c r="H74" s="159" t="s">
        <v>31</v>
      </c>
      <c r="I74" s="159" t="s">
        <v>2755</v>
      </c>
      <c r="J74" s="160" t="s">
        <v>31</v>
      </c>
      <c r="K74" s="159" t="s">
        <v>31</v>
      </c>
      <c r="L74" s="160" t="s">
        <v>31</v>
      </c>
      <c r="M74" s="161" t="s">
        <v>31</v>
      </c>
      <c r="N74" s="162" t="s">
        <v>31</v>
      </c>
      <c r="Q74" s="137" t="s">
        <v>2734</v>
      </c>
    </row>
    <row r="75" spans="1:26" s="132" customFormat="1" x14ac:dyDescent="0.2">
      <c r="A75" s="163"/>
      <c r="B75" s="164"/>
      <c r="C75" s="904" t="s">
        <v>2756</v>
      </c>
      <c r="D75" s="904"/>
      <c r="E75" s="904"/>
      <c r="F75" s="904"/>
      <c r="G75" s="904"/>
      <c r="H75" s="904"/>
      <c r="I75" s="904"/>
      <c r="J75" s="904"/>
      <c r="K75" s="904"/>
      <c r="L75" s="904"/>
      <c r="M75" s="904"/>
      <c r="N75" s="912"/>
      <c r="R75" s="137" t="s">
        <v>2756</v>
      </c>
    </row>
    <row r="76" spans="1:26" s="132" customFormat="1" x14ac:dyDescent="0.2">
      <c r="A76" s="165"/>
      <c r="B76" s="166" t="s">
        <v>2737</v>
      </c>
      <c r="C76" s="904" t="s">
        <v>2757</v>
      </c>
      <c r="D76" s="904"/>
      <c r="E76" s="904"/>
      <c r="F76" s="904"/>
      <c r="G76" s="904"/>
      <c r="H76" s="904"/>
      <c r="I76" s="904"/>
      <c r="J76" s="904"/>
      <c r="K76" s="904"/>
      <c r="L76" s="904"/>
      <c r="M76" s="904"/>
      <c r="N76" s="912"/>
      <c r="S76" s="137" t="s">
        <v>2757</v>
      </c>
    </row>
    <row r="77" spans="1:26" s="132" customFormat="1" x14ac:dyDescent="0.2">
      <c r="A77" s="167"/>
      <c r="B77" s="166" t="s">
        <v>225</v>
      </c>
      <c r="C77" s="904" t="s">
        <v>255</v>
      </c>
      <c r="D77" s="904"/>
      <c r="E77" s="904"/>
      <c r="F77" s="168" t="s">
        <v>31</v>
      </c>
      <c r="G77" s="168" t="s">
        <v>31</v>
      </c>
      <c r="H77" s="168" t="s">
        <v>31</v>
      </c>
      <c r="I77" s="168" t="s">
        <v>31</v>
      </c>
      <c r="J77" s="169">
        <v>930.25</v>
      </c>
      <c r="K77" s="168" t="s">
        <v>2758</v>
      </c>
      <c r="L77" s="169">
        <v>11328.06</v>
      </c>
      <c r="M77" s="170" t="s">
        <v>31</v>
      </c>
      <c r="N77" s="171" t="s">
        <v>31</v>
      </c>
      <c r="T77" s="137" t="s">
        <v>255</v>
      </c>
    </row>
    <row r="78" spans="1:26" s="132" customFormat="1" x14ac:dyDescent="0.2">
      <c r="A78" s="167"/>
      <c r="B78" s="166" t="s">
        <v>235</v>
      </c>
      <c r="C78" s="904" t="s">
        <v>236</v>
      </c>
      <c r="D78" s="904"/>
      <c r="E78" s="904"/>
      <c r="F78" s="168" t="s">
        <v>31</v>
      </c>
      <c r="G78" s="168" t="s">
        <v>31</v>
      </c>
      <c r="H78" s="168" t="s">
        <v>31</v>
      </c>
      <c r="I78" s="168" t="s">
        <v>31</v>
      </c>
      <c r="J78" s="169">
        <v>683.6</v>
      </c>
      <c r="K78" s="168" t="s">
        <v>2758</v>
      </c>
      <c r="L78" s="169">
        <v>8324.5</v>
      </c>
      <c r="M78" s="170" t="s">
        <v>31</v>
      </c>
      <c r="N78" s="171" t="s">
        <v>31</v>
      </c>
      <c r="T78" s="137" t="s">
        <v>236</v>
      </c>
    </row>
    <row r="79" spans="1:26" s="132" customFormat="1" x14ac:dyDescent="0.2">
      <c r="A79" s="167"/>
      <c r="B79" s="166" t="s">
        <v>238</v>
      </c>
      <c r="C79" s="904" t="s">
        <v>239</v>
      </c>
      <c r="D79" s="904"/>
      <c r="E79" s="904"/>
      <c r="F79" s="168" t="s">
        <v>31</v>
      </c>
      <c r="G79" s="168" t="s">
        <v>31</v>
      </c>
      <c r="H79" s="168" t="s">
        <v>31</v>
      </c>
      <c r="I79" s="168" t="s">
        <v>31</v>
      </c>
      <c r="J79" s="169">
        <v>159.47</v>
      </c>
      <c r="K79" s="168" t="s">
        <v>2758</v>
      </c>
      <c r="L79" s="169">
        <v>1941.94</v>
      </c>
      <c r="M79" s="170" t="s">
        <v>31</v>
      </c>
      <c r="N79" s="171" t="s">
        <v>31</v>
      </c>
      <c r="T79" s="137" t="s">
        <v>239</v>
      </c>
    </row>
    <row r="80" spans="1:26" s="132" customFormat="1" x14ac:dyDescent="0.2">
      <c r="A80" s="167"/>
      <c r="B80" s="166" t="s">
        <v>256</v>
      </c>
      <c r="C80" s="904" t="s">
        <v>257</v>
      </c>
      <c r="D80" s="904"/>
      <c r="E80" s="904"/>
      <c r="F80" s="168" t="s">
        <v>31</v>
      </c>
      <c r="G80" s="168" t="s">
        <v>31</v>
      </c>
      <c r="H80" s="168" t="s">
        <v>31</v>
      </c>
      <c r="I80" s="168" t="s">
        <v>31</v>
      </c>
      <c r="J80" s="169">
        <v>999.15</v>
      </c>
      <c r="K80" s="168" t="s">
        <v>31</v>
      </c>
      <c r="L80" s="169">
        <v>10055.450000000001</v>
      </c>
      <c r="M80" s="170" t="s">
        <v>31</v>
      </c>
      <c r="N80" s="171" t="s">
        <v>31</v>
      </c>
      <c r="T80" s="137" t="s">
        <v>257</v>
      </c>
    </row>
    <row r="81" spans="1:23" s="132" customFormat="1" ht="22.5" x14ac:dyDescent="0.2">
      <c r="A81" s="167"/>
      <c r="B81" s="166" t="s">
        <v>31</v>
      </c>
      <c r="C81" s="904" t="s">
        <v>258</v>
      </c>
      <c r="D81" s="904"/>
      <c r="E81" s="904"/>
      <c r="F81" s="168" t="s">
        <v>241</v>
      </c>
      <c r="G81" s="168" t="s">
        <v>2740</v>
      </c>
      <c r="H81" s="168" t="s">
        <v>2758</v>
      </c>
      <c r="I81" s="168" t="s">
        <v>2759</v>
      </c>
      <c r="J81" s="169" t="s">
        <v>31</v>
      </c>
      <c r="K81" s="168" t="s">
        <v>31</v>
      </c>
      <c r="L81" s="169" t="s">
        <v>31</v>
      </c>
      <c r="M81" s="170" t="s">
        <v>31</v>
      </c>
      <c r="N81" s="171" t="s">
        <v>31</v>
      </c>
      <c r="U81" s="137" t="s">
        <v>258</v>
      </c>
    </row>
    <row r="82" spans="1:23" s="132" customFormat="1" ht="22.5" x14ac:dyDescent="0.2">
      <c r="A82" s="167"/>
      <c r="B82" s="166" t="s">
        <v>31</v>
      </c>
      <c r="C82" s="904" t="s">
        <v>240</v>
      </c>
      <c r="D82" s="904"/>
      <c r="E82" s="904"/>
      <c r="F82" s="168" t="s">
        <v>241</v>
      </c>
      <c r="G82" s="168" t="s">
        <v>2742</v>
      </c>
      <c r="H82" s="168" t="s">
        <v>2758</v>
      </c>
      <c r="I82" s="168" t="s">
        <v>2760</v>
      </c>
      <c r="J82" s="169" t="s">
        <v>31</v>
      </c>
      <c r="K82" s="168" t="s">
        <v>31</v>
      </c>
      <c r="L82" s="169" t="s">
        <v>31</v>
      </c>
      <c r="M82" s="170" t="s">
        <v>31</v>
      </c>
      <c r="N82" s="171" t="s">
        <v>31</v>
      </c>
      <c r="U82" s="137" t="s">
        <v>240</v>
      </c>
    </row>
    <row r="83" spans="1:23" s="132" customFormat="1" x14ac:dyDescent="0.2">
      <c r="A83" s="167"/>
      <c r="B83" s="166" t="s">
        <v>31</v>
      </c>
      <c r="C83" s="917" t="s">
        <v>244</v>
      </c>
      <c r="D83" s="917"/>
      <c r="E83" s="917"/>
      <c r="F83" s="159" t="s">
        <v>31</v>
      </c>
      <c r="G83" s="159" t="s">
        <v>31</v>
      </c>
      <c r="H83" s="159" t="s">
        <v>31</v>
      </c>
      <c r="I83" s="159" t="s">
        <v>31</v>
      </c>
      <c r="J83" s="160">
        <v>2613</v>
      </c>
      <c r="K83" s="159" t="s">
        <v>31</v>
      </c>
      <c r="L83" s="160">
        <v>29708.01</v>
      </c>
      <c r="M83" s="161" t="s">
        <v>31</v>
      </c>
      <c r="N83" s="162" t="s">
        <v>31</v>
      </c>
      <c r="V83" s="137" t="s">
        <v>244</v>
      </c>
    </row>
    <row r="84" spans="1:23" s="132" customFormat="1" x14ac:dyDescent="0.2">
      <c r="A84" s="167"/>
      <c r="B84" s="166" t="s">
        <v>31</v>
      </c>
      <c r="C84" s="904" t="s">
        <v>245</v>
      </c>
      <c r="D84" s="904"/>
      <c r="E84" s="904"/>
      <c r="F84" s="168" t="s">
        <v>31</v>
      </c>
      <c r="G84" s="168" t="s">
        <v>31</v>
      </c>
      <c r="H84" s="168" t="s">
        <v>31</v>
      </c>
      <c r="I84" s="168" t="s">
        <v>31</v>
      </c>
      <c r="J84" s="169" t="s">
        <v>31</v>
      </c>
      <c r="K84" s="168" t="s">
        <v>31</v>
      </c>
      <c r="L84" s="169">
        <v>13270</v>
      </c>
      <c r="M84" s="170" t="s">
        <v>31</v>
      </c>
      <c r="N84" s="171" t="s">
        <v>31</v>
      </c>
      <c r="U84" s="137" t="s">
        <v>245</v>
      </c>
    </row>
    <row r="85" spans="1:23" s="132" customFormat="1" ht="22.5" x14ac:dyDescent="0.2">
      <c r="A85" s="167"/>
      <c r="B85" s="166" t="s">
        <v>699</v>
      </c>
      <c r="C85" s="904" t="s">
        <v>700</v>
      </c>
      <c r="D85" s="904"/>
      <c r="E85" s="904"/>
      <c r="F85" s="168" t="s">
        <v>144</v>
      </c>
      <c r="G85" s="168" t="s">
        <v>537</v>
      </c>
      <c r="H85" s="168" t="s">
        <v>31</v>
      </c>
      <c r="I85" s="168" t="s">
        <v>537</v>
      </c>
      <c r="J85" s="169" t="s">
        <v>31</v>
      </c>
      <c r="K85" s="168" t="s">
        <v>31</v>
      </c>
      <c r="L85" s="169">
        <v>10616</v>
      </c>
      <c r="M85" s="170" t="s">
        <v>31</v>
      </c>
      <c r="N85" s="171" t="s">
        <v>31</v>
      </c>
      <c r="U85" s="137" t="s">
        <v>700</v>
      </c>
    </row>
    <row r="86" spans="1:23" s="132" customFormat="1" ht="22.5" x14ac:dyDescent="0.2">
      <c r="A86" s="167"/>
      <c r="B86" s="166" t="s">
        <v>701</v>
      </c>
      <c r="C86" s="904" t="s">
        <v>702</v>
      </c>
      <c r="D86" s="904"/>
      <c r="E86" s="904"/>
      <c r="F86" s="168" t="s">
        <v>144</v>
      </c>
      <c r="G86" s="168" t="s">
        <v>703</v>
      </c>
      <c r="H86" s="168" t="s">
        <v>31</v>
      </c>
      <c r="I86" s="168" t="s">
        <v>703</v>
      </c>
      <c r="J86" s="169" t="s">
        <v>31</v>
      </c>
      <c r="K86" s="168" t="s">
        <v>31</v>
      </c>
      <c r="L86" s="169">
        <v>7962</v>
      </c>
      <c r="M86" s="170" t="s">
        <v>31</v>
      </c>
      <c r="N86" s="171" t="s">
        <v>31</v>
      </c>
      <c r="U86" s="137" t="s">
        <v>702</v>
      </c>
    </row>
    <row r="87" spans="1:23" s="132" customFormat="1" x14ac:dyDescent="0.2">
      <c r="A87" s="172"/>
      <c r="B87" s="173"/>
      <c r="C87" s="918" t="s">
        <v>252</v>
      </c>
      <c r="D87" s="918"/>
      <c r="E87" s="918"/>
      <c r="F87" s="174" t="s">
        <v>31</v>
      </c>
      <c r="G87" s="174" t="s">
        <v>31</v>
      </c>
      <c r="H87" s="174" t="s">
        <v>31</v>
      </c>
      <c r="I87" s="174" t="s">
        <v>31</v>
      </c>
      <c r="J87" s="175" t="s">
        <v>31</v>
      </c>
      <c r="K87" s="174" t="s">
        <v>31</v>
      </c>
      <c r="L87" s="175">
        <v>48286.01</v>
      </c>
      <c r="M87" s="161" t="s">
        <v>31</v>
      </c>
      <c r="N87" s="176" t="s">
        <v>31</v>
      </c>
      <c r="W87" s="137" t="s">
        <v>252</v>
      </c>
    </row>
    <row r="88" spans="1:23" s="132" customFormat="1" x14ac:dyDescent="0.2">
      <c r="A88" s="157" t="s">
        <v>256</v>
      </c>
      <c r="B88" s="158" t="s">
        <v>2761</v>
      </c>
      <c r="C88" s="917" t="s">
        <v>2762</v>
      </c>
      <c r="D88" s="917"/>
      <c r="E88" s="917"/>
      <c r="F88" s="159" t="s">
        <v>564</v>
      </c>
      <c r="G88" s="159" t="s">
        <v>31</v>
      </c>
      <c r="H88" s="159" t="s">
        <v>31</v>
      </c>
      <c r="I88" s="159" t="s">
        <v>2763</v>
      </c>
      <c r="J88" s="160" t="s">
        <v>31</v>
      </c>
      <c r="K88" s="159" t="s">
        <v>31</v>
      </c>
      <c r="L88" s="160" t="s">
        <v>31</v>
      </c>
      <c r="M88" s="161" t="s">
        <v>31</v>
      </c>
      <c r="N88" s="162" t="s">
        <v>31</v>
      </c>
      <c r="Q88" s="137" t="s">
        <v>2762</v>
      </c>
    </row>
    <row r="89" spans="1:23" s="132" customFormat="1" x14ac:dyDescent="0.2">
      <c r="A89" s="163"/>
      <c r="B89" s="164"/>
      <c r="C89" s="904" t="s">
        <v>2764</v>
      </c>
      <c r="D89" s="904"/>
      <c r="E89" s="904"/>
      <c r="F89" s="904"/>
      <c r="G89" s="904"/>
      <c r="H89" s="904"/>
      <c r="I89" s="904"/>
      <c r="J89" s="904"/>
      <c r="K89" s="904"/>
      <c r="L89" s="904"/>
      <c r="M89" s="904"/>
      <c r="N89" s="912"/>
      <c r="R89" s="137" t="s">
        <v>2764</v>
      </c>
    </row>
    <row r="90" spans="1:23" s="132" customFormat="1" x14ac:dyDescent="0.2">
      <c r="A90" s="165"/>
      <c r="B90" s="166" t="s">
        <v>2737</v>
      </c>
      <c r="C90" s="904" t="s">
        <v>2757</v>
      </c>
      <c r="D90" s="904"/>
      <c r="E90" s="904"/>
      <c r="F90" s="904"/>
      <c r="G90" s="904"/>
      <c r="H90" s="904"/>
      <c r="I90" s="904"/>
      <c r="J90" s="904"/>
      <c r="K90" s="904"/>
      <c r="L90" s="904"/>
      <c r="M90" s="904"/>
      <c r="N90" s="912"/>
      <c r="S90" s="137" t="s">
        <v>2757</v>
      </c>
    </row>
    <row r="91" spans="1:23" s="132" customFormat="1" x14ac:dyDescent="0.2">
      <c r="A91" s="167"/>
      <c r="B91" s="166" t="s">
        <v>225</v>
      </c>
      <c r="C91" s="904" t="s">
        <v>255</v>
      </c>
      <c r="D91" s="904"/>
      <c r="E91" s="904"/>
      <c r="F91" s="168" t="s">
        <v>31</v>
      </c>
      <c r="G91" s="168" t="s">
        <v>31</v>
      </c>
      <c r="H91" s="168" t="s">
        <v>31</v>
      </c>
      <c r="I91" s="168" t="s">
        <v>31</v>
      </c>
      <c r="J91" s="169">
        <v>255.52</v>
      </c>
      <c r="K91" s="168" t="s">
        <v>2758</v>
      </c>
      <c r="L91" s="169">
        <v>4291.5600000000004</v>
      </c>
      <c r="M91" s="170" t="s">
        <v>31</v>
      </c>
      <c r="N91" s="171" t="s">
        <v>31</v>
      </c>
      <c r="T91" s="137" t="s">
        <v>255</v>
      </c>
    </row>
    <row r="92" spans="1:23" s="132" customFormat="1" x14ac:dyDescent="0.2">
      <c r="A92" s="167"/>
      <c r="B92" s="166" t="s">
        <v>235</v>
      </c>
      <c r="C92" s="904" t="s">
        <v>236</v>
      </c>
      <c r="D92" s="904"/>
      <c r="E92" s="904"/>
      <c r="F92" s="168" t="s">
        <v>31</v>
      </c>
      <c r="G92" s="168" t="s">
        <v>31</v>
      </c>
      <c r="H92" s="168" t="s">
        <v>31</v>
      </c>
      <c r="I92" s="168" t="s">
        <v>31</v>
      </c>
      <c r="J92" s="169">
        <v>368.49</v>
      </c>
      <c r="K92" s="168" t="s">
        <v>2758</v>
      </c>
      <c r="L92" s="169">
        <v>6188.94</v>
      </c>
      <c r="M92" s="170" t="s">
        <v>31</v>
      </c>
      <c r="N92" s="171" t="s">
        <v>31</v>
      </c>
      <c r="T92" s="137" t="s">
        <v>236</v>
      </c>
    </row>
    <row r="93" spans="1:23" s="132" customFormat="1" x14ac:dyDescent="0.2">
      <c r="A93" s="167"/>
      <c r="B93" s="166" t="s">
        <v>238</v>
      </c>
      <c r="C93" s="904" t="s">
        <v>239</v>
      </c>
      <c r="D93" s="904"/>
      <c r="E93" s="904"/>
      <c r="F93" s="168" t="s">
        <v>31</v>
      </c>
      <c r="G93" s="168" t="s">
        <v>31</v>
      </c>
      <c r="H93" s="168" t="s">
        <v>31</v>
      </c>
      <c r="I93" s="168" t="s">
        <v>31</v>
      </c>
      <c r="J93" s="169">
        <v>69.17</v>
      </c>
      <c r="K93" s="168" t="s">
        <v>2758</v>
      </c>
      <c r="L93" s="169">
        <v>1161.74</v>
      </c>
      <c r="M93" s="170" t="s">
        <v>31</v>
      </c>
      <c r="N93" s="171" t="s">
        <v>31</v>
      </c>
      <c r="T93" s="137" t="s">
        <v>239</v>
      </c>
    </row>
    <row r="94" spans="1:23" s="132" customFormat="1" x14ac:dyDescent="0.2">
      <c r="A94" s="167"/>
      <c r="B94" s="166" t="s">
        <v>256</v>
      </c>
      <c r="C94" s="904" t="s">
        <v>257</v>
      </c>
      <c r="D94" s="904"/>
      <c r="E94" s="904"/>
      <c r="F94" s="168" t="s">
        <v>31</v>
      </c>
      <c r="G94" s="168" t="s">
        <v>31</v>
      </c>
      <c r="H94" s="168" t="s">
        <v>31</v>
      </c>
      <c r="I94" s="168" t="s">
        <v>31</v>
      </c>
      <c r="J94" s="169">
        <v>107.43</v>
      </c>
      <c r="K94" s="168" t="s">
        <v>31</v>
      </c>
      <c r="L94" s="169">
        <v>1491.18</v>
      </c>
      <c r="M94" s="170" t="s">
        <v>31</v>
      </c>
      <c r="N94" s="171" t="s">
        <v>31</v>
      </c>
      <c r="T94" s="137" t="s">
        <v>257</v>
      </c>
    </row>
    <row r="95" spans="1:23" s="132" customFormat="1" ht="22.5" x14ac:dyDescent="0.2">
      <c r="A95" s="167"/>
      <c r="B95" s="166" t="s">
        <v>31</v>
      </c>
      <c r="C95" s="904" t="s">
        <v>258</v>
      </c>
      <c r="D95" s="904"/>
      <c r="E95" s="904"/>
      <c r="F95" s="168" t="s">
        <v>241</v>
      </c>
      <c r="G95" s="168" t="s">
        <v>2765</v>
      </c>
      <c r="H95" s="168" t="s">
        <v>2758</v>
      </c>
      <c r="I95" s="168" t="s">
        <v>2766</v>
      </c>
      <c r="J95" s="169" t="s">
        <v>31</v>
      </c>
      <c r="K95" s="168" t="s">
        <v>31</v>
      </c>
      <c r="L95" s="169" t="s">
        <v>31</v>
      </c>
      <c r="M95" s="170" t="s">
        <v>31</v>
      </c>
      <c r="N95" s="171" t="s">
        <v>31</v>
      </c>
      <c r="U95" s="137" t="s">
        <v>258</v>
      </c>
    </row>
    <row r="96" spans="1:23" s="132" customFormat="1" ht="22.5" x14ac:dyDescent="0.2">
      <c r="A96" s="167"/>
      <c r="B96" s="166" t="s">
        <v>31</v>
      </c>
      <c r="C96" s="904" t="s">
        <v>240</v>
      </c>
      <c r="D96" s="904"/>
      <c r="E96" s="904"/>
      <c r="F96" s="168" t="s">
        <v>241</v>
      </c>
      <c r="G96" s="168" t="s">
        <v>2767</v>
      </c>
      <c r="H96" s="168" t="s">
        <v>2758</v>
      </c>
      <c r="I96" s="168" t="s">
        <v>2768</v>
      </c>
      <c r="J96" s="169" t="s">
        <v>31</v>
      </c>
      <c r="K96" s="168" t="s">
        <v>31</v>
      </c>
      <c r="L96" s="169" t="s">
        <v>31</v>
      </c>
      <c r="M96" s="170" t="s">
        <v>31</v>
      </c>
      <c r="N96" s="171" t="s">
        <v>31</v>
      </c>
      <c r="U96" s="137" t="s">
        <v>240</v>
      </c>
    </row>
    <row r="97" spans="1:23" s="132" customFormat="1" x14ac:dyDescent="0.2">
      <c r="A97" s="167"/>
      <c r="B97" s="166" t="s">
        <v>31</v>
      </c>
      <c r="C97" s="917" t="s">
        <v>244</v>
      </c>
      <c r="D97" s="917"/>
      <c r="E97" s="917"/>
      <c r="F97" s="159" t="s">
        <v>31</v>
      </c>
      <c r="G97" s="159" t="s">
        <v>31</v>
      </c>
      <c r="H97" s="159" t="s">
        <v>31</v>
      </c>
      <c r="I97" s="159" t="s">
        <v>31</v>
      </c>
      <c r="J97" s="160">
        <v>731.44</v>
      </c>
      <c r="K97" s="159" t="s">
        <v>31</v>
      </c>
      <c r="L97" s="160">
        <v>11971.68</v>
      </c>
      <c r="M97" s="161" t="s">
        <v>31</v>
      </c>
      <c r="N97" s="162" t="s">
        <v>31</v>
      </c>
      <c r="V97" s="137" t="s">
        <v>244</v>
      </c>
    </row>
    <row r="98" spans="1:23" s="132" customFormat="1" x14ac:dyDescent="0.2">
      <c r="A98" s="167"/>
      <c r="B98" s="166" t="s">
        <v>31</v>
      </c>
      <c r="C98" s="904" t="s">
        <v>245</v>
      </c>
      <c r="D98" s="904"/>
      <c r="E98" s="904"/>
      <c r="F98" s="168" t="s">
        <v>31</v>
      </c>
      <c r="G98" s="168" t="s">
        <v>31</v>
      </c>
      <c r="H98" s="168" t="s">
        <v>31</v>
      </c>
      <c r="I98" s="168" t="s">
        <v>31</v>
      </c>
      <c r="J98" s="169" t="s">
        <v>31</v>
      </c>
      <c r="K98" s="168" t="s">
        <v>31</v>
      </c>
      <c r="L98" s="169">
        <v>5453.3</v>
      </c>
      <c r="M98" s="170" t="s">
        <v>31</v>
      </c>
      <c r="N98" s="171" t="s">
        <v>31</v>
      </c>
      <c r="U98" s="137" t="s">
        <v>245</v>
      </c>
    </row>
    <row r="99" spans="1:23" s="132" customFormat="1" ht="22.5" x14ac:dyDescent="0.2">
      <c r="A99" s="167"/>
      <c r="B99" s="166" t="s">
        <v>699</v>
      </c>
      <c r="C99" s="904" t="s">
        <v>700</v>
      </c>
      <c r="D99" s="904"/>
      <c r="E99" s="904"/>
      <c r="F99" s="168" t="s">
        <v>144</v>
      </c>
      <c r="G99" s="168" t="s">
        <v>537</v>
      </c>
      <c r="H99" s="168" t="s">
        <v>31</v>
      </c>
      <c r="I99" s="168" t="s">
        <v>537</v>
      </c>
      <c r="J99" s="169" t="s">
        <v>31</v>
      </c>
      <c r="K99" s="168" t="s">
        <v>31</v>
      </c>
      <c r="L99" s="169">
        <v>4362.6400000000003</v>
      </c>
      <c r="M99" s="170" t="s">
        <v>31</v>
      </c>
      <c r="N99" s="171" t="s">
        <v>31</v>
      </c>
      <c r="U99" s="137" t="s">
        <v>700</v>
      </c>
    </row>
    <row r="100" spans="1:23" s="132" customFormat="1" ht="22.5" x14ac:dyDescent="0.2">
      <c r="A100" s="167"/>
      <c r="B100" s="166" t="s">
        <v>701</v>
      </c>
      <c r="C100" s="904" t="s">
        <v>702</v>
      </c>
      <c r="D100" s="904"/>
      <c r="E100" s="904"/>
      <c r="F100" s="168" t="s">
        <v>144</v>
      </c>
      <c r="G100" s="168" t="s">
        <v>703</v>
      </c>
      <c r="H100" s="168" t="s">
        <v>31</v>
      </c>
      <c r="I100" s="168" t="s">
        <v>703</v>
      </c>
      <c r="J100" s="169" t="s">
        <v>31</v>
      </c>
      <c r="K100" s="168" t="s">
        <v>31</v>
      </c>
      <c r="L100" s="169">
        <v>3271.98</v>
      </c>
      <c r="M100" s="170" t="s">
        <v>31</v>
      </c>
      <c r="N100" s="171" t="s">
        <v>31</v>
      </c>
      <c r="U100" s="137" t="s">
        <v>702</v>
      </c>
    </row>
    <row r="101" spans="1:23" s="132" customFormat="1" x14ac:dyDescent="0.2">
      <c r="A101" s="172"/>
      <c r="B101" s="173"/>
      <c r="C101" s="918" t="s">
        <v>252</v>
      </c>
      <c r="D101" s="918"/>
      <c r="E101" s="918"/>
      <c r="F101" s="174" t="s">
        <v>31</v>
      </c>
      <c r="G101" s="174" t="s">
        <v>31</v>
      </c>
      <c r="H101" s="174" t="s">
        <v>31</v>
      </c>
      <c r="I101" s="174" t="s">
        <v>31</v>
      </c>
      <c r="J101" s="175" t="s">
        <v>31</v>
      </c>
      <c r="K101" s="174" t="s">
        <v>31</v>
      </c>
      <c r="L101" s="175">
        <v>19606.3</v>
      </c>
      <c r="M101" s="161" t="s">
        <v>31</v>
      </c>
      <c r="N101" s="176" t="s">
        <v>31</v>
      </c>
      <c r="W101" s="137" t="s">
        <v>252</v>
      </c>
    </row>
    <row r="102" spans="1:23" s="132" customFormat="1" ht="33.75" x14ac:dyDescent="0.2">
      <c r="A102" s="157" t="s">
        <v>285</v>
      </c>
      <c r="B102" s="158" t="s">
        <v>2744</v>
      </c>
      <c r="C102" s="917" t="s">
        <v>2769</v>
      </c>
      <c r="D102" s="917"/>
      <c r="E102" s="917"/>
      <c r="F102" s="159" t="s">
        <v>178</v>
      </c>
      <c r="G102" s="159" t="s">
        <v>31</v>
      </c>
      <c r="H102" s="159" t="s">
        <v>31</v>
      </c>
      <c r="I102" s="159" t="s">
        <v>225</v>
      </c>
      <c r="J102" s="160" t="s">
        <v>31</v>
      </c>
      <c r="K102" s="159" t="s">
        <v>31</v>
      </c>
      <c r="L102" s="160" t="s">
        <v>31</v>
      </c>
      <c r="M102" s="161" t="s">
        <v>31</v>
      </c>
      <c r="N102" s="162" t="s">
        <v>31</v>
      </c>
      <c r="Q102" s="137" t="s">
        <v>2769</v>
      </c>
    </row>
    <row r="103" spans="1:23" s="132" customFormat="1" x14ac:dyDescent="0.2">
      <c r="A103" s="165"/>
      <c r="B103" s="166" t="s">
        <v>2737</v>
      </c>
      <c r="C103" s="904" t="s">
        <v>2757</v>
      </c>
      <c r="D103" s="904"/>
      <c r="E103" s="904"/>
      <c r="F103" s="904"/>
      <c r="G103" s="904"/>
      <c r="H103" s="904"/>
      <c r="I103" s="904"/>
      <c r="J103" s="904"/>
      <c r="K103" s="904"/>
      <c r="L103" s="904"/>
      <c r="M103" s="904"/>
      <c r="N103" s="912"/>
      <c r="S103" s="137" t="s">
        <v>2757</v>
      </c>
    </row>
    <row r="104" spans="1:23" s="132" customFormat="1" ht="22.5" x14ac:dyDescent="0.2">
      <c r="A104" s="165"/>
      <c r="B104" s="166" t="s">
        <v>711</v>
      </c>
      <c r="C104" s="904" t="s">
        <v>2770</v>
      </c>
      <c r="D104" s="904"/>
      <c r="E104" s="904"/>
      <c r="F104" s="904"/>
      <c r="G104" s="904"/>
      <c r="H104" s="904"/>
      <c r="I104" s="904"/>
      <c r="J104" s="904"/>
      <c r="K104" s="904"/>
      <c r="L104" s="904"/>
      <c r="M104" s="904"/>
      <c r="N104" s="912"/>
      <c r="S104" s="137" t="s">
        <v>2770</v>
      </c>
    </row>
    <row r="105" spans="1:23" s="132" customFormat="1" x14ac:dyDescent="0.2">
      <c r="A105" s="167"/>
      <c r="B105" s="166" t="s">
        <v>225</v>
      </c>
      <c r="C105" s="904" t="s">
        <v>255</v>
      </c>
      <c r="D105" s="904"/>
      <c r="E105" s="904"/>
      <c r="F105" s="168" t="s">
        <v>31</v>
      </c>
      <c r="G105" s="168" t="s">
        <v>31</v>
      </c>
      <c r="H105" s="168" t="s">
        <v>31</v>
      </c>
      <c r="I105" s="168" t="s">
        <v>31</v>
      </c>
      <c r="J105" s="169">
        <v>696.15</v>
      </c>
      <c r="K105" s="168" t="s">
        <v>2771</v>
      </c>
      <c r="L105" s="169">
        <v>1263.51</v>
      </c>
      <c r="M105" s="170" t="s">
        <v>31</v>
      </c>
      <c r="N105" s="171" t="s">
        <v>31</v>
      </c>
      <c r="T105" s="137" t="s">
        <v>255</v>
      </c>
    </row>
    <row r="106" spans="1:23" s="132" customFormat="1" x14ac:dyDescent="0.2">
      <c r="A106" s="167"/>
      <c r="B106" s="166" t="s">
        <v>235</v>
      </c>
      <c r="C106" s="904" t="s">
        <v>236</v>
      </c>
      <c r="D106" s="904"/>
      <c r="E106" s="904"/>
      <c r="F106" s="168" t="s">
        <v>31</v>
      </c>
      <c r="G106" s="168" t="s">
        <v>31</v>
      </c>
      <c r="H106" s="168" t="s">
        <v>31</v>
      </c>
      <c r="I106" s="168" t="s">
        <v>31</v>
      </c>
      <c r="J106" s="169">
        <v>2441.92</v>
      </c>
      <c r="K106" s="168" t="s">
        <v>2771</v>
      </c>
      <c r="L106" s="169">
        <v>4432.08</v>
      </c>
      <c r="M106" s="170" t="s">
        <v>31</v>
      </c>
      <c r="N106" s="171" t="s">
        <v>31</v>
      </c>
      <c r="T106" s="137" t="s">
        <v>236</v>
      </c>
    </row>
    <row r="107" spans="1:23" s="132" customFormat="1" x14ac:dyDescent="0.2">
      <c r="A107" s="167"/>
      <c r="B107" s="166" t="s">
        <v>238</v>
      </c>
      <c r="C107" s="904" t="s">
        <v>239</v>
      </c>
      <c r="D107" s="904"/>
      <c r="E107" s="904"/>
      <c r="F107" s="168" t="s">
        <v>31</v>
      </c>
      <c r="G107" s="168" t="s">
        <v>31</v>
      </c>
      <c r="H107" s="168" t="s">
        <v>31</v>
      </c>
      <c r="I107" s="168" t="s">
        <v>31</v>
      </c>
      <c r="J107" s="169">
        <v>289.42</v>
      </c>
      <c r="K107" s="168" t="s">
        <v>2771</v>
      </c>
      <c r="L107" s="169">
        <v>525.29999999999995</v>
      </c>
      <c r="M107" s="170" t="s">
        <v>31</v>
      </c>
      <c r="N107" s="171" t="s">
        <v>31</v>
      </c>
      <c r="T107" s="137" t="s">
        <v>239</v>
      </c>
    </row>
    <row r="108" spans="1:23" s="132" customFormat="1" x14ac:dyDescent="0.2">
      <c r="A108" s="167"/>
      <c r="B108" s="166" t="s">
        <v>256</v>
      </c>
      <c r="C108" s="904" t="s">
        <v>257</v>
      </c>
      <c r="D108" s="904"/>
      <c r="E108" s="904"/>
      <c r="F108" s="168" t="s">
        <v>31</v>
      </c>
      <c r="G108" s="168" t="s">
        <v>31</v>
      </c>
      <c r="H108" s="168" t="s">
        <v>31</v>
      </c>
      <c r="I108" s="168" t="s">
        <v>31</v>
      </c>
      <c r="J108" s="169">
        <v>577.54</v>
      </c>
      <c r="K108" s="168" t="s">
        <v>237</v>
      </c>
      <c r="L108" s="169">
        <v>866.31</v>
      </c>
      <c r="M108" s="170" t="s">
        <v>31</v>
      </c>
      <c r="N108" s="171" t="s">
        <v>31</v>
      </c>
      <c r="T108" s="137" t="s">
        <v>257</v>
      </c>
    </row>
    <row r="109" spans="1:23" s="132" customFormat="1" x14ac:dyDescent="0.2">
      <c r="A109" s="167"/>
      <c r="B109" s="166" t="s">
        <v>31</v>
      </c>
      <c r="C109" s="904" t="s">
        <v>258</v>
      </c>
      <c r="D109" s="904"/>
      <c r="E109" s="904"/>
      <c r="F109" s="168" t="s">
        <v>241</v>
      </c>
      <c r="G109" s="168" t="s">
        <v>2748</v>
      </c>
      <c r="H109" s="168" t="s">
        <v>2771</v>
      </c>
      <c r="I109" s="168" t="s">
        <v>2772</v>
      </c>
      <c r="J109" s="169" t="s">
        <v>31</v>
      </c>
      <c r="K109" s="168" t="s">
        <v>31</v>
      </c>
      <c r="L109" s="169" t="s">
        <v>31</v>
      </c>
      <c r="M109" s="170" t="s">
        <v>31</v>
      </c>
      <c r="N109" s="171" t="s">
        <v>31</v>
      </c>
      <c r="U109" s="137" t="s">
        <v>258</v>
      </c>
    </row>
    <row r="110" spans="1:23" s="132" customFormat="1" x14ac:dyDescent="0.2">
      <c r="A110" s="167"/>
      <c r="B110" s="166" t="s">
        <v>31</v>
      </c>
      <c r="C110" s="904" t="s">
        <v>240</v>
      </c>
      <c r="D110" s="904"/>
      <c r="E110" s="904"/>
      <c r="F110" s="168" t="s">
        <v>241</v>
      </c>
      <c r="G110" s="168" t="s">
        <v>2750</v>
      </c>
      <c r="H110" s="168" t="s">
        <v>2771</v>
      </c>
      <c r="I110" s="168" t="s">
        <v>2773</v>
      </c>
      <c r="J110" s="169" t="s">
        <v>31</v>
      </c>
      <c r="K110" s="168" t="s">
        <v>31</v>
      </c>
      <c r="L110" s="169" t="s">
        <v>31</v>
      </c>
      <c r="M110" s="170" t="s">
        <v>31</v>
      </c>
      <c r="N110" s="171" t="s">
        <v>31</v>
      </c>
      <c r="U110" s="137" t="s">
        <v>240</v>
      </c>
    </row>
    <row r="111" spans="1:23" s="132" customFormat="1" x14ac:dyDescent="0.2">
      <c r="A111" s="167"/>
      <c r="B111" s="166" t="s">
        <v>31</v>
      </c>
      <c r="C111" s="917" t="s">
        <v>244</v>
      </c>
      <c r="D111" s="917"/>
      <c r="E111" s="917"/>
      <c r="F111" s="159" t="s">
        <v>31</v>
      </c>
      <c r="G111" s="159" t="s">
        <v>31</v>
      </c>
      <c r="H111" s="159" t="s">
        <v>31</v>
      </c>
      <c r="I111" s="159" t="s">
        <v>31</v>
      </c>
      <c r="J111" s="160">
        <v>3715.61</v>
      </c>
      <c r="K111" s="159" t="s">
        <v>31</v>
      </c>
      <c r="L111" s="160">
        <v>6561.9</v>
      </c>
      <c r="M111" s="161" t="s">
        <v>31</v>
      </c>
      <c r="N111" s="162" t="s">
        <v>31</v>
      </c>
      <c r="V111" s="137" t="s">
        <v>244</v>
      </c>
    </row>
    <row r="112" spans="1:23" s="132" customFormat="1" x14ac:dyDescent="0.2">
      <c r="A112" s="167"/>
      <c r="B112" s="166" t="s">
        <v>31</v>
      </c>
      <c r="C112" s="904" t="s">
        <v>245</v>
      </c>
      <c r="D112" s="904"/>
      <c r="E112" s="904"/>
      <c r="F112" s="168" t="s">
        <v>31</v>
      </c>
      <c r="G112" s="168" t="s">
        <v>31</v>
      </c>
      <c r="H112" s="168" t="s">
        <v>31</v>
      </c>
      <c r="I112" s="168" t="s">
        <v>31</v>
      </c>
      <c r="J112" s="169" t="s">
        <v>31</v>
      </c>
      <c r="K112" s="168" t="s">
        <v>31</v>
      </c>
      <c r="L112" s="169">
        <v>1788.81</v>
      </c>
      <c r="M112" s="170" t="s">
        <v>31</v>
      </c>
      <c r="N112" s="171" t="s">
        <v>31</v>
      </c>
      <c r="U112" s="137" t="s">
        <v>245</v>
      </c>
    </row>
    <row r="113" spans="1:23" s="132" customFormat="1" ht="22.5" x14ac:dyDescent="0.2">
      <c r="A113" s="167"/>
      <c r="B113" s="166" t="s">
        <v>699</v>
      </c>
      <c r="C113" s="904" t="s">
        <v>700</v>
      </c>
      <c r="D113" s="904"/>
      <c r="E113" s="904"/>
      <c r="F113" s="168" t="s">
        <v>144</v>
      </c>
      <c r="G113" s="168" t="s">
        <v>537</v>
      </c>
      <c r="H113" s="168" t="s">
        <v>31</v>
      </c>
      <c r="I113" s="168" t="s">
        <v>537</v>
      </c>
      <c r="J113" s="169" t="s">
        <v>31</v>
      </c>
      <c r="K113" s="168" t="s">
        <v>31</v>
      </c>
      <c r="L113" s="169">
        <v>1431.05</v>
      </c>
      <c r="M113" s="170" t="s">
        <v>31</v>
      </c>
      <c r="N113" s="171" t="s">
        <v>31</v>
      </c>
      <c r="U113" s="137" t="s">
        <v>700</v>
      </c>
    </row>
    <row r="114" spans="1:23" s="132" customFormat="1" ht="22.5" x14ac:dyDescent="0.2">
      <c r="A114" s="167"/>
      <c r="B114" s="166" t="s">
        <v>701</v>
      </c>
      <c r="C114" s="904" t="s">
        <v>702</v>
      </c>
      <c r="D114" s="904"/>
      <c r="E114" s="904"/>
      <c r="F114" s="168" t="s">
        <v>144</v>
      </c>
      <c r="G114" s="168" t="s">
        <v>703</v>
      </c>
      <c r="H114" s="168" t="s">
        <v>31</v>
      </c>
      <c r="I114" s="168" t="s">
        <v>703</v>
      </c>
      <c r="J114" s="169" t="s">
        <v>31</v>
      </c>
      <c r="K114" s="168" t="s">
        <v>31</v>
      </c>
      <c r="L114" s="169">
        <v>1073.29</v>
      </c>
      <c r="M114" s="170" t="s">
        <v>31</v>
      </c>
      <c r="N114" s="171" t="s">
        <v>31</v>
      </c>
      <c r="U114" s="137" t="s">
        <v>702</v>
      </c>
    </row>
    <row r="115" spans="1:23" s="132" customFormat="1" x14ac:dyDescent="0.2">
      <c r="A115" s="172"/>
      <c r="B115" s="173"/>
      <c r="C115" s="918" t="s">
        <v>252</v>
      </c>
      <c r="D115" s="918"/>
      <c r="E115" s="918"/>
      <c r="F115" s="174" t="s">
        <v>31</v>
      </c>
      <c r="G115" s="174" t="s">
        <v>31</v>
      </c>
      <c r="H115" s="174" t="s">
        <v>31</v>
      </c>
      <c r="I115" s="174" t="s">
        <v>31</v>
      </c>
      <c r="J115" s="175" t="s">
        <v>31</v>
      </c>
      <c r="K115" s="174" t="s">
        <v>31</v>
      </c>
      <c r="L115" s="175">
        <v>9066.24</v>
      </c>
      <c r="M115" s="161" t="s">
        <v>31</v>
      </c>
      <c r="N115" s="176" t="s">
        <v>31</v>
      </c>
      <c r="W115" s="137" t="s">
        <v>252</v>
      </c>
    </row>
    <row r="116" spans="1:23" s="132" customFormat="1" ht="22.5" x14ac:dyDescent="0.2">
      <c r="A116" s="157" t="s">
        <v>295</v>
      </c>
      <c r="B116" s="158" t="s">
        <v>2774</v>
      </c>
      <c r="C116" s="917" t="s">
        <v>2775</v>
      </c>
      <c r="D116" s="917"/>
      <c r="E116" s="917"/>
      <c r="F116" s="159" t="s">
        <v>564</v>
      </c>
      <c r="G116" s="159" t="s">
        <v>31</v>
      </c>
      <c r="H116" s="159" t="s">
        <v>31</v>
      </c>
      <c r="I116" s="159" t="s">
        <v>2776</v>
      </c>
      <c r="J116" s="160" t="s">
        <v>31</v>
      </c>
      <c r="K116" s="159" t="s">
        <v>31</v>
      </c>
      <c r="L116" s="160" t="s">
        <v>31</v>
      </c>
      <c r="M116" s="161" t="s">
        <v>31</v>
      </c>
      <c r="N116" s="162" t="s">
        <v>31</v>
      </c>
      <c r="Q116" s="137" t="s">
        <v>2775</v>
      </c>
    </row>
    <row r="117" spans="1:23" s="132" customFormat="1" x14ac:dyDescent="0.2">
      <c r="A117" s="163"/>
      <c r="B117" s="164"/>
      <c r="C117" s="904" t="s">
        <v>2777</v>
      </c>
      <c r="D117" s="904"/>
      <c r="E117" s="904"/>
      <c r="F117" s="904"/>
      <c r="G117" s="904"/>
      <c r="H117" s="904"/>
      <c r="I117" s="904"/>
      <c r="J117" s="904"/>
      <c r="K117" s="904"/>
      <c r="L117" s="904"/>
      <c r="M117" s="904"/>
      <c r="N117" s="912"/>
      <c r="R117" s="137" t="s">
        <v>2777</v>
      </c>
    </row>
    <row r="118" spans="1:23" s="132" customFormat="1" x14ac:dyDescent="0.2">
      <c r="A118" s="165"/>
      <c r="B118" s="166" t="s">
        <v>2737</v>
      </c>
      <c r="C118" s="904" t="s">
        <v>2757</v>
      </c>
      <c r="D118" s="904"/>
      <c r="E118" s="904"/>
      <c r="F118" s="904"/>
      <c r="G118" s="904"/>
      <c r="H118" s="904"/>
      <c r="I118" s="904"/>
      <c r="J118" s="904"/>
      <c r="K118" s="904"/>
      <c r="L118" s="904"/>
      <c r="M118" s="904"/>
      <c r="N118" s="912"/>
      <c r="S118" s="137" t="s">
        <v>2757</v>
      </c>
    </row>
    <row r="119" spans="1:23" s="132" customFormat="1" x14ac:dyDescent="0.2">
      <c r="A119" s="167"/>
      <c r="B119" s="166" t="s">
        <v>225</v>
      </c>
      <c r="C119" s="904" t="s">
        <v>255</v>
      </c>
      <c r="D119" s="904"/>
      <c r="E119" s="904"/>
      <c r="F119" s="168" t="s">
        <v>31</v>
      </c>
      <c r="G119" s="168" t="s">
        <v>31</v>
      </c>
      <c r="H119" s="168" t="s">
        <v>31</v>
      </c>
      <c r="I119" s="168" t="s">
        <v>31</v>
      </c>
      <c r="J119" s="169">
        <v>157.91999999999999</v>
      </c>
      <c r="K119" s="168" t="s">
        <v>2758</v>
      </c>
      <c r="L119" s="169">
        <v>297.44</v>
      </c>
      <c r="M119" s="170" t="s">
        <v>31</v>
      </c>
      <c r="N119" s="171" t="s">
        <v>31</v>
      </c>
      <c r="T119" s="137" t="s">
        <v>255</v>
      </c>
    </row>
    <row r="120" spans="1:23" s="132" customFormat="1" x14ac:dyDescent="0.2">
      <c r="A120" s="167"/>
      <c r="B120" s="166" t="s">
        <v>235</v>
      </c>
      <c r="C120" s="904" t="s">
        <v>236</v>
      </c>
      <c r="D120" s="904"/>
      <c r="E120" s="904"/>
      <c r="F120" s="168" t="s">
        <v>31</v>
      </c>
      <c r="G120" s="168" t="s">
        <v>31</v>
      </c>
      <c r="H120" s="168" t="s">
        <v>31</v>
      </c>
      <c r="I120" s="168" t="s">
        <v>31</v>
      </c>
      <c r="J120" s="169">
        <v>320.35000000000002</v>
      </c>
      <c r="K120" s="168" t="s">
        <v>2758</v>
      </c>
      <c r="L120" s="169">
        <v>603.37</v>
      </c>
      <c r="M120" s="170" t="s">
        <v>31</v>
      </c>
      <c r="N120" s="171" t="s">
        <v>31</v>
      </c>
      <c r="T120" s="137" t="s">
        <v>236</v>
      </c>
    </row>
    <row r="121" spans="1:23" s="132" customFormat="1" x14ac:dyDescent="0.2">
      <c r="A121" s="167"/>
      <c r="B121" s="166" t="s">
        <v>238</v>
      </c>
      <c r="C121" s="904" t="s">
        <v>239</v>
      </c>
      <c r="D121" s="904"/>
      <c r="E121" s="904"/>
      <c r="F121" s="168" t="s">
        <v>31</v>
      </c>
      <c r="G121" s="168" t="s">
        <v>31</v>
      </c>
      <c r="H121" s="168" t="s">
        <v>31</v>
      </c>
      <c r="I121" s="168" t="s">
        <v>31</v>
      </c>
      <c r="J121" s="169">
        <v>49.68</v>
      </c>
      <c r="K121" s="168" t="s">
        <v>2758</v>
      </c>
      <c r="L121" s="169">
        <v>93.57</v>
      </c>
      <c r="M121" s="170" t="s">
        <v>31</v>
      </c>
      <c r="N121" s="171" t="s">
        <v>31</v>
      </c>
      <c r="T121" s="137" t="s">
        <v>239</v>
      </c>
    </row>
    <row r="122" spans="1:23" s="132" customFormat="1" x14ac:dyDescent="0.2">
      <c r="A122" s="167"/>
      <c r="B122" s="166" t="s">
        <v>256</v>
      </c>
      <c r="C122" s="904" t="s">
        <v>257</v>
      </c>
      <c r="D122" s="904"/>
      <c r="E122" s="904"/>
      <c r="F122" s="168" t="s">
        <v>31</v>
      </c>
      <c r="G122" s="168" t="s">
        <v>31</v>
      </c>
      <c r="H122" s="168" t="s">
        <v>31</v>
      </c>
      <c r="I122" s="168" t="s">
        <v>31</v>
      </c>
      <c r="J122" s="169">
        <v>298.3</v>
      </c>
      <c r="K122" s="168" t="s">
        <v>31</v>
      </c>
      <c r="L122" s="169">
        <v>464.33</v>
      </c>
      <c r="M122" s="170" t="s">
        <v>31</v>
      </c>
      <c r="N122" s="171" t="s">
        <v>31</v>
      </c>
      <c r="T122" s="137" t="s">
        <v>257</v>
      </c>
    </row>
    <row r="123" spans="1:23" s="132" customFormat="1" ht="22.5" x14ac:dyDescent="0.2">
      <c r="A123" s="167"/>
      <c r="B123" s="166" t="s">
        <v>31</v>
      </c>
      <c r="C123" s="904" t="s">
        <v>258</v>
      </c>
      <c r="D123" s="904"/>
      <c r="E123" s="904"/>
      <c r="F123" s="168" t="s">
        <v>241</v>
      </c>
      <c r="G123" s="168" t="s">
        <v>1295</v>
      </c>
      <c r="H123" s="168" t="s">
        <v>2758</v>
      </c>
      <c r="I123" s="168" t="s">
        <v>2778</v>
      </c>
      <c r="J123" s="169" t="s">
        <v>31</v>
      </c>
      <c r="K123" s="168" t="s">
        <v>31</v>
      </c>
      <c r="L123" s="169" t="s">
        <v>31</v>
      </c>
      <c r="M123" s="170" t="s">
        <v>31</v>
      </c>
      <c r="N123" s="171" t="s">
        <v>31</v>
      </c>
      <c r="U123" s="137" t="s">
        <v>258</v>
      </c>
    </row>
    <row r="124" spans="1:23" s="132" customFormat="1" x14ac:dyDescent="0.2">
      <c r="A124" s="167"/>
      <c r="B124" s="166" t="s">
        <v>31</v>
      </c>
      <c r="C124" s="904" t="s">
        <v>240</v>
      </c>
      <c r="D124" s="904"/>
      <c r="E124" s="904"/>
      <c r="F124" s="168" t="s">
        <v>241</v>
      </c>
      <c r="G124" s="168" t="s">
        <v>2779</v>
      </c>
      <c r="H124" s="168" t="s">
        <v>2758</v>
      </c>
      <c r="I124" s="168" t="s">
        <v>2780</v>
      </c>
      <c r="J124" s="169" t="s">
        <v>31</v>
      </c>
      <c r="K124" s="168" t="s">
        <v>31</v>
      </c>
      <c r="L124" s="169" t="s">
        <v>31</v>
      </c>
      <c r="M124" s="170" t="s">
        <v>31</v>
      </c>
      <c r="N124" s="171" t="s">
        <v>31</v>
      </c>
      <c r="U124" s="137" t="s">
        <v>240</v>
      </c>
    </row>
    <row r="125" spans="1:23" s="132" customFormat="1" x14ac:dyDescent="0.2">
      <c r="A125" s="167"/>
      <c r="B125" s="166" t="s">
        <v>31</v>
      </c>
      <c r="C125" s="917" t="s">
        <v>244</v>
      </c>
      <c r="D125" s="917"/>
      <c r="E125" s="917"/>
      <c r="F125" s="159" t="s">
        <v>31</v>
      </c>
      <c r="G125" s="159" t="s">
        <v>31</v>
      </c>
      <c r="H125" s="159" t="s">
        <v>31</v>
      </c>
      <c r="I125" s="159" t="s">
        <v>31</v>
      </c>
      <c r="J125" s="160">
        <v>776.57</v>
      </c>
      <c r="K125" s="159" t="s">
        <v>31</v>
      </c>
      <c r="L125" s="160">
        <v>1365.14</v>
      </c>
      <c r="M125" s="161" t="s">
        <v>31</v>
      </c>
      <c r="N125" s="162" t="s">
        <v>31</v>
      </c>
      <c r="V125" s="137" t="s">
        <v>244</v>
      </c>
    </row>
    <row r="126" spans="1:23" s="132" customFormat="1" x14ac:dyDescent="0.2">
      <c r="A126" s="167"/>
      <c r="B126" s="166" t="s">
        <v>31</v>
      </c>
      <c r="C126" s="904" t="s">
        <v>245</v>
      </c>
      <c r="D126" s="904"/>
      <c r="E126" s="904"/>
      <c r="F126" s="168" t="s">
        <v>31</v>
      </c>
      <c r="G126" s="168" t="s">
        <v>31</v>
      </c>
      <c r="H126" s="168" t="s">
        <v>31</v>
      </c>
      <c r="I126" s="168" t="s">
        <v>31</v>
      </c>
      <c r="J126" s="169" t="s">
        <v>31</v>
      </c>
      <c r="K126" s="168" t="s">
        <v>31</v>
      </c>
      <c r="L126" s="169">
        <v>391.01</v>
      </c>
      <c r="M126" s="170" t="s">
        <v>31</v>
      </c>
      <c r="N126" s="171" t="s">
        <v>31</v>
      </c>
      <c r="U126" s="137" t="s">
        <v>245</v>
      </c>
    </row>
    <row r="127" spans="1:23" s="132" customFormat="1" ht="22.5" x14ac:dyDescent="0.2">
      <c r="A127" s="167"/>
      <c r="B127" s="166" t="s">
        <v>699</v>
      </c>
      <c r="C127" s="904" t="s">
        <v>700</v>
      </c>
      <c r="D127" s="904"/>
      <c r="E127" s="904"/>
      <c r="F127" s="168" t="s">
        <v>144</v>
      </c>
      <c r="G127" s="168" t="s">
        <v>537</v>
      </c>
      <c r="H127" s="168" t="s">
        <v>31</v>
      </c>
      <c r="I127" s="168" t="s">
        <v>537</v>
      </c>
      <c r="J127" s="169" t="s">
        <v>31</v>
      </c>
      <c r="K127" s="168" t="s">
        <v>31</v>
      </c>
      <c r="L127" s="169">
        <v>312.81</v>
      </c>
      <c r="M127" s="170" t="s">
        <v>31</v>
      </c>
      <c r="N127" s="171" t="s">
        <v>31</v>
      </c>
      <c r="U127" s="137" t="s">
        <v>700</v>
      </c>
    </row>
    <row r="128" spans="1:23" s="132" customFormat="1" ht="22.5" x14ac:dyDescent="0.2">
      <c r="A128" s="167"/>
      <c r="B128" s="166" t="s">
        <v>701</v>
      </c>
      <c r="C128" s="904" t="s">
        <v>702</v>
      </c>
      <c r="D128" s="904"/>
      <c r="E128" s="904"/>
      <c r="F128" s="168" t="s">
        <v>144</v>
      </c>
      <c r="G128" s="168" t="s">
        <v>703</v>
      </c>
      <c r="H128" s="168" t="s">
        <v>31</v>
      </c>
      <c r="I128" s="168" t="s">
        <v>703</v>
      </c>
      <c r="J128" s="169" t="s">
        <v>31</v>
      </c>
      <c r="K128" s="168" t="s">
        <v>31</v>
      </c>
      <c r="L128" s="169">
        <v>234.61</v>
      </c>
      <c r="M128" s="170" t="s">
        <v>31</v>
      </c>
      <c r="N128" s="171" t="s">
        <v>31</v>
      </c>
      <c r="U128" s="137" t="s">
        <v>702</v>
      </c>
    </row>
    <row r="129" spans="1:26" s="132" customFormat="1" x14ac:dyDescent="0.2">
      <c r="A129" s="172"/>
      <c r="B129" s="173"/>
      <c r="C129" s="918" t="s">
        <v>252</v>
      </c>
      <c r="D129" s="918"/>
      <c r="E129" s="918"/>
      <c r="F129" s="174" t="s">
        <v>31</v>
      </c>
      <c r="G129" s="174" t="s">
        <v>31</v>
      </c>
      <c r="H129" s="174" t="s">
        <v>31</v>
      </c>
      <c r="I129" s="174" t="s">
        <v>31</v>
      </c>
      <c r="J129" s="175" t="s">
        <v>31</v>
      </c>
      <c r="K129" s="174" t="s">
        <v>31</v>
      </c>
      <c r="L129" s="175">
        <v>1912.56</v>
      </c>
      <c r="M129" s="161" t="s">
        <v>31</v>
      </c>
      <c r="N129" s="176" t="s">
        <v>31</v>
      </c>
      <c r="W129" s="137" t="s">
        <v>252</v>
      </c>
    </row>
    <row r="130" spans="1:26" s="132" customFormat="1" ht="1.5" customHeight="1" x14ac:dyDescent="0.2">
      <c r="A130" s="177"/>
      <c r="B130" s="173"/>
      <c r="C130" s="173"/>
      <c r="D130" s="173"/>
      <c r="E130" s="173"/>
      <c r="F130" s="177"/>
      <c r="G130" s="177"/>
      <c r="H130" s="177"/>
      <c r="I130" s="177"/>
      <c r="J130" s="178"/>
      <c r="K130" s="177"/>
      <c r="L130" s="178"/>
      <c r="M130" s="168"/>
      <c r="N130" s="178"/>
    </row>
    <row r="131" spans="1:26" s="132" customFormat="1" x14ac:dyDescent="0.2">
      <c r="A131" s="179"/>
      <c r="B131" s="180" t="s">
        <v>31</v>
      </c>
      <c r="C131" s="918" t="s">
        <v>2781</v>
      </c>
      <c r="D131" s="918"/>
      <c r="E131" s="918"/>
      <c r="F131" s="918"/>
      <c r="G131" s="918"/>
      <c r="H131" s="918"/>
      <c r="I131" s="918"/>
      <c r="J131" s="918"/>
      <c r="K131" s="918"/>
      <c r="L131" s="181" t="s">
        <v>31</v>
      </c>
      <c r="M131" s="182"/>
      <c r="N131" s="183"/>
      <c r="X131" s="137" t="s">
        <v>2781</v>
      </c>
    </row>
    <row r="132" spans="1:26" s="132" customFormat="1" x14ac:dyDescent="0.2">
      <c r="A132" s="184"/>
      <c r="B132" s="166" t="s">
        <v>225</v>
      </c>
      <c r="C132" s="904" t="s">
        <v>808</v>
      </c>
      <c r="D132" s="904"/>
      <c r="E132" s="904"/>
      <c r="F132" s="904"/>
      <c r="G132" s="904"/>
      <c r="H132" s="904"/>
      <c r="I132" s="904"/>
      <c r="J132" s="904"/>
      <c r="K132" s="904"/>
      <c r="L132" s="185">
        <v>78871.11</v>
      </c>
      <c r="M132" s="186"/>
      <c r="N132" s="187" t="s">
        <v>31</v>
      </c>
      <c r="Y132" s="137" t="s">
        <v>808</v>
      </c>
    </row>
    <row r="133" spans="1:26" s="132" customFormat="1" x14ac:dyDescent="0.2">
      <c r="A133" s="184"/>
      <c r="B133" s="166" t="s">
        <v>31</v>
      </c>
      <c r="C133" s="904" t="s">
        <v>270</v>
      </c>
      <c r="D133" s="904"/>
      <c r="E133" s="904"/>
      <c r="F133" s="904"/>
      <c r="G133" s="904"/>
      <c r="H133" s="904"/>
      <c r="I133" s="904"/>
      <c r="J133" s="904"/>
      <c r="K133" s="904"/>
      <c r="L133" s="185" t="s">
        <v>31</v>
      </c>
      <c r="M133" s="186"/>
      <c r="N133" s="187" t="s">
        <v>31</v>
      </c>
      <c r="Y133" s="137" t="s">
        <v>270</v>
      </c>
    </row>
    <row r="134" spans="1:26" s="132" customFormat="1" x14ac:dyDescent="0.2">
      <c r="A134" s="184"/>
      <c r="B134" s="166" t="s">
        <v>31</v>
      </c>
      <c r="C134" s="904" t="s">
        <v>271</v>
      </c>
      <c r="D134" s="904"/>
      <c r="E134" s="904"/>
      <c r="F134" s="904"/>
      <c r="G134" s="904"/>
      <c r="H134" s="904"/>
      <c r="I134" s="904"/>
      <c r="J134" s="904"/>
      <c r="K134" s="904"/>
      <c r="L134" s="185">
        <v>17180.57</v>
      </c>
      <c r="M134" s="186"/>
      <c r="N134" s="187" t="s">
        <v>31</v>
      </c>
      <c r="Y134" s="137" t="s">
        <v>271</v>
      </c>
    </row>
    <row r="135" spans="1:26" s="132" customFormat="1" x14ac:dyDescent="0.2">
      <c r="A135" s="184"/>
      <c r="B135" s="166" t="s">
        <v>31</v>
      </c>
      <c r="C135" s="904" t="s">
        <v>272</v>
      </c>
      <c r="D135" s="904"/>
      <c r="E135" s="904"/>
      <c r="F135" s="904"/>
      <c r="G135" s="904"/>
      <c r="H135" s="904"/>
      <c r="I135" s="904"/>
      <c r="J135" s="904"/>
      <c r="K135" s="904"/>
      <c r="L135" s="185">
        <v>19548.89</v>
      </c>
      <c r="M135" s="186"/>
      <c r="N135" s="187" t="s">
        <v>31</v>
      </c>
      <c r="Y135" s="137" t="s">
        <v>272</v>
      </c>
    </row>
    <row r="136" spans="1:26" s="132" customFormat="1" x14ac:dyDescent="0.2">
      <c r="A136" s="184"/>
      <c r="B136" s="166" t="s">
        <v>31</v>
      </c>
      <c r="C136" s="904" t="s">
        <v>273</v>
      </c>
      <c r="D136" s="904"/>
      <c r="E136" s="904"/>
      <c r="F136" s="904"/>
      <c r="G136" s="904"/>
      <c r="H136" s="904"/>
      <c r="I136" s="904"/>
      <c r="J136" s="904"/>
      <c r="K136" s="904"/>
      <c r="L136" s="185">
        <v>12877.27</v>
      </c>
      <c r="M136" s="186"/>
      <c r="N136" s="187" t="s">
        <v>31</v>
      </c>
      <c r="Y136" s="137" t="s">
        <v>273</v>
      </c>
    </row>
    <row r="137" spans="1:26" s="132" customFormat="1" x14ac:dyDescent="0.2">
      <c r="A137" s="184"/>
      <c r="B137" s="166" t="s">
        <v>31</v>
      </c>
      <c r="C137" s="904" t="s">
        <v>274</v>
      </c>
      <c r="D137" s="904"/>
      <c r="E137" s="904"/>
      <c r="F137" s="904"/>
      <c r="G137" s="904"/>
      <c r="H137" s="904"/>
      <c r="I137" s="904"/>
      <c r="J137" s="904"/>
      <c r="K137" s="904"/>
      <c r="L137" s="185">
        <v>16722.5</v>
      </c>
      <c r="M137" s="186"/>
      <c r="N137" s="187" t="s">
        <v>31</v>
      </c>
      <c r="Y137" s="137" t="s">
        <v>274</v>
      </c>
    </row>
    <row r="138" spans="1:26" s="132" customFormat="1" x14ac:dyDescent="0.2">
      <c r="A138" s="184"/>
      <c r="B138" s="166" t="s">
        <v>31</v>
      </c>
      <c r="C138" s="904" t="s">
        <v>275</v>
      </c>
      <c r="D138" s="904"/>
      <c r="E138" s="904"/>
      <c r="F138" s="904"/>
      <c r="G138" s="904"/>
      <c r="H138" s="904"/>
      <c r="I138" s="904"/>
      <c r="J138" s="904"/>
      <c r="K138" s="904"/>
      <c r="L138" s="185">
        <v>12541.88</v>
      </c>
      <c r="M138" s="186"/>
      <c r="N138" s="187" t="s">
        <v>31</v>
      </c>
      <c r="Y138" s="137" t="s">
        <v>275</v>
      </c>
    </row>
    <row r="139" spans="1:26" s="132" customFormat="1" x14ac:dyDescent="0.2">
      <c r="A139" s="184"/>
      <c r="B139" s="166" t="s">
        <v>31</v>
      </c>
      <c r="C139" s="904" t="s">
        <v>276</v>
      </c>
      <c r="D139" s="904"/>
      <c r="E139" s="904"/>
      <c r="F139" s="904"/>
      <c r="G139" s="904"/>
      <c r="H139" s="904"/>
      <c r="I139" s="904"/>
      <c r="J139" s="904"/>
      <c r="K139" s="904"/>
      <c r="L139" s="185">
        <v>20903.12</v>
      </c>
      <c r="M139" s="186"/>
      <c r="N139" s="187" t="s">
        <v>31</v>
      </c>
      <c r="Y139" s="137" t="s">
        <v>276</v>
      </c>
    </row>
    <row r="140" spans="1:26" s="132" customFormat="1" x14ac:dyDescent="0.2">
      <c r="A140" s="184"/>
      <c r="B140" s="166" t="s">
        <v>31</v>
      </c>
      <c r="C140" s="904" t="s">
        <v>277</v>
      </c>
      <c r="D140" s="904"/>
      <c r="E140" s="904"/>
      <c r="F140" s="904"/>
      <c r="G140" s="904"/>
      <c r="H140" s="904"/>
      <c r="I140" s="904"/>
      <c r="J140" s="904"/>
      <c r="K140" s="904"/>
      <c r="L140" s="185">
        <v>16722.5</v>
      </c>
      <c r="M140" s="186"/>
      <c r="N140" s="187" t="s">
        <v>31</v>
      </c>
      <c r="Y140" s="137" t="s">
        <v>277</v>
      </c>
    </row>
    <row r="141" spans="1:26" s="132" customFormat="1" x14ac:dyDescent="0.2">
      <c r="A141" s="184"/>
      <c r="B141" s="166" t="s">
        <v>31</v>
      </c>
      <c r="C141" s="904" t="s">
        <v>278</v>
      </c>
      <c r="D141" s="904"/>
      <c r="E141" s="904"/>
      <c r="F141" s="904"/>
      <c r="G141" s="904"/>
      <c r="H141" s="904"/>
      <c r="I141" s="904"/>
      <c r="J141" s="904"/>
      <c r="K141" s="904"/>
      <c r="L141" s="185">
        <v>12541.88</v>
      </c>
      <c r="M141" s="186"/>
      <c r="N141" s="187" t="s">
        <v>31</v>
      </c>
      <c r="Y141" s="137" t="s">
        <v>278</v>
      </c>
    </row>
    <row r="142" spans="1:26" s="132" customFormat="1" x14ac:dyDescent="0.2">
      <c r="A142" s="184"/>
      <c r="B142" s="178" t="s">
        <v>31</v>
      </c>
      <c r="C142" s="919" t="s">
        <v>2782</v>
      </c>
      <c r="D142" s="919"/>
      <c r="E142" s="919"/>
      <c r="F142" s="919"/>
      <c r="G142" s="919"/>
      <c r="H142" s="919"/>
      <c r="I142" s="919"/>
      <c r="J142" s="919"/>
      <c r="K142" s="919"/>
      <c r="L142" s="188">
        <v>78871.11</v>
      </c>
      <c r="M142" s="189"/>
      <c r="N142" s="190"/>
      <c r="Z142" s="137" t="s">
        <v>2782</v>
      </c>
    </row>
    <row r="143" spans="1:26" s="132" customFormat="1" x14ac:dyDescent="0.2">
      <c r="A143" s="914" t="s">
        <v>2783</v>
      </c>
      <c r="B143" s="915"/>
      <c r="C143" s="915"/>
      <c r="D143" s="915"/>
      <c r="E143" s="915"/>
      <c r="F143" s="915"/>
      <c r="G143" s="915"/>
      <c r="H143" s="915"/>
      <c r="I143" s="915"/>
      <c r="J143" s="915"/>
      <c r="K143" s="915"/>
      <c r="L143" s="915"/>
      <c r="M143" s="915"/>
      <c r="N143" s="916"/>
      <c r="P143" s="137" t="s">
        <v>2783</v>
      </c>
    </row>
    <row r="144" spans="1:26" s="132" customFormat="1" ht="22.5" x14ac:dyDescent="0.2">
      <c r="A144" s="157" t="s">
        <v>304</v>
      </c>
      <c r="B144" s="158" t="s">
        <v>2784</v>
      </c>
      <c r="C144" s="917" t="s">
        <v>2785</v>
      </c>
      <c r="D144" s="917"/>
      <c r="E144" s="917"/>
      <c r="F144" s="159" t="s">
        <v>564</v>
      </c>
      <c r="G144" s="159" t="s">
        <v>31</v>
      </c>
      <c r="H144" s="159" t="s">
        <v>31</v>
      </c>
      <c r="I144" s="159" t="s">
        <v>2786</v>
      </c>
      <c r="J144" s="160" t="s">
        <v>31</v>
      </c>
      <c r="K144" s="159" t="s">
        <v>31</v>
      </c>
      <c r="L144" s="160" t="s">
        <v>31</v>
      </c>
      <c r="M144" s="161" t="s">
        <v>31</v>
      </c>
      <c r="N144" s="162" t="s">
        <v>31</v>
      </c>
      <c r="Q144" s="137" t="s">
        <v>2785</v>
      </c>
    </row>
    <row r="145" spans="1:27" s="132" customFormat="1" ht="33.75" x14ac:dyDescent="0.2">
      <c r="A145" s="163"/>
      <c r="B145" s="164"/>
      <c r="C145" s="904" t="s">
        <v>2787</v>
      </c>
      <c r="D145" s="904"/>
      <c r="E145" s="904"/>
      <c r="F145" s="904"/>
      <c r="G145" s="904"/>
      <c r="H145" s="904"/>
      <c r="I145" s="904"/>
      <c r="J145" s="904"/>
      <c r="K145" s="904"/>
      <c r="L145" s="904"/>
      <c r="M145" s="904"/>
      <c r="N145" s="912"/>
      <c r="R145" s="137" t="s">
        <v>2787</v>
      </c>
    </row>
    <row r="146" spans="1:27" s="132" customFormat="1" x14ac:dyDescent="0.2">
      <c r="A146" s="165"/>
      <c r="B146" s="166" t="s">
        <v>2788</v>
      </c>
      <c r="C146" s="904" t="s">
        <v>2789</v>
      </c>
      <c r="D146" s="904"/>
      <c r="E146" s="904"/>
      <c r="F146" s="904"/>
      <c r="G146" s="904"/>
      <c r="H146" s="904"/>
      <c r="I146" s="904"/>
      <c r="J146" s="904"/>
      <c r="K146" s="904"/>
      <c r="L146" s="904"/>
      <c r="M146" s="904"/>
      <c r="N146" s="912"/>
      <c r="S146" s="137" t="s">
        <v>2789</v>
      </c>
    </row>
    <row r="147" spans="1:27" s="132" customFormat="1" ht="22.5" x14ac:dyDescent="0.2">
      <c r="A147" s="165"/>
      <c r="B147" s="166" t="s">
        <v>231</v>
      </c>
      <c r="C147" s="904" t="s">
        <v>232</v>
      </c>
      <c r="D147" s="904"/>
      <c r="E147" s="904"/>
      <c r="F147" s="904"/>
      <c r="G147" s="904"/>
      <c r="H147" s="904"/>
      <c r="I147" s="904"/>
      <c r="J147" s="904"/>
      <c r="K147" s="904"/>
      <c r="L147" s="904"/>
      <c r="M147" s="904"/>
      <c r="N147" s="912"/>
      <c r="S147" s="137" t="s">
        <v>232</v>
      </c>
    </row>
    <row r="148" spans="1:27" s="132" customFormat="1" x14ac:dyDescent="0.2">
      <c r="A148" s="167"/>
      <c r="B148" s="166" t="s">
        <v>225</v>
      </c>
      <c r="C148" s="904" t="s">
        <v>255</v>
      </c>
      <c r="D148" s="904"/>
      <c r="E148" s="904"/>
      <c r="F148" s="168" t="s">
        <v>31</v>
      </c>
      <c r="G148" s="168" t="s">
        <v>31</v>
      </c>
      <c r="H148" s="168" t="s">
        <v>31</v>
      </c>
      <c r="I148" s="168" t="s">
        <v>31</v>
      </c>
      <c r="J148" s="169">
        <v>347.75</v>
      </c>
      <c r="K148" s="168" t="s">
        <v>2790</v>
      </c>
      <c r="L148" s="169">
        <v>39838.94</v>
      </c>
      <c r="M148" s="170" t="s">
        <v>31</v>
      </c>
      <c r="N148" s="171" t="s">
        <v>31</v>
      </c>
      <c r="T148" s="137" t="s">
        <v>255</v>
      </c>
    </row>
    <row r="149" spans="1:27" s="132" customFormat="1" x14ac:dyDescent="0.2">
      <c r="A149" s="167"/>
      <c r="B149" s="166" t="s">
        <v>235</v>
      </c>
      <c r="C149" s="904" t="s">
        <v>236</v>
      </c>
      <c r="D149" s="904"/>
      <c r="E149" s="904"/>
      <c r="F149" s="168" t="s">
        <v>31</v>
      </c>
      <c r="G149" s="168" t="s">
        <v>31</v>
      </c>
      <c r="H149" s="168" t="s">
        <v>31</v>
      </c>
      <c r="I149" s="168" t="s">
        <v>31</v>
      </c>
      <c r="J149" s="169">
        <v>999.35</v>
      </c>
      <c r="K149" s="168" t="s">
        <v>520</v>
      </c>
      <c r="L149" s="169">
        <v>81776.81</v>
      </c>
      <c r="M149" s="170" t="s">
        <v>31</v>
      </c>
      <c r="N149" s="171" t="s">
        <v>31</v>
      </c>
      <c r="T149" s="137" t="s">
        <v>236</v>
      </c>
    </row>
    <row r="150" spans="1:27" s="132" customFormat="1" x14ac:dyDescent="0.2">
      <c r="A150" s="167"/>
      <c r="B150" s="166" t="s">
        <v>238</v>
      </c>
      <c r="C150" s="904" t="s">
        <v>239</v>
      </c>
      <c r="D150" s="904"/>
      <c r="E150" s="904"/>
      <c r="F150" s="168" t="s">
        <v>31</v>
      </c>
      <c r="G150" s="168" t="s">
        <v>31</v>
      </c>
      <c r="H150" s="168" t="s">
        <v>31</v>
      </c>
      <c r="I150" s="168" t="s">
        <v>31</v>
      </c>
      <c r="J150" s="169">
        <v>111.3</v>
      </c>
      <c r="K150" s="168" t="s">
        <v>520</v>
      </c>
      <c r="L150" s="169">
        <v>9107.68</v>
      </c>
      <c r="M150" s="170" t="s">
        <v>31</v>
      </c>
      <c r="N150" s="171" t="s">
        <v>31</v>
      </c>
      <c r="T150" s="137" t="s">
        <v>239</v>
      </c>
    </row>
    <row r="151" spans="1:27" s="132" customFormat="1" x14ac:dyDescent="0.2">
      <c r="A151" s="167"/>
      <c r="B151" s="166" t="s">
        <v>256</v>
      </c>
      <c r="C151" s="904" t="s">
        <v>257</v>
      </c>
      <c r="D151" s="904"/>
      <c r="E151" s="904"/>
      <c r="F151" s="168" t="s">
        <v>31</v>
      </c>
      <c r="G151" s="168" t="s">
        <v>31</v>
      </c>
      <c r="H151" s="168" t="s">
        <v>31</v>
      </c>
      <c r="I151" s="168" t="s">
        <v>31</v>
      </c>
      <c r="J151" s="169">
        <v>340.99</v>
      </c>
      <c r="K151" s="168" t="s">
        <v>31</v>
      </c>
      <c r="L151" s="169">
        <v>22322.57</v>
      </c>
      <c r="M151" s="170" t="s">
        <v>31</v>
      </c>
      <c r="N151" s="171" t="s">
        <v>31</v>
      </c>
      <c r="T151" s="137" t="s">
        <v>257</v>
      </c>
    </row>
    <row r="152" spans="1:27" s="132" customFormat="1" ht="22.5" x14ac:dyDescent="0.2">
      <c r="A152" s="167"/>
      <c r="B152" s="166" t="s">
        <v>31</v>
      </c>
      <c r="C152" s="904" t="s">
        <v>258</v>
      </c>
      <c r="D152" s="904"/>
      <c r="E152" s="904"/>
      <c r="F152" s="168" t="s">
        <v>241</v>
      </c>
      <c r="G152" s="168" t="s">
        <v>2791</v>
      </c>
      <c r="H152" s="168" t="s">
        <v>2790</v>
      </c>
      <c r="I152" s="168" t="s">
        <v>2792</v>
      </c>
      <c r="J152" s="169" t="s">
        <v>31</v>
      </c>
      <c r="K152" s="168" t="s">
        <v>31</v>
      </c>
      <c r="L152" s="169" t="s">
        <v>31</v>
      </c>
      <c r="M152" s="170" t="s">
        <v>31</v>
      </c>
      <c r="N152" s="171" t="s">
        <v>31</v>
      </c>
      <c r="U152" s="137" t="s">
        <v>258</v>
      </c>
    </row>
    <row r="153" spans="1:27" s="132" customFormat="1" x14ac:dyDescent="0.2">
      <c r="A153" s="167"/>
      <c r="B153" s="166" t="s">
        <v>31</v>
      </c>
      <c r="C153" s="904" t="s">
        <v>240</v>
      </c>
      <c r="D153" s="904"/>
      <c r="E153" s="904"/>
      <c r="F153" s="168" t="s">
        <v>241</v>
      </c>
      <c r="G153" s="168" t="s">
        <v>2793</v>
      </c>
      <c r="H153" s="168" t="s">
        <v>520</v>
      </c>
      <c r="I153" s="168" t="s">
        <v>2794</v>
      </c>
      <c r="J153" s="169" t="s">
        <v>31</v>
      </c>
      <c r="K153" s="168" t="s">
        <v>31</v>
      </c>
      <c r="L153" s="169" t="s">
        <v>31</v>
      </c>
      <c r="M153" s="170" t="s">
        <v>31</v>
      </c>
      <c r="N153" s="171" t="s">
        <v>31</v>
      </c>
      <c r="U153" s="137" t="s">
        <v>240</v>
      </c>
    </row>
    <row r="154" spans="1:27" s="132" customFormat="1" x14ac:dyDescent="0.2">
      <c r="A154" s="167"/>
      <c r="B154" s="166" t="s">
        <v>31</v>
      </c>
      <c r="C154" s="917" t="s">
        <v>244</v>
      </c>
      <c r="D154" s="917"/>
      <c r="E154" s="917"/>
      <c r="F154" s="159" t="s">
        <v>31</v>
      </c>
      <c r="G154" s="159" t="s">
        <v>31</v>
      </c>
      <c r="H154" s="159" t="s">
        <v>31</v>
      </c>
      <c r="I154" s="159" t="s">
        <v>31</v>
      </c>
      <c r="J154" s="160">
        <v>1688.09</v>
      </c>
      <c r="K154" s="159" t="s">
        <v>31</v>
      </c>
      <c r="L154" s="160">
        <v>143938.32</v>
      </c>
      <c r="M154" s="161" t="s">
        <v>31</v>
      </c>
      <c r="N154" s="162" t="s">
        <v>31</v>
      </c>
      <c r="V154" s="137" t="s">
        <v>244</v>
      </c>
    </row>
    <row r="155" spans="1:27" s="132" customFormat="1" x14ac:dyDescent="0.2">
      <c r="A155" s="167"/>
      <c r="B155" s="166" t="s">
        <v>31</v>
      </c>
      <c r="C155" s="904" t="s">
        <v>245</v>
      </c>
      <c r="D155" s="904"/>
      <c r="E155" s="904"/>
      <c r="F155" s="168" t="s">
        <v>31</v>
      </c>
      <c r="G155" s="168" t="s">
        <v>31</v>
      </c>
      <c r="H155" s="168" t="s">
        <v>31</v>
      </c>
      <c r="I155" s="168" t="s">
        <v>31</v>
      </c>
      <c r="J155" s="169" t="s">
        <v>31</v>
      </c>
      <c r="K155" s="168" t="s">
        <v>31</v>
      </c>
      <c r="L155" s="169">
        <v>48946.62</v>
      </c>
      <c r="M155" s="170" t="s">
        <v>31</v>
      </c>
      <c r="N155" s="171" t="s">
        <v>31</v>
      </c>
      <c r="U155" s="137" t="s">
        <v>245</v>
      </c>
    </row>
    <row r="156" spans="1:27" s="132" customFormat="1" ht="22.5" x14ac:dyDescent="0.2">
      <c r="A156" s="167"/>
      <c r="B156" s="166" t="s">
        <v>799</v>
      </c>
      <c r="C156" s="904" t="s">
        <v>800</v>
      </c>
      <c r="D156" s="904"/>
      <c r="E156" s="904"/>
      <c r="F156" s="168" t="s">
        <v>144</v>
      </c>
      <c r="G156" s="168" t="s">
        <v>801</v>
      </c>
      <c r="H156" s="168" t="s">
        <v>31</v>
      </c>
      <c r="I156" s="168" t="s">
        <v>801</v>
      </c>
      <c r="J156" s="169" t="s">
        <v>31</v>
      </c>
      <c r="K156" s="168" t="s">
        <v>31</v>
      </c>
      <c r="L156" s="169">
        <v>44051.96</v>
      </c>
      <c r="M156" s="170" t="s">
        <v>31</v>
      </c>
      <c r="N156" s="171" t="s">
        <v>31</v>
      </c>
      <c r="U156" s="137" t="s">
        <v>800</v>
      </c>
    </row>
    <row r="157" spans="1:27" s="132" customFormat="1" ht="22.5" x14ac:dyDescent="0.2">
      <c r="A157" s="167"/>
      <c r="B157" s="166" t="s">
        <v>802</v>
      </c>
      <c r="C157" s="904" t="s">
        <v>803</v>
      </c>
      <c r="D157" s="904"/>
      <c r="E157" s="904"/>
      <c r="F157" s="168" t="s">
        <v>144</v>
      </c>
      <c r="G157" s="168" t="s">
        <v>804</v>
      </c>
      <c r="H157" s="168" t="s">
        <v>31</v>
      </c>
      <c r="I157" s="168" t="s">
        <v>804</v>
      </c>
      <c r="J157" s="169" t="s">
        <v>31</v>
      </c>
      <c r="K157" s="168" t="s">
        <v>31</v>
      </c>
      <c r="L157" s="169">
        <v>41604.629999999997</v>
      </c>
      <c r="M157" s="170" t="s">
        <v>31</v>
      </c>
      <c r="N157" s="171" t="s">
        <v>31</v>
      </c>
      <c r="U157" s="137" t="s">
        <v>803</v>
      </c>
    </row>
    <row r="158" spans="1:27" s="132" customFormat="1" x14ac:dyDescent="0.2">
      <c r="A158" s="172"/>
      <c r="B158" s="173"/>
      <c r="C158" s="918" t="s">
        <v>252</v>
      </c>
      <c r="D158" s="918"/>
      <c r="E158" s="918"/>
      <c r="F158" s="174" t="s">
        <v>31</v>
      </c>
      <c r="G158" s="174" t="s">
        <v>31</v>
      </c>
      <c r="H158" s="174" t="s">
        <v>31</v>
      </c>
      <c r="I158" s="174" t="s">
        <v>31</v>
      </c>
      <c r="J158" s="175" t="s">
        <v>31</v>
      </c>
      <c r="K158" s="174" t="s">
        <v>31</v>
      </c>
      <c r="L158" s="175">
        <v>229594.91</v>
      </c>
      <c r="M158" s="161" t="s">
        <v>31</v>
      </c>
      <c r="N158" s="176" t="s">
        <v>31</v>
      </c>
      <c r="W158" s="137" t="s">
        <v>252</v>
      </c>
    </row>
    <row r="159" spans="1:27" s="132" customFormat="1" x14ac:dyDescent="0.2">
      <c r="A159" s="920" t="s">
        <v>2795</v>
      </c>
      <c r="B159" s="921"/>
      <c r="C159" s="921"/>
      <c r="D159" s="921"/>
      <c r="E159" s="921"/>
      <c r="F159" s="921"/>
      <c r="G159" s="921"/>
      <c r="H159" s="921"/>
      <c r="I159" s="921"/>
      <c r="J159" s="921"/>
      <c r="K159" s="921"/>
      <c r="L159" s="921"/>
      <c r="M159" s="921"/>
      <c r="N159" s="922"/>
      <c r="AA159" s="137" t="s">
        <v>2795</v>
      </c>
    </row>
    <row r="160" spans="1:27" s="132" customFormat="1" ht="33.75" x14ac:dyDescent="0.2">
      <c r="A160" s="157" t="s">
        <v>309</v>
      </c>
      <c r="B160" s="158" t="s">
        <v>2796</v>
      </c>
      <c r="C160" s="917" t="s">
        <v>2797</v>
      </c>
      <c r="D160" s="917"/>
      <c r="E160" s="917"/>
      <c r="F160" s="159" t="s">
        <v>2798</v>
      </c>
      <c r="G160" s="159" t="s">
        <v>31</v>
      </c>
      <c r="H160" s="159" t="s">
        <v>31</v>
      </c>
      <c r="I160" s="159" t="s">
        <v>235</v>
      </c>
      <c r="J160" s="160" t="s">
        <v>31</v>
      </c>
      <c r="K160" s="159" t="s">
        <v>31</v>
      </c>
      <c r="L160" s="160" t="s">
        <v>31</v>
      </c>
      <c r="M160" s="161" t="s">
        <v>31</v>
      </c>
      <c r="N160" s="162" t="s">
        <v>31</v>
      </c>
      <c r="Q160" s="137" t="s">
        <v>2797</v>
      </c>
    </row>
    <row r="161" spans="1:27" s="132" customFormat="1" x14ac:dyDescent="0.2">
      <c r="A161" s="165"/>
      <c r="B161" s="166" t="s">
        <v>2737</v>
      </c>
      <c r="C161" s="904" t="s">
        <v>2738</v>
      </c>
      <c r="D161" s="904"/>
      <c r="E161" s="904"/>
      <c r="F161" s="904"/>
      <c r="G161" s="904"/>
      <c r="H161" s="904"/>
      <c r="I161" s="904"/>
      <c r="J161" s="904"/>
      <c r="K161" s="904"/>
      <c r="L161" s="904"/>
      <c r="M161" s="904"/>
      <c r="N161" s="912"/>
      <c r="S161" s="137" t="s">
        <v>2738</v>
      </c>
    </row>
    <row r="162" spans="1:27" s="132" customFormat="1" ht="22.5" x14ac:dyDescent="0.2">
      <c r="A162" s="165"/>
      <c r="B162" s="166" t="s">
        <v>711</v>
      </c>
      <c r="C162" s="904" t="s">
        <v>2799</v>
      </c>
      <c r="D162" s="904"/>
      <c r="E162" s="904"/>
      <c r="F162" s="904"/>
      <c r="G162" s="904"/>
      <c r="H162" s="904"/>
      <c r="I162" s="904"/>
      <c r="J162" s="904"/>
      <c r="K162" s="904"/>
      <c r="L162" s="904"/>
      <c r="M162" s="904"/>
      <c r="N162" s="912"/>
      <c r="S162" s="137" t="s">
        <v>2799</v>
      </c>
    </row>
    <row r="163" spans="1:27" s="132" customFormat="1" x14ac:dyDescent="0.2">
      <c r="A163" s="167"/>
      <c r="B163" s="166" t="s">
        <v>225</v>
      </c>
      <c r="C163" s="904" t="s">
        <v>255</v>
      </c>
      <c r="D163" s="904"/>
      <c r="E163" s="904"/>
      <c r="F163" s="168" t="s">
        <v>31</v>
      </c>
      <c r="G163" s="168" t="s">
        <v>31</v>
      </c>
      <c r="H163" s="168" t="s">
        <v>31</v>
      </c>
      <c r="I163" s="168" t="s">
        <v>31</v>
      </c>
      <c r="J163" s="169">
        <v>285.2</v>
      </c>
      <c r="K163" s="168" t="s">
        <v>2463</v>
      </c>
      <c r="L163" s="169">
        <v>926.33</v>
      </c>
      <c r="M163" s="170" t="s">
        <v>31</v>
      </c>
      <c r="N163" s="171" t="s">
        <v>31</v>
      </c>
      <c r="T163" s="137" t="s">
        <v>255</v>
      </c>
    </row>
    <row r="164" spans="1:27" s="132" customFormat="1" x14ac:dyDescent="0.2">
      <c r="A164" s="167"/>
      <c r="B164" s="166" t="s">
        <v>235</v>
      </c>
      <c r="C164" s="904" t="s">
        <v>236</v>
      </c>
      <c r="D164" s="904"/>
      <c r="E164" s="904"/>
      <c r="F164" s="168" t="s">
        <v>31</v>
      </c>
      <c r="G164" s="168" t="s">
        <v>31</v>
      </c>
      <c r="H164" s="168" t="s">
        <v>31</v>
      </c>
      <c r="I164" s="168" t="s">
        <v>31</v>
      </c>
      <c r="J164" s="169">
        <v>729.77</v>
      </c>
      <c r="K164" s="168" t="s">
        <v>2463</v>
      </c>
      <c r="L164" s="169">
        <v>2370.29</v>
      </c>
      <c r="M164" s="170" t="s">
        <v>31</v>
      </c>
      <c r="N164" s="171" t="s">
        <v>31</v>
      </c>
      <c r="T164" s="137" t="s">
        <v>236</v>
      </c>
    </row>
    <row r="165" spans="1:27" s="132" customFormat="1" x14ac:dyDescent="0.2">
      <c r="A165" s="167"/>
      <c r="B165" s="166" t="s">
        <v>238</v>
      </c>
      <c r="C165" s="904" t="s">
        <v>239</v>
      </c>
      <c r="D165" s="904"/>
      <c r="E165" s="904"/>
      <c r="F165" s="168" t="s">
        <v>31</v>
      </c>
      <c r="G165" s="168" t="s">
        <v>31</v>
      </c>
      <c r="H165" s="168" t="s">
        <v>31</v>
      </c>
      <c r="I165" s="168" t="s">
        <v>31</v>
      </c>
      <c r="J165" s="169">
        <v>71.86</v>
      </c>
      <c r="K165" s="168" t="s">
        <v>2463</v>
      </c>
      <c r="L165" s="169">
        <v>233.4</v>
      </c>
      <c r="M165" s="170" t="s">
        <v>31</v>
      </c>
      <c r="N165" s="171" t="s">
        <v>31</v>
      </c>
      <c r="T165" s="137" t="s">
        <v>239</v>
      </c>
    </row>
    <row r="166" spans="1:27" s="132" customFormat="1" x14ac:dyDescent="0.2">
      <c r="A166" s="167"/>
      <c r="B166" s="166" t="s">
        <v>256</v>
      </c>
      <c r="C166" s="904" t="s">
        <v>257</v>
      </c>
      <c r="D166" s="904"/>
      <c r="E166" s="904"/>
      <c r="F166" s="168" t="s">
        <v>31</v>
      </c>
      <c r="G166" s="168" t="s">
        <v>31</v>
      </c>
      <c r="H166" s="168" t="s">
        <v>31</v>
      </c>
      <c r="I166" s="168" t="s">
        <v>31</v>
      </c>
      <c r="J166" s="169">
        <v>158.62</v>
      </c>
      <c r="K166" s="168" t="s">
        <v>2800</v>
      </c>
      <c r="L166" s="169">
        <v>460</v>
      </c>
      <c r="M166" s="170" t="s">
        <v>31</v>
      </c>
      <c r="N166" s="171" t="s">
        <v>31</v>
      </c>
      <c r="T166" s="137" t="s">
        <v>257</v>
      </c>
    </row>
    <row r="167" spans="1:27" s="132" customFormat="1" x14ac:dyDescent="0.2">
      <c r="A167" s="167"/>
      <c r="B167" s="166" t="s">
        <v>31</v>
      </c>
      <c r="C167" s="904" t="s">
        <v>258</v>
      </c>
      <c r="D167" s="904"/>
      <c r="E167" s="904"/>
      <c r="F167" s="168" t="s">
        <v>241</v>
      </c>
      <c r="G167" s="168" t="s">
        <v>2801</v>
      </c>
      <c r="H167" s="168" t="s">
        <v>2463</v>
      </c>
      <c r="I167" s="168" t="s">
        <v>2802</v>
      </c>
      <c r="J167" s="169" t="s">
        <v>31</v>
      </c>
      <c r="K167" s="168" t="s">
        <v>31</v>
      </c>
      <c r="L167" s="169" t="s">
        <v>31</v>
      </c>
      <c r="M167" s="170" t="s">
        <v>31</v>
      </c>
      <c r="N167" s="171" t="s">
        <v>31</v>
      </c>
      <c r="U167" s="137" t="s">
        <v>258</v>
      </c>
    </row>
    <row r="168" spans="1:27" s="132" customFormat="1" x14ac:dyDescent="0.2">
      <c r="A168" s="167"/>
      <c r="B168" s="166" t="s">
        <v>31</v>
      </c>
      <c r="C168" s="904" t="s">
        <v>240</v>
      </c>
      <c r="D168" s="904"/>
      <c r="E168" s="904"/>
      <c r="F168" s="168" t="s">
        <v>241</v>
      </c>
      <c r="G168" s="168" t="s">
        <v>2803</v>
      </c>
      <c r="H168" s="168" t="s">
        <v>2463</v>
      </c>
      <c r="I168" s="168" t="s">
        <v>2804</v>
      </c>
      <c r="J168" s="169" t="s">
        <v>31</v>
      </c>
      <c r="K168" s="168" t="s">
        <v>31</v>
      </c>
      <c r="L168" s="169" t="s">
        <v>31</v>
      </c>
      <c r="M168" s="170" t="s">
        <v>31</v>
      </c>
      <c r="N168" s="171" t="s">
        <v>31</v>
      </c>
      <c r="U168" s="137" t="s">
        <v>240</v>
      </c>
    </row>
    <row r="169" spans="1:27" s="132" customFormat="1" x14ac:dyDescent="0.2">
      <c r="A169" s="167"/>
      <c r="B169" s="166" t="s">
        <v>31</v>
      </c>
      <c r="C169" s="917" t="s">
        <v>244</v>
      </c>
      <c r="D169" s="917"/>
      <c r="E169" s="917"/>
      <c r="F169" s="159" t="s">
        <v>31</v>
      </c>
      <c r="G169" s="159" t="s">
        <v>31</v>
      </c>
      <c r="H169" s="159" t="s">
        <v>31</v>
      </c>
      <c r="I169" s="159" t="s">
        <v>31</v>
      </c>
      <c r="J169" s="160">
        <v>1173.5899999999999</v>
      </c>
      <c r="K169" s="159" t="s">
        <v>31</v>
      </c>
      <c r="L169" s="160">
        <v>3756.62</v>
      </c>
      <c r="M169" s="161" t="s">
        <v>31</v>
      </c>
      <c r="N169" s="162" t="s">
        <v>31</v>
      </c>
      <c r="V169" s="137" t="s">
        <v>244</v>
      </c>
    </row>
    <row r="170" spans="1:27" s="132" customFormat="1" x14ac:dyDescent="0.2">
      <c r="A170" s="167"/>
      <c r="B170" s="166" t="s">
        <v>31</v>
      </c>
      <c r="C170" s="904" t="s">
        <v>245</v>
      </c>
      <c r="D170" s="904"/>
      <c r="E170" s="904"/>
      <c r="F170" s="168" t="s">
        <v>31</v>
      </c>
      <c r="G170" s="168" t="s">
        <v>31</v>
      </c>
      <c r="H170" s="168" t="s">
        <v>31</v>
      </c>
      <c r="I170" s="168" t="s">
        <v>31</v>
      </c>
      <c r="J170" s="169" t="s">
        <v>31</v>
      </c>
      <c r="K170" s="168" t="s">
        <v>31</v>
      </c>
      <c r="L170" s="169">
        <v>1159.73</v>
      </c>
      <c r="M170" s="170" t="s">
        <v>31</v>
      </c>
      <c r="N170" s="171" t="s">
        <v>31</v>
      </c>
      <c r="U170" s="137" t="s">
        <v>245</v>
      </c>
    </row>
    <row r="171" spans="1:27" s="132" customFormat="1" ht="22.5" x14ac:dyDescent="0.2">
      <c r="A171" s="167"/>
      <c r="B171" s="166" t="s">
        <v>699</v>
      </c>
      <c r="C171" s="904" t="s">
        <v>700</v>
      </c>
      <c r="D171" s="904"/>
      <c r="E171" s="904"/>
      <c r="F171" s="168" t="s">
        <v>144</v>
      </c>
      <c r="G171" s="168" t="s">
        <v>537</v>
      </c>
      <c r="H171" s="168" t="s">
        <v>31</v>
      </c>
      <c r="I171" s="168" t="s">
        <v>537</v>
      </c>
      <c r="J171" s="169" t="s">
        <v>31</v>
      </c>
      <c r="K171" s="168" t="s">
        <v>31</v>
      </c>
      <c r="L171" s="169">
        <v>927.78</v>
      </c>
      <c r="M171" s="170" t="s">
        <v>31</v>
      </c>
      <c r="N171" s="171" t="s">
        <v>31</v>
      </c>
      <c r="U171" s="137" t="s">
        <v>700</v>
      </c>
    </row>
    <row r="172" spans="1:27" s="132" customFormat="1" ht="22.5" x14ac:dyDescent="0.2">
      <c r="A172" s="167"/>
      <c r="B172" s="166" t="s">
        <v>701</v>
      </c>
      <c r="C172" s="904" t="s">
        <v>702</v>
      </c>
      <c r="D172" s="904"/>
      <c r="E172" s="904"/>
      <c r="F172" s="168" t="s">
        <v>144</v>
      </c>
      <c r="G172" s="168" t="s">
        <v>703</v>
      </c>
      <c r="H172" s="168" t="s">
        <v>31</v>
      </c>
      <c r="I172" s="168" t="s">
        <v>703</v>
      </c>
      <c r="J172" s="169" t="s">
        <v>31</v>
      </c>
      <c r="K172" s="168" t="s">
        <v>31</v>
      </c>
      <c r="L172" s="169">
        <v>695.84</v>
      </c>
      <c r="M172" s="170" t="s">
        <v>31</v>
      </c>
      <c r="N172" s="171" t="s">
        <v>31</v>
      </c>
      <c r="U172" s="137" t="s">
        <v>702</v>
      </c>
    </row>
    <row r="173" spans="1:27" s="132" customFormat="1" x14ac:dyDescent="0.2">
      <c r="A173" s="172"/>
      <c r="B173" s="173"/>
      <c r="C173" s="918" t="s">
        <v>252</v>
      </c>
      <c r="D173" s="918"/>
      <c r="E173" s="918"/>
      <c r="F173" s="174" t="s">
        <v>31</v>
      </c>
      <c r="G173" s="174" t="s">
        <v>31</v>
      </c>
      <c r="H173" s="174" t="s">
        <v>31</v>
      </c>
      <c r="I173" s="174" t="s">
        <v>31</v>
      </c>
      <c r="J173" s="175" t="s">
        <v>31</v>
      </c>
      <c r="K173" s="174" t="s">
        <v>31</v>
      </c>
      <c r="L173" s="175">
        <v>5380.24</v>
      </c>
      <c r="M173" s="161" t="s">
        <v>31</v>
      </c>
      <c r="N173" s="176" t="s">
        <v>31</v>
      </c>
      <c r="W173" s="137" t="s">
        <v>252</v>
      </c>
    </row>
    <row r="174" spans="1:27" s="132" customFormat="1" x14ac:dyDescent="0.2">
      <c r="A174" s="920" t="s">
        <v>2805</v>
      </c>
      <c r="B174" s="921"/>
      <c r="C174" s="921"/>
      <c r="D174" s="921"/>
      <c r="E174" s="921"/>
      <c r="F174" s="921"/>
      <c r="G174" s="921"/>
      <c r="H174" s="921"/>
      <c r="I174" s="921"/>
      <c r="J174" s="921"/>
      <c r="K174" s="921"/>
      <c r="L174" s="921"/>
      <c r="M174" s="921"/>
      <c r="N174" s="922"/>
      <c r="AA174" s="137" t="s">
        <v>2805</v>
      </c>
    </row>
    <row r="175" spans="1:27" s="132" customFormat="1" ht="33.75" x14ac:dyDescent="0.2">
      <c r="A175" s="157" t="s">
        <v>315</v>
      </c>
      <c r="B175" s="158" t="s">
        <v>2796</v>
      </c>
      <c r="C175" s="917" t="s">
        <v>2806</v>
      </c>
      <c r="D175" s="917"/>
      <c r="E175" s="917"/>
      <c r="F175" s="159" t="s">
        <v>2798</v>
      </c>
      <c r="G175" s="159" t="s">
        <v>31</v>
      </c>
      <c r="H175" s="159" t="s">
        <v>31</v>
      </c>
      <c r="I175" s="159" t="s">
        <v>235</v>
      </c>
      <c r="J175" s="160" t="s">
        <v>31</v>
      </c>
      <c r="K175" s="159" t="s">
        <v>31</v>
      </c>
      <c r="L175" s="160" t="s">
        <v>31</v>
      </c>
      <c r="M175" s="161" t="s">
        <v>31</v>
      </c>
      <c r="N175" s="162" t="s">
        <v>31</v>
      </c>
      <c r="Q175" s="137" t="s">
        <v>2806</v>
      </c>
    </row>
    <row r="176" spans="1:27" s="132" customFormat="1" x14ac:dyDescent="0.2">
      <c r="A176" s="165"/>
      <c r="B176" s="166" t="s">
        <v>2737</v>
      </c>
      <c r="C176" s="904" t="s">
        <v>2738</v>
      </c>
      <c r="D176" s="904"/>
      <c r="E176" s="904"/>
      <c r="F176" s="904"/>
      <c r="G176" s="904"/>
      <c r="H176" s="904"/>
      <c r="I176" s="904"/>
      <c r="J176" s="904"/>
      <c r="K176" s="904"/>
      <c r="L176" s="904"/>
      <c r="M176" s="904"/>
      <c r="N176" s="912"/>
      <c r="S176" s="137" t="s">
        <v>2738</v>
      </c>
    </row>
    <row r="177" spans="1:27" s="132" customFormat="1" ht="22.5" x14ac:dyDescent="0.2">
      <c r="A177" s="165"/>
      <c r="B177" s="166" t="s">
        <v>711</v>
      </c>
      <c r="C177" s="904" t="s">
        <v>2770</v>
      </c>
      <c r="D177" s="904"/>
      <c r="E177" s="904"/>
      <c r="F177" s="904"/>
      <c r="G177" s="904"/>
      <c r="H177" s="904"/>
      <c r="I177" s="904"/>
      <c r="J177" s="904"/>
      <c r="K177" s="904"/>
      <c r="L177" s="904"/>
      <c r="M177" s="904"/>
      <c r="N177" s="912"/>
      <c r="S177" s="137" t="s">
        <v>2770</v>
      </c>
    </row>
    <row r="178" spans="1:27" s="132" customFormat="1" x14ac:dyDescent="0.2">
      <c r="A178" s="165"/>
      <c r="B178" s="166" t="s">
        <v>2807</v>
      </c>
      <c r="C178" s="904" t="s">
        <v>2808</v>
      </c>
      <c r="D178" s="904"/>
      <c r="E178" s="904"/>
      <c r="F178" s="904"/>
      <c r="G178" s="904"/>
      <c r="H178" s="904"/>
      <c r="I178" s="904"/>
      <c r="J178" s="904"/>
      <c r="K178" s="904"/>
      <c r="L178" s="904"/>
      <c r="M178" s="904"/>
      <c r="N178" s="912"/>
      <c r="S178" s="137" t="s">
        <v>2808</v>
      </c>
    </row>
    <row r="179" spans="1:27" s="132" customFormat="1" x14ac:dyDescent="0.2">
      <c r="A179" s="167"/>
      <c r="B179" s="166" t="s">
        <v>225</v>
      </c>
      <c r="C179" s="904" t="s">
        <v>255</v>
      </c>
      <c r="D179" s="904"/>
      <c r="E179" s="904"/>
      <c r="F179" s="168" t="s">
        <v>31</v>
      </c>
      <c r="G179" s="168" t="s">
        <v>31</v>
      </c>
      <c r="H179" s="168" t="s">
        <v>31</v>
      </c>
      <c r="I179" s="168" t="s">
        <v>31</v>
      </c>
      <c r="J179" s="169">
        <v>285.2</v>
      </c>
      <c r="K179" s="168" t="s">
        <v>2809</v>
      </c>
      <c r="L179" s="169">
        <v>1245.75</v>
      </c>
      <c r="M179" s="170" t="s">
        <v>31</v>
      </c>
      <c r="N179" s="171" t="s">
        <v>31</v>
      </c>
      <c r="T179" s="137" t="s">
        <v>255</v>
      </c>
    </row>
    <row r="180" spans="1:27" s="132" customFormat="1" x14ac:dyDescent="0.2">
      <c r="A180" s="167"/>
      <c r="B180" s="166" t="s">
        <v>235</v>
      </c>
      <c r="C180" s="904" t="s">
        <v>236</v>
      </c>
      <c r="D180" s="904"/>
      <c r="E180" s="904"/>
      <c r="F180" s="168" t="s">
        <v>31</v>
      </c>
      <c r="G180" s="168" t="s">
        <v>31</v>
      </c>
      <c r="H180" s="168" t="s">
        <v>31</v>
      </c>
      <c r="I180" s="168" t="s">
        <v>31</v>
      </c>
      <c r="J180" s="169">
        <v>729.77</v>
      </c>
      <c r="K180" s="168" t="s">
        <v>2809</v>
      </c>
      <c r="L180" s="169">
        <v>3187.64</v>
      </c>
      <c r="M180" s="170" t="s">
        <v>31</v>
      </c>
      <c r="N180" s="171" t="s">
        <v>31</v>
      </c>
      <c r="T180" s="137" t="s">
        <v>236</v>
      </c>
    </row>
    <row r="181" spans="1:27" s="132" customFormat="1" x14ac:dyDescent="0.2">
      <c r="A181" s="167"/>
      <c r="B181" s="166" t="s">
        <v>238</v>
      </c>
      <c r="C181" s="904" t="s">
        <v>239</v>
      </c>
      <c r="D181" s="904"/>
      <c r="E181" s="904"/>
      <c r="F181" s="168" t="s">
        <v>31</v>
      </c>
      <c r="G181" s="168" t="s">
        <v>31</v>
      </c>
      <c r="H181" s="168" t="s">
        <v>31</v>
      </c>
      <c r="I181" s="168" t="s">
        <v>31</v>
      </c>
      <c r="J181" s="169">
        <v>71.86</v>
      </c>
      <c r="K181" s="168" t="s">
        <v>2809</v>
      </c>
      <c r="L181" s="169">
        <v>313.88</v>
      </c>
      <c r="M181" s="170" t="s">
        <v>31</v>
      </c>
      <c r="N181" s="171" t="s">
        <v>31</v>
      </c>
      <c r="T181" s="137" t="s">
        <v>239</v>
      </c>
    </row>
    <row r="182" spans="1:27" s="132" customFormat="1" x14ac:dyDescent="0.2">
      <c r="A182" s="167"/>
      <c r="B182" s="166" t="s">
        <v>256</v>
      </c>
      <c r="C182" s="904" t="s">
        <v>257</v>
      </c>
      <c r="D182" s="904"/>
      <c r="E182" s="904"/>
      <c r="F182" s="168" t="s">
        <v>31</v>
      </c>
      <c r="G182" s="168" t="s">
        <v>31</v>
      </c>
      <c r="H182" s="168" t="s">
        <v>31</v>
      </c>
      <c r="I182" s="168" t="s">
        <v>31</v>
      </c>
      <c r="J182" s="169">
        <v>158.62</v>
      </c>
      <c r="K182" s="168" t="s">
        <v>237</v>
      </c>
      <c r="L182" s="169">
        <v>475.86</v>
      </c>
      <c r="M182" s="170" t="s">
        <v>31</v>
      </c>
      <c r="N182" s="171" t="s">
        <v>31</v>
      </c>
      <c r="T182" s="137" t="s">
        <v>257</v>
      </c>
    </row>
    <row r="183" spans="1:27" s="132" customFormat="1" x14ac:dyDescent="0.2">
      <c r="A183" s="167"/>
      <c r="B183" s="166" t="s">
        <v>31</v>
      </c>
      <c r="C183" s="904" t="s">
        <v>258</v>
      </c>
      <c r="D183" s="904"/>
      <c r="E183" s="904"/>
      <c r="F183" s="168" t="s">
        <v>241</v>
      </c>
      <c r="G183" s="168" t="s">
        <v>2801</v>
      </c>
      <c r="H183" s="168" t="s">
        <v>2809</v>
      </c>
      <c r="I183" s="168" t="s">
        <v>2810</v>
      </c>
      <c r="J183" s="169" t="s">
        <v>31</v>
      </c>
      <c r="K183" s="168" t="s">
        <v>31</v>
      </c>
      <c r="L183" s="169" t="s">
        <v>31</v>
      </c>
      <c r="M183" s="170" t="s">
        <v>31</v>
      </c>
      <c r="N183" s="171" t="s">
        <v>31</v>
      </c>
      <c r="U183" s="137" t="s">
        <v>258</v>
      </c>
    </row>
    <row r="184" spans="1:27" s="132" customFormat="1" x14ac:dyDescent="0.2">
      <c r="A184" s="167"/>
      <c r="B184" s="166" t="s">
        <v>31</v>
      </c>
      <c r="C184" s="904" t="s">
        <v>240</v>
      </c>
      <c r="D184" s="904"/>
      <c r="E184" s="904"/>
      <c r="F184" s="168" t="s">
        <v>241</v>
      </c>
      <c r="G184" s="168" t="s">
        <v>2803</v>
      </c>
      <c r="H184" s="168" t="s">
        <v>2809</v>
      </c>
      <c r="I184" s="168" t="s">
        <v>2811</v>
      </c>
      <c r="J184" s="169" t="s">
        <v>31</v>
      </c>
      <c r="K184" s="168" t="s">
        <v>31</v>
      </c>
      <c r="L184" s="169" t="s">
        <v>31</v>
      </c>
      <c r="M184" s="170" t="s">
        <v>31</v>
      </c>
      <c r="N184" s="171" t="s">
        <v>31</v>
      </c>
      <c r="U184" s="137" t="s">
        <v>240</v>
      </c>
    </row>
    <row r="185" spans="1:27" s="132" customFormat="1" x14ac:dyDescent="0.2">
      <c r="A185" s="167"/>
      <c r="B185" s="166" t="s">
        <v>31</v>
      </c>
      <c r="C185" s="917" t="s">
        <v>244</v>
      </c>
      <c r="D185" s="917"/>
      <c r="E185" s="917"/>
      <c r="F185" s="159" t="s">
        <v>31</v>
      </c>
      <c r="G185" s="159" t="s">
        <v>31</v>
      </c>
      <c r="H185" s="159" t="s">
        <v>31</v>
      </c>
      <c r="I185" s="159" t="s">
        <v>31</v>
      </c>
      <c r="J185" s="160">
        <v>1173.5899999999999</v>
      </c>
      <c r="K185" s="159" t="s">
        <v>31</v>
      </c>
      <c r="L185" s="160">
        <v>4909.25</v>
      </c>
      <c r="M185" s="161" t="s">
        <v>31</v>
      </c>
      <c r="N185" s="162" t="s">
        <v>31</v>
      </c>
      <c r="V185" s="137" t="s">
        <v>244</v>
      </c>
    </row>
    <row r="186" spans="1:27" s="132" customFormat="1" x14ac:dyDescent="0.2">
      <c r="A186" s="167"/>
      <c r="B186" s="166" t="s">
        <v>31</v>
      </c>
      <c r="C186" s="904" t="s">
        <v>245</v>
      </c>
      <c r="D186" s="904"/>
      <c r="E186" s="904"/>
      <c r="F186" s="168" t="s">
        <v>31</v>
      </c>
      <c r="G186" s="168" t="s">
        <v>31</v>
      </c>
      <c r="H186" s="168" t="s">
        <v>31</v>
      </c>
      <c r="I186" s="168" t="s">
        <v>31</v>
      </c>
      <c r="J186" s="169" t="s">
        <v>31</v>
      </c>
      <c r="K186" s="168" t="s">
        <v>31</v>
      </c>
      <c r="L186" s="169">
        <v>1559.63</v>
      </c>
      <c r="M186" s="170" t="s">
        <v>31</v>
      </c>
      <c r="N186" s="171" t="s">
        <v>31</v>
      </c>
      <c r="U186" s="137" t="s">
        <v>245</v>
      </c>
    </row>
    <row r="187" spans="1:27" s="132" customFormat="1" ht="22.5" x14ac:dyDescent="0.2">
      <c r="A187" s="167"/>
      <c r="B187" s="166" t="s">
        <v>699</v>
      </c>
      <c r="C187" s="904" t="s">
        <v>700</v>
      </c>
      <c r="D187" s="904"/>
      <c r="E187" s="904"/>
      <c r="F187" s="168" t="s">
        <v>144</v>
      </c>
      <c r="G187" s="168" t="s">
        <v>537</v>
      </c>
      <c r="H187" s="168" t="s">
        <v>31</v>
      </c>
      <c r="I187" s="168" t="s">
        <v>537</v>
      </c>
      <c r="J187" s="169" t="s">
        <v>31</v>
      </c>
      <c r="K187" s="168" t="s">
        <v>31</v>
      </c>
      <c r="L187" s="169">
        <v>1247.7</v>
      </c>
      <c r="M187" s="170" t="s">
        <v>31</v>
      </c>
      <c r="N187" s="171" t="s">
        <v>31</v>
      </c>
      <c r="U187" s="137" t="s">
        <v>700</v>
      </c>
    </row>
    <row r="188" spans="1:27" s="132" customFormat="1" ht="22.5" x14ac:dyDescent="0.2">
      <c r="A188" s="167"/>
      <c r="B188" s="166" t="s">
        <v>701</v>
      </c>
      <c r="C188" s="904" t="s">
        <v>702</v>
      </c>
      <c r="D188" s="904"/>
      <c r="E188" s="904"/>
      <c r="F188" s="168" t="s">
        <v>144</v>
      </c>
      <c r="G188" s="168" t="s">
        <v>703</v>
      </c>
      <c r="H188" s="168" t="s">
        <v>31</v>
      </c>
      <c r="I188" s="168" t="s">
        <v>703</v>
      </c>
      <c r="J188" s="169" t="s">
        <v>31</v>
      </c>
      <c r="K188" s="168" t="s">
        <v>31</v>
      </c>
      <c r="L188" s="169">
        <v>935.78</v>
      </c>
      <c r="M188" s="170" t="s">
        <v>31</v>
      </c>
      <c r="N188" s="171" t="s">
        <v>31</v>
      </c>
      <c r="U188" s="137" t="s">
        <v>702</v>
      </c>
    </row>
    <row r="189" spans="1:27" s="132" customFormat="1" x14ac:dyDescent="0.2">
      <c r="A189" s="172"/>
      <c r="B189" s="173"/>
      <c r="C189" s="918" t="s">
        <v>252</v>
      </c>
      <c r="D189" s="918"/>
      <c r="E189" s="918"/>
      <c r="F189" s="174" t="s">
        <v>31</v>
      </c>
      <c r="G189" s="174" t="s">
        <v>31</v>
      </c>
      <c r="H189" s="174" t="s">
        <v>31</v>
      </c>
      <c r="I189" s="174" t="s">
        <v>31</v>
      </c>
      <c r="J189" s="175" t="s">
        <v>31</v>
      </c>
      <c r="K189" s="174" t="s">
        <v>31</v>
      </c>
      <c r="L189" s="175">
        <v>7092.73</v>
      </c>
      <c r="M189" s="161" t="s">
        <v>31</v>
      </c>
      <c r="N189" s="176" t="s">
        <v>31</v>
      </c>
      <c r="W189" s="137" t="s">
        <v>252</v>
      </c>
    </row>
    <row r="190" spans="1:27" s="132" customFormat="1" x14ac:dyDescent="0.2">
      <c r="A190" s="920" t="s">
        <v>2812</v>
      </c>
      <c r="B190" s="921"/>
      <c r="C190" s="921"/>
      <c r="D190" s="921"/>
      <c r="E190" s="921"/>
      <c r="F190" s="921"/>
      <c r="G190" s="921"/>
      <c r="H190" s="921"/>
      <c r="I190" s="921"/>
      <c r="J190" s="921"/>
      <c r="K190" s="921"/>
      <c r="L190" s="921"/>
      <c r="M190" s="921"/>
      <c r="N190" s="922"/>
      <c r="AA190" s="137" t="s">
        <v>2812</v>
      </c>
    </row>
    <row r="191" spans="1:27" s="132" customFormat="1" ht="33.75" x14ac:dyDescent="0.2">
      <c r="A191" s="157" t="s">
        <v>318</v>
      </c>
      <c r="B191" s="158" t="s">
        <v>2796</v>
      </c>
      <c r="C191" s="917" t="s">
        <v>2813</v>
      </c>
      <c r="D191" s="917"/>
      <c r="E191" s="917"/>
      <c r="F191" s="159" t="s">
        <v>2798</v>
      </c>
      <c r="G191" s="159" t="s">
        <v>31</v>
      </c>
      <c r="H191" s="159" t="s">
        <v>31</v>
      </c>
      <c r="I191" s="159" t="s">
        <v>225</v>
      </c>
      <c r="J191" s="160" t="s">
        <v>31</v>
      </c>
      <c r="K191" s="159" t="s">
        <v>31</v>
      </c>
      <c r="L191" s="160" t="s">
        <v>31</v>
      </c>
      <c r="M191" s="161" t="s">
        <v>31</v>
      </c>
      <c r="N191" s="162" t="s">
        <v>31</v>
      </c>
      <c r="Q191" s="137" t="s">
        <v>2813</v>
      </c>
    </row>
    <row r="192" spans="1:27" s="132" customFormat="1" x14ac:dyDescent="0.2">
      <c r="A192" s="165"/>
      <c r="B192" s="166" t="s">
        <v>2737</v>
      </c>
      <c r="C192" s="904" t="s">
        <v>2738</v>
      </c>
      <c r="D192" s="904"/>
      <c r="E192" s="904"/>
      <c r="F192" s="904"/>
      <c r="G192" s="904"/>
      <c r="H192" s="904"/>
      <c r="I192" s="904"/>
      <c r="J192" s="904"/>
      <c r="K192" s="904"/>
      <c r="L192" s="904"/>
      <c r="M192" s="904"/>
      <c r="N192" s="912"/>
      <c r="S192" s="137" t="s">
        <v>2738</v>
      </c>
    </row>
    <row r="193" spans="1:23" s="132" customFormat="1" ht="22.5" x14ac:dyDescent="0.2">
      <c r="A193" s="165"/>
      <c r="B193" s="166" t="s">
        <v>711</v>
      </c>
      <c r="C193" s="904" t="s">
        <v>2814</v>
      </c>
      <c r="D193" s="904"/>
      <c r="E193" s="904"/>
      <c r="F193" s="904"/>
      <c r="G193" s="904"/>
      <c r="H193" s="904"/>
      <c r="I193" s="904"/>
      <c r="J193" s="904"/>
      <c r="K193" s="904"/>
      <c r="L193" s="904"/>
      <c r="M193" s="904"/>
      <c r="N193" s="912"/>
      <c r="S193" s="137" t="s">
        <v>2814</v>
      </c>
    </row>
    <row r="194" spans="1:23" s="132" customFormat="1" x14ac:dyDescent="0.2">
      <c r="A194" s="165"/>
      <c r="B194" s="166" t="s">
        <v>2807</v>
      </c>
      <c r="C194" s="904" t="s">
        <v>2808</v>
      </c>
      <c r="D194" s="904"/>
      <c r="E194" s="904"/>
      <c r="F194" s="904"/>
      <c r="G194" s="904"/>
      <c r="H194" s="904"/>
      <c r="I194" s="904"/>
      <c r="J194" s="904"/>
      <c r="K194" s="904"/>
      <c r="L194" s="904"/>
      <c r="M194" s="904"/>
      <c r="N194" s="912"/>
      <c r="S194" s="137" t="s">
        <v>2808</v>
      </c>
    </row>
    <row r="195" spans="1:23" s="132" customFormat="1" x14ac:dyDescent="0.2">
      <c r="A195" s="167"/>
      <c r="B195" s="166" t="s">
        <v>225</v>
      </c>
      <c r="C195" s="904" t="s">
        <v>255</v>
      </c>
      <c r="D195" s="904"/>
      <c r="E195" s="904"/>
      <c r="F195" s="168" t="s">
        <v>31</v>
      </c>
      <c r="G195" s="168" t="s">
        <v>31</v>
      </c>
      <c r="H195" s="168" t="s">
        <v>31</v>
      </c>
      <c r="I195" s="168" t="s">
        <v>31</v>
      </c>
      <c r="J195" s="169">
        <v>285.2</v>
      </c>
      <c r="K195" s="168" t="s">
        <v>2815</v>
      </c>
      <c r="L195" s="169">
        <v>460.93</v>
      </c>
      <c r="M195" s="170" t="s">
        <v>31</v>
      </c>
      <c r="N195" s="171" t="s">
        <v>31</v>
      </c>
      <c r="T195" s="137" t="s">
        <v>255</v>
      </c>
    </row>
    <row r="196" spans="1:23" s="132" customFormat="1" x14ac:dyDescent="0.2">
      <c r="A196" s="167"/>
      <c r="B196" s="166" t="s">
        <v>235</v>
      </c>
      <c r="C196" s="904" t="s">
        <v>236</v>
      </c>
      <c r="D196" s="904"/>
      <c r="E196" s="904"/>
      <c r="F196" s="168" t="s">
        <v>31</v>
      </c>
      <c r="G196" s="168" t="s">
        <v>31</v>
      </c>
      <c r="H196" s="168" t="s">
        <v>31</v>
      </c>
      <c r="I196" s="168" t="s">
        <v>31</v>
      </c>
      <c r="J196" s="169">
        <v>729.77</v>
      </c>
      <c r="K196" s="168" t="s">
        <v>2815</v>
      </c>
      <c r="L196" s="169">
        <v>1179.43</v>
      </c>
      <c r="M196" s="170" t="s">
        <v>31</v>
      </c>
      <c r="N196" s="171" t="s">
        <v>31</v>
      </c>
      <c r="T196" s="137" t="s">
        <v>236</v>
      </c>
    </row>
    <row r="197" spans="1:23" s="132" customFormat="1" x14ac:dyDescent="0.2">
      <c r="A197" s="167"/>
      <c r="B197" s="166" t="s">
        <v>238</v>
      </c>
      <c r="C197" s="904" t="s">
        <v>239</v>
      </c>
      <c r="D197" s="904"/>
      <c r="E197" s="904"/>
      <c r="F197" s="168" t="s">
        <v>31</v>
      </c>
      <c r="G197" s="168" t="s">
        <v>31</v>
      </c>
      <c r="H197" s="168" t="s">
        <v>31</v>
      </c>
      <c r="I197" s="168" t="s">
        <v>31</v>
      </c>
      <c r="J197" s="169">
        <v>71.86</v>
      </c>
      <c r="K197" s="168" t="s">
        <v>2815</v>
      </c>
      <c r="L197" s="169">
        <v>116.14</v>
      </c>
      <c r="M197" s="170" t="s">
        <v>31</v>
      </c>
      <c r="N197" s="171" t="s">
        <v>31</v>
      </c>
      <c r="T197" s="137" t="s">
        <v>239</v>
      </c>
    </row>
    <row r="198" spans="1:23" s="132" customFormat="1" x14ac:dyDescent="0.2">
      <c r="A198" s="167"/>
      <c r="B198" s="166" t="s">
        <v>256</v>
      </c>
      <c r="C198" s="904" t="s">
        <v>257</v>
      </c>
      <c r="D198" s="904"/>
      <c r="E198" s="904"/>
      <c r="F198" s="168" t="s">
        <v>31</v>
      </c>
      <c r="G198" s="168" t="s">
        <v>31</v>
      </c>
      <c r="H198" s="168" t="s">
        <v>31</v>
      </c>
      <c r="I198" s="168" t="s">
        <v>31</v>
      </c>
      <c r="J198" s="169">
        <v>158.62</v>
      </c>
      <c r="K198" s="168" t="s">
        <v>2816</v>
      </c>
      <c r="L198" s="169">
        <v>176.07</v>
      </c>
      <c r="M198" s="170" t="s">
        <v>31</v>
      </c>
      <c r="N198" s="171" t="s">
        <v>31</v>
      </c>
      <c r="T198" s="137" t="s">
        <v>257</v>
      </c>
    </row>
    <row r="199" spans="1:23" s="132" customFormat="1" x14ac:dyDescent="0.2">
      <c r="A199" s="167"/>
      <c r="B199" s="166" t="s">
        <v>31</v>
      </c>
      <c r="C199" s="904" t="s">
        <v>258</v>
      </c>
      <c r="D199" s="904"/>
      <c r="E199" s="904"/>
      <c r="F199" s="168" t="s">
        <v>241</v>
      </c>
      <c r="G199" s="168" t="s">
        <v>2801</v>
      </c>
      <c r="H199" s="168" t="s">
        <v>2815</v>
      </c>
      <c r="I199" s="168" t="s">
        <v>2817</v>
      </c>
      <c r="J199" s="169" t="s">
        <v>31</v>
      </c>
      <c r="K199" s="168" t="s">
        <v>31</v>
      </c>
      <c r="L199" s="169" t="s">
        <v>31</v>
      </c>
      <c r="M199" s="170" t="s">
        <v>31</v>
      </c>
      <c r="N199" s="171" t="s">
        <v>31</v>
      </c>
      <c r="U199" s="137" t="s">
        <v>258</v>
      </c>
    </row>
    <row r="200" spans="1:23" s="132" customFormat="1" x14ac:dyDescent="0.2">
      <c r="A200" s="167"/>
      <c r="B200" s="166" t="s">
        <v>31</v>
      </c>
      <c r="C200" s="904" t="s">
        <v>240</v>
      </c>
      <c r="D200" s="904"/>
      <c r="E200" s="904"/>
      <c r="F200" s="168" t="s">
        <v>241</v>
      </c>
      <c r="G200" s="168" t="s">
        <v>2803</v>
      </c>
      <c r="H200" s="168" t="s">
        <v>2815</v>
      </c>
      <c r="I200" s="168" t="s">
        <v>2818</v>
      </c>
      <c r="J200" s="169" t="s">
        <v>31</v>
      </c>
      <c r="K200" s="168" t="s">
        <v>31</v>
      </c>
      <c r="L200" s="169" t="s">
        <v>31</v>
      </c>
      <c r="M200" s="170" t="s">
        <v>31</v>
      </c>
      <c r="N200" s="171" t="s">
        <v>31</v>
      </c>
      <c r="U200" s="137" t="s">
        <v>240</v>
      </c>
    </row>
    <row r="201" spans="1:23" s="132" customFormat="1" x14ac:dyDescent="0.2">
      <c r="A201" s="167"/>
      <c r="B201" s="166" t="s">
        <v>31</v>
      </c>
      <c r="C201" s="917" t="s">
        <v>244</v>
      </c>
      <c r="D201" s="917"/>
      <c r="E201" s="917"/>
      <c r="F201" s="159" t="s">
        <v>31</v>
      </c>
      <c r="G201" s="159" t="s">
        <v>31</v>
      </c>
      <c r="H201" s="159" t="s">
        <v>31</v>
      </c>
      <c r="I201" s="159" t="s">
        <v>31</v>
      </c>
      <c r="J201" s="160">
        <v>1173.5899999999999</v>
      </c>
      <c r="K201" s="159" t="s">
        <v>31</v>
      </c>
      <c r="L201" s="160">
        <v>1816.43</v>
      </c>
      <c r="M201" s="161" t="s">
        <v>31</v>
      </c>
      <c r="N201" s="162" t="s">
        <v>31</v>
      </c>
      <c r="V201" s="137" t="s">
        <v>244</v>
      </c>
    </row>
    <row r="202" spans="1:23" s="132" customFormat="1" x14ac:dyDescent="0.2">
      <c r="A202" s="167"/>
      <c r="B202" s="166" t="s">
        <v>31</v>
      </c>
      <c r="C202" s="904" t="s">
        <v>245</v>
      </c>
      <c r="D202" s="904"/>
      <c r="E202" s="904"/>
      <c r="F202" s="168" t="s">
        <v>31</v>
      </c>
      <c r="G202" s="168" t="s">
        <v>31</v>
      </c>
      <c r="H202" s="168" t="s">
        <v>31</v>
      </c>
      <c r="I202" s="168" t="s">
        <v>31</v>
      </c>
      <c r="J202" s="169" t="s">
        <v>31</v>
      </c>
      <c r="K202" s="168" t="s">
        <v>31</v>
      </c>
      <c r="L202" s="169">
        <v>577.07000000000005</v>
      </c>
      <c r="M202" s="170" t="s">
        <v>31</v>
      </c>
      <c r="N202" s="171" t="s">
        <v>31</v>
      </c>
      <c r="U202" s="137" t="s">
        <v>245</v>
      </c>
    </row>
    <row r="203" spans="1:23" s="132" customFormat="1" ht="22.5" x14ac:dyDescent="0.2">
      <c r="A203" s="167"/>
      <c r="B203" s="166" t="s">
        <v>699</v>
      </c>
      <c r="C203" s="904" t="s">
        <v>700</v>
      </c>
      <c r="D203" s="904"/>
      <c r="E203" s="904"/>
      <c r="F203" s="168" t="s">
        <v>144</v>
      </c>
      <c r="G203" s="168" t="s">
        <v>537</v>
      </c>
      <c r="H203" s="168" t="s">
        <v>31</v>
      </c>
      <c r="I203" s="168" t="s">
        <v>537</v>
      </c>
      <c r="J203" s="169" t="s">
        <v>31</v>
      </c>
      <c r="K203" s="168" t="s">
        <v>31</v>
      </c>
      <c r="L203" s="169">
        <v>461.66</v>
      </c>
      <c r="M203" s="170" t="s">
        <v>31</v>
      </c>
      <c r="N203" s="171" t="s">
        <v>31</v>
      </c>
      <c r="U203" s="137" t="s">
        <v>700</v>
      </c>
    </row>
    <row r="204" spans="1:23" s="132" customFormat="1" ht="22.5" x14ac:dyDescent="0.2">
      <c r="A204" s="167"/>
      <c r="B204" s="166" t="s">
        <v>701</v>
      </c>
      <c r="C204" s="904" t="s">
        <v>702</v>
      </c>
      <c r="D204" s="904"/>
      <c r="E204" s="904"/>
      <c r="F204" s="168" t="s">
        <v>144</v>
      </c>
      <c r="G204" s="168" t="s">
        <v>703</v>
      </c>
      <c r="H204" s="168" t="s">
        <v>31</v>
      </c>
      <c r="I204" s="168" t="s">
        <v>703</v>
      </c>
      <c r="J204" s="169" t="s">
        <v>31</v>
      </c>
      <c r="K204" s="168" t="s">
        <v>31</v>
      </c>
      <c r="L204" s="169">
        <v>346.24</v>
      </c>
      <c r="M204" s="170" t="s">
        <v>31</v>
      </c>
      <c r="N204" s="171" t="s">
        <v>31</v>
      </c>
      <c r="U204" s="137" t="s">
        <v>702</v>
      </c>
    </row>
    <row r="205" spans="1:23" s="132" customFormat="1" x14ac:dyDescent="0.2">
      <c r="A205" s="172"/>
      <c r="B205" s="173"/>
      <c r="C205" s="918" t="s">
        <v>252</v>
      </c>
      <c r="D205" s="918"/>
      <c r="E205" s="918"/>
      <c r="F205" s="174" t="s">
        <v>31</v>
      </c>
      <c r="G205" s="174" t="s">
        <v>31</v>
      </c>
      <c r="H205" s="174" t="s">
        <v>31</v>
      </c>
      <c r="I205" s="174" t="s">
        <v>31</v>
      </c>
      <c r="J205" s="175" t="s">
        <v>31</v>
      </c>
      <c r="K205" s="174" t="s">
        <v>31</v>
      </c>
      <c r="L205" s="175">
        <v>2624.33</v>
      </c>
      <c r="M205" s="161" t="s">
        <v>31</v>
      </c>
      <c r="N205" s="176" t="s">
        <v>31</v>
      </c>
      <c r="W205" s="137" t="s">
        <v>252</v>
      </c>
    </row>
    <row r="206" spans="1:23" s="132" customFormat="1" ht="33.75" x14ac:dyDescent="0.2">
      <c r="A206" s="157" t="s">
        <v>323</v>
      </c>
      <c r="B206" s="158" t="s">
        <v>2796</v>
      </c>
      <c r="C206" s="917" t="s">
        <v>2819</v>
      </c>
      <c r="D206" s="917"/>
      <c r="E206" s="917"/>
      <c r="F206" s="159" t="s">
        <v>2798</v>
      </c>
      <c r="G206" s="159" t="s">
        <v>31</v>
      </c>
      <c r="H206" s="159" t="s">
        <v>31</v>
      </c>
      <c r="I206" s="159" t="s">
        <v>225</v>
      </c>
      <c r="J206" s="160" t="s">
        <v>31</v>
      </c>
      <c r="K206" s="159" t="s">
        <v>31</v>
      </c>
      <c r="L206" s="160" t="s">
        <v>31</v>
      </c>
      <c r="M206" s="161" t="s">
        <v>31</v>
      </c>
      <c r="N206" s="162" t="s">
        <v>31</v>
      </c>
      <c r="Q206" s="137" t="s">
        <v>2819</v>
      </c>
    </row>
    <row r="207" spans="1:23" s="132" customFormat="1" x14ac:dyDescent="0.2">
      <c r="A207" s="165"/>
      <c r="B207" s="166" t="s">
        <v>2737</v>
      </c>
      <c r="C207" s="904" t="s">
        <v>2738</v>
      </c>
      <c r="D207" s="904"/>
      <c r="E207" s="904"/>
      <c r="F207" s="904"/>
      <c r="G207" s="904"/>
      <c r="H207" s="904"/>
      <c r="I207" s="904"/>
      <c r="J207" s="904"/>
      <c r="K207" s="904"/>
      <c r="L207" s="904"/>
      <c r="M207" s="904"/>
      <c r="N207" s="912"/>
      <c r="S207" s="137" t="s">
        <v>2738</v>
      </c>
    </row>
    <row r="208" spans="1:23" s="132" customFormat="1" x14ac:dyDescent="0.2">
      <c r="A208" s="165"/>
      <c r="B208" s="166" t="s">
        <v>2807</v>
      </c>
      <c r="C208" s="904" t="s">
        <v>2808</v>
      </c>
      <c r="D208" s="904"/>
      <c r="E208" s="904"/>
      <c r="F208" s="904"/>
      <c r="G208" s="904"/>
      <c r="H208" s="904"/>
      <c r="I208" s="904"/>
      <c r="J208" s="904"/>
      <c r="K208" s="904"/>
      <c r="L208" s="904"/>
      <c r="M208" s="904"/>
      <c r="N208" s="912"/>
      <c r="S208" s="137" t="s">
        <v>2808</v>
      </c>
    </row>
    <row r="209" spans="1:27" s="132" customFormat="1" ht="22.5" x14ac:dyDescent="0.2">
      <c r="A209" s="165"/>
      <c r="B209" s="166" t="s">
        <v>711</v>
      </c>
      <c r="C209" s="904" t="s">
        <v>2820</v>
      </c>
      <c r="D209" s="904"/>
      <c r="E209" s="904"/>
      <c r="F209" s="904"/>
      <c r="G209" s="904"/>
      <c r="H209" s="904"/>
      <c r="I209" s="904"/>
      <c r="J209" s="904"/>
      <c r="K209" s="904"/>
      <c r="L209" s="904"/>
      <c r="M209" s="904"/>
      <c r="N209" s="912"/>
      <c r="S209" s="137" t="s">
        <v>2820</v>
      </c>
    </row>
    <row r="210" spans="1:27" s="132" customFormat="1" x14ac:dyDescent="0.2">
      <c r="A210" s="167"/>
      <c r="B210" s="166" t="s">
        <v>225</v>
      </c>
      <c r="C210" s="904" t="s">
        <v>255</v>
      </c>
      <c r="D210" s="904"/>
      <c r="E210" s="904"/>
      <c r="F210" s="168" t="s">
        <v>31</v>
      </c>
      <c r="G210" s="168" t="s">
        <v>31</v>
      </c>
      <c r="H210" s="168" t="s">
        <v>31</v>
      </c>
      <c r="I210" s="168" t="s">
        <v>31</v>
      </c>
      <c r="J210" s="169">
        <v>285.2</v>
      </c>
      <c r="K210" s="168" t="s">
        <v>2821</v>
      </c>
      <c r="L210" s="169">
        <v>373.73</v>
      </c>
      <c r="M210" s="170" t="s">
        <v>31</v>
      </c>
      <c r="N210" s="171" t="s">
        <v>31</v>
      </c>
      <c r="T210" s="137" t="s">
        <v>255</v>
      </c>
    </row>
    <row r="211" spans="1:27" s="132" customFormat="1" x14ac:dyDescent="0.2">
      <c r="A211" s="167"/>
      <c r="B211" s="166" t="s">
        <v>235</v>
      </c>
      <c r="C211" s="904" t="s">
        <v>236</v>
      </c>
      <c r="D211" s="904"/>
      <c r="E211" s="904"/>
      <c r="F211" s="168" t="s">
        <v>31</v>
      </c>
      <c r="G211" s="168" t="s">
        <v>31</v>
      </c>
      <c r="H211" s="168" t="s">
        <v>31</v>
      </c>
      <c r="I211" s="168" t="s">
        <v>31</v>
      </c>
      <c r="J211" s="169">
        <v>729.77</v>
      </c>
      <c r="K211" s="168" t="s">
        <v>2821</v>
      </c>
      <c r="L211" s="169">
        <v>956.29</v>
      </c>
      <c r="M211" s="170" t="s">
        <v>31</v>
      </c>
      <c r="N211" s="171" t="s">
        <v>31</v>
      </c>
      <c r="T211" s="137" t="s">
        <v>236</v>
      </c>
    </row>
    <row r="212" spans="1:27" s="132" customFormat="1" x14ac:dyDescent="0.2">
      <c r="A212" s="167"/>
      <c r="B212" s="166" t="s">
        <v>238</v>
      </c>
      <c r="C212" s="904" t="s">
        <v>239</v>
      </c>
      <c r="D212" s="904"/>
      <c r="E212" s="904"/>
      <c r="F212" s="168" t="s">
        <v>31</v>
      </c>
      <c r="G212" s="168" t="s">
        <v>31</v>
      </c>
      <c r="H212" s="168" t="s">
        <v>31</v>
      </c>
      <c r="I212" s="168" t="s">
        <v>31</v>
      </c>
      <c r="J212" s="169">
        <v>71.86</v>
      </c>
      <c r="K212" s="168" t="s">
        <v>2821</v>
      </c>
      <c r="L212" s="169">
        <v>94.17</v>
      </c>
      <c r="M212" s="170" t="s">
        <v>31</v>
      </c>
      <c r="N212" s="171" t="s">
        <v>31</v>
      </c>
      <c r="T212" s="137" t="s">
        <v>239</v>
      </c>
    </row>
    <row r="213" spans="1:27" s="132" customFormat="1" x14ac:dyDescent="0.2">
      <c r="A213" s="167"/>
      <c r="B213" s="166" t="s">
        <v>256</v>
      </c>
      <c r="C213" s="904" t="s">
        <v>257</v>
      </c>
      <c r="D213" s="904"/>
      <c r="E213" s="904"/>
      <c r="F213" s="168" t="s">
        <v>31</v>
      </c>
      <c r="G213" s="168" t="s">
        <v>31</v>
      </c>
      <c r="H213" s="168" t="s">
        <v>31</v>
      </c>
      <c r="I213" s="168" t="s">
        <v>31</v>
      </c>
      <c r="J213" s="169">
        <v>158.62</v>
      </c>
      <c r="K213" s="168" t="s">
        <v>1644</v>
      </c>
      <c r="L213" s="169">
        <v>142.76</v>
      </c>
      <c r="M213" s="170" t="s">
        <v>31</v>
      </c>
      <c r="N213" s="171" t="s">
        <v>31</v>
      </c>
      <c r="T213" s="137" t="s">
        <v>257</v>
      </c>
    </row>
    <row r="214" spans="1:27" s="132" customFormat="1" x14ac:dyDescent="0.2">
      <c r="A214" s="167"/>
      <c r="B214" s="166" t="s">
        <v>31</v>
      </c>
      <c r="C214" s="904" t="s">
        <v>258</v>
      </c>
      <c r="D214" s="904"/>
      <c r="E214" s="904"/>
      <c r="F214" s="168" t="s">
        <v>241</v>
      </c>
      <c r="G214" s="168" t="s">
        <v>2801</v>
      </c>
      <c r="H214" s="168" t="s">
        <v>2821</v>
      </c>
      <c r="I214" s="168" t="s">
        <v>2822</v>
      </c>
      <c r="J214" s="169" t="s">
        <v>31</v>
      </c>
      <c r="K214" s="168" t="s">
        <v>31</v>
      </c>
      <c r="L214" s="169" t="s">
        <v>31</v>
      </c>
      <c r="M214" s="170" t="s">
        <v>31</v>
      </c>
      <c r="N214" s="171" t="s">
        <v>31</v>
      </c>
      <c r="U214" s="137" t="s">
        <v>258</v>
      </c>
    </row>
    <row r="215" spans="1:27" s="132" customFormat="1" x14ac:dyDescent="0.2">
      <c r="A215" s="167"/>
      <c r="B215" s="166" t="s">
        <v>31</v>
      </c>
      <c r="C215" s="904" t="s">
        <v>240</v>
      </c>
      <c r="D215" s="904"/>
      <c r="E215" s="904"/>
      <c r="F215" s="168" t="s">
        <v>241</v>
      </c>
      <c r="G215" s="168" t="s">
        <v>2803</v>
      </c>
      <c r="H215" s="168" t="s">
        <v>2821</v>
      </c>
      <c r="I215" s="168" t="s">
        <v>2823</v>
      </c>
      <c r="J215" s="169" t="s">
        <v>31</v>
      </c>
      <c r="K215" s="168" t="s">
        <v>31</v>
      </c>
      <c r="L215" s="169" t="s">
        <v>31</v>
      </c>
      <c r="M215" s="170" t="s">
        <v>31</v>
      </c>
      <c r="N215" s="171" t="s">
        <v>31</v>
      </c>
      <c r="U215" s="137" t="s">
        <v>240</v>
      </c>
    </row>
    <row r="216" spans="1:27" s="132" customFormat="1" x14ac:dyDescent="0.2">
      <c r="A216" s="167"/>
      <c r="B216" s="166" t="s">
        <v>31</v>
      </c>
      <c r="C216" s="917" t="s">
        <v>244</v>
      </c>
      <c r="D216" s="917"/>
      <c r="E216" s="917"/>
      <c r="F216" s="159" t="s">
        <v>31</v>
      </c>
      <c r="G216" s="159" t="s">
        <v>31</v>
      </c>
      <c r="H216" s="159" t="s">
        <v>31</v>
      </c>
      <c r="I216" s="159" t="s">
        <v>31</v>
      </c>
      <c r="J216" s="160">
        <v>1173.5899999999999</v>
      </c>
      <c r="K216" s="159" t="s">
        <v>31</v>
      </c>
      <c r="L216" s="160">
        <v>1472.78</v>
      </c>
      <c r="M216" s="161" t="s">
        <v>31</v>
      </c>
      <c r="N216" s="162" t="s">
        <v>31</v>
      </c>
      <c r="V216" s="137" t="s">
        <v>244</v>
      </c>
    </row>
    <row r="217" spans="1:27" s="132" customFormat="1" x14ac:dyDescent="0.2">
      <c r="A217" s="167"/>
      <c r="B217" s="166" t="s">
        <v>31</v>
      </c>
      <c r="C217" s="904" t="s">
        <v>245</v>
      </c>
      <c r="D217" s="904"/>
      <c r="E217" s="904"/>
      <c r="F217" s="168" t="s">
        <v>31</v>
      </c>
      <c r="G217" s="168" t="s">
        <v>31</v>
      </c>
      <c r="H217" s="168" t="s">
        <v>31</v>
      </c>
      <c r="I217" s="168" t="s">
        <v>31</v>
      </c>
      <c r="J217" s="169" t="s">
        <v>31</v>
      </c>
      <c r="K217" s="168" t="s">
        <v>31</v>
      </c>
      <c r="L217" s="169">
        <v>467.9</v>
      </c>
      <c r="M217" s="170" t="s">
        <v>31</v>
      </c>
      <c r="N217" s="171" t="s">
        <v>31</v>
      </c>
      <c r="U217" s="137" t="s">
        <v>245</v>
      </c>
    </row>
    <row r="218" spans="1:27" s="132" customFormat="1" ht="22.5" x14ac:dyDescent="0.2">
      <c r="A218" s="167"/>
      <c r="B218" s="166" t="s">
        <v>699</v>
      </c>
      <c r="C218" s="904" t="s">
        <v>700</v>
      </c>
      <c r="D218" s="904"/>
      <c r="E218" s="904"/>
      <c r="F218" s="168" t="s">
        <v>144</v>
      </c>
      <c r="G218" s="168" t="s">
        <v>537</v>
      </c>
      <c r="H218" s="168" t="s">
        <v>31</v>
      </c>
      <c r="I218" s="168" t="s">
        <v>537</v>
      </c>
      <c r="J218" s="169" t="s">
        <v>31</v>
      </c>
      <c r="K218" s="168" t="s">
        <v>31</v>
      </c>
      <c r="L218" s="169">
        <v>374.32</v>
      </c>
      <c r="M218" s="170" t="s">
        <v>31</v>
      </c>
      <c r="N218" s="171" t="s">
        <v>31</v>
      </c>
      <c r="U218" s="137" t="s">
        <v>700</v>
      </c>
    </row>
    <row r="219" spans="1:27" s="132" customFormat="1" ht="22.5" x14ac:dyDescent="0.2">
      <c r="A219" s="167"/>
      <c r="B219" s="166" t="s">
        <v>701</v>
      </c>
      <c r="C219" s="904" t="s">
        <v>702</v>
      </c>
      <c r="D219" s="904"/>
      <c r="E219" s="904"/>
      <c r="F219" s="168" t="s">
        <v>144</v>
      </c>
      <c r="G219" s="168" t="s">
        <v>703</v>
      </c>
      <c r="H219" s="168" t="s">
        <v>31</v>
      </c>
      <c r="I219" s="168" t="s">
        <v>703</v>
      </c>
      <c r="J219" s="169" t="s">
        <v>31</v>
      </c>
      <c r="K219" s="168" t="s">
        <v>31</v>
      </c>
      <c r="L219" s="169">
        <v>280.74</v>
      </c>
      <c r="M219" s="170" t="s">
        <v>31</v>
      </c>
      <c r="N219" s="171" t="s">
        <v>31</v>
      </c>
      <c r="U219" s="137" t="s">
        <v>702</v>
      </c>
    </row>
    <row r="220" spans="1:27" s="132" customFormat="1" x14ac:dyDescent="0.2">
      <c r="A220" s="172"/>
      <c r="B220" s="173"/>
      <c r="C220" s="918" t="s">
        <v>252</v>
      </c>
      <c r="D220" s="918"/>
      <c r="E220" s="918"/>
      <c r="F220" s="174" t="s">
        <v>31</v>
      </c>
      <c r="G220" s="174" t="s">
        <v>31</v>
      </c>
      <c r="H220" s="174" t="s">
        <v>31</v>
      </c>
      <c r="I220" s="174" t="s">
        <v>31</v>
      </c>
      <c r="J220" s="175" t="s">
        <v>31</v>
      </c>
      <c r="K220" s="174" t="s">
        <v>31</v>
      </c>
      <c r="L220" s="175">
        <v>2127.84</v>
      </c>
      <c r="M220" s="161" t="s">
        <v>31</v>
      </c>
      <c r="N220" s="176" t="s">
        <v>31</v>
      </c>
      <c r="W220" s="137" t="s">
        <v>252</v>
      </c>
    </row>
    <row r="221" spans="1:27" s="132" customFormat="1" x14ac:dyDescent="0.2">
      <c r="A221" s="920" t="s">
        <v>2824</v>
      </c>
      <c r="B221" s="921"/>
      <c r="C221" s="921"/>
      <c r="D221" s="921"/>
      <c r="E221" s="921"/>
      <c r="F221" s="921"/>
      <c r="G221" s="921"/>
      <c r="H221" s="921"/>
      <c r="I221" s="921"/>
      <c r="J221" s="921"/>
      <c r="K221" s="921"/>
      <c r="L221" s="921"/>
      <c r="M221" s="921"/>
      <c r="N221" s="922"/>
      <c r="AA221" s="137" t="s">
        <v>2824</v>
      </c>
    </row>
    <row r="222" spans="1:27" s="132" customFormat="1" ht="33.75" x14ac:dyDescent="0.2">
      <c r="A222" s="157" t="s">
        <v>328</v>
      </c>
      <c r="B222" s="158" t="s">
        <v>2796</v>
      </c>
      <c r="C222" s="917" t="s">
        <v>2825</v>
      </c>
      <c r="D222" s="917"/>
      <c r="E222" s="917"/>
      <c r="F222" s="159" t="s">
        <v>2798</v>
      </c>
      <c r="G222" s="159" t="s">
        <v>31</v>
      </c>
      <c r="H222" s="159" t="s">
        <v>31</v>
      </c>
      <c r="I222" s="159" t="s">
        <v>225</v>
      </c>
      <c r="J222" s="160" t="s">
        <v>31</v>
      </c>
      <c r="K222" s="159" t="s">
        <v>31</v>
      </c>
      <c r="L222" s="160" t="s">
        <v>31</v>
      </c>
      <c r="M222" s="161" t="s">
        <v>31</v>
      </c>
      <c r="N222" s="162" t="s">
        <v>31</v>
      </c>
      <c r="Q222" s="137" t="s">
        <v>2825</v>
      </c>
    </row>
    <row r="223" spans="1:27" s="132" customFormat="1" ht="22.5" x14ac:dyDescent="0.2">
      <c r="A223" s="165"/>
      <c r="B223" s="166" t="s">
        <v>711</v>
      </c>
      <c r="C223" s="904" t="s">
        <v>2770</v>
      </c>
      <c r="D223" s="904"/>
      <c r="E223" s="904"/>
      <c r="F223" s="904"/>
      <c r="G223" s="904"/>
      <c r="H223" s="904"/>
      <c r="I223" s="904"/>
      <c r="J223" s="904"/>
      <c r="K223" s="904"/>
      <c r="L223" s="904"/>
      <c r="M223" s="904"/>
      <c r="N223" s="912"/>
      <c r="S223" s="137" t="s">
        <v>2770</v>
      </c>
    </row>
    <row r="224" spans="1:27" s="132" customFormat="1" x14ac:dyDescent="0.2">
      <c r="A224" s="165"/>
      <c r="B224" s="166" t="s">
        <v>2807</v>
      </c>
      <c r="C224" s="904" t="s">
        <v>2808</v>
      </c>
      <c r="D224" s="904"/>
      <c r="E224" s="904"/>
      <c r="F224" s="904"/>
      <c r="G224" s="904"/>
      <c r="H224" s="904"/>
      <c r="I224" s="904"/>
      <c r="J224" s="904"/>
      <c r="K224" s="904"/>
      <c r="L224" s="904"/>
      <c r="M224" s="904"/>
      <c r="N224" s="912"/>
      <c r="S224" s="137" t="s">
        <v>2808</v>
      </c>
    </row>
    <row r="225" spans="1:23" s="132" customFormat="1" x14ac:dyDescent="0.2">
      <c r="A225" s="165"/>
      <c r="B225" s="166" t="s">
        <v>2737</v>
      </c>
      <c r="C225" s="904" t="s">
        <v>2757</v>
      </c>
      <c r="D225" s="904"/>
      <c r="E225" s="904"/>
      <c r="F225" s="904"/>
      <c r="G225" s="904"/>
      <c r="H225" s="904"/>
      <c r="I225" s="904"/>
      <c r="J225" s="904"/>
      <c r="K225" s="904"/>
      <c r="L225" s="904"/>
      <c r="M225" s="904"/>
      <c r="N225" s="912"/>
      <c r="S225" s="137" t="s">
        <v>2757</v>
      </c>
    </row>
    <row r="226" spans="1:23" s="132" customFormat="1" x14ac:dyDescent="0.2">
      <c r="A226" s="167"/>
      <c r="B226" s="166" t="s">
        <v>225</v>
      </c>
      <c r="C226" s="904" t="s">
        <v>255</v>
      </c>
      <c r="D226" s="904"/>
      <c r="E226" s="904"/>
      <c r="F226" s="168" t="s">
        <v>31</v>
      </c>
      <c r="G226" s="168" t="s">
        <v>31</v>
      </c>
      <c r="H226" s="168" t="s">
        <v>31</v>
      </c>
      <c r="I226" s="168" t="s">
        <v>31</v>
      </c>
      <c r="J226" s="169">
        <v>285.2</v>
      </c>
      <c r="K226" s="168" t="s">
        <v>2826</v>
      </c>
      <c r="L226" s="169">
        <v>672.93</v>
      </c>
      <c r="M226" s="170" t="s">
        <v>31</v>
      </c>
      <c r="N226" s="171" t="s">
        <v>31</v>
      </c>
      <c r="T226" s="137" t="s">
        <v>255</v>
      </c>
    </row>
    <row r="227" spans="1:23" s="132" customFormat="1" x14ac:dyDescent="0.2">
      <c r="A227" s="167"/>
      <c r="B227" s="166" t="s">
        <v>235</v>
      </c>
      <c r="C227" s="904" t="s">
        <v>236</v>
      </c>
      <c r="D227" s="904"/>
      <c r="E227" s="904"/>
      <c r="F227" s="168" t="s">
        <v>31</v>
      </c>
      <c r="G227" s="168" t="s">
        <v>31</v>
      </c>
      <c r="H227" s="168" t="s">
        <v>31</v>
      </c>
      <c r="I227" s="168" t="s">
        <v>31</v>
      </c>
      <c r="J227" s="169">
        <v>729.77</v>
      </c>
      <c r="K227" s="168" t="s">
        <v>2826</v>
      </c>
      <c r="L227" s="169">
        <v>1721.89</v>
      </c>
      <c r="M227" s="170" t="s">
        <v>31</v>
      </c>
      <c r="N227" s="171" t="s">
        <v>31</v>
      </c>
      <c r="T227" s="137" t="s">
        <v>236</v>
      </c>
    </row>
    <row r="228" spans="1:23" s="132" customFormat="1" x14ac:dyDescent="0.2">
      <c r="A228" s="167"/>
      <c r="B228" s="166" t="s">
        <v>238</v>
      </c>
      <c r="C228" s="904" t="s">
        <v>239</v>
      </c>
      <c r="D228" s="904"/>
      <c r="E228" s="904"/>
      <c r="F228" s="168" t="s">
        <v>31</v>
      </c>
      <c r="G228" s="168" t="s">
        <v>31</v>
      </c>
      <c r="H228" s="168" t="s">
        <v>31</v>
      </c>
      <c r="I228" s="168" t="s">
        <v>31</v>
      </c>
      <c r="J228" s="169">
        <v>71.86</v>
      </c>
      <c r="K228" s="168" t="s">
        <v>2826</v>
      </c>
      <c r="L228" s="169">
        <v>169.55</v>
      </c>
      <c r="M228" s="170" t="s">
        <v>31</v>
      </c>
      <c r="N228" s="171" t="s">
        <v>31</v>
      </c>
      <c r="T228" s="137" t="s">
        <v>239</v>
      </c>
    </row>
    <row r="229" spans="1:23" s="132" customFormat="1" x14ac:dyDescent="0.2">
      <c r="A229" s="167"/>
      <c r="B229" s="166" t="s">
        <v>256</v>
      </c>
      <c r="C229" s="904" t="s">
        <v>257</v>
      </c>
      <c r="D229" s="904"/>
      <c r="E229" s="904"/>
      <c r="F229" s="168" t="s">
        <v>31</v>
      </c>
      <c r="G229" s="168" t="s">
        <v>31</v>
      </c>
      <c r="H229" s="168" t="s">
        <v>31</v>
      </c>
      <c r="I229" s="168" t="s">
        <v>31</v>
      </c>
      <c r="J229" s="169">
        <v>158.62</v>
      </c>
      <c r="K229" s="168" t="s">
        <v>237</v>
      </c>
      <c r="L229" s="169">
        <v>237.93</v>
      </c>
      <c r="M229" s="170" t="s">
        <v>31</v>
      </c>
      <c r="N229" s="171" t="s">
        <v>31</v>
      </c>
      <c r="T229" s="137" t="s">
        <v>257</v>
      </c>
    </row>
    <row r="230" spans="1:23" s="132" customFormat="1" x14ac:dyDescent="0.2">
      <c r="A230" s="167"/>
      <c r="B230" s="166" t="s">
        <v>31</v>
      </c>
      <c r="C230" s="904" t="s">
        <v>258</v>
      </c>
      <c r="D230" s="904"/>
      <c r="E230" s="904"/>
      <c r="F230" s="168" t="s">
        <v>241</v>
      </c>
      <c r="G230" s="168" t="s">
        <v>2801</v>
      </c>
      <c r="H230" s="168" t="s">
        <v>2826</v>
      </c>
      <c r="I230" s="168" t="s">
        <v>2827</v>
      </c>
      <c r="J230" s="169" t="s">
        <v>31</v>
      </c>
      <c r="K230" s="168" t="s">
        <v>31</v>
      </c>
      <c r="L230" s="169" t="s">
        <v>31</v>
      </c>
      <c r="M230" s="170" t="s">
        <v>31</v>
      </c>
      <c r="N230" s="171" t="s">
        <v>31</v>
      </c>
      <c r="U230" s="137" t="s">
        <v>258</v>
      </c>
    </row>
    <row r="231" spans="1:23" s="132" customFormat="1" x14ac:dyDescent="0.2">
      <c r="A231" s="167"/>
      <c r="B231" s="166" t="s">
        <v>31</v>
      </c>
      <c r="C231" s="904" t="s">
        <v>240</v>
      </c>
      <c r="D231" s="904"/>
      <c r="E231" s="904"/>
      <c r="F231" s="168" t="s">
        <v>241</v>
      </c>
      <c r="G231" s="168" t="s">
        <v>2803</v>
      </c>
      <c r="H231" s="168" t="s">
        <v>2826</v>
      </c>
      <c r="I231" s="168" t="s">
        <v>2828</v>
      </c>
      <c r="J231" s="169" t="s">
        <v>31</v>
      </c>
      <c r="K231" s="168" t="s">
        <v>31</v>
      </c>
      <c r="L231" s="169" t="s">
        <v>31</v>
      </c>
      <c r="M231" s="170" t="s">
        <v>31</v>
      </c>
      <c r="N231" s="171" t="s">
        <v>31</v>
      </c>
      <c r="U231" s="137" t="s">
        <v>240</v>
      </c>
    </row>
    <row r="232" spans="1:23" s="132" customFormat="1" x14ac:dyDescent="0.2">
      <c r="A232" s="167"/>
      <c r="B232" s="166" t="s">
        <v>31</v>
      </c>
      <c r="C232" s="917" t="s">
        <v>244</v>
      </c>
      <c r="D232" s="917"/>
      <c r="E232" s="917"/>
      <c r="F232" s="159" t="s">
        <v>31</v>
      </c>
      <c r="G232" s="159" t="s">
        <v>31</v>
      </c>
      <c r="H232" s="159" t="s">
        <v>31</v>
      </c>
      <c r="I232" s="159" t="s">
        <v>31</v>
      </c>
      <c r="J232" s="160">
        <v>1173.5899999999999</v>
      </c>
      <c r="K232" s="159" t="s">
        <v>31</v>
      </c>
      <c r="L232" s="160">
        <v>2632.75</v>
      </c>
      <c r="M232" s="161" t="s">
        <v>31</v>
      </c>
      <c r="N232" s="162" t="s">
        <v>31</v>
      </c>
      <c r="V232" s="137" t="s">
        <v>244</v>
      </c>
    </row>
    <row r="233" spans="1:23" s="132" customFormat="1" x14ac:dyDescent="0.2">
      <c r="A233" s="167"/>
      <c r="B233" s="166" t="s">
        <v>31</v>
      </c>
      <c r="C233" s="904" t="s">
        <v>245</v>
      </c>
      <c r="D233" s="904"/>
      <c r="E233" s="904"/>
      <c r="F233" s="168" t="s">
        <v>31</v>
      </c>
      <c r="G233" s="168" t="s">
        <v>31</v>
      </c>
      <c r="H233" s="168" t="s">
        <v>31</v>
      </c>
      <c r="I233" s="168" t="s">
        <v>31</v>
      </c>
      <c r="J233" s="169" t="s">
        <v>31</v>
      </c>
      <c r="K233" s="168" t="s">
        <v>31</v>
      </c>
      <c r="L233" s="169">
        <v>842.48</v>
      </c>
      <c r="M233" s="170" t="s">
        <v>31</v>
      </c>
      <c r="N233" s="171" t="s">
        <v>31</v>
      </c>
      <c r="U233" s="137" t="s">
        <v>245</v>
      </c>
    </row>
    <row r="234" spans="1:23" s="132" customFormat="1" ht="22.5" x14ac:dyDescent="0.2">
      <c r="A234" s="167"/>
      <c r="B234" s="166" t="s">
        <v>699</v>
      </c>
      <c r="C234" s="904" t="s">
        <v>700</v>
      </c>
      <c r="D234" s="904"/>
      <c r="E234" s="904"/>
      <c r="F234" s="168" t="s">
        <v>144</v>
      </c>
      <c r="G234" s="168" t="s">
        <v>537</v>
      </c>
      <c r="H234" s="168" t="s">
        <v>31</v>
      </c>
      <c r="I234" s="168" t="s">
        <v>537</v>
      </c>
      <c r="J234" s="169" t="s">
        <v>31</v>
      </c>
      <c r="K234" s="168" t="s">
        <v>31</v>
      </c>
      <c r="L234" s="169">
        <v>673.98</v>
      </c>
      <c r="M234" s="170" t="s">
        <v>31</v>
      </c>
      <c r="N234" s="171" t="s">
        <v>31</v>
      </c>
      <c r="U234" s="137" t="s">
        <v>700</v>
      </c>
    </row>
    <row r="235" spans="1:23" s="132" customFormat="1" ht="22.5" x14ac:dyDescent="0.2">
      <c r="A235" s="167"/>
      <c r="B235" s="166" t="s">
        <v>701</v>
      </c>
      <c r="C235" s="904" t="s">
        <v>702</v>
      </c>
      <c r="D235" s="904"/>
      <c r="E235" s="904"/>
      <c r="F235" s="168" t="s">
        <v>144</v>
      </c>
      <c r="G235" s="168" t="s">
        <v>703</v>
      </c>
      <c r="H235" s="168" t="s">
        <v>31</v>
      </c>
      <c r="I235" s="168" t="s">
        <v>703</v>
      </c>
      <c r="J235" s="169" t="s">
        <v>31</v>
      </c>
      <c r="K235" s="168" t="s">
        <v>31</v>
      </c>
      <c r="L235" s="169">
        <v>505.49</v>
      </c>
      <c r="M235" s="170" t="s">
        <v>31</v>
      </c>
      <c r="N235" s="171" t="s">
        <v>31</v>
      </c>
      <c r="U235" s="137" t="s">
        <v>702</v>
      </c>
    </row>
    <row r="236" spans="1:23" s="132" customFormat="1" x14ac:dyDescent="0.2">
      <c r="A236" s="172"/>
      <c r="B236" s="173"/>
      <c r="C236" s="918" t="s">
        <v>252</v>
      </c>
      <c r="D236" s="918"/>
      <c r="E236" s="918"/>
      <c r="F236" s="174" t="s">
        <v>31</v>
      </c>
      <c r="G236" s="174" t="s">
        <v>31</v>
      </c>
      <c r="H236" s="174" t="s">
        <v>31</v>
      </c>
      <c r="I236" s="174" t="s">
        <v>31</v>
      </c>
      <c r="J236" s="175" t="s">
        <v>31</v>
      </c>
      <c r="K236" s="174" t="s">
        <v>31</v>
      </c>
      <c r="L236" s="175">
        <v>3812.22</v>
      </c>
      <c r="M236" s="161" t="s">
        <v>31</v>
      </c>
      <c r="N236" s="176" t="s">
        <v>31</v>
      </c>
      <c r="W236" s="137" t="s">
        <v>252</v>
      </c>
    </row>
    <row r="237" spans="1:23" s="132" customFormat="1" ht="33.75" x14ac:dyDescent="0.2">
      <c r="A237" s="157" t="s">
        <v>336</v>
      </c>
      <c r="B237" s="158" t="s">
        <v>2796</v>
      </c>
      <c r="C237" s="917" t="s">
        <v>2829</v>
      </c>
      <c r="D237" s="917"/>
      <c r="E237" s="917"/>
      <c r="F237" s="159" t="s">
        <v>2798</v>
      </c>
      <c r="G237" s="159" t="s">
        <v>31</v>
      </c>
      <c r="H237" s="159" t="s">
        <v>31</v>
      </c>
      <c r="I237" s="159" t="s">
        <v>225</v>
      </c>
      <c r="J237" s="160" t="s">
        <v>31</v>
      </c>
      <c r="K237" s="159" t="s">
        <v>31</v>
      </c>
      <c r="L237" s="160" t="s">
        <v>31</v>
      </c>
      <c r="M237" s="161" t="s">
        <v>31</v>
      </c>
      <c r="N237" s="162" t="s">
        <v>31</v>
      </c>
      <c r="Q237" s="137" t="s">
        <v>2829</v>
      </c>
    </row>
    <row r="238" spans="1:23" s="132" customFormat="1" x14ac:dyDescent="0.2">
      <c r="A238" s="165"/>
      <c r="B238" s="166" t="s">
        <v>2737</v>
      </c>
      <c r="C238" s="904" t="s">
        <v>2757</v>
      </c>
      <c r="D238" s="904"/>
      <c r="E238" s="904"/>
      <c r="F238" s="904"/>
      <c r="G238" s="904"/>
      <c r="H238" s="904"/>
      <c r="I238" s="904"/>
      <c r="J238" s="904"/>
      <c r="K238" s="904"/>
      <c r="L238" s="904"/>
      <c r="M238" s="904"/>
      <c r="N238" s="912"/>
      <c r="S238" s="137" t="s">
        <v>2757</v>
      </c>
    </row>
    <row r="239" spans="1:23" s="132" customFormat="1" ht="22.5" x14ac:dyDescent="0.2">
      <c r="A239" s="165"/>
      <c r="B239" s="166" t="s">
        <v>711</v>
      </c>
      <c r="C239" s="904" t="s">
        <v>2830</v>
      </c>
      <c r="D239" s="904"/>
      <c r="E239" s="904"/>
      <c r="F239" s="904"/>
      <c r="G239" s="904"/>
      <c r="H239" s="904"/>
      <c r="I239" s="904"/>
      <c r="J239" s="904"/>
      <c r="K239" s="904"/>
      <c r="L239" s="904"/>
      <c r="M239" s="904"/>
      <c r="N239" s="912"/>
      <c r="S239" s="137" t="s">
        <v>2830</v>
      </c>
    </row>
    <row r="240" spans="1:23" s="132" customFormat="1" x14ac:dyDescent="0.2">
      <c r="A240" s="165"/>
      <c r="B240" s="166" t="s">
        <v>2807</v>
      </c>
      <c r="C240" s="904" t="s">
        <v>2808</v>
      </c>
      <c r="D240" s="904"/>
      <c r="E240" s="904"/>
      <c r="F240" s="904"/>
      <c r="G240" s="904"/>
      <c r="H240" s="904"/>
      <c r="I240" s="904"/>
      <c r="J240" s="904"/>
      <c r="K240" s="904"/>
      <c r="L240" s="904"/>
      <c r="M240" s="904"/>
      <c r="N240" s="912"/>
      <c r="S240" s="137" t="s">
        <v>2808</v>
      </c>
    </row>
    <row r="241" spans="1:27" s="132" customFormat="1" x14ac:dyDescent="0.2">
      <c r="A241" s="167"/>
      <c r="B241" s="166" t="s">
        <v>225</v>
      </c>
      <c r="C241" s="904" t="s">
        <v>255</v>
      </c>
      <c r="D241" s="904"/>
      <c r="E241" s="904"/>
      <c r="F241" s="168" t="s">
        <v>31</v>
      </c>
      <c r="G241" s="168" t="s">
        <v>31</v>
      </c>
      <c r="H241" s="168" t="s">
        <v>31</v>
      </c>
      <c r="I241" s="168" t="s">
        <v>31</v>
      </c>
      <c r="J241" s="169">
        <v>285.2</v>
      </c>
      <c r="K241" s="168" t="s">
        <v>2831</v>
      </c>
      <c r="L241" s="169">
        <v>538.34</v>
      </c>
      <c r="M241" s="170" t="s">
        <v>31</v>
      </c>
      <c r="N241" s="171" t="s">
        <v>31</v>
      </c>
      <c r="T241" s="137" t="s">
        <v>255</v>
      </c>
    </row>
    <row r="242" spans="1:27" s="132" customFormat="1" x14ac:dyDescent="0.2">
      <c r="A242" s="167"/>
      <c r="B242" s="166" t="s">
        <v>235</v>
      </c>
      <c r="C242" s="904" t="s">
        <v>236</v>
      </c>
      <c r="D242" s="904"/>
      <c r="E242" s="904"/>
      <c r="F242" s="168" t="s">
        <v>31</v>
      </c>
      <c r="G242" s="168" t="s">
        <v>31</v>
      </c>
      <c r="H242" s="168" t="s">
        <v>31</v>
      </c>
      <c r="I242" s="168" t="s">
        <v>31</v>
      </c>
      <c r="J242" s="169">
        <v>729.77</v>
      </c>
      <c r="K242" s="168" t="s">
        <v>2831</v>
      </c>
      <c r="L242" s="169">
        <v>1377.51</v>
      </c>
      <c r="M242" s="170" t="s">
        <v>31</v>
      </c>
      <c r="N242" s="171" t="s">
        <v>31</v>
      </c>
      <c r="T242" s="137" t="s">
        <v>236</v>
      </c>
    </row>
    <row r="243" spans="1:27" s="132" customFormat="1" x14ac:dyDescent="0.2">
      <c r="A243" s="167"/>
      <c r="B243" s="166" t="s">
        <v>238</v>
      </c>
      <c r="C243" s="904" t="s">
        <v>239</v>
      </c>
      <c r="D243" s="904"/>
      <c r="E243" s="904"/>
      <c r="F243" s="168" t="s">
        <v>31</v>
      </c>
      <c r="G243" s="168" t="s">
        <v>31</v>
      </c>
      <c r="H243" s="168" t="s">
        <v>31</v>
      </c>
      <c r="I243" s="168" t="s">
        <v>31</v>
      </c>
      <c r="J243" s="169">
        <v>71.86</v>
      </c>
      <c r="K243" s="168" t="s">
        <v>2831</v>
      </c>
      <c r="L243" s="169">
        <v>135.63999999999999</v>
      </c>
      <c r="M243" s="170" t="s">
        <v>31</v>
      </c>
      <c r="N243" s="171" t="s">
        <v>31</v>
      </c>
      <c r="T243" s="137" t="s">
        <v>239</v>
      </c>
    </row>
    <row r="244" spans="1:27" s="132" customFormat="1" x14ac:dyDescent="0.2">
      <c r="A244" s="167"/>
      <c r="B244" s="166" t="s">
        <v>256</v>
      </c>
      <c r="C244" s="904" t="s">
        <v>257</v>
      </c>
      <c r="D244" s="904"/>
      <c r="E244" s="904"/>
      <c r="F244" s="168" t="s">
        <v>31</v>
      </c>
      <c r="G244" s="168" t="s">
        <v>31</v>
      </c>
      <c r="H244" s="168" t="s">
        <v>31</v>
      </c>
      <c r="I244" s="168" t="s">
        <v>31</v>
      </c>
      <c r="J244" s="169">
        <v>158.62</v>
      </c>
      <c r="K244" s="168" t="s">
        <v>997</v>
      </c>
      <c r="L244" s="169">
        <v>190.34</v>
      </c>
      <c r="M244" s="170" t="s">
        <v>31</v>
      </c>
      <c r="N244" s="171" t="s">
        <v>31</v>
      </c>
      <c r="T244" s="137" t="s">
        <v>257</v>
      </c>
    </row>
    <row r="245" spans="1:27" s="132" customFormat="1" x14ac:dyDescent="0.2">
      <c r="A245" s="167"/>
      <c r="B245" s="166" t="s">
        <v>31</v>
      </c>
      <c r="C245" s="904" t="s">
        <v>258</v>
      </c>
      <c r="D245" s="904"/>
      <c r="E245" s="904"/>
      <c r="F245" s="168" t="s">
        <v>241</v>
      </c>
      <c r="G245" s="168" t="s">
        <v>2801</v>
      </c>
      <c r="H245" s="168" t="s">
        <v>2831</v>
      </c>
      <c r="I245" s="168" t="s">
        <v>2832</v>
      </c>
      <c r="J245" s="169" t="s">
        <v>31</v>
      </c>
      <c r="K245" s="168" t="s">
        <v>31</v>
      </c>
      <c r="L245" s="169" t="s">
        <v>31</v>
      </c>
      <c r="M245" s="170" t="s">
        <v>31</v>
      </c>
      <c r="N245" s="171" t="s">
        <v>31</v>
      </c>
      <c r="U245" s="137" t="s">
        <v>258</v>
      </c>
    </row>
    <row r="246" spans="1:27" s="132" customFormat="1" x14ac:dyDescent="0.2">
      <c r="A246" s="167"/>
      <c r="B246" s="166" t="s">
        <v>31</v>
      </c>
      <c r="C246" s="904" t="s">
        <v>240</v>
      </c>
      <c r="D246" s="904"/>
      <c r="E246" s="904"/>
      <c r="F246" s="168" t="s">
        <v>241</v>
      </c>
      <c r="G246" s="168" t="s">
        <v>2803</v>
      </c>
      <c r="H246" s="168" t="s">
        <v>2831</v>
      </c>
      <c r="I246" s="168" t="s">
        <v>2833</v>
      </c>
      <c r="J246" s="169" t="s">
        <v>31</v>
      </c>
      <c r="K246" s="168" t="s">
        <v>31</v>
      </c>
      <c r="L246" s="169" t="s">
        <v>31</v>
      </c>
      <c r="M246" s="170" t="s">
        <v>31</v>
      </c>
      <c r="N246" s="171" t="s">
        <v>31</v>
      </c>
      <c r="U246" s="137" t="s">
        <v>240</v>
      </c>
    </row>
    <row r="247" spans="1:27" s="132" customFormat="1" x14ac:dyDescent="0.2">
      <c r="A247" s="167"/>
      <c r="B247" s="166" t="s">
        <v>31</v>
      </c>
      <c r="C247" s="917" t="s">
        <v>244</v>
      </c>
      <c r="D247" s="917"/>
      <c r="E247" s="917"/>
      <c r="F247" s="159" t="s">
        <v>31</v>
      </c>
      <c r="G247" s="159" t="s">
        <v>31</v>
      </c>
      <c r="H247" s="159" t="s">
        <v>31</v>
      </c>
      <c r="I247" s="159" t="s">
        <v>31</v>
      </c>
      <c r="J247" s="160">
        <v>1173.5899999999999</v>
      </c>
      <c r="K247" s="159" t="s">
        <v>31</v>
      </c>
      <c r="L247" s="160">
        <v>2106.19</v>
      </c>
      <c r="M247" s="161" t="s">
        <v>31</v>
      </c>
      <c r="N247" s="162" t="s">
        <v>31</v>
      </c>
      <c r="V247" s="137" t="s">
        <v>244</v>
      </c>
    </row>
    <row r="248" spans="1:27" s="132" customFormat="1" x14ac:dyDescent="0.2">
      <c r="A248" s="167"/>
      <c r="B248" s="166" t="s">
        <v>31</v>
      </c>
      <c r="C248" s="904" t="s">
        <v>245</v>
      </c>
      <c r="D248" s="904"/>
      <c r="E248" s="904"/>
      <c r="F248" s="168" t="s">
        <v>31</v>
      </c>
      <c r="G248" s="168" t="s">
        <v>31</v>
      </c>
      <c r="H248" s="168" t="s">
        <v>31</v>
      </c>
      <c r="I248" s="168" t="s">
        <v>31</v>
      </c>
      <c r="J248" s="169" t="s">
        <v>31</v>
      </c>
      <c r="K248" s="168" t="s">
        <v>31</v>
      </c>
      <c r="L248" s="169">
        <v>673.98</v>
      </c>
      <c r="M248" s="170" t="s">
        <v>31</v>
      </c>
      <c r="N248" s="171" t="s">
        <v>31</v>
      </c>
      <c r="U248" s="137" t="s">
        <v>245</v>
      </c>
    </row>
    <row r="249" spans="1:27" s="132" customFormat="1" ht="22.5" x14ac:dyDescent="0.2">
      <c r="A249" s="167"/>
      <c r="B249" s="166" t="s">
        <v>699</v>
      </c>
      <c r="C249" s="904" t="s">
        <v>700</v>
      </c>
      <c r="D249" s="904"/>
      <c r="E249" s="904"/>
      <c r="F249" s="168" t="s">
        <v>144</v>
      </c>
      <c r="G249" s="168" t="s">
        <v>537</v>
      </c>
      <c r="H249" s="168" t="s">
        <v>31</v>
      </c>
      <c r="I249" s="168" t="s">
        <v>537</v>
      </c>
      <c r="J249" s="169" t="s">
        <v>31</v>
      </c>
      <c r="K249" s="168" t="s">
        <v>31</v>
      </c>
      <c r="L249" s="169">
        <v>539.17999999999995</v>
      </c>
      <c r="M249" s="170" t="s">
        <v>31</v>
      </c>
      <c r="N249" s="171" t="s">
        <v>31</v>
      </c>
      <c r="U249" s="137" t="s">
        <v>700</v>
      </c>
    </row>
    <row r="250" spans="1:27" s="132" customFormat="1" ht="22.5" x14ac:dyDescent="0.2">
      <c r="A250" s="167"/>
      <c r="B250" s="166" t="s">
        <v>701</v>
      </c>
      <c r="C250" s="904" t="s">
        <v>702</v>
      </c>
      <c r="D250" s="904"/>
      <c r="E250" s="904"/>
      <c r="F250" s="168" t="s">
        <v>144</v>
      </c>
      <c r="G250" s="168" t="s">
        <v>703</v>
      </c>
      <c r="H250" s="168" t="s">
        <v>31</v>
      </c>
      <c r="I250" s="168" t="s">
        <v>703</v>
      </c>
      <c r="J250" s="169" t="s">
        <v>31</v>
      </c>
      <c r="K250" s="168" t="s">
        <v>31</v>
      </c>
      <c r="L250" s="169">
        <v>404.39</v>
      </c>
      <c r="M250" s="170" t="s">
        <v>31</v>
      </c>
      <c r="N250" s="171" t="s">
        <v>31</v>
      </c>
      <c r="U250" s="137" t="s">
        <v>702</v>
      </c>
    </row>
    <row r="251" spans="1:27" s="132" customFormat="1" x14ac:dyDescent="0.2">
      <c r="A251" s="172"/>
      <c r="B251" s="173"/>
      <c r="C251" s="918" t="s">
        <v>252</v>
      </c>
      <c r="D251" s="918"/>
      <c r="E251" s="918"/>
      <c r="F251" s="174" t="s">
        <v>31</v>
      </c>
      <c r="G251" s="174" t="s">
        <v>31</v>
      </c>
      <c r="H251" s="174" t="s">
        <v>31</v>
      </c>
      <c r="I251" s="174" t="s">
        <v>31</v>
      </c>
      <c r="J251" s="175" t="s">
        <v>31</v>
      </c>
      <c r="K251" s="174" t="s">
        <v>31</v>
      </c>
      <c r="L251" s="175">
        <v>3049.76</v>
      </c>
      <c r="M251" s="161" t="s">
        <v>31</v>
      </c>
      <c r="N251" s="176" t="s">
        <v>31</v>
      </c>
      <c r="W251" s="137" t="s">
        <v>252</v>
      </c>
    </row>
    <row r="252" spans="1:27" s="132" customFormat="1" x14ac:dyDescent="0.2">
      <c r="A252" s="920" t="s">
        <v>2834</v>
      </c>
      <c r="B252" s="921"/>
      <c r="C252" s="921"/>
      <c r="D252" s="921"/>
      <c r="E252" s="921"/>
      <c r="F252" s="921"/>
      <c r="G252" s="921"/>
      <c r="H252" s="921"/>
      <c r="I252" s="921"/>
      <c r="J252" s="921"/>
      <c r="K252" s="921"/>
      <c r="L252" s="921"/>
      <c r="M252" s="921"/>
      <c r="N252" s="922"/>
      <c r="AA252" s="137" t="s">
        <v>2834</v>
      </c>
    </row>
    <row r="253" spans="1:27" s="132" customFormat="1" ht="33.75" x14ac:dyDescent="0.2">
      <c r="A253" s="157" t="s">
        <v>341</v>
      </c>
      <c r="B253" s="158" t="s">
        <v>2796</v>
      </c>
      <c r="C253" s="917" t="s">
        <v>2829</v>
      </c>
      <c r="D253" s="917"/>
      <c r="E253" s="917"/>
      <c r="F253" s="159" t="s">
        <v>2798</v>
      </c>
      <c r="G253" s="159" t="s">
        <v>31</v>
      </c>
      <c r="H253" s="159" t="s">
        <v>31</v>
      </c>
      <c r="I253" s="159" t="s">
        <v>225</v>
      </c>
      <c r="J253" s="160" t="s">
        <v>31</v>
      </c>
      <c r="K253" s="159" t="s">
        <v>31</v>
      </c>
      <c r="L253" s="160" t="s">
        <v>31</v>
      </c>
      <c r="M253" s="161" t="s">
        <v>31</v>
      </c>
      <c r="N253" s="162" t="s">
        <v>31</v>
      </c>
      <c r="Q253" s="137" t="s">
        <v>2829</v>
      </c>
    </row>
    <row r="254" spans="1:27" s="132" customFormat="1" x14ac:dyDescent="0.2">
      <c r="A254" s="165"/>
      <c r="B254" s="166" t="s">
        <v>2737</v>
      </c>
      <c r="C254" s="904" t="s">
        <v>2757</v>
      </c>
      <c r="D254" s="904"/>
      <c r="E254" s="904"/>
      <c r="F254" s="904"/>
      <c r="G254" s="904"/>
      <c r="H254" s="904"/>
      <c r="I254" s="904"/>
      <c r="J254" s="904"/>
      <c r="K254" s="904"/>
      <c r="L254" s="904"/>
      <c r="M254" s="904"/>
      <c r="N254" s="912"/>
      <c r="S254" s="137" t="s">
        <v>2757</v>
      </c>
    </row>
    <row r="255" spans="1:27" s="132" customFormat="1" ht="22.5" x14ac:dyDescent="0.2">
      <c r="A255" s="165"/>
      <c r="B255" s="166" t="s">
        <v>711</v>
      </c>
      <c r="C255" s="904" t="s">
        <v>2830</v>
      </c>
      <c r="D255" s="904"/>
      <c r="E255" s="904"/>
      <c r="F255" s="904"/>
      <c r="G255" s="904"/>
      <c r="H255" s="904"/>
      <c r="I255" s="904"/>
      <c r="J255" s="904"/>
      <c r="K255" s="904"/>
      <c r="L255" s="904"/>
      <c r="M255" s="904"/>
      <c r="N255" s="912"/>
      <c r="S255" s="137" t="s">
        <v>2830</v>
      </c>
    </row>
    <row r="256" spans="1:27" s="132" customFormat="1" x14ac:dyDescent="0.2">
      <c r="A256" s="165"/>
      <c r="B256" s="166" t="s">
        <v>2807</v>
      </c>
      <c r="C256" s="904" t="s">
        <v>2808</v>
      </c>
      <c r="D256" s="904"/>
      <c r="E256" s="904"/>
      <c r="F256" s="904"/>
      <c r="G256" s="904"/>
      <c r="H256" s="904"/>
      <c r="I256" s="904"/>
      <c r="J256" s="904"/>
      <c r="K256" s="904"/>
      <c r="L256" s="904"/>
      <c r="M256" s="904"/>
      <c r="N256" s="912"/>
      <c r="S256" s="137" t="s">
        <v>2808</v>
      </c>
    </row>
    <row r="257" spans="1:23" s="132" customFormat="1" x14ac:dyDescent="0.2">
      <c r="A257" s="167"/>
      <c r="B257" s="166" t="s">
        <v>225</v>
      </c>
      <c r="C257" s="904" t="s">
        <v>255</v>
      </c>
      <c r="D257" s="904"/>
      <c r="E257" s="904"/>
      <c r="F257" s="168" t="s">
        <v>31</v>
      </c>
      <c r="G257" s="168" t="s">
        <v>31</v>
      </c>
      <c r="H257" s="168" t="s">
        <v>31</v>
      </c>
      <c r="I257" s="168" t="s">
        <v>31</v>
      </c>
      <c r="J257" s="169">
        <v>285.2</v>
      </c>
      <c r="K257" s="168" t="s">
        <v>2831</v>
      </c>
      <c r="L257" s="169">
        <v>538.34</v>
      </c>
      <c r="M257" s="170" t="s">
        <v>31</v>
      </c>
      <c r="N257" s="171" t="s">
        <v>31</v>
      </c>
      <c r="T257" s="137" t="s">
        <v>255</v>
      </c>
    </row>
    <row r="258" spans="1:23" s="132" customFormat="1" x14ac:dyDescent="0.2">
      <c r="A258" s="167"/>
      <c r="B258" s="166" t="s">
        <v>235</v>
      </c>
      <c r="C258" s="904" t="s">
        <v>236</v>
      </c>
      <c r="D258" s="904"/>
      <c r="E258" s="904"/>
      <c r="F258" s="168" t="s">
        <v>31</v>
      </c>
      <c r="G258" s="168" t="s">
        <v>31</v>
      </c>
      <c r="H258" s="168" t="s">
        <v>31</v>
      </c>
      <c r="I258" s="168" t="s">
        <v>31</v>
      </c>
      <c r="J258" s="169">
        <v>729.77</v>
      </c>
      <c r="K258" s="168" t="s">
        <v>2831</v>
      </c>
      <c r="L258" s="169">
        <v>1377.51</v>
      </c>
      <c r="M258" s="170" t="s">
        <v>31</v>
      </c>
      <c r="N258" s="171" t="s">
        <v>31</v>
      </c>
      <c r="T258" s="137" t="s">
        <v>236</v>
      </c>
    </row>
    <row r="259" spans="1:23" s="132" customFormat="1" x14ac:dyDescent="0.2">
      <c r="A259" s="167"/>
      <c r="B259" s="166" t="s">
        <v>238</v>
      </c>
      <c r="C259" s="904" t="s">
        <v>239</v>
      </c>
      <c r="D259" s="904"/>
      <c r="E259" s="904"/>
      <c r="F259" s="168" t="s">
        <v>31</v>
      </c>
      <c r="G259" s="168" t="s">
        <v>31</v>
      </c>
      <c r="H259" s="168" t="s">
        <v>31</v>
      </c>
      <c r="I259" s="168" t="s">
        <v>31</v>
      </c>
      <c r="J259" s="169">
        <v>71.86</v>
      </c>
      <c r="K259" s="168" t="s">
        <v>2831</v>
      </c>
      <c r="L259" s="169">
        <v>135.63999999999999</v>
      </c>
      <c r="M259" s="170" t="s">
        <v>31</v>
      </c>
      <c r="N259" s="171" t="s">
        <v>31</v>
      </c>
      <c r="T259" s="137" t="s">
        <v>239</v>
      </c>
    </row>
    <row r="260" spans="1:23" s="132" customFormat="1" x14ac:dyDescent="0.2">
      <c r="A260" s="167"/>
      <c r="B260" s="166" t="s">
        <v>256</v>
      </c>
      <c r="C260" s="904" t="s">
        <v>257</v>
      </c>
      <c r="D260" s="904"/>
      <c r="E260" s="904"/>
      <c r="F260" s="168" t="s">
        <v>31</v>
      </c>
      <c r="G260" s="168" t="s">
        <v>31</v>
      </c>
      <c r="H260" s="168" t="s">
        <v>31</v>
      </c>
      <c r="I260" s="168" t="s">
        <v>31</v>
      </c>
      <c r="J260" s="169">
        <v>158.62</v>
      </c>
      <c r="K260" s="168" t="s">
        <v>997</v>
      </c>
      <c r="L260" s="169">
        <v>190.34</v>
      </c>
      <c r="M260" s="170" t="s">
        <v>31</v>
      </c>
      <c r="N260" s="171" t="s">
        <v>31</v>
      </c>
      <c r="T260" s="137" t="s">
        <v>257</v>
      </c>
    </row>
    <row r="261" spans="1:23" s="132" customFormat="1" x14ac:dyDescent="0.2">
      <c r="A261" s="167"/>
      <c r="B261" s="166" t="s">
        <v>31</v>
      </c>
      <c r="C261" s="904" t="s">
        <v>258</v>
      </c>
      <c r="D261" s="904"/>
      <c r="E261" s="904"/>
      <c r="F261" s="168" t="s">
        <v>241</v>
      </c>
      <c r="G261" s="168" t="s">
        <v>2801</v>
      </c>
      <c r="H261" s="168" t="s">
        <v>2831</v>
      </c>
      <c r="I261" s="168" t="s">
        <v>2832</v>
      </c>
      <c r="J261" s="169" t="s">
        <v>31</v>
      </c>
      <c r="K261" s="168" t="s">
        <v>31</v>
      </c>
      <c r="L261" s="169" t="s">
        <v>31</v>
      </c>
      <c r="M261" s="170" t="s">
        <v>31</v>
      </c>
      <c r="N261" s="171" t="s">
        <v>31</v>
      </c>
      <c r="U261" s="137" t="s">
        <v>258</v>
      </c>
    </row>
    <row r="262" spans="1:23" s="132" customFormat="1" x14ac:dyDescent="0.2">
      <c r="A262" s="167"/>
      <c r="B262" s="166" t="s">
        <v>31</v>
      </c>
      <c r="C262" s="904" t="s">
        <v>240</v>
      </c>
      <c r="D262" s="904"/>
      <c r="E262" s="904"/>
      <c r="F262" s="168" t="s">
        <v>241</v>
      </c>
      <c r="G262" s="168" t="s">
        <v>2803</v>
      </c>
      <c r="H262" s="168" t="s">
        <v>2831</v>
      </c>
      <c r="I262" s="168" t="s">
        <v>2833</v>
      </c>
      <c r="J262" s="169" t="s">
        <v>31</v>
      </c>
      <c r="K262" s="168" t="s">
        <v>31</v>
      </c>
      <c r="L262" s="169" t="s">
        <v>31</v>
      </c>
      <c r="M262" s="170" t="s">
        <v>31</v>
      </c>
      <c r="N262" s="171" t="s">
        <v>31</v>
      </c>
      <c r="U262" s="137" t="s">
        <v>240</v>
      </c>
    </row>
    <row r="263" spans="1:23" s="132" customFormat="1" x14ac:dyDescent="0.2">
      <c r="A263" s="167"/>
      <c r="B263" s="166" t="s">
        <v>31</v>
      </c>
      <c r="C263" s="917" t="s">
        <v>244</v>
      </c>
      <c r="D263" s="917"/>
      <c r="E263" s="917"/>
      <c r="F263" s="159" t="s">
        <v>31</v>
      </c>
      <c r="G263" s="159" t="s">
        <v>31</v>
      </c>
      <c r="H263" s="159" t="s">
        <v>31</v>
      </c>
      <c r="I263" s="159" t="s">
        <v>31</v>
      </c>
      <c r="J263" s="160">
        <v>1173.5899999999999</v>
      </c>
      <c r="K263" s="159" t="s">
        <v>31</v>
      </c>
      <c r="L263" s="160">
        <v>2106.19</v>
      </c>
      <c r="M263" s="161" t="s">
        <v>31</v>
      </c>
      <c r="N263" s="162" t="s">
        <v>31</v>
      </c>
      <c r="V263" s="137" t="s">
        <v>244</v>
      </c>
    </row>
    <row r="264" spans="1:23" s="132" customFormat="1" x14ac:dyDescent="0.2">
      <c r="A264" s="167"/>
      <c r="B264" s="166" t="s">
        <v>31</v>
      </c>
      <c r="C264" s="904" t="s">
        <v>245</v>
      </c>
      <c r="D264" s="904"/>
      <c r="E264" s="904"/>
      <c r="F264" s="168" t="s">
        <v>31</v>
      </c>
      <c r="G264" s="168" t="s">
        <v>31</v>
      </c>
      <c r="H264" s="168" t="s">
        <v>31</v>
      </c>
      <c r="I264" s="168" t="s">
        <v>31</v>
      </c>
      <c r="J264" s="169" t="s">
        <v>31</v>
      </c>
      <c r="K264" s="168" t="s">
        <v>31</v>
      </c>
      <c r="L264" s="169">
        <v>673.98</v>
      </c>
      <c r="M264" s="170" t="s">
        <v>31</v>
      </c>
      <c r="N264" s="171" t="s">
        <v>31</v>
      </c>
      <c r="U264" s="137" t="s">
        <v>245</v>
      </c>
    </row>
    <row r="265" spans="1:23" s="132" customFormat="1" ht="22.5" x14ac:dyDescent="0.2">
      <c r="A265" s="167"/>
      <c r="B265" s="166" t="s">
        <v>699</v>
      </c>
      <c r="C265" s="904" t="s">
        <v>700</v>
      </c>
      <c r="D265" s="904"/>
      <c r="E265" s="904"/>
      <c r="F265" s="168" t="s">
        <v>144</v>
      </c>
      <c r="G265" s="168" t="s">
        <v>537</v>
      </c>
      <c r="H265" s="168" t="s">
        <v>31</v>
      </c>
      <c r="I265" s="168" t="s">
        <v>537</v>
      </c>
      <c r="J265" s="169" t="s">
        <v>31</v>
      </c>
      <c r="K265" s="168" t="s">
        <v>31</v>
      </c>
      <c r="L265" s="169">
        <v>539.17999999999995</v>
      </c>
      <c r="M265" s="170" t="s">
        <v>31</v>
      </c>
      <c r="N265" s="171" t="s">
        <v>31</v>
      </c>
      <c r="U265" s="137" t="s">
        <v>700</v>
      </c>
    </row>
    <row r="266" spans="1:23" s="132" customFormat="1" ht="22.5" x14ac:dyDescent="0.2">
      <c r="A266" s="167"/>
      <c r="B266" s="166" t="s">
        <v>701</v>
      </c>
      <c r="C266" s="904" t="s">
        <v>702</v>
      </c>
      <c r="D266" s="904"/>
      <c r="E266" s="904"/>
      <c r="F266" s="168" t="s">
        <v>144</v>
      </c>
      <c r="G266" s="168" t="s">
        <v>703</v>
      </c>
      <c r="H266" s="168" t="s">
        <v>31</v>
      </c>
      <c r="I266" s="168" t="s">
        <v>703</v>
      </c>
      <c r="J266" s="169" t="s">
        <v>31</v>
      </c>
      <c r="K266" s="168" t="s">
        <v>31</v>
      </c>
      <c r="L266" s="169">
        <v>404.39</v>
      </c>
      <c r="M266" s="170" t="s">
        <v>31</v>
      </c>
      <c r="N266" s="171" t="s">
        <v>31</v>
      </c>
      <c r="U266" s="137" t="s">
        <v>702</v>
      </c>
    </row>
    <row r="267" spans="1:23" s="132" customFormat="1" x14ac:dyDescent="0.2">
      <c r="A267" s="172"/>
      <c r="B267" s="173"/>
      <c r="C267" s="918" t="s">
        <v>252</v>
      </c>
      <c r="D267" s="918"/>
      <c r="E267" s="918"/>
      <c r="F267" s="174" t="s">
        <v>31</v>
      </c>
      <c r="G267" s="174" t="s">
        <v>31</v>
      </c>
      <c r="H267" s="174" t="s">
        <v>31</v>
      </c>
      <c r="I267" s="174" t="s">
        <v>31</v>
      </c>
      <c r="J267" s="175" t="s">
        <v>31</v>
      </c>
      <c r="K267" s="174" t="s">
        <v>31</v>
      </c>
      <c r="L267" s="175">
        <v>3049.76</v>
      </c>
      <c r="M267" s="161" t="s">
        <v>31</v>
      </c>
      <c r="N267" s="176" t="s">
        <v>31</v>
      </c>
      <c r="W267" s="137" t="s">
        <v>252</v>
      </c>
    </row>
    <row r="268" spans="1:23" s="132" customFormat="1" ht="33.75" x14ac:dyDescent="0.2">
      <c r="A268" s="157" t="s">
        <v>344</v>
      </c>
      <c r="B268" s="158" t="s">
        <v>2796</v>
      </c>
      <c r="C268" s="917" t="s">
        <v>2813</v>
      </c>
      <c r="D268" s="917"/>
      <c r="E268" s="917"/>
      <c r="F268" s="159" t="s">
        <v>2798</v>
      </c>
      <c r="G268" s="159" t="s">
        <v>31</v>
      </c>
      <c r="H268" s="159" t="s">
        <v>31</v>
      </c>
      <c r="I268" s="159" t="s">
        <v>225</v>
      </c>
      <c r="J268" s="160" t="s">
        <v>31</v>
      </c>
      <c r="K268" s="159" t="s">
        <v>31</v>
      </c>
      <c r="L268" s="160" t="s">
        <v>31</v>
      </c>
      <c r="M268" s="161" t="s">
        <v>31</v>
      </c>
      <c r="N268" s="162" t="s">
        <v>31</v>
      </c>
      <c r="Q268" s="137" t="s">
        <v>2813</v>
      </c>
    </row>
    <row r="269" spans="1:23" s="132" customFormat="1" x14ac:dyDescent="0.2">
      <c r="A269" s="165"/>
      <c r="B269" s="166" t="s">
        <v>2737</v>
      </c>
      <c r="C269" s="904" t="s">
        <v>2757</v>
      </c>
      <c r="D269" s="904"/>
      <c r="E269" s="904"/>
      <c r="F269" s="904"/>
      <c r="G269" s="904"/>
      <c r="H269" s="904"/>
      <c r="I269" s="904"/>
      <c r="J269" s="904"/>
      <c r="K269" s="904"/>
      <c r="L269" s="904"/>
      <c r="M269" s="904"/>
      <c r="N269" s="912"/>
      <c r="S269" s="137" t="s">
        <v>2757</v>
      </c>
    </row>
    <row r="270" spans="1:23" s="132" customFormat="1" ht="22.5" x14ac:dyDescent="0.2">
      <c r="A270" s="165"/>
      <c r="B270" s="166" t="s">
        <v>711</v>
      </c>
      <c r="C270" s="904" t="s">
        <v>2814</v>
      </c>
      <c r="D270" s="904"/>
      <c r="E270" s="904"/>
      <c r="F270" s="904"/>
      <c r="G270" s="904"/>
      <c r="H270" s="904"/>
      <c r="I270" s="904"/>
      <c r="J270" s="904"/>
      <c r="K270" s="904"/>
      <c r="L270" s="904"/>
      <c r="M270" s="904"/>
      <c r="N270" s="912"/>
      <c r="S270" s="137" t="s">
        <v>2814</v>
      </c>
    </row>
    <row r="271" spans="1:23" s="132" customFormat="1" x14ac:dyDescent="0.2">
      <c r="A271" s="165"/>
      <c r="B271" s="166" t="s">
        <v>2807</v>
      </c>
      <c r="C271" s="904" t="s">
        <v>2808</v>
      </c>
      <c r="D271" s="904"/>
      <c r="E271" s="904"/>
      <c r="F271" s="904"/>
      <c r="G271" s="904"/>
      <c r="H271" s="904"/>
      <c r="I271" s="904"/>
      <c r="J271" s="904"/>
      <c r="K271" s="904"/>
      <c r="L271" s="904"/>
      <c r="M271" s="904"/>
      <c r="N271" s="912"/>
      <c r="S271" s="137" t="s">
        <v>2808</v>
      </c>
    </row>
    <row r="272" spans="1:23" s="132" customFormat="1" x14ac:dyDescent="0.2">
      <c r="A272" s="167"/>
      <c r="B272" s="166" t="s">
        <v>225</v>
      </c>
      <c r="C272" s="904" t="s">
        <v>255</v>
      </c>
      <c r="D272" s="904"/>
      <c r="E272" s="904"/>
      <c r="F272" s="168" t="s">
        <v>31</v>
      </c>
      <c r="G272" s="168" t="s">
        <v>31</v>
      </c>
      <c r="H272" s="168" t="s">
        <v>31</v>
      </c>
      <c r="I272" s="168" t="s">
        <v>31</v>
      </c>
      <c r="J272" s="169">
        <v>285.2</v>
      </c>
      <c r="K272" s="168" t="s">
        <v>2835</v>
      </c>
      <c r="L272" s="169">
        <v>497.97</v>
      </c>
      <c r="M272" s="170" t="s">
        <v>31</v>
      </c>
      <c r="N272" s="171" t="s">
        <v>31</v>
      </c>
      <c r="T272" s="137" t="s">
        <v>255</v>
      </c>
    </row>
    <row r="273" spans="1:27" s="132" customFormat="1" x14ac:dyDescent="0.2">
      <c r="A273" s="167"/>
      <c r="B273" s="166" t="s">
        <v>235</v>
      </c>
      <c r="C273" s="904" t="s">
        <v>236</v>
      </c>
      <c r="D273" s="904"/>
      <c r="E273" s="904"/>
      <c r="F273" s="168" t="s">
        <v>31</v>
      </c>
      <c r="G273" s="168" t="s">
        <v>31</v>
      </c>
      <c r="H273" s="168" t="s">
        <v>31</v>
      </c>
      <c r="I273" s="168" t="s">
        <v>31</v>
      </c>
      <c r="J273" s="169">
        <v>729.77</v>
      </c>
      <c r="K273" s="168" t="s">
        <v>2835</v>
      </c>
      <c r="L273" s="169">
        <v>1274.2</v>
      </c>
      <c r="M273" s="170" t="s">
        <v>31</v>
      </c>
      <c r="N273" s="171" t="s">
        <v>31</v>
      </c>
      <c r="T273" s="137" t="s">
        <v>236</v>
      </c>
    </row>
    <row r="274" spans="1:27" s="132" customFormat="1" x14ac:dyDescent="0.2">
      <c r="A274" s="167"/>
      <c r="B274" s="166" t="s">
        <v>238</v>
      </c>
      <c r="C274" s="904" t="s">
        <v>239</v>
      </c>
      <c r="D274" s="904"/>
      <c r="E274" s="904"/>
      <c r="F274" s="168" t="s">
        <v>31</v>
      </c>
      <c r="G274" s="168" t="s">
        <v>31</v>
      </c>
      <c r="H274" s="168" t="s">
        <v>31</v>
      </c>
      <c r="I274" s="168" t="s">
        <v>31</v>
      </c>
      <c r="J274" s="169">
        <v>71.86</v>
      </c>
      <c r="K274" s="168" t="s">
        <v>2835</v>
      </c>
      <c r="L274" s="169">
        <v>125.47</v>
      </c>
      <c r="M274" s="170" t="s">
        <v>31</v>
      </c>
      <c r="N274" s="171" t="s">
        <v>31</v>
      </c>
      <c r="T274" s="137" t="s">
        <v>239</v>
      </c>
    </row>
    <row r="275" spans="1:27" s="132" customFormat="1" x14ac:dyDescent="0.2">
      <c r="A275" s="167"/>
      <c r="B275" s="166" t="s">
        <v>256</v>
      </c>
      <c r="C275" s="904" t="s">
        <v>257</v>
      </c>
      <c r="D275" s="904"/>
      <c r="E275" s="904"/>
      <c r="F275" s="168" t="s">
        <v>31</v>
      </c>
      <c r="G275" s="168" t="s">
        <v>31</v>
      </c>
      <c r="H275" s="168" t="s">
        <v>31</v>
      </c>
      <c r="I275" s="168" t="s">
        <v>31</v>
      </c>
      <c r="J275" s="169">
        <v>158.62</v>
      </c>
      <c r="K275" s="168" t="s">
        <v>2816</v>
      </c>
      <c r="L275" s="169">
        <v>176.07</v>
      </c>
      <c r="M275" s="170" t="s">
        <v>31</v>
      </c>
      <c r="N275" s="171" t="s">
        <v>31</v>
      </c>
      <c r="T275" s="137" t="s">
        <v>257</v>
      </c>
    </row>
    <row r="276" spans="1:27" s="132" customFormat="1" x14ac:dyDescent="0.2">
      <c r="A276" s="167"/>
      <c r="B276" s="166" t="s">
        <v>31</v>
      </c>
      <c r="C276" s="904" t="s">
        <v>258</v>
      </c>
      <c r="D276" s="904"/>
      <c r="E276" s="904"/>
      <c r="F276" s="168" t="s">
        <v>241</v>
      </c>
      <c r="G276" s="168" t="s">
        <v>2801</v>
      </c>
      <c r="H276" s="168" t="s">
        <v>2835</v>
      </c>
      <c r="I276" s="168" t="s">
        <v>2836</v>
      </c>
      <c r="J276" s="169" t="s">
        <v>31</v>
      </c>
      <c r="K276" s="168" t="s">
        <v>31</v>
      </c>
      <c r="L276" s="169" t="s">
        <v>31</v>
      </c>
      <c r="M276" s="170" t="s">
        <v>31</v>
      </c>
      <c r="N276" s="171" t="s">
        <v>31</v>
      </c>
      <c r="U276" s="137" t="s">
        <v>258</v>
      </c>
    </row>
    <row r="277" spans="1:27" s="132" customFormat="1" x14ac:dyDescent="0.2">
      <c r="A277" s="167"/>
      <c r="B277" s="166" t="s">
        <v>31</v>
      </c>
      <c r="C277" s="904" t="s">
        <v>240</v>
      </c>
      <c r="D277" s="904"/>
      <c r="E277" s="904"/>
      <c r="F277" s="168" t="s">
        <v>241</v>
      </c>
      <c r="G277" s="168" t="s">
        <v>2803</v>
      </c>
      <c r="H277" s="168" t="s">
        <v>2835</v>
      </c>
      <c r="I277" s="168" t="s">
        <v>2837</v>
      </c>
      <c r="J277" s="169" t="s">
        <v>31</v>
      </c>
      <c r="K277" s="168" t="s">
        <v>31</v>
      </c>
      <c r="L277" s="169" t="s">
        <v>31</v>
      </c>
      <c r="M277" s="170" t="s">
        <v>31</v>
      </c>
      <c r="N277" s="171" t="s">
        <v>31</v>
      </c>
      <c r="U277" s="137" t="s">
        <v>240</v>
      </c>
    </row>
    <row r="278" spans="1:27" s="132" customFormat="1" x14ac:dyDescent="0.2">
      <c r="A278" s="167"/>
      <c r="B278" s="166" t="s">
        <v>31</v>
      </c>
      <c r="C278" s="917" t="s">
        <v>244</v>
      </c>
      <c r="D278" s="917"/>
      <c r="E278" s="917"/>
      <c r="F278" s="159" t="s">
        <v>31</v>
      </c>
      <c r="G278" s="159" t="s">
        <v>31</v>
      </c>
      <c r="H278" s="159" t="s">
        <v>31</v>
      </c>
      <c r="I278" s="159" t="s">
        <v>31</v>
      </c>
      <c r="J278" s="160">
        <v>1173.5899999999999</v>
      </c>
      <c r="K278" s="159" t="s">
        <v>31</v>
      </c>
      <c r="L278" s="160">
        <v>1948.24</v>
      </c>
      <c r="M278" s="161" t="s">
        <v>31</v>
      </c>
      <c r="N278" s="162" t="s">
        <v>31</v>
      </c>
      <c r="V278" s="137" t="s">
        <v>244</v>
      </c>
    </row>
    <row r="279" spans="1:27" s="132" customFormat="1" x14ac:dyDescent="0.2">
      <c r="A279" s="167"/>
      <c r="B279" s="166" t="s">
        <v>31</v>
      </c>
      <c r="C279" s="904" t="s">
        <v>245</v>
      </c>
      <c r="D279" s="904"/>
      <c r="E279" s="904"/>
      <c r="F279" s="168" t="s">
        <v>31</v>
      </c>
      <c r="G279" s="168" t="s">
        <v>31</v>
      </c>
      <c r="H279" s="168" t="s">
        <v>31</v>
      </c>
      <c r="I279" s="168" t="s">
        <v>31</v>
      </c>
      <c r="J279" s="169" t="s">
        <v>31</v>
      </c>
      <c r="K279" s="168" t="s">
        <v>31</v>
      </c>
      <c r="L279" s="169">
        <v>623.44000000000005</v>
      </c>
      <c r="M279" s="170" t="s">
        <v>31</v>
      </c>
      <c r="N279" s="171" t="s">
        <v>31</v>
      </c>
      <c r="U279" s="137" t="s">
        <v>245</v>
      </c>
    </row>
    <row r="280" spans="1:27" s="132" customFormat="1" ht="22.5" x14ac:dyDescent="0.2">
      <c r="A280" s="167"/>
      <c r="B280" s="166" t="s">
        <v>699</v>
      </c>
      <c r="C280" s="904" t="s">
        <v>700</v>
      </c>
      <c r="D280" s="904"/>
      <c r="E280" s="904"/>
      <c r="F280" s="168" t="s">
        <v>144</v>
      </c>
      <c r="G280" s="168" t="s">
        <v>537</v>
      </c>
      <c r="H280" s="168" t="s">
        <v>31</v>
      </c>
      <c r="I280" s="168" t="s">
        <v>537</v>
      </c>
      <c r="J280" s="169" t="s">
        <v>31</v>
      </c>
      <c r="K280" s="168" t="s">
        <v>31</v>
      </c>
      <c r="L280" s="169">
        <v>498.75</v>
      </c>
      <c r="M280" s="170" t="s">
        <v>31</v>
      </c>
      <c r="N280" s="171" t="s">
        <v>31</v>
      </c>
      <c r="U280" s="137" t="s">
        <v>700</v>
      </c>
    </row>
    <row r="281" spans="1:27" s="132" customFormat="1" ht="22.5" x14ac:dyDescent="0.2">
      <c r="A281" s="167"/>
      <c r="B281" s="166" t="s">
        <v>701</v>
      </c>
      <c r="C281" s="904" t="s">
        <v>702</v>
      </c>
      <c r="D281" s="904"/>
      <c r="E281" s="904"/>
      <c r="F281" s="168" t="s">
        <v>144</v>
      </c>
      <c r="G281" s="168" t="s">
        <v>703</v>
      </c>
      <c r="H281" s="168" t="s">
        <v>31</v>
      </c>
      <c r="I281" s="168" t="s">
        <v>703</v>
      </c>
      <c r="J281" s="169" t="s">
        <v>31</v>
      </c>
      <c r="K281" s="168" t="s">
        <v>31</v>
      </c>
      <c r="L281" s="169">
        <v>374.06</v>
      </c>
      <c r="M281" s="170" t="s">
        <v>31</v>
      </c>
      <c r="N281" s="171" t="s">
        <v>31</v>
      </c>
      <c r="U281" s="137" t="s">
        <v>702</v>
      </c>
    </row>
    <row r="282" spans="1:27" s="132" customFormat="1" x14ac:dyDescent="0.2">
      <c r="A282" s="172"/>
      <c r="B282" s="173"/>
      <c r="C282" s="918" t="s">
        <v>252</v>
      </c>
      <c r="D282" s="918"/>
      <c r="E282" s="918"/>
      <c r="F282" s="174" t="s">
        <v>31</v>
      </c>
      <c r="G282" s="174" t="s">
        <v>31</v>
      </c>
      <c r="H282" s="174" t="s">
        <v>31</v>
      </c>
      <c r="I282" s="174" t="s">
        <v>31</v>
      </c>
      <c r="J282" s="175" t="s">
        <v>31</v>
      </c>
      <c r="K282" s="174" t="s">
        <v>31</v>
      </c>
      <c r="L282" s="175">
        <v>2821.05</v>
      </c>
      <c r="M282" s="161" t="s">
        <v>31</v>
      </c>
      <c r="N282" s="176" t="s">
        <v>31</v>
      </c>
      <c r="W282" s="137" t="s">
        <v>252</v>
      </c>
    </row>
    <row r="283" spans="1:27" s="132" customFormat="1" x14ac:dyDescent="0.2">
      <c r="A283" s="920" t="s">
        <v>2838</v>
      </c>
      <c r="B283" s="921"/>
      <c r="C283" s="921"/>
      <c r="D283" s="921"/>
      <c r="E283" s="921"/>
      <c r="F283" s="921"/>
      <c r="G283" s="921"/>
      <c r="H283" s="921"/>
      <c r="I283" s="921"/>
      <c r="J283" s="921"/>
      <c r="K283" s="921"/>
      <c r="L283" s="921"/>
      <c r="M283" s="921"/>
      <c r="N283" s="922"/>
      <c r="AA283" s="137" t="s">
        <v>2838</v>
      </c>
    </row>
    <row r="284" spans="1:27" s="132" customFormat="1" ht="33.75" x14ac:dyDescent="0.2">
      <c r="A284" s="157" t="s">
        <v>346</v>
      </c>
      <c r="B284" s="158" t="s">
        <v>2796</v>
      </c>
      <c r="C284" s="917" t="s">
        <v>2839</v>
      </c>
      <c r="D284" s="917"/>
      <c r="E284" s="917"/>
      <c r="F284" s="159" t="s">
        <v>2798</v>
      </c>
      <c r="G284" s="159" t="s">
        <v>31</v>
      </c>
      <c r="H284" s="159" t="s">
        <v>31</v>
      </c>
      <c r="I284" s="159" t="s">
        <v>235</v>
      </c>
      <c r="J284" s="160" t="s">
        <v>31</v>
      </c>
      <c r="K284" s="159" t="s">
        <v>31</v>
      </c>
      <c r="L284" s="160" t="s">
        <v>31</v>
      </c>
      <c r="M284" s="161" t="s">
        <v>31</v>
      </c>
      <c r="N284" s="162" t="s">
        <v>31</v>
      </c>
      <c r="Q284" s="137" t="s">
        <v>2839</v>
      </c>
    </row>
    <row r="285" spans="1:27" s="132" customFormat="1" x14ac:dyDescent="0.2">
      <c r="A285" s="165"/>
      <c r="B285" s="166" t="s">
        <v>2737</v>
      </c>
      <c r="C285" s="904" t="s">
        <v>2757</v>
      </c>
      <c r="D285" s="904"/>
      <c r="E285" s="904"/>
      <c r="F285" s="904"/>
      <c r="G285" s="904"/>
      <c r="H285" s="904"/>
      <c r="I285" s="904"/>
      <c r="J285" s="904"/>
      <c r="K285" s="904"/>
      <c r="L285" s="904"/>
      <c r="M285" s="904"/>
      <c r="N285" s="912"/>
      <c r="S285" s="137" t="s">
        <v>2757</v>
      </c>
    </row>
    <row r="286" spans="1:27" s="132" customFormat="1" ht="22.5" x14ac:dyDescent="0.2">
      <c r="A286" s="165"/>
      <c r="B286" s="166" t="s">
        <v>711</v>
      </c>
      <c r="C286" s="904" t="s">
        <v>2830</v>
      </c>
      <c r="D286" s="904"/>
      <c r="E286" s="904"/>
      <c r="F286" s="904"/>
      <c r="G286" s="904"/>
      <c r="H286" s="904"/>
      <c r="I286" s="904"/>
      <c r="J286" s="904"/>
      <c r="K286" s="904"/>
      <c r="L286" s="904"/>
      <c r="M286" s="904"/>
      <c r="N286" s="912"/>
      <c r="S286" s="137" t="s">
        <v>2830</v>
      </c>
    </row>
    <row r="287" spans="1:27" s="132" customFormat="1" x14ac:dyDescent="0.2">
      <c r="A287" s="165"/>
      <c r="B287" s="166" t="s">
        <v>2807</v>
      </c>
      <c r="C287" s="904" t="s">
        <v>2808</v>
      </c>
      <c r="D287" s="904"/>
      <c r="E287" s="904"/>
      <c r="F287" s="904"/>
      <c r="G287" s="904"/>
      <c r="H287" s="904"/>
      <c r="I287" s="904"/>
      <c r="J287" s="904"/>
      <c r="K287" s="904"/>
      <c r="L287" s="904"/>
      <c r="M287" s="904"/>
      <c r="N287" s="912"/>
      <c r="S287" s="137" t="s">
        <v>2808</v>
      </c>
    </row>
    <row r="288" spans="1:27" s="132" customFormat="1" x14ac:dyDescent="0.2">
      <c r="A288" s="167"/>
      <c r="B288" s="166" t="s">
        <v>225</v>
      </c>
      <c r="C288" s="904" t="s">
        <v>255</v>
      </c>
      <c r="D288" s="904"/>
      <c r="E288" s="904"/>
      <c r="F288" s="168" t="s">
        <v>31</v>
      </c>
      <c r="G288" s="168" t="s">
        <v>31</v>
      </c>
      <c r="H288" s="168" t="s">
        <v>31</v>
      </c>
      <c r="I288" s="168" t="s">
        <v>31</v>
      </c>
      <c r="J288" s="169">
        <v>285.2</v>
      </c>
      <c r="K288" s="168" t="s">
        <v>2831</v>
      </c>
      <c r="L288" s="169">
        <v>1076.69</v>
      </c>
      <c r="M288" s="170" t="s">
        <v>31</v>
      </c>
      <c r="N288" s="171" t="s">
        <v>31</v>
      </c>
      <c r="T288" s="137" t="s">
        <v>255</v>
      </c>
    </row>
    <row r="289" spans="1:27" s="132" customFormat="1" x14ac:dyDescent="0.2">
      <c r="A289" s="167"/>
      <c r="B289" s="166" t="s">
        <v>235</v>
      </c>
      <c r="C289" s="904" t="s">
        <v>236</v>
      </c>
      <c r="D289" s="904"/>
      <c r="E289" s="904"/>
      <c r="F289" s="168" t="s">
        <v>31</v>
      </c>
      <c r="G289" s="168" t="s">
        <v>31</v>
      </c>
      <c r="H289" s="168" t="s">
        <v>31</v>
      </c>
      <c r="I289" s="168" t="s">
        <v>31</v>
      </c>
      <c r="J289" s="169">
        <v>729.77</v>
      </c>
      <c r="K289" s="168" t="s">
        <v>2831</v>
      </c>
      <c r="L289" s="169">
        <v>2755.03</v>
      </c>
      <c r="M289" s="170" t="s">
        <v>31</v>
      </c>
      <c r="N289" s="171" t="s">
        <v>31</v>
      </c>
      <c r="T289" s="137" t="s">
        <v>236</v>
      </c>
    </row>
    <row r="290" spans="1:27" s="132" customFormat="1" x14ac:dyDescent="0.2">
      <c r="A290" s="167"/>
      <c r="B290" s="166" t="s">
        <v>238</v>
      </c>
      <c r="C290" s="904" t="s">
        <v>239</v>
      </c>
      <c r="D290" s="904"/>
      <c r="E290" s="904"/>
      <c r="F290" s="168" t="s">
        <v>31</v>
      </c>
      <c r="G290" s="168" t="s">
        <v>31</v>
      </c>
      <c r="H290" s="168" t="s">
        <v>31</v>
      </c>
      <c r="I290" s="168" t="s">
        <v>31</v>
      </c>
      <c r="J290" s="169">
        <v>71.86</v>
      </c>
      <c r="K290" s="168" t="s">
        <v>2831</v>
      </c>
      <c r="L290" s="169">
        <v>271.29000000000002</v>
      </c>
      <c r="M290" s="170" t="s">
        <v>31</v>
      </c>
      <c r="N290" s="171" t="s">
        <v>31</v>
      </c>
      <c r="T290" s="137" t="s">
        <v>239</v>
      </c>
    </row>
    <row r="291" spans="1:27" s="132" customFormat="1" x14ac:dyDescent="0.2">
      <c r="A291" s="167"/>
      <c r="B291" s="166" t="s">
        <v>256</v>
      </c>
      <c r="C291" s="904" t="s">
        <v>257</v>
      </c>
      <c r="D291" s="904"/>
      <c r="E291" s="904"/>
      <c r="F291" s="168" t="s">
        <v>31</v>
      </c>
      <c r="G291" s="168" t="s">
        <v>31</v>
      </c>
      <c r="H291" s="168" t="s">
        <v>31</v>
      </c>
      <c r="I291" s="168" t="s">
        <v>31</v>
      </c>
      <c r="J291" s="169">
        <v>158.62</v>
      </c>
      <c r="K291" s="168" t="s">
        <v>997</v>
      </c>
      <c r="L291" s="169">
        <v>380.69</v>
      </c>
      <c r="M291" s="170" t="s">
        <v>31</v>
      </c>
      <c r="N291" s="171" t="s">
        <v>31</v>
      </c>
      <c r="T291" s="137" t="s">
        <v>257</v>
      </c>
    </row>
    <row r="292" spans="1:27" s="132" customFormat="1" x14ac:dyDescent="0.2">
      <c r="A292" s="167"/>
      <c r="B292" s="166" t="s">
        <v>31</v>
      </c>
      <c r="C292" s="904" t="s">
        <v>258</v>
      </c>
      <c r="D292" s="904"/>
      <c r="E292" s="904"/>
      <c r="F292" s="168" t="s">
        <v>241</v>
      </c>
      <c r="G292" s="168" t="s">
        <v>2801</v>
      </c>
      <c r="H292" s="168" t="s">
        <v>2831</v>
      </c>
      <c r="I292" s="168" t="s">
        <v>2840</v>
      </c>
      <c r="J292" s="169" t="s">
        <v>31</v>
      </c>
      <c r="K292" s="168" t="s">
        <v>31</v>
      </c>
      <c r="L292" s="169" t="s">
        <v>31</v>
      </c>
      <c r="M292" s="170" t="s">
        <v>31</v>
      </c>
      <c r="N292" s="171" t="s">
        <v>31</v>
      </c>
      <c r="U292" s="137" t="s">
        <v>258</v>
      </c>
    </row>
    <row r="293" spans="1:27" s="132" customFormat="1" x14ac:dyDescent="0.2">
      <c r="A293" s="167"/>
      <c r="B293" s="166" t="s">
        <v>31</v>
      </c>
      <c r="C293" s="904" t="s">
        <v>240</v>
      </c>
      <c r="D293" s="904"/>
      <c r="E293" s="904"/>
      <c r="F293" s="168" t="s">
        <v>241</v>
      </c>
      <c r="G293" s="168" t="s">
        <v>2803</v>
      </c>
      <c r="H293" s="168" t="s">
        <v>2831</v>
      </c>
      <c r="I293" s="168" t="s">
        <v>2841</v>
      </c>
      <c r="J293" s="169" t="s">
        <v>31</v>
      </c>
      <c r="K293" s="168" t="s">
        <v>31</v>
      </c>
      <c r="L293" s="169" t="s">
        <v>31</v>
      </c>
      <c r="M293" s="170" t="s">
        <v>31</v>
      </c>
      <c r="N293" s="171" t="s">
        <v>31</v>
      </c>
      <c r="U293" s="137" t="s">
        <v>240</v>
      </c>
    </row>
    <row r="294" spans="1:27" s="132" customFormat="1" x14ac:dyDescent="0.2">
      <c r="A294" s="167"/>
      <c r="B294" s="166" t="s">
        <v>31</v>
      </c>
      <c r="C294" s="917" t="s">
        <v>244</v>
      </c>
      <c r="D294" s="917"/>
      <c r="E294" s="917"/>
      <c r="F294" s="159" t="s">
        <v>31</v>
      </c>
      <c r="G294" s="159" t="s">
        <v>31</v>
      </c>
      <c r="H294" s="159" t="s">
        <v>31</v>
      </c>
      <c r="I294" s="159" t="s">
        <v>31</v>
      </c>
      <c r="J294" s="160">
        <v>1173.5899999999999</v>
      </c>
      <c r="K294" s="159" t="s">
        <v>31</v>
      </c>
      <c r="L294" s="160">
        <v>4212.41</v>
      </c>
      <c r="M294" s="161" t="s">
        <v>31</v>
      </c>
      <c r="N294" s="162" t="s">
        <v>31</v>
      </c>
      <c r="V294" s="137" t="s">
        <v>244</v>
      </c>
    </row>
    <row r="295" spans="1:27" s="132" customFormat="1" x14ac:dyDescent="0.2">
      <c r="A295" s="167"/>
      <c r="B295" s="166" t="s">
        <v>31</v>
      </c>
      <c r="C295" s="904" t="s">
        <v>245</v>
      </c>
      <c r="D295" s="904"/>
      <c r="E295" s="904"/>
      <c r="F295" s="168" t="s">
        <v>31</v>
      </c>
      <c r="G295" s="168" t="s">
        <v>31</v>
      </c>
      <c r="H295" s="168" t="s">
        <v>31</v>
      </c>
      <c r="I295" s="168" t="s">
        <v>31</v>
      </c>
      <c r="J295" s="169" t="s">
        <v>31</v>
      </c>
      <c r="K295" s="168" t="s">
        <v>31</v>
      </c>
      <c r="L295" s="169">
        <v>1347.98</v>
      </c>
      <c r="M295" s="170" t="s">
        <v>31</v>
      </c>
      <c r="N295" s="171" t="s">
        <v>31</v>
      </c>
      <c r="U295" s="137" t="s">
        <v>245</v>
      </c>
    </row>
    <row r="296" spans="1:27" s="132" customFormat="1" ht="22.5" x14ac:dyDescent="0.2">
      <c r="A296" s="167"/>
      <c r="B296" s="166" t="s">
        <v>699</v>
      </c>
      <c r="C296" s="904" t="s">
        <v>700</v>
      </c>
      <c r="D296" s="904"/>
      <c r="E296" s="904"/>
      <c r="F296" s="168" t="s">
        <v>144</v>
      </c>
      <c r="G296" s="168" t="s">
        <v>537</v>
      </c>
      <c r="H296" s="168" t="s">
        <v>31</v>
      </c>
      <c r="I296" s="168" t="s">
        <v>537</v>
      </c>
      <c r="J296" s="169" t="s">
        <v>31</v>
      </c>
      <c r="K296" s="168" t="s">
        <v>31</v>
      </c>
      <c r="L296" s="169">
        <v>1078.3800000000001</v>
      </c>
      <c r="M296" s="170" t="s">
        <v>31</v>
      </c>
      <c r="N296" s="171" t="s">
        <v>31</v>
      </c>
      <c r="U296" s="137" t="s">
        <v>700</v>
      </c>
    </row>
    <row r="297" spans="1:27" s="132" customFormat="1" ht="22.5" x14ac:dyDescent="0.2">
      <c r="A297" s="167"/>
      <c r="B297" s="166" t="s">
        <v>701</v>
      </c>
      <c r="C297" s="904" t="s">
        <v>702</v>
      </c>
      <c r="D297" s="904"/>
      <c r="E297" s="904"/>
      <c r="F297" s="168" t="s">
        <v>144</v>
      </c>
      <c r="G297" s="168" t="s">
        <v>703</v>
      </c>
      <c r="H297" s="168" t="s">
        <v>31</v>
      </c>
      <c r="I297" s="168" t="s">
        <v>703</v>
      </c>
      <c r="J297" s="169" t="s">
        <v>31</v>
      </c>
      <c r="K297" s="168" t="s">
        <v>31</v>
      </c>
      <c r="L297" s="169">
        <v>808.79</v>
      </c>
      <c r="M297" s="170" t="s">
        <v>31</v>
      </c>
      <c r="N297" s="171" t="s">
        <v>31</v>
      </c>
      <c r="U297" s="137" t="s">
        <v>702</v>
      </c>
    </row>
    <row r="298" spans="1:27" s="132" customFormat="1" x14ac:dyDescent="0.2">
      <c r="A298" s="172"/>
      <c r="B298" s="173"/>
      <c r="C298" s="918" t="s">
        <v>252</v>
      </c>
      <c r="D298" s="918"/>
      <c r="E298" s="918"/>
      <c r="F298" s="174" t="s">
        <v>31</v>
      </c>
      <c r="G298" s="174" t="s">
        <v>31</v>
      </c>
      <c r="H298" s="174" t="s">
        <v>31</v>
      </c>
      <c r="I298" s="174" t="s">
        <v>31</v>
      </c>
      <c r="J298" s="175" t="s">
        <v>31</v>
      </c>
      <c r="K298" s="174" t="s">
        <v>31</v>
      </c>
      <c r="L298" s="175">
        <v>6099.58</v>
      </c>
      <c r="M298" s="161" t="s">
        <v>31</v>
      </c>
      <c r="N298" s="176" t="s">
        <v>31</v>
      </c>
      <c r="W298" s="137" t="s">
        <v>252</v>
      </c>
    </row>
    <row r="299" spans="1:27" s="132" customFormat="1" x14ac:dyDescent="0.2">
      <c r="A299" s="920" t="s">
        <v>2842</v>
      </c>
      <c r="B299" s="921"/>
      <c r="C299" s="921"/>
      <c r="D299" s="921"/>
      <c r="E299" s="921"/>
      <c r="F299" s="921"/>
      <c r="G299" s="921"/>
      <c r="H299" s="921"/>
      <c r="I299" s="921"/>
      <c r="J299" s="921"/>
      <c r="K299" s="921"/>
      <c r="L299" s="921"/>
      <c r="M299" s="921"/>
      <c r="N299" s="922"/>
      <c r="AA299" s="137" t="s">
        <v>2842</v>
      </c>
    </row>
    <row r="300" spans="1:27" s="132" customFormat="1" ht="33.75" x14ac:dyDescent="0.2">
      <c r="A300" s="157" t="s">
        <v>348</v>
      </c>
      <c r="B300" s="158" t="s">
        <v>2796</v>
      </c>
      <c r="C300" s="917" t="s">
        <v>2829</v>
      </c>
      <c r="D300" s="917"/>
      <c r="E300" s="917"/>
      <c r="F300" s="159" t="s">
        <v>2798</v>
      </c>
      <c r="G300" s="159" t="s">
        <v>31</v>
      </c>
      <c r="H300" s="159" t="s">
        <v>31</v>
      </c>
      <c r="I300" s="159" t="s">
        <v>225</v>
      </c>
      <c r="J300" s="160" t="s">
        <v>31</v>
      </c>
      <c r="K300" s="159" t="s">
        <v>31</v>
      </c>
      <c r="L300" s="160" t="s">
        <v>31</v>
      </c>
      <c r="M300" s="161" t="s">
        <v>31</v>
      </c>
      <c r="N300" s="162" t="s">
        <v>31</v>
      </c>
      <c r="Q300" s="137" t="s">
        <v>2829</v>
      </c>
    </row>
    <row r="301" spans="1:27" s="132" customFormat="1" x14ac:dyDescent="0.2">
      <c r="A301" s="165"/>
      <c r="B301" s="166" t="s">
        <v>2737</v>
      </c>
      <c r="C301" s="904" t="s">
        <v>2757</v>
      </c>
      <c r="D301" s="904"/>
      <c r="E301" s="904"/>
      <c r="F301" s="904"/>
      <c r="G301" s="904"/>
      <c r="H301" s="904"/>
      <c r="I301" s="904"/>
      <c r="J301" s="904"/>
      <c r="K301" s="904"/>
      <c r="L301" s="904"/>
      <c r="M301" s="904"/>
      <c r="N301" s="912"/>
      <c r="S301" s="137" t="s">
        <v>2757</v>
      </c>
    </row>
    <row r="302" spans="1:27" s="132" customFormat="1" ht="22.5" x14ac:dyDescent="0.2">
      <c r="A302" s="165"/>
      <c r="B302" s="166" t="s">
        <v>711</v>
      </c>
      <c r="C302" s="904" t="s">
        <v>2830</v>
      </c>
      <c r="D302" s="904"/>
      <c r="E302" s="904"/>
      <c r="F302" s="904"/>
      <c r="G302" s="904"/>
      <c r="H302" s="904"/>
      <c r="I302" s="904"/>
      <c r="J302" s="904"/>
      <c r="K302" s="904"/>
      <c r="L302" s="904"/>
      <c r="M302" s="904"/>
      <c r="N302" s="912"/>
      <c r="S302" s="137" t="s">
        <v>2830</v>
      </c>
    </row>
    <row r="303" spans="1:27" s="132" customFormat="1" x14ac:dyDescent="0.2">
      <c r="A303" s="165"/>
      <c r="B303" s="166" t="s">
        <v>2807</v>
      </c>
      <c r="C303" s="904" t="s">
        <v>2808</v>
      </c>
      <c r="D303" s="904"/>
      <c r="E303" s="904"/>
      <c r="F303" s="904"/>
      <c r="G303" s="904"/>
      <c r="H303" s="904"/>
      <c r="I303" s="904"/>
      <c r="J303" s="904"/>
      <c r="K303" s="904"/>
      <c r="L303" s="904"/>
      <c r="M303" s="904"/>
      <c r="N303" s="912"/>
      <c r="S303" s="137" t="s">
        <v>2808</v>
      </c>
    </row>
    <row r="304" spans="1:27" s="132" customFormat="1" x14ac:dyDescent="0.2">
      <c r="A304" s="167"/>
      <c r="B304" s="166" t="s">
        <v>225</v>
      </c>
      <c r="C304" s="904" t="s">
        <v>255</v>
      </c>
      <c r="D304" s="904"/>
      <c r="E304" s="904"/>
      <c r="F304" s="168" t="s">
        <v>31</v>
      </c>
      <c r="G304" s="168" t="s">
        <v>31</v>
      </c>
      <c r="H304" s="168" t="s">
        <v>31</v>
      </c>
      <c r="I304" s="168" t="s">
        <v>31</v>
      </c>
      <c r="J304" s="169">
        <v>285.2</v>
      </c>
      <c r="K304" s="168" t="s">
        <v>2831</v>
      </c>
      <c r="L304" s="169">
        <v>538.34</v>
      </c>
      <c r="M304" s="170" t="s">
        <v>31</v>
      </c>
      <c r="N304" s="171" t="s">
        <v>31</v>
      </c>
      <c r="T304" s="137" t="s">
        <v>255</v>
      </c>
    </row>
    <row r="305" spans="1:23" s="132" customFormat="1" x14ac:dyDescent="0.2">
      <c r="A305" s="167"/>
      <c r="B305" s="166" t="s">
        <v>235</v>
      </c>
      <c r="C305" s="904" t="s">
        <v>236</v>
      </c>
      <c r="D305" s="904"/>
      <c r="E305" s="904"/>
      <c r="F305" s="168" t="s">
        <v>31</v>
      </c>
      <c r="G305" s="168" t="s">
        <v>31</v>
      </c>
      <c r="H305" s="168" t="s">
        <v>31</v>
      </c>
      <c r="I305" s="168" t="s">
        <v>31</v>
      </c>
      <c r="J305" s="169">
        <v>729.77</v>
      </c>
      <c r="K305" s="168" t="s">
        <v>2831</v>
      </c>
      <c r="L305" s="169">
        <v>1377.51</v>
      </c>
      <c r="M305" s="170" t="s">
        <v>31</v>
      </c>
      <c r="N305" s="171" t="s">
        <v>31</v>
      </c>
      <c r="T305" s="137" t="s">
        <v>236</v>
      </c>
    </row>
    <row r="306" spans="1:23" s="132" customFormat="1" x14ac:dyDescent="0.2">
      <c r="A306" s="167"/>
      <c r="B306" s="166" t="s">
        <v>238</v>
      </c>
      <c r="C306" s="904" t="s">
        <v>239</v>
      </c>
      <c r="D306" s="904"/>
      <c r="E306" s="904"/>
      <c r="F306" s="168" t="s">
        <v>31</v>
      </c>
      <c r="G306" s="168" t="s">
        <v>31</v>
      </c>
      <c r="H306" s="168" t="s">
        <v>31</v>
      </c>
      <c r="I306" s="168" t="s">
        <v>31</v>
      </c>
      <c r="J306" s="169">
        <v>71.86</v>
      </c>
      <c r="K306" s="168" t="s">
        <v>2831</v>
      </c>
      <c r="L306" s="169">
        <v>135.63999999999999</v>
      </c>
      <c r="M306" s="170" t="s">
        <v>31</v>
      </c>
      <c r="N306" s="171" t="s">
        <v>31</v>
      </c>
      <c r="T306" s="137" t="s">
        <v>239</v>
      </c>
    </row>
    <row r="307" spans="1:23" s="132" customFormat="1" x14ac:dyDescent="0.2">
      <c r="A307" s="167"/>
      <c r="B307" s="166" t="s">
        <v>256</v>
      </c>
      <c r="C307" s="904" t="s">
        <v>257</v>
      </c>
      <c r="D307" s="904"/>
      <c r="E307" s="904"/>
      <c r="F307" s="168" t="s">
        <v>31</v>
      </c>
      <c r="G307" s="168" t="s">
        <v>31</v>
      </c>
      <c r="H307" s="168" t="s">
        <v>31</v>
      </c>
      <c r="I307" s="168" t="s">
        <v>31</v>
      </c>
      <c r="J307" s="169">
        <v>158.62</v>
      </c>
      <c r="K307" s="168" t="s">
        <v>997</v>
      </c>
      <c r="L307" s="169">
        <v>190.34</v>
      </c>
      <c r="M307" s="170" t="s">
        <v>31</v>
      </c>
      <c r="N307" s="171" t="s">
        <v>31</v>
      </c>
      <c r="T307" s="137" t="s">
        <v>257</v>
      </c>
    </row>
    <row r="308" spans="1:23" s="132" customFormat="1" x14ac:dyDescent="0.2">
      <c r="A308" s="167"/>
      <c r="B308" s="166" t="s">
        <v>31</v>
      </c>
      <c r="C308" s="904" t="s">
        <v>258</v>
      </c>
      <c r="D308" s="904"/>
      <c r="E308" s="904"/>
      <c r="F308" s="168" t="s">
        <v>241</v>
      </c>
      <c r="G308" s="168" t="s">
        <v>2801</v>
      </c>
      <c r="H308" s="168" t="s">
        <v>2831</v>
      </c>
      <c r="I308" s="168" t="s">
        <v>2832</v>
      </c>
      <c r="J308" s="169" t="s">
        <v>31</v>
      </c>
      <c r="K308" s="168" t="s">
        <v>31</v>
      </c>
      <c r="L308" s="169" t="s">
        <v>31</v>
      </c>
      <c r="M308" s="170" t="s">
        <v>31</v>
      </c>
      <c r="N308" s="171" t="s">
        <v>31</v>
      </c>
      <c r="U308" s="137" t="s">
        <v>258</v>
      </c>
    </row>
    <row r="309" spans="1:23" s="132" customFormat="1" x14ac:dyDescent="0.2">
      <c r="A309" s="167"/>
      <c r="B309" s="166" t="s">
        <v>31</v>
      </c>
      <c r="C309" s="904" t="s">
        <v>240</v>
      </c>
      <c r="D309" s="904"/>
      <c r="E309" s="904"/>
      <c r="F309" s="168" t="s">
        <v>241</v>
      </c>
      <c r="G309" s="168" t="s">
        <v>2803</v>
      </c>
      <c r="H309" s="168" t="s">
        <v>2831</v>
      </c>
      <c r="I309" s="168" t="s">
        <v>2833</v>
      </c>
      <c r="J309" s="169" t="s">
        <v>31</v>
      </c>
      <c r="K309" s="168" t="s">
        <v>31</v>
      </c>
      <c r="L309" s="169" t="s">
        <v>31</v>
      </c>
      <c r="M309" s="170" t="s">
        <v>31</v>
      </c>
      <c r="N309" s="171" t="s">
        <v>31</v>
      </c>
      <c r="U309" s="137" t="s">
        <v>240</v>
      </c>
    </row>
    <row r="310" spans="1:23" s="132" customFormat="1" x14ac:dyDescent="0.2">
      <c r="A310" s="167"/>
      <c r="B310" s="166" t="s">
        <v>31</v>
      </c>
      <c r="C310" s="917" t="s">
        <v>244</v>
      </c>
      <c r="D310" s="917"/>
      <c r="E310" s="917"/>
      <c r="F310" s="159" t="s">
        <v>31</v>
      </c>
      <c r="G310" s="159" t="s">
        <v>31</v>
      </c>
      <c r="H310" s="159" t="s">
        <v>31</v>
      </c>
      <c r="I310" s="159" t="s">
        <v>31</v>
      </c>
      <c r="J310" s="160">
        <v>1173.5899999999999</v>
      </c>
      <c r="K310" s="159" t="s">
        <v>31</v>
      </c>
      <c r="L310" s="160">
        <v>2106.19</v>
      </c>
      <c r="M310" s="161" t="s">
        <v>31</v>
      </c>
      <c r="N310" s="162" t="s">
        <v>31</v>
      </c>
      <c r="V310" s="137" t="s">
        <v>244</v>
      </c>
    </row>
    <row r="311" spans="1:23" s="132" customFormat="1" x14ac:dyDescent="0.2">
      <c r="A311" s="167"/>
      <c r="B311" s="166" t="s">
        <v>31</v>
      </c>
      <c r="C311" s="904" t="s">
        <v>245</v>
      </c>
      <c r="D311" s="904"/>
      <c r="E311" s="904"/>
      <c r="F311" s="168" t="s">
        <v>31</v>
      </c>
      <c r="G311" s="168" t="s">
        <v>31</v>
      </c>
      <c r="H311" s="168" t="s">
        <v>31</v>
      </c>
      <c r="I311" s="168" t="s">
        <v>31</v>
      </c>
      <c r="J311" s="169" t="s">
        <v>31</v>
      </c>
      <c r="K311" s="168" t="s">
        <v>31</v>
      </c>
      <c r="L311" s="169">
        <v>673.98</v>
      </c>
      <c r="M311" s="170" t="s">
        <v>31</v>
      </c>
      <c r="N311" s="171" t="s">
        <v>31</v>
      </c>
      <c r="U311" s="137" t="s">
        <v>245</v>
      </c>
    </row>
    <row r="312" spans="1:23" s="132" customFormat="1" ht="22.5" x14ac:dyDescent="0.2">
      <c r="A312" s="167"/>
      <c r="B312" s="166" t="s">
        <v>699</v>
      </c>
      <c r="C312" s="904" t="s">
        <v>700</v>
      </c>
      <c r="D312" s="904"/>
      <c r="E312" s="904"/>
      <c r="F312" s="168" t="s">
        <v>144</v>
      </c>
      <c r="G312" s="168" t="s">
        <v>537</v>
      </c>
      <c r="H312" s="168" t="s">
        <v>31</v>
      </c>
      <c r="I312" s="168" t="s">
        <v>537</v>
      </c>
      <c r="J312" s="169" t="s">
        <v>31</v>
      </c>
      <c r="K312" s="168" t="s">
        <v>31</v>
      </c>
      <c r="L312" s="169">
        <v>539.17999999999995</v>
      </c>
      <c r="M312" s="170" t="s">
        <v>31</v>
      </c>
      <c r="N312" s="171" t="s">
        <v>31</v>
      </c>
      <c r="U312" s="137" t="s">
        <v>700</v>
      </c>
    </row>
    <row r="313" spans="1:23" s="132" customFormat="1" ht="22.5" x14ac:dyDescent="0.2">
      <c r="A313" s="167"/>
      <c r="B313" s="166" t="s">
        <v>701</v>
      </c>
      <c r="C313" s="904" t="s">
        <v>702</v>
      </c>
      <c r="D313" s="904"/>
      <c r="E313" s="904"/>
      <c r="F313" s="168" t="s">
        <v>144</v>
      </c>
      <c r="G313" s="168" t="s">
        <v>703</v>
      </c>
      <c r="H313" s="168" t="s">
        <v>31</v>
      </c>
      <c r="I313" s="168" t="s">
        <v>703</v>
      </c>
      <c r="J313" s="169" t="s">
        <v>31</v>
      </c>
      <c r="K313" s="168" t="s">
        <v>31</v>
      </c>
      <c r="L313" s="169">
        <v>404.39</v>
      </c>
      <c r="M313" s="170" t="s">
        <v>31</v>
      </c>
      <c r="N313" s="171" t="s">
        <v>31</v>
      </c>
      <c r="U313" s="137" t="s">
        <v>702</v>
      </c>
    </row>
    <row r="314" spans="1:23" s="132" customFormat="1" x14ac:dyDescent="0.2">
      <c r="A314" s="172"/>
      <c r="B314" s="173"/>
      <c r="C314" s="918" t="s">
        <v>252</v>
      </c>
      <c r="D314" s="918"/>
      <c r="E314" s="918"/>
      <c r="F314" s="174" t="s">
        <v>31</v>
      </c>
      <c r="G314" s="174" t="s">
        <v>31</v>
      </c>
      <c r="H314" s="174" t="s">
        <v>31</v>
      </c>
      <c r="I314" s="174" t="s">
        <v>31</v>
      </c>
      <c r="J314" s="175" t="s">
        <v>31</v>
      </c>
      <c r="K314" s="174" t="s">
        <v>31</v>
      </c>
      <c r="L314" s="175">
        <v>3049.76</v>
      </c>
      <c r="M314" s="161" t="s">
        <v>31</v>
      </c>
      <c r="N314" s="176" t="s">
        <v>31</v>
      </c>
      <c r="W314" s="137" t="s">
        <v>252</v>
      </c>
    </row>
    <row r="315" spans="1:23" s="132" customFormat="1" ht="33.75" x14ac:dyDescent="0.2">
      <c r="A315" s="157" t="s">
        <v>351</v>
      </c>
      <c r="B315" s="158" t="s">
        <v>2796</v>
      </c>
      <c r="C315" s="917" t="s">
        <v>2813</v>
      </c>
      <c r="D315" s="917"/>
      <c r="E315" s="917"/>
      <c r="F315" s="159" t="s">
        <v>2798</v>
      </c>
      <c r="G315" s="159" t="s">
        <v>31</v>
      </c>
      <c r="H315" s="159" t="s">
        <v>31</v>
      </c>
      <c r="I315" s="159" t="s">
        <v>225</v>
      </c>
      <c r="J315" s="160" t="s">
        <v>31</v>
      </c>
      <c r="K315" s="159" t="s">
        <v>31</v>
      </c>
      <c r="L315" s="160" t="s">
        <v>31</v>
      </c>
      <c r="M315" s="161" t="s">
        <v>31</v>
      </c>
      <c r="N315" s="162" t="s">
        <v>31</v>
      </c>
      <c r="Q315" s="137" t="s">
        <v>2813</v>
      </c>
    </row>
    <row r="316" spans="1:23" s="132" customFormat="1" x14ac:dyDescent="0.2">
      <c r="A316" s="165"/>
      <c r="B316" s="166" t="s">
        <v>2737</v>
      </c>
      <c r="C316" s="904" t="s">
        <v>2757</v>
      </c>
      <c r="D316" s="904"/>
      <c r="E316" s="904"/>
      <c r="F316" s="904"/>
      <c r="G316" s="904"/>
      <c r="H316" s="904"/>
      <c r="I316" s="904"/>
      <c r="J316" s="904"/>
      <c r="K316" s="904"/>
      <c r="L316" s="904"/>
      <c r="M316" s="904"/>
      <c r="N316" s="912"/>
      <c r="S316" s="137" t="s">
        <v>2757</v>
      </c>
    </row>
    <row r="317" spans="1:23" s="132" customFormat="1" ht="22.5" x14ac:dyDescent="0.2">
      <c r="A317" s="165"/>
      <c r="B317" s="166" t="s">
        <v>711</v>
      </c>
      <c r="C317" s="904" t="s">
        <v>2814</v>
      </c>
      <c r="D317" s="904"/>
      <c r="E317" s="904"/>
      <c r="F317" s="904"/>
      <c r="G317" s="904"/>
      <c r="H317" s="904"/>
      <c r="I317" s="904"/>
      <c r="J317" s="904"/>
      <c r="K317" s="904"/>
      <c r="L317" s="904"/>
      <c r="M317" s="904"/>
      <c r="N317" s="912"/>
      <c r="S317" s="137" t="s">
        <v>2814</v>
      </c>
    </row>
    <row r="318" spans="1:23" s="132" customFormat="1" x14ac:dyDescent="0.2">
      <c r="A318" s="165"/>
      <c r="B318" s="166" t="s">
        <v>2807</v>
      </c>
      <c r="C318" s="904" t="s">
        <v>2808</v>
      </c>
      <c r="D318" s="904"/>
      <c r="E318" s="904"/>
      <c r="F318" s="904"/>
      <c r="G318" s="904"/>
      <c r="H318" s="904"/>
      <c r="I318" s="904"/>
      <c r="J318" s="904"/>
      <c r="K318" s="904"/>
      <c r="L318" s="904"/>
      <c r="M318" s="904"/>
      <c r="N318" s="912"/>
      <c r="S318" s="137" t="s">
        <v>2808</v>
      </c>
    </row>
    <row r="319" spans="1:23" s="132" customFormat="1" x14ac:dyDescent="0.2">
      <c r="A319" s="167"/>
      <c r="B319" s="166" t="s">
        <v>225</v>
      </c>
      <c r="C319" s="904" t="s">
        <v>255</v>
      </c>
      <c r="D319" s="904"/>
      <c r="E319" s="904"/>
      <c r="F319" s="168" t="s">
        <v>31</v>
      </c>
      <c r="G319" s="168" t="s">
        <v>31</v>
      </c>
      <c r="H319" s="168" t="s">
        <v>31</v>
      </c>
      <c r="I319" s="168" t="s">
        <v>31</v>
      </c>
      <c r="J319" s="169">
        <v>285.2</v>
      </c>
      <c r="K319" s="168" t="s">
        <v>2835</v>
      </c>
      <c r="L319" s="169">
        <v>497.97</v>
      </c>
      <c r="M319" s="170" t="s">
        <v>31</v>
      </c>
      <c r="N319" s="171" t="s">
        <v>31</v>
      </c>
      <c r="T319" s="137" t="s">
        <v>255</v>
      </c>
    </row>
    <row r="320" spans="1:23" s="132" customFormat="1" x14ac:dyDescent="0.2">
      <c r="A320" s="167"/>
      <c r="B320" s="166" t="s">
        <v>235</v>
      </c>
      <c r="C320" s="904" t="s">
        <v>236</v>
      </c>
      <c r="D320" s="904"/>
      <c r="E320" s="904"/>
      <c r="F320" s="168" t="s">
        <v>31</v>
      </c>
      <c r="G320" s="168" t="s">
        <v>31</v>
      </c>
      <c r="H320" s="168" t="s">
        <v>31</v>
      </c>
      <c r="I320" s="168" t="s">
        <v>31</v>
      </c>
      <c r="J320" s="169">
        <v>729.77</v>
      </c>
      <c r="K320" s="168" t="s">
        <v>2835</v>
      </c>
      <c r="L320" s="169">
        <v>1274.2</v>
      </c>
      <c r="M320" s="170" t="s">
        <v>31</v>
      </c>
      <c r="N320" s="171" t="s">
        <v>31</v>
      </c>
      <c r="T320" s="137" t="s">
        <v>236</v>
      </c>
    </row>
    <row r="321" spans="1:27" s="132" customFormat="1" x14ac:dyDescent="0.2">
      <c r="A321" s="167"/>
      <c r="B321" s="166" t="s">
        <v>238</v>
      </c>
      <c r="C321" s="904" t="s">
        <v>239</v>
      </c>
      <c r="D321" s="904"/>
      <c r="E321" s="904"/>
      <c r="F321" s="168" t="s">
        <v>31</v>
      </c>
      <c r="G321" s="168" t="s">
        <v>31</v>
      </c>
      <c r="H321" s="168" t="s">
        <v>31</v>
      </c>
      <c r="I321" s="168" t="s">
        <v>31</v>
      </c>
      <c r="J321" s="169">
        <v>71.86</v>
      </c>
      <c r="K321" s="168" t="s">
        <v>2835</v>
      </c>
      <c r="L321" s="169">
        <v>125.47</v>
      </c>
      <c r="M321" s="170" t="s">
        <v>31</v>
      </c>
      <c r="N321" s="171" t="s">
        <v>31</v>
      </c>
      <c r="T321" s="137" t="s">
        <v>239</v>
      </c>
    </row>
    <row r="322" spans="1:27" s="132" customFormat="1" x14ac:dyDescent="0.2">
      <c r="A322" s="167"/>
      <c r="B322" s="166" t="s">
        <v>256</v>
      </c>
      <c r="C322" s="904" t="s">
        <v>257</v>
      </c>
      <c r="D322" s="904"/>
      <c r="E322" s="904"/>
      <c r="F322" s="168" t="s">
        <v>31</v>
      </c>
      <c r="G322" s="168" t="s">
        <v>31</v>
      </c>
      <c r="H322" s="168" t="s">
        <v>31</v>
      </c>
      <c r="I322" s="168" t="s">
        <v>31</v>
      </c>
      <c r="J322" s="169">
        <v>158.62</v>
      </c>
      <c r="K322" s="168" t="s">
        <v>2816</v>
      </c>
      <c r="L322" s="169">
        <v>176.07</v>
      </c>
      <c r="M322" s="170" t="s">
        <v>31</v>
      </c>
      <c r="N322" s="171" t="s">
        <v>31</v>
      </c>
      <c r="T322" s="137" t="s">
        <v>257</v>
      </c>
    </row>
    <row r="323" spans="1:27" s="132" customFormat="1" x14ac:dyDescent="0.2">
      <c r="A323" s="167"/>
      <c r="B323" s="166" t="s">
        <v>31</v>
      </c>
      <c r="C323" s="904" t="s">
        <v>258</v>
      </c>
      <c r="D323" s="904"/>
      <c r="E323" s="904"/>
      <c r="F323" s="168" t="s">
        <v>241</v>
      </c>
      <c r="G323" s="168" t="s">
        <v>2801</v>
      </c>
      <c r="H323" s="168" t="s">
        <v>2835</v>
      </c>
      <c r="I323" s="168" t="s">
        <v>2836</v>
      </c>
      <c r="J323" s="169" t="s">
        <v>31</v>
      </c>
      <c r="K323" s="168" t="s">
        <v>31</v>
      </c>
      <c r="L323" s="169" t="s">
        <v>31</v>
      </c>
      <c r="M323" s="170" t="s">
        <v>31</v>
      </c>
      <c r="N323" s="171" t="s">
        <v>31</v>
      </c>
      <c r="U323" s="137" t="s">
        <v>258</v>
      </c>
    </row>
    <row r="324" spans="1:27" s="132" customFormat="1" x14ac:dyDescent="0.2">
      <c r="A324" s="167"/>
      <c r="B324" s="166" t="s">
        <v>31</v>
      </c>
      <c r="C324" s="904" t="s">
        <v>240</v>
      </c>
      <c r="D324" s="904"/>
      <c r="E324" s="904"/>
      <c r="F324" s="168" t="s">
        <v>241</v>
      </c>
      <c r="G324" s="168" t="s">
        <v>2803</v>
      </c>
      <c r="H324" s="168" t="s">
        <v>2835</v>
      </c>
      <c r="I324" s="168" t="s">
        <v>2837</v>
      </c>
      <c r="J324" s="169" t="s">
        <v>31</v>
      </c>
      <c r="K324" s="168" t="s">
        <v>31</v>
      </c>
      <c r="L324" s="169" t="s">
        <v>31</v>
      </c>
      <c r="M324" s="170" t="s">
        <v>31</v>
      </c>
      <c r="N324" s="171" t="s">
        <v>31</v>
      </c>
      <c r="U324" s="137" t="s">
        <v>240</v>
      </c>
    </row>
    <row r="325" spans="1:27" s="132" customFormat="1" x14ac:dyDescent="0.2">
      <c r="A325" s="167"/>
      <c r="B325" s="166" t="s">
        <v>31</v>
      </c>
      <c r="C325" s="917" t="s">
        <v>244</v>
      </c>
      <c r="D325" s="917"/>
      <c r="E325" s="917"/>
      <c r="F325" s="159" t="s">
        <v>31</v>
      </c>
      <c r="G325" s="159" t="s">
        <v>31</v>
      </c>
      <c r="H325" s="159" t="s">
        <v>31</v>
      </c>
      <c r="I325" s="159" t="s">
        <v>31</v>
      </c>
      <c r="J325" s="160">
        <v>1173.5899999999999</v>
      </c>
      <c r="K325" s="159" t="s">
        <v>31</v>
      </c>
      <c r="L325" s="160">
        <v>1948.24</v>
      </c>
      <c r="M325" s="161" t="s">
        <v>31</v>
      </c>
      <c r="N325" s="162" t="s">
        <v>31</v>
      </c>
      <c r="V325" s="137" t="s">
        <v>244</v>
      </c>
    </row>
    <row r="326" spans="1:27" s="132" customFormat="1" x14ac:dyDescent="0.2">
      <c r="A326" s="167"/>
      <c r="B326" s="166" t="s">
        <v>31</v>
      </c>
      <c r="C326" s="904" t="s">
        <v>245</v>
      </c>
      <c r="D326" s="904"/>
      <c r="E326" s="904"/>
      <c r="F326" s="168" t="s">
        <v>31</v>
      </c>
      <c r="G326" s="168" t="s">
        <v>31</v>
      </c>
      <c r="H326" s="168" t="s">
        <v>31</v>
      </c>
      <c r="I326" s="168" t="s">
        <v>31</v>
      </c>
      <c r="J326" s="169" t="s">
        <v>31</v>
      </c>
      <c r="K326" s="168" t="s">
        <v>31</v>
      </c>
      <c r="L326" s="169">
        <v>623.44000000000005</v>
      </c>
      <c r="M326" s="170" t="s">
        <v>31</v>
      </c>
      <c r="N326" s="171" t="s">
        <v>31</v>
      </c>
      <c r="U326" s="137" t="s">
        <v>245</v>
      </c>
    </row>
    <row r="327" spans="1:27" s="132" customFormat="1" ht="22.5" x14ac:dyDescent="0.2">
      <c r="A327" s="167"/>
      <c r="B327" s="166" t="s">
        <v>699</v>
      </c>
      <c r="C327" s="904" t="s">
        <v>700</v>
      </c>
      <c r="D327" s="904"/>
      <c r="E327" s="904"/>
      <c r="F327" s="168" t="s">
        <v>144</v>
      </c>
      <c r="G327" s="168" t="s">
        <v>537</v>
      </c>
      <c r="H327" s="168" t="s">
        <v>31</v>
      </c>
      <c r="I327" s="168" t="s">
        <v>537</v>
      </c>
      <c r="J327" s="169" t="s">
        <v>31</v>
      </c>
      <c r="K327" s="168" t="s">
        <v>31</v>
      </c>
      <c r="L327" s="169">
        <v>498.75</v>
      </c>
      <c r="M327" s="170" t="s">
        <v>31</v>
      </c>
      <c r="N327" s="171" t="s">
        <v>31</v>
      </c>
      <c r="U327" s="137" t="s">
        <v>700</v>
      </c>
    </row>
    <row r="328" spans="1:27" s="132" customFormat="1" ht="22.5" x14ac:dyDescent="0.2">
      <c r="A328" s="167"/>
      <c r="B328" s="166" t="s">
        <v>701</v>
      </c>
      <c r="C328" s="904" t="s">
        <v>702</v>
      </c>
      <c r="D328" s="904"/>
      <c r="E328" s="904"/>
      <c r="F328" s="168" t="s">
        <v>144</v>
      </c>
      <c r="G328" s="168" t="s">
        <v>703</v>
      </c>
      <c r="H328" s="168" t="s">
        <v>31</v>
      </c>
      <c r="I328" s="168" t="s">
        <v>703</v>
      </c>
      <c r="J328" s="169" t="s">
        <v>31</v>
      </c>
      <c r="K328" s="168" t="s">
        <v>31</v>
      </c>
      <c r="L328" s="169">
        <v>374.06</v>
      </c>
      <c r="M328" s="170" t="s">
        <v>31</v>
      </c>
      <c r="N328" s="171" t="s">
        <v>31</v>
      </c>
      <c r="U328" s="137" t="s">
        <v>702</v>
      </c>
    </row>
    <row r="329" spans="1:27" s="132" customFormat="1" x14ac:dyDescent="0.2">
      <c r="A329" s="172"/>
      <c r="B329" s="173"/>
      <c r="C329" s="918" t="s">
        <v>252</v>
      </c>
      <c r="D329" s="918"/>
      <c r="E329" s="918"/>
      <c r="F329" s="174" t="s">
        <v>31</v>
      </c>
      <c r="G329" s="174" t="s">
        <v>31</v>
      </c>
      <c r="H329" s="174" t="s">
        <v>31</v>
      </c>
      <c r="I329" s="174" t="s">
        <v>31</v>
      </c>
      <c r="J329" s="175" t="s">
        <v>31</v>
      </c>
      <c r="K329" s="174" t="s">
        <v>31</v>
      </c>
      <c r="L329" s="175">
        <v>2821.05</v>
      </c>
      <c r="M329" s="161" t="s">
        <v>31</v>
      </c>
      <c r="N329" s="176" t="s">
        <v>31</v>
      </c>
      <c r="W329" s="137" t="s">
        <v>252</v>
      </c>
    </row>
    <row r="330" spans="1:27" s="132" customFormat="1" x14ac:dyDescent="0.2">
      <c r="A330" s="920" t="s">
        <v>2843</v>
      </c>
      <c r="B330" s="921"/>
      <c r="C330" s="921"/>
      <c r="D330" s="921"/>
      <c r="E330" s="921"/>
      <c r="F330" s="921"/>
      <c r="G330" s="921"/>
      <c r="H330" s="921"/>
      <c r="I330" s="921"/>
      <c r="J330" s="921"/>
      <c r="K330" s="921"/>
      <c r="L330" s="921"/>
      <c r="M330" s="921"/>
      <c r="N330" s="922"/>
      <c r="AA330" s="137" t="s">
        <v>2843</v>
      </c>
    </row>
    <row r="331" spans="1:27" s="132" customFormat="1" ht="33.75" x14ac:dyDescent="0.2">
      <c r="A331" s="157" t="s">
        <v>356</v>
      </c>
      <c r="B331" s="158" t="s">
        <v>2796</v>
      </c>
      <c r="C331" s="917" t="s">
        <v>2829</v>
      </c>
      <c r="D331" s="917"/>
      <c r="E331" s="917"/>
      <c r="F331" s="159" t="s">
        <v>2798</v>
      </c>
      <c r="G331" s="159" t="s">
        <v>31</v>
      </c>
      <c r="H331" s="159" t="s">
        <v>31</v>
      </c>
      <c r="I331" s="159" t="s">
        <v>235</v>
      </c>
      <c r="J331" s="160" t="s">
        <v>31</v>
      </c>
      <c r="K331" s="159" t="s">
        <v>31</v>
      </c>
      <c r="L331" s="160" t="s">
        <v>31</v>
      </c>
      <c r="M331" s="161" t="s">
        <v>31</v>
      </c>
      <c r="N331" s="162" t="s">
        <v>31</v>
      </c>
      <c r="Q331" s="137" t="s">
        <v>2829</v>
      </c>
    </row>
    <row r="332" spans="1:27" s="132" customFormat="1" x14ac:dyDescent="0.2">
      <c r="A332" s="165"/>
      <c r="B332" s="166" t="s">
        <v>2737</v>
      </c>
      <c r="C332" s="904" t="s">
        <v>2757</v>
      </c>
      <c r="D332" s="904"/>
      <c r="E332" s="904"/>
      <c r="F332" s="904"/>
      <c r="G332" s="904"/>
      <c r="H332" s="904"/>
      <c r="I332" s="904"/>
      <c r="J332" s="904"/>
      <c r="K332" s="904"/>
      <c r="L332" s="904"/>
      <c r="M332" s="904"/>
      <c r="N332" s="912"/>
      <c r="S332" s="137" t="s">
        <v>2757</v>
      </c>
    </row>
    <row r="333" spans="1:27" s="132" customFormat="1" ht="22.5" x14ac:dyDescent="0.2">
      <c r="A333" s="165"/>
      <c r="B333" s="166" t="s">
        <v>711</v>
      </c>
      <c r="C333" s="904" t="s">
        <v>2830</v>
      </c>
      <c r="D333" s="904"/>
      <c r="E333" s="904"/>
      <c r="F333" s="904"/>
      <c r="G333" s="904"/>
      <c r="H333" s="904"/>
      <c r="I333" s="904"/>
      <c r="J333" s="904"/>
      <c r="K333" s="904"/>
      <c r="L333" s="904"/>
      <c r="M333" s="904"/>
      <c r="N333" s="912"/>
      <c r="S333" s="137" t="s">
        <v>2830</v>
      </c>
    </row>
    <row r="334" spans="1:27" s="132" customFormat="1" x14ac:dyDescent="0.2">
      <c r="A334" s="165"/>
      <c r="B334" s="166" t="s">
        <v>2844</v>
      </c>
      <c r="C334" s="904" t="s">
        <v>2845</v>
      </c>
      <c r="D334" s="904"/>
      <c r="E334" s="904"/>
      <c r="F334" s="904"/>
      <c r="G334" s="904"/>
      <c r="H334" s="904"/>
      <c r="I334" s="904"/>
      <c r="J334" s="904"/>
      <c r="K334" s="904"/>
      <c r="L334" s="904"/>
      <c r="M334" s="904"/>
      <c r="N334" s="912"/>
      <c r="S334" s="137" t="s">
        <v>2845</v>
      </c>
    </row>
    <row r="335" spans="1:27" s="132" customFormat="1" x14ac:dyDescent="0.2">
      <c r="A335" s="167"/>
      <c r="B335" s="166" t="s">
        <v>225</v>
      </c>
      <c r="C335" s="904" t="s">
        <v>255</v>
      </c>
      <c r="D335" s="904"/>
      <c r="E335" s="904"/>
      <c r="F335" s="168" t="s">
        <v>31</v>
      </c>
      <c r="G335" s="168" t="s">
        <v>31</v>
      </c>
      <c r="H335" s="168" t="s">
        <v>31</v>
      </c>
      <c r="I335" s="168" t="s">
        <v>31</v>
      </c>
      <c r="J335" s="169">
        <v>285.2</v>
      </c>
      <c r="K335" s="168" t="s">
        <v>2846</v>
      </c>
      <c r="L335" s="169">
        <v>952.45</v>
      </c>
      <c r="M335" s="170" t="s">
        <v>31</v>
      </c>
      <c r="N335" s="171" t="s">
        <v>31</v>
      </c>
      <c r="T335" s="137" t="s">
        <v>255</v>
      </c>
    </row>
    <row r="336" spans="1:27" s="132" customFormat="1" x14ac:dyDescent="0.2">
      <c r="A336" s="167"/>
      <c r="B336" s="166" t="s">
        <v>235</v>
      </c>
      <c r="C336" s="904" t="s">
        <v>236</v>
      </c>
      <c r="D336" s="904"/>
      <c r="E336" s="904"/>
      <c r="F336" s="168" t="s">
        <v>31</v>
      </c>
      <c r="G336" s="168" t="s">
        <v>31</v>
      </c>
      <c r="H336" s="168" t="s">
        <v>31</v>
      </c>
      <c r="I336" s="168" t="s">
        <v>31</v>
      </c>
      <c r="J336" s="169">
        <v>729.77</v>
      </c>
      <c r="K336" s="168" t="s">
        <v>2846</v>
      </c>
      <c r="L336" s="169">
        <v>2437.14</v>
      </c>
      <c r="M336" s="170" t="s">
        <v>31</v>
      </c>
      <c r="N336" s="171" t="s">
        <v>31</v>
      </c>
      <c r="T336" s="137" t="s">
        <v>236</v>
      </c>
    </row>
    <row r="337" spans="1:27" s="132" customFormat="1" x14ac:dyDescent="0.2">
      <c r="A337" s="167"/>
      <c r="B337" s="166" t="s">
        <v>238</v>
      </c>
      <c r="C337" s="904" t="s">
        <v>239</v>
      </c>
      <c r="D337" s="904"/>
      <c r="E337" s="904"/>
      <c r="F337" s="168" t="s">
        <v>31</v>
      </c>
      <c r="G337" s="168" t="s">
        <v>31</v>
      </c>
      <c r="H337" s="168" t="s">
        <v>31</v>
      </c>
      <c r="I337" s="168" t="s">
        <v>31</v>
      </c>
      <c r="J337" s="169">
        <v>71.86</v>
      </c>
      <c r="K337" s="168" t="s">
        <v>2846</v>
      </c>
      <c r="L337" s="169">
        <v>239.98</v>
      </c>
      <c r="M337" s="170" t="s">
        <v>31</v>
      </c>
      <c r="N337" s="171" t="s">
        <v>31</v>
      </c>
      <c r="T337" s="137" t="s">
        <v>239</v>
      </c>
    </row>
    <row r="338" spans="1:27" s="132" customFormat="1" x14ac:dyDescent="0.2">
      <c r="A338" s="167"/>
      <c r="B338" s="166" t="s">
        <v>256</v>
      </c>
      <c r="C338" s="904" t="s">
        <v>257</v>
      </c>
      <c r="D338" s="904"/>
      <c r="E338" s="904"/>
      <c r="F338" s="168" t="s">
        <v>31</v>
      </c>
      <c r="G338" s="168" t="s">
        <v>31</v>
      </c>
      <c r="H338" s="168" t="s">
        <v>31</v>
      </c>
      <c r="I338" s="168" t="s">
        <v>31</v>
      </c>
      <c r="J338" s="169">
        <v>158.62</v>
      </c>
      <c r="K338" s="168" t="s">
        <v>997</v>
      </c>
      <c r="L338" s="169">
        <v>380.69</v>
      </c>
      <c r="M338" s="170" t="s">
        <v>31</v>
      </c>
      <c r="N338" s="171" t="s">
        <v>31</v>
      </c>
      <c r="T338" s="137" t="s">
        <v>257</v>
      </c>
    </row>
    <row r="339" spans="1:27" s="132" customFormat="1" x14ac:dyDescent="0.2">
      <c r="A339" s="167"/>
      <c r="B339" s="166" t="s">
        <v>31</v>
      </c>
      <c r="C339" s="904" t="s">
        <v>258</v>
      </c>
      <c r="D339" s="904"/>
      <c r="E339" s="904"/>
      <c r="F339" s="168" t="s">
        <v>241</v>
      </c>
      <c r="G339" s="168" t="s">
        <v>2801</v>
      </c>
      <c r="H339" s="168" t="s">
        <v>2846</v>
      </c>
      <c r="I339" s="168" t="s">
        <v>2847</v>
      </c>
      <c r="J339" s="169" t="s">
        <v>31</v>
      </c>
      <c r="K339" s="168" t="s">
        <v>31</v>
      </c>
      <c r="L339" s="169" t="s">
        <v>31</v>
      </c>
      <c r="M339" s="170" t="s">
        <v>31</v>
      </c>
      <c r="N339" s="171" t="s">
        <v>31</v>
      </c>
      <c r="U339" s="137" t="s">
        <v>258</v>
      </c>
    </row>
    <row r="340" spans="1:27" s="132" customFormat="1" x14ac:dyDescent="0.2">
      <c r="A340" s="167"/>
      <c r="B340" s="166" t="s">
        <v>31</v>
      </c>
      <c r="C340" s="904" t="s">
        <v>240</v>
      </c>
      <c r="D340" s="904"/>
      <c r="E340" s="904"/>
      <c r="F340" s="168" t="s">
        <v>241</v>
      </c>
      <c r="G340" s="168" t="s">
        <v>2803</v>
      </c>
      <c r="H340" s="168" t="s">
        <v>2846</v>
      </c>
      <c r="I340" s="168" t="s">
        <v>2848</v>
      </c>
      <c r="J340" s="169" t="s">
        <v>31</v>
      </c>
      <c r="K340" s="168" t="s">
        <v>31</v>
      </c>
      <c r="L340" s="169" t="s">
        <v>31</v>
      </c>
      <c r="M340" s="170" t="s">
        <v>31</v>
      </c>
      <c r="N340" s="171" t="s">
        <v>31</v>
      </c>
      <c r="U340" s="137" t="s">
        <v>240</v>
      </c>
    </row>
    <row r="341" spans="1:27" s="132" customFormat="1" x14ac:dyDescent="0.2">
      <c r="A341" s="167"/>
      <c r="B341" s="166" t="s">
        <v>31</v>
      </c>
      <c r="C341" s="917" t="s">
        <v>244</v>
      </c>
      <c r="D341" s="917"/>
      <c r="E341" s="917"/>
      <c r="F341" s="159" t="s">
        <v>31</v>
      </c>
      <c r="G341" s="159" t="s">
        <v>31</v>
      </c>
      <c r="H341" s="159" t="s">
        <v>31</v>
      </c>
      <c r="I341" s="159" t="s">
        <v>31</v>
      </c>
      <c r="J341" s="160">
        <v>1173.5899999999999</v>
      </c>
      <c r="K341" s="159" t="s">
        <v>31</v>
      </c>
      <c r="L341" s="160">
        <v>3770.28</v>
      </c>
      <c r="M341" s="161" t="s">
        <v>31</v>
      </c>
      <c r="N341" s="162" t="s">
        <v>31</v>
      </c>
      <c r="V341" s="137" t="s">
        <v>244</v>
      </c>
    </row>
    <row r="342" spans="1:27" s="132" customFormat="1" x14ac:dyDescent="0.2">
      <c r="A342" s="167"/>
      <c r="B342" s="166" t="s">
        <v>31</v>
      </c>
      <c r="C342" s="904" t="s">
        <v>245</v>
      </c>
      <c r="D342" s="904"/>
      <c r="E342" s="904"/>
      <c r="F342" s="168" t="s">
        <v>31</v>
      </c>
      <c r="G342" s="168" t="s">
        <v>31</v>
      </c>
      <c r="H342" s="168" t="s">
        <v>31</v>
      </c>
      <c r="I342" s="168" t="s">
        <v>31</v>
      </c>
      <c r="J342" s="169" t="s">
        <v>31</v>
      </c>
      <c r="K342" s="168" t="s">
        <v>31</v>
      </c>
      <c r="L342" s="169">
        <v>1192.43</v>
      </c>
      <c r="M342" s="170" t="s">
        <v>31</v>
      </c>
      <c r="N342" s="171" t="s">
        <v>31</v>
      </c>
      <c r="U342" s="137" t="s">
        <v>245</v>
      </c>
    </row>
    <row r="343" spans="1:27" s="132" customFormat="1" ht="22.5" x14ac:dyDescent="0.2">
      <c r="A343" s="167"/>
      <c r="B343" s="166" t="s">
        <v>699</v>
      </c>
      <c r="C343" s="904" t="s">
        <v>700</v>
      </c>
      <c r="D343" s="904"/>
      <c r="E343" s="904"/>
      <c r="F343" s="168" t="s">
        <v>144</v>
      </c>
      <c r="G343" s="168" t="s">
        <v>537</v>
      </c>
      <c r="H343" s="168" t="s">
        <v>31</v>
      </c>
      <c r="I343" s="168" t="s">
        <v>537</v>
      </c>
      <c r="J343" s="169" t="s">
        <v>31</v>
      </c>
      <c r="K343" s="168" t="s">
        <v>31</v>
      </c>
      <c r="L343" s="169">
        <v>953.94</v>
      </c>
      <c r="M343" s="170" t="s">
        <v>31</v>
      </c>
      <c r="N343" s="171" t="s">
        <v>31</v>
      </c>
      <c r="U343" s="137" t="s">
        <v>700</v>
      </c>
    </row>
    <row r="344" spans="1:27" s="132" customFormat="1" ht="22.5" x14ac:dyDescent="0.2">
      <c r="A344" s="167"/>
      <c r="B344" s="166" t="s">
        <v>701</v>
      </c>
      <c r="C344" s="904" t="s">
        <v>702</v>
      </c>
      <c r="D344" s="904"/>
      <c r="E344" s="904"/>
      <c r="F344" s="168" t="s">
        <v>144</v>
      </c>
      <c r="G344" s="168" t="s">
        <v>703</v>
      </c>
      <c r="H344" s="168" t="s">
        <v>31</v>
      </c>
      <c r="I344" s="168" t="s">
        <v>703</v>
      </c>
      <c r="J344" s="169" t="s">
        <v>31</v>
      </c>
      <c r="K344" s="168" t="s">
        <v>31</v>
      </c>
      <c r="L344" s="169">
        <v>715.46</v>
      </c>
      <c r="M344" s="170" t="s">
        <v>31</v>
      </c>
      <c r="N344" s="171" t="s">
        <v>31</v>
      </c>
      <c r="U344" s="137" t="s">
        <v>702</v>
      </c>
    </row>
    <row r="345" spans="1:27" s="132" customFormat="1" x14ac:dyDescent="0.2">
      <c r="A345" s="172"/>
      <c r="B345" s="173"/>
      <c r="C345" s="918" t="s">
        <v>252</v>
      </c>
      <c r="D345" s="918"/>
      <c r="E345" s="918"/>
      <c r="F345" s="174" t="s">
        <v>31</v>
      </c>
      <c r="G345" s="174" t="s">
        <v>31</v>
      </c>
      <c r="H345" s="174" t="s">
        <v>31</v>
      </c>
      <c r="I345" s="174" t="s">
        <v>31</v>
      </c>
      <c r="J345" s="175" t="s">
        <v>31</v>
      </c>
      <c r="K345" s="174" t="s">
        <v>31</v>
      </c>
      <c r="L345" s="175">
        <v>5439.68</v>
      </c>
      <c r="M345" s="161" t="s">
        <v>31</v>
      </c>
      <c r="N345" s="176" t="s">
        <v>31</v>
      </c>
      <c r="W345" s="137" t="s">
        <v>252</v>
      </c>
    </row>
    <row r="346" spans="1:27" s="132" customFormat="1" x14ac:dyDescent="0.2">
      <c r="A346" s="920" t="s">
        <v>2849</v>
      </c>
      <c r="B346" s="921"/>
      <c r="C346" s="921"/>
      <c r="D346" s="921"/>
      <c r="E346" s="921"/>
      <c r="F346" s="921"/>
      <c r="G346" s="921"/>
      <c r="H346" s="921"/>
      <c r="I346" s="921"/>
      <c r="J346" s="921"/>
      <c r="K346" s="921"/>
      <c r="L346" s="921"/>
      <c r="M346" s="921"/>
      <c r="N346" s="922"/>
      <c r="AA346" s="137" t="s">
        <v>2849</v>
      </c>
    </row>
    <row r="347" spans="1:27" s="132" customFormat="1" ht="33.75" x14ac:dyDescent="0.2">
      <c r="A347" s="157" t="s">
        <v>359</v>
      </c>
      <c r="B347" s="158" t="s">
        <v>2796</v>
      </c>
      <c r="C347" s="917" t="s">
        <v>2825</v>
      </c>
      <c r="D347" s="917"/>
      <c r="E347" s="917"/>
      <c r="F347" s="159" t="s">
        <v>2798</v>
      </c>
      <c r="G347" s="159" t="s">
        <v>31</v>
      </c>
      <c r="H347" s="159" t="s">
        <v>31</v>
      </c>
      <c r="I347" s="159" t="s">
        <v>235</v>
      </c>
      <c r="J347" s="160" t="s">
        <v>31</v>
      </c>
      <c r="K347" s="159" t="s">
        <v>31</v>
      </c>
      <c r="L347" s="160" t="s">
        <v>31</v>
      </c>
      <c r="M347" s="161" t="s">
        <v>31</v>
      </c>
      <c r="N347" s="162" t="s">
        <v>31</v>
      </c>
      <c r="Q347" s="137" t="s">
        <v>2825</v>
      </c>
    </row>
    <row r="348" spans="1:27" s="132" customFormat="1" ht="22.5" x14ac:dyDescent="0.2">
      <c r="A348" s="165"/>
      <c r="B348" s="166" t="s">
        <v>711</v>
      </c>
      <c r="C348" s="904" t="s">
        <v>2770</v>
      </c>
      <c r="D348" s="904"/>
      <c r="E348" s="904"/>
      <c r="F348" s="904"/>
      <c r="G348" s="904"/>
      <c r="H348" s="904"/>
      <c r="I348" s="904"/>
      <c r="J348" s="904"/>
      <c r="K348" s="904"/>
      <c r="L348" s="904"/>
      <c r="M348" s="904"/>
      <c r="N348" s="912"/>
      <c r="S348" s="137" t="s">
        <v>2770</v>
      </c>
    </row>
    <row r="349" spans="1:27" s="132" customFormat="1" x14ac:dyDescent="0.2">
      <c r="A349" s="165"/>
      <c r="B349" s="166" t="s">
        <v>2737</v>
      </c>
      <c r="C349" s="904" t="s">
        <v>2757</v>
      </c>
      <c r="D349" s="904"/>
      <c r="E349" s="904"/>
      <c r="F349" s="904"/>
      <c r="G349" s="904"/>
      <c r="H349" s="904"/>
      <c r="I349" s="904"/>
      <c r="J349" s="904"/>
      <c r="K349" s="904"/>
      <c r="L349" s="904"/>
      <c r="M349" s="904"/>
      <c r="N349" s="912"/>
      <c r="S349" s="137" t="s">
        <v>2757</v>
      </c>
    </row>
    <row r="350" spans="1:27" s="132" customFormat="1" x14ac:dyDescent="0.2">
      <c r="A350" s="167"/>
      <c r="B350" s="166" t="s">
        <v>225</v>
      </c>
      <c r="C350" s="904" t="s">
        <v>255</v>
      </c>
      <c r="D350" s="904"/>
      <c r="E350" s="904"/>
      <c r="F350" s="168" t="s">
        <v>31</v>
      </c>
      <c r="G350" s="168" t="s">
        <v>31</v>
      </c>
      <c r="H350" s="168" t="s">
        <v>31</v>
      </c>
      <c r="I350" s="168" t="s">
        <v>31</v>
      </c>
      <c r="J350" s="169">
        <v>285.2</v>
      </c>
      <c r="K350" s="168" t="s">
        <v>2771</v>
      </c>
      <c r="L350" s="169">
        <v>1035.28</v>
      </c>
      <c r="M350" s="170" t="s">
        <v>31</v>
      </c>
      <c r="N350" s="171" t="s">
        <v>31</v>
      </c>
      <c r="T350" s="137" t="s">
        <v>255</v>
      </c>
    </row>
    <row r="351" spans="1:27" s="132" customFormat="1" x14ac:dyDescent="0.2">
      <c r="A351" s="167"/>
      <c r="B351" s="166" t="s">
        <v>235</v>
      </c>
      <c r="C351" s="904" t="s">
        <v>236</v>
      </c>
      <c r="D351" s="904"/>
      <c r="E351" s="904"/>
      <c r="F351" s="168" t="s">
        <v>31</v>
      </c>
      <c r="G351" s="168" t="s">
        <v>31</v>
      </c>
      <c r="H351" s="168" t="s">
        <v>31</v>
      </c>
      <c r="I351" s="168" t="s">
        <v>31</v>
      </c>
      <c r="J351" s="169">
        <v>729.77</v>
      </c>
      <c r="K351" s="168" t="s">
        <v>2771</v>
      </c>
      <c r="L351" s="169">
        <v>2649.07</v>
      </c>
      <c r="M351" s="170" t="s">
        <v>31</v>
      </c>
      <c r="N351" s="171" t="s">
        <v>31</v>
      </c>
      <c r="T351" s="137" t="s">
        <v>236</v>
      </c>
    </row>
    <row r="352" spans="1:27" s="132" customFormat="1" x14ac:dyDescent="0.2">
      <c r="A352" s="167"/>
      <c r="B352" s="166" t="s">
        <v>238</v>
      </c>
      <c r="C352" s="904" t="s">
        <v>239</v>
      </c>
      <c r="D352" s="904"/>
      <c r="E352" s="904"/>
      <c r="F352" s="168" t="s">
        <v>31</v>
      </c>
      <c r="G352" s="168" t="s">
        <v>31</v>
      </c>
      <c r="H352" s="168" t="s">
        <v>31</v>
      </c>
      <c r="I352" s="168" t="s">
        <v>31</v>
      </c>
      <c r="J352" s="169">
        <v>71.86</v>
      </c>
      <c r="K352" s="168" t="s">
        <v>2771</v>
      </c>
      <c r="L352" s="169">
        <v>260.85000000000002</v>
      </c>
      <c r="M352" s="170" t="s">
        <v>31</v>
      </c>
      <c r="N352" s="171" t="s">
        <v>31</v>
      </c>
      <c r="T352" s="137" t="s">
        <v>239</v>
      </c>
    </row>
    <row r="353" spans="1:25" s="132" customFormat="1" x14ac:dyDescent="0.2">
      <c r="A353" s="167"/>
      <c r="B353" s="166" t="s">
        <v>256</v>
      </c>
      <c r="C353" s="904" t="s">
        <v>257</v>
      </c>
      <c r="D353" s="904"/>
      <c r="E353" s="904"/>
      <c r="F353" s="168" t="s">
        <v>31</v>
      </c>
      <c r="G353" s="168" t="s">
        <v>31</v>
      </c>
      <c r="H353" s="168" t="s">
        <v>31</v>
      </c>
      <c r="I353" s="168" t="s">
        <v>31</v>
      </c>
      <c r="J353" s="169">
        <v>158.62</v>
      </c>
      <c r="K353" s="168" t="s">
        <v>237</v>
      </c>
      <c r="L353" s="169">
        <v>475.86</v>
      </c>
      <c r="M353" s="170" t="s">
        <v>31</v>
      </c>
      <c r="N353" s="171" t="s">
        <v>31</v>
      </c>
      <c r="T353" s="137" t="s">
        <v>257</v>
      </c>
    </row>
    <row r="354" spans="1:25" s="132" customFormat="1" x14ac:dyDescent="0.2">
      <c r="A354" s="167"/>
      <c r="B354" s="166" t="s">
        <v>31</v>
      </c>
      <c r="C354" s="904" t="s">
        <v>258</v>
      </c>
      <c r="D354" s="904"/>
      <c r="E354" s="904"/>
      <c r="F354" s="168" t="s">
        <v>241</v>
      </c>
      <c r="G354" s="168" t="s">
        <v>2801</v>
      </c>
      <c r="H354" s="168" t="s">
        <v>2771</v>
      </c>
      <c r="I354" s="168" t="s">
        <v>2850</v>
      </c>
      <c r="J354" s="169" t="s">
        <v>31</v>
      </c>
      <c r="K354" s="168" t="s">
        <v>31</v>
      </c>
      <c r="L354" s="169" t="s">
        <v>31</v>
      </c>
      <c r="M354" s="170" t="s">
        <v>31</v>
      </c>
      <c r="N354" s="171" t="s">
        <v>31</v>
      </c>
      <c r="U354" s="137" t="s">
        <v>258</v>
      </c>
    </row>
    <row r="355" spans="1:25" s="132" customFormat="1" x14ac:dyDescent="0.2">
      <c r="A355" s="167"/>
      <c r="B355" s="166" t="s">
        <v>31</v>
      </c>
      <c r="C355" s="904" t="s">
        <v>240</v>
      </c>
      <c r="D355" s="904"/>
      <c r="E355" s="904"/>
      <c r="F355" s="168" t="s">
        <v>241</v>
      </c>
      <c r="G355" s="168" t="s">
        <v>2803</v>
      </c>
      <c r="H355" s="168" t="s">
        <v>2771</v>
      </c>
      <c r="I355" s="168" t="s">
        <v>2851</v>
      </c>
      <c r="J355" s="169" t="s">
        <v>31</v>
      </c>
      <c r="K355" s="168" t="s">
        <v>31</v>
      </c>
      <c r="L355" s="169" t="s">
        <v>31</v>
      </c>
      <c r="M355" s="170" t="s">
        <v>31</v>
      </c>
      <c r="N355" s="171" t="s">
        <v>31</v>
      </c>
      <c r="U355" s="137" t="s">
        <v>240</v>
      </c>
    </row>
    <row r="356" spans="1:25" s="132" customFormat="1" x14ac:dyDescent="0.2">
      <c r="A356" s="167"/>
      <c r="B356" s="166" t="s">
        <v>31</v>
      </c>
      <c r="C356" s="917" t="s">
        <v>244</v>
      </c>
      <c r="D356" s="917"/>
      <c r="E356" s="917"/>
      <c r="F356" s="159" t="s">
        <v>31</v>
      </c>
      <c r="G356" s="159" t="s">
        <v>31</v>
      </c>
      <c r="H356" s="159" t="s">
        <v>31</v>
      </c>
      <c r="I356" s="159" t="s">
        <v>31</v>
      </c>
      <c r="J356" s="160">
        <v>1173.5899999999999</v>
      </c>
      <c r="K356" s="159" t="s">
        <v>31</v>
      </c>
      <c r="L356" s="160">
        <v>4160.21</v>
      </c>
      <c r="M356" s="161" t="s">
        <v>31</v>
      </c>
      <c r="N356" s="162" t="s">
        <v>31</v>
      </c>
      <c r="V356" s="137" t="s">
        <v>244</v>
      </c>
    </row>
    <row r="357" spans="1:25" s="132" customFormat="1" x14ac:dyDescent="0.2">
      <c r="A357" s="167"/>
      <c r="B357" s="166" t="s">
        <v>31</v>
      </c>
      <c r="C357" s="904" t="s">
        <v>245</v>
      </c>
      <c r="D357" s="904"/>
      <c r="E357" s="904"/>
      <c r="F357" s="168" t="s">
        <v>31</v>
      </c>
      <c r="G357" s="168" t="s">
        <v>31</v>
      </c>
      <c r="H357" s="168" t="s">
        <v>31</v>
      </c>
      <c r="I357" s="168" t="s">
        <v>31</v>
      </c>
      <c r="J357" s="169" t="s">
        <v>31</v>
      </c>
      <c r="K357" s="168" t="s">
        <v>31</v>
      </c>
      <c r="L357" s="169">
        <v>1296.1300000000001</v>
      </c>
      <c r="M357" s="170" t="s">
        <v>31</v>
      </c>
      <c r="N357" s="171" t="s">
        <v>31</v>
      </c>
      <c r="U357" s="137" t="s">
        <v>245</v>
      </c>
    </row>
    <row r="358" spans="1:25" s="132" customFormat="1" ht="22.5" x14ac:dyDescent="0.2">
      <c r="A358" s="167"/>
      <c r="B358" s="166" t="s">
        <v>699</v>
      </c>
      <c r="C358" s="904" t="s">
        <v>700</v>
      </c>
      <c r="D358" s="904"/>
      <c r="E358" s="904"/>
      <c r="F358" s="168" t="s">
        <v>144</v>
      </c>
      <c r="G358" s="168" t="s">
        <v>537</v>
      </c>
      <c r="H358" s="168" t="s">
        <v>31</v>
      </c>
      <c r="I358" s="168" t="s">
        <v>537</v>
      </c>
      <c r="J358" s="169" t="s">
        <v>31</v>
      </c>
      <c r="K358" s="168" t="s">
        <v>31</v>
      </c>
      <c r="L358" s="169">
        <v>1036.9000000000001</v>
      </c>
      <c r="M358" s="170" t="s">
        <v>31</v>
      </c>
      <c r="N358" s="171" t="s">
        <v>31</v>
      </c>
      <c r="U358" s="137" t="s">
        <v>700</v>
      </c>
    </row>
    <row r="359" spans="1:25" s="132" customFormat="1" ht="22.5" x14ac:dyDescent="0.2">
      <c r="A359" s="167"/>
      <c r="B359" s="166" t="s">
        <v>701</v>
      </c>
      <c r="C359" s="904" t="s">
        <v>702</v>
      </c>
      <c r="D359" s="904"/>
      <c r="E359" s="904"/>
      <c r="F359" s="168" t="s">
        <v>144</v>
      </c>
      <c r="G359" s="168" t="s">
        <v>703</v>
      </c>
      <c r="H359" s="168" t="s">
        <v>31</v>
      </c>
      <c r="I359" s="168" t="s">
        <v>703</v>
      </c>
      <c r="J359" s="169" t="s">
        <v>31</v>
      </c>
      <c r="K359" s="168" t="s">
        <v>31</v>
      </c>
      <c r="L359" s="169">
        <v>777.68</v>
      </c>
      <c r="M359" s="170" t="s">
        <v>31</v>
      </c>
      <c r="N359" s="171" t="s">
        <v>31</v>
      </c>
      <c r="U359" s="137" t="s">
        <v>702</v>
      </c>
    </row>
    <row r="360" spans="1:25" s="132" customFormat="1" x14ac:dyDescent="0.2">
      <c r="A360" s="172"/>
      <c r="B360" s="173"/>
      <c r="C360" s="918" t="s">
        <v>252</v>
      </c>
      <c r="D360" s="918"/>
      <c r="E360" s="918"/>
      <c r="F360" s="174" t="s">
        <v>31</v>
      </c>
      <c r="G360" s="174" t="s">
        <v>31</v>
      </c>
      <c r="H360" s="174" t="s">
        <v>31</v>
      </c>
      <c r="I360" s="174" t="s">
        <v>31</v>
      </c>
      <c r="J360" s="175" t="s">
        <v>31</v>
      </c>
      <c r="K360" s="174" t="s">
        <v>31</v>
      </c>
      <c r="L360" s="175">
        <v>5974.79</v>
      </c>
      <c r="M360" s="161" t="s">
        <v>31</v>
      </c>
      <c r="N360" s="176" t="s">
        <v>31</v>
      </c>
      <c r="W360" s="137" t="s">
        <v>252</v>
      </c>
    </row>
    <row r="361" spans="1:25" s="132" customFormat="1" ht="1.5" customHeight="1" x14ac:dyDescent="0.2">
      <c r="A361" s="177"/>
      <c r="B361" s="173"/>
      <c r="C361" s="173"/>
      <c r="D361" s="173"/>
      <c r="E361" s="173"/>
      <c r="F361" s="177"/>
      <c r="G361" s="177"/>
      <c r="H361" s="177"/>
      <c r="I361" s="177"/>
      <c r="J361" s="178"/>
      <c r="K361" s="177"/>
      <c r="L361" s="178"/>
      <c r="M361" s="168"/>
      <c r="N361" s="178"/>
    </row>
    <row r="362" spans="1:25" s="132" customFormat="1" x14ac:dyDescent="0.2">
      <c r="A362" s="179"/>
      <c r="B362" s="180" t="s">
        <v>31</v>
      </c>
      <c r="C362" s="918" t="s">
        <v>2852</v>
      </c>
      <c r="D362" s="918"/>
      <c r="E362" s="918"/>
      <c r="F362" s="918"/>
      <c r="G362" s="918"/>
      <c r="H362" s="918"/>
      <c r="I362" s="918"/>
      <c r="J362" s="918"/>
      <c r="K362" s="918"/>
      <c r="L362" s="181" t="s">
        <v>31</v>
      </c>
      <c r="M362" s="182"/>
      <c r="N362" s="183"/>
      <c r="X362" s="137" t="s">
        <v>2852</v>
      </c>
    </row>
    <row r="363" spans="1:25" s="132" customFormat="1" x14ac:dyDescent="0.2">
      <c r="A363" s="184"/>
      <c r="B363" s="166" t="s">
        <v>225</v>
      </c>
      <c r="C363" s="904" t="s">
        <v>269</v>
      </c>
      <c r="D363" s="904"/>
      <c r="E363" s="904"/>
      <c r="F363" s="904"/>
      <c r="G363" s="904"/>
      <c r="H363" s="904"/>
      <c r="I363" s="904"/>
      <c r="J363" s="904"/>
      <c r="K363" s="904"/>
      <c r="L363" s="185">
        <v>229594.91</v>
      </c>
      <c r="M363" s="186"/>
      <c r="N363" s="187" t="s">
        <v>31</v>
      </c>
      <c r="Y363" s="137" t="s">
        <v>269</v>
      </c>
    </row>
    <row r="364" spans="1:25" s="132" customFormat="1" x14ac:dyDescent="0.2">
      <c r="A364" s="184"/>
      <c r="B364" s="166" t="s">
        <v>31</v>
      </c>
      <c r="C364" s="904" t="s">
        <v>270</v>
      </c>
      <c r="D364" s="904"/>
      <c r="E364" s="904"/>
      <c r="F364" s="904"/>
      <c r="G364" s="904"/>
      <c r="H364" s="904"/>
      <c r="I364" s="904"/>
      <c r="J364" s="904"/>
      <c r="K364" s="904"/>
      <c r="L364" s="185" t="s">
        <v>31</v>
      </c>
      <c r="M364" s="186"/>
      <c r="N364" s="187" t="s">
        <v>31</v>
      </c>
      <c r="Y364" s="137" t="s">
        <v>270</v>
      </c>
    </row>
    <row r="365" spans="1:25" s="132" customFormat="1" x14ac:dyDescent="0.2">
      <c r="A365" s="184"/>
      <c r="B365" s="166" t="s">
        <v>31</v>
      </c>
      <c r="C365" s="904" t="s">
        <v>271</v>
      </c>
      <c r="D365" s="904"/>
      <c r="E365" s="904"/>
      <c r="F365" s="904"/>
      <c r="G365" s="904"/>
      <c r="H365" s="904"/>
      <c r="I365" s="904"/>
      <c r="J365" s="904"/>
      <c r="K365" s="904"/>
      <c r="L365" s="185">
        <v>39838.94</v>
      </c>
      <c r="M365" s="186"/>
      <c r="N365" s="187" t="s">
        <v>31</v>
      </c>
      <c r="Y365" s="137" t="s">
        <v>271</v>
      </c>
    </row>
    <row r="366" spans="1:25" s="132" customFormat="1" x14ac:dyDescent="0.2">
      <c r="A366" s="184"/>
      <c r="B366" s="166" t="s">
        <v>31</v>
      </c>
      <c r="C366" s="904" t="s">
        <v>272</v>
      </c>
      <c r="D366" s="904"/>
      <c r="E366" s="904"/>
      <c r="F366" s="904"/>
      <c r="G366" s="904"/>
      <c r="H366" s="904"/>
      <c r="I366" s="904"/>
      <c r="J366" s="904"/>
      <c r="K366" s="904"/>
      <c r="L366" s="185">
        <v>81776.81</v>
      </c>
      <c r="M366" s="186"/>
      <c r="N366" s="187" t="s">
        <v>31</v>
      </c>
      <c r="Y366" s="137" t="s">
        <v>272</v>
      </c>
    </row>
    <row r="367" spans="1:25" s="132" customFormat="1" x14ac:dyDescent="0.2">
      <c r="A367" s="184"/>
      <c r="B367" s="166" t="s">
        <v>31</v>
      </c>
      <c r="C367" s="904" t="s">
        <v>273</v>
      </c>
      <c r="D367" s="904"/>
      <c r="E367" s="904"/>
      <c r="F367" s="904"/>
      <c r="G367" s="904"/>
      <c r="H367" s="904"/>
      <c r="I367" s="904"/>
      <c r="J367" s="904"/>
      <c r="K367" s="904"/>
      <c r="L367" s="185">
        <v>22322.57</v>
      </c>
      <c r="M367" s="186"/>
      <c r="N367" s="187" t="s">
        <v>31</v>
      </c>
      <c r="Y367" s="137" t="s">
        <v>273</v>
      </c>
    </row>
    <row r="368" spans="1:25" s="132" customFormat="1" x14ac:dyDescent="0.2">
      <c r="A368" s="184"/>
      <c r="B368" s="166" t="s">
        <v>31</v>
      </c>
      <c r="C368" s="904" t="s">
        <v>274</v>
      </c>
      <c r="D368" s="904"/>
      <c r="E368" s="904"/>
      <c r="F368" s="904"/>
      <c r="G368" s="904"/>
      <c r="H368" s="904"/>
      <c r="I368" s="904"/>
      <c r="J368" s="904"/>
      <c r="K368" s="904"/>
      <c r="L368" s="185">
        <v>44051.96</v>
      </c>
      <c r="M368" s="186"/>
      <c r="N368" s="187" t="s">
        <v>31</v>
      </c>
      <c r="Y368" s="137" t="s">
        <v>274</v>
      </c>
    </row>
    <row r="369" spans="1:26" s="132" customFormat="1" x14ac:dyDescent="0.2">
      <c r="A369" s="184"/>
      <c r="B369" s="166" t="s">
        <v>31</v>
      </c>
      <c r="C369" s="904" t="s">
        <v>275</v>
      </c>
      <c r="D369" s="904"/>
      <c r="E369" s="904"/>
      <c r="F369" s="904"/>
      <c r="G369" s="904"/>
      <c r="H369" s="904"/>
      <c r="I369" s="904"/>
      <c r="J369" s="904"/>
      <c r="K369" s="904"/>
      <c r="L369" s="185">
        <v>41604.629999999997</v>
      </c>
      <c r="M369" s="186"/>
      <c r="N369" s="187" t="s">
        <v>31</v>
      </c>
      <c r="Y369" s="137" t="s">
        <v>275</v>
      </c>
    </row>
    <row r="370" spans="1:26" s="132" customFormat="1" x14ac:dyDescent="0.2">
      <c r="A370" s="184"/>
      <c r="B370" s="166" t="s">
        <v>225</v>
      </c>
      <c r="C370" s="904" t="s">
        <v>808</v>
      </c>
      <c r="D370" s="904"/>
      <c r="E370" s="904"/>
      <c r="F370" s="904"/>
      <c r="G370" s="904"/>
      <c r="H370" s="904"/>
      <c r="I370" s="904"/>
      <c r="J370" s="904"/>
      <c r="K370" s="904"/>
      <c r="L370" s="185">
        <v>53342.79</v>
      </c>
      <c r="M370" s="186"/>
      <c r="N370" s="187" t="s">
        <v>31</v>
      </c>
      <c r="Y370" s="137" t="s">
        <v>808</v>
      </c>
    </row>
    <row r="371" spans="1:26" s="132" customFormat="1" x14ac:dyDescent="0.2">
      <c r="A371" s="184"/>
      <c r="B371" s="166" t="s">
        <v>31</v>
      </c>
      <c r="C371" s="904" t="s">
        <v>270</v>
      </c>
      <c r="D371" s="904"/>
      <c r="E371" s="904"/>
      <c r="F371" s="904"/>
      <c r="G371" s="904"/>
      <c r="H371" s="904"/>
      <c r="I371" s="904"/>
      <c r="J371" s="904"/>
      <c r="K371" s="904"/>
      <c r="L371" s="185" t="s">
        <v>31</v>
      </c>
      <c r="M371" s="186"/>
      <c r="N371" s="187" t="s">
        <v>31</v>
      </c>
      <c r="Y371" s="137" t="s">
        <v>270</v>
      </c>
    </row>
    <row r="372" spans="1:26" s="132" customFormat="1" x14ac:dyDescent="0.2">
      <c r="A372" s="184"/>
      <c r="B372" s="166" t="s">
        <v>31</v>
      </c>
      <c r="C372" s="904" t="s">
        <v>271</v>
      </c>
      <c r="D372" s="904"/>
      <c r="E372" s="904"/>
      <c r="F372" s="904"/>
      <c r="G372" s="904"/>
      <c r="H372" s="904"/>
      <c r="I372" s="904"/>
      <c r="J372" s="904"/>
      <c r="K372" s="904"/>
      <c r="L372" s="185">
        <v>9355.0499999999993</v>
      </c>
      <c r="M372" s="186"/>
      <c r="N372" s="187" t="s">
        <v>31</v>
      </c>
      <c r="Y372" s="137" t="s">
        <v>271</v>
      </c>
    </row>
    <row r="373" spans="1:26" s="132" customFormat="1" x14ac:dyDescent="0.2">
      <c r="A373" s="184"/>
      <c r="B373" s="166" t="s">
        <v>31</v>
      </c>
      <c r="C373" s="904" t="s">
        <v>272</v>
      </c>
      <c r="D373" s="904"/>
      <c r="E373" s="904"/>
      <c r="F373" s="904"/>
      <c r="G373" s="904"/>
      <c r="H373" s="904"/>
      <c r="I373" s="904"/>
      <c r="J373" s="904"/>
      <c r="K373" s="904"/>
      <c r="L373" s="185">
        <v>23937.71</v>
      </c>
      <c r="M373" s="186"/>
      <c r="N373" s="187" t="s">
        <v>31</v>
      </c>
      <c r="Y373" s="137" t="s">
        <v>272</v>
      </c>
    </row>
    <row r="374" spans="1:26" s="132" customFormat="1" x14ac:dyDescent="0.2">
      <c r="A374" s="184"/>
      <c r="B374" s="166" t="s">
        <v>31</v>
      </c>
      <c r="C374" s="904" t="s">
        <v>273</v>
      </c>
      <c r="D374" s="904"/>
      <c r="E374" s="904"/>
      <c r="F374" s="904"/>
      <c r="G374" s="904"/>
      <c r="H374" s="904"/>
      <c r="I374" s="904"/>
      <c r="J374" s="904"/>
      <c r="K374" s="904"/>
      <c r="L374" s="185">
        <v>3653.02</v>
      </c>
      <c r="M374" s="186"/>
      <c r="N374" s="187" t="s">
        <v>31</v>
      </c>
      <c r="Y374" s="137" t="s">
        <v>273</v>
      </c>
    </row>
    <row r="375" spans="1:26" s="132" customFormat="1" x14ac:dyDescent="0.2">
      <c r="A375" s="184"/>
      <c r="B375" s="166" t="s">
        <v>31</v>
      </c>
      <c r="C375" s="904" t="s">
        <v>274</v>
      </c>
      <c r="D375" s="904"/>
      <c r="E375" s="904"/>
      <c r="F375" s="904"/>
      <c r="G375" s="904"/>
      <c r="H375" s="904"/>
      <c r="I375" s="904"/>
      <c r="J375" s="904"/>
      <c r="K375" s="904"/>
      <c r="L375" s="185">
        <v>9369.7000000000007</v>
      </c>
      <c r="M375" s="186"/>
      <c r="N375" s="187" t="s">
        <v>31</v>
      </c>
      <c r="Y375" s="137" t="s">
        <v>274</v>
      </c>
    </row>
    <row r="376" spans="1:26" s="132" customFormat="1" x14ac:dyDescent="0.2">
      <c r="A376" s="184"/>
      <c r="B376" s="166" t="s">
        <v>31</v>
      </c>
      <c r="C376" s="904" t="s">
        <v>275</v>
      </c>
      <c r="D376" s="904"/>
      <c r="E376" s="904"/>
      <c r="F376" s="904"/>
      <c r="G376" s="904"/>
      <c r="H376" s="904"/>
      <c r="I376" s="904"/>
      <c r="J376" s="904"/>
      <c r="K376" s="904"/>
      <c r="L376" s="185">
        <v>7027.31</v>
      </c>
      <c r="M376" s="186"/>
      <c r="N376" s="187" t="s">
        <v>31</v>
      </c>
      <c r="Y376" s="137" t="s">
        <v>275</v>
      </c>
    </row>
    <row r="377" spans="1:26" s="132" customFormat="1" x14ac:dyDescent="0.2">
      <c r="A377" s="184"/>
      <c r="B377" s="166" t="s">
        <v>31</v>
      </c>
      <c r="C377" s="904" t="s">
        <v>276</v>
      </c>
      <c r="D377" s="904"/>
      <c r="E377" s="904"/>
      <c r="F377" s="904"/>
      <c r="G377" s="904"/>
      <c r="H377" s="904"/>
      <c r="I377" s="904"/>
      <c r="J377" s="904"/>
      <c r="K377" s="904"/>
      <c r="L377" s="185">
        <v>60658.79</v>
      </c>
      <c r="M377" s="186"/>
      <c r="N377" s="187" t="s">
        <v>31</v>
      </c>
      <c r="Y377" s="137" t="s">
        <v>276</v>
      </c>
    </row>
    <row r="378" spans="1:26" s="132" customFormat="1" x14ac:dyDescent="0.2">
      <c r="A378" s="184"/>
      <c r="B378" s="166" t="s">
        <v>31</v>
      </c>
      <c r="C378" s="904" t="s">
        <v>277</v>
      </c>
      <c r="D378" s="904"/>
      <c r="E378" s="904"/>
      <c r="F378" s="904"/>
      <c r="G378" s="904"/>
      <c r="H378" s="904"/>
      <c r="I378" s="904"/>
      <c r="J378" s="904"/>
      <c r="K378" s="904"/>
      <c r="L378" s="185">
        <v>53421.66</v>
      </c>
      <c r="M378" s="186"/>
      <c r="N378" s="187" t="s">
        <v>31</v>
      </c>
      <c r="Y378" s="137" t="s">
        <v>277</v>
      </c>
    </row>
    <row r="379" spans="1:26" s="132" customFormat="1" x14ac:dyDescent="0.2">
      <c r="A379" s="184"/>
      <c r="B379" s="166" t="s">
        <v>31</v>
      </c>
      <c r="C379" s="904" t="s">
        <v>278</v>
      </c>
      <c r="D379" s="904"/>
      <c r="E379" s="904"/>
      <c r="F379" s="904"/>
      <c r="G379" s="904"/>
      <c r="H379" s="904"/>
      <c r="I379" s="904"/>
      <c r="J379" s="904"/>
      <c r="K379" s="904"/>
      <c r="L379" s="185">
        <v>48631.94</v>
      </c>
      <c r="M379" s="186"/>
      <c r="N379" s="187" t="s">
        <v>31</v>
      </c>
      <c r="Y379" s="137" t="s">
        <v>278</v>
      </c>
    </row>
    <row r="380" spans="1:26" s="132" customFormat="1" x14ac:dyDescent="0.2">
      <c r="A380" s="184"/>
      <c r="B380" s="178" t="s">
        <v>31</v>
      </c>
      <c r="C380" s="919" t="s">
        <v>2853</v>
      </c>
      <c r="D380" s="919"/>
      <c r="E380" s="919"/>
      <c r="F380" s="919"/>
      <c r="G380" s="919"/>
      <c r="H380" s="919"/>
      <c r="I380" s="919"/>
      <c r="J380" s="919"/>
      <c r="K380" s="919"/>
      <c r="L380" s="188">
        <v>282937.7</v>
      </c>
      <c r="M380" s="189"/>
      <c r="N380" s="190"/>
      <c r="Z380" s="137" t="s">
        <v>2853</v>
      </c>
    </row>
    <row r="381" spans="1:26" s="132" customFormat="1" x14ac:dyDescent="0.2">
      <c r="A381" s="914" t="s">
        <v>2854</v>
      </c>
      <c r="B381" s="915"/>
      <c r="C381" s="915"/>
      <c r="D381" s="915"/>
      <c r="E381" s="915"/>
      <c r="F381" s="915"/>
      <c r="G381" s="915"/>
      <c r="H381" s="915"/>
      <c r="I381" s="915"/>
      <c r="J381" s="915"/>
      <c r="K381" s="915"/>
      <c r="L381" s="915"/>
      <c r="M381" s="915"/>
      <c r="N381" s="916"/>
      <c r="P381" s="137" t="s">
        <v>2854</v>
      </c>
    </row>
    <row r="382" spans="1:26" s="132" customFormat="1" ht="22.5" x14ac:dyDescent="0.2">
      <c r="A382" s="157" t="s">
        <v>364</v>
      </c>
      <c r="B382" s="158" t="s">
        <v>2855</v>
      </c>
      <c r="C382" s="917" t="s">
        <v>2856</v>
      </c>
      <c r="D382" s="917"/>
      <c r="E382" s="917"/>
      <c r="F382" s="159" t="s">
        <v>564</v>
      </c>
      <c r="G382" s="159" t="s">
        <v>31</v>
      </c>
      <c r="H382" s="159" t="s">
        <v>31</v>
      </c>
      <c r="I382" s="159" t="s">
        <v>2857</v>
      </c>
      <c r="J382" s="160" t="s">
        <v>31</v>
      </c>
      <c r="K382" s="159" t="s">
        <v>31</v>
      </c>
      <c r="L382" s="160" t="s">
        <v>31</v>
      </c>
      <c r="M382" s="161" t="s">
        <v>31</v>
      </c>
      <c r="N382" s="162" t="s">
        <v>31</v>
      </c>
      <c r="Q382" s="137" t="s">
        <v>2856</v>
      </c>
    </row>
    <row r="383" spans="1:26" s="132" customFormat="1" x14ac:dyDescent="0.2">
      <c r="A383" s="163"/>
      <c r="B383" s="164"/>
      <c r="C383" s="904" t="s">
        <v>2858</v>
      </c>
      <c r="D383" s="904"/>
      <c r="E383" s="904"/>
      <c r="F383" s="904"/>
      <c r="G383" s="904"/>
      <c r="H383" s="904"/>
      <c r="I383" s="904"/>
      <c r="J383" s="904"/>
      <c r="K383" s="904"/>
      <c r="L383" s="904"/>
      <c r="M383" s="904"/>
      <c r="N383" s="912"/>
      <c r="R383" s="137" t="s">
        <v>2858</v>
      </c>
    </row>
    <row r="384" spans="1:26" s="132" customFormat="1" x14ac:dyDescent="0.2">
      <c r="A384" s="165"/>
      <c r="B384" s="166" t="s">
        <v>2737</v>
      </c>
      <c r="C384" s="904" t="s">
        <v>2738</v>
      </c>
      <c r="D384" s="904"/>
      <c r="E384" s="904"/>
      <c r="F384" s="904"/>
      <c r="G384" s="904"/>
      <c r="H384" s="904"/>
      <c r="I384" s="904"/>
      <c r="J384" s="904"/>
      <c r="K384" s="904"/>
      <c r="L384" s="904"/>
      <c r="M384" s="904"/>
      <c r="N384" s="912"/>
      <c r="S384" s="137" t="s">
        <v>2738</v>
      </c>
    </row>
    <row r="385" spans="1:25" s="132" customFormat="1" ht="22.5" x14ac:dyDescent="0.2">
      <c r="A385" s="165"/>
      <c r="B385" s="166" t="s">
        <v>2807</v>
      </c>
      <c r="C385" s="904" t="s">
        <v>2859</v>
      </c>
      <c r="D385" s="904"/>
      <c r="E385" s="904"/>
      <c r="F385" s="904"/>
      <c r="G385" s="904"/>
      <c r="H385" s="904"/>
      <c r="I385" s="904"/>
      <c r="J385" s="904"/>
      <c r="K385" s="904"/>
      <c r="L385" s="904"/>
      <c r="M385" s="904"/>
      <c r="N385" s="912"/>
      <c r="S385" s="137" t="s">
        <v>2859</v>
      </c>
    </row>
    <row r="386" spans="1:25" s="132" customFormat="1" x14ac:dyDescent="0.2">
      <c r="A386" s="167"/>
      <c r="B386" s="166" t="s">
        <v>225</v>
      </c>
      <c r="C386" s="904" t="s">
        <v>255</v>
      </c>
      <c r="D386" s="904"/>
      <c r="E386" s="904"/>
      <c r="F386" s="168" t="s">
        <v>31</v>
      </c>
      <c r="G386" s="168" t="s">
        <v>31</v>
      </c>
      <c r="H386" s="168" t="s">
        <v>31</v>
      </c>
      <c r="I386" s="168" t="s">
        <v>31</v>
      </c>
      <c r="J386" s="169">
        <v>525.1</v>
      </c>
      <c r="K386" s="168" t="s">
        <v>2860</v>
      </c>
      <c r="L386" s="169">
        <v>8640.19</v>
      </c>
      <c r="M386" s="170" t="s">
        <v>31</v>
      </c>
      <c r="N386" s="171" t="s">
        <v>31</v>
      </c>
      <c r="T386" s="137" t="s">
        <v>255</v>
      </c>
    </row>
    <row r="387" spans="1:25" s="132" customFormat="1" x14ac:dyDescent="0.2">
      <c r="A387" s="167"/>
      <c r="B387" s="166" t="s">
        <v>235</v>
      </c>
      <c r="C387" s="904" t="s">
        <v>236</v>
      </c>
      <c r="D387" s="904"/>
      <c r="E387" s="904"/>
      <c r="F387" s="168" t="s">
        <v>31</v>
      </c>
      <c r="G387" s="168" t="s">
        <v>31</v>
      </c>
      <c r="H387" s="168" t="s">
        <v>31</v>
      </c>
      <c r="I387" s="168" t="s">
        <v>31</v>
      </c>
      <c r="J387" s="169">
        <v>1320.96</v>
      </c>
      <c r="K387" s="168" t="s">
        <v>2860</v>
      </c>
      <c r="L387" s="169">
        <v>21735.56</v>
      </c>
      <c r="M387" s="170" t="s">
        <v>31</v>
      </c>
      <c r="N387" s="171" t="s">
        <v>31</v>
      </c>
      <c r="T387" s="137" t="s">
        <v>236</v>
      </c>
    </row>
    <row r="388" spans="1:25" s="132" customFormat="1" x14ac:dyDescent="0.2">
      <c r="A388" s="167"/>
      <c r="B388" s="166" t="s">
        <v>238</v>
      </c>
      <c r="C388" s="904" t="s">
        <v>239</v>
      </c>
      <c r="D388" s="904"/>
      <c r="E388" s="904"/>
      <c r="F388" s="168" t="s">
        <v>31</v>
      </c>
      <c r="G388" s="168" t="s">
        <v>31</v>
      </c>
      <c r="H388" s="168" t="s">
        <v>31</v>
      </c>
      <c r="I388" s="168" t="s">
        <v>31</v>
      </c>
      <c r="J388" s="169">
        <v>220.54</v>
      </c>
      <c r="K388" s="168" t="s">
        <v>2860</v>
      </c>
      <c r="L388" s="169">
        <v>3628.85</v>
      </c>
      <c r="M388" s="170" t="s">
        <v>31</v>
      </c>
      <c r="N388" s="171" t="s">
        <v>31</v>
      </c>
      <c r="T388" s="137" t="s">
        <v>239</v>
      </c>
    </row>
    <row r="389" spans="1:25" s="132" customFormat="1" x14ac:dyDescent="0.2">
      <c r="A389" s="167"/>
      <c r="B389" s="166" t="s">
        <v>256</v>
      </c>
      <c r="C389" s="904" t="s">
        <v>257</v>
      </c>
      <c r="D389" s="904"/>
      <c r="E389" s="904"/>
      <c r="F389" s="168" t="s">
        <v>31</v>
      </c>
      <c r="G389" s="168" t="s">
        <v>31</v>
      </c>
      <c r="H389" s="168" t="s">
        <v>31</v>
      </c>
      <c r="I389" s="168" t="s">
        <v>31</v>
      </c>
      <c r="J389" s="169">
        <v>625.34</v>
      </c>
      <c r="K389" s="168" t="s">
        <v>31</v>
      </c>
      <c r="L389" s="169">
        <v>5404.19</v>
      </c>
      <c r="M389" s="170" t="s">
        <v>31</v>
      </c>
      <c r="N389" s="171" t="s">
        <v>31</v>
      </c>
      <c r="T389" s="137" t="s">
        <v>257</v>
      </c>
    </row>
    <row r="390" spans="1:25" s="132" customFormat="1" ht="22.5" x14ac:dyDescent="0.2">
      <c r="A390" s="167"/>
      <c r="B390" s="166" t="s">
        <v>31</v>
      </c>
      <c r="C390" s="904" t="s">
        <v>258</v>
      </c>
      <c r="D390" s="904"/>
      <c r="E390" s="904"/>
      <c r="F390" s="168" t="s">
        <v>241</v>
      </c>
      <c r="G390" s="168" t="s">
        <v>2861</v>
      </c>
      <c r="H390" s="168" t="s">
        <v>2860</v>
      </c>
      <c r="I390" s="168" t="s">
        <v>2862</v>
      </c>
      <c r="J390" s="169" t="s">
        <v>31</v>
      </c>
      <c r="K390" s="168" t="s">
        <v>31</v>
      </c>
      <c r="L390" s="169" t="s">
        <v>31</v>
      </c>
      <c r="M390" s="170" t="s">
        <v>31</v>
      </c>
      <c r="N390" s="171" t="s">
        <v>31</v>
      </c>
      <c r="U390" s="137" t="s">
        <v>258</v>
      </c>
    </row>
    <row r="391" spans="1:25" s="132" customFormat="1" ht="22.5" x14ac:dyDescent="0.2">
      <c r="A391" s="167"/>
      <c r="B391" s="166" t="s">
        <v>31</v>
      </c>
      <c r="C391" s="904" t="s">
        <v>240</v>
      </c>
      <c r="D391" s="904"/>
      <c r="E391" s="904"/>
      <c r="F391" s="168" t="s">
        <v>241</v>
      </c>
      <c r="G391" s="168" t="s">
        <v>2863</v>
      </c>
      <c r="H391" s="168" t="s">
        <v>2860</v>
      </c>
      <c r="I391" s="168" t="s">
        <v>2864</v>
      </c>
      <c r="J391" s="169" t="s">
        <v>31</v>
      </c>
      <c r="K391" s="168" t="s">
        <v>31</v>
      </c>
      <c r="L391" s="169" t="s">
        <v>31</v>
      </c>
      <c r="M391" s="170" t="s">
        <v>31</v>
      </c>
      <c r="N391" s="171" t="s">
        <v>31</v>
      </c>
      <c r="U391" s="137" t="s">
        <v>240</v>
      </c>
    </row>
    <row r="392" spans="1:25" s="132" customFormat="1" x14ac:dyDescent="0.2">
      <c r="A392" s="167"/>
      <c r="B392" s="166" t="s">
        <v>31</v>
      </c>
      <c r="C392" s="917" t="s">
        <v>244</v>
      </c>
      <c r="D392" s="917"/>
      <c r="E392" s="917"/>
      <c r="F392" s="159" t="s">
        <v>31</v>
      </c>
      <c r="G392" s="159" t="s">
        <v>31</v>
      </c>
      <c r="H392" s="159" t="s">
        <v>31</v>
      </c>
      <c r="I392" s="159" t="s">
        <v>31</v>
      </c>
      <c r="J392" s="160">
        <v>2471.4</v>
      </c>
      <c r="K392" s="159" t="s">
        <v>31</v>
      </c>
      <c r="L392" s="160">
        <v>35779.94</v>
      </c>
      <c r="M392" s="161" t="s">
        <v>31</v>
      </c>
      <c r="N392" s="162" t="s">
        <v>31</v>
      </c>
      <c r="V392" s="137" t="s">
        <v>244</v>
      </c>
    </row>
    <row r="393" spans="1:25" s="132" customFormat="1" x14ac:dyDescent="0.2">
      <c r="A393" s="167"/>
      <c r="B393" s="166" t="s">
        <v>31</v>
      </c>
      <c r="C393" s="904" t="s">
        <v>245</v>
      </c>
      <c r="D393" s="904"/>
      <c r="E393" s="904"/>
      <c r="F393" s="168" t="s">
        <v>31</v>
      </c>
      <c r="G393" s="168" t="s">
        <v>31</v>
      </c>
      <c r="H393" s="168" t="s">
        <v>31</v>
      </c>
      <c r="I393" s="168" t="s">
        <v>31</v>
      </c>
      <c r="J393" s="169" t="s">
        <v>31</v>
      </c>
      <c r="K393" s="168" t="s">
        <v>31</v>
      </c>
      <c r="L393" s="169">
        <v>12269.04</v>
      </c>
      <c r="M393" s="170" t="s">
        <v>31</v>
      </c>
      <c r="N393" s="171" t="s">
        <v>31</v>
      </c>
      <c r="U393" s="137" t="s">
        <v>245</v>
      </c>
    </row>
    <row r="394" spans="1:25" s="132" customFormat="1" ht="22.5" x14ac:dyDescent="0.2">
      <c r="A394" s="167"/>
      <c r="B394" s="166" t="s">
        <v>699</v>
      </c>
      <c r="C394" s="904" t="s">
        <v>700</v>
      </c>
      <c r="D394" s="904"/>
      <c r="E394" s="904"/>
      <c r="F394" s="168" t="s">
        <v>144</v>
      </c>
      <c r="G394" s="168" t="s">
        <v>537</v>
      </c>
      <c r="H394" s="168" t="s">
        <v>31</v>
      </c>
      <c r="I394" s="168" t="s">
        <v>537</v>
      </c>
      <c r="J394" s="169" t="s">
        <v>31</v>
      </c>
      <c r="K394" s="168" t="s">
        <v>31</v>
      </c>
      <c r="L394" s="169">
        <v>9815.23</v>
      </c>
      <c r="M394" s="170" t="s">
        <v>31</v>
      </c>
      <c r="N394" s="171" t="s">
        <v>31</v>
      </c>
      <c r="U394" s="137" t="s">
        <v>700</v>
      </c>
    </row>
    <row r="395" spans="1:25" s="132" customFormat="1" ht="22.5" x14ac:dyDescent="0.2">
      <c r="A395" s="167"/>
      <c r="B395" s="166" t="s">
        <v>701</v>
      </c>
      <c r="C395" s="904" t="s">
        <v>702</v>
      </c>
      <c r="D395" s="904"/>
      <c r="E395" s="904"/>
      <c r="F395" s="168" t="s">
        <v>144</v>
      </c>
      <c r="G395" s="168" t="s">
        <v>703</v>
      </c>
      <c r="H395" s="168" t="s">
        <v>31</v>
      </c>
      <c r="I395" s="168" t="s">
        <v>703</v>
      </c>
      <c r="J395" s="169" t="s">
        <v>31</v>
      </c>
      <c r="K395" s="168" t="s">
        <v>31</v>
      </c>
      <c r="L395" s="169">
        <v>7361.42</v>
      </c>
      <c r="M395" s="170" t="s">
        <v>31</v>
      </c>
      <c r="N395" s="171" t="s">
        <v>31</v>
      </c>
      <c r="U395" s="137" t="s">
        <v>702</v>
      </c>
    </row>
    <row r="396" spans="1:25" s="132" customFormat="1" x14ac:dyDescent="0.2">
      <c r="A396" s="172"/>
      <c r="B396" s="173"/>
      <c r="C396" s="918" t="s">
        <v>252</v>
      </c>
      <c r="D396" s="918"/>
      <c r="E396" s="918"/>
      <c r="F396" s="174" t="s">
        <v>31</v>
      </c>
      <c r="G396" s="174" t="s">
        <v>31</v>
      </c>
      <c r="H396" s="174" t="s">
        <v>31</v>
      </c>
      <c r="I396" s="174" t="s">
        <v>31</v>
      </c>
      <c r="J396" s="175" t="s">
        <v>31</v>
      </c>
      <c r="K396" s="174" t="s">
        <v>31</v>
      </c>
      <c r="L396" s="175">
        <v>52956.59</v>
      </c>
      <c r="M396" s="161" t="s">
        <v>31</v>
      </c>
      <c r="N396" s="176" t="s">
        <v>31</v>
      </c>
      <c r="W396" s="137" t="s">
        <v>252</v>
      </c>
    </row>
    <row r="397" spans="1:25" s="132" customFormat="1" ht="1.5" customHeight="1" x14ac:dyDescent="0.2">
      <c r="A397" s="177"/>
      <c r="B397" s="173"/>
      <c r="C397" s="173"/>
      <c r="D397" s="173"/>
      <c r="E397" s="173"/>
      <c r="F397" s="177"/>
      <c r="G397" s="177"/>
      <c r="H397" s="177"/>
      <c r="I397" s="177"/>
      <c r="J397" s="178"/>
      <c r="K397" s="177"/>
      <c r="L397" s="178"/>
      <c r="M397" s="168"/>
      <c r="N397" s="178"/>
    </row>
    <row r="398" spans="1:25" s="132" customFormat="1" x14ac:dyDescent="0.2">
      <c r="A398" s="179"/>
      <c r="B398" s="180" t="s">
        <v>31</v>
      </c>
      <c r="C398" s="918" t="s">
        <v>2865</v>
      </c>
      <c r="D398" s="918"/>
      <c r="E398" s="918"/>
      <c r="F398" s="918"/>
      <c r="G398" s="918"/>
      <c r="H398" s="918"/>
      <c r="I398" s="918"/>
      <c r="J398" s="918"/>
      <c r="K398" s="918"/>
      <c r="L398" s="181" t="s">
        <v>31</v>
      </c>
      <c r="M398" s="182"/>
      <c r="N398" s="183"/>
      <c r="X398" s="137" t="s">
        <v>2865</v>
      </c>
    </row>
    <row r="399" spans="1:25" s="132" customFormat="1" x14ac:dyDescent="0.2">
      <c r="A399" s="184"/>
      <c r="B399" s="166" t="s">
        <v>225</v>
      </c>
      <c r="C399" s="904" t="s">
        <v>808</v>
      </c>
      <c r="D399" s="904"/>
      <c r="E399" s="904"/>
      <c r="F399" s="904"/>
      <c r="G399" s="904"/>
      <c r="H399" s="904"/>
      <c r="I399" s="904"/>
      <c r="J399" s="904"/>
      <c r="K399" s="904"/>
      <c r="L399" s="185">
        <v>52956.59</v>
      </c>
      <c r="M399" s="186"/>
      <c r="N399" s="187" t="s">
        <v>31</v>
      </c>
      <c r="Y399" s="137" t="s">
        <v>808</v>
      </c>
    </row>
    <row r="400" spans="1:25" s="132" customFormat="1" x14ac:dyDescent="0.2">
      <c r="A400" s="184"/>
      <c r="B400" s="166" t="s">
        <v>31</v>
      </c>
      <c r="C400" s="904" t="s">
        <v>270</v>
      </c>
      <c r="D400" s="904"/>
      <c r="E400" s="904"/>
      <c r="F400" s="904"/>
      <c r="G400" s="904"/>
      <c r="H400" s="904"/>
      <c r="I400" s="904"/>
      <c r="J400" s="904"/>
      <c r="K400" s="904"/>
      <c r="L400" s="185" t="s">
        <v>31</v>
      </c>
      <c r="M400" s="186"/>
      <c r="N400" s="187" t="s">
        <v>31</v>
      </c>
      <c r="Y400" s="137" t="s">
        <v>270</v>
      </c>
    </row>
    <row r="401" spans="1:26" s="132" customFormat="1" x14ac:dyDescent="0.2">
      <c r="A401" s="184"/>
      <c r="B401" s="166" t="s">
        <v>31</v>
      </c>
      <c r="C401" s="904" t="s">
        <v>271</v>
      </c>
      <c r="D401" s="904"/>
      <c r="E401" s="904"/>
      <c r="F401" s="904"/>
      <c r="G401" s="904"/>
      <c r="H401" s="904"/>
      <c r="I401" s="904"/>
      <c r="J401" s="904"/>
      <c r="K401" s="904"/>
      <c r="L401" s="185">
        <v>8640.19</v>
      </c>
      <c r="M401" s="186"/>
      <c r="N401" s="187" t="s">
        <v>31</v>
      </c>
      <c r="Y401" s="137" t="s">
        <v>271</v>
      </c>
    </row>
    <row r="402" spans="1:26" s="132" customFormat="1" x14ac:dyDescent="0.2">
      <c r="A402" s="184"/>
      <c r="B402" s="166" t="s">
        <v>31</v>
      </c>
      <c r="C402" s="904" t="s">
        <v>272</v>
      </c>
      <c r="D402" s="904"/>
      <c r="E402" s="904"/>
      <c r="F402" s="904"/>
      <c r="G402" s="904"/>
      <c r="H402" s="904"/>
      <c r="I402" s="904"/>
      <c r="J402" s="904"/>
      <c r="K402" s="904"/>
      <c r="L402" s="185">
        <v>21735.56</v>
      </c>
      <c r="M402" s="186"/>
      <c r="N402" s="187" t="s">
        <v>31</v>
      </c>
      <c r="Y402" s="137" t="s">
        <v>272</v>
      </c>
    </row>
    <row r="403" spans="1:26" s="132" customFormat="1" x14ac:dyDescent="0.2">
      <c r="A403" s="184"/>
      <c r="B403" s="166" t="s">
        <v>31</v>
      </c>
      <c r="C403" s="904" t="s">
        <v>273</v>
      </c>
      <c r="D403" s="904"/>
      <c r="E403" s="904"/>
      <c r="F403" s="904"/>
      <c r="G403" s="904"/>
      <c r="H403" s="904"/>
      <c r="I403" s="904"/>
      <c r="J403" s="904"/>
      <c r="K403" s="904"/>
      <c r="L403" s="185">
        <v>5404.19</v>
      </c>
      <c r="M403" s="186"/>
      <c r="N403" s="187" t="s">
        <v>31</v>
      </c>
      <c r="Y403" s="137" t="s">
        <v>273</v>
      </c>
    </row>
    <row r="404" spans="1:26" s="132" customFormat="1" x14ac:dyDescent="0.2">
      <c r="A404" s="184"/>
      <c r="B404" s="166" t="s">
        <v>31</v>
      </c>
      <c r="C404" s="904" t="s">
        <v>274</v>
      </c>
      <c r="D404" s="904"/>
      <c r="E404" s="904"/>
      <c r="F404" s="904"/>
      <c r="G404" s="904"/>
      <c r="H404" s="904"/>
      <c r="I404" s="904"/>
      <c r="J404" s="904"/>
      <c r="K404" s="904"/>
      <c r="L404" s="185">
        <v>9815.23</v>
      </c>
      <c r="M404" s="186"/>
      <c r="N404" s="187" t="s">
        <v>31</v>
      </c>
      <c r="Y404" s="137" t="s">
        <v>274</v>
      </c>
    </row>
    <row r="405" spans="1:26" s="132" customFormat="1" x14ac:dyDescent="0.2">
      <c r="A405" s="184"/>
      <c r="B405" s="166" t="s">
        <v>31</v>
      </c>
      <c r="C405" s="904" t="s">
        <v>275</v>
      </c>
      <c r="D405" s="904"/>
      <c r="E405" s="904"/>
      <c r="F405" s="904"/>
      <c r="G405" s="904"/>
      <c r="H405" s="904"/>
      <c r="I405" s="904"/>
      <c r="J405" s="904"/>
      <c r="K405" s="904"/>
      <c r="L405" s="185">
        <v>7361.42</v>
      </c>
      <c r="M405" s="186"/>
      <c r="N405" s="187" t="s">
        <v>31</v>
      </c>
      <c r="Y405" s="137" t="s">
        <v>275</v>
      </c>
    </row>
    <row r="406" spans="1:26" s="132" customFormat="1" x14ac:dyDescent="0.2">
      <c r="A406" s="184"/>
      <c r="B406" s="166" t="s">
        <v>31</v>
      </c>
      <c r="C406" s="904" t="s">
        <v>276</v>
      </c>
      <c r="D406" s="904"/>
      <c r="E406" s="904"/>
      <c r="F406" s="904"/>
      <c r="G406" s="904"/>
      <c r="H406" s="904"/>
      <c r="I406" s="904"/>
      <c r="J406" s="904"/>
      <c r="K406" s="904"/>
      <c r="L406" s="185">
        <v>12269.04</v>
      </c>
      <c r="M406" s="186"/>
      <c r="N406" s="187" t="s">
        <v>31</v>
      </c>
      <c r="Y406" s="137" t="s">
        <v>276</v>
      </c>
    </row>
    <row r="407" spans="1:26" s="132" customFormat="1" x14ac:dyDescent="0.2">
      <c r="A407" s="184"/>
      <c r="B407" s="166" t="s">
        <v>31</v>
      </c>
      <c r="C407" s="904" t="s">
        <v>277</v>
      </c>
      <c r="D407" s="904"/>
      <c r="E407" s="904"/>
      <c r="F407" s="904"/>
      <c r="G407" s="904"/>
      <c r="H407" s="904"/>
      <c r="I407" s="904"/>
      <c r="J407" s="904"/>
      <c r="K407" s="904"/>
      <c r="L407" s="185">
        <v>9815.23</v>
      </c>
      <c r="M407" s="186"/>
      <c r="N407" s="187" t="s">
        <v>31</v>
      </c>
      <c r="Y407" s="137" t="s">
        <v>277</v>
      </c>
    </row>
    <row r="408" spans="1:26" s="132" customFormat="1" x14ac:dyDescent="0.2">
      <c r="A408" s="184"/>
      <c r="B408" s="166" t="s">
        <v>31</v>
      </c>
      <c r="C408" s="904" t="s">
        <v>278</v>
      </c>
      <c r="D408" s="904"/>
      <c r="E408" s="904"/>
      <c r="F408" s="904"/>
      <c r="G408" s="904"/>
      <c r="H408" s="904"/>
      <c r="I408" s="904"/>
      <c r="J408" s="904"/>
      <c r="K408" s="904"/>
      <c r="L408" s="185">
        <v>7361.42</v>
      </c>
      <c r="M408" s="186"/>
      <c r="N408" s="187" t="s">
        <v>31</v>
      </c>
      <c r="Y408" s="137" t="s">
        <v>278</v>
      </c>
    </row>
    <row r="409" spans="1:26" s="132" customFormat="1" x14ac:dyDescent="0.2">
      <c r="A409" s="184"/>
      <c r="B409" s="178" t="s">
        <v>31</v>
      </c>
      <c r="C409" s="919" t="s">
        <v>2866</v>
      </c>
      <c r="D409" s="919"/>
      <c r="E409" s="919"/>
      <c r="F409" s="919"/>
      <c r="G409" s="919"/>
      <c r="H409" s="919"/>
      <c r="I409" s="919"/>
      <c r="J409" s="919"/>
      <c r="K409" s="919"/>
      <c r="L409" s="188">
        <v>52956.59</v>
      </c>
      <c r="M409" s="189"/>
      <c r="N409" s="190"/>
      <c r="Z409" s="137" t="s">
        <v>2866</v>
      </c>
    </row>
    <row r="410" spans="1:26" s="132" customFormat="1" x14ac:dyDescent="0.2">
      <c r="A410" s="914" t="s">
        <v>2867</v>
      </c>
      <c r="B410" s="915"/>
      <c r="C410" s="915"/>
      <c r="D410" s="915"/>
      <c r="E410" s="915"/>
      <c r="F410" s="915"/>
      <c r="G410" s="915"/>
      <c r="H410" s="915"/>
      <c r="I410" s="915"/>
      <c r="J410" s="915"/>
      <c r="K410" s="915"/>
      <c r="L410" s="915"/>
      <c r="M410" s="915"/>
      <c r="N410" s="916"/>
      <c r="P410" s="137" t="s">
        <v>2867</v>
      </c>
    </row>
    <row r="411" spans="1:26" s="132" customFormat="1" ht="45" x14ac:dyDescent="0.2">
      <c r="A411" s="157" t="s">
        <v>366</v>
      </c>
      <c r="B411" s="158" t="s">
        <v>2868</v>
      </c>
      <c r="C411" s="917" t="s">
        <v>2869</v>
      </c>
      <c r="D411" s="917"/>
      <c r="E411" s="917"/>
      <c r="F411" s="159" t="s">
        <v>178</v>
      </c>
      <c r="G411" s="159" t="s">
        <v>31</v>
      </c>
      <c r="H411" s="159" t="s">
        <v>31</v>
      </c>
      <c r="I411" s="159" t="s">
        <v>2131</v>
      </c>
      <c r="J411" s="160" t="s">
        <v>31</v>
      </c>
      <c r="K411" s="159" t="s">
        <v>31</v>
      </c>
      <c r="L411" s="160" t="s">
        <v>31</v>
      </c>
      <c r="M411" s="161" t="s">
        <v>31</v>
      </c>
      <c r="N411" s="162" t="s">
        <v>31</v>
      </c>
      <c r="Q411" s="137" t="s">
        <v>2869</v>
      </c>
    </row>
    <row r="412" spans="1:26" s="132" customFormat="1" x14ac:dyDescent="0.2">
      <c r="A412" s="165"/>
      <c r="B412" s="166" t="s">
        <v>2737</v>
      </c>
      <c r="C412" s="904" t="s">
        <v>2738</v>
      </c>
      <c r="D412" s="904"/>
      <c r="E412" s="904"/>
      <c r="F412" s="904"/>
      <c r="G412" s="904"/>
      <c r="H412" s="904"/>
      <c r="I412" s="904"/>
      <c r="J412" s="904"/>
      <c r="K412" s="904"/>
      <c r="L412" s="904"/>
      <c r="M412" s="904"/>
      <c r="N412" s="912"/>
      <c r="S412" s="137" t="s">
        <v>2738</v>
      </c>
    </row>
    <row r="413" spans="1:26" s="132" customFormat="1" ht="22.5" x14ac:dyDescent="0.2">
      <c r="A413" s="165"/>
      <c r="B413" s="166" t="s">
        <v>711</v>
      </c>
      <c r="C413" s="904" t="s">
        <v>2870</v>
      </c>
      <c r="D413" s="904"/>
      <c r="E413" s="904"/>
      <c r="F413" s="904"/>
      <c r="G413" s="904"/>
      <c r="H413" s="904"/>
      <c r="I413" s="904"/>
      <c r="J413" s="904"/>
      <c r="K413" s="904"/>
      <c r="L413" s="904"/>
      <c r="M413" s="904"/>
      <c r="N413" s="912"/>
      <c r="S413" s="137" t="s">
        <v>2870</v>
      </c>
    </row>
    <row r="414" spans="1:26" s="132" customFormat="1" x14ac:dyDescent="0.2">
      <c r="A414" s="167"/>
      <c r="B414" s="166" t="s">
        <v>225</v>
      </c>
      <c r="C414" s="904" t="s">
        <v>255</v>
      </c>
      <c r="D414" s="904"/>
      <c r="E414" s="904"/>
      <c r="F414" s="168" t="s">
        <v>31</v>
      </c>
      <c r="G414" s="168" t="s">
        <v>31</v>
      </c>
      <c r="H414" s="168" t="s">
        <v>31</v>
      </c>
      <c r="I414" s="168" t="s">
        <v>31</v>
      </c>
      <c r="J414" s="169">
        <v>413.1</v>
      </c>
      <c r="K414" s="168" t="s">
        <v>2871</v>
      </c>
      <c r="L414" s="169">
        <v>30119.95</v>
      </c>
      <c r="M414" s="170" t="s">
        <v>31</v>
      </c>
      <c r="N414" s="171" t="s">
        <v>31</v>
      </c>
      <c r="T414" s="137" t="s">
        <v>255</v>
      </c>
    </row>
    <row r="415" spans="1:26" s="132" customFormat="1" x14ac:dyDescent="0.2">
      <c r="A415" s="167"/>
      <c r="B415" s="166" t="s">
        <v>235</v>
      </c>
      <c r="C415" s="904" t="s">
        <v>236</v>
      </c>
      <c r="D415" s="904"/>
      <c r="E415" s="904"/>
      <c r="F415" s="168" t="s">
        <v>31</v>
      </c>
      <c r="G415" s="168" t="s">
        <v>31</v>
      </c>
      <c r="H415" s="168" t="s">
        <v>31</v>
      </c>
      <c r="I415" s="168" t="s">
        <v>31</v>
      </c>
      <c r="J415" s="169">
        <v>119.56</v>
      </c>
      <c r="K415" s="168" t="s">
        <v>2871</v>
      </c>
      <c r="L415" s="169">
        <v>8717.36</v>
      </c>
      <c r="M415" s="170" t="s">
        <v>31</v>
      </c>
      <c r="N415" s="171" t="s">
        <v>31</v>
      </c>
      <c r="T415" s="137" t="s">
        <v>236</v>
      </c>
    </row>
    <row r="416" spans="1:26" s="132" customFormat="1" x14ac:dyDescent="0.2">
      <c r="A416" s="167"/>
      <c r="B416" s="166" t="s">
        <v>238</v>
      </c>
      <c r="C416" s="904" t="s">
        <v>239</v>
      </c>
      <c r="D416" s="904"/>
      <c r="E416" s="904"/>
      <c r="F416" s="168" t="s">
        <v>31</v>
      </c>
      <c r="G416" s="168" t="s">
        <v>31</v>
      </c>
      <c r="H416" s="168" t="s">
        <v>31</v>
      </c>
      <c r="I416" s="168" t="s">
        <v>31</v>
      </c>
      <c r="J416" s="169">
        <v>12.38</v>
      </c>
      <c r="K416" s="168" t="s">
        <v>2871</v>
      </c>
      <c r="L416" s="169">
        <v>902.65</v>
      </c>
      <c r="M416" s="170" t="s">
        <v>31</v>
      </c>
      <c r="N416" s="171" t="s">
        <v>31</v>
      </c>
      <c r="T416" s="137" t="s">
        <v>239</v>
      </c>
    </row>
    <row r="417" spans="1:25" s="132" customFormat="1" x14ac:dyDescent="0.2">
      <c r="A417" s="167"/>
      <c r="B417" s="166" t="s">
        <v>256</v>
      </c>
      <c r="C417" s="904" t="s">
        <v>257</v>
      </c>
      <c r="D417" s="904"/>
      <c r="E417" s="904"/>
      <c r="F417" s="168" t="s">
        <v>31</v>
      </c>
      <c r="G417" s="168" t="s">
        <v>31</v>
      </c>
      <c r="H417" s="168" t="s">
        <v>31</v>
      </c>
      <c r="I417" s="168" t="s">
        <v>31</v>
      </c>
      <c r="J417" s="169">
        <v>282.18</v>
      </c>
      <c r="K417" s="168" t="s">
        <v>1086</v>
      </c>
      <c r="L417" s="169">
        <v>18369.919999999998</v>
      </c>
      <c r="M417" s="170" t="s">
        <v>31</v>
      </c>
      <c r="N417" s="171" t="s">
        <v>31</v>
      </c>
      <c r="T417" s="137" t="s">
        <v>257</v>
      </c>
    </row>
    <row r="418" spans="1:25" s="132" customFormat="1" x14ac:dyDescent="0.2">
      <c r="A418" s="167"/>
      <c r="B418" s="166" t="s">
        <v>31</v>
      </c>
      <c r="C418" s="904" t="s">
        <v>258</v>
      </c>
      <c r="D418" s="904"/>
      <c r="E418" s="904"/>
      <c r="F418" s="168" t="s">
        <v>241</v>
      </c>
      <c r="G418" s="168" t="s">
        <v>1606</v>
      </c>
      <c r="H418" s="168" t="s">
        <v>2871</v>
      </c>
      <c r="I418" s="168" t="s">
        <v>2872</v>
      </c>
      <c r="J418" s="169" t="s">
        <v>31</v>
      </c>
      <c r="K418" s="168" t="s">
        <v>31</v>
      </c>
      <c r="L418" s="169" t="s">
        <v>31</v>
      </c>
      <c r="M418" s="170" t="s">
        <v>31</v>
      </c>
      <c r="N418" s="171" t="s">
        <v>31</v>
      </c>
      <c r="U418" s="137" t="s">
        <v>258</v>
      </c>
    </row>
    <row r="419" spans="1:25" s="132" customFormat="1" x14ac:dyDescent="0.2">
      <c r="A419" s="167"/>
      <c r="B419" s="166" t="s">
        <v>31</v>
      </c>
      <c r="C419" s="904" t="s">
        <v>240</v>
      </c>
      <c r="D419" s="904"/>
      <c r="E419" s="904"/>
      <c r="F419" s="168" t="s">
        <v>241</v>
      </c>
      <c r="G419" s="168" t="s">
        <v>1499</v>
      </c>
      <c r="H419" s="168" t="s">
        <v>2871</v>
      </c>
      <c r="I419" s="168" t="s">
        <v>2873</v>
      </c>
      <c r="J419" s="169" t="s">
        <v>31</v>
      </c>
      <c r="K419" s="168" t="s">
        <v>31</v>
      </c>
      <c r="L419" s="169" t="s">
        <v>31</v>
      </c>
      <c r="M419" s="170" t="s">
        <v>31</v>
      </c>
      <c r="N419" s="171" t="s">
        <v>31</v>
      </c>
      <c r="U419" s="137" t="s">
        <v>240</v>
      </c>
    </row>
    <row r="420" spans="1:25" s="132" customFormat="1" x14ac:dyDescent="0.2">
      <c r="A420" s="167"/>
      <c r="B420" s="166" t="s">
        <v>31</v>
      </c>
      <c r="C420" s="917" t="s">
        <v>244</v>
      </c>
      <c r="D420" s="917"/>
      <c r="E420" s="917"/>
      <c r="F420" s="159" t="s">
        <v>31</v>
      </c>
      <c r="G420" s="159" t="s">
        <v>31</v>
      </c>
      <c r="H420" s="159" t="s">
        <v>31</v>
      </c>
      <c r="I420" s="159" t="s">
        <v>31</v>
      </c>
      <c r="J420" s="160">
        <v>814.84</v>
      </c>
      <c r="K420" s="159" t="s">
        <v>31</v>
      </c>
      <c r="L420" s="160">
        <v>57207.23</v>
      </c>
      <c r="M420" s="161" t="s">
        <v>31</v>
      </c>
      <c r="N420" s="162" t="s">
        <v>31</v>
      </c>
      <c r="V420" s="137" t="s">
        <v>244</v>
      </c>
    </row>
    <row r="421" spans="1:25" s="132" customFormat="1" x14ac:dyDescent="0.2">
      <c r="A421" s="167"/>
      <c r="B421" s="166" t="s">
        <v>31</v>
      </c>
      <c r="C421" s="904" t="s">
        <v>245</v>
      </c>
      <c r="D421" s="904"/>
      <c r="E421" s="904"/>
      <c r="F421" s="168" t="s">
        <v>31</v>
      </c>
      <c r="G421" s="168" t="s">
        <v>31</v>
      </c>
      <c r="H421" s="168" t="s">
        <v>31</v>
      </c>
      <c r="I421" s="168" t="s">
        <v>31</v>
      </c>
      <c r="J421" s="169" t="s">
        <v>31</v>
      </c>
      <c r="K421" s="168" t="s">
        <v>31</v>
      </c>
      <c r="L421" s="169">
        <v>31022.6</v>
      </c>
      <c r="M421" s="170" t="s">
        <v>31</v>
      </c>
      <c r="N421" s="171" t="s">
        <v>31</v>
      </c>
      <c r="U421" s="137" t="s">
        <v>245</v>
      </c>
    </row>
    <row r="422" spans="1:25" s="132" customFormat="1" ht="22.5" x14ac:dyDescent="0.2">
      <c r="A422" s="167"/>
      <c r="B422" s="166" t="s">
        <v>699</v>
      </c>
      <c r="C422" s="904" t="s">
        <v>700</v>
      </c>
      <c r="D422" s="904"/>
      <c r="E422" s="904"/>
      <c r="F422" s="168" t="s">
        <v>144</v>
      </c>
      <c r="G422" s="168" t="s">
        <v>537</v>
      </c>
      <c r="H422" s="168" t="s">
        <v>31</v>
      </c>
      <c r="I422" s="168" t="s">
        <v>537</v>
      </c>
      <c r="J422" s="169" t="s">
        <v>31</v>
      </c>
      <c r="K422" s="168" t="s">
        <v>31</v>
      </c>
      <c r="L422" s="169">
        <v>24818.080000000002</v>
      </c>
      <c r="M422" s="170" t="s">
        <v>31</v>
      </c>
      <c r="N422" s="171" t="s">
        <v>31</v>
      </c>
      <c r="U422" s="137" t="s">
        <v>700</v>
      </c>
    </row>
    <row r="423" spans="1:25" s="132" customFormat="1" ht="22.5" x14ac:dyDescent="0.2">
      <c r="A423" s="167"/>
      <c r="B423" s="166" t="s">
        <v>701</v>
      </c>
      <c r="C423" s="904" t="s">
        <v>702</v>
      </c>
      <c r="D423" s="904"/>
      <c r="E423" s="904"/>
      <c r="F423" s="168" t="s">
        <v>144</v>
      </c>
      <c r="G423" s="168" t="s">
        <v>703</v>
      </c>
      <c r="H423" s="168" t="s">
        <v>31</v>
      </c>
      <c r="I423" s="168" t="s">
        <v>703</v>
      </c>
      <c r="J423" s="169" t="s">
        <v>31</v>
      </c>
      <c r="K423" s="168" t="s">
        <v>31</v>
      </c>
      <c r="L423" s="169">
        <v>18613.560000000001</v>
      </c>
      <c r="M423" s="170" t="s">
        <v>31</v>
      </c>
      <c r="N423" s="171" t="s">
        <v>31</v>
      </c>
      <c r="U423" s="137" t="s">
        <v>702</v>
      </c>
    </row>
    <row r="424" spans="1:25" s="132" customFormat="1" x14ac:dyDescent="0.2">
      <c r="A424" s="172"/>
      <c r="B424" s="173"/>
      <c r="C424" s="918" t="s">
        <v>252</v>
      </c>
      <c r="D424" s="918"/>
      <c r="E424" s="918"/>
      <c r="F424" s="174" t="s">
        <v>31</v>
      </c>
      <c r="G424" s="174" t="s">
        <v>31</v>
      </c>
      <c r="H424" s="174" t="s">
        <v>31</v>
      </c>
      <c r="I424" s="174" t="s">
        <v>31</v>
      </c>
      <c r="J424" s="175" t="s">
        <v>31</v>
      </c>
      <c r="K424" s="174" t="s">
        <v>31</v>
      </c>
      <c r="L424" s="175">
        <v>100638.87</v>
      </c>
      <c r="M424" s="161" t="s">
        <v>31</v>
      </c>
      <c r="N424" s="176" t="s">
        <v>31</v>
      </c>
      <c r="W424" s="137" t="s">
        <v>252</v>
      </c>
    </row>
    <row r="425" spans="1:25" s="132" customFormat="1" ht="1.5" customHeight="1" x14ac:dyDescent="0.2">
      <c r="A425" s="177"/>
      <c r="B425" s="173"/>
      <c r="C425" s="173"/>
      <c r="D425" s="173"/>
      <c r="E425" s="173"/>
      <c r="F425" s="177"/>
      <c r="G425" s="177"/>
      <c r="H425" s="177"/>
      <c r="I425" s="177"/>
      <c r="J425" s="178"/>
      <c r="K425" s="177"/>
      <c r="L425" s="178"/>
      <c r="M425" s="168"/>
      <c r="N425" s="178"/>
    </row>
    <row r="426" spans="1:25" s="132" customFormat="1" x14ac:dyDescent="0.2">
      <c r="A426" s="179"/>
      <c r="B426" s="180" t="s">
        <v>31</v>
      </c>
      <c r="C426" s="918" t="s">
        <v>2874</v>
      </c>
      <c r="D426" s="918"/>
      <c r="E426" s="918"/>
      <c r="F426" s="918"/>
      <c r="G426" s="918"/>
      <c r="H426" s="918"/>
      <c r="I426" s="918"/>
      <c r="J426" s="918"/>
      <c r="K426" s="918"/>
      <c r="L426" s="181" t="s">
        <v>31</v>
      </c>
      <c r="M426" s="182"/>
      <c r="N426" s="183"/>
      <c r="X426" s="137" t="s">
        <v>2874</v>
      </c>
    </row>
    <row r="427" spans="1:25" s="132" customFormat="1" x14ac:dyDescent="0.2">
      <c r="A427" s="184"/>
      <c r="B427" s="166" t="s">
        <v>225</v>
      </c>
      <c r="C427" s="904" t="s">
        <v>808</v>
      </c>
      <c r="D427" s="904"/>
      <c r="E427" s="904"/>
      <c r="F427" s="904"/>
      <c r="G427" s="904"/>
      <c r="H427" s="904"/>
      <c r="I427" s="904"/>
      <c r="J427" s="904"/>
      <c r="K427" s="904"/>
      <c r="L427" s="185">
        <v>100638.87</v>
      </c>
      <c r="M427" s="186"/>
      <c r="N427" s="187" t="s">
        <v>31</v>
      </c>
      <c r="Y427" s="137" t="s">
        <v>808</v>
      </c>
    </row>
    <row r="428" spans="1:25" s="132" customFormat="1" x14ac:dyDescent="0.2">
      <c r="A428" s="184"/>
      <c r="B428" s="166" t="s">
        <v>31</v>
      </c>
      <c r="C428" s="904" t="s">
        <v>270</v>
      </c>
      <c r="D428" s="904"/>
      <c r="E428" s="904"/>
      <c r="F428" s="904"/>
      <c r="G428" s="904"/>
      <c r="H428" s="904"/>
      <c r="I428" s="904"/>
      <c r="J428" s="904"/>
      <c r="K428" s="904"/>
      <c r="L428" s="185" t="s">
        <v>31</v>
      </c>
      <c r="M428" s="186"/>
      <c r="N428" s="187" t="s">
        <v>31</v>
      </c>
      <c r="Y428" s="137" t="s">
        <v>270</v>
      </c>
    </row>
    <row r="429" spans="1:25" s="132" customFormat="1" x14ac:dyDescent="0.2">
      <c r="A429" s="184"/>
      <c r="B429" s="166" t="s">
        <v>31</v>
      </c>
      <c r="C429" s="904" t="s">
        <v>271</v>
      </c>
      <c r="D429" s="904"/>
      <c r="E429" s="904"/>
      <c r="F429" s="904"/>
      <c r="G429" s="904"/>
      <c r="H429" s="904"/>
      <c r="I429" s="904"/>
      <c r="J429" s="904"/>
      <c r="K429" s="904"/>
      <c r="L429" s="185">
        <v>30119.95</v>
      </c>
      <c r="M429" s="186"/>
      <c r="N429" s="187" t="s">
        <v>31</v>
      </c>
      <c r="Y429" s="137" t="s">
        <v>271</v>
      </c>
    </row>
    <row r="430" spans="1:25" s="132" customFormat="1" x14ac:dyDescent="0.2">
      <c r="A430" s="184"/>
      <c r="B430" s="166" t="s">
        <v>31</v>
      </c>
      <c r="C430" s="904" t="s">
        <v>272</v>
      </c>
      <c r="D430" s="904"/>
      <c r="E430" s="904"/>
      <c r="F430" s="904"/>
      <c r="G430" s="904"/>
      <c r="H430" s="904"/>
      <c r="I430" s="904"/>
      <c r="J430" s="904"/>
      <c r="K430" s="904"/>
      <c r="L430" s="185">
        <v>8717.36</v>
      </c>
      <c r="M430" s="186"/>
      <c r="N430" s="187" t="s">
        <v>31</v>
      </c>
      <c r="Y430" s="137" t="s">
        <v>272</v>
      </c>
    </row>
    <row r="431" spans="1:25" s="132" customFormat="1" x14ac:dyDescent="0.2">
      <c r="A431" s="184"/>
      <c r="B431" s="166" t="s">
        <v>31</v>
      </c>
      <c r="C431" s="904" t="s">
        <v>273</v>
      </c>
      <c r="D431" s="904"/>
      <c r="E431" s="904"/>
      <c r="F431" s="904"/>
      <c r="G431" s="904"/>
      <c r="H431" s="904"/>
      <c r="I431" s="904"/>
      <c r="J431" s="904"/>
      <c r="K431" s="904"/>
      <c r="L431" s="185">
        <v>18369.919999999998</v>
      </c>
      <c r="M431" s="186"/>
      <c r="N431" s="187" t="s">
        <v>31</v>
      </c>
      <c r="Y431" s="137" t="s">
        <v>273</v>
      </c>
    </row>
    <row r="432" spans="1:25" s="132" customFormat="1" x14ac:dyDescent="0.2">
      <c r="A432" s="184"/>
      <c r="B432" s="166" t="s">
        <v>31</v>
      </c>
      <c r="C432" s="904" t="s">
        <v>274</v>
      </c>
      <c r="D432" s="904"/>
      <c r="E432" s="904"/>
      <c r="F432" s="904"/>
      <c r="G432" s="904"/>
      <c r="H432" s="904"/>
      <c r="I432" s="904"/>
      <c r="J432" s="904"/>
      <c r="K432" s="904"/>
      <c r="L432" s="185">
        <v>24818.080000000002</v>
      </c>
      <c r="M432" s="186"/>
      <c r="N432" s="187" t="s">
        <v>31</v>
      </c>
      <c r="Y432" s="137" t="s">
        <v>274</v>
      </c>
    </row>
    <row r="433" spans="1:30" s="132" customFormat="1" x14ac:dyDescent="0.2">
      <c r="A433" s="184"/>
      <c r="B433" s="166" t="s">
        <v>31</v>
      </c>
      <c r="C433" s="904" t="s">
        <v>275</v>
      </c>
      <c r="D433" s="904"/>
      <c r="E433" s="904"/>
      <c r="F433" s="904"/>
      <c r="G433" s="904"/>
      <c r="H433" s="904"/>
      <c r="I433" s="904"/>
      <c r="J433" s="904"/>
      <c r="K433" s="904"/>
      <c r="L433" s="185">
        <v>18613.560000000001</v>
      </c>
      <c r="M433" s="186"/>
      <c r="N433" s="187" t="s">
        <v>31</v>
      </c>
      <c r="Y433" s="137" t="s">
        <v>275</v>
      </c>
    </row>
    <row r="434" spans="1:30" s="132" customFormat="1" x14ac:dyDescent="0.2">
      <c r="A434" s="184"/>
      <c r="B434" s="166" t="s">
        <v>31</v>
      </c>
      <c r="C434" s="904" t="s">
        <v>276</v>
      </c>
      <c r="D434" s="904"/>
      <c r="E434" s="904"/>
      <c r="F434" s="904"/>
      <c r="G434" s="904"/>
      <c r="H434" s="904"/>
      <c r="I434" s="904"/>
      <c r="J434" s="904"/>
      <c r="K434" s="904"/>
      <c r="L434" s="185">
        <v>31022.6</v>
      </c>
      <c r="M434" s="186"/>
      <c r="N434" s="187" t="s">
        <v>31</v>
      </c>
      <c r="Y434" s="137" t="s">
        <v>276</v>
      </c>
    </row>
    <row r="435" spans="1:30" s="132" customFormat="1" x14ac:dyDescent="0.2">
      <c r="A435" s="184"/>
      <c r="B435" s="166" t="s">
        <v>31</v>
      </c>
      <c r="C435" s="904" t="s">
        <v>277</v>
      </c>
      <c r="D435" s="904"/>
      <c r="E435" s="904"/>
      <c r="F435" s="904"/>
      <c r="G435" s="904"/>
      <c r="H435" s="904"/>
      <c r="I435" s="904"/>
      <c r="J435" s="904"/>
      <c r="K435" s="904"/>
      <c r="L435" s="185">
        <v>24818.080000000002</v>
      </c>
      <c r="M435" s="186"/>
      <c r="N435" s="187" t="s">
        <v>31</v>
      </c>
      <c r="Y435" s="137" t="s">
        <v>277</v>
      </c>
    </row>
    <row r="436" spans="1:30" s="132" customFormat="1" x14ac:dyDescent="0.2">
      <c r="A436" s="184"/>
      <c r="B436" s="166" t="s">
        <v>31</v>
      </c>
      <c r="C436" s="904" t="s">
        <v>278</v>
      </c>
      <c r="D436" s="904"/>
      <c r="E436" s="904"/>
      <c r="F436" s="904"/>
      <c r="G436" s="904"/>
      <c r="H436" s="904"/>
      <c r="I436" s="904"/>
      <c r="J436" s="904"/>
      <c r="K436" s="904"/>
      <c r="L436" s="185">
        <v>18613.560000000001</v>
      </c>
      <c r="M436" s="186"/>
      <c r="N436" s="187" t="s">
        <v>31</v>
      </c>
      <c r="Y436" s="137" t="s">
        <v>278</v>
      </c>
    </row>
    <row r="437" spans="1:30" s="132" customFormat="1" x14ac:dyDescent="0.2">
      <c r="A437" s="184"/>
      <c r="B437" s="178" t="s">
        <v>31</v>
      </c>
      <c r="C437" s="919" t="s">
        <v>2875</v>
      </c>
      <c r="D437" s="919"/>
      <c r="E437" s="919"/>
      <c r="F437" s="919"/>
      <c r="G437" s="919"/>
      <c r="H437" s="919"/>
      <c r="I437" s="919"/>
      <c r="J437" s="919"/>
      <c r="K437" s="919"/>
      <c r="L437" s="188">
        <v>100638.87</v>
      </c>
      <c r="M437" s="189"/>
      <c r="N437" s="190"/>
      <c r="Z437" s="137" t="s">
        <v>2875</v>
      </c>
    </row>
    <row r="438" spans="1:30" s="132" customFormat="1" x14ac:dyDescent="0.2">
      <c r="A438" s="914" t="s">
        <v>2876</v>
      </c>
      <c r="B438" s="915"/>
      <c r="C438" s="915"/>
      <c r="D438" s="915"/>
      <c r="E438" s="915"/>
      <c r="F438" s="915"/>
      <c r="G438" s="915"/>
      <c r="H438" s="915"/>
      <c r="I438" s="915"/>
      <c r="J438" s="915"/>
      <c r="K438" s="915"/>
      <c r="L438" s="915"/>
      <c r="M438" s="915"/>
      <c r="N438" s="916"/>
      <c r="P438" s="137" t="s">
        <v>2876</v>
      </c>
    </row>
    <row r="439" spans="1:30" s="132" customFormat="1" ht="22.5" x14ac:dyDescent="0.2">
      <c r="A439" s="157" t="s">
        <v>368</v>
      </c>
      <c r="B439" s="158" t="s">
        <v>2877</v>
      </c>
      <c r="C439" s="917" t="s">
        <v>2878</v>
      </c>
      <c r="D439" s="917"/>
      <c r="E439" s="917"/>
      <c r="F439" s="159" t="s">
        <v>2798</v>
      </c>
      <c r="G439" s="159" t="s">
        <v>31</v>
      </c>
      <c r="H439" s="159" t="s">
        <v>31</v>
      </c>
      <c r="I439" s="159" t="s">
        <v>225</v>
      </c>
      <c r="J439" s="160">
        <v>56192851.07</v>
      </c>
      <c r="K439" s="159" t="s">
        <v>706</v>
      </c>
      <c r="L439" s="160">
        <v>56867165.280000001</v>
      </c>
      <c r="M439" s="161" t="s">
        <v>31</v>
      </c>
      <c r="N439" s="162" t="s">
        <v>31</v>
      </c>
      <c r="Q439" s="137" t="s">
        <v>2878</v>
      </c>
    </row>
    <row r="440" spans="1:30" s="132" customFormat="1" x14ac:dyDescent="0.2">
      <c r="A440" s="163"/>
      <c r="B440" s="164"/>
      <c r="C440" s="904" t="s">
        <v>2879</v>
      </c>
      <c r="D440" s="904"/>
      <c r="E440" s="904"/>
      <c r="F440" s="904"/>
      <c r="G440" s="904"/>
      <c r="H440" s="904"/>
      <c r="I440" s="904"/>
      <c r="J440" s="904"/>
      <c r="K440" s="904"/>
      <c r="L440" s="904"/>
      <c r="M440" s="904"/>
      <c r="N440" s="912"/>
      <c r="AB440" s="137" t="s">
        <v>2879</v>
      </c>
    </row>
    <row r="441" spans="1:30" s="132" customFormat="1" ht="22.5" x14ac:dyDescent="0.2">
      <c r="A441" s="165"/>
      <c r="B441" s="166" t="s">
        <v>708</v>
      </c>
      <c r="C441" s="904" t="s">
        <v>709</v>
      </c>
      <c r="D441" s="904"/>
      <c r="E441" s="904"/>
      <c r="F441" s="904"/>
      <c r="G441" s="904"/>
      <c r="H441" s="904"/>
      <c r="I441" s="904"/>
      <c r="J441" s="904"/>
      <c r="K441" s="904"/>
      <c r="L441" s="904"/>
      <c r="M441" s="904"/>
      <c r="N441" s="912"/>
      <c r="S441" s="137" t="s">
        <v>709</v>
      </c>
    </row>
    <row r="442" spans="1:30" s="132" customFormat="1" ht="1.5" customHeight="1" x14ac:dyDescent="0.2">
      <c r="A442" s="177"/>
      <c r="B442" s="173"/>
      <c r="C442" s="173"/>
      <c r="D442" s="173"/>
      <c r="E442" s="173"/>
      <c r="F442" s="177"/>
      <c r="G442" s="177"/>
      <c r="H442" s="177"/>
      <c r="I442" s="177"/>
      <c r="J442" s="178"/>
      <c r="K442" s="177"/>
      <c r="L442" s="178"/>
      <c r="M442" s="168"/>
      <c r="N442" s="178"/>
    </row>
    <row r="443" spans="1:30" s="132" customFormat="1" x14ac:dyDescent="0.2">
      <c r="A443" s="179"/>
      <c r="B443" s="180" t="s">
        <v>31</v>
      </c>
      <c r="C443" s="918" t="s">
        <v>2880</v>
      </c>
      <c r="D443" s="918"/>
      <c r="E443" s="918"/>
      <c r="F443" s="918"/>
      <c r="G443" s="918"/>
      <c r="H443" s="918"/>
      <c r="I443" s="918"/>
      <c r="J443" s="918"/>
      <c r="K443" s="918"/>
      <c r="L443" s="181" t="s">
        <v>31</v>
      </c>
      <c r="M443" s="182"/>
      <c r="N443" s="183"/>
      <c r="X443" s="137" t="s">
        <v>2880</v>
      </c>
    </row>
    <row r="444" spans="1:30" s="132" customFormat="1" x14ac:dyDescent="0.2">
      <c r="A444" s="184"/>
      <c r="B444" s="166" t="s">
        <v>235</v>
      </c>
      <c r="C444" s="904" t="s">
        <v>809</v>
      </c>
      <c r="D444" s="904"/>
      <c r="E444" s="904"/>
      <c r="F444" s="904"/>
      <c r="G444" s="904"/>
      <c r="H444" s="904"/>
      <c r="I444" s="904"/>
      <c r="J444" s="904"/>
      <c r="K444" s="904"/>
      <c r="L444" s="185">
        <v>56867165.280000001</v>
      </c>
      <c r="M444" s="186"/>
      <c r="N444" s="187" t="s">
        <v>31</v>
      </c>
      <c r="Y444" s="137" t="s">
        <v>809</v>
      </c>
    </row>
    <row r="445" spans="1:30" s="132" customFormat="1" x14ac:dyDescent="0.2">
      <c r="A445" s="184"/>
      <c r="B445" s="178" t="s">
        <v>31</v>
      </c>
      <c r="C445" s="919" t="s">
        <v>2881</v>
      </c>
      <c r="D445" s="919"/>
      <c r="E445" s="919"/>
      <c r="F445" s="919"/>
      <c r="G445" s="919"/>
      <c r="H445" s="919"/>
      <c r="I445" s="919"/>
      <c r="J445" s="919"/>
      <c r="K445" s="919"/>
      <c r="L445" s="188">
        <v>56867165.280000001</v>
      </c>
      <c r="M445" s="189"/>
      <c r="N445" s="190"/>
      <c r="Z445" s="137" t="s">
        <v>2881</v>
      </c>
    </row>
    <row r="446" spans="1:30" s="132" customFormat="1" ht="2.25" customHeight="1" x14ac:dyDescent="0.2"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91"/>
      <c r="M446" s="192"/>
      <c r="N446" s="193"/>
    </row>
    <row r="447" spans="1:30" s="132" customFormat="1" x14ac:dyDescent="0.2">
      <c r="A447" s="179"/>
      <c r="B447" s="180" t="s">
        <v>31</v>
      </c>
      <c r="C447" s="918" t="s">
        <v>466</v>
      </c>
      <c r="D447" s="918"/>
      <c r="E447" s="918"/>
      <c r="F447" s="918"/>
      <c r="G447" s="918"/>
      <c r="H447" s="918"/>
      <c r="I447" s="918"/>
      <c r="J447" s="918"/>
      <c r="K447" s="918"/>
      <c r="L447" s="181" t="s">
        <v>31</v>
      </c>
      <c r="M447" s="182" t="s">
        <v>31</v>
      </c>
      <c r="N447" s="183" t="s">
        <v>31</v>
      </c>
      <c r="AC447" s="137" t="s">
        <v>466</v>
      </c>
    </row>
    <row r="448" spans="1:30" s="132" customFormat="1" x14ac:dyDescent="0.2">
      <c r="A448" s="184"/>
      <c r="B448" s="166" t="s">
        <v>225</v>
      </c>
      <c r="C448" s="904" t="s">
        <v>269</v>
      </c>
      <c r="D448" s="904"/>
      <c r="E448" s="904"/>
      <c r="F448" s="904"/>
      <c r="G448" s="904"/>
      <c r="H448" s="904"/>
      <c r="I448" s="904"/>
      <c r="J448" s="904"/>
      <c r="K448" s="904"/>
      <c r="L448" s="185">
        <v>229594.91</v>
      </c>
      <c r="M448" s="186">
        <v>7.3</v>
      </c>
      <c r="N448" s="187">
        <v>1676043</v>
      </c>
      <c r="AD448" s="137" t="s">
        <v>269</v>
      </c>
    </row>
    <row r="449" spans="1:33" x14ac:dyDescent="0.2">
      <c r="A449" s="184"/>
      <c r="B449" s="166" t="s">
        <v>31</v>
      </c>
      <c r="C449" s="904" t="s">
        <v>270</v>
      </c>
      <c r="D449" s="904"/>
      <c r="E449" s="904"/>
      <c r="F449" s="904"/>
      <c r="G449" s="904"/>
      <c r="H449" s="904"/>
      <c r="I449" s="904"/>
      <c r="J449" s="904"/>
      <c r="K449" s="904"/>
      <c r="L449" s="185" t="s">
        <v>31</v>
      </c>
      <c r="M449" s="186" t="s">
        <v>31</v>
      </c>
      <c r="N449" s="187" t="s">
        <v>31</v>
      </c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132"/>
      <c r="AB449" s="132"/>
      <c r="AC449" s="132"/>
      <c r="AD449" s="137" t="s">
        <v>270</v>
      </c>
      <c r="AE449" s="132"/>
    </row>
    <row r="450" spans="1:33" x14ac:dyDescent="0.2">
      <c r="A450" s="184"/>
      <c r="B450" s="166" t="s">
        <v>31</v>
      </c>
      <c r="C450" s="904" t="s">
        <v>271</v>
      </c>
      <c r="D450" s="904"/>
      <c r="E450" s="904"/>
      <c r="F450" s="904"/>
      <c r="G450" s="904"/>
      <c r="H450" s="904"/>
      <c r="I450" s="904"/>
      <c r="J450" s="904"/>
      <c r="K450" s="904"/>
      <c r="L450" s="185">
        <v>39838.94</v>
      </c>
      <c r="M450" s="186" t="s">
        <v>31</v>
      </c>
      <c r="N450" s="187" t="s">
        <v>31</v>
      </c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132"/>
      <c r="AB450" s="132"/>
      <c r="AC450" s="132"/>
      <c r="AD450" s="137" t="s">
        <v>271</v>
      </c>
      <c r="AE450" s="132"/>
    </row>
    <row r="451" spans="1:33" x14ac:dyDescent="0.2">
      <c r="A451" s="184"/>
      <c r="B451" s="166" t="s">
        <v>31</v>
      </c>
      <c r="C451" s="904" t="s">
        <v>272</v>
      </c>
      <c r="D451" s="904"/>
      <c r="E451" s="904"/>
      <c r="F451" s="904"/>
      <c r="G451" s="904"/>
      <c r="H451" s="904"/>
      <c r="I451" s="904"/>
      <c r="J451" s="904"/>
      <c r="K451" s="904"/>
      <c r="L451" s="185">
        <v>81776.81</v>
      </c>
      <c r="M451" s="186" t="s">
        <v>31</v>
      </c>
      <c r="N451" s="187" t="s">
        <v>31</v>
      </c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132"/>
      <c r="AB451" s="132"/>
      <c r="AC451" s="132"/>
      <c r="AD451" s="137" t="s">
        <v>272</v>
      </c>
      <c r="AE451" s="132"/>
    </row>
    <row r="452" spans="1:33" x14ac:dyDescent="0.2">
      <c r="A452" s="184"/>
      <c r="B452" s="166" t="s">
        <v>31</v>
      </c>
      <c r="C452" s="904" t="s">
        <v>273</v>
      </c>
      <c r="D452" s="904"/>
      <c r="E452" s="904"/>
      <c r="F452" s="904"/>
      <c r="G452" s="904"/>
      <c r="H452" s="904"/>
      <c r="I452" s="904"/>
      <c r="J452" s="904"/>
      <c r="K452" s="904"/>
      <c r="L452" s="185">
        <v>22322.57</v>
      </c>
      <c r="M452" s="186" t="s">
        <v>31</v>
      </c>
      <c r="N452" s="187" t="s">
        <v>31</v>
      </c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132"/>
      <c r="AB452" s="132"/>
      <c r="AC452" s="132"/>
      <c r="AD452" s="137" t="s">
        <v>273</v>
      </c>
      <c r="AE452" s="132"/>
    </row>
    <row r="453" spans="1:33" x14ac:dyDescent="0.2">
      <c r="A453" s="184"/>
      <c r="B453" s="166" t="s">
        <v>31</v>
      </c>
      <c r="C453" s="904" t="s">
        <v>274</v>
      </c>
      <c r="D453" s="904"/>
      <c r="E453" s="904"/>
      <c r="F453" s="904"/>
      <c r="G453" s="904"/>
      <c r="H453" s="904"/>
      <c r="I453" s="904"/>
      <c r="J453" s="904"/>
      <c r="K453" s="904"/>
      <c r="L453" s="185">
        <v>44051.96</v>
      </c>
      <c r="M453" s="186" t="s">
        <v>31</v>
      </c>
      <c r="N453" s="187" t="s">
        <v>31</v>
      </c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132"/>
      <c r="AB453" s="132"/>
      <c r="AC453" s="132"/>
      <c r="AD453" s="137" t="s">
        <v>274</v>
      </c>
      <c r="AE453" s="132"/>
    </row>
    <row r="454" spans="1:33" x14ac:dyDescent="0.2">
      <c r="A454" s="184"/>
      <c r="B454" s="166" t="s">
        <v>31</v>
      </c>
      <c r="C454" s="904" t="s">
        <v>275</v>
      </c>
      <c r="D454" s="904"/>
      <c r="E454" s="904"/>
      <c r="F454" s="904"/>
      <c r="G454" s="904"/>
      <c r="H454" s="904"/>
      <c r="I454" s="904"/>
      <c r="J454" s="904"/>
      <c r="K454" s="904"/>
      <c r="L454" s="185">
        <v>41604.629999999997</v>
      </c>
      <c r="M454" s="186" t="s">
        <v>31</v>
      </c>
      <c r="N454" s="187" t="s">
        <v>31</v>
      </c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132"/>
      <c r="AB454" s="132"/>
      <c r="AC454" s="132"/>
      <c r="AD454" s="137" t="s">
        <v>275</v>
      </c>
      <c r="AE454" s="132"/>
    </row>
    <row r="455" spans="1:33" x14ac:dyDescent="0.2">
      <c r="A455" s="184"/>
      <c r="B455" s="166" t="s">
        <v>225</v>
      </c>
      <c r="C455" s="904" t="s">
        <v>808</v>
      </c>
      <c r="D455" s="904"/>
      <c r="E455" s="904"/>
      <c r="F455" s="904"/>
      <c r="G455" s="904"/>
      <c r="H455" s="904"/>
      <c r="I455" s="904"/>
      <c r="J455" s="904"/>
      <c r="K455" s="904"/>
      <c r="L455" s="185">
        <v>362149.42</v>
      </c>
      <c r="M455" s="186">
        <v>7.3</v>
      </c>
      <c r="N455" s="187">
        <v>2643691</v>
      </c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132"/>
      <c r="AB455" s="132"/>
      <c r="AC455" s="132"/>
      <c r="AD455" s="137" t="s">
        <v>808</v>
      </c>
      <c r="AE455" s="132"/>
    </row>
    <row r="456" spans="1:33" x14ac:dyDescent="0.2">
      <c r="A456" s="184"/>
      <c r="B456" s="166" t="s">
        <v>31</v>
      </c>
      <c r="C456" s="904" t="s">
        <v>270</v>
      </c>
      <c r="D456" s="904"/>
      <c r="E456" s="904"/>
      <c r="F456" s="904"/>
      <c r="G456" s="904"/>
      <c r="H456" s="904"/>
      <c r="I456" s="904"/>
      <c r="J456" s="904"/>
      <c r="K456" s="904"/>
      <c r="L456" s="185" t="s">
        <v>31</v>
      </c>
      <c r="M456" s="186" t="s">
        <v>31</v>
      </c>
      <c r="N456" s="187" t="s">
        <v>31</v>
      </c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132"/>
      <c r="AB456" s="132"/>
      <c r="AC456" s="132"/>
      <c r="AD456" s="137" t="s">
        <v>270</v>
      </c>
      <c r="AE456" s="132"/>
    </row>
    <row r="457" spans="1:33" x14ac:dyDescent="0.2">
      <c r="A457" s="184"/>
      <c r="B457" s="166" t="s">
        <v>31</v>
      </c>
      <c r="C457" s="904" t="s">
        <v>271</v>
      </c>
      <c r="D457" s="904"/>
      <c r="E457" s="904"/>
      <c r="F457" s="904"/>
      <c r="G457" s="904"/>
      <c r="H457" s="904"/>
      <c r="I457" s="904"/>
      <c r="J457" s="904"/>
      <c r="K457" s="904"/>
      <c r="L457" s="185">
        <v>82311.33</v>
      </c>
      <c r="M457" s="186" t="s">
        <v>31</v>
      </c>
      <c r="N457" s="187" t="s">
        <v>31</v>
      </c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132"/>
      <c r="AB457" s="132"/>
      <c r="AC457" s="132"/>
      <c r="AD457" s="137" t="s">
        <v>271</v>
      </c>
      <c r="AE457" s="132"/>
    </row>
    <row r="458" spans="1:33" x14ac:dyDescent="0.2">
      <c r="A458" s="184"/>
      <c r="B458" s="166" t="s">
        <v>31</v>
      </c>
      <c r="C458" s="904" t="s">
        <v>272</v>
      </c>
      <c r="D458" s="904"/>
      <c r="E458" s="904"/>
      <c r="F458" s="904"/>
      <c r="G458" s="904"/>
      <c r="H458" s="904"/>
      <c r="I458" s="904"/>
      <c r="J458" s="904"/>
      <c r="K458" s="904"/>
      <c r="L458" s="185">
        <v>88929.8</v>
      </c>
      <c r="M458" s="186" t="s">
        <v>31</v>
      </c>
      <c r="N458" s="187" t="s">
        <v>31</v>
      </c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  <c r="Z458" s="132"/>
      <c r="AA458" s="132"/>
      <c r="AB458" s="132"/>
      <c r="AC458" s="132"/>
      <c r="AD458" s="137" t="s">
        <v>272</v>
      </c>
      <c r="AE458" s="132"/>
    </row>
    <row r="459" spans="1:33" x14ac:dyDescent="0.2">
      <c r="A459" s="184"/>
      <c r="B459" s="166" t="s">
        <v>31</v>
      </c>
      <c r="C459" s="904" t="s">
        <v>273</v>
      </c>
      <c r="D459" s="904"/>
      <c r="E459" s="904"/>
      <c r="F459" s="904"/>
      <c r="G459" s="904"/>
      <c r="H459" s="904"/>
      <c r="I459" s="904"/>
      <c r="J459" s="904"/>
      <c r="K459" s="904"/>
      <c r="L459" s="185">
        <v>56426.42</v>
      </c>
      <c r="M459" s="186" t="s">
        <v>31</v>
      </c>
      <c r="N459" s="187" t="s">
        <v>31</v>
      </c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132"/>
      <c r="AB459" s="132"/>
      <c r="AC459" s="132"/>
      <c r="AD459" s="137" t="s">
        <v>273</v>
      </c>
      <c r="AE459" s="132"/>
    </row>
    <row r="460" spans="1:33" x14ac:dyDescent="0.2">
      <c r="A460" s="184"/>
      <c r="B460" s="166" t="s">
        <v>31</v>
      </c>
      <c r="C460" s="904" t="s">
        <v>274</v>
      </c>
      <c r="D460" s="904"/>
      <c r="E460" s="904"/>
      <c r="F460" s="904"/>
      <c r="G460" s="904"/>
      <c r="H460" s="904"/>
      <c r="I460" s="904"/>
      <c r="J460" s="904"/>
      <c r="K460" s="904"/>
      <c r="L460" s="185">
        <v>76846.759999999995</v>
      </c>
      <c r="M460" s="186" t="s">
        <v>31</v>
      </c>
      <c r="N460" s="187" t="s">
        <v>31</v>
      </c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132"/>
      <c r="AB460" s="132"/>
      <c r="AC460" s="132"/>
      <c r="AD460" s="137" t="s">
        <v>274</v>
      </c>
      <c r="AE460" s="132"/>
    </row>
    <row r="461" spans="1:33" x14ac:dyDescent="0.2">
      <c r="A461" s="184"/>
      <c r="B461" s="166" t="s">
        <v>31</v>
      </c>
      <c r="C461" s="904" t="s">
        <v>275</v>
      </c>
      <c r="D461" s="904"/>
      <c r="E461" s="904"/>
      <c r="F461" s="904"/>
      <c r="G461" s="904"/>
      <c r="H461" s="904"/>
      <c r="I461" s="904"/>
      <c r="J461" s="904"/>
      <c r="K461" s="904"/>
      <c r="L461" s="185">
        <v>57635.11</v>
      </c>
      <c r="M461" s="186" t="s">
        <v>31</v>
      </c>
      <c r="N461" s="187" t="s">
        <v>31</v>
      </c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132"/>
      <c r="AB461" s="132"/>
      <c r="AC461" s="132"/>
      <c r="AD461" s="137" t="s">
        <v>275</v>
      </c>
      <c r="AE461" s="132"/>
    </row>
    <row r="462" spans="1:33" x14ac:dyDescent="0.2">
      <c r="A462" s="184"/>
      <c r="B462" s="166" t="s">
        <v>235</v>
      </c>
      <c r="C462" s="904" t="s">
        <v>809</v>
      </c>
      <c r="D462" s="904"/>
      <c r="E462" s="904"/>
      <c r="F462" s="904"/>
      <c r="G462" s="904"/>
      <c r="H462" s="904"/>
      <c r="I462" s="904"/>
      <c r="J462" s="904"/>
      <c r="K462" s="904"/>
      <c r="L462" s="185">
        <v>56867165.280000001</v>
      </c>
      <c r="M462" s="186">
        <v>4.51</v>
      </c>
      <c r="N462" s="187">
        <v>256470915</v>
      </c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132"/>
      <c r="AB462" s="132"/>
      <c r="AC462" s="132"/>
      <c r="AD462" s="137" t="s">
        <v>809</v>
      </c>
      <c r="AE462" s="132"/>
      <c r="AG462" s="756">
        <f>N462/1.012</f>
        <v>253429757.91</v>
      </c>
    </row>
    <row r="463" spans="1:33" x14ac:dyDescent="0.2">
      <c r="A463" s="184"/>
      <c r="B463" s="166" t="s">
        <v>31</v>
      </c>
      <c r="C463" s="904" t="s">
        <v>276</v>
      </c>
      <c r="D463" s="904"/>
      <c r="E463" s="904"/>
      <c r="F463" s="904"/>
      <c r="G463" s="904"/>
      <c r="H463" s="904"/>
      <c r="I463" s="904"/>
      <c r="J463" s="904"/>
      <c r="K463" s="904"/>
      <c r="L463" s="185">
        <v>145005.10999999999</v>
      </c>
      <c r="M463" s="186" t="s">
        <v>31</v>
      </c>
      <c r="N463" s="187" t="s">
        <v>31</v>
      </c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132"/>
      <c r="AB463" s="132"/>
      <c r="AC463" s="132"/>
      <c r="AD463" s="137" t="s">
        <v>276</v>
      </c>
      <c r="AE463" s="132"/>
    </row>
    <row r="464" spans="1:33" x14ac:dyDescent="0.2">
      <c r="A464" s="184"/>
      <c r="B464" s="166" t="s">
        <v>31</v>
      </c>
      <c r="C464" s="904" t="s">
        <v>277</v>
      </c>
      <c r="D464" s="904"/>
      <c r="E464" s="904"/>
      <c r="F464" s="904"/>
      <c r="G464" s="904"/>
      <c r="H464" s="904"/>
      <c r="I464" s="904"/>
      <c r="J464" s="904"/>
      <c r="K464" s="904"/>
      <c r="L464" s="185">
        <v>120898.72</v>
      </c>
      <c r="M464" s="186" t="s">
        <v>31</v>
      </c>
      <c r="N464" s="187" t="s">
        <v>31</v>
      </c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132"/>
      <c r="AB464" s="132"/>
      <c r="AC464" s="132"/>
      <c r="AD464" s="137" t="s">
        <v>277</v>
      </c>
      <c r="AE464" s="132"/>
    </row>
    <row r="465" spans="1:31" x14ac:dyDescent="0.2">
      <c r="A465" s="184"/>
      <c r="B465" s="166" t="s">
        <v>31</v>
      </c>
      <c r="C465" s="904" t="s">
        <v>278</v>
      </c>
      <c r="D465" s="904"/>
      <c r="E465" s="904"/>
      <c r="F465" s="904"/>
      <c r="G465" s="904"/>
      <c r="H465" s="904"/>
      <c r="I465" s="904"/>
      <c r="J465" s="904"/>
      <c r="K465" s="904"/>
      <c r="L465" s="185">
        <v>99239.74</v>
      </c>
      <c r="M465" s="186" t="s">
        <v>31</v>
      </c>
      <c r="N465" s="187" t="s">
        <v>31</v>
      </c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132"/>
      <c r="AB465" s="132"/>
      <c r="AC465" s="132"/>
      <c r="AD465" s="137" t="s">
        <v>278</v>
      </c>
      <c r="AE465" s="132"/>
    </row>
    <row r="466" spans="1:31" x14ac:dyDescent="0.2">
      <c r="A466" s="184"/>
      <c r="B466" s="178" t="s">
        <v>31</v>
      </c>
      <c r="C466" s="919" t="s">
        <v>467</v>
      </c>
      <c r="D466" s="919"/>
      <c r="E466" s="919"/>
      <c r="F466" s="919"/>
      <c r="G466" s="919"/>
      <c r="H466" s="919"/>
      <c r="I466" s="919"/>
      <c r="J466" s="919"/>
      <c r="K466" s="919"/>
      <c r="L466" s="188">
        <v>57458909.609999999</v>
      </c>
      <c r="M466" s="189" t="s">
        <v>31</v>
      </c>
      <c r="N466" s="194">
        <v>260790649</v>
      </c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132"/>
      <c r="AB466" s="132"/>
      <c r="AC466" s="132"/>
      <c r="AD466" s="132"/>
      <c r="AE466" s="137" t="s">
        <v>467</v>
      </c>
    </row>
    <row r="467" spans="1:31" ht="1.5" customHeight="1" x14ac:dyDescent="0.2">
      <c r="B467" s="178"/>
      <c r="C467" s="173"/>
      <c r="D467" s="173"/>
      <c r="E467" s="173"/>
      <c r="F467" s="173"/>
      <c r="G467" s="173"/>
      <c r="H467" s="173"/>
      <c r="I467" s="173"/>
      <c r="J467" s="173"/>
      <c r="K467" s="173"/>
      <c r="L467" s="188"/>
      <c r="M467" s="189"/>
      <c r="N467" s="195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132"/>
      <c r="AB467" s="132"/>
      <c r="AC467" s="132"/>
      <c r="AD467" s="132"/>
      <c r="AE467" s="132"/>
    </row>
    <row r="468" spans="1:31" ht="53.25" customHeight="1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132"/>
      <c r="AB468" s="132"/>
      <c r="AC468" s="132"/>
      <c r="AD468" s="132"/>
      <c r="AE468" s="132"/>
    </row>
    <row r="469" spans="1:31" x14ac:dyDescent="0.2">
      <c r="B469" s="197" t="s">
        <v>468</v>
      </c>
      <c r="C469" s="923" t="s">
        <v>31</v>
      </c>
      <c r="D469" s="923"/>
      <c r="E469" s="923"/>
      <c r="F469" s="923"/>
      <c r="G469" s="923"/>
      <c r="H469" s="923"/>
      <c r="I469" s="923"/>
      <c r="J469" s="923"/>
      <c r="K469" s="923"/>
      <c r="L469" s="923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132"/>
      <c r="AB469" s="132"/>
      <c r="AC469" s="132"/>
      <c r="AD469" s="132"/>
      <c r="AE469" s="132"/>
    </row>
    <row r="470" spans="1:31" ht="13.5" customHeight="1" x14ac:dyDescent="0.2">
      <c r="B470" s="133"/>
      <c r="C470" s="924" t="s">
        <v>11</v>
      </c>
      <c r="D470" s="924"/>
      <c r="E470" s="924"/>
      <c r="F470" s="924"/>
      <c r="G470" s="924"/>
      <c r="H470" s="924"/>
      <c r="I470" s="924"/>
      <c r="J470" s="924"/>
      <c r="K470" s="924"/>
      <c r="L470" s="924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132"/>
      <c r="AB470" s="132"/>
      <c r="AC470" s="132"/>
      <c r="AD470" s="132"/>
      <c r="AE470" s="132"/>
    </row>
    <row r="471" spans="1:31" ht="12.75" customHeight="1" x14ac:dyDescent="0.2">
      <c r="B471" s="197" t="s">
        <v>469</v>
      </c>
      <c r="C471" s="923" t="s">
        <v>31</v>
      </c>
      <c r="D471" s="923"/>
      <c r="E471" s="923"/>
      <c r="F471" s="923"/>
      <c r="G471" s="923"/>
      <c r="H471" s="923"/>
      <c r="I471" s="923"/>
      <c r="J471" s="923"/>
      <c r="K471" s="923"/>
      <c r="L471" s="923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132"/>
      <c r="AB471" s="132"/>
      <c r="AC471" s="132"/>
      <c r="AD471" s="132"/>
      <c r="AE471" s="132"/>
    </row>
    <row r="472" spans="1:31" ht="13.5" customHeight="1" x14ac:dyDescent="0.2">
      <c r="C472" s="924" t="s">
        <v>11</v>
      </c>
      <c r="D472" s="924"/>
      <c r="E472" s="924"/>
      <c r="F472" s="924"/>
      <c r="G472" s="924"/>
      <c r="H472" s="924"/>
      <c r="I472" s="924"/>
      <c r="J472" s="924"/>
      <c r="K472" s="924"/>
      <c r="L472" s="924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132"/>
      <c r="AB472" s="132"/>
      <c r="AC472" s="132"/>
      <c r="AD472" s="132"/>
      <c r="AE472" s="132"/>
    </row>
    <row r="486" s="132" customFormat="1" x14ac:dyDescent="0.2"/>
  </sheetData>
  <mergeCells count="453">
    <mergeCell ref="C466:K466"/>
    <mergeCell ref="C469:L469"/>
    <mergeCell ref="C470:L470"/>
    <mergeCell ref="C471:L471"/>
    <mergeCell ref="C472:L472"/>
    <mergeCell ref="C460:K460"/>
    <mergeCell ref="C461:K461"/>
    <mergeCell ref="C462:K462"/>
    <mergeCell ref="C463:K463"/>
    <mergeCell ref="C464:K464"/>
    <mergeCell ref="C465:K465"/>
    <mergeCell ref="C454:K454"/>
    <mergeCell ref="C455:K455"/>
    <mergeCell ref="C456:K456"/>
    <mergeCell ref="C457:K457"/>
    <mergeCell ref="C458:K458"/>
    <mergeCell ref="C459:K459"/>
    <mergeCell ref="C448:K448"/>
    <mergeCell ref="C449:K449"/>
    <mergeCell ref="C450:K450"/>
    <mergeCell ref="C451:K451"/>
    <mergeCell ref="C452:K452"/>
    <mergeCell ref="C453:K453"/>
    <mergeCell ref="C440:N440"/>
    <mergeCell ref="C441:N441"/>
    <mergeCell ref="C443:K443"/>
    <mergeCell ref="C444:K444"/>
    <mergeCell ref="C445:K445"/>
    <mergeCell ref="C447:K447"/>
    <mergeCell ref="C434:K434"/>
    <mergeCell ref="C435:K435"/>
    <mergeCell ref="C436:K436"/>
    <mergeCell ref="C437:K437"/>
    <mergeCell ref="A438:N438"/>
    <mergeCell ref="C439:E439"/>
    <mergeCell ref="C428:K428"/>
    <mergeCell ref="C429:K429"/>
    <mergeCell ref="C430:K430"/>
    <mergeCell ref="C431:K431"/>
    <mergeCell ref="C432:K432"/>
    <mergeCell ref="C433:K433"/>
    <mergeCell ref="C421:E421"/>
    <mergeCell ref="C422:E422"/>
    <mergeCell ref="C423:E423"/>
    <mergeCell ref="C424:E424"/>
    <mergeCell ref="C426:K426"/>
    <mergeCell ref="C427:K427"/>
    <mergeCell ref="C415:E415"/>
    <mergeCell ref="C416:E416"/>
    <mergeCell ref="C417:E417"/>
    <mergeCell ref="C418:E418"/>
    <mergeCell ref="C419:E419"/>
    <mergeCell ref="C420:E420"/>
    <mergeCell ref="C409:K409"/>
    <mergeCell ref="A410:N410"/>
    <mergeCell ref="C411:E411"/>
    <mergeCell ref="C412:N412"/>
    <mergeCell ref="C413:N413"/>
    <mergeCell ref="C414:E414"/>
    <mergeCell ref="C403:K403"/>
    <mergeCell ref="C404:K404"/>
    <mergeCell ref="C405:K405"/>
    <mergeCell ref="C406:K406"/>
    <mergeCell ref="C407:K407"/>
    <mergeCell ref="C408:K408"/>
    <mergeCell ref="C396:E396"/>
    <mergeCell ref="C398:K398"/>
    <mergeCell ref="C399:K399"/>
    <mergeCell ref="C400:K400"/>
    <mergeCell ref="C401:K401"/>
    <mergeCell ref="C402:K402"/>
    <mergeCell ref="C390:E390"/>
    <mergeCell ref="C391:E391"/>
    <mergeCell ref="C392:E392"/>
    <mergeCell ref="C393:E393"/>
    <mergeCell ref="C394:E394"/>
    <mergeCell ref="C395:E395"/>
    <mergeCell ref="C384:N384"/>
    <mergeCell ref="C385:N385"/>
    <mergeCell ref="C386:E386"/>
    <mergeCell ref="C387:E387"/>
    <mergeCell ref="C388:E388"/>
    <mergeCell ref="C389:E389"/>
    <mergeCell ref="C378:K378"/>
    <mergeCell ref="C379:K379"/>
    <mergeCell ref="C380:K380"/>
    <mergeCell ref="A381:N381"/>
    <mergeCell ref="C382:E382"/>
    <mergeCell ref="C383:N383"/>
    <mergeCell ref="C372:K372"/>
    <mergeCell ref="C373:K373"/>
    <mergeCell ref="C374:K374"/>
    <mergeCell ref="C375:K375"/>
    <mergeCell ref="C376:K376"/>
    <mergeCell ref="C377:K377"/>
    <mergeCell ref="C366:K366"/>
    <mergeCell ref="C367:K367"/>
    <mergeCell ref="C368:K368"/>
    <mergeCell ref="C369:K369"/>
    <mergeCell ref="C370:K370"/>
    <mergeCell ref="C371:K371"/>
    <mergeCell ref="C359:E359"/>
    <mergeCell ref="C360:E360"/>
    <mergeCell ref="C362:K362"/>
    <mergeCell ref="C363:K363"/>
    <mergeCell ref="C364:K364"/>
    <mergeCell ref="C365:K365"/>
    <mergeCell ref="C353:E353"/>
    <mergeCell ref="C354:E354"/>
    <mergeCell ref="C355:E355"/>
    <mergeCell ref="C356:E356"/>
    <mergeCell ref="C357:E357"/>
    <mergeCell ref="C358:E358"/>
    <mergeCell ref="C347:E347"/>
    <mergeCell ref="C348:N348"/>
    <mergeCell ref="C349:N349"/>
    <mergeCell ref="C350:E350"/>
    <mergeCell ref="C351:E351"/>
    <mergeCell ref="C352:E352"/>
    <mergeCell ref="C341:E341"/>
    <mergeCell ref="C342:E342"/>
    <mergeCell ref="C343:E343"/>
    <mergeCell ref="C344:E344"/>
    <mergeCell ref="C345:E345"/>
    <mergeCell ref="A346:N346"/>
    <mergeCell ref="C335:E335"/>
    <mergeCell ref="C336:E336"/>
    <mergeCell ref="C337:E337"/>
    <mergeCell ref="C338:E338"/>
    <mergeCell ref="C339:E339"/>
    <mergeCell ref="C340:E340"/>
    <mergeCell ref="C329:E329"/>
    <mergeCell ref="A330:N330"/>
    <mergeCell ref="C331:E331"/>
    <mergeCell ref="C332:N332"/>
    <mergeCell ref="C333:N333"/>
    <mergeCell ref="C334:N334"/>
    <mergeCell ref="C323:E323"/>
    <mergeCell ref="C324:E324"/>
    <mergeCell ref="C325:E325"/>
    <mergeCell ref="C326:E326"/>
    <mergeCell ref="C327:E327"/>
    <mergeCell ref="C328:E328"/>
    <mergeCell ref="C317:N317"/>
    <mergeCell ref="C318:N318"/>
    <mergeCell ref="C319:E319"/>
    <mergeCell ref="C320:E320"/>
    <mergeCell ref="C321:E321"/>
    <mergeCell ref="C322:E322"/>
    <mergeCell ref="C311:E311"/>
    <mergeCell ref="C312:E312"/>
    <mergeCell ref="C313:E313"/>
    <mergeCell ref="C314:E314"/>
    <mergeCell ref="C315:E315"/>
    <mergeCell ref="C316:N316"/>
    <mergeCell ref="C305:E305"/>
    <mergeCell ref="C306:E306"/>
    <mergeCell ref="C307:E307"/>
    <mergeCell ref="C308:E308"/>
    <mergeCell ref="C309:E309"/>
    <mergeCell ref="C310:E310"/>
    <mergeCell ref="A299:N299"/>
    <mergeCell ref="C300:E300"/>
    <mergeCell ref="C301:N301"/>
    <mergeCell ref="C302:N302"/>
    <mergeCell ref="C303:N303"/>
    <mergeCell ref="C304:E304"/>
    <mergeCell ref="C293:E293"/>
    <mergeCell ref="C294:E294"/>
    <mergeCell ref="C295:E295"/>
    <mergeCell ref="C296:E296"/>
    <mergeCell ref="C297:E297"/>
    <mergeCell ref="C298:E298"/>
    <mergeCell ref="C287:N287"/>
    <mergeCell ref="C288:E288"/>
    <mergeCell ref="C289:E289"/>
    <mergeCell ref="C290:E290"/>
    <mergeCell ref="C291:E291"/>
    <mergeCell ref="C292:E292"/>
    <mergeCell ref="C281:E281"/>
    <mergeCell ref="C282:E282"/>
    <mergeCell ref="A283:N283"/>
    <mergeCell ref="C284:E284"/>
    <mergeCell ref="C285:N285"/>
    <mergeCell ref="C286:N286"/>
    <mergeCell ref="C275:E275"/>
    <mergeCell ref="C276:E276"/>
    <mergeCell ref="C277:E277"/>
    <mergeCell ref="C278:E278"/>
    <mergeCell ref="C279:E279"/>
    <mergeCell ref="C280:E280"/>
    <mergeCell ref="C269:N269"/>
    <mergeCell ref="C270:N270"/>
    <mergeCell ref="C271:N271"/>
    <mergeCell ref="C272:E272"/>
    <mergeCell ref="C273:E273"/>
    <mergeCell ref="C274:E27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C259:E259"/>
    <mergeCell ref="C260:E260"/>
    <mergeCell ref="C261:E261"/>
    <mergeCell ref="C262:E262"/>
    <mergeCell ref="C251:E251"/>
    <mergeCell ref="A252:N252"/>
    <mergeCell ref="C253:E253"/>
    <mergeCell ref="C254:N254"/>
    <mergeCell ref="C255:N255"/>
    <mergeCell ref="C256:N256"/>
    <mergeCell ref="C245:E245"/>
    <mergeCell ref="C246:E246"/>
    <mergeCell ref="C247:E247"/>
    <mergeCell ref="C248:E248"/>
    <mergeCell ref="C249:E249"/>
    <mergeCell ref="C250:E250"/>
    <mergeCell ref="C239:N239"/>
    <mergeCell ref="C240:N240"/>
    <mergeCell ref="C241:E241"/>
    <mergeCell ref="C242:E242"/>
    <mergeCell ref="C243:E243"/>
    <mergeCell ref="C244:E244"/>
    <mergeCell ref="C233:E233"/>
    <mergeCell ref="C234:E234"/>
    <mergeCell ref="C235:E235"/>
    <mergeCell ref="C236:E236"/>
    <mergeCell ref="C237:E237"/>
    <mergeCell ref="C238:N238"/>
    <mergeCell ref="C227:E227"/>
    <mergeCell ref="C228:E228"/>
    <mergeCell ref="C229:E229"/>
    <mergeCell ref="C230:E230"/>
    <mergeCell ref="C231:E231"/>
    <mergeCell ref="C232:E232"/>
    <mergeCell ref="A221:N221"/>
    <mergeCell ref="C222:E222"/>
    <mergeCell ref="C223:N223"/>
    <mergeCell ref="C224:N224"/>
    <mergeCell ref="C225:N225"/>
    <mergeCell ref="C226:E226"/>
    <mergeCell ref="C215:E215"/>
    <mergeCell ref="C216:E216"/>
    <mergeCell ref="C217:E217"/>
    <mergeCell ref="C218:E218"/>
    <mergeCell ref="C219:E219"/>
    <mergeCell ref="C220:E220"/>
    <mergeCell ref="C209:N209"/>
    <mergeCell ref="C210:E210"/>
    <mergeCell ref="C211:E211"/>
    <mergeCell ref="C212:E212"/>
    <mergeCell ref="C213:E213"/>
    <mergeCell ref="C214:E214"/>
    <mergeCell ref="C203:E203"/>
    <mergeCell ref="C204:E204"/>
    <mergeCell ref="C205:E205"/>
    <mergeCell ref="C206:E206"/>
    <mergeCell ref="C207:N207"/>
    <mergeCell ref="C208:N208"/>
    <mergeCell ref="C197:E197"/>
    <mergeCell ref="C198:E198"/>
    <mergeCell ref="C199:E199"/>
    <mergeCell ref="C200:E200"/>
    <mergeCell ref="C201:E201"/>
    <mergeCell ref="C202:E202"/>
    <mergeCell ref="C191:E191"/>
    <mergeCell ref="C192:N192"/>
    <mergeCell ref="C193:N193"/>
    <mergeCell ref="C194:N194"/>
    <mergeCell ref="C195:E195"/>
    <mergeCell ref="C196:E196"/>
    <mergeCell ref="C185:E185"/>
    <mergeCell ref="C186:E186"/>
    <mergeCell ref="C187:E187"/>
    <mergeCell ref="C188:E188"/>
    <mergeCell ref="C189:E189"/>
    <mergeCell ref="A190:N190"/>
    <mergeCell ref="C179:E179"/>
    <mergeCell ref="C180:E180"/>
    <mergeCell ref="C181:E181"/>
    <mergeCell ref="C182:E182"/>
    <mergeCell ref="C183:E183"/>
    <mergeCell ref="C184:E184"/>
    <mergeCell ref="C173:E173"/>
    <mergeCell ref="A174:N174"/>
    <mergeCell ref="C175:E175"/>
    <mergeCell ref="C176:N176"/>
    <mergeCell ref="C177:N177"/>
    <mergeCell ref="C178:N178"/>
    <mergeCell ref="C167:E167"/>
    <mergeCell ref="C168:E168"/>
    <mergeCell ref="C169:E169"/>
    <mergeCell ref="C170:E170"/>
    <mergeCell ref="C171:E171"/>
    <mergeCell ref="C172:E172"/>
    <mergeCell ref="C161:N161"/>
    <mergeCell ref="C162:N162"/>
    <mergeCell ref="C163:E163"/>
    <mergeCell ref="C164:E164"/>
    <mergeCell ref="C165:E165"/>
    <mergeCell ref="C166:E166"/>
    <mergeCell ref="C155:E155"/>
    <mergeCell ref="C156:E156"/>
    <mergeCell ref="C157:E157"/>
    <mergeCell ref="C158:E158"/>
    <mergeCell ref="A159:N159"/>
    <mergeCell ref="C160:E160"/>
    <mergeCell ref="C149:E149"/>
    <mergeCell ref="C150:E150"/>
    <mergeCell ref="C151:E151"/>
    <mergeCell ref="C152:E152"/>
    <mergeCell ref="C153:E153"/>
    <mergeCell ref="C154:E154"/>
    <mergeCell ref="A143:N143"/>
    <mergeCell ref="C144:E144"/>
    <mergeCell ref="C145:N145"/>
    <mergeCell ref="C146:N146"/>
    <mergeCell ref="C147:N147"/>
    <mergeCell ref="C148:E148"/>
    <mergeCell ref="C137:K137"/>
    <mergeCell ref="C138:K138"/>
    <mergeCell ref="C139:K139"/>
    <mergeCell ref="C140:K140"/>
    <mergeCell ref="C141:K141"/>
    <mergeCell ref="C142:K142"/>
    <mergeCell ref="C131:K131"/>
    <mergeCell ref="C132:K132"/>
    <mergeCell ref="C133:K133"/>
    <mergeCell ref="C134:K134"/>
    <mergeCell ref="C135:K135"/>
    <mergeCell ref="C136:K136"/>
    <mergeCell ref="C124:E124"/>
    <mergeCell ref="C125:E125"/>
    <mergeCell ref="C126:E126"/>
    <mergeCell ref="C127:E127"/>
    <mergeCell ref="C128:E128"/>
    <mergeCell ref="C129:E129"/>
    <mergeCell ref="C118:N118"/>
    <mergeCell ref="C119:E119"/>
    <mergeCell ref="C120:E120"/>
    <mergeCell ref="C121:E121"/>
    <mergeCell ref="C122:E122"/>
    <mergeCell ref="C123:E123"/>
    <mergeCell ref="C112:E112"/>
    <mergeCell ref="C113:E113"/>
    <mergeCell ref="C114:E114"/>
    <mergeCell ref="C115:E115"/>
    <mergeCell ref="C116:E116"/>
    <mergeCell ref="C117:N117"/>
    <mergeCell ref="C106:E106"/>
    <mergeCell ref="C107:E107"/>
    <mergeCell ref="C108:E108"/>
    <mergeCell ref="C109:E109"/>
    <mergeCell ref="C110:E110"/>
    <mergeCell ref="C111:E111"/>
    <mergeCell ref="C100:E100"/>
    <mergeCell ref="C101:E101"/>
    <mergeCell ref="C102:E102"/>
    <mergeCell ref="C103:N103"/>
    <mergeCell ref="C104:N104"/>
    <mergeCell ref="C105:E105"/>
    <mergeCell ref="C94:E94"/>
    <mergeCell ref="C95:E95"/>
    <mergeCell ref="C96:E96"/>
    <mergeCell ref="C97:E97"/>
    <mergeCell ref="C98:E98"/>
    <mergeCell ref="C99:E99"/>
    <mergeCell ref="C88:E88"/>
    <mergeCell ref="C89:N89"/>
    <mergeCell ref="C90:N90"/>
    <mergeCell ref="C91:E91"/>
    <mergeCell ref="C92:E92"/>
    <mergeCell ref="C93:E93"/>
    <mergeCell ref="C82:E82"/>
    <mergeCell ref="C83:E83"/>
    <mergeCell ref="C84:E84"/>
    <mergeCell ref="C85:E85"/>
    <mergeCell ref="C86:E86"/>
    <mergeCell ref="C87:E87"/>
    <mergeCell ref="C76:N76"/>
    <mergeCell ref="C77:E77"/>
    <mergeCell ref="C78:E78"/>
    <mergeCell ref="C79:E79"/>
    <mergeCell ref="C80:E80"/>
    <mergeCell ref="C81:E81"/>
    <mergeCell ref="C70:K70"/>
    <mergeCell ref="C71:K71"/>
    <mergeCell ref="C72:K72"/>
    <mergeCell ref="A73:N73"/>
    <mergeCell ref="C74:E74"/>
    <mergeCell ref="C75:N75"/>
    <mergeCell ref="C64:K64"/>
    <mergeCell ref="C65:K65"/>
    <mergeCell ref="C66:K66"/>
    <mergeCell ref="C67:K67"/>
    <mergeCell ref="C68:K68"/>
    <mergeCell ref="C69:K69"/>
    <mergeCell ref="C57:E57"/>
    <mergeCell ref="C58:E58"/>
    <mergeCell ref="C59:E59"/>
    <mergeCell ref="C61:K61"/>
    <mergeCell ref="C62:K62"/>
    <mergeCell ref="C63:K63"/>
    <mergeCell ref="C51:E51"/>
    <mergeCell ref="C52:E52"/>
    <mergeCell ref="C53:E53"/>
    <mergeCell ref="C54:E54"/>
    <mergeCell ref="C55:E55"/>
    <mergeCell ref="C56:E56"/>
    <mergeCell ref="C45:E45"/>
    <mergeCell ref="C46:E46"/>
    <mergeCell ref="C47:N47"/>
    <mergeCell ref="C48:N48"/>
    <mergeCell ref="C49:E49"/>
    <mergeCell ref="C50:E50"/>
    <mergeCell ref="C39:E39"/>
    <mergeCell ref="C40:E40"/>
    <mergeCell ref="C41:E41"/>
    <mergeCell ref="C42:E42"/>
    <mergeCell ref="C43:E43"/>
    <mergeCell ref="C44:E44"/>
    <mergeCell ref="C33:N33"/>
    <mergeCell ref="C34:N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48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7"/>
  <sheetViews>
    <sheetView topLeftCell="C112" zoomScale="115" zoomScaleNormal="115" workbookViewId="0">
      <selection activeCell="H14" sqref="H14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9" width="110.140625" style="137" hidden="1" customWidth="1"/>
    <col min="20" max="23" width="34.140625" style="137" hidden="1" customWidth="1"/>
    <col min="24" max="24" width="110.140625" style="137" hidden="1" customWidth="1"/>
    <col min="25" max="25" width="138.42578125" style="137" hidden="1" customWidth="1"/>
    <col min="26" max="28" width="84.42578125" style="137" hidden="1" customWidth="1"/>
    <col min="29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41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2885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2886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2887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12131.78</v>
      </c>
      <c r="D20" s="148" t="s">
        <v>2888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12131.78</v>
      </c>
      <c r="D22" s="148" t="s">
        <v>2888</v>
      </c>
      <c r="E22" s="135" t="s">
        <v>206</v>
      </c>
      <c r="G22" s="132" t="s">
        <v>209</v>
      </c>
      <c r="L22" s="147">
        <f>L134*7.3/1000</f>
        <v>219.14</v>
      </c>
      <c r="M22" s="148" t="s">
        <v>2889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0</v>
      </c>
      <c r="D23" s="152" t="s">
        <v>211</v>
      </c>
      <c r="E23" s="135" t="s">
        <v>206</v>
      </c>
      <c r="G23" s="132" t="s">
        <v>212</v>
      </c>
      <c r="L23" s="153"/>
      <c r="M23" s="153">
        <v>1978.86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0</v>
      </c>
      <c r="D24" s="152" t="s">
        <v>211</v>
      </c>
      <c r="E24" s="135" t="s">
        <v>206</v>
      </c>
      <c r="G24" s="132" t="s">
        <v>214</v>
      </c>
      <c r="L24" s="153"/>
      <c r="M24" s="153">
        <v>838.11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5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2890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2890</v>
      </c>
    </row>
    <row r="32" spans="1:17" s="132" customFormat="1" x14ac:dyDescent="0.2">
      <c r="A32" s="157" t="s">
        <v>225</v>
      </c>
      <c r="B32" s="158" t="s">
        <v>1907</v>
      </c>
      <c r="C32" s="917" t="s">
        <v>1908</v>
      </c>
      <c r="D32" s="917"/>
      <c r="E32" s="917"/>
      <c r="F32" s="159" t="s">
        <v>386</v>
      </c>
      <c r="G32" s="159" t="s">
        <v>31</v>
      </c>
      <c r="H32" s="159" t="s">
        <v>31</v>
      </c>
      <c r="I32" s="159" t="s">
        <v>1115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1908</v>
      </c>
    </row>
    <row r="33" spans="1:23" s="132" customFormat="1" x14ac:dyDescent="0.2">
      <c r="A33" s="163"/>
      <c r="B33" s="164"/>
      <c r="C33" s="904" t="s">
        <v>2891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2891</v>
      </c>
    </row>
    <row r="34" spans="1:23" s="132" customFormat="1" ht="33.75" x14ac:dyDescent="0.2">
      <c r="A34" s="165"/>
      <c r="B34" s="166" t="s">
        <v>518</v>
      </c>
      <c r="C34" s="904" t="s">
        <v>2892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2892</v>
      </c>
    </row>
    <row r="35" spans="1:23" s="132" customFormat="1" ht="22.5" x14ac:dyDescent="0.2">
      <c r="A35" s="165"/>
      <c r="B35" s="166" t="s">
        <v>2893</v>
      </c>
      <c r="C35" s="904" t="s">
        <v>234</v>
      </c>
      <c r="D35" s="904"/>
      <c r="E35" s="904"/>
      <c r="F35" s="904"/>
      <c r="G35" s="904"/>
      <c r="H35" s="904"/>
      <c r="I35" s="904"/>
      <c r="J35" s="904"/>
      <c r="K35" s="904"/>
      <c r="L35" s="904"/>
      <c r="M35" s="904"/>
      <c r="N35" s="912"/>
      <c r="S35" s="137" t="s">
        <v>234</v>
      </c>
    </row>
    <row r="36" spans="1:23" s="132" customFormat="1" x14ac:dyDescent="0.2">
      <c r="A36" s="167"/>
      <c r="B36" s="166" t="s">
        <v>225</v>
      </c>
      <c r="C36" s="904" t="s">
        <v>255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1053</v>
      </c>
      <c r="K36" s="168" t="s">
        <v>237</v>
      </c>
      <c r="L36" s="169">
        <v>39.49</v>
      </c>
      <c r="M36" s="170" t="s">
        <v>31</v>
      </c>
      <c r="N36" s="171" t="s">
        <v>31</v>
      </c>
      <c r="T36" s="137" t="s">
        <v>255</v>
      </c>
    </row>
    <row r="37" spans="1:23" s="132" customFormat="1" x14ac:dyDescent="0.2">
      <c r="A37" s="167"/>
      <c r="B37" s="166" t="s">
        <v>235</v>
      </c>
      <c r="C37" s="904" t="s">
        <v>236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1566.06</v>
      </c>
      <c r="K37" s="168" t="s">
        <v>237</v>
      </c>
      <c r="L37" s="169">
        <v>58.73</v>
      </c>
      <c r="M37" s="170" t="s">
        <v>31</v>
      </c>
      <c r="N37" s="171" t="s">
        <v>31</v>
      </c>
      <c r="T37" s="137" t="s">
        <v>236</v>
      </c>
    </row>
    <row r="38" spans="1:23" s="132" customFormat="1" x14ac:dyDescent="0.2">
      <c r="A38" s="167"/>
      <c r="B38" s="166" t="s">
        <v>238</v>
      </c>
      <c r="C38" s="904" t="s">
        <v>239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>
        <v>244.39</v>
      </c>
      <c r="K38" s="168" t="s">
        <v>237</v>
      </c>
      <c r="L38" s="169">
        <v>9.16</v>
      </c>
      <c r="M38" s="170" t="s">
        <v>31</v>
      </c>
      <c r="N38" s="171" t="s">
        <v>31</v>
      </c>
      <c r="T38" s="137" t="s">
        <v>239</v>
      </c>
    </row>
    <row r="39" spans="1:23" s="132" customFormat="1" x14ac:dyDescent="0.2">
      <c r="A39" s="167"/>
      <c r="B39" s="166" t="s">
        <v>256</v>
      </c>
      <c r="C39" s="904" t="s">
        <v>257</v>
      </c>
      <c r="D39" s="904"/>
      <c r="E39" s="904"/>
      <c r="F39" s="168" t="s">
        <v>31</v>
      </c>
      <c r="G39" s="168" t="s">
        <v>31</v>
      </c>
      <c r="H39" s="168" t="s">
        <v>31</v>
      </c>
      <c r="I39" s="168" t="s">
        <v>31</v>
      </c>
      <c r="J39" s="169">
        <v>909.27</v>
      </c>
      <c r="K39" s="168" t="s">
        <v>31</v>
      </c>
      <c r="L39" s="169">
        <v>22.73</v>
      </c>
      <c r="M39" s="170" t="s">
        <v>31</v>
      </c>
      <c r="N39" s="171" t="s">
        <v>31</v>
      </c>
      <c r="T39" s="137" t="s">
        <v>257</v>
      </c>
    </row>
    <row r="40" spans="1:23" s="132" customFormat="1" x14ac:dyDescent="0.2">
      <c r="A40" s="167"/>
      <c r="B40" s="166" t="s">
        <v>31</v>
      </c>
      <c r="C40" s="904" t="s">
        <v>258</v>
      </c>
      <c r="D40" s="904"/>
      <c r="E40" s="904"/>
      <c r="F40" s="168" t="s">
        <v>241</v>
      </c>
      <c r="G40" s="168" t="s">
        <v>1911</v>
      </c>
      <c r="H40" s="168" t="s">
        <v>237</v>
      </c>
      <c r="I40" s="168" t="s">
        <v>2894</v>
      </c>
      <c r="J40" s="169" t="s">
        <v>31</v>
      </c>
      <c r="K40" s="168" t="s">
        <v>31</v>
      </c>
      <c r="L40" s="169" t="s">
        <v>31</v>
      </c>
      <c r="M40" s="170" t="s">
        <v>31</v>
      </c>
      <c r="N40" s="171" t="s">
        <v>31</v>
      </c>
      <c r="U40" s="137" t="s">
        <v>258</v>
      </c>
    </row>
    <row r="41" spans="1:23" s="132" customFormat="1" x14ac:dyDescent="0.2">
      <c r="A41" s="167"/>
      <c r="B41" s="166" t="s">
        <v>31</v>
      </c>
      <c r="C41" s="904" t="s">
        <v>240</v>
      </c>
      <c r="D41" s="904"/>
      <c r="E41" s="904"/>
      <c r="F41" s="168" t="s">
        <v>241</v>
      </c>
      <c r="G41" s="168" t="s">
        <v>1913</v>
      </c>
      <c r="H41" s="168" t="s">
        <v>237</v>
      </c>
      <c r="I41" s="168" t="s">
        <v>2895</v>
      </c>
      <c r="J41" s="169" t="s">
        <v>31</v>
      </c>
      <c r="K41" s="168" t="s">
        <v>31</v>
      </c>
      <c r="L41" s="169" t="s">
        <v>31</v>
      </c>
      <c r="M41" s="170" t="s">
        <v>31</v>
      </c>
      <c r="N41" s="171" t="s">
        <v>31</v>
      </c>
      <c r="U41" s="137" t="s">
        <v>240</v>
      </c>
    </row>
    <row r="42" spans="1:23" s="132" customFormat="1" x14ac:dyDescent="0.2">
      <c r="A42" s="167"/>
      <c r="B42" s="166" t="s">
        <v>31</v>
      </c>
      <c r="C42" s="917" t="s">
        <v>244</v>
      </c>
      <c r="D42" s="917"/>
      <c r="E42" s="917"/>
      <c r="F42" s="159" t="s">
        <v>31</v>
      </c>
      <c r="G42" s="159" t="s">
        <v>31</v>
      </c>
      <c r="H42" s="159" t="s">
        <v>31</v>
      </c>
      <c r="I42" s="159" t="s">
        <v>31</v>
      </c>
      <c r="J42" s="160">
        <v>3528.33</v>
      </c>
      <c r="K42" s="159" t="s">
        <v>31</v>
      </c>
      <c r="L42" s="160">
        <v>120.95</v>
      </c>
      <c r="M42" s="161" t="s">
        <v>31</v>
      </c>
      <c r="N42" s="162" t="s">
        <v>31</v>
      </c>
      <c r="V42" s="137" t="s">
        <v>244</v>
      </c>
    </row>
    <row r="43" spans="1:23" s="132" customFormat="1" x14ac:dyDescent="0.2">
      <c r="A43" s="167"/>
      <c r="B43" s="166" t="s">
        <v>31</v>
      </c>
      <c r="C43" s="904" t="s">
        <v>245</v>
      </c>
      <c r="D43" s="904"/>
      <c r="E43" s="904"/>
      <c r="F43" s="168" t="s">
        <v>31</v>
      </c>
      <c r="G43" s="168" t="s">
        <v>31</v>
      </c>
      <c r="H43" s="168" t="s">
        <v>31</v>
      </c>
      <c r="I43" s="168" t="s">
        <v>31</v>
      </c>
      <c r="J43" s="169" t="s">
        <v>31</v>
      </c>
      <c r="K43" s="168" t="s">
        <v>31</v>
      </c>
      <c r="L43" s="169">
        <v>48.65</v>
      </c>
      <c r="M43" s="170" t="s">
        <v>31</v>
      </c>
      <c r="N43" s="171" t="s">
        <v>31</v>
      </c>
      <c r="U43" s="137" t="s">
        <v>245</v>
      </c>
    </row>
    <row r="44" spans="1:23" s="132" customFormat="1" ht="33.75" x14ac:dyDescent="0.2">
      <c r="A44" s="167"/>
      <c r="B44" s="166" t="s">
        <v>549</v>
      </c>
      <c r="C44" s="904" t="s">
        <v>550</v>
      </c>
      <c r="D44" s="904"/>
      <c r="E44" s="904"/>
      <c r="F44" s="168" t="s">
        <v>144</v>
      </c>
      <c r="G44" s="168" t="s">
        <v>551</v>
      </c>
      <c r="H44" s="168" t="s">
        <v>31</v>
      </c>
      <c r="I44" s="168" t="s">
        <v>551</v>
      </c>
      <c r="J44" s="169" t="s">
        <v>31</v>
      </c>
      <c r="K44" s="168" t="s">
        <v>31</v>
      </c>
      <c r="L44" s="169">
        <v>51.08</v>
      </c>
      <c r="M44" s="170" t="s">
        <v>31</v>
      </c>
      <c r="N44" s="171" t="s">
        <v>31</v>
      </c>
      <c r="U44" s="137" t="s">
        <v>550</v>
      </c>
    </row>
    <row r="45" spans="1:23" s="132" customFormat="1" ht="33.75" x14ac:dyDescent="0.2">
      <c r="A45" s="167"/>
      <c r="B45" s="166" t="s">
        <v>552</v>
      </c>
      <c r="C45" s="904" t="s">
        <v>553</v>
      </c>
      <c r="D45" s="904"/>
      <c r="E45" s="904"/>
      <c r="F45" s="168" t="s">
        <v>144</v>
      </c>
      <c r="G45" s="168" t="s">
        <v>554</v>
      </c>
      <c r="H45" s="168" t="s">
        <v>31</v>
      </c>
      <c r="I45" s="168" t="s">
        <v>554</v>
      </c>
      <c r="J45" s="169" t="s">
        <v>31</v>
      </c>
      <c r="K45" s="168" t="s">
        <v>31</v>
      </c>
      <c r="L45" s="169">
        <v>31.62</v>
      </c>
      <c r="M45" s="170" t="s">
        <v>31</v>
      </c>
      <c r="N45" s="171" t="s">
        <v>31</v>
      </c>
      <c r="U45" s="137" t="s">
        <v>553</v>
      </c>
    </row>
    <row r="46" spans="1:23" s="132" customFormat="1" x14ac:dyDescent="0.2">
      <c r="A46" s="172"/>
      <c r="B46" s="173"/>
      <c r="C46" s="918" t="s">
        <v>252</v>
      </c>
      <c r="D46" s="918"/>
      <c r="E46" s="918"/>
      <c r="F46" s="174" t="s">
        <v>31</v>
      </c>
      <c r="G46" s="174" t="s">
        <v>31</v>
      </c>
      <c r="H46" s="174" t="s">
        <v>31</v>
      </c>
      <c r="I46" s="174" t="s">
        <v>31</v>
      </c>
      <c r="J46" s="175" t="s">
        <v>31</v>
      </c>
      <c r="K46" s="174" t="s">
        <v>31</v>
      </c>
      <c r="L46" s="175">
        <v>203.65</v>
      </c>
      <c r="M46" s="161" t="s">
        <v>31</v>
      </c>
      <c r="N46" s="176" t="s">
        <v>31</v>
      </c>
      <c r="W46" s="137" t="s">
        <v>252</v>
      </c>
    </row>
    <row r="47" spans="1:23" s="132" customFormat="1" ht="33.75" x14ac:dyDescent="0.2">
      <c r="A47" s="157" t="s">
        <v>235</v>
      </c>
      <c r="B47" s="158" t="s">
        <v>1915</v>
      </c>
      <c r="C47" s="917" t="s">
        <v>1916</v>
      </c>
      <c r="D47" s="917"/>
      <c r="E47" s="917"/>
      <c r="F47" s="159" t="s">
        <v>401</v>
      </c>
      <c r="G47" s="159" t="s">
        <v>31</v>
      </c>
      <c r="H47" s="159" t="s">
        <v>31</v>
      </c>
      <c r="I47" s="159" t="s">
        <v>529</v>
      </c>
      <c r="J47" s="160">
        <v>535.46</v>
      </c>
      <c r="K47" s="159" t="s">
        <v>31</v>
      </c>
      <c r="L47" s="160">
        <v>1365.42</v>
      </c>
      <c r="M47" s="161" t="s">
        <v>31</v>
      </c>
      <c r="N47" s="162" t="s">
        <v>31</v>
      </c>
      <c r="Q47" s="137" t="s">
        <v>1916</v>
      </c>
    </row>
    <row r="48" spans="1:23" s="132" customFormat="1" ht="22.5" x14ac:dyDescent="0.2">
      <c r="A48" s="157" t="s">
        <v>238</v>
      </c>
      <c r="B48" s="158" t="s">
        <v>2896</v>
      </c>
      <c r="C48" s="917" t="s">
        <v>2897</v>
      </c>
      <c r="D48" s="917"/>
      <c r="E48" s="917"/>
      <c r="F48" s="159" t="s">
        <v>646</v>
      </c>
      <c r="G48" s="159" t="s">
        <v>31</v>
      </c>
      <c r="H48" s="159" t="s">
        <v>31</v>
      </c>
      <c r="I48" s="159" t="s">
        <v>2519</v>
      </c>
      <c r="J48" s="160" t="s">
        <v>31</v>
      </c>
      <c r="K48" s="159" t="s">
        <v>31</v>
      </c>
      <c r="L48" s="160" t="s">
        <v>31</v>
      </c>
      <c r="M48" s="161" t="s">
        <v>31</v>
      </c>
      <c r="N48" s="162" t="s">
        <v>31</v>
      </c>
      <c r="Q48" s="137" t="s">
        <v>2897</v>
      </c>
    </row>
    <row r="49" spans="1:24" s="132" customFormat="1" x14ac:dyDescent="0.2">
      <c r="A49" s="163"/>
      <c r="B49" s="164"/>
      <c r="C49" s="904" t="s">
        <v>2898</v>
      </c>
      <c r="D49" s="904"/>
      <c r="E49" s="904"/>
      <c r="F49" s="904"/>
      <c r="G49" s="904"/>
      <c r="H49" s="904"/>
      <c r="I49" s="904"/>
      <c r="J49" s="904"/>
      <c r="K49" s="904"/>
      <c r="L49" s="904"/>
      <c r="M49" s="904"/>
      <c r="N49" s="912"/>
      <c r="R49" s="137" t="s">
        <v>2898</v>
      </c>
    </row>
    <row r="50" spans="1:24" s="132" customFormat="1" ht="33.75" x14ac:dyDescent="0.2">
      <c r="A50" s="165"/>
      <c r="B50" s="166" t="s">
        <v>518</v>
      </c>
      <c r="C50" s="904" t="s">
        <v>2892</v>
      </c>
      <c r="D50" s="904"/>
      <c r="E50" s="904"/>
      <c r="F50" s="904"/>
      <c r="G50" s="904"/>
      <c r="H50" s="904"/>
      <c r="I50" s="904"/>
      <c r="J50" s="904"/>
      <c r="K50" s="904"/>
      <c r="L50" s="904"/>
      <c r="M50" s="904"/>
      <c r="N50" s="912"/>
      <c r="S50" s="137" t="s">
        <v>2892</v>
      </c>
    </row>
    <row r="51" spans="1:24" s="132" customFormat="1" ht="22.5" x14ac:dyDescent="0.2">
      <c r="A51" s="165"/>
      <c r="B51" s="166" t="s">
        <v>2893</v>
      </c>
      <c r="C51" s="904" t="s">
        <v>234</v>
      </c>
      <c r="D51" s="904"/>
      <c r="E51" s="904"/>
      <c r="F51" s="904"/>
      <c r="G51" s="904"/>
      <c r="H51" s="904"/>
      <c r="I51" s="904"/>
      <c r="J51" s="904"/>
      <c r="K51" s="904"/>
      <c r="L51" s="904"/>
      <c r="M51" s="904"/>
      <c r="N51" s="912"/>
      <c r="S51" s="137" t="s">
        <v>234</v>
      </c>
    </row>
    <row r="52" spans="1:24" s="132" customFormat="1" x14ac:dyDescent="0.2">
      <c r="A52" s="167"/>
      <c r="B52" s="166" t="s">
        <v>225</v>
      </c>
      <c r="C52" s="904" t="s">
        <v>255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>
        <v>14.24</v>
      </c>
      <c r="K52" s="168" t="s">
        <v>237</v>
      </c>
      <c r="L52" s="169">
        <v>4912.8</v>
      </c>
      <c r="M52" s="170" t="s">
        <v>31</v>
      </c>
      <c r="N52" s="171" t="s">
        <v>31</v>
      </c>
      <c r="T52" s="137" t="s">
        <v>255</v>
      </c>
    </row>
    <row r="53" spans="1:24" s="132" customFormat="1" x14ac:dyDescent="0.2">
      <c r="A53" s="167"/>
      <c r="B53" s="166" t="s">
        <v>256</v>
      </c>
      <c r="C53" s="904" t="s">
        <v>257</v>
      </c>
      <c r="D53" s="904"/>
      <c r="E53" s="904"/>
      <c r="F53" s="168" t="s">
        <v>31</v>
      </c>
      <c r="G53" s="168" t="s">
        <v>31</v>
      </c>
      <c r="H53" s="168" t="s">
        <v>31</v>
      </c>
      <c r="I53" s="168" t="s">
        <v>31</v>
      </c>
      <c r="J53" s="169">
        <v>53.72</v>
      </c>
      <c r="K53" s="168" t="s">
        <v>31</v>
      </c>
      <c r="L53" s="169">
        <v>271.39999999999998</v>
      </c>
      <c r="M53" s="170" t="s">
        <v>31</v>
      </c>
      <c r="N53" s="171" t="s">
        <v>31</v>
      </c>
      <c r="T53" s="137" t="s">
        <v>257</v>
      </c>
    </row>
    <row r="54" spans="1:24" s="132" customFormat="1" x14ac:dyDescent="0.2">
      <c r="A54" s="167"/>
      <c r="B54" s="166" t="s">
        <v>31</v>
      </c>
      <c r="C54" s="904" t="s">
        <v>258</v>
      </c>
      <c r="D54" s="904"/>
      <c r="E54" s="904"/>
      <c r="F54" s="168" t="s">
        <v>241</v>
      </c>
      <c r="G54" s="168" t="s">
        <v>2899</v>
      </c>
      <c r="H54" s="168" t="s">
        <v>237</v>
      </c>
      <c r="I54" s="168" t="s">
        <v>2900</v>
      </c>
      <c r="J54" s="169" t="s">
        <v>31</v>
      </c>
      <c r="K54" s="168" t="s">
        <v>31</v>
      </c>
      <c r="L54" s="169" t="s">
        <v>31</v>
      </c>
      <c r="M54" s="170" t="s">
        <v>31</v>
      </c>
      <c r="N54" s="171" t="s">
        <v>31</v>
      </c>
      <c r="U54" s="137" t="s">
        <v>258</v>
      </c>
    </row>
    <row r="55" spans="1:24" s="132" customFormat="1" x14ac:dyDescent="0.2">
      <c r="A55" s="167"/>
      <c r="B55" s="166" t="s">
        <v>31</v>
      </c>
      <c r="C55" s="917" t="s">
        <v>244</v>
      </c>
      <c r="D55" s="917"/>
      <c r="E55" s="917"/>
      <c r="F55" s="159" t="s">
        <v>31</v>
      </c>
      <c r="G55" s="159" t="s">
        <v>31</v>
      </c>
      <c r="H55" s="159" t="s">
        <v>31</v>
      </c>
      <c r="I55" s="159" t="s">
        <v>31</v>
      </c>
      <c r="J55" s="160">
        <v>15.42</v>
      </c>
      <c r="K55" s="159" t="s">
        <v>31</v>
      </c>
      <c r="L55" s="160">
        <v>5184.2</v>
      </c>
      <c r="M55" s="161" t="s">
        <v>31</v>
      </c>
      <c r="N55" s="162" t="s">
        <v>31</v>
      </c>
      <c r="V55" s="137" t="s">
        <v>244</v>
      </c>
    </row>
    <row r="56" spans="1:24" s="132" customFormat="1" x14ac:dyDescent="0.2">
      <c r="A56" s="167"/>
      <c r="B56" s="166" t="s">
        <v>31</v>
      </c>
      <c r="C56" s="904" t="s">
        <v>245</v>
      </c>
      <c r="D56" s="904"/>
      <c r="E56" s="904"/>
      <c r="F56" s="168" t="s">
        <v>31</v>
      </c>
      <c r="G56" s="168" t="s">
        <v>31</v>
      </c>
      <c r="H56" s="168" t="s">
        <v>31</v>
      </c>
      <c r="I56" s="168" t="s">
        <v>31</v>
      </c>
      <c r="J56" s="169" t="s">
        <v>31</v>
      </c>
      <c r="K56" s="168" t="s">
        <v>31</v>
      </c>
      <c r="L56" s="169">
        <v>4912.8</v>
      </c>
      <c r="M56" s="170" t="s">
        <v>31</v>
      </c>
      <c r="N56" s="171" t="s">
        <v>31</v>
      </c>
      <c r="U56" s="137" t="s">
        <v>245</v>
      </c>
    </row>
    <row r="57" spans="1:24" s="132" customFormat="1" ht="33.75" x14ac:dyDescent="0.2">
      <c r="A57" s="167"/>
      <c r="B57" s="166" t="s">
        <v>2901</v>
      </c>
      <c r="C57" s="904" t="s">
        <v>2902</v>
      </c>
      <c r="D57" s="904"/>
      <c r="E57" s="904"/>
      <c r="F57" s="168" t="s">
        <v>144</v>
      </c>
      <c r="G57" s="168" t="s">
        <v>537</v>
      </c>
      <c r="H57" s="168" t="s">
        <v>31</v>
      </c>
      <c r="I57" s="168" t="s">
        <v>537</v>
      </c>
      <c r="J57" s="169" t="s">
        <v>31</v>
      </c>
      <c r="K57" s="168" t="s">
        <v>31</v>
      </c>
      <c r="L57" s="169">
        <v>3930.24</v>
      </c>
      <c r="M57" s="170" t="s">
        <v>31</v>
      </c>
      <c r="N57" s="171" t="s">
        <v>31</v>
      </c>
      <c r="U57" s="137" t="s">
        <v>2902</v>
      </c>
    </row>
    <row r="58" spans="1:24" s="132" customFormat="1" ht="33.75" x14ac:dyDescent="0.2">
      <c r="A58" s="167"/>
      <c r="B58" s="166" t="s">
        <v>2903</v>
      </c>
      <c r="C58" s="904" t="s">
        <v>2904</v>
      </c>
      <c r="D58" s="904"/>
      <c r="E58" s="904"/>
      <c r="F58" s="168" t="s">
        <v>144</v>
      </c>
      <c r="G58" s="168" t="s">
        <v>1606</v>
      </c>
      <c r="H58" s="168" t="s">
        <v>31</v>
      </c>
      <c r="I58" s="168" t="s">
        <v>1606</v>
      </c>
      <c r="J58" s="169" t="s">
        <v>31</v>
      </c>
      <c r="K58" s="168" t="s">
        <v>31</v>
      </c>
      <c r="L58" s="169">
        <v>2210.7600000000002</v>
      </c>
      <c r="M58" s="170" t="s">
        <v>31</v>
      </c>
      <c r="N58" s="171" t="s">
        <v>31</v>
      </c>
      <c r="U58" s="137" t="s">
        <v>2904</v>
      </c>
    </row>
    <row r="59" spans="1:24" s="132" customFormat="1" x14ac:dyDescent="0.2">
      <c r="A59" s="172"/>
      <c r="B59" s="173"/>
      <c r="C59" s="918" t="s">
        <v>252</v>
      </c>
      <c r="D59" s="918"/>
      <c r="E59" s="918"/>
      <c r="F59" s="174" t="s">
        <v>31</v>
      </c>
      <c r="G59" s="174" t="s">
        <v>31</v>
      </c>
      <c r="H59" s="174" t="s">
        <v>31</v>
      </c>
      <c r="I59" s="174" t="s">
        <v>31</v>
      </c>
      <c r="J59" s="175" t="s">
        <v>31</v>
      </c>
      <c r="K59" s="174" t="s">
        <v>31</v>
      </c>
      <c r="L59" s="175">
        <v>11325.2</v>
      </c>
      <c r="M59" s="161" t="s">
        <v>31</v>
      </c>
      <c r="N59" s="176" t="s">
        <v>31</v>
      </c>
      <c r="W59" s="137" t="s">
        <v>252</v>
      </c>
    </row>
    <row r="60" spans="1:24" s="132" customFormat="1" ht="22.5" x14ac:dyDescent="0.2">
      <c r="A60" s="157" t="s">
        <v>256</v>
      </c>
      <c r="B60" s="158" t="s">
        <v>2905</v>
      </c>
      <c r="C60" s="917" t="s">
        <v>2906</v>
      </c>
      <c r="D60" s="917"/>
      <c r="E60" s="917"/>
      <c r="F60" s="159" t="s">
        <v>744</v>
      </c>
      <c r="G60" s="159" t="s">
        <v>31</v>
      </c>
      <c r="H60" s="159" t="s">
        <v>31</v>
      </c>
      <c r="I60" s="159" t="s">
        <v>841</v>
      </c>
      <c r="J60" s="160">
        <v>5342.19</v>
      </c>
      <c r="K60" s="159" t="s">
        <v>787</v>
      </c>
      <c r="L60" s="160">
        <v>501311.11</v>
      </c>
      <c r="M60" s="161" t="s">
        <v>31</v>
      </c>
      <c r="N60" s="162" t="s">
        <v>31</v>
      </c>
      <c r="Q60" s="137" t="s">
        <v>2906</v>
      </c>
    </row>
    <row r="61" spans="1:24" s="132" customFormat="1" x14ac:dyDescent="0.2">
      <c r="A61" s="163"/>
      <c r="B61" s="164"/>
      <c r="C61" s="904" t="s">
        <v>2907</v>
      </c>
      <c r="D61" s="904"/>
      <c r="E61" s="904"/>
      <c r="F61" s="904"/>
      <c r="G61" s="904"/>
      <c r="H61" s="904"/>
      <c r="I61" s="904"/>
      <c r="J61" s="904"/>
      <c r="K61" s="904"/>
      <c r="L61" s="904"/>
      <c r="M61" s="904"/>
      <c r="N61" s="912"/>
      <c r="X61" s="137" t="s">
        <v>2907</v>
      </c>
    </row>
    <row r="62" spans="1:24" s="132" customFormat="1" ht="22.5" x14ac:dyDescent="0.2">
      <c r="A62" s="165"/>
      <c r="B62" s="166" t="s">
        <v>789</v>
      </c>
      <c r="C62" s="904" t="s">
        <v>790</v>
      </c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12"/>
      <c r="S62" s="137" t="s">
        <v>790</v>
      </c>
    </row>
    <row r="63" spans="1:24" s="132" customFormat="1" ht="56.25" x14ac:dyDescent="0.2">
      <c r="A63" s="157" t="s">
        <v>285</v>
      </c>
      <c r="B63" s="158" t="s">
        <v>2908</v>
      </c>
      <c r="C63" s="917" t="s">
        <v>2909</v>
      </c>
      <c r="D63" s="917"/>
      <c r="E63" s="917"/>
      <c r="F63" s="159" t="s">
        <v>2910</v>
      </c>
      <c r="G63" s="159" t="s">
        <v>31</v>
      </c>
      <c r="H63" s="159" t="s">
        <v>31</v>
      </c>
      <c r="I63" s="159" t="s">
        <v>2911</v>
      </c>
      <c r="J63" s="160" t="s">
        <v>31</v>
      </c>
      <c r="K63" s="159" t="s">
        <v>31</v>
      </c>
      <c r="L63" s="160" t="s">
        <v>31</v>
      </c>
      <c r="M63" s="161" t="s">
        <v>31</v>
      </c>
      <c r="N63" s="162" t="s">
        <v>31</v>
      </c>
      <c r="Q63" s="137" t="s">
        <v>2909</v>
      </c>
    </row>
    <row r="64" spans="1:24" s="132" customFormat="1" x14ac:dyDescent="0.2">
      <c r="A64" s="163"/>
      <c r="B64" s="164"/>
      <c r="C64" s="904" t="s">
        <v>2912</v>
      </c>
      <c r="D64" s="904"/>
      <c r="E64" s="904"/>
      <c r="F64" s="904"/>
      <c r="G64" s="904"/>
      <c r="H64" s="904"/>
      <c r="I64" s="904"/>
      <c r="J64" s="904"/>
      <c r="K64" s="904"/>
      <c r="L64" s="904"/>
      <c r="M64" s="904"/>
      <c r="N64" s="912"/>
      <c r="R64" s="137" t="s">
        <v>2912</v>
      </c>
    </row>
    <row r="65" spans="1:25" s="132" customFormat="1" ht="33.75" x14ac:dyDescent="0.2">
      <c r="A65" s="165"/>
      <c r="B65" s="166" t="s">
        <v>518</v>
      </c>
      <c r="C65" s="904" t="s">
        <v>2892</v>
      </c>
      <c r="D65" s="904"/>
      <c r="E65" s="904"/>
      <c r="F65" s="904"/>
      <c r="G65" s="904"/>
      <c r="H65" s="904"/>
      <c r="I65" s="904"/>
      <c r="J65" s="904"/>
      <c r="K65" s="904"/>
      <c r="L65" s="904"/>
      <c r="M65" s="904"/>
      <c r="N65" s="912"/>
      <c r="S65" s="137" t="s">
        <v>2892</v>
      </c>
    </row>
    <row r="66" spans="1:25" s="132" customFormat="1" ht="22.5" x14ac:dyDescent="0.2">
      <c r="A66" s="165"/>
      <c r="B66" s="166" t="s">
        <v>2893</v>
      </c>
      <c r="C66" s="904" t="s">
        <v>234</v>
      </c>
      <c r="D66" s="904"/>
      <c r="E66" s="904"/>
      <c r="F66" s="904"/>
      <c r="G66" s="904"/>
      <c r="H66" s="904"/>
      <c r="I66" s="904"/>
      <c r="J66" s="904"/>
      <c r="K66" s="904"/>
      <c r="L66" s="904"/>
      <c r="M66" s="904"/>
      <c r="N66" s="912"/>
      <c r="S66" s="137" t="s">
        <v>234</v>
      </c>
    </row>
    <row r="67" spans="1:25" s="132" customFormat="1" x14ac:dyDescent="0.2">
      <c r="A67" s="167"/>
      <c r="B67" s="166" t="s">
        <v>225</v>
      </c>
      <c r="C67" s="904" t="s">
        <v>255</v>
      </c>
      <c r="D67" s="904"/>
      <c r="E67" s="904"/>
      <c r="F67" s="168" t="s">
        <v>31</v>
      </c>
      <c r="G67" s="168" t="s">
        <v>31</v>
      </c>
      <c r="H67" s="168" t="s">
        <v>31</v>
      </c>
      <c r="I67" s="168" t="s">
        <v>31</v>
      </c>
      <c r="J67" s="169">
        <v>14.77</v>
      </c>
      <c r="K67" s="168" t="s">
        <v>237</v>
      </c>
      <c r="L67" s="169">
        <v>13592.09</v>
      </c>
      <c r="M67" s="170" t="s">
        <v>31</v>
      </c>
      <c r="N67" s="171" t="s">
        <v>31</v>
      </c>
      <c r="T67" s="137" t="s">
        <v>255</v>
      </c>
    </row>
    <row r="68" spans="1:25" s="132" customFormat="1" x14ac:dyDescent="0.2">
      <c r="A68" s="167"/>
      <c r="B68" s="166" t="s">
        <v>235</v>
      </c>
      <c r="C68" s="904" t="s">
        <v>236</v>
      </c>
      <c r="D68" s="904"/>
      <c r="E68" s="904"/>
      <c r="F68" s="168" t="s">
        <v>31</v>
      </c>
      <c r="G68" s="168" t="s">
        <v>31</v>
      </c>
      <c r="H68" s="168" t="s">
        <v>31</v>
      </c>
      <c r="I68" s="168" t="s">
        <v>31</v>
      </c>
      <c r="J68" s="169">
        <v>907.29</v>
      </c>
      <c r="K68" s="168" t="s">
        <v>237</v>
      </c>
      <c r="L68" s="169">
        <v>834933.62</v>
      </c>
      <c r="M68" s="170" t="s">
        <v>31</v>
      </c>
      <c r="N68" s="171" t="s">
        <v>31</v>
      </c>
      <c r="T68" s="137" t="s">
        <v>236</v>
      </c>
    </row>
    <row r="69" spans="1:25" s="132" customFormat="1" x14ac:dyDescent="0.2">
      <c r="A69" s="167"/>
      <c r="B69" s="166" t="s">
        <v>238</v>
      </c>
      <c r="C69" s="904" t="s">
        <v>239</v>
      </c>
      <c r="D69" s="904"/>
      <c r="E69" s="904"/>
      <c r="F69" s="168" t="s">
        <v>31</v>
      </c>
      <c r="G69" s="168" t="s">
        <v>31</v>
      </c>
      <c r="H69" s="168" t="s">
        <v>31</v>
      </c>
      <c r="I69" s="168" t="s">
        <v>31</v>
      </c>
      <c r="J69" s="169">
        <v>12.46</v>
      </c>
      <c r="K69" s="168" t="s">
        <v>237</v>
      </c>
      <c r="L69" s="169">
        <v>11466.32</v>
      </c>
      <c r="M69" s="170" t="s">
        <v>31</v>
      </c>
      <c r="N69" s="171" t="s">
        <v>31</v>
      </c>
      <c r="T69" s="137" t="s">
        <v>239</v>
      </c>
    </row>
    <row r="70" spans="1:25" s="132" customFormat="1" x14ac:dyDescent="0.2">
      <c r="A70" s="167"/>
      <c r="B70" s="166" t="s">
        <v>256</v>
      </c>
      <c r="C70" s="904" t="s">
        <v>257</v>
      </c>
      <c r="D70" s="904"/>
      <c r="E70" s="904"/>
      <c r="F70" s="168" t="s">
        <v>31</v>
      </c>
      <c r="G70" s="168" t="s">
        <v>31</v>
      </c>
      <c r="H70" s="168" t="s">
        <v>31</v>
      </c>
      <c r="I70" s="168" t="s">
        <v>31</v>
      </c>
      <c r="J70" s="169">
        <v>27.26</v>
      </c>
      <c r="K70" s="168" t="s">
        <v>31</v>
      </c>
      <c r="L70" s="169">
        <v>4417.2</v>
      </c>
      <c r="M70" s="170" t="s">
        <v>31</v>
      </c>
      <c r="N70" s="171" t="s">
        <v>31</v>
      </c>
      <c r="T70" s="137" t="s">
        <v>257</v>
      </c>
    </row>
    <row r="71" spans="1:25" s="132" customFormat="1" x14ac:dyDescent="0.2">
      <c r="A71" s="167"/>
      <c r="B71" s="166" t="s">
        <v>31</v>
      </c>
      <c r="C71" s="904" t="s">
        <v>258</v>
      </c>
      <c r="D71" s="904"/>
      <c r="E71" s="904"/>
      <c r="F71" s="168" t="s">
        <v>241</v>
      </c>
      <c r="G71" s="168" t="s">
        <v>2913</v>
      </c>
      <c r="H71" s="168" t="s">
        <v>237</v>
      </c>
      <c r="I71" s="168" t="s">
        <v>2914</v>
      </c>
      <c r="J71" s="169" t="s">
        <v>31</v>
      </c>
      <c r="K71" s="168" t="s">
        <v>31</v>
      </c>
      <c r="L71" s="169" t="s">
        <v>31</v>
      </c>
      <c r="M71" s="170" t="s">
        <v>31</v>
      </c>
      <c r="N71" s="171" t="s">
        <v>31</v>
      </c>
      <c r="U71" s="137" t="s">
        <v>258</v>
      </c>
    </row>
    <row r="72" spans="1:25" s="132" customFormat="1" x14ac:dyDescent="0.2">
      <c r="A72" s="167"/>
      <c r="B72" s="166" t="s">
        <v>31</v>
      </c>
      <c r="C72" s="904" t="s">
        <v>240</v>
      </c>
      <c r="D72" s="904"/>
      <c r="E72" s="904"/>
      <c r="F72" s="168" t="s">
        <v>241</v>
      </c>
      <c r="G72" s="168" t="s">
        <v>2207</v>
      </c>
      <c r="H72" s="168" t="s">
        <v>237</v>
      </c>
      <c r="I72" s="168" t="s">
        <v>2915</v>
      </c>
      <c r="J72" s="169" t="s">
        <v>31</v>
      </c>
      <c r="K72" s="168" t="s">
        <v>31</v>
      </c>
      <c r="L72" s="169" t="s">
        <v>31</v>
      </c>
      <c r="M72" s="170" t="s">
        <v>31</v>
      </c>
      <c r="N72" s="171" t="s">
        <v>31</v>
      </c>
      <c r="U72" s="137" t="s">
        <v>240</v>
      </c>
    </row>
    <row r="73" spans="1:25" s="132" customFormat="1" x14ac:dyDescent="0.2">
      <c r="A73" s="167"/>
      <c r="B73" s="166" t="s">
        <v>31</v>
      </c>
      <c r="C73" s="917" t="s">
        <v>244</v>
      </c>
      <c r="D73" s="917"/>
      <c r="E73" s="917"/>
      <c r="F73" s="159" t="s">
        <v>31</v>
      </c>
      <c r="G73" s="159" t="s">
        <v>31</v>
      </c>
      <c r="H73" s="159" t="s">
        <v>31</v>
      </c>
      <c r="I73" s="159" t="s">
        <v>31</v>
      </c>
      <c r="J73" s="160">
        <v>929.26</v>
      </c>
      <c r="K73" s="159" t="s">
        <v>31</v>
      </c>
      <c r="L73" s="160">
        <v>852942.91</v>
      </c>
      <c r="M73" s="161" t="s">
        <v>31</v>
      </c>
      <c r="N73" s="162" t="s">
        <v>31</v>
      </c>
      <c r="V73" s="137" t="s">
        <v>244</v>
      </c>
    </row>
    <row r="74" spans="1:25" s="132" customFormat="1" x14ac:dyDescent="0.2">
      <c r="A74" s="167"/>
      <c r="B74" s="166" t="s">
        <v>31</v>
      </c>
      <c r="C74" s="904" t="s">
        <v>245</v>
      </c>
      <c r="D74" s="904"/>
      <c r="E74" s="904"/>
      <c r="F74" s="168" t="s">
        <v>31</v>
      </c>
      <c r="G74" s="168" t="s">
        <v>31</v>
      </c>
      <c r="H74" s="168" t="s">
        <v>31</v>
      </c>
      <c r="I74" s="168" t="s">
        <v>31</v>
      </c>
      <c r="J74" s="169" t="s">
        <v>31</v>
      </c>
      <c r="K74" s="168" t="s">
        <v>31</v>
      </c>
      <c r="L74" s="169">
        <v>25058.41</v>
      </c>
      <c r="M74" s="170" t="s">
        <v>31</v>
      </c>
      <c r="N74" s="171" t="s">
        <v>31</v>
      </c>
      <c r="U74" s="137" t="s">
        <v>245</v>
      </c>
    </row>
    <row r="75" spans="1:25" s="132" customFormat="1" ht="22.5" x14ac:dyDescent="0.2">
      <c r="A75" s="167"/>
      <c r="B75" s="166" t="s">
        <v>2916</v>
      </c>
      <c r="C75" s="904" t="s">
        <v>2917</v>
      </c>
      <c r="D75" s="904"/>
      <c r="E75" s="904"/>
      <c r="F75" s="168" t="s">
        <v>144</v>
      </c>
      <c r="G75" s="168" t="s">
        <v>2114</v>
      </c>
      <c r="H75" s="168" t="s">
        <v>31</v>
      </c>
      <c r="I75" s="168" t="s">
        <v>2114</v>
      </c>
      <c r="J75" s="169" t="s">
        <v>31</v>
      </c>
      <c r="K75" s="168" t="s">
        <v>31</v>
      </c>
      <c r="L75" s="169">
        <v>21800.82</v>
      </c>
      <c r="M75" s="170" t="s">
        <v>31</v>
      </c>
      <c r="N75" s="171" t="s">
        <v>31</v>
      </c>
      <c r="U75" s="137" t="s">
        <v>2917</v>
      </c>
    </row>
    <row r="76" spans="1:25" s="132" customFormat="1" ht="22.5" x14ac:dyDescent="0.2">
      <c r="A76" s="167"/>
      <c r="B76" s="166" t="s">
        <v>2918</v>
      </c>
      <c r="C76" s="904" t="s">
        <v>2919</v>
      </c>
      <c r="D76" s="904"/>
      <c r="E76" s="904"/>
      <c r="F76" s="168" t="s">
        <v>144</v>
      </c>
      <c r="G76" s="168" t="s">
        <v>703</v>
      </c>
      <c r="H76" s="168" t="s">
        <v>31</v>
      </c>
      <c r="I76" s="168" t="s">
        <v>703</v>
      </c>
      <c r="J76" s="169" t="s">
        <v>31</v>
      </c>
      <c r="K76" s="168" t="s">
        <v>31</v>
      </c>
      <c r="L76" s="169">
        <v>15035.05</v>
      </c>
      <c r="M76" s="170" t="s">
        <v>31</v>
      </c>
      <c r="N76" s="171" t="s">
        <v>31</v>
      </c>
      <c r="U76" s="137" t="s">
        <v>2919</v>
      </c>
    </row>
    <row r="77" spans="1:25" s="132" customFormat="1" x14ac:dyDescent="0.2">
      <c r="A77" s="172"/>
      <c r="B77" s="173"/>
      <c r="C77" s="918" t="s">
        <v>252</v>
      </c>
      <c r="D77" s="918"/>
      <c r="E77" s="918"/>
      <c r="F77" s="174" t="s">
        <v>31</v>
      </c>
      <c r="G77" s="174" t="s">
        <v>31</v>
      </c>
      <c r="H77" s="174" t="s">
        <v>31</v>
      </c>
      <c r="I77" s="174" t="s">
        <v>31</v>
      </c>
      <c r="J77" s="175" t="s">
        <v>31</v>
      </c>
      <c r="K77" s="174" t="s">
        <v>31</v>
      </c>
      <c r="L77" s="175">
        <v>889778.78</v>
      </c>
      <c r="M77" s="161" t="s">
        <v>31</v>
      </c>
      <c r="N77" s="176" t="s">
        <v>31</v>
      </c>
      <c r="W77" s="137" t="s">
        <v>252</v>
      </c>
    </row>
    <row r="78" spans="1:25" s="132" customFormat="1" ht="33.75" x14ac:dyDescent="0.2">
      <c r="A78" s="157" t="s">
        <v>295</v>
      </c>
      <c r="B78" s="158" t="s">
        <v>2920</v>
      </c>
      <c r="C78" s="917" t="s">
        <v>2921</v>
      </c>
      <c r="D78" s="917"/>
      <c r="E78" s="917"/>
      <c r="F78" s="159" t="s">
        <v>564</v>
      </c>
      <c r="G78" s="159" t="s">
        <v>31</v>
      </c>
      <c r="H78" s="159" t="s">
        <v>31</v>
      </c>
      <c r="I78" s="159" t="s">
        <v>2922</v>
      </c>
      <c r="J78" s="160">
        <v>480</v>
      </c>
      <c r="K78" s="159" t="s">
        <v>31</v>
      </c>
      <c r="L78" s="160">
        <v>23078.400000000001</v>
      </c>
      <c r="M78" s="161" t="s">
        <v>31</v>
      </c>
      <c r="N78" s="162" t="s">
        <v>31</v>
      </c>
      <c r="Q78" s="137" t="s">
        <v>2921</v>
      </c>
    </row>
    <row r="79" spans="1:25" s="132" customFormat="1" x14ac:dyDescent="0.2">
      <c r="A79" s="163"/>
      <c r="B79" s="164"/>
      <c r="C79" s="904" t="s">
        <v>2923</v>
      </c>
      <c r="D79" s="904"/>
      <c r="E79" s="904"/>
      <c r="F79" s="904"/>
      <c r="G79" s="904"/>
      <c r="H79" s="904"/>
      <c r="I79" s="904"/>
      <c r="J79" s="904"/>
      <c r="K79" s="904"/>
      <c r="L79" s="904"/>
      <c r="M79" s="904"/>
      <c r="N79" s="912"/>
      <c r="R79" s="137" t="s">
        <v>2923</v>
      </c>
    </row>
    <row r="80" spans="1:25" s="132" customFormat="1" x14ac:dyDescent="0.2">
      <c r="A80" s="920" t="s">
        <v>2924</v>
      </c>
      <c r="B80" s="921"/>
      <c r="C80" s="921"/>
      <c r="D80" s="921"/>
      <c r="E80" s="921"/>
      <c r="F80" s="921"/>
      <c r="G80" s="921"/>
      <c r="H80" s="921"/>
      <c r="I80" s="921"/>
      <c r="J80" s="921"/>
      <c r="K80" s="921"/>
      <c r="L80" s="921"/>
      <c r="M80" s="921"/>
      <c r="N80" s="922"/>
      <c r="Y80" s="137" t="s">
        <v>2924</v>
      </c>
    </row>
    <row r="81" spans="1:25" s="132" customFormat="1" ht="33.75" x14ac:dyDescent="0.2">
      <c r="A81" s="157" t="s">
        <v>304</v>
      </c>
      <c r="B81" s="158" t="s">
        <v>2925</v>
      </c>
      <c r="C81" s="917" t="s">
        <v>2926</v>
      </c>
      <c r="D81" s="917"/>
      <c r="E81" s="917"/>
      <c r="F81" s="159" t="s">
        <v>178</v>
      </c>
      <c r="G81" s="159" t="s">
        <v>31</v>
      </c>
      <c r="H81" s="159" t="s">
        <v>31</v>
      </c>
      <c r="I81" s="159" t="s">
        <v>398</v>
      </c>
      <c r="J81" s="160">
        <v>445.32</v>
      </c>
      <c r="K81" s="159" t="s">
        <v>31</v>
      </c>
      <c r="L81" s="160">
        <v>12468.96</v>
      </c>
      <c r="M81" s="161" t="s">
        <v>31</v>
      </c>
      <c r="N81" s="162" t="s">
        <v>31</v>
      </c>
      <c r="Q81" s="137" t="s">
        <v>2926</v>
      </c>
    </row>
    <row r="82" spans="1:25" s="132" customFormat="1" x14ac:dyDescent="0.2">
      <c r="A82" s="163"/>
      <c r="B82" s="164"/>
      <c r="C82" s="904" t="s">
        <v>2927</v>
      </c>
      <c r="D82" s="904"/>
      <c r="E82" s="904"/>
      <c r="F82" s="904"/>
      <c r="G82" s="904"/>
      <c r="H82" s="904"/>
      <c r="I82" s="904"/>
      <c r="J82" s="904"/>
      <c r="K82" s="904"/>
      <c r="L82" s="904"/>
      <c r="M82" s="904"/>
      <c r="N82" s="912"/>
      <c r="R82" s="137" t="s">
        <v>2927</v>
      </c>
    </row>
    <row r="83" spans="1:25" s="132" customFormat="1" x14ac:dyDescent="0.2">
      <c r="A83" s="163"/>
      <c r="B83" s="164"/>
      <c r="C83" s="904" t="s">
        <v>2928</v>
      </c>
      <c r="D83" s="904"/>
      <c r="E83" s="904"/>
      <c r="F83" s="904"/>
      <c r="G83" s="904"/>
      <c r="H83" s="904"/>
      <c r="I83" s="904"/>
      <c r="J83" s="904"/>
      <c r="K83" s="904"/>
      <c r="L83" s="904"/>
      <c r="M83" s="904"/>
      <c r="N83" s="912"/>
      <c r="X83" s="137" t="s">
        <v>2928</v>
      </c>
    </row>
    <row r="84" spans="1:25" s="132" customFormat="1" ht="33.75" x14ac:dyDescent="0.2">
      <c r="A84" s="157" t="s">
        <v>309</v>
      </c>
      <c r="B84" s="158" t="s">
        <v>2925</v>
      </c>
      <c r="C84" s="917" t="s">
        <v>2929</v>
      </c>
      <c r="D84" s="917"/>
      <c r="E84" s="917"/>
      <c r="F84" s="159" t="s">
        <v>178</v>
      </c>
      <c r="G84" s="159" t="s">
        <v>31</v>
      </c>
      <c r="H84" s="159" t="s">
        <v>31</v>
      </c>
      <c r="I84" s="159" t="s">
        <v>2255</v>
      </c>
      <c r="J84" s="160">
        <v>322.14999999999998</v>
      </c>
      <c r="K84" s="159" t="s">
        <v>31</v>
      </c>
      <c r="L84" s="160">
        <v>45101</v>
      </c>
      <c r="M84" s="161" t="s">
        <v>31</v>
      </c>
      <c r="N84" s="162" t="s">
        <v>31</v>
      </c>
      <c r="Q84" s="137" t="s">
        <v>2929</v>
      </c>
    </row>
    <row r="85" spans="1:25" s="132" customFormat="1" x14ac:dyDescent="0.2">
      <c r="A85" s="163"/>
      <c r="B85" s="164"/>
      <c r="C85" s="904" t="s">
        <v>2930</v>
      </c>
      <c r="D85" s="904"/>
      <c r="E85" s="904"/>
      <c r="F85" s="904"/>
      <c r="G85" s="904"/>
      <c r="H85" s="904"/>
      <c r="I85" s="904"/>
      <c r="J85" s="904"/>
      <c r="K85" s="904"/>
      <c r="L85" s="904"/>
      <c r="M85" s="904"/>
      <c r="N85" s="912"/>
      <c r="R85" s="137" t="s">
        <v>2930</v>
      </c>
    </row>
    <row r="86" spans="1:25" s="132" customFormat="1" x14ac:dyDescent="0.2">
      <c r="A86" s="163"/>
      <c r="B86" s="164"/>
      <c r="C86" s="904" t="s">
        <v>2931</v>
      </c>
      <c r="D86" s="904"/>
      <c r="E86" s="904"/>
      <c r="F86" s="904"/>
      <c r="G86" s="904"/>
      <c r="H86" s="904"/>
      <c r="I86" s="904"/>
      <c r="J86" s="904"/>
      <c r="K86" s="904"/>
      <c r="L86" s="904"/>
      <c r="M86" s="904"/>
      <c r="N86" s="912"/>
      <c r="X86" s="137" t="s">
        <v>2931</v>
      </c>
    </row>
    <row r="87" spans="1:25" s="132" customFormat="1" ht="22.5" x14ac:dyDescent="0.2">
      <c r="A87" s="157" t="s">
        <v>315</v>
      </c>
      <c r="B87" s="158" t="s">
        <v>2925</v>
      </c>
      <c r="C87" s="917" t="s">
        <v>2932</v>
      </c>
      <c r="D87" s="917"/>
      <c r="E87" s="917"/>
      <c r="F87" s="159" t="s">
        <v>178</v>
      </c>
      <c r="G87" s="159" t="s">
        <v>31</v>
      </c>
      <c r="H87" s="159" t="s">
        <v>31</v>
      </c>
      <c r="I87" s="159" t="s">
        <v>2255</v>
      </c>
      <c r="J87" s="160">
        <v>153.08000000000001</v>
      </c>
      <c r="K87" s="159" t="s">
        <v>31</v>
      </c>
      <c r="L87" s="160">
        <v>21431.200000000001</v>
      </c>
      <c r="M87" s="161" t="s">
        <v>31</v>
      </c>
      <c r="N87" s="162" t="s">
        <v>31</v>
      </c>
      <c r="Q87" s="137" t="s">
        <v>2932</v>
      </c>
    </row>
    <row r="88" spans="1:25" s="132" customFormat="1" x14ac:dyDescent="0.2">
      <c r="A88" s="163"/>
      <c r="B88" s="164"/>
      <c r="C88" s="904" t="s">
        <v>2933</v>
      </c>
      <c r="D88" s="904"/>
      <c r="E88" s="904"/>
      <c r="F88" s="904"/>
      <c r="G88" s="904"/>
      <c r="H88" s="904"/>
      <c r="I88" s="904"/>
      <c r="J88" s="904"/>
      <c r="K88" s="904"/>
      <c r="L88" s="904"/>
      <c r="M88" s="904"/>
      <c r="N88" s="912"/>
      <c r="X88" s="137" t="s">
        <v>2933</v>
      </c>
    </row>
    <row r="89" spans="1:25" s="132" customFormat="1" ht="22.5" x14ac:dyDescent="0.2">
      <c r="A89" s="157" t="s">
        <v>318</v>
      </c>
      <c r="B89" s="158" t="s">
        <v>2925</v>
      </c>
      <c r="C89" s="917" t="s">
        <v>2934</v>
      </c>
      <c r="D89" s="917"/>
      <c r="E89" s="917"/>
      <c r="F89" s="159" t="s">
        <v>178</v>
      </c>
      <c r="G89" s="159" t="s">
        <v>31</v>
      </c>
      <c r="H89" s="159" t="s">
        <v>31</v>
      </c>
      <c r="I89" s="159" t="s">
        <v>1624</v>
      </c>
      <c r="J89" s="160">
        <v>45.32</v>
      </c>
      <c r="K89" s="159" t="s">
        <v>31</v>
      </c>
      <c r="L89" s="160">
        <v>2537.92</v>
      </c>
      <c r="M89" s="161" t="s">
        <v>31</v>
      </c>
      <c r="N89" s="162" t="s">
        <v>31</v>
      </c>
      <c r="Q89" s="137" t="s">
        <v>2934</v>
      </c>
    </row>
    <row r="90" spans="1:25" s="132" customFormat="1" x14ac:dyDescent="0.2">
      <c r="A90" s="163"/>
      <c r="B90" s="164"/>
      <c r="C90" s="904" t="s">
        <v>2935</v>
      </c>
      <c r="D90" s="904"/>
      <c r="E90" s="904"/>
      <c r="F90" s="904"/>
      <c r="G90" s="904"/>
      <c r="H90" s="904"/>
      <c r="I90" s="904"/>
      <c r="J90" s="904"/>
      <c r="K90" s="904"/>
      <c r="L90" s="904"/>
      <c r="M90" s="904"/>
      <c r="N90" s="912"/>
      <c r="R90" s="137" t="s">
        <v>2935</v>
      </c>
    </row>
    <row r="91" spans="1:25" s="132" customFormat="1" x14ac:dyDescent="0.2">
      <c r="A91" s="163"/>
      <c r="B91" s="164"/>
      <c r="C91" s="904" t="s">
        <v>2936</v>
      </c>
      <c r="D91" s="904"/>
      <c r="E91" s="904"/>
      <c r="F91" s="904"/>
      <c r="G91" s="904"/>
      <c r="H91" s="904"/>
      <c r="I91" s="904"/>
      <c r="J91" s="904"/>
      <c r="K91" s="904"/>
      <c r="L91" s="904"/>
      <c r="M91" s="904"/>
      <c r="N91" s="912"/>
      <c r="X91" s="137" t="s">
        <v>2936</v>
      </c>
    </row>
    <row r="92" spans="1:25" s="132" customFormat="1" ht="22.5" x14ac:dyDescent="0.2">
      <c r="A92" s="157" t="s">
        <v>323</v>
      </c>
      <c r="B92" s="158" t="s">
        <v>2925</v>
      </c>
      <c r="C92" s="917" t="s">
        <v>2937</v>
      </c>
      <c r="D92" s="917"/>
      <c r="E92" s="917"/>
      <c r="F92" s="159" t="s">
        <v>178</v>
      </c>
      <c r="G92" s="159" t="s">
        <v>31</v>
      </c>
      <c r="H92" s="159" t="s">
        <v>31</v>
      </c>
      <c r="I92" s="159" t="s">
        <v>398</v>
      </c>
      <c r="J92" s="160">
        <v>577.97</v>
      </c>
      <c r="K92" s="159" t="s">
        <v>31</v>
      </c>
      <c r="L92" s="160">
        <v>16183.16</v>
      </c>
      <c r="M92" s="161" t="s">
        <v>31</v>
      </c>
      <c r="N92" s="162" t="s">
        <v>31</v>
      </c>
      <c r="Q92" s="137" t="s">
        <v>2937</v>
      </c>
    </row>
    <row r="93" spans="1:25" s="132" customFormat="1" x14ac:dyDescent="0.2">
      <c r="A93" s="163"/>
      <c r="B93" s="164"/>
      <c r="C93" s="904" t="s">
        <v>2927</v>
      </c>
      <c r="D93" s="904"/>
      <c r="E93" s="904"/>
      <c r="F93" s="904"/>
      <c r="G93" s="904"/>
      <c r="H93" s="904"/>
      <c r="I93" s="904"/>
      <c r="J93" s="904"/>
      <c r="K93" s="904"/>
      <c r="L93" s="904"/>
      <c r="M93" s="904"/>
      <c r="N93" s="912"/>
      <c r="R93" s="137" t="s">
        <v>2927</v>
      </c>
    </row>
    <row r="94" spans="1:25" s="132" customFormat="1" x14ac:dyDescent="0.2">
      <c r="A94" s="163"/>
      <c r="B94" s="164"/>
      <c r="C94" s="904" t="s">
        <v>2938</v>
      </c>
      <c r="D94" s="904"/>
      <c r="E94" s="904"/>
      <c r="F94" s="904"/>
      <c r="G94" s="904"/>
      <c r="H94" s="904"/>
      <c r="I94" s="904"/>
      <c r="J94" s="904"/>
      <c r="K94" s="904"/>
      <c r="L94" s="904"/>
      <c r="M94" s="904"/>
      <c r="N94" s="912"/>
      <c r="X94" s="137" t="s">
        <v>2938</v>
      </c>
    </row>
    <row r="95" spans="1:25" s="132" customFormat="1" x14ac:dyDescent="0.2">
      <c r="A95" s="920" t="s">
        <v>2939</v>
      </c>
      <c r="B95" s="921"/>
      <c r="C95" s="921"/>
      <c r="D95" s="921"/>
      <c r="E95" s="921"/>
      <c r="F95" s="921"/>
      <c r="G95" s="921"/>
      <c r="H95" s="921"/>
      <c r="I95" s="921"/>
      <c r="J95" s="921"/>
      <c r="K95" s="921"/>
      <c r="L95" s="921"/>
      <c r="M95" s="921"/>
      <c r="N95" s="922"/>
      <c r="Y95" s="137" t="s">
        <v>2939</v>
      </c>
    </row>
    <row r="96" spans="1:25" s="132" customFormat="1" ht="33.75" x14ac:dyDescent="0.2">
      <c r="A96" s="157" t="s">
        <v>328</v>
      </c>
      <c r="B96" s="158" t="s">
        <v>2925</v>
      </c>
      <c r="C96" s="917" t="s">
        <v>2926</v>
      </c>
      <c r="D96" s="917"/>
      <c r="E96" s="917"/>
      <c r="F96" s="159" t="s">
        <v>31</v>
      </c>
      <c r="G96" s="159" t="s">
        <v>31</v>
      </c>
      <c r="H96" s="159" t="s">
        <v>31</v>
      </c>
      <c r="I96" s="159" t="s">
        <v>368</v>
      </c>
      <c r="J96" s="160">
        <v>445.32</v>
      </c>
      <c r="K96" s="159" t="s">
        <v>31</v>
      </c>
      <c r="L96" s="160">
        <v>10242.36</v>
      </c>
      <c r="M96" s="161" t="s">
        <v>31</v>
      </c>
      <c r="N96" s="162" t="s">
        <v>31</v>
      </c>
      <c r="Q96" s="137" t="s">
        <v>2926</v>
      </c>
    </row>
    <row r="97" spans="1:25" s="132" customFormat="1" x14ac:dyDescent="0.2">
      <c r="A97" s="163"/>
      <c r="B97" s="164"/>
      <c r="C97" s="904" t="s">
        <v>2940</v>
      </c>
      <c r="D97" s="904"/>
      <c r="E97" s="904"/>
      <c r="F97" s="904"/>
      <c r="G97" s="904"/>
      <c r="H97" s="904"/>
      <c r="I97" s="904"/>
      <c r="J97" s="904"/>
      <c r="K97" s="904"/>
      <c r="L97" s="904"/>
      <c r="M97" s="904"/>
      <c r="N97" s="912"/>
      <c r="R97" s="137" t="s">
        <v>2940</v>
      </c>
    </row>
    <row r="98" spans="1:25" s="132" customFormat="1" x14ac:dyDescent="0.2">
      <c r="A98" s="163"/>
      <c r="B98" s="164"/>
      <c r="C98" s="904" t="s">
        <v>2928</v>
      </c>
      <c r="D98" s="904"/>
      <c r="E98" s="904"/>
      <c r="F98" s="904"/>
      <c r="G98" s="904"/>
      <c r="H98" s="904"/>
      <c r="I98" s="904"/>
      <c r="J98" s="904"/>
      <c r="K98" s="904"/>
      <c r="L98" s="904"/>
      <c r="M98" s="904"/>
      <c r="N98" s="912"/>
      <c r="X98" s="137" t="s">
        <v>2928</v>
      </c>
    </row>
    <row r="99" spans="1:25" s="132" customFormat="1" ht="33.75" x14ac:dyDescent="0.2">
      <c r="A99" s="157" t="s">
        <v>336</v>
      </c>
      <c r="B99" s="158" t="s">
        <v>2925</v>
      </c>
      <c r="C99" s="917" t="s">
        <v>2929</v>
      </c>
      <c r="D99" s="917"/>
      <c r="E99" s="917"/>
      <c r="F99" s="159" t="s">
        <v>31</v>
      </c>
      <c r="G99" s="159" t="s">
        <v>31</v>
      </c>
      <c r="H99" s="159" t="s">
        <v>31</v>
      </c>
      <c r="I99" s="159" t="s">
        <v>2251</v>
      </c>
      <c r="J99" s="160">
        <v>322.14999999999998</v>
      </c>
      <c r="K99" s="159" t="s">
        <v>31</v>
      </c>
      <c r="L99" s="160">
        <v>44456.7</v>
      </c>
      <c r="M99" s="161" t="s">
        <v>31</v>
      </c>
      <c r="N99" s="162" t="s">
        <v>31</v>
      </c>
      <c r="Q99" s="137" t="s">
        <v>2929</v>
      </c>
    </row>
    <row r="100" spans="1:25" s="132" customFormat="1" x14ac:dyDescent="0.2">
      <c r="A100" s="163"/>
      <c r="B100" s="164"/>
      <c r="C100" s="904" t="s">
        <v>2941</v>
      </c>
      <c r="D100" s="904"/>
      <c r="E100" s="904"/>
      <c r="F100" s="904"/>
      <c r="G100" s="904"/>
      <c r="H100" s="904"/>
      <c r="I100" s="904"/>
      <c r="J100" s="904"/>
      <c r="K100" s="904"/>
      <c r="L100" s="904"/>
      <c r="M100" s="904"/>
      <c r="N100" s="912"/>
      <c r="R100" s="137" t="s">
        <v>2941</v>
      </c>
    </row>
    <row r="101" spans="1:25" s="132" customFormat="1" x14ac:dyDescent="0.2">
      <c r="A101" s="163"/>
      <c r="B101" s="164"/>
      <c r="C101" s="904" t="s">
        <v>2931</v>
      </c>
      <c r="D101" s="904"/>
      <c r="E101" s="904"/>
      <c r="F101" s="904"/>
      <c r="G101" s="904"/>
      <c r="H101" s="904"/>
      <c r="I101" s="904"/>
      <c r="J101" s="904"/>
      <c r="K101" s="904"/>
      <c r="L101" s="904"/>
      <c r="M101" s="904"/>
      <c r="N101" s="912"/>
      <c r="X101" s="137" t="s">
        <v>2931</v>
      </c>
    </row>
    <row r="102" spans="1:25" s="132" customFormat="1" ht="22.5" x14ac:dyDescent="0.2">
      <c r="A102" s="157" t="s">
        <v>341</v>
      </c>
      <c r="B102" s="158" t="s">
        <v>2925</v>
      </c>
      <c r="C102" s="917" t="s">
        <v>2932</v>
      </c>
      <c r="D102" s="917"/>
      <c r="E102" s="917"/>
      <c r="F102" s="159" t="s">
        <v>31</v>
      </c>
      <c r="G102" s="159" t="s">
        <v>31</v>
      </c>
      <c r="H102" s="159" t="s">
        <v>31</v>
      </c>
      <c r="I102" s="159" t="s">
        <v>2251</v>
      </c>
      <c r="J102" s="160">
        <v>153.08000000000001</v>
      </c>
      <c r="K102" s="159" t="s">
        <v>31</v>
      </c>
      <c r="L102" s="160">
        <v>21125.040000000001</v>
      </c>
      <c r="M102" s="161" t="s">
        <v>31</v>
      </c>
      <c r="N102" s="162" t="s">
        <v>31</v>
      </c>
      <c r="Q102" s="137" t="s">
        <v>2932</v>
      </c>
    </row>
    <row r="103" spans="1:25" s="132" customFormat="1" x14ac:dyDescent="0.2">
      <c r="A103" s="163"/>
      <c r="B103" s="164"/>
      <c r="C103" s="904" t="s">
        <v>2933</v>
      </c>
      <c r="D103" s="904"/>
      <c r="E103" s="904"/>
      <c r="F103" s="904"/>
      <c r="G103" s="904"/>
      <c r="H103" s="904"/>
      <c r="I103" s="904"/>
      <c r="J103" s="904"/>
      <c r="K103" s="904"/>
      <c r="L103" s="904"/>
      <c r="M103" s="904"/>
      <c r="N103" s="912"/>
      <c r="X103" s="137" t="s">
        <v>2933</v>
      </c>
    </row>
    <row r="104" spans="1:25" s="132" customFormat="1" ht="22.5" x14ac:dyDescent="0.2">
      <c r="A104" s="157" t="s">
        <v>344</v>
      </c>
      <c r="B104" s="158" t="s">
        <v>2925</v>
      </c>
      <c r="C104" s="917" t="s">
        <v>2934</v>
      </c>
      <c r="D104" s="917"/>
      <c r="E104" s="917"/>
      <c r="F104" s="159" t="s">
        <v>31</v>
      </c>
      <c r="G104" s="159" t="s">
        <v>31</v>
      </c>
      <c r="H104" s="159" t="s">
        <v>31</v>
      </c>
      <c r="I104" s="159" t="s">
        <v>2068</v>
      </c>
      <c r="J104" s="160">
        <v>45.32</v>
      </c>
      <c r="K104" s="159" t="s">
        <v>31</v>
      </c>
      <c r="L104" s="160">
        <v>3127.08</v>
      </c>
      <c r="M104" s="161" t="s">
        <v>31</v>
      </c>
      <c r="N104" s="162" t="s">
        <v>31</v>
      </c>
      <c r="Q104" s="137" t="s">
        <v>2934</v>
      </c>
    </row>
    <row r="105" spans="1:25" s="132" customFormat="1" x14ac:dyDescent="0.2">
      <c r="A105" s="163"/>
      <c r="B105" s="164"/>
      <c r="C105" s="904" t="s">
        <v>2942</v>
      </c>
      <c r="D105" s="904"/>
      <c r="E105" s="904"/>
      <c r="F105" s="904"/>
      <c r="G105" s="904"/>
      <c r="H105" s="904"/>
      <c r="I105" s="904"/>
      <c r="J105" s="904"/>
      <c r="K105" s="904"/>
      <c r="L105" s="904"/>
      <c r="M105" s="904"/>
      <c r="N105" s="912"/>
      <c r="R105" s="137" t="s">
        <v>2942</v>
      </c>
    </row>
    <row r="106" spans="1:25" s="132" customFormat="1" x14ac:dyDescent="0.2">
      <c r="A106" s="163"/>
      <c r="B106" s="164"/>
      <c r="C106" s="904" t="s">
        <v>2936</v>
      </c>
      <c r="D106" s="904"/>
      <c r="E106" s="904"/>
      <c r="F106" s="904"/>
      <c r="G106" s="904"/>
      <c r="H106" s="904"/>
      <c r="I106" s="904"/>
      <c r="J106" s="904"/>
      <c r="K106" s="904"/>
      <c r="L106" s="904"/>
      <c r="M106" s="904"/>
      <c r="N106" s="912"/>
      <c r="X106" s="137" t="s">
        <v>2936</v>
      </c>
    </row>
    <row r="107" spans="1:25" s="132" customFormat="1" ht="22.5" x14ac:dyDescent="0.2">
      <c r="A107" s="157" t="s">
        <v>346</v>
      </c>
      <c r="B107" s="158" t="s">
        <v>2925</v>
      </c>
      <c r="C107" s="917" t="s">
        <v>2937</v>
      </c>
      <c r="D107" s="917"/>
      <c r="E107" s="917"/>
      <c r="F107" s="159" t="s">
        <v>31</v>
      </c>
      <c r="G107" s="159" t="s">
        <v>31</v>
      </c>
      <c r="H107" s="159" t="s">
        <v>31</v>
      </c>
      <c r="I107" s="159" t="s">
        <v>368</v>
      </c>
      <c r="J107" s="160">
        <v>577.97</v>
      </c>
      <c r="K107" s="159" t="s">
        <v>31</v>
      </c>
      <c r="L107" s="160">
        <v>13293.31</v>
      </c>
      <c r="M107" s="161" t="s">
        <v>31</v>
      </c>
      <c r="N107" s="162" t="s">
        <v>31</v>
      </c>
      <c r="Q107" s="137" t="s">
        <v>2937</v>
      </c>
    </row>
    <row r="108" spans="1:25" s="132" customFormat="1" x14ac:dyDescent="0.2">
      <c r="A108" s="163"/>
      <c r="B108" s="164"/>
      <c r="C108" s="904" t="s">
        <v>2940</v>
      </c>
      <c r="D108" s="904"/>
      <c r="E108" s="904"/>
      <c r="F108" s="904"/>
      <c r="G108" s="904"/>
      <c r="H108" s="904"/>
      <c r="I108" s="904"/>
      <c r="J108" s="904"/>
      <c r="K108" s="904"/>
      <c r="L108" s="904"/>
      <c r="M108" s="904"/>
      <c r="N108" s="912"/>
      <c r="R108" s="137" t="s">
        <v>2940</v>
      </c>
    </row>
    <row r="109" spans="1:25" s="132" customFormat="1" x14ac:dyDescent="0.2">
      <c r="A109" s="163"/>
      <c r="B109" s="164"/>
      <c r="C109" s="904" t="s">
        <v>2938</v>
      </c>
      <c r="D109" s="904"/>
      <c r="E109" s="904"/>
      <c r="F109" s="904"/>
      <c r="G109" s="904"/>
      <c r="H109" s="904"/>
      <c r="I109" s="904"/>
      <c r="J109" s="904"/>
      <c r="K109" s="904"/>
      <c r="L109" s="904"/>
      <c r="M109" s="904"/>
      <c r="N109" s="912"/>
      <c r="X109" s="137" t="s">
        <v>2938</v>
      </c>
    </row>
    <row r="110" spans="1:25" s="132" customFormat="1" x14ac:dyDescent="0.2">
      <c r="A110" s="920" t="s">
        <v>2943</v>
      </c>
      <c r="B110" s="921"/>
      <c r="C110" s="921"/>
      <c r="D110" s="921"/>
      <c r="E110" s="921"/>
      <c r="F110" s="921"/>
      <c r="G110" s="921"/>
      <c r="H110" s="921"/>
      <c r="I110" s="921"/>
      <c r="J110" s="921"/>
      <c r="K110" s="921"/>
      <c r="L110" s="921"/>
      <c r="M110" s="921"/>
      <c r="N110" s="922"/>
      <c r="Y110" s="137" t="s">
        <v>2943</v>
      </c>
    </row>
    <row r="111" spans="1:25" s="132" customFormat="1" ht="33.75" x14ac:dyDescent="0.2">
      <c r="A111" s="157" t="s">
        <v>348</v>
      </c>
      <c r="B111" s="158" t="s">
        <v>2925</v>
      </c>
      <c r="C111" s="917" t="s">
        <v>2926</v>
      </c>
      <c r="D111" s="917"/>
      <c r="E111" s="917"/>
      <c r="F111" s="159" t="s">
        <v>31</v>
      </c>
      <c r="G111" s="159" t="s">
        <v>31</v>
      </c>
      <c r="H111" s="159" t="s">
        <v>31</v>
      </c>
      <c r="I111" s="159" t="s">
        <v>318</v>
      </c>
      <c r="J111" s="160">
        <v>445.32</v>
      </c>
      <c r="K111" s="159" t="s">
        <v>31</v>
      </c>
      <c r="L111" s="160">
        <v>4453.2</v>
      </c>
      <c r="M111" s="161" t="s">
        <v>31</v>
      </c>
      <c r="N111" s="162" t="s">
        <v>31</v>
      </c>
      <c r="Q111" s="137" t="s">
        <v>2926</v>
      </c>
    </row>
    <row r="112" spans="1:25" s="132" customFormat="1" x14ac:dyDescent="0.2">
      <c r="A112" s="163"/>
      <c r="B112" s="164"/>
      <c r="C112" s="904" t="s">
        <v>2944</v>
      </c>
      <c r="D112" s="904"/>
      <c r="E112" s="904"/>
      <c r="F112" s="904"/>
      <c r="G112" s="904"/>
      <c r="H112" s="904"/>
      <c r="I112" s="904"/>
      <c r="J112" s="904"/>
      <c r="K112" s="904"/>
      <c r="L112" s="904"/>
      <c r="M112" s="904"/>
      <c r="N112" s="912"/>
      <c r="R112" s="137" t="s">
        <v>2944</v>
      </c>
    </row>
    <row r="113" spans="1:27" s="132" customFormat="1" x14ac:dyDescent="0.2">
      <c r="A113" s="163"/>
      <c r="B113" s="164"/>
      <c r="C113" s="904" t="s">
        <v>2928</v>
      </c>
      <c r="D113" s="904"/>
      <c r="E113" s="904"/>
      <c r="F113" s="904"/>
      <c r="G113" s="904"/>
      <c r="H113" s="904"/>
      <c r="I113" s="904"/>
      <c r="J113" s="904"/>
      <c r="K113" s="904"/>
      <c r="L113" s="904"/>
      <c r="M113" s="904"/>
      <c r="N113" s="912"/>
      <c r="X113" s="137" t="s">
        <v>2928</v>
      </c>
    </row>
    <row r="114" spans="1:27" s="132" customFormat="1" ht="33.75" x14ac:dyDescent="0.2">
      <c r="A114" s="157" t="s">
        <v>351</v>
      </c>
      <c r="B114" s="158" t="s">
        <v>2925</v>
      </c>
      <c r="C114" s="917" t="s">
        <v>2929</v>
      </c>
      <c r="D114" s="917"/>
      <c r="E114" s="917"/>
      <c r="F114" s="159" t="s">
        <v>31</v>
      </c>
      <c r="G114" s="159" t="s">
        <v>31</v>
      </c>
      <c r="H114" s="159" t="s">
        <v>31</v>
      </c>
      <c r="I114" s="159" t="s">
        <v>1708</v>
      </c>
      <c r="J114" s="160">
        <v>322.14999999999998</v>
      </c>
      <c r="K114" s="159" t="s">
        <v>31</v>
      </c>
      <c r="L114" s="160">
        <v>22550.5</v>
      </c>
      <c r="M114" s="161" t="s">
        <v>31</v>
      </c>
      <c r="N114" s="162" t="s">
        <v>31</v>
      </c>
      <c r="Q114" s="137" t="s">
        <v>2929</v>
      </c>
    </row>
    <row r="115" spans="1:27" s="132" customFormat="1" x14ac:dyDescent="0.2">
      <c r="A115" s="163"/>
      <c r="B115" s="164"/>
      <c r="C115" s="904" t="s">
        <v>2931</v>
      </c>
      <c r="D115" s="904"/>
      <c r="E115" s="904"/>
      <c r="F115" s="904"/>
      <c r="G115" s="904"/>
      <c r="H115" s="904"/>
      <c r="I115" s="904"/>
      <c r="J115" s="904"/>
      <c r="K115" s="904"/>
      <c r="L115" s="904"/>
      <c r="M115" s="904"/>
      <c r="N115" s="912"/>
      <c r="X115" s="137" t="s">
        <v>2931</v>
      </c>
    </row>
    <row r="116" spans="1:27" s="132" customFormat="1" ht="22.5" x14ac:dyDescent="0.2">
      <c r="A116" s="157" t="s">
        <v>356</v>
      </c>
      <c r="B116" s="158" t="s">
        <v>2925</v>
      </c>
      <c r="C116" s="917" t="s">
        <v>2932</v>
      </c>
      <c r="D116" s="917"/>
      <c r="E116" s="917"/>
      <c r="F116" s="159" t="s">
        <v>31</v>
      </c>
      <c r="G116" s="159" t="s">
        <v>31</v>
      </c>
      <c r="H116" s="159" t="s">
        <v>31</v>
      </c>
      <c r="I116" s="159" t="s">
        <v>1708</v>
      </c>
      <c r="J116" s="160">
        <v>153.08000000000001</v>
      </c>
      <c r="K116" s="159" t="s">
        <v>31</v>
      </c>
      <c r="L116" s="160">
        <v>10715.6</v>
      </c>
      <c r="M116" s="161" t="s">
        <v>31</v>
      </c>
      <c r="N116" s="162" t="s">
        <v>31</v>
      </c>
      <c r="Q116" s="137" t="s">
        <v>2932</v>
      </c>
    </row>
    <row r="117" spans="1:27" s="132" customFormat="1" x14ac:dyDescent="0.2">
      <c r="A117" s="163"/>
      <c r="B117" s="164"/>
      <c r="C117" s="904" t="s">
        <v>2933</v>
      </c>
      <c r="D117" s="904"/>
      <c r="E117" s="904"/>
      <c r="F117" s="904"/>
      <c r="G117" s="904"/>
      <c r="H117" s="904"/>
      <c r="I117" s="904"/>
      <c r="J117" s="904"/>
      <c r="K117" s="904"/>
      <c r="L117" s="904"/>
      <c r="M117" s="904"/>
      <c r="N117" s="912"/>
      <c r="X117" s="137" t="s">
        <v>2933</v>
      </c>
    </row>
    <row r="118" spans="1:27" s="132" customFormat="1" ht="22.5" x14ac:dyDescent="0.2">
      <c r="A118" s="157" t="s">
        <v>359</v>
      </c>
      <c r="B118" s="158" t="s">
        <v>2925</v>
      </c>
      <c r="C118" s="917" t="s">
        <v>2934</v>
      </c>
      <c r="D118" s="917"/>
      <c r="E118" s="917"/>
      <c r="F118" s="159" t="s">
        <v>31</v>
      </c>
      <c r="G118" s="159" t="s">
        <v>31</v>
      </c>
      <c r="H118" s="159" t="s">
        <v>31</v>
      </c>
      <c r="I118" s="159" t="s">
        <v>413</v>
      </c>
      <c r="J118" s="160">
        <v>45.32</v>
      </c>
      <c r="K118" s="159" t="s">
        <v>31</v>
      </c>
      <c r="L118" s="160">
        <v>1359.6</v>
      </c>
      <c r="M118" s="161" t="s">
        <v>31</v>
      </c>
      <c r="N118" s="162" t="s">
        <v>31</v>
      </c>
      <c r="Q118" s="137" t="s">
        <v>2934</v>
      </c>
    </row>
    <row r="119" spans="1:27" s="132" customFormat="1" x14ac:dyDescent="0.2">
      <c r="A119" s="163"/>
      <c r="B119" s="164"/>
      <c r="C119" s="904" t="s">
        <v>2945</v>
      </c>
      <c r="D119" s="904"/>
      <c r="E119" s="904"/>
      <c r="F119" s="904"/>
      <c r="G119" s="904"/>
      <c r="H119" s="904"/>
      <c r="I119" s="904"/>
      <c r="J119" s="904"/>
      <c r="K119" s="904"/>
      <c r="L119" s="904"/>
      <c r="M119" s="904"/>
      <c r="N119" s="912"/>
      <c r="R119" s="137" t="s">
        <v>2945</v>
      </c>
    </row>
    <row r="120" spans="1:27" s="132" customFormat="1" x14ac:dyDescent="0.2">
      <c r="A120" s="163"/>
      <c r="B120" s="164"/>
      <c r="C120" s="904" t="s">
        <v>2936</v>
      </c>
      <c r="D120" s="904"/>
      <c r="E120" s="904"/>
      <c r="F120" s="904"/>
      <c r="G120" s="904"/>
      <c r="H120" s="904"/>
      <c r="I120" s="904"/>
      <c r="J120" s="904"/>
      <c r="K120" s="904"/>
      <c r="L120" s="904"/>
      <c r="M120" s="904"/>
      <c r="N120" s="912"/>
      <c r="X120" s="137" t="s">
        <v>2936</v>
      </c>
    </row>
    <row r="121" spans="1:27" s="132" customFormat="1" ht="22.5" x14ac:dyDescent="0.2">
      <c r="A121" s="157" t="s">
        <v>364</v>
      </c>
      <c r="B121" s="158" t="s">
        <v>2925</v>
      </c>
      <c r="C121" s="917" t="s">
        <v>2937</v>
      </c>
      <c r="D121" s="917"/>
      <c r="E121" s="917"/>
      <c r="F121" s="159" t="s">
        <v>31</v>
      </c>
      <c r="G121" s="159" t="s">
        <v>31</v>
      </c>
      <c r="H121" s="159" t="s">
        <v>31</v>
      </c>
      <c r="I121" s="159" t="s">
        <v>318</v>
      </c>
      <c r="J121" s="160">
        <v>577.97</v>
      </c>
      <c r="K121" s="159" t="s">
        <v>31</v>
      </c>
      <c r="L121" s="160">
        <v>5779.7</v>
      </c>
      <c r="M121" s="161" t="s">
        <v>31</v>
      </c>
      <c r="N121" s="162" t="s">
        <v>31</v>
      </c>
      <c r="Q121" s="137" t="s">
        <v>2937</v>
      </c>
    </row>
    <row r="122" spans="1:27" s="132" customFormat="1" x14ac:dyDescent="0.2">
      <c r="A122" s="163"/>
      <c r="B122" s="164"/>
      <c r="C122" s="904" t="s">
        <v>2944</v>
      </c>
      <c r="D122" s="904"/>
      <c r="E122" s="904"/>
      <c r="F122" s="904"/>
      <c r="G122" s="904"/>
      <c r="H122" s="904"/>
      <c r="I122" s="904"/>
      <c r="J122" s="904"/>
      <c r="K122" s="904"/>
      <c r="L122" s="904"/>
      <c r="M122" s="904"/>
      <c r="N122" s="912"/>
      <c r="R122" s="137" t="s">
        <v>2944</v>
      </c>
    </row>
    <row r="123" spans="1:27" s="132" customFormat="1" x14ac:dyDescent="0.2">
      <c r="A123" s="163"/>
      <c r="B123" s="164"/>
      <c r="C123" s="904" t="s">
        <v>2938</v>
      </c>
      <c r="D123" s="904"/>
      <c r="E123" s="904"/>
      <c r="F123" s="904"/>
      <c r="G123" s="904"/>
      <c r="H123" s="904"/>
      <c r="I123" s="904"/>
      <c r="J123" s="904"/>
      <c r="K123" s="904"/>
      <c r="L123" s="904"/>
      <c r="M123" s="904"/>
      <c r="N123" s="912"/>
      <c r="X123" s="137" t="s">
        <v>2938</v>
      </c>
    </row>
    <row r="124" spans="1:27" s="132" customFormat="1" ht="1.5" customHeight="1" x14ac:dyDescent="0.2">
      <c r="A124" s="177"/>
      <c r="B124" s="173"/>
      <c r="C124" s="173"/>
      <c r="D124" s="173"/>
      <c r="E124" s="173"/>
      <c r="F124" s="177"/>
      <c r="G124" s="177"/>
      <c r="H124" s="177"/>
      <c r="I124" s="177"/>
      <c r="J124" s="178"/>
      <c r="K124" s="177"/>
      <c r="L124" s="178"/>
      <c r="M124" s="168"/>
      <c r="N124" s="178"/>
    </row>
    <row r="125" spans="1:27" s="132" customFormat="1" ht="2.25" customHeight="1" x14ac:dyDescent="0.2"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91"/>
      <c r="M125" s="192"/>
      <c r="N125" s="193"/>
    </row>
    <row r="126" spans="1:27" s="132" customFormat="1" x14ac:dyDescent="0.2">
      <c r="A126" s="179"/>
      <c r="B126" s="180" t="s">
        <v>31</v>
      </c>
      <c r="C126" s="918" t="s">
        <v>466</v>
      </c>
      <c r="D126" s="918"/>
      <c r="E126" s="918"/>
      <c r="F126" s="918"/>
      <c r="G126" s="918"/>
      <c r="H126" s="918"/>
      <c r="I126" s="918"/>
      <c r="J126" s="918"/>
      <c r="K126" s="918"/>
      <c r="L126" s="181" t="s">
        <v>31</v>
      </c>
      <c r="M126" s="182" t="s">
        <v>31</v>
      </c>
      <c r="N126" s="183" t="s">
        <v>31</v>
      </c>
      <c r="Z126" s="137" t="s">
        <v>466</v>
      </c>
    </row>
    <row r="127" spans="1:27" s="132" customFormat="1" x14ac:dyDescent="0.2">
      <c r="A127" s="184"/>
      <c r="B127" s="166" t="s">
        <v>225</v>
      </c>
      <c r="C127" s="904" t="s">
        <v>269</v>
      </c>
      <c r="D127" s="904"/>
      <c r="E127" s="904"/>
      <c r="F127" s="904"/>
      <c r="G127" s="904"/>
      <c r="H127" s="904"/>
      <c r="I127" s="904"/>
      <c r="J127" s="904"/>
      <c r="K127" s="904"/>
      <c r="L127" s="185">
        <v>1661887.89</v>
      </c>
      <c r="M127" s="186">
        <v>7.3</v>
      </c>
      <c r="N127" s="187">
        <v>12131782</v>
      </c>
      <c r="AA127" s="137" t="s">
        <v>269</v>
      </c>
    </row>
    <row r="128" spans="1:27" s="132" customFormat="1" x14ac:dyDescent="0.2">
      <c r="A128" s="184"/>
      <c r="B128" s="166" t="s">
        <v>31</v>
      </c>
      <c r="C128" s="904" t="s">
        <v>270</v>
      </c>
      <c r="D128" s="904"/>
      <c r="E128" s="904"/>
      <c r="F128" s="904"/>
      <c r="G128" s="904"/>
      <c r="H128" s="904"/>
      <c r="I128" s="904"/>
      <c r="J128" s="904"/>
      <c r="K128" s="904"/>
      <c r="L128" s="185" t="s">
        <v>31</v>
      </c>
      <c r="M128" s="186" t="s">
        <v>31</v>
      </c>
      <c r="N128" s="187" t="s">
        <v>31</v>
      </c>
      <c r="AA128" s="137" t="s">
        <v>270</v>
      </c>
    </row>
    <row r="129" spans="1:28" x14ac:dyDescent="0.2">
      <c r="A129" s="184"/>
      <c r="B129" s="166" t="s">
        <v>31</v>
      </c>
      <c r="C129" s="904" t="s">
        <v>271</v>
      </c>
      <c r="D129" s="904"/>
      <c r="E129" s="904"/>
      <c r="F129" s="904"/>
      <c r="G129" s="904"/>
      <c r="H129" s="904"/>
      <c r="I129" s="904"/>
      <c r="J129" s="904"/>
      <c r="K129" s="904"/>
      <c r="L129" s="185">
        <v>18544.38</v>
      </c>
      <c r="M129" s="186" t="s">
        <v>31</v>
      </c>
      <c r="N129" s="187" t="s">
        <v>31</v>
      </c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7" t="s">
        <v>271</v>
      </c>
      <c r="AB129" s="132"/>
    </row>
    <row r="130" spans="1:28" x14ac:dyDescent="0.2">
      <c r="A130" s="184"/>
      <c r="B130" s="166" t="s">
        <v>31</v>
      </c>
      <c r="C130" s="904" t="s">
        <v>272</v>
      </c>
      <c r="D130" s="904"/>
      <c r="E130" s="904"/>
      <c r="F130" s="904"/>
      <c r="G130" s="904"/>
      <c r="H130" s="904"/>
      <c r="I130" s="904"/>
      <c r="J130" s="904"/>
      <c r="K130" s="904"/>
      <c r="L130" s="185">
        <v>834992.35</v>
      </c>
      <c r="M130" s="186" t="s">
        <v>31</v>
      </c>
      <c r="N130" s="187" t="s">
        <v>31</v>
      </c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7" t="s">
        <v>272</v>
      </c>
      <c r="AB130" s="132"/>
    </row>
    <row r="131" spans="1:28" x14ac:dyDescent="0.2">
      <c r="A131" s="184"/>
      <c r="B131" s="166" t="s">
        <v>31</v>
      </c>
      <c r="C131" s="904" t="s">
        <v>273</v>
      </c>
      <c r="D131" s="904"/>
      <c r="E131" s="904"/>
      <c r="F131" s="904"/>
      <c r="G131" s="904"/>
      <c r="H131" s="904"/>
      <c r="I131" s="904"/>
      <c r="J131" s="904"/>
      <c r="K131" s="904"/>
      <c r="L131" s="185">
        <v>765291.59</v>
      </c>
      <c r="M131" s="186" t="s">
        <v>31</v>
      </c>
      <c r="N131" s="187" t="s">
        <v>31</v>
      </c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7" t="s">
        <v>273</v>
      </c>
      <c r="AB131" s="132"/>
    </row>
    <row r="132" spans="1:28" x14ac:dyDescent="0.2">
      <c r="A132" s="184"/>
      <c r="B132" s="166" t="s">
        <v>31</v>
      </c>
      <c r="C132" s="904" t="s">
        <v>274</v>
      </c>
      <c r="D132" s="904"/>
      <c r="E132" s="904"/>
      <c r="F132" s="904"/>
      <c r="G132" s="904"/>
      <c r="H132" s="904"/>
      <c r="I132" s="904"/>
      <c r="J132" s="904"/>
      <c r="K132" s="904"/>
      <c r="L132" s="185">
        <v>25782.14</v>
      </c>
      <c r="M132" s="186" t="s">
        <v>31</v>
      </c>
      <c r="N132" s="187" t="s">
        <v>31</v>
      </c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7" t="s">
        <v>274</v>
      </c>
      <c r="AB132" s="132"/>
    </row>
    <row r="133" spans="1:28" x14ac:dyDescent="0.2">
      <c r="A133" s="184"/>
      <c r="B133" s="166" t="s">
        <v>31</v>
      </c>
      <c r="C133" s="904" t="s">
        <v>275</v>
      </c>
      <c r="D133" s="904"/>
      <c r="E133" s="904"/>
      <c r="F133" s="904"/>
      <c r="G133" s="904"/>
      <c r="H133" s="904"/>
      <c r="I133" s="904"/>
      <c r="J133" s="904"/>
      <c r="K133" s="904"/>
      <c r="L133" s="185">
        <v>17277.43</v>
      </c>
      <c r="M133" s="186" t="s">
        <v>31</v>
      </c>
      <c r="N133" s="187" t="s">
        <v>31</v>
      </c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7" t="s">
        <v>275</v>
      </c>
      <c r="AB133" s="132"/>
    </row>
    <row r="134" spans="1:28" x14ac:dyDescent="0.2">
      <c r="A134" s="184"/>
      <c r="B134" s="166" t="s">
        <v>31</v>
      </c>
      <c r="C134" s="904" t="s">
        <v>276</v>
      </c>
      <c r="D134" s="904"/>
      <c r="E134" s="904"/>
      <c r="F134" s="904"/>
      <c r="G134" s="904"/>
      <c r="H134" s="904"/>
      <c r="I134" s="904"/>
      <c r="J134" s="904"/>
      <c r="K134" s="904"/>
      <c r="L134" s="185">
        <v>30019.86</v>
      </c>
      <c r="M134" s="186" t="s">
        <v>31</v>
      </c>
      <c r="N134" s="187" t="s">
        <v>31</v>
      </c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7" t="s">
        <v>276</v>
      </c>
      <c r="AB134" s="132"/>
    </row>
    <row r="135" spans="1:28" x14ac:dyDescent="0.2">
      <c r="A135" s="184"/>
      <c r="B135" s="166" t="s">
        <v>31</v>
      </c>
      <c r="C135" s="904" t="s">
        <v>277</v>
      </c>
      <c r="D135" s="904"/>
      <c r="E135" s="904"/>
      <c r="F135" s="904"/>
      <c r="G135" s="904"/>
      <c r="H135" s="904"/>
      <c r="I135" s="904"/>
      <c r="J135" s="904"/>
      <c r="K135" s="904"/>
      <c r="L135" s="185">
        <v>25782.14</v>
      </c>
      <c r="M135" s="186" t="s">
        <v>31</v>
      </c>
      <c r="N135" s="187" t="s">
        <v>31</v>
      </c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7" t="s">
        <v>277</v>
      </c>
      <c r="AB135" s="132"/>
    </row>
    <row r="136" spans="1:28" x14ac:dyDescent="0.2">
      <c r="A136" s="184"/>
      <c r="B136" s="166" t="s">
        <v>31</v>
      </c>
      <c r="C136" s="904" t="s">
        <v>278</v>
      </c>
      <c r="D136" s="904"/>
      <c r="E136" s="904"/>
      <c r="F136" s="904"/>
      <c r="G136" s="904"/>
      <c r="H136" s="904"/>
      <c r="I136" s="904"/>
      <c r="J136" s="904"/>
      <c r="K136" s="904"/>
      <c r="L136" s="185">
        <v>17277.43</v>
      </c>
      <c r="M136" s="186" t="s">
        <v>31</v>
      </c>
      <c r="N136" s="187" t="s">
        <v>31</v>
      </c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7" t="s">
        <v>278</v>
      </c>
      <c r="AB136" s="132"/>
    </row>
    <row r="137" spans="1:28" x14ac:dyDescent="0.2">
      <c r="A137" s="184"/>
      <c r="B137" s="178" t="s">
        <v>31</v>
      </c>
      <c r="C137" s="919" t="s">
        <v>467</v>
      </c>
      <c r="D137" s="919"/>
      <c r="E137" s="919"/>
      <c r="F137" s="919"/>
      <c r="G137" s="919"/>
      <c r="H137" s="919"/>
      <c r="I137" s="919"/>
      <c r="J137" s="919"/>
      <c r="K137" s="919"/>
      <c r="L137" s="188">
        <v>1661887.89</v>
      </c>
      <c r="M137" s="189" t="s">
        <v>31</v>
      </c>
      <c r="N137" s="194">
        <v>12131782</v>
      </c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7" t="s">
        <v>467</v>
      </c>
    </row>
    <row r="138" spans="1:28" ht="1.5" customHeight="1" x14ac:dyDescent="0.2">
      <c r="B138" s="178"/>
      <c r="C138" s="173"/>
      <c r="D138" s="173"/>
      <c r="E138" s="173"/>
      <c r="F138" s="173"/>
      <c r="G138" s="173"/>
      <c r="H138" s="173"/>
      <c r="I138" s="173"/>
      <c r="J138" s="173"/>
      <c r="K138" s="173"/>
      <c r="L138" s="188"/>
      <c r="M138" s="189"/>
      <c r="N138" s="195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132"/>
      <c r="AB138" s="132"/>
    </row>
    <row r="139" spans="1:28" ht="53.25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196"/>
      <c r="N139" s="196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</row>
    <row r="140" spans="1:28" x14ac:dyDescent="0.2">
      <c r="B140" s="197" t="s">
        <v>468</v>
      </c>
      <c r="C140" s="923" t="s">
        <v>31</v>
      </c>
      <c r="D140" s="923"/>
      <c r="E140" s="923"/>
      <c r="F140" s="923"/>
      <c r="G140" s="923"/>
      <c r="H140" s="923"/>
      <c r="I140" s="923"/>
      <c r="J140" s="923"/>
      <c r="K140" s="923"/>
      <c r="L140" s="923"/>
    </row>
    <row r="141" spans="1:28" ht="13.5" customHeight="1" x14ac:dyDescent="0.2">
      <c r="B141" s="133"/>
      <c r="C141" s="924" t="s">
        <v>11</v>
      </c>
      <c r="D141" s="924"/>
      <c r="E141" s="924"/>
      <c r="F141" s="924"/>
      <c r="G141" s="924"/>
      <c r="H141" s="924"/>
      <c r="I141" s="924"/>
      <c r="J141" s="924"/>
      <c r="K141" s="924"/>
      <c r="L141" s="924"/>
    </row>
    <row r="142" spans="1:28" ht="12.75" customHeight="1" x14ac:dyDescent="0.2">
      <c r="B142" s="197" t="s">
        <v>469</v>
      </c>
      <c r="C142" s="923" t="s">
        <v>31</v>
      </c>
      <c r="D142" s="923"/>
      <c r="E142" s="923"/>
      <c r="F142" s="923"/>
      <c r="G142" s="923"/>
      <c r="H142" s="923"/>
      <c r="I142" s="923"/>
      <c r="J142" s="923"/>
      <c r="K142" s="923"/>
      <c r="L142" s="923"/>
    </row>
    <row r="143" spans="1:28" ht="13.5" customHeight="1" x14ac:dyDescent="0.2">
      <c r="C143" s="924" t="s">
        <v>11</v>
      </c>
      <c r="D143" s="924"/>
      <c r="E143" s="924"/>
      <c r="F143" s="924"/>
      <c r="G143" s="924"/>
      <c r="H143" s="924"/>
      <c r="I143" s="924"/>
      <c r="J143" s="924"/>
      <c r="K143" s="924"/>
      <c r="L143" s="924"/>
    </row>
    <row r="157" s="132" customFormat="1" x14ac:dyDescent="0.2"/>
  </sheetData>
  <mergeCells count="129">
    <mergeCell ref="C137:K137"/>
    <mergeCell ref="C140:L140"/>
    <mergeCell ref="C141:L141"/>
    <mergeCell ref="C142:L142"/>
    <mergeCell ref="C143:L143"/>
    <mergeCell ref="C131:K131"/>
    <mergeCell ref="C132:K132"/>
    <mergeCell ref="C133:K133"/>
    <mergeCell ref="C134:K134"/>
    <mergeCell ref="C135:K135"/>
    <mergeCell ref="C136:K136"/>
    <mergeCell ref="C123:N123"/>
    <mergeCell ref="C126:K126"/>
    <mergeCell ref="C127:K127"/>
    <mergeCell ref="C128:K128"/>
    <mergeCell ref="C129:K129"/>
    <mergeCell ref="C130:K130"/>
    <mergeCell ref="C117:N117"/>
    <mergeCell ref="C118:E118"/>
    <mergeCell ref="C119:N119"/>
    <mergeCell ref="C120:N120"/>
    <mergeCell ref="C121:E121"/>
    <mergeCell ref="C122:N122"/>
    <mergeCell ref="C111:E111"/>
    <mergeCell ref="C112:N112"/>
    <mergeCell ref="C113:N113"/>
    <mergeCell ref="C114:E114"/>
    <mergeCell ref="C115:N115"/>
    <mergeCell ref="C116:E116"/>
    <mergeCell ref="C105:N105"/>
    <mergeCell ref="C106:N106"/>
    <mergeCell ref="C107:E107"/>
    <mergeCell ref="C108:N108"/>
    <mergeCell ref="C109:N109"/>
    <mergeCell ref="A110:N110"/>
    <mergeCell ref="C99:E99"/>
    <mergeCell ref="C100:N100"/>
    <mergeCell ref="C101:N101"/>
    <mergeCell ref="C102:E102"/>
    <mergeCell ref="C103:N103"/>
    <mergeCell ref="C104:E104"/>
    <mergeCell ref="C93:N93"/>
    <mergeCell ref="C94:N94"/>
    <mergeCell ref="A95:N95"/>
    <mergeCell ref="C96:E96"/>
    <mergeCell ref="C97:N97"/>
    <mergeCell ref="C98:N98"/>
    <mergeCell ref="C87:E87"/>
    <mergeCell ref="C88:N88"/>
    <mergeCell ref="C89:E89"/>
    <mergeCell ref="C90:N90"/>
    <mergeCell ref="C91:N91"/>
    <mergeCell ref="C92:E92"/>
    <mergeCell ref="C81:E81"/>
    <mergeCell ref="C82:N82"/>
    <mergeCell ref="C83:N83"/>
    <mergeCell ref="C84:E84"/>
    <mergeCell ref="C85:N85"/>
    <mergeCell ref="C86:N86"/>
    <mergeCell ref="C75:E75"/>
    <mergeCell ref="C76:E76"/>
    <mergeCell ref="C77:E77"/>
    <mergeCell ref="C78:E78"/>
    <mergeCell ref="C79:N79"/>
    <mergeCell ref="A80:N80"/>
    <mergeCell ref="C69:E69"/>
    <mergeCell ref="C70:E70"/>
    <mergeCell ref="C71:E71"/>
    <mergeCell ref="C72:E72"/>
    <mergeCell ref="C73:E73"/>
    <mergeCell ref="C74:E74"/>
    <mergeCell ref="C63:E63"/>
    <mergeCell ref="C64:N64"/>
    <mergeCell ref="C65:N65"/>
    <mergeCell ref="C66:N66"/>
    <mergeCell ref="C67:E67"/>
    <mergeCell ref="C68:E68"/>
    <mergeCell ref="C57:E57"/>
    <mergeCell ref="C58:E58"/>
    <mergeCell ref="C59:E59"/>
    <mergeCell ref="C60:E60"/>
    <mergeCell ref="C61:N61"/>
    <mergeCell ref="C62:N62"/>
    <mergeCell ref="C51:N51"/>
    <mergeCell ref="C52:E52"/>
    <mergeCell ref="C53:E53"/>
    <mergeCell ref="C54:E54"/>
    <mergeCell ref="C55:E55"/>
    <mergeCell ref="C56:E56"/>
    <mergeCell ref="C45:E45"/>
    <mergeCell ref="C46:E46"/>
    <mergeCell ref="C47:E47"/>
    <mergeCell ref="C48:E48"/>
    <mergeCell ref="C49:N49"/>
    <mergeCell ref="C50:N50"/>
    <mergeCell ref="C39:E39"/>
    <mergeCell ref="C40:E40"/>
    <mergeCell ref="C41:E41"/>
    <mergeCell ref="C42:E42"/>
    <mergeCell ref="C43:E43"/>
    <mergeCell ref="C44:E44"/>
    <mergeCell ref="C33:N33"/>
    <mergeCell ref="C34:N34"/>
    <mergeCell ref="C35:N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5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8"/>
  <sheetViews>
    <sheetView showGridLines="0" view="pageBreakPreview" zoomScale="80" zoomScaleNormal="90" zoomScaleSheetLayoutView="80" workbookViewId="0">
      <selection activeCell="B26" sqref="B26:G30"/>
    </sheetView>
  </sheetViews>
  <sheetFormatPr defaultRowHeight="12.75" x14ac:dyDescent="0.2"/>
  <cols>
    <col min="1" max="1" width="5.5703125" style="200" customWidth="1"/>
    <col min="2" max="2" width="17" style="200" customWidth="1"/>
    <col min="3" max="3" width="37.85546875" style="200" customWidth="1"/>
    <col min="4" max="4" width="17.5703125" style="200" customWidth="1"/>
    <col min="5" max="5" width="15" style="200" customWidth="1"/>
    <col min="6" max="6" width="15.28515625" style="200" customWidth="1"/>
    <col min="7" max="7" width="13.85546875" style="200" customWidth="1"/>
    <col min="8" max="8" width="15.5703125" style="200" customWidth="1"/>
    <col min="9" max="16384" width="9.140625" style="200"/>
  </cols>
  <sheetData>
    <row r="1" spans="1:8" x14ac:dyDescent="0.2">
      <c r="H1" s="291" t="s">
        <v>470</v>
      </c>
    </row>
    <row r="2" spans="1:8" x14ac:dyDescent="0.2">
      <c r="A2" s="246"/>
      <c r="B2" s="247"/>
      <c r="C2" s="248"/>
      <c r="D2" s="249"/>
      <c r="E2" s="249"/>
      <c r="F2" s="249"/>
      <c r="G2" s="249"/>
      <c r="H2" s="291" t="s">
        <v>12</v>
      </c>
    </row>
    <row r="3" spans="1:8" ht="30" customHeight="1" x14ac:dyDescent="0.2">
      <c r="A3" s="246"/>
      <c r="B3" s="940" t="s">
        <v>23</v>
      </c>
      <c r="C3" s="940"/>
      <c r="D3" s="940"/>
      <c r="E3" s="940"/>
      <c r="F3" s="940"/>
      <c r="G3" s="940"/>
      <c r="H3" s="292"/>
    </row>
    <row r="4" spans="1:8" x14ac:dyDescent="0.2">
      <c r="A4" s="246"/>
      <c r="B4" s="247"/>
      <c r="C4" s="941" t="s">
        <v>3</v>
      </c>
      <c r="D4" s="941"/>
      <c r="E4" s="941"/>
      <c r="F4" s="941"/>
      <c r="G4" s="249"/>
      <c r="H4" s="249"/>
    </row>
    <row r="5" spans="1:8" ht="27" customHeight="1" x14ac:dyDescent="0.2">
      <c r="A5" s="246"/>
      <c r="B5" s="940" t="s">
        <v>45</v>
      </c>
      <c r="C5" s="940"/>
      <c r="D5" s="940"/>
      <c r="E5" s="940"/>
      <c r="F5" s="940"/>
      <c r="G5" s="940"/>
      <c r="H5" s="249"/>
    </row>
    <row r="6" spans="1:8" x14ac:dyDescent="0.2">
      <c r="A6" s="246"/>
      <c r="B6" s="247"/>
      <c r="C6" s="941" t="s">
        <v>194</v>
      </c>
      <c r="D6" s="941"/>
      <c r="E6" s="941"/>
      <c r="F6" s="941"/>
      <c r="G6" s="249"/>
      <c r="H6" s="249"/>
    </row>
    <row r="7" spans="1:8" x14ac:dyDescent="0.2">
      <c r="A7" s="246"/>
      <c r="B7" s="247"/>
      <c r="C7" s="250"/>
      <c r="D7" s="249"/>
      <c r="E7" s="249"/>
      <c r="F7" s="249"/>
      <c r="G7" s="249"/>
      <c r="H7" s="249"/>
    </row>
    <row r="8" spans="1:8" x14ac:dyDescent="0.2">
      <c r="A8" s="246"/>
      <c r="B8" s="247"/>
      <c r="C8" s="248"/>
      <c r="D8" s="251" t="s">
        <v>2946</v>
      </c>
      <c r="F8" s="249"/>
      <c r="G8" s="249"/>
      <c r="H8" s="249"/>
    </row>
    <row r="9" spans="1:8" x14ac:dyDescent="0.2">
      <c r="A9" s="246"/>
      <c r="B9" s="247"/>
      <c r="C9" s="248"/>
      <c r="D9" s="249"/>
      <c r="E9" s="249"/>
      <c r="F9" s="249"/>
      <c r="G9" s="249"/>
      <c r="H9" s="249"/>
    </row>
    <row r="10" spans="1:8" x14ac:dyDescent="0.2">
      <c r="B10" s="252" t="s">
        <v>472</v>
      </c>
      <c r="C10" s="942" t="s">
        <v>31</v>
      </c>
      <c r="D10" s="942"/>
      <c r="E10" s="942"/>
      <c r="F10" s="942"/>
      <c r="G10" s="942"/>
      <c r="H10" s="252"/>
    </row>
    <row r="11" spans="1:8" x14ac:dyDescent="0.2">
      <c r="A11" s="939" t="s">
        <v>202</v>
      </c>
      <c r="B11" s="939"/>
      <c r="C11" s="939"/>
      <c r="D11" s="939"/>
      <c r="E11" s="939"/>
      <c r="F11" s="939"/>
      <c r="G11" s="939"/>
      <c r="H11" s="939"/>
    </row>
    <row r="12" spans="1:8" x14ac:dyDescent="0.2">
      <c r="A12" s="246"/>
      <c r="B12" s="253" t="s">
        <v>473</v>
      </c>
      <c r="C12" s="254"/>
      <c r="D12" s="255"/>
      <c r="E12" s="255"/>
      <c r="F12" s="295">
        <f>H31</f>
        <v>7128.1</v>
      </c>
      <c r="G12" s="257" t="s">
        <v>186</v>
      </c>
      <c r="H12" s="249"/>
    </row>
    <row r="13" spans="1:8" x14ac:dyDescent="0.2">
      <c r="A13" s="246"/>
      <c r="B13" s="247"/>
      <c r="D13" s="258"/>
      <c r="E13" s="249"/>
      <c r="F13" s="249"/>
      <c r="G13" s="249"/>
      <c r="H13" s="249"/>
    </row>
    <row r="14" spans="1:8" ht="14.25" customHeight="1" x14ac:dyDescent="0.2">
      <c r="A14" s="246"/>
      <c r="B14" s="259" t="s">
        <v>474</v>
      </c>
      <c r="D14" s="258"/>
      <c r="E14" s="249"/>
      <c r="F14" s="249"/>
      <c r="G14" s="249"/>
      <c r="H14" s="249"/>
    </row>
    <row r="15" spans="1:8" x14ac:dyDescent="0.2">
      <c r="A15" s="246"/>
      <c r="B15" s="260" t="s">
        <v>475</v>
      </c>
      <c r="D15" s="261"/>
      <c r="E15" s="262"/>
      <c r="F15" s="263"/>
      <c r="G15" s="249"/>
      <c r="H15" s="249"/>
    </row>
    <row r="16" spans="1:8" x14ac:dyDescent="0.2">
      <c r="A16" s="246"/>
      <c r="B16" s="246" t="s">
        <v>476</v>
      </c>
      <c r="D16" s="258"/>
      <c r="E16" s="249"/>
      <c r="F16" s="249"/>
      <c r="G16" s="249"/>
      <c r="H16" s="249"/>
    </row>
    <row r="17" spans="1:10" x14ac:dyDescent="0.2">
      <c r="A17" s="246"/>
      <c r="B17" s="260" t="s">
        <v>475</v>
      </c>
      <c r="D17" s="261"/>
      <c r="E17" s="262"/>
      <c r="F17" s="263"/>
      <c r="G17" s="249"/>
      <c r="H17" s="249"/>
    </row>
    <row r="18" spans="1:10" x14ac:dyDescent="0.2">
      <c r="A18" s="246"/>
      <c r="B18" s="264" t="s">
        <v>477</v>
      </c>
      <c r="C18" s="264"/>
      <c r="D18" s="264"/>
      <c r="E18" s="264"/>
      <c r="F18" s="249"/>
      <c r="G18" s="249"/>
      <c r="H18" s="249"/>
    </row>
    <row r="19" spans="1:10" x14ac:dyDescent="0.2">
      <c r="A19" s="246"/>
      <c r="B19" s="247"/>
      <c r="C19" s="248"/>
      <c r="D19" s="249"/>
      <c r="E19" s="249"/>
      <c r="F19" s="249"/>
      <c r="G19" s="249"/>
      <c r="H19" s="249"/>
    </row>
    <row r="20" spans="1:10" x14ac:dyDescent="0.2">
      <c r="A20" s="943" t="s">
        <v>4</v>
      </c>
      <c r="B20" s="944" t="s">
        <v>15</v>
      </c>
      <c r="C20" s="943" t="s">
        <v>478</v>
      </c>
      <c r="D20" s="945" t="s">
        <v>113</v>
      </c>
      <c r="E20" s="946"/>
      <c r="F20" s="946"/>
      <c r="G20" s="946"/>
      <c r="H20" s="947"/>
    </row>
    <row r="21" spans="1:10" ht="20.25" customHeight="1" x14ac:dyDescent="0.2">
      <c r="A21" s="943"/>
      <c r="B21" s="944"/>
      <c r="C21" s="943"/>
      <c r="D21" s="943" t="s">
        <v>479</v>
      </c>
      <c r="E21" s="943" t="s">
        <v>5</v>
      </c>
      <c r="F21" s="943" t="s">
        <v>18</v>
      </c>
      <c r="G21" s="943" t="s">
        <v>19</v>
      </c>
      <c r="H21" s="943" t="s">
        <v>20</v>
      </c>
    </row>
    <row r="22" spans="1:10" ht="30.75" customHeight="1" x14ac:dyDescent="0.2">
      <c r="A22" s="943"/>
      <c r="B22" s="944"/>
      <c r="C22" s="943"/>
      <c r="D22" s="943"/>
      <c r="E22" s="943"/>
      <c r="F22" s="943"/>
      <c r="G22" s="943"/>
      <c r="H22" s="943"/>
    </row>
    <row r="23" spans="1:10" ht="39.75" customHeight="1" x14ac:dyDescent="0.2">
      <c r="A23" s="943"/>
      <c r="B23" s="944"/>
      <c r="C23" s="943"/>
      <c r="D23" s="943"/>
      <c r="E23" s="943"/>
      <c r="F23" s="943"/>
      <c r="G23" s="943"/>
      <c r="H23" s="943"/>
    </row>
    <row r="24" spans="1:10" x14ac:dyDescent="0.2">
      <c r="A24" s="265">
        <v>1</v>
      </c>
      <c r="B24" s="265">
        <v>2</v>
      </c>
      <c r="C24" s="265">
        <v>3</v>
      </c>
      <c r="D24" s="265">
        <v>4</v>
      </c>
      <c r="E24" s="265">
        <v>5</v>
      </c>
      <c r="F24" s="265">
        <v>6</v>
      </c>
      <c r="G24" s="265">
        <v>7</v>
      </c>
      <c r="H24" s="265">
        <v>8</v>
      </c>
    </row>
    <row r="25" spans="1:10" ht="21" customHeight="1" x14ac:dyDescent="0.2">
      <c r="A25" s="949" t="s">
        <v>480</v>
      </c>
      <c r="B25" s="950"/>
      <c r="C25" s="950"/>
      <c r="D25" s="950"/>
      <c r="E25" s="950"/>
      <c r="F25" s="950"/>
      <c r="G25" s="950"/>
      <c r="H25" s="950"/>
    </row>
    <row r="26" spans="1:10" x14ac:dyDescent="0.2">
      <c r="A26" s="266">
        <v>1</v>
      </c>
      <c r="B26" s="267" t="s">
        <v>2947</v>
      </c>
      <c r="C26" s="268" t="s">
        <v>1444</v>
      </c>
      <c r="D26" s="269">
        <v>147.26</v>
      </c>
      <c r="E26" s="269">
        <v>0.48</v>
      </c>
      <c r="F26" s="269"/>
      <c r="G26" s="269"/>
      <c r="H26" s="269">
        <f>D26+E26+F26+G26</f>
        <v>147.74</v>
      </c>
    </row>
    <row r="27" spans="1:10" x14ac:dyDescent="0.2">
      <c r="A27" s="266">
        <v>2</v>
      </c>
      <c r="B27" s="267" t="s">
        <v>2948</v>
      </c>
      <c r="C27" s="268" t="s">
        <v>2949</v>
      </c>
      <c r="D27" s="269">
        <v>11.11</v>
      </c>
      <c r="E27" s="269">
        <v>771.4</v>
      </c>
      <c r="F27" s="269">
        <v>6123.54</v>
      </c>
      <c r="G27" s="269"/>
      <c r="H27" s="269">
        <f>D27+E27+F27+G27</f>
        <v>6906.05</v>
      </c>
    </row>
    <row r="28" spans="1:10" x14ac:dyDescent="0.2">
      <c r="A28" s="266">
        <v>3</v>
      </c>
      <c r="B28" s="267" t="s">
        <v>2950</v>
      </c>
      <c r="C28" s="268" t="s">
        <v>488</v>
      </c>
      <c r="D28" s="269"/>
      <c r="E28" s="269">
        <v>15.53</v>
      </c>
      <c r="F28" s="269">
        <v>4.22</v>
      </c>
      <c r="G28" s="269"/>
      <c r="H28" s="224">
        <f>D28+E28+F28+G28</f>
        <v>19.75</v>
      </c>
    </row>
    <row r="29" spans="1:10" ht="25.5" x14ac:dyDescent="0.2">
      <c r="A29" s="266">
        <v>4</v>
      </c>
      <c r="B29" s="267" t="s">
        <v>2951</v>
      </c>
      <c r="C29" s="268" t="s">
        <v>502</v>
      </c>
      <c r="D29" s="269"/>
      <c r="E29" s="269">
        <v>32.619999999999997</v>
      </c>
      <c r="F29" s="269">
        <v>2.76</v>
      </c>
      <c r="G29" s="269"/>
      <c r="H29" s="269">
        <f>D29+E29+F29+G29</f>
        <v>35.380000000000003</v>
      </c>
    </row>
    <row r="30" spans="1:10" ht="25.5" x14ac:dyDescent="0.2">
      <c r="A30" s="266">
        <v>5</v>
      </c>
      <c r="B30" s="267" t="s">
        <v>2952</v>
      </c>
      <c r="C30" s="268" t="s">
        <v>506</v>
      </c>
      <c r="D30" s="269"/>
      <c r="E30" s="269">
        <v>18.8</v>
      </c>
      <c r="F30" s="269">
        <v>0.38</v>
      </c>
      <c r="G30" s="269"/>
      <c r="H30" s="269">
        <f>D30+E30+F30+G30</f>
        <v>19.18</v>
      </c>
    </row>
    <row r="31" spans="1:10" s="229" customFormat="1" x14ac:dyDescent="0.2">
      <c r="A31" s="270" t="s">
        <v>31</v>
      </c>
      <c r="B31" s="271" t="s">
        <v>31</v>
      </c>
      <c r="C31" s="272" t="s">
        <v>507</v>
      </c>
      <c r="D31" s="273">
        <f>D26+D27+D28+D29+D30</f>
        <v>158.37</v>
      </c>
      <c r="E31" s="273">
        <f>E26+E27+E28+E29+E30</f>
        <v>838.83</v>
      </c>
      <c r="F31" s="273">
        <f>F26+F27+F28+F29+F30</f>
        <v>6130.9</v>
      </c>
      <c r="G31" s="273"/>
      <c r="H31" s="273">
        <f>H26+H27+H28+H29+H30</f>
        <v>7128.1</v>
      </c>
      <c r="J31" s="293"/>
    </row>
    <row r="32" spans="1:10" x14ac:dyDescent="0.2">
      <c r="A32" s="274"/>
      <c r="B32" s="275"/>
      <c r="C32" s="276"/>
      <c r="D32" s="277"/>
      <c r="E32" s="277"/>
      <c r="F32" s="277"/>
      <c r="G32" s="277"/>
      <c r="H32" s="277"/>
    </row>
    <row r="35" spans="1:14" s="235" customFormat="1" x14ac:dyDescent="0.2">
      <c r="A35" s="935" t="s">
        <v>155</v>
      </c>
      <c r="B35" s="935"/>
      <c r="C35" s="935"/>
      <c r="D35" s="935"/>
      <c r="E35" s="935"/>
      <c r="F35" s="935"/>
      <c r="G35" s="935"/>
      <c r="H35" s="935"/>
      <c r="I35" s="935"/>
      <c r="J35" s="935"/>
      <c r="K35" s="935"/>
      <c r="L35" s="935"/>
      <c r="M35" s="935"/>
      <c r="N35" s="935"/>
    </row>
    <row r="36" spans="1:14" s="235" customFormat="1" x14ac:dyDescent="0.2">
      <c r="A36" s="936" t="s">
        <v>156</v>
      </c>
      <c r="B36" s="936"/>
      <c r="C36" s="936"/>
      <c r="D36" s="936"/>
      <c r="E36" s="936"/>
      <c r="F36" s="936"/>
      <c r="G36" s="936"/>
      <c r="H36" s="936"/>
      <c r="I36" s="936"/>
      <c r="J36" s="936"/>
      <c r="K36" s="936"/>
      <c r="L36" s="936"/>
      <c r="M36" s="936"/>
      <c r="N36" s="936"/>
    </row>
    <row r="37" spans="1:14" s="235" customFormat="1" x14ac:dyDescent="0.2">
      <c r="A37" s="937" t="s">
        <v>157</v>
      </c>
      <c r="B37" s="937"/>
      <c r="C37" s="937"/>
      <c r="D37" s="937"/>
      <c r="E37" s="937"/>
      <c r="F37" s="937"/>
      <c r="G37" s="937"/>
      <c r="H37" s="937"/>
      <c r="I37" s="937"/>
      <c r="J37" s="937"/>
      <c r="K37" s="937"/>
      <c r="L37" s="937"/>
      <c r="M37" s="937"/>
      <c r="N37" s="937"/>
    </row>
    <row r="38" spans="1:14" s="235" customFormat="1" x14ac:dyDescent="0.2">
      <c r="A38" s="938" t="s">
        <v>156</v>
      </c>
      <c r="B38" s="938"/>
      <c r="C38" s="938"/>
      <c r="D38" s="938"/>
      <c r="E38" s="938"/>
      <c r="F38" s="938"/>
      <c r="G38" s="938"/>
      <c r="H38" s="938"/>
      <c r="I38" s="938"/>
      <c r="J38" s="938"/>
      <c r="K38" s="938"/>
      <c r="L38" s="938"/>
      <c r="M38" s="938"/>
      <c r="N38" s="938"/>
    </row>
  </sheetData>
  <mergeCells count="20">
    <mergeCell ref="A25:H25"/>
    <mergeCell ref="A35:N35"/>
    <mergeCell ref="A36:N36"/>
    <mergeCell ref="A37:N37"/>
    <mergeCell ref="A38:N38"/>
    <mergeCell ref="A20:A23"/>
    <mergeCell ref="B20:B23"/>
    <mergeCell ref="C20:C23"/>
    <mergeCell ref="D20:H20"/>
    <mergeCell ref="D21:D23"/>
    <mergeCell ref="E21:E23"/>
    <mergeCell ref="F21:F23"/>
    <mergeCell ref="G21:G23"/>
    <mergeCell ref="H21:H23"/>
    <mergeCell ref="A11:H11"/>
    <mergeCell ref="B3:G3"/>
    <mergeCell ref="C4:F4"/>
    <mergeCell ref="B5:G5"/>
    <mergeCell ref="C6:F6"/>
    <mergeCell ref="C10:G10"/>
  </mergeCells>
  <pageMargins left="0.55000000000000004" right="0.24" top="0.57999999999999996" bottom="0.62" header="0.31" footer="0.37"/>
  <pageSetup paperSize="9" scale="70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05"/>
  <sheetViews>
    <sheetView topLeftCell="A362" zoomScale="115" zoomScaleNormal="115" workbookViewId="0">
      <selection activeCell="J27" sqref="J27:L28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9" width="110.140625" style="137" hidden="1" customWidth="1"/>
    <col min="20" max="23" width="34.140625" style="137" hidden="1" customWidth="1"/>
    <col min="24" max="29" width="84.42578125" style="137" hidden="1" customWidth="1"/>
    <col min="30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45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2953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1444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510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147.74</v>
      </c>
      <c r="D20" s="148" t="s">
        <v>2954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147.26</v>
      </c>
      <c r="D22" s="148" t="s">
        <v>2955</v>
      </c>
      <c r="E22" s="135" t="s">
        <v>206</v>
      </c>
      <c r="G22" s="132" t="s">
        <v>209</v>
      </c>
      <c r="L22" s="147">
        <f>L382*7.3/1000</f>
        <v>8.48</v>
      </c>
      <c r="M22" s="148" t="s">
        <v>2956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0.48</v>
      </c>
      <c r="D23" s="152" t="s">
        <v>2957</v>
      </c>
      <c r="E23" s="135" t="s">
        <v>206</v>
      </c>
      <c r="G23" s="132" t="s">
        <v>212</v>
      </c>
      <c r="L23" s="153"/>
      <c r="M23" s="153">
        <v>117.11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0</v>
      </c>
      <c r="D24" s="152" t="s">
        <v>211</v>
      </c>
      <c r="E24" s="135" t="s">
        <v>206</v>
      </c>
      <c r="G24" s="132" t="s">
        <v>214</v>
      </c>
      <c r="L24" s="153"/>
      <c r="M24" s="153">
        <v>14.28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2958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2958</v>
      </c>
    </row>
    <row r="32" spans="1:17" s="132" customFormat="1" ht="56.25" x14ac:dyDescent="0.2">
      <c r="A32" s="157" t="s">
        <v>225</v>
      </c>
      <c r="B32" s="158" t="s">
        <v>514</v>
      </c>
      <c r="C32" s="917" t="s">
        <v>515</v>
      </c>
      <c r="D32" s="917"/>
      <c r="E32" s="917"/>
      <c r="F32" s="159" t="s">
        <v>228</v>
      </c>
      <c r="G32" s="159" t="s">
        <v>31</v>
      </c>
      <c r="H32" s="159" t="s">
        <v>31</v>
      </c>
      <c r="I32" s="159" t="s">
        <v>2959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515</v>
      </c>
    </row>
    <row r="33" spans="1:23" s="132" customFormat="1" x14ac:dyDescent="0.2">
      <c r="A33" s="163"/>
      <c r="B33" s="164"/>
      <c r="C33" s="904" t="s">
        <v>2960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2960</v>
      </c>
    </row>
    <row r="34" spans="1:23" s="132" customFormat="1" ht="33.75" x14ac:dyDescent="0.2">
      <c r="A34" s="165"/>
      <c r="B34" s="166" t="s">
        <v>518</v>
      </c>
      <c r="C34" s="904" t="s">
        <v>519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519</v>
      </c>
    </row>
    <row r="35" spans="1:23" s="132" customFormat="1" x14ac:dyDescent="0.2">
      <c r="A35" s="167"/>
      <c r="B35" s="166" t="s">
        <v>235</v>
      </c>
      <c r="C35" s="904" t="s">
        <v>236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4055.7</v>
      </c>
      <c r="K35" s="168" t="s">
        <v>520</v>
      </c>
      <c r="L35" s="169">
        <v>126.23</v>
      </c>
      <c r="M35" s="170" t="s">
        <v>31</v>
      </c>
      <c r="N35" s="171" t="s">
        <v>31</v>
      </c>
      <c r="T35" s="137" t="s">
        <v>236</v>
      </c>
    </row>
    <row r="36" spans="1:23" s="132" customFormat="1" x14ac:dyDescent="0.2">
      <c r="A36" s="167"/>
      <c r="B36" s="166" t="s">
        <v>238</v>
      </c>
      <c r="C36" s="904" t="s">
        <v>239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445.5</v>
      </c>
      <c r="K36" s="168" t="s">
        <v>520</v>
      </c>
      <c r="L36" s="169">
        <v>13.87</v>
      </c>
      <c r="M36" s="170" t="s">
        <v>31</v>
      </c>
      <c r="N36" s="171" t="s">
        <v>31</v>
      </c>
      <c r="T36" s="137" t="s">
        <v>239</v>
      </c>
    </row>
    <row r="37" spans="1:23" s="132" customFormat="1" x14ac:dyDescent="0.2">
      <c r="A37" s="167"/>
      <c r="B37" s="166" t="s">
        <v>31</v>
      </c>
      <c r="C37" s="904" t="s">
        <v>240</v>
      </c>
      <c r="D37" s="904"/>
      <c r="E37" s="904"/>
      <c r="F37" s="168" t="s">
        <v>241</v>
      </c>
      <c r="G37" s="168" t="s">
        <v>426</v>
      </c>
      <c r="H37" s="168" t="s">
        <v>520</v>
      </c>
      <c r="I37" s="168" t="s">
        <v>2961</v>
      </c>
      <c r="J37" s="169" t="s">
        <v>31</v>
      </c>
      <c r="K37" s="168" t="s">
        <v>31</v>
      </c>
      <c r="L37" s="169" t="s">
        <v>31</v>
      </c>
      <c r="M37" s="170" t="s">
        <v>31</v>
      </c>
      <c r="N37" s="171" t="s">
        <v>31</v>
      </c>
      <c r="U37" s="137" t="s">
        <v>240</v>
      </c>
    </row>
    <row r="38" spans="1:23" s="132" customFormat="1" x14ac:dyDescent="0.2">
      <c r="A38" s="167"/>
      <c r="B38" s="166" t="s">
        <v>31</v>
      </c>
      <c r="C38" s="917" t="s">
        <v>244</v>
      </c>
      <c r="D38" s="917"/>
      <c r="E38" s="917"/>
      <c r="F38" s="159" t="s">
        <v>31</v>
      </c>
      <c r="G38" s="159" t="s">
        <v>31</v>
      </c>
      <c r="H38" s="159" t="s">
        <v>31</v>
      </c>
      <c r="I38" s="159" t="s">
        <v>31</v>
      </c>
      <c r="J38" s="160">
        <v>4055.7</v>
      </c>
      <c r="K38" s="159" t="s">
        <v>31</v>
      </c>
      <c r="L38" s="160">
        <v>126.23</v>
      </c>
      <c r="M38" s="161" t="s">
        <v>31</v>
      </c>
      <c r="N38" s="162" t="s">
        <v>31</v>
      </c>
      <c r="V38" s="137" t="s">
        <v>244</v>
      </c>
    </row>
    <row r="39" spans="1:23" s="132" customFormat="1" x14ac:dyDescent="0.2">
      <c r="A39" s="167"/>
      <c r="B39" s="166" t="s">
        <v>31</v>
      </c>
      <c r="C39" s="904" t="s">
        <v>245</v>
      </c>
      <c r="D39" s="904"/>
      <c r="E39" s="904"/>
      <c r="F39" s="168" t="s">
        <v>31</v>
      </c>
      <c r="G39" s="168" t="s">
        <v>31</v>
      </c>
      <c r="H39" s="168" t="s">
        <v>31</v>
      </c>
      <c r="I39" s="168" t="s">
        <v>31</v>
      </c>
      <c r="J39" s="169" t="s">
        <v>31</v>
      </c>
      <c r="K39" s="168" t="s">
        <v>31</v>
      </c>
      <c r="L39" s="169">
        <v>13.87</v>
      </c>
      <c r="M39" s="170" t="s">
        <v>31</v>
      </c>
      <c r="N39" s="171" t="s">
        <v>31</v>
      </c>
      <c r="U39" s="137" t="s">
        <v>245</v>
      </c>
    </row>
    <row r="40" spans="1:23" s="132" customFormat="1" ht="33.75" x14ac:dyDescent="0.2">
      <c r="A40" s="167"/>
      <c r="B40" s="166" t="s">
        <v>246</v>
      </c>
      <c r="C40" s="904" t="s">
        <v>247</v>
      </c>
      <c r="D40" s="904"/>
      <c r="E40" s="904"/>
      <c r="F40" s="168" t="s">
        <v>144</v>
      </c>
      <c r="G40" s="168" t="s">
        <v>248</v>
      </c>
      <c r="H40" s="168" t="s">
        <v>31</v>
      </c>
      <c r="I40" s="168" t="s">
        <v>248</v>
      </c>
      <c r="J40" s="169" t="s">
        <v>31</v>
      </c>
      <c r="K40" s="168" t="s">
        <v>31</v>
      </c>
      <c r="L40" s="169">
        <v>13.18</v>
      </c>
      <c r="M40" s="170" t="s">
        <v>31</v>
      </c>
      <c r="N40" s="171" t="s">
        <v>31</v>
      </c>
      <c r="U40" s="137" t="s">
        <v>247</v>
      </c>
    </row>
    <row r="41" spans="1:23" s="132" customFormat="1" ht="22.5" x14ac:dyDescent="0.2">
      <c r="A41" s="167"/>
      <c r="B41" s="166" t="s">
        <v>249</v>
      </c>
      <c r="C41" s="904" t="s">
        <v>250</v>
      </c>
      <c r="D41" s="904"/>
      <c r="E41" s="904"/>
      <c r="F41" s="168" t="s">
        <v>144</v>
      </c>
      <c r="G41" s="168" t="s">
        <v>251</v>
      </c>
      <c r="H41" s="168" t="s">
        <v>31</v>
      </c>
      <c r="I41" s="168" t="s">
        <v>251</v>
      </c>
      <c r="J41" s="169" t="s">
        <v>31</v>
      </c>
      <c r="K41" s="168" t="s">
        <v>31</v>
      </c>
      <c r="L41" s="169">
        <v>6.94</v>
      </c>
      <c r="M41" s="170" t="s">
        <v>31</v>
      </c>
      <c r="N41" s="171" t="s">
        <v>31</v>
      </c>
      <c r="U41" s="137" t="s">
        <v>250</v>
      </c>
    </row>
    <row r="42" spans="1:23" s="132" customFormat="1" x14ac:dyDescent="0.2">
      <c r="A42" s="172"/>
      <c r="B42" s="173"/>
      <c r="C42" s="918" t="s">
        <v>252</v>
      </c>
      <c r="D42" s="918"/>
      <c r="E42" s="918"/>
      <c r="F42" s="174" t="s">
        <v>31</v>
      </c>
      <c r="G42" s="174" t="s">
        <v>31</v>
      </c>
      <c r="H42" s="174" t="s">
        <v>31</v>
      </c>
      <c r="I42" s="174" t="s">
        <v>31</v>
      </c>
      <c r="J42" s="175" t="s">
        <v>31</v>
      </c>
      <c r="K42" s="174" t="s">
        <v>31</v>
      </c>
      <c r="L42" s="175">
        <v>146.35</v>
      </c>
      <c r="M42" s="161" t="s">
        <v>31</v>
      </c>
      <c r="N42" s="176" t="s">
        <v>31</v>
      </c>
      <c r="W42" s="137" t="s">
        <v>252</v>
      </c>
    </row>
    <row r="43" spans="1:23" s="132" customFormat="1" ht="45" x14ac:dyDescent="0.2">
      <c r="A43" s="157" t="s">
        <v>235</v>
      </c>
      <c r="B43" s="158" t="s">
        <v>263</v>
      </c>
      <c r="C43" s="917" t="s">
        <v>305</v>
      </c>
      <c r="D43" s="917"/>
      <c r="E43" s="917"/>
      <c r="F43" s="159" t="s">
        <v>265</v>
      </c>
      <c r="G43" s="159" t="s">
        <v>31</v>
      </c>
      <c r="H43" s="159" t="s">
        <v>31</v>
      </c>
      <c r="I43" s="159" t="s">
        <v>2962</v>
      </c>
      <c r="J43" s="160">
        <v>2.91</v>
      </c>
      <c r="K43" s="159" t="s">
        <v>31</v>
      </c>
      <c r="L43" s="160">
        <v>130.43</v>
      </c>
      <c r="M43" s="161" t="s">
        <v>31</v>
      </c>
      <c r="N43" s="162" t="s">
        <v>31</v>
      </c>
      <c r="Q43" s="137" t="s">
        <v>305</v>
      </c>
    </row>
    <row r="44" spans="1:23" s="132" customFormat="1" x14ac:dyDescent="0.2">
      <c r="A44" s="163"/>
      <c r="B44" s="164"/>
      <c r="C44" s="904" t="s">
        <v>2963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R44" s="137" t="s">
        <v>2963</v>
      </c>
    </row>
    <row r="45" spans="1:23" s="132" customFormat="1" ht="45" x14ac:dyDescent="0.2">
      <c r="A45" s="157" t="s">
        <v>238</v>
      </c>
      <c r="B45" s="158" t="s">
        <v>2964</v>
      </c>
      <c r="C45" s="917" t="s">
        <v>2965</v>
      </c>
      <c r="D45" s="917"/>
      <c r="E45" s="917"/>
      <c r="F45" s="159" t="s">
        <v>228</v>
      </c>
      <c r="G45" s="159" t="s">
        <v>31</v>
      </c>
      <c r="H45" s="159" t="s">
        <v>31</v>
      </c>
      <c r="I45" s="159" t="s">
        <v>2966</v>
      </c>
      <c r="J45" s="160" t="s">
        <v>31</v>
      </c>
      <c r="K45" s="159" t="s">
        <v>31</v>
      </c>
      <c r="L45" s="160" t="s">
        <v>31</v>
      </c>
      <c r="M45" s="161" t="s">
        <v>31</v>
      </c>
      <c r="N45" s="162" t="s">
        <v>31</v>
      </c>
      <c r="Q45" s="137" t="s">
        <v>2965</v>
      </c>
    </row>
    <row r="46" spans="1:23" s="132" customFormat="1" x14ac:dyDescent="0.2">
      <c r="A46" s="163"/>
      <c r="B46" s="164"/>
      <c r="C46" s="904" t="s">
        <v>2967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R46" s="137" t="s">
        <v>2967</v>
      </c>
    </row>
    <row r="47" spans="1:23" s="132" customFormat="1" ht="33.75" x14ac:dyDescent="0.2">
      <c r="A47" s="165"/>
      <c r="B47" s="166" t="s">
        <v>518</v>
      </c>
      <c r="C47" s="904" t="s">
        <v>519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S47" s="137" t="s">
        <v>519</v>
      </c>
    </row>
    <row r="48" spans="1:23" s="132" customFormat="1" x14ac:dyDescent="0.2">
      <c r="A48" s="167"/>
      <c r="B48" s="166" t="s">
        <v>235</v>
      </c>
      <c r="C48" s="904" t="s">
        <v>236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3072.5</v>
      </c>
      <c r="K48" s="168" t="s">
        <v>520</v>
      </c>
      <c r="L48" s="169">
        <v>484.3</v>
      </c>
      <c r="M48" s="170" t="s">
        <v>31</v>
      </c>
      <c r="N48" s="171" t="s">
        <v>31</v>
      </c>
      <c r="T48" s="137" t="s">
        <v>236</v>
      </c>
    </row>
    <row r="49" spans="1:23" s="132" customFormat="1" x14ac:dyDescent="0.2">
      <c r="A49" s="167"/>
      <c r="B49" s="166" t="s">
        <v>238</v>
      </c>
      <c r="C49" s="904" t="s">
        <v>239</v>
      </c>
      <c r="D49" s="904"/>
      <c r="E49" s="904"/>
      <c r="F49" s="168" t="s">
        <v>31</v>
      </c>
      <c r="G49" s="168" t="s">
        <v>31</v>
      </c>
      <c r="H49" s="168" t="s">
        <v>31</v>
      </c>
      <c r="I49" s="168" t="s">
        <v>31</v>
      </c>
      <c r="J49" s="169">
        <v>337.5</v>
      </c>
      <c r="K49" s="168" t="s">
        <v>520</v>
      </c>
      <c r="L49" s="169">
        <v>53.2</v>
      </c>
      <c r="M49" s="170" t="s">
        <v>31</v>
      </c>
      <c r="N49" s="171" t="s">
        <v>31</v>
      </c>
      <c r="T49" s="137" t="s">
        <v>239</v>
      </c>
    </row>
    <row r="50" spans="1:23" s="132" customFormat="1" x14ac:dyDescent="0.2">
      <c r="A50" s="167"/>
      <c r="B50" s="166" t="s">
        <v>31</v>
      </c>
      <c r="C50" s="904" t="s">
        <v>240</v>
      </c>
      <c r="D50" s="904"/>
      <c r="E50" s="904"/>
      <c r="F50" s="168" t="s">
        <v>241</v>
      </c>
      <c r="G50" s="168" t="s">
        <v>375</v>
      </c>
      <c r="H50" s="168" t="s">
        <v>520</v>
      </c>
      <c r="I50" s="168" t="s">
        <v>2968</v>
      </c>
      <c r="J50" s="169" t="s">
        <v>31</v>
      </c>
      <c r="K50" s="168" t="s">
        <v>31</v>
      </c>
      <c r="L50" s="169" t="s">
        <v>31</v>
      </c>
      <c r="M50" s="170" t="s">
        <v>31</v>
      </c>
      <c r="N50" s="171" t="s">
        <v>31</v>
      </c>
      <c r="U50" s="137" t="s">
        <v>240</v>
      </c>
    </row>
    <row r="51" spans="1:23" s="132" customFormat="1" x14ac:dyDescent="0.2">
      <c r="A51" s="167"/>
      <c r="B51" s="166" t="s">
        <v>31</v>
      </c>
      <c r="C51" s="917" t="s">
        <v>244</v>
      </c>
      <c r="D51" s="917"/>
      <c r="E51" s="917"/>
      <c r="F51" s="159" t="s">
        <v>31</v>
      </c>
      <c r="G51" s="159" t="s">
        <v>31</v>
      </c>
      <c r="H51" s="159" t="s">
        <v>31</v>
      </c>
      <c r="I51" s="159" t="s">
        <v>31</v>
      </c>
      <c r="J51" s="160">
        <v>3072.5</v>
      </c>
      <c r="K51" s="159" t="s">
        <v>31</v>
      </c>
      <c r="L51" s="160">
        <v>484.3</v>
      </c>
      <c r="M51" s="161" t="s">
        <v>31</v>
      </c>
      <c r="N51" s="162" t="s">
        <v>31</v>
      </c>
      <c r="V51" s="137" t="s">
        <v>244</v>
      </c>
    </row>
    <row r="52" spans="1:23" s="132" customFormat="1" x14ac:dyDescent="0.2">
      <c r="A52" s="167"/>
      <c r="B52" s="166" t="s">
        <v>31</v>
      </c>
      <c r="C52" s="904" t="s">
        <v>245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 t="s">
        <v>31</v>
      </c>
      <c r="K52" s="168" t="s">
        <v>31</v>
      </c>
      <c r="L52" s="169">
        <v>53.2</v>
      </c>
      <c r="M52" s="170" t="s">
        <v>31</v>
      </c>
      <c r="N52" s="171" t="s">
        <v>31</v>
      </c>
      <c r="U52" s="137" t="s">
        <v>245</v>
      </c>
    </row>
    <row r="53" spans="1:23" s="132" customFormat="1" ht="33.75" x14ac:dyDescent="0.2">
      <c r="A53" s="167"/>
      <c r="B53" s="166" t="s">
        <v>246</v>
      </c>
      <c r="C53" s="904" t="s">
        <v>247</v>
      </c>
      <c r="D53" s="904"/>
      <c r="E53" s="904"/>
      <c r="F53" s="168" t="s">
        <v>144</v>
      </c>
      <c r="G53" s="168" t="s">
        <v>248</v>
      </c>
      <c r="H53" s="168" t="s">
        <v>31</v>
      </c>
      <c r="I53" s="168" t="s">
        <v>248</v>
      </c>
      <c r="J53" s="169" t="s">
        <v>31</v>
      </c>
      <c r="K53" s="168" t="s">
        <v>31</v>
      </c>
      <c r="L53" s="169">
        <v>50.54</v>
      </c>
      <c r="M53" s="170" t="s">
        <v>31</v>
      </c>
      <c r="N53" s="171" t="s">
        <v>31</v>
      </c>
      <c r="U53" s="137" t="s">
        <v>247</v>
      </c>
    </row>
    <row r="54" spans="1:23" s="132" customFormat="1" ht="22.5" x14ac:dyDescent="0.2">
      <c r="A54" s="167"/>
      <c r="B54" s="166" t="s">
        <v>249</v>
      </c>
      <c r="C54" s="904" t="s">
        <v>250</v>
      </c>
      <c r="D54" s="904"/>
      <c r="E54" s="904"/>
      <c r="F54" s="168" t="s">
        <v>144</v>
      </c>
      <c r="G54" s="168" t="s">
        <v>251</v>
      </c>
      <c r="H54" s="168" t="s">
        <v>31</v>
      </c>
      <c r="I54" s="168" t="s">
        <v>251</v>
      </c>
      <c r="J54" s="169" t="s">
        <v>31</v>
      </c>
      <c r="K54" s="168" t="s">
        <v>31</v>
      </c>
      <c r="L54" s="169">
        <v>26.6</v>
      </c>
      <c r="M54" s="170" t="s">
        <v>31</v>
      </c>
      <c r="N54" s="171" t="s">
        <v>31</v>
      </c>
      <c r="U54" s="137" t="s">
        <v>250</v>
      </c>
    </row>
    <row r="55" spans="1:23" s="132" customFormat="1" x14ac:dyDescent="0.2">
      <c r="A55" s="172"/>
      <c r="B55" s="173"/>
      <c r="C55" s="918" t="s">
        <v>252</v>
      </c>
      <c r="D55" s="918"/>
      <c r="E55" s="918"/>
      <c r="F55" s="174" t="s">
        <v>31</v>
      </c>
      <c r="G55" s="174" t="s">
        <v>31</v>
      </c>
      <c r="H55" s="174" t="s">
        <v>31</v>
      </c>
      <c r="I55" s="174" t="s">
        <v>31</v>
      </c>
      <c r="J55" s="175" t="s">
        <v>31</v>
      </c>
      <c r="K55" s="174" t="s">
        <v>31</v>
      </c>
      <c r="L55" s="175">
        <v>561.44000000000005</v>
      </c>
      <c r="M55" s="161" t="s">
        <v>31</v>
      </c>
      <c r="N55" s="176" t="s">
        <v>31</v>
      </c>
      <c r="W55" s="137" t="s">
        <v>252</v>
      </c>
    </row>
    <row r="56" spans="1:23" s="132" customFormat="1" ht="33.75" x14ac:dyDescent="0.2">
      <c r="A56" s="157" t="s">
        <v>256</v>
      </c>
      <c r="B56" s="158" t="s">
        <v>2969</v>
      </c>
      <c r="C56" s="917" t="s">
        <v>2970</v>
      </c>
      <c r="D56" s="917"/>
      <c r="E56" s="917"/>
      <c r="F56" s="159" t="s">
        <v>386</v>
      </c>
      <c r="G56" s="159" t="s">
        <v>31</v>
      </c>
      <c r="H56" s="159" t="s">
        <v>31</v>
      </c>
      <c r="I56" s="159" t="s">
        <v>1953</v>
      </c>
      <c r="J56" s="160" t="s">
        <v>31</v>
      </c>
      <c r="K56" s="159" t="s">
        <v>31</v>
      </c>
      <c r="L56" s="160" t="s">
        <v>31</v>
      </c>
      <c r="M56" s="161" t="s">
        <v>31</v>
      </c>
      <c r="N56" s="162" t="s">
        <v>31</v>
      </c>
      <c r="Q56" s="137" t="s">
        <v>2970</v>
      </c>
    </row>
    <row r="57" spans="1:23" s="132" customFormat="1" x14ac:dyDescent="0.2">
      <c r="A57" s="163"/>
      <c r="B57" s="164"/>
      <c r="C57" s="904" t="s">
        <v>1954</v>
      </c>
      <c r="D57" s="904"/>
      <c r="E57" s="904"/>
      <c r="F57" s="904"/>
      <c r="G57" s="904"/>
      <c r="H57" s="904"/>
      <c r="I57" s="904"/>
      <c r="J57" s="904"/>
      <c r="K57" s="904"/>
      <c r="L57" s="904"/>
      <c r="M57" s="904"/>
      <c r="N57" s="912"/>
      <c r="R57" s="137" t="s">
        <v>1954</v>
      </c>
    </row>
    <row r="58" spans="1:23" s="132" customFormat="1" ht="22.5" x14ac:dyDescent="0.2">
      <c r="A58" s="165"/>
      <c r="B58" s="166" t="s">
        <v>2971</v>
      </c>
      <c r="C58" s="904" t="s">
        <v>2972</v>
      </c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12"/>
      <c r="S58" s="137" t="s">
        <v>2972</v>
      </c>
    </row>
    <row r="59" spans="1:23" s="132" customFormat="1" ht="33.75" x14ac:dyDescent="0.2">
      <c r="A59" s="165"/>
      <c r="B59" s="166" t="s">
        <v>518</v>
      </c>
      <c r="C59" s="904" t="s">
        <v>519</v>
      </c>
      <c r="D59" s="904"/>
      <c r="E59" s="904"/>
      <c r="F59" s="904"/>
      <c r="G59" s="904"/>
      <c r="H59" s="904"/>
      <c r="I59" s="904"/>
      <c r="J59" s="904"/>
      <c r="K59" s="904"/>
      <c r="L59" s="904"/>
      <c r="M59" s="904"/>
      <c r="N59" s="912"/>
      <c r="S59" s="137" t="s">
        <v>519</v>
      </c>
    </row>
    <row r="60" spans="1:23" s="132" customFormat="1" x14ac:dyDescent="0.2">
      <c r="A60" s="167"/>
      <c r="B60" s="166" t="s">
        <v>225</v>
      </c>
      <c r="C60" s="904" t="s">
        <v>255</v>
      </c>
      <c r="D60" s="904"/>
      <c r="E60" s="904"/>
      <c r="F60" s="168" t="s">
        <v>31</v>
      </c>
      <c r="G60" s="168" t="s">
        <v>31</v>
      </c>
      <c r="H60" s="168" t="s">
        <v>31</v>
      </c>
      <c r="I60" s="168" t="s">
        <v>31</v>
      </c>
      <c r="J60" s="169">
        <v>3036.68</v>
      </c>
      <c r="K60" s="168" t="s">
        <v>237</v>
      </c>
      <c r="L60" s="169">
        <v>122.99</v>
      </c>
      <c r="M60" s="170" t="s">
        <v>31</v>
      </c>
      <c r="N60" s="171" t="s">
        <v>31</v>
      </c>
      <c r="T60" s="137" t="s">
        <v>255</v>
      </c>
    </row>
    <row r="61" spans="1:23" s="132" customFormat="1" x14ac:dyDescent="0.2">
      <c r="A61" s="167"/>
      <c r="B61" s="166" t="s">
        <v>31</v>
      </c>
      <c r="C61" s="904" t="s">
        <v>258</v>
      </c>
      <c r="D61" s="904"/>
      <c r="E61" s="904"/>
      <c r="F61" s="168" t="s">
        <v>241</v>
      </c>
      <c r="G61" s="168" t="s">
        <v>2973</v>
      </c>
      <c r="H61" s="168" t="s">
        <v>237</v>
      </c>
      <c r="I61" s="168" t="s">
        <v>2974</v>
      </c>
      <c r="J61" s="169" t="s">
        <v>31</v>
      </c>
      <c r="K61" s="168" t="s">
        <v>31</v>
      </c>
      <c r="L61" s="169" t="s">
        <v>31</v>
      </c>
      <c r="M61" s="170" t="s">
        <v>31</v>
      </c>
      <c r="N61" s="171" t="s">
        <v>31</v>
      </c>
      <c r="U61" s="137" t="s">
        <v>258</v>
      </c>
    </row>
    <row r="62" spans="1:23" s="132" customFormat="1" x14ac:dyDescent="0.2">
      <c r="A62" s="167"/>
      <c r="B62" s="166" t="s">
        <v>31</v>
      </c>
      <c r="C62" s="917" t="s">
        <v>244</v>
      </c>
      <c r="D62" s="917"/>
      <c r="E62" s="917"/>
      <c r="F62" s="159" t="s">
        <v>31</v>
      </c>
      <c r="G62" s="159" t="s">
        <v>31</v>
      </c>
      <c r="H62" s="159" t="s">
        <v>31</v>
      </c>
      <c r="I62" s="159" t="s">
        <v>31</v>
      </c>
      <c r="J62" s="160">
        <v>3036.68</v>
      </c>
      <c r="K62" s="159" t="s">
        <v>31</v>
      </c>
      <c r="L62" s="160">
        <v>122.99</v>
      </c>
      <c r="M62" s="161" t="s">
        <v>31</v>
      </c>
      <c r="N62" s="162" t="s">
        <v>31</v>
      </c>
      <c r="V62" s="137" t="s">
        <v>244</v>
      </c>
    </row>
    <row r="63" spans="1:23" s="132" customFormat="1" x14ac:dyDescent="0.2">
      <c r="A63" s="167"/>
      <c r="B63" s="166" t="s">
        <v>31</v>
      </c>
      <c r="C63" s="904" t="s">
        <v>245</v>
      </c>
      <c r="D63" s="904"/>
      <c r="E63" s="904"/>
      <c r="F63" s="168" t="s">
        <v>31</v>
      </c>
      <c r="G63" s="168" t="s">
        <v>31</v>
      </c>
      <c r="H63" s="168" t="s">
        <v>31</v>
      </c>
      <c r="I63" s="168" t="s">
        <v>31</v>
      </c>
      <c r="J63" s="169" t="s">
        <v>31</v>
      </c>
      <c r="K63" s="168" t="s">
        <v>31</v>
      </c>
      <c r="L63" s="169">
        <v>122.99</v>
      </c>
      <c r="M63" s="170" t="s">
        <v>31</v>
      </c>
      <c r="N63" s="171" t="s">
        <v>31</v>
      </c>
      <c r="U63" s="137" t="s">
        <v>245</v>
      </c>
    </row>
    <row r="64" spans="1:23" s="132" customFormat="1" ht="22.5" x14ac:dyDescent="0.2">
      <c r="A64" s="167"/>
      <c r="B64" s="166" t="s">
        <v>2975</v>
      </c>
      <c r="C64" s="904" t="s">
        <v>2976</v>
      </c>
      <c r="D64" s="904"/>
      <c r="E64" s="904"/>
      <c r="F64" s="168" t="s">
        <v>144</v>
      </c>
      <c r="G64" s="168" t="s">
        <v>537</v>
      </c>
      <c r="H64" s="168" t="s">
        <v>31</v>
      </c>
      <c r="I64" s="168" t="s">
        <v>537</v>
      </c>
      <c r="J64" s="169" t="s">
        <v>31</v>
      </c>
      <c r="K64" s="168" t="s">
        <v>31</v>
      </c>
      <c r="L64" s="169">
        <v>98.39</v>
      </c>
      <c r="M64" s="170" t="s">
        <v>31</v>
      </c>
      <c r="N64" s="171" t="s">
        <v>31</v>
      </c>
      <c r="U64" s="137" t="s">
        <v>2976</v>
      </c>
    </row>
    <row r="65" spans="1:23" s="132" customFormat="1" ht="22.5" x14ac:dyDescent="0.2">
      <c r="A65" s="167"/>
      <c r="B65" s="166" t="s">
        <v>2977</v>
      </c>
      <c r="C65" s="904" t="s">
        <v>2978</v>
      </c>
      <c r="D65" s="904"/>
      <c r="E65" s="904"/>
      <c r="F65" s="168" t="s">
        <v>144</v>
      </c>
      <c r="G65" s="168" t="s">
        <v>1606</v>
      </c>
      <c r="H65" s="168" t="s">
        <v>31</v>
      </c>
      <c r="I65" s="168" t="s">
        <v>1606</v>
      </c>
      <c r="J65" s="169" t="s">
        <v>31</v>
      </c>
      <c r="K65" s="168" t="s">
        <v>31</v>
      </c>
      <c r="L65" s="169">
        <v>55.35</v>
      </c>
      <c r="M65" s="170" t="s">
        <v>31</v>
      </c>
      <c r="N65" s="171" t="s">
        <v>31</v>
      </c>
      <c r="U65" s="137" t="s">
        <v>2978</v>
      </c>
    </row>
    <row r="66" spans="1:23" s="132" customFormat="1" x14ac:dyDescent="0.2">
      <c r="A66" s="172"/>
      <c r="B66" s="173"/>
      <c r="C66" s="918" t="s">
        <v>252</v>
      </c>
      <c r="D66" s="918"/>
      <c r="E66" s="918"/>
      <c r="F66" s="174" t="s">
        <v>31</v>
      </c>
      <c r="G66" s="174" t="s">
        <v>31</v>
      </c>
      <c r="H66" s="174" t="s">
        <v>31</v>
      </c>
      <c r="I66" s="174" t="s">
        <v>31</v>
      </c>
      <c r="J66" s="175" t="s">
        <v>31</v>
      </c>
      <c r="K66" s="174" t="s">
        <v>31</v>
      </c>
      <c r="L66" s="175">
        <v>276.73</v>
      </c>
      <c r="M66" s="161" t="s">
        <v>31</v>
      </c>
      <c r="N66" s="176" t="s">
        <v>31</v>
      </c>
      <c r="W66" s="137" t="s">
        <v>252</v>
      </c>
    </row>
    <row r="67" spans="1:23" s="132" customFormat="1" ht="45" x14ac:dyDescent="0.2">
      <c r="A67" s="157" t="s">
        <v>285</v>
      </c>
      <c r="B67" s="158" t="s">
        <v>1890</v>
      </c>
      <c r="C67" s="917" t="s">
        <v>2979</v>
      </c>
      <c r="D67" s="917"/>
      <c r="E67" s="917"/>
      <c r="F67" s="159" t="s">
        <v>228</v>
      </c>
      <c r="G67" s="159" t="s">
        <v>31</v>
      </c>
      <c r="H67" s="159" t="s">
        <v>31</v>
      </c>
      <c r="I67" s="159" t="s">
        <v>2980</v>
      </c>
      <c r="J67" s="160" t="s">
        <v>31</v>
      </c>
      <c r="K67" s="159" t="s">
        <v>31</v>
      </c>
      <c r="L67" s="160" t="s">
        <v>31</v>
      </c>
      <c r="M67" s="161" t="s">
        <v>31</v>
      </c>
      <c r="N67" s="162" t="s">
        <v>31</v>
      </c>
      <c r="Q67" s="137" t="s">
        <v>2979</v>
      </c>
    </row>
    <row r="68" spans="1:23" s="132" customFormat="1" x14ac:dyDescent="0.2">
      <c r="A68" s="163"/>
      <c r="B68" s="164"/>
      <c r="C68" s="904" t="s">
        <v>2981</v>
      </c>
      <c r="D68" s="904"/>
      <c r="E68" s="904"/>
      <c r="F68" s="904"/>
      <c r="G68" s="904"/>
      <c r="H68" s="904"/>
      <c r="I68" s="904"/>
      <c r="J68" s="904"/>
      <c r="K68" s="904"/>
      <c r="L68" s="904"/>
      <c r="M68" s="904"/>
      <c r="N68" s="912"/>
      <c r="R68" s="137" t="s">
        <v>2981</v>
      </c>
    </row>
    <row r="69" spans="1:23" s="132" customFormat="1" ht="33.75" x14ac:dyDescent="0.2">
      <c r="A69" s="165"/>
      <c r="B69" s="166" t="s">
        <v>518</v>
      </c>
      <c r="C69" s="904" t="s">
        <v>519</v>
      </c>
      <c r="D69" s="904"/>
      <c r="E69" s="904"/>
      <c r="F69" s="904"/>
      <c r="G69" s="904"/>
      <c r="H69" s="904"/>
      <c r="I69" s="904"/>
      <c r="J69" s="904"/>
      <c r="K69" s="904"/>
      <c r="L69" s="904"/>
      <c r="M69" s="904"/>
      <c r="N69" s="912"/>
      <c r="S69" s="137" t="s">
        <v>519</v>
      </c>
    </row>
    <row r="70" spans="1:23" s="132" customFormat="1" x14ac:dyDescent="0.2">
      <c r="A70" s="167"/>
      <c r="B70" s="166" t="s">
        <v>235</v>
      </c>
      <c r="C70" s="904" t="s">
        <v>236</v>
      </c>
      <c r="D70" s="904"/>
      <c r="E70" s="904"/>
      <c r="F70" s="168" t="s">
        <v>31</v>
      </c>
      <c r="G70" s="168" t="s">
        <v>31</v>
      </c>
      <c r="H70" s="168" t="s">
        <v>31</v>
      </c>
      <c r="I70" s="168" t="s">
        <v>31</v>
      </c>
      <c r="J70" s="169">
        <v>308.07</v>
      </c>
      <c r="K70" s="168" t="s">
        <v>520</v>
      </c>
      <c r="L70" s="169">
        <v>46.4</v>
      </c>
      <c r="M70" s="170" t="s">
        <v>31</v>
      </c>
      <c r="N70" s="171" t="s">
        <v>31</v>
      </c>
      <c r="T70" s="137" t="s">
        <v>236</v>
      </c>
    </row>
    <row r="71" spans="1:23" s="132" customFormat="1" x14ac:dyDescent="0.2">
      <c r="A71" s="167"/>
      <c r="B71" s="166" t="s">
        <v>238</v>
      </c>
      <c r="C71" s="904" t="s">
        <v>239</v>
      </c>
      <c r="D71" s="904"/>
      <c r="E71" s="904"/>
      <c r="F71" s="168" t="s">
        <v>31</v>
      </c>
      <c r="G71" s="168" t="s">
        <v>31</v>
      </c>
      <c r="H71" s="168" t="s">
        <v>31</v>
      </c>
      <c r="I71" s="168" t="s">
        <v>31</v>
      </c>
      <c r="J71" s="169">
        <v>31.32</v>
      </c>
      <c r="K71" s="168" t="s">
        <v>520</v>
      </c>
      <c r="L71" s="169">
        <v>4.72</v>
      </c>
      <c r="M71" s="170" t="s">
        <v>31</v>
      </c>
      <c r="N71" s="171" t="s">
        <v>31</v>
      </c>
      <c r="T71" s="137" t="s">
        <v>239</v>
      </c>
    </row>
    <row r="72" spans="1:23" s="132" customFormat="1" x14ac:dyDescent="0.2">
      <c r="A72" s="167"/>
      <c r="B72" s="166" t="s">
        <v>31</v>
      </c>
      <c r="C72" s="904" t="s">
        <v>240</v>
      </c>
      <c r="D72" s="904"/>
      <c r="E72" s="904"/>
      <c r="F72" s="168" t="s">
        <v>241</v>
      </c>
      <c r="G72" s="168" t="s">
        <v>1892</v>
      </c>
      <c r="H72" s="168" t="s">
        <v>520</v>
      </c>
      <c r="I72" s="168" t="s">
        <v>2982</v>
      </c>
      <c r="J72" s="169" t="s">
        <v>31</v>
      </c>
      <c r="K72" s="168" t="s">
        <v>31</v>
      </c>
      <c r="L72" s="169" t="s">
        <v>31</v>
      </c>
      <c r="M72" s="170" t="s">
        <v>31</v>
      </c>
      <c r="N72" s="171" t="s">
        <v>31</v>
      </c>
      <c r="U72" s="137" t="s">
        <v>240</v>
      </c>
    </row>
    <row r="73" spans="1:23" s="132" customFormat="1" x14ac:dyDescent="0.2">
      <c r="A73" s="167"/>
      <c r="B73" s="166" t="s">
        <v>31</v>
      </c>
      <c r="C73" s="917" t="s">
        <v>244</v>
      </c>
      <c r="D73" s="917"/>
      <c r="E73" s="917"/>
      <c r="F73" s="159" t="s">
        <v>31</v>
      </c>
      <c r="G73" s="159" t="s">
        <v>31</v>
      </c>
      <c r="H73" s="159" t="s">
        <v>31</v>
      </c>
      <c r="I73" s="159" t="s">
        <v>31</v>
      </c>
      <c r="J73" s="160">
        <v>308.07</v>
      </c>
      <c r="K73" s="159" t="s">
        <v>31</v>
      </c>
      <c r="L73" s="160">
        <v>46.4</v>
      </c>
      <c r="M73" s="161" t="s">
        <v>31</v>
      </c>
      <c r="N73" s="162" t="s">
        <v>31</v>
      </c>
      <c r="V73" s="137" t="s">
        <v>244</v>
      </c>
    </row>
    <row r="74" spans="1:23" s="132" customFormat="1" x14ac:dyDescent="0.2">
      <c r="A74" s="167"/>
      <c r="B74" s="166" t="s">
        <v>31</v>
      </c>
      <c r="C74" s="904" t="s">
        <v>245</v>
      </c>
      <c r="D74" s="904"/>
      <c r="E74" s="904"/>
      <c r="F74" s="168" t="s">
        <v>31</v>
      </c>
      <c r="G74" s="168" t="s">
        <v>31</v>
      </c>
      <c r="H74" s="168" t="s">
        <v>31</v>
      </c>
      <c r="I74" s="168" t="s">
        <v>31</v>
      </c>
      <c r="J74" s="169" t="s">
        <v>31</v>
      </c>
      <c r="K74" s="168" t="s">
        <v>31</v>
      </c>
      <c r="L74" s="169">
        <v>4.72</v>
      </c>
      <c r="M74" s="170" t="s">
        <v>31</v>
      </c>
      <c r="N74" s="171" t="s">
        <v>31</v>
      </c>
      <c r="U74" s="137" t="s">
        <v>245</v>
      </c>
    </row>
    <row r="75" spans="1:23" s="132" customFormat="1" ht="33.75" x14ac:dyDescent="0.2">
      <c r="A75" s="167"/>
      <c r="B75" s="166" t="s">
        <v>246</v>
      </c>
      <c r="C75" s="904" t="s">
        <v>247</v>
      </c>
      <c r="D75" s="904"/>
      <c r="E75" s="904"/>
      <c r="F75" s="168" t="s">
        <v>144</v>
      </c>
      <c r="G75" s="168" t="s">
        <v>248</v>
      </c>
      <c r="H75" s="168" t="s">
        <v>31</v>
      </c>
      <c r="I75" s="168" t="s">
        <v>248</v>
      </c>
      <c r="J75" s="169" t="s">
        <v>31</v>
      </c>
      <c r="K75" s="168" t="s">
        <v>31</v>
      </c>
      <c r="L75" s="169">
        <v>4.4800000000000004</v>
      </c>
      <c r="M75" s="170" t="s">
        <v>31</v>
      </c>
      <c r="N75" s="171" t="s">
        <v>31</v>
      </c>
      <c r="U75" s="137" t="s">
        <v>247</v>
      </c>
    </row>
    <row r="76" spans="1:23" s="132" customFormat="1" ht="22.5" x14ac:dyDescent="0.2">
      <c r="A76" s="167"/>
      <c r="B76" s="166" t="s">
        <v>249</v>
      </c>
      <c r="C76" s="904" t="s">
        <v>250</v>
      </c>
      <c r="D76" s="904"/>
      <c r="E76" s="904"/>
      <c r="F76" s="168" t="s">
        <v>144</v>
      </c>
      <c r="G76" s="168" t="s">
        <v>251</v>
      </c>
      <c r="H76" s="168" t="s">
        <v>31</v>
      </c>
      <c r="I76" s="168" t="s">
        <v>251</v>
      </c>
      <c r="J76" s="169" t="s">
        <v>31</v>
      </c>
      <c r="K76" s="168" t="s">
        <v>31</v>
      </c>
      <c r="L76" s="169">
        <v>2.36</v>
      </c>
      <c r="M76" s="170" t="s">
        <v>31</v>
      </c>
      <c r="N76" s="171" t="s">
        <v>31</v>
      </c>
      <c r="U76" s="137" t="s">
        <v>250</v>
      </c>
    </row>
    <row r="77" spans="1:23" s="132" customFormat="1" x14ac:dyDescent="0.2">
      <c r="A77" s="172"/>
      <c r="B77" s="173"/>
      <c r="C77" s="918" t="s">
        <v>252</v>
      </c>
      <c r="D77" s="918"/>
      <c r="E77" s="918"/>
      <c r="F77" s="174" t="s">
        <v>31</v>
      </c>
      <c r="G77" s="174" t="s">
        <v>31</v>
      </c>
      <c r="H77" s="174" t="s">
        <v>31</v>
      </c>
      <c r="I77" s="174" t="s">
        <v>31</v>
      </c>
      <c r="J77" s="175" t="s">
        <v>31</v>
      </c>
      <c r="K77" s="174" t="s">
        <v>31</v>
      </c>
      <c r="L77" s="175">
        <v>53.24</v>
      </c>
      <c r="M77" s="161" t="s">
        <v>31</v>
      </c>
      <c r="N77" s="176" t="s">
        <v>31</v>
      </c>
      <c r="W77" s="137" t="s">
        <v>252</v>
      </c>
    </row>
    <row r="78" spans="1:23" s="132" customFormat="1" ht="22.5" x14ac:dyDescent="0.2">
      <c r="A78" s="157" t="s">
        <v>295</v>
      </c>
      <c r="B78" s="158" t="s">
        <v>1899</v>
      </c>
      <c r="C78" s="917" t="s">
        <v>1900</v>
      </c>
      <c r="D78" s="917"/>
      <c r="E78" s="917"/>
      <c r="F78" s="159" t="s">
        <v>386</v>
      </c>
      <c r="G78" s="159" t="s">
        <v>31</v>
      </c>
      <c r="H78" s="159" t="s">
        <v>31</v>
      </c>
      <c r="I78" s="159" t="s">
        <v>2983</v>
      </c>
      <c r="J78" s="160" t="s">
        <v>31</v>
      </c>
      <c r="K78" s="159" t="s">
        <v>31</v>
      </c>
      <c r="L78" s="160" t="s">
        <v>31</v>
      </c>
      <c r="M78" s="161" t="s">
        <v>31</v>
      </c>
      <c r="N78" s="162" t="s">
        <v>31</v>
      </c>
      <c r="Q78" s="137" t="s">
        <v>1900</v>
      </c>
    </row>
    <row r="79" spans="1:23" s="132" customFormat="1" x14ac:dyDescent="0.2">
      <c r="A79" s="163"/>
      <c r="B79" s="164"/>
      <c r="C79" s="904" t="s">
        <v>2984</v>
      </c>
      <c r="D79" s="904"/>
      <c r="E79" s="904"/>
      <c r="F79" s="904"/>
      <c r="G79" s="904"/>
      <c r="H79" s="904"/>
      <c r="I79" s="904"/>
      <c r="J79" s="904"/>
      <c r="K79" s="904"/>
      <c r="L79" s="904"/>
      <c r="M79" s="904"/>
      <c r="N79" s="912"/>
      <c r="R79" s="137" t="s">
        <v>2984</v>
      </c>
    </row>
    <row r="80" spans="1:23" s="132" customFormat="1" ht="33.75" x14ac:dyDescent="0.2">
      <c r="A80" s="165"/>
      <c r="B80" s="166" t="s">
        <v>518</v>
      </c>
      <c r="C80" s="904" t="s">
        <v>519</v>
      </c>
      <c r="D80" s="904"/>
      <c r="E80" s="904"/>
      <c r="F80" s="904"/>
      <c r="G80" s="904"/>
      <c r="H80" s="904"/>
      <c r="I80" s="904"/>
      <c r="J80" s="904"/>
      <c r="K80" s="904"/>
      <c r="L80" s="904"/>
      <c r="M80" s="904"/>
      <c r="N80" s="912"/>
      <c r="S80" s="137" t="s">
        <v>519</v>
      </c>
    </row>
    <row r="81" spans="1:23" s="132" customFormat="1" x14ac:dyDescent="0.2">
      <c r="A81" s="167"/>
      <c r="B81" s="166" t="s">
        <v>225</v>
      </c>
      <c r="C81" s="904" t="s">
        <v>255</v>
      </c>
      <c r="D81" s="904"/>
      <c r="E81" s="904"/>
      <c r="F81" s="168" t="s">
        <v>31</v>
      </c>
      <c r="G81" s="168" t="s">
        <v>31</v>
      </c>
      <c r="H81" s="168" t="s">
        <v>31</v>
      </c>
      <c r="I81" s="168" t="s">
        <v>31</v>
      </c>
      <c r="J81" s="169">
        <v>127.61</v>
      </c>
      <c r="K81" s="168" t="s">
        <v>520</v>
      </c>
      <c r="L81" s="169">
        <v>192.21</v>
      </c>
      <c r="M81" s="170" t="s">
        <v>31</v>
      </c>
      <c r="N81" s="171" t="s">
        <v>31</v>
      </c>
      <c r="T81" s="137" t="s">
        <v>255</v>
      </c>
    </row>
    <row r="82" spans="1:23" s="132" customFormat="1" x14ac:dyDescent="0.2">
      <c r="A82" s="167"/>
      <c r="B82" s="166" t="s">
        <v>235</v>
      </c>
      <c r="C82" s="904" t="s">
        <v>236</v>
      </c>
      <c r="D82" s="904"/>
      <c r="E82" s="904"/>
      <c r="F82" s="168" t="s">
        <v>31</v>
      </c>
      <c r="G82" s="168" t="s">
        <v>31</v>
      </c>
      <c r="H82" s="168" t="s">
        <v>31</v>
      </c>
      <c r="I82" s="168" t="s">
        <v>31</v>
      </c>
      <c r="J82" s="169">
        <v>288.58</v>
      </c>
      <c r="K82" s="168" t="s">
        <v>520</v>
      </c>
      <c r="L82" s="169">
        <v>434.67</v>
      </c>
      <c r="M82" s="170" t="s">
        <v>31</v>
      </c>
      <c r="N82" s="171" t="s">
        <v>31</v>
      </c>
      <c r="T82" s="137" t="s">
        <v>236</v>
      </c>
    </row>
    <row r="83" spans="1:23" s="132" customFormat="1" x14ac:dyDescent="0.2">
      <c r="A83" s="167"/>
      <c r="B83" s="166" t="s">
        <v>238</v>
      </c>
      <c r="C83" s="904" t="s">
        <v>239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>
        <v>31.49</v>
      </c>
      <c r="K83" s="168" t="s">
        <v>520</v>
      </c>
      <c r="L83" s="169">
        <v>47.43</v>
      </c>
      <c r="M83" s="170" t="s">
        <v>31</v>
      </c>
      <c r="N83" s="171" t="s">
        <v>31</v>
      </c>
      <c r="T83" s="137" t="s">
        <v>239</v>
      </c>
    </row>
    <row r="84" spans="1:23" s="132" customFormat="1" x14ac:dyDescent="0.2">
      <c r="A84" s="167"/>
      <c r="B84" s="166" t="s">
        <v>31</v>
      </c>
      <c r="C84" s="904" t="s">
        <v>258</v>
      </c>
      <c r="D84" s="904"/>
      <c r="E84" s="904"/>
      <c r="F84" s="168" t="s">
        <v>241</v>
      </c>
      <c r="G84" s="168" t="s">
        <v>1903</v>
      </c>
      <c r="H84" s="168" t="s">
        <v>520</v>
      </c>
      <c r="I84" s="168" t="s">
        <v>2985</v>
      </c>
      <c r="J84" s="169" t="s">
        <v>31</v>
      </c>
      <c r="K84" s="168" t="s">
        <v>31</v>
      </c>
      <c r="L84" s="169" t="s">
        <v>31</v>
      </c>
      <c r="M84" s="170" t="s">
        <v>31</v>
      </c>
      <c r="N84" s="171" t="s">
        <v>31</v>
      </c>
      <c r="U84" s="137" t="s">
        <v>258</v>
      </c>
    </row>
    <row r="85" spans="1:23" s="132" customFormat="1" x14ac:dyDescent="0.2">
      <c r="A85" s="167"/>
      <c r="B85" s="166" t="s">
        <v>31</v>
      </c>
      <c r="C85" s="904" t="s">
        <v>240</v>
      </c>
      <c r="D85" s="904"/>
      <c r="E85" s="904"/>
      <c r="F85" s="168" t="s">
        <v>241</v>
      </c>
      <c r="G85" s="168" t="s">
        <v>1905</v>
      </c>
      <c r="H85" s="168" t="s">
        <v>520</v>
      </c>
      <c r="I85" s="168" t="s">
        <v>2986</v>
      </c>
      <c r="J85" s="169" t="s">
        <v>31</v>
      </c>
      <c r="K85" s="168" t="s">
        <v>31</v>
      </c>
      <c r="L85" s="169" t="s">
        <v>31</v>
      </c>
      <c r="M85" s="170" t="s">
        <v>31</v>
      </c>
      <c r="N85" s="171" t="s">
        <v>31</v>
      </c>
      <c r="U85" s="137" t="s">
        <v>240</v>
      </c>
    </row>
    <row r="86" spans="1:23" s="132" customFormat="1" x14ac:dyDescent="0.2">
      <c r="A86" s="167"/>
      <c r="B86" s="166" t="s">
        <v>31</v>
      </c>
      <c r="C86" s="917" t="s">
        <v>244</v>
      </c>
      <c r="D86" s="917"/>
      <c r="E86" s="917"/>
      <c r="F86" s="159" t="s">
        <v>31</v>
      </c>
      <c r="G86" s="159" t="s">
        <v>31</v>
      </c>
      <c r="H86" s="159" t="s">
        <v>31</v>
      </c>
      <c r="I86" s="159" t="s">
        <v>31</v>
      </c>
      <c r="J86" s="160">
        <v>416.19</v>
      </c>
      <c r="K86" s="159" t="s">
        <v>31</v>
      </c>
      <c r="L86" s="160">
        <v>626.88</v>
      </c>
      <c r="M86" s="161" t="s">
        <v>31</v>
      </c>
      <c r="N86" s="162" t="s">
        <v>31</v>
      </c>
      <c r="V86" s="137" t="s">
        <v>244</v>
      </c>
    </row>
    <row r="87" spans="1:23" s="132" customFormat="1" x14ac:dyDescent="0.2">
      <c r="A87" s="167"/>
      <c r="B87" s="166" t="s">
        <v>31</v>
      </c>
      <c r="C87" s="904" t="s">
        <v>245</v>
      </c>
      <c r="D87" s="904"/>
      <c r="E87" s="904"/>
      <c r="F87" s="168" t="s">
        <v>31</v>
      </c>
      <c r="G87" s="168" t="s">
        <v>31</v>
      </c>
      <c r="H87" s="168" t="s">
        <v>31</v>
      </c>
      <c r="I87" s="168" t="s">
        <v>31</v>
      </c>
      <c r="J87" s="169" t="s">
        <v>31</v>
      </c>
      <c r="K87" s="168" t="s">
        <v>31</v>
      </c>
      <c r="L87" s="169">
        <v>239.64</v>
      </c>
      <c r="M87" s="170" t="s">
        <v>31</v>
      </c>
      <c r="N87" s="171" t="s">
        <v>31</v>
      </c>
      <c r="U87" s="137" t="s">
        <v>245</v>
      </c>
    </row>
    <row r="88" spans="1:23" s="132" customFormat="1" ht="33.75" x14ac:dyDescent="0.2">
      <c r="A88" s="167"/>
      <c r="B88" s="166" t="s">
        <v>246</v>
      </c>
      <c r="C88" s="904" t="s">
        <v>247</v>
      </c>
      <c r="D88" s="904"/>
      <c r="E88" s="904"/>
      <c r="F88" s="168" t="s">
        <v>144</v>
      </c>
      <c r="G88" s="168" t="s">
        <v>248</v>
      </c>
      <c r="H88" s="168" t="s">
        <v>31</v>
      </c>
      <c r="I88" s="168" t="s">
        <v>248</v>
      </c>
      <c r="J88" s="169" t="s">
        <v>31</v>
      </c>
      <c r="K88" s="168" t="s">
        <v>31</v>
      </c>
      <c r="L88" s="169">
        <v>227.66</v>
      </c>
      <c r="M88" s="170" t="s">
        <v>31</v>
      </c>
      <c r="N88" s="171" t="s">
        <v>31</v>
      </c>
      <c r="U88" s="137" t="s">
        <v>247</v>
      </c>
    </row>
    <row r="89" spans="1:23" s="132" customFormat="1" ht="22.5" x14ac:dyDescent="0.2">
      <c r="A89" s="167"/>
      <c r="B89" s="166" t="s">
        <v>249</v>
      </c>
      <c r="C89" s="904" t="s">
        <v>250</v>
      </c>
      <c r="D89" s="904"/>
      <c r="E89" s="904"/>
      <c r="F89" s="168" t="s">
        <v>144</v>
      </c>
      <c r="G89" s="168" t="s">
        <v>251</v>
      </c>
      <c r="H89" s="168" t="s">
        <v>31</v>
      </c>
      <c r="I89" s="168" t="s">
        <v>251</v>
      </c>
      <c r="J89" s="169" t="s">
        <v>31</v>
      </c>
      <c r="K89" s="168" t="s">
        <v>31</v>
      </c>
      <c r="L89" s="169">
        <v>119.82</v>
      </c>
      <c r="M89" s="170" t="s">
        <v>31</v>
      </c>
      <c r="N89" s="171" t="s">
        <v>31</v>
      </c>
      <c r="U89" s="137" t="s">
        <v>250</v>
      </c>
    </row>
    <row r="90" spans="1:23" s="132" customFormat="1" x14ac:dyDescent="0.2">
      <c r="A90" s="172"/>
      <c r="B90" s="173"/>
      <c r="C90" s="918" t="s">
        <v>252</v>
      </c>
      <c r="D90" s="918"/>
      <c r="E90" s="918"/>
      <c r="F90" s="174" t="s">
        <v>31</v>
      </c>
      <c r="G90" s="174" t="s">
        <v>31</v>
      </c>
      <c r="H90" s="174" t="s">
        <v>31</v>
      </c>
      <c r="I90" s="174" t="s">
        <v>31</v>
      </c>
      <c r="J90" s="175" t="s">
        <v>31</v>
      </c>
      <c r="K90" s="174" t="s">
        <v>31</v>
      </c>
      <c r="L90" s="175">
        <v>974.36</v>
      </c>
      <c r="M90" s="161" t="s">
        <v>31</v>
      </c>
      <c r="N90" s="176" t="s">
        <v>31</v>
      </c>
      <c r="W90" s="137" t="s">
        <v>252</v>
      </c>
    </row>
    <row r="91" spans="1:23" s="132" customFormat="1" ht="22.5" x14ac:dyDescent="0.2">
      <c r="A91" s="157" t="s">
        <v>304</v>
      </c>
      <c r="B91" s="158" t="s">
        <v>595</v>
      </c>
      <c r="C91" s="917" t="s">
        <v>596</v>
      </c>
      <c r="D91" s="917"/>
      <c r="E91" s="917"/>
      <c r="F91" s="159" t="s">
        <v>401</v>
      </c>
      <c r="G91" s="159" t="s">
        <v>31</v>
      </c>
      <c r="H91" s="159" t="s">
        <v>31</v>
      </c>
      <c r="I91" s="159" t="s">
        <v>2987</v>
      </c>
      <c r="J91" s="160" t="s">
        <v>31</v>
      </c>
      <c r="K91" s="159" t="s">
        <v>31</v>
      </c>
      <c r="L91" s="160" t="s">
        <v>31</v>
      </c>
      <c r="M91" s="161" t="s">
        <v>31</v>
      </c>
      <c r="N91" s="162" t="s">
        <v>31</v>
      </c>
      <c r="Q91" s="137" t="s">
        <v>596</v>
      </c>
    </row>
    <row r="92" spans="1:23" s="132" customFormat="1" ht="33.75" x14ac:dyDescent="0.2">
      <c r="A92" s="165"/>
      <c r="B92" s="166" t="s">
        <v>518</v>
      </c>
      <c r="C92" s="904" t="s">
        <v>519</v>
      </c>
      <c r="D92" s="904"/>
      <c r="E92" s="904"/>
      <c r="F92" s="904"/>
      <c r="G92" s="904"/>
      <c r="H92" s="904"/>
      <c r="I92" s="904"/>
      <c r="J92" s="904"/>
      <c r="K92" s="904"/>
      <c r="L92" s="904"/>
      <c r="M92" s="904"/>
      <c r="N92" s="912"/>
      <c r="S92" s="137" t="s">
        <v>519</v>
      </c>
    </row>
    <row r="93" spans="1:23" s="132" customFormat="1" x14ac:dyDescent="0.2">
      <c r="A93" s="167"/>
      <c r="B93" s="166" t="s">
        <v>225</v>
      </c>
      <c r="C93" s="904" t="s">
        <v>255</v>
      </c>
      <c r="D93" s="904"/>
      <c r="E93" s="904"/>
      <c r="F93" s="168" t="s">
        <v>31</v>
      </c>
      <c r="G93" s="168" t="s">
        <v>31</v>
      </c>
      <c r="H93" s="168" t="s">
        <v>31</v>
      </c>
      <c r="I93" s="168" t="s">
        <v>31</v>
      </c>
      <c r="J93" s="169">
        <v>6.19</v>
      </c>
      <c r="K93" s="168" t="s">
        <v>520</v>
      </c>
      <c r="L93" s="169">
        <v>64.22</v>
      </c>
      <c r="M93" s="170" t="s">
        <v>31</v>
      </c>
      <c r="N93" s="171" t="s">
        <v>31</v>
      </c>
      <c r="T93" s="137" t="s">
        <v>255</v>
      </c>
    </row>
    <row r="94" spans="1:23" s="132" customFormat="1" x14ac:dyDescent="0.2">
      <c r="A94" s="167"/>
      <c r="B94" s="166" t="s">
        <v>235</v>
      </c>
      <c r="C94" s="904" t="s">
        <v>236</v>
      </c>
      <c r="D94" s="904"/>
      <c r="E94" s="904"/>
      <c r="F94" s="168" t="s">
        <v>31</v>
      </c>
      <c r="G94" s="168" t="s">
        <v>31</v>
      </c>
      <c r="H94" s="168" t="s">
        <v>31</v>
      </c>
      <c r="I94" s="168" t="s">
        <v>31</v>
      </c>
      <c r="J94" s="169">
        <v>8.1</v>
      </c>
      <c r="K94" s="168" t="s">
        <v>520</v>
      </c>
      <c r="L94" s="169">
        <v>84.04</v>
      </c>
      <c r="M94" s="170" t="s">
        <v>31</v>
      </c>
      <c r="N94" s="171" t="s">
        <v>31</v>
      </c>
      <c r="T94" s="137" t="s">
        <v>236</v>
      </c>
    </row>
    <row r="95" spans="1:23" s="132" customFormat="1" x14ac:dyDescent="0.2">
      <c r="A95" s="167"/>
      <c r="B95" s="166" t="s">
        <v>238</v>
      </c>
      <c r="C95" s="904" t="s">
        <v>239</v>
      </c>
      <c r="D95" s="904"/>
      <c r="E95" s="904"/>
      <c r="F95" s="168" t="s">
        <v>31</v>
      </c>
      <c r="G95" s="168" t="s">
        <v>31</v>
      </c>
      <c r="H95" s="168" t="s">
        <v>31</v>
      </c>
      <c r="I95" s="168" t="s">
        <v>31</v>
      </c>
      <c r="J95" s="169">
        <v>0.81</v>
      </c>
      <c r="K95" s="168" t="s">
        <v>520</v>
      </c>
      <c r="L95" s="169">
        <v>8.4</v>
      </c>
      <c r="M95" s="170" t="s">
        <v>31</v>
      </c>
      <c r="N95" s="171" t="s">
        <v>31</v>
      </c>
      <c r="T95" s="137" t="s">
        <v>239</v>
      </c>
    </row>
    <row r="96" spans="1:23" s="132" customFormat="1" x14ac:dyDescent="0.2">
      <c r="A96" s="167"/>
      <c r="B96" s="166" t="s">
        <v>256</v>
      </c>
      <c r="C96" s="904" t="s">
        <v>257</v>
      </c>
      <c r="D96" s="904"/>
      <c r="E96" s="904"/>
      <c r="F96" s="168" t="s">
        <v>31</v>
      </c>
      <c r="G96" s="168" t="s">
        <v>31</v>
      </c>
      <c r="H96" s="168" t="s">
        <v>31</v>
      </c>
      <c r="I96" s="168" t="s">
        <v>31</v>
      </c>
      <c r="J96" s="169">
        <v>0.37</v>
      </c>
      <c r="K96" s="168" t="s">
        <v>31</v>
      </c>
      <c r="L96" s="169">
        <v>3.07</v>
      </c>
      <c r="M96" s="170" t="s">
        <v>31</v>
      </c>
      <c r="N96" s="171" t="s">
        <v>31</v>
      </c>
      <c r="T96" s="137" t="s">
        <v>257</v>
      </c>
    </row>
    <row r="97" spans="1:25" s="132" customFormat="1" x14ac:dyDescent="0.2">
      <c r="A97" s="167"/>
      <c r="B97" s="166" t="s">
        <v>31</v>
      </c>
      <c r="C97" s="904" t="s">
        <v>258</v>
      </c>
      <c r="D97" s="904"/>
      <c r="E97" s="904"/>
      <c r="F97" s="168" t="s">
        <v>241</v>
      </c>
      <c r="G97" s="168" t="s">
        <v>598</v>
      </c>
      <c r="H97" s="168" t="s">
        <v>520</v>
      </c>
      <c r="I97" s="168" t="s">
        <v>2988</v>
      </c>
      <c r="J97" s="169" t="s">
        <v>31</v>
      </c>
      <c r="K97" s="168" t="s">
        <v>31</v>
      </c>
      <c r="L97" s="169" t="s">
        <v>31</v>
      </c>
      <c r="M97" s="170" t="s">
        <v>31</v>
      </c>
      <c r="N97" s="171" t="s">
        <v>31</v>
      </c>
      <c r="U97" s="137" t="s">
        <v>258</v>
      </c>
    </row>
    <row r="98" spans="1:25" s="132" customFormat="1" x14ac:dyDescent="0.2">
      <c r="A98" s="167"/>
      <c r="B98" s="166" t="s">
        <v>31</v>
      </c>
      <c r="C98" s="904" t="s">
        <v>240</v>
      </c>
      <c r="D98" s="904"/>
      <c r="E98" s="904"/>
      <c r="F98" s="168" t="s">
        <v>241</v>
      </c>
      <c r="G98" s="168" t="s">
        <v>530</v>
      </c>
      <c r="H98" s="168" t="s">
        <v>520</v>
      </c>
      <c r="I98" s="168" t="s">
        <v>2989</v>
      </c>
      <c r="J98" s="169" t="s">
        <v>31</v>
      </c>
      <c r="K98" s="168" t="s">
        <v>31</v>
      </c>
      <c r="L98" s="169" t="s">
        <v>31</v>
      </c>
      <c r="M98" s="170" t="s">
        <v>31</v>
      </c>
      <c r="N98" s="171" t="s">
        <v>31</v>
      </c>
      <c r="U98" s="137" t="s">
        <v>240</v>
      </c>
    </row>
    <row r="99" spans="1:25" s="132" customFormat="1" x14ac:dyDescent="0.2">
      <c r="A99" s="167"/>
      <c r="B99" s="166" t="s">
        <v>31</v>
      </c>
      <c r="C99" s="917" t="s">
        <v>244</v>
      </c>
      <c r="D99" s="917"/>
      <c r="E99" s="917"/>
      <c r="F99" s="159" t="s">
        <v>31</v>
      </c>
      <c r="G99" s="159" t="s">
        <v>31</v>
      </c>
      <c r="H99" s="159" t="s">
        <v>31</v>
      </c>
      <c r="I99" s="159" t="s">
        <v>31</v>
      </c>
      <c r="J99" s="160">
        <v>14.66</v>
      </c>
      <c r="K99" s="159" t="s">
        <v>31</v>
      </c>
      <c r="L99" s="160">
        <v>151.33000000000001</v>
      </c>
      <c r="M99" s="161" t="s">
        <v>31</v>
      </c>
      <c r="N99" s="162" t="s">
        <v>31</v>
      </c>
      <c r="V99" s="137" t="s">
        <v>244</v>
      </c>
    </row>
    <row r="100" spans="1:25" s="132" customFormat="1" x14ac:dyDescent="0.2">
      <c r="A100" s="167"/>
      <c r="B100" s="166" t="s">
        <v>31</v>
      </c>
      <c r="C100" s="904" t="s">
        <v>245</v>
      </c>
      <c r="D100" s="904"/>
      <c r="E100" s="904"/>
      <c r="F100" s="168" t="s">
        <v>31</v>
      </c>
      <c r="G100" s="168" t="s">
        <v>31</v>
      </c>
      <c r="H100" s="168" t="s">
        <v>31</v>
      </c>
      <c r="I100" s="168" t="s">
        <v>31</v>
      </c>
      <c r="J100" s="169" t="s">
        <v>31</v>
      </c>
      <c r="K100" s="168" t="s">
        <v>31</v>
      </c>
      <c r="L100" s="169">
        <v>72.62</v>
      </c>
      <c r="M100" s="170" t="s">
        <v>31</v>
      </c>
      <c r="N100" s="171" t="s">
        <v>31</v>
      </c>
      <c r="U100" s="137" t="s">
        <v>245</v>
      </c>
    </row>
    <row r="101" spans="1:25" s="132" customFormat="1" ht="22.5" x14ac:dyDescent="0.2">
      <c r="A101" s="167"/>
      <c r="B101" s="166" t="s">
        <v>532</v>
      </c>
      <c r="C101" s="904" t="s">
        <v>533</v>
      </c>
      <c r="D101" s="904"/>
      <c r="E101" s="904"/>
      <c r="F101" s="168" t="s">
        <v>144</v>
      </c>
      <c r="G101" s="168" t="s">
        <v>534</v>
      </c>
      <c r="H101" s="168" t="s">
        <v>31</v>
      </c>
      <c r="I101" s="168" t="s">
        <v>534</v>
      </c>
      <c r="J101" s="169" t="s">
        <v>31</v>
      </c>
      <c r="K101" s="168" t="s">
        <v>31</v>
      </c>
      <c r="L101" s="169">
        <v>88.6</v>
      </c>
      <c r="M101" s="170" t="s">
        <v>31</v>
      </c>
      <c r="N101" s="171" t="s">
        <v>31</v>
      </c>
      <c r="U101" s="137" t="s">
        <v>533</v>
      </c>
    </row>
    <row r="102" spans="1:25" s="132" customFormat="1" ht="22.5" x14ac:dyDescent="0.2">
      <c r="A102" s="167"/>
      <c r="B102" s="166" t="s">
        <v>535</v>
      </c>
      <c r="C102" s="904" t="s">
        <v>536</v>
      </c>
      <c r="D102" s="904"/>
      <c r="E102" s="904"/>
      <c r="F102" s="168" t="s">
        <v>144</v>
      </c>
      <c r="G102" s="168" t="s">
        <v>537</v>
      </c>
      <c r="H102" s="168" t="s">
        <v>31</v>
      </c>
      <c r="I102" s="168" t="s">
        <v>537</v>
      </c>
      <c r="J102" s="169" t="s">
        <v>31</v>
      </c>
      <c r="K102" s="168" t="s">
        <v>31</v>
      </c>
      <c r="L102" s="169">
        <v>58.1</v>
      </c>
      <c r="M102" s="170" t="s">
        <v>31</v>
      </c>
      <c r="N102" s="171" t="s">
        <v>31</v>
      </c>
      <c r="U102" s="137" t="s">
        <v>536</v>
      </c>
    </row>
    <row r="103" spans="1:25" s="132" customFormat="1" x14ac:dyDescent="0.2">
      <c r="A103" s="172"/>
      <c r="B103" s="173"/>
      <c r="C103" s="918" t="s">
        <v>252</v>
      </c>
      <c r="D103" s="918"/>
      <c r="E103" s="918"/>
      <c r="F103" s="174" t="s">
        <v>31</v>
      </c>
      <c r="G103" s="174" t="s">
        <v>31</v>
      </c>
      <c r="H103" s="174" t="s">
        <v>31</v>
      </c>
      <c r="I103" s="174" t="s">
        <v>31</v>
      </c>
      <c r="J103" s="175" t="s">
        <v>31</v>
      </c>
      <c r="K103" s="174" t="s">
        <v>31</v>
      </c>
      <c r="L103" s="175">
        <v>298.02999999999997</v>
      </c>
      <c r="M103" s="161" t="s">
        <v>31</v>
      </c>
      <c r="N103" s="176" t="s">
        <v>31</v>
      </c>
      <c r="W103" s="137" t="s">
        <v>252</v>
      </c>
    </row>
    <row r="104" spans="1:25" s="132" customFormat="1" ht="33.75" x14ac:dyDescent="0.2">
      <c r="A104" s="157" t="s">
        <v>309</v>
      </c>
      <c r="B104" s="158" t="s">
        <v>601</v>
      </c>
      <c r="C104" s="917" t="s">
        <v>602</v>
      </c>
      <c r="D104" s="917"/>
      <c r="E104" s="917"/>
      <c r="F104" s="159" t="s">
        <v>401</v>
      </c>
      <c r="G104" s="159" t="s">
        <v>31</v>
      </c>
      <c r="H104" s="159" t="s">
        <v>31</v>
      </c>
      <c r="I104" s="159" t="s">
        <v>2990</v>
      </c>
      <c r="J104" s="160">
        <v>55.26</v>
      </c>
      <c r="K104" s="159" t="s">
        <v>31</v>
      </c>
      <c r="L104" s="160">
        <v>504.52</v>
      </c>
      <c r="M104" s="161" t="s">
        <v>31</v>
      </c>
      <c r="N104" s="162" t="s">
        <v>31</v>
      </c>
      <c r="Q104" s="137" t="s">
        <v>602</v>
      </c>
    </row>
    <row r="105" spans="1:25" s="132" customFormat="1" ht="1.5" customHeight="1" x14ac:dyDescent="0.2">
      <c r="A105" s="177"/>
      <c r="B105" s="173"/>
      <c r="C105" s="173"/>
      <c r="D105" s="173"/>
      <c r="E105" s="173"/>
      <c r="F105" s="177"/>
      <c r="G105" s="177"/>
      <c r="H105" s="177"/>
      <c r="I105" s="177"/>
      <c r="J105" s="178"/>
      <c r="K105" s="177"/>
      <c r="L105" s="178"/>
      <c r="M105" s="168"/>
      <c r="N105" s="178"/>
    </row>
    <row r="106" spans="1:25" s="132" customFormat="1" x14ac:dyDescent="0.2">
      <c r="A106" s="179"/>
      <c r="B106" s="180" t="s">
        <v>31</v>
      </c>
      <c r="C106" s="918" t="s">
        <v>2991</v>
      </c>
      <c r="D106" s="918"/>
      <c r="E106" s="918"/>
      <c r="F106" s="918"/>
      <c r="G106" s="918"/>
      <c r="H106" s="918"/>
      <c r="I106" s="918"/>
      <c r="J106" s="918"/>
      <c r="K106" s="918"/>
      <c r="L106" s="181" t="s">
        <v>31</v>
      </c>
      <c r="M106" s="182"/>
      <c r="N106" s="183"/>
      <c r="X106" s="137" t="s">
        <v>2991</v>
      </c>
    </row>
    <row r="107" spans="1:25" s="132" customFormat="1" x14ac:dyDescent="0.2">
      <c r="A107" s="184"/>
      <c r="B107" s="166" t="s">
        <v>31</v>
      </c>
      <c r="C107" s="904" t="s">
        <v>269</v>
      </c>
      <c r="D107" s="904"/>
      <c r="E107" s="904"/>
      <c r="F107" s="904"/>
      <c r="G107" s="904"/>
      <c r="H107" s="904"/>
      <c r="I107" s="904"/>
      <c r="J107" s="904"/>
      <c r="K107" s="904"/>
      <c r="L107" s="185">
        <v>2945.1</v>
      </c>
      <c r="M107" s="186"/>
      <c r="N107" s="187" t="s">
        <v>31</v>
      </c>
      <c r="Y107" s="137" t="s">
        <v>269</v>
      </c>
    </row>
    <row r="108" spans="1:25" s="132" customFormat="1" x14ac:dyDescent="0.2">
      <c r="A108" s="184"/>
      <c r="B108" s="166" t="s">
        <v>225</v>
      </c>
      <c r="C108" s="904" t="s">
        <v>658</v>
      </c>
      <c r="D108" s="904"/>
      <c r="E108" s="904"/>
      <c r="F108" s="904"/>
      <c r="G108" s="904"/>
      <c r="H108" s="904"/>
      <c r="I108" s="904"/>
      <c r="J108" s="904"/>
      <c r="K108" s="904"/>
      <c r="L108" s="185">
        <v>2814.67</v>
      </c>
      <c r="M108" s="186"/>
      <c r="N108" s="187" t="s">
        <v>31</v>
      </c>
      <c r="Y108" s="137" t="s">
        <v>658</v>
      </c>
    </row>
    <row r="109" spans="1:25" s="132" customFormat="1" x14ac:dyDescent="0.2">
      <c r="A109" s="184"/>
      <c r="B109" s="166" t="s">
        <v>31</v>
      </c>
      <c r="C109" s="904" t="s">
        <v>659</v>
      </c>
      <c r="D109" s="904"/>
      <c r="E109" s="904"/>
      <c r="F109" s="904"/>
      <c r="G109" s="904"/>
      <c r="H109" s="904"/>
      <c r="I109" s="904"/>
      <c r="J109" s="904"/>
      <c r="K109" s="904"/>
      <c r="L109" s="185" t="s">
        <v>31</v>
      </c>
      <c r="M109" s="186"/>
      <c r="N109" s="187" t="s">
        <v>31</v>
      </c>
      <c r="Y109" s="137" t="s">
        <v>659</v>
      </c>
    </row>
    <row r="110" spans="1:25" s="132" customFormat="1" x14ac:dyDescent="0.2">
      <c r="A110" s="184"/>
      <c r="B110" s="166" t="s">
        <v>31</v>
      </c>
      <c r="C110" s="904" t="s">
        <v>660</v>
      </c>
      <c r="D110" s="904"/>
      <c r="E110" s="904"/>
      <c r="F110" s="904"/>
      <c r="G110" s="904"/>
      <c r="H110" s="904"/>
      <c r="I110" s="904"/>
      <c r="J110" s="904"/>
      <c r="K110" s="904"/>
      <c r="L110" s="185">
        <v>379.42</v>
      </c>
      <c r="M110" s="186"/>
      <c r="N110" s="187" t="s">
        <v>31</v>
      </c>
      <c r="Y110" s="137" t="s">
        <v>660</v>
      </c>
    </row>
    <row r="111" spans="1:25" s="132" customFormat="1" x14ac:dyDescent="0.2">
      <c r="A111" s="184"/>
      <c r="B111" s="166" t="s">
        <v>31</v>
      </c>
      <c r="C111" s="904" t="s">
        <v>661</v>
      </c>
      <c r="D111" s="904"/>
      <c r="E111" s="904"/>
      <c r="F111" s="904"/>
      <c r="G111" s="904"/>
      <c r="H111" s="904"/>
      <c r="I111" s="904"/>
      <c r="J111" s="904"/>
      <c r="K111" s="904"/>
      <c r="L111" s="185">
        <v>1175.6400000000001</v>
      </c>
      <c r="M111" s="186"/>
      <c r="N111" s="187" t="s">
        <v>31</v>
      </c>
      <c r="Y111" s="137" t="s">
        <v>661</v>
      </c>
    </row>
    <row r="112" spans="1:25" s="132" customFormat="1" x14ac:dyDescent="0.2">
      <c r="A112" s="184"/>
      <c r="B112" s="166" t="s">
        <v>31</v>
      </c>
      <c r="C112" s="904" t="s">
        <v>662</v>
      </c>
      <c r="D112" s="904"/>
      <c r="E112" s="904"/>
      <c r="F112" s="904"/>
      <c r="G112" s="904"/>
      <c r="H112" s="904"/>
      <c r="I112" s="904"/>
      <c r="J112" s="904"/>
      <c r="K112" s="904"/>
      <c r="L112" s="185">
        <v>507.59</v>
      </c>
      <c r="M112" s="186"/>
      <c r="N112" s="187" t="s">
        <v>31</v>
      </c>
      <c r="Y112" s="137" t="s">
        <v>662</v>
      </c>
    </row>
    <row r="113" spans="1:26" s="132" customFormat="1" x14ac:dyDescent="0.2">
      <c r="A113" s="184"/>
      <c r="B113" s="166" t="s">
        <v>31</v>
      </c>
      <c r="C113" s="904" t="s">
        <v>663</v>
      </c>
      <c r="D113" s="904"/>
      <c r="E113" s="904"/>
      <c r="F113" s="904"/>
      <c r="G113" s="904"/>
      <c r="H113" s="904"/>
      <c r="I113" s="904"/>
      <c r="J113" s="904"/>
      <c r="K113" s="904"/>
      <c r="L113" s="185">
        <v>482.85</v>
      </c>
      <c r="M113" s="186"/>
      <c r="N113" s="187" t="s">
        <v>31</v>
      </c>
      <c r="Y113" s="137" t="s">
        <v>663</v>
      </c>
    </row>
    <row r="114" spans="1:26" s="132" customFormat="1" x14ac:dyDescent="0.2">
      <c r="A114" s="184"/>
      <c r="B114" s="166" t="s">
        <v>31</v>
      </c>
      <c r="C114" s="904" t="s">
        <v>664</v>
      </c>
      <c r="D114" s="904"/>
      <c r="E114" s="904"/>
      <c r="F114" s="904"/>
      <c r="G114" s="904"/>
      <c r="H114" s="904"/>
      <c r="I114" s="904"/>
      <c r="J114" s="904"/>
      <c r="K114" s="904"/>
      <c r="L114" s="185">
        <v>269.17</v>
      </c>
      <c r="M114" s="186"/>
      <c r="N114" s="187" t="s">
        <v>31</v>
      </c>
      <c r="Y114" s="137" t="s">
        <v>664</v>
      </c>
    </row>
    <row r="115" spans="1:26" s="132" customFormat="1" x14ac:dyDescent="0.2">
      <c r="A115" s="184"/>
      <c r="B115" s="166" t="s">
        <v>225</v>
      </c>
      <c r="C115" s="904" t="s">
        <v>665</v>
      </c>
      <c r="D115" s="904"/>
      <c r="E115" s="904"/>
      <c r="F115" s="904"/>
      <c r="G115" s="904"/>
      <c r="H115" s="904"/>
      <c r="I115" s="904"/>
      <c r="J115" s="904"/>
      <c r="K115" s="904"/>
      <c r="L115" s="185">
        <v>130.43</v>
      </c>
      <c r="M115" s="186"/>
      <c r="N115" s="187" t="s">
        <v>31</v>
      </c>
      <c r="Y115" s="137" t="s">
        <v>665</v>
      </c>
    </row>
    <row r="116" spans="1:26" s="132" customFormat="1" x14ac:dyDescent="0.2">
      <c r="A116" s="184"/>
      <c r="B116" s="166" t="s">
        <v>31</v>
      </c>
      <c r="C116" s="904" t="s">
        <v>276</v>
      </c>
      <c r="D116" s="904"/>
      <c r="E116" s="904"/>
      <c r="F116" s="904"/>
      <c r="G116" s="904"/>
      <c r="H116" s="904"/>
      <c r="I116" s="904"/>
      <c r="J116" s="904"/>
      <c r="K116" s="904"/>
      <c r="L116" s="185">
        <v>507.04</v>
      </c>
      <c r="M116" s="186"/>
      <c r="N116" s="187" t="s">
        <v>31</v>
      </c>
      <c r="Y116" s="137" t="s">
        <v>276</v>
      </c>
    </row>
    <row r="117" spans="1:26" s="132" customFormat="1" x14ac:dyDescent="0.2">
      <c r="A117" s="184"/>
      <c r="B117" s="166" t="s">
        <v>31</v>
      </c>
      <c r="C117" s="904" t="s">
        <v>277</v>
      </c>
      <c r="D117" s="904"/>
      <c r="E117" s="904"/>
      <c r="F117" s="904"/>
      <c r="G117" s="904"/>
      <c r="H117" s="904"/>
      <c r="I117" s="904"/>
      <c r="J117" s="904"/>
      <c r="K117" s="904"/>
      <c r="L117" s="185">
        <v>482.85</v>
      </c>
      <c r="M117" s="186"/>
      <c r="N117" s="187" t="s">
        <v>31</v>
      </c>
      <c r="Y117" s="137" t="s">
        <v>277</v>
      </c>
    </row>
    <row r="118" spans="1:26" s="132" customFormat="1" x14ac:dyDescent="0.2">
      <c r="A118" s="184"/>
      <c r="B118" s="166" t="s">
        <v>31</v>
      </c>
      <c r="C118" s="904" t="s">
        <v>278</v>
      </c>
      <c r="D118" s="904"/>
      <c r="E118" s="904"/>
      <c r="F118" s="904"/>
      <c r="G118" s="904"/>
      <c r="H118" s="904"/>
      <c r="I118" s="904"/>
      <c r="J118" s="904"/>
      <c r="K118" s="904"/>
      <c r="L118" s="185">
        <v>269.17</v>
      </c>
      <c r="M118" s="186"/>
      <c r="N118" s="187" t="s">
        <v>31</v>
      </c>
      <c r="Y118" s="137" t="s">
        <v>278</v>
      </c>
    </row>
    <row r="119" spans="1:26" s="132" customFormat="1" x14ac:dyDescent="0.2">
      <c r="A119" s="184"/>
      <c r="B119" s="178" t="s">
        <v>31</v>
      </c>
      <c r="C119" s="919" t="s">
        <v>2992</v>
      </c>
      <c r="D119" s="919"/>
      <c r="E119" s="919"/>
      <c r="F119" s="919"/>
      <c r="G119" s="919"/>
      <c r="H119" s="919"/>
      <c r="I119" s="919"/>
      <c r="J119" s="919"/>
      <c r="K119" s="919"/>
      <c r="L119" s="188">
        <v>2945.1</v>
      </c>
      <c r="M119" s="189"/>
      <c r="N119" s="190"/>
      <c r="Z119" s="137" t="s">
        <v>2992</v>
      </c>
    </row>
    <row r="120" spans="1:26" s="132" customFormat="1" x14ac:dyDescent="0.2">
      <c r="A120" s="914" t="s">
        <v>2993</v>
      </c>
      <c r="B120" s="915"/>
      <c r="C120" s="915"/>
      <c r="D120" s="915"/>
      <c r="E120" s="915"/>
      <c r="F120" s="915"/>
      <c r="G120" s="915"/>
      <c r="H120" s="915"/>
      <c r="I120" s="915"/>
      <c r="J120" s="915"/>
      <c r="K120" s="915"/>
      <c r="L120" s="915"/>
      <c r="M120" s="915"/>
      <c r="N120" s="916"/>
      <c r="P120" s="137" t="s">
        <v>2993</v>
      </c>
    </row>
    <row r="121" spans="1:26" s="132" customFormat="1" x14ac:dyDescent="0.2">
      <c r="A121" s="157" t="s">
        <v>315</v>
      </c>
      <c r="B121" s="158" t="s">
        <v>1907</v>
      </c>
      <c r="C121" s="917" t="s">
        <v>1908</v>
      </c>
      <c r="D121" s="917"/>
      <c r="E121" s="917"/>
      <c r="F121" s="159" t="s">
        <v>386</v>
      </c>
      <c r="G121" s="159" t="s">
        <v>31</v>
      </c>
      <c r="H121" s="159" t="s">
        <v>31</v>
      </c>
      <c r="I121" s="159" t="s">
        <v>2234</v>
      </c>
      <c r="J121" s="160" t="s">
        <v>31</v>
      </c>
      <c r="K121" s="159" t="s">
        <v>31</v>
      </c>
      <c r="L121" s="160" t="s">
        <v>31</v>
      </c>
      <c r="M121" s="161" t="s">
        <v>31</v>
      </c>
      <c r="N121" s="162" t="s">
        <v>31</v>
      </c>
      <c r="Q121" s="137" t="s">
        <v>1908</v>
      </c>
    </row>
    <row r="122" spans="1:26" s="132" customFormat="1" x14ac:dyDescent="0.2">
      <c r="A122" s="163"/>
      <c r="B122" s="164"/>
      <c r="C122" s="904" t="s">
        <v>2994</v>
      </c>
      <c r="D122" s="904"/>
      <c r="E122" s="904"/>
      <c r="F122" s="904"/>
      <c r="G122" s="904"/>
      <c r="H122" s="904"/>
      <c r="I122" s="904"/>
      <c r="J122" s="904"/>
      <c r="K122" s="904"/>
      <c r="L122" s="904"/>
      <c r="M122" s="904"/>
      <c r="N122" s="912"/>
      <c r="R122" s="137" t="s">
        <v>2994</v>
      </c>
    </row>
    <row r="123" spans="1:26" s="132" customFormat="1" ht="33.75" x14ac:dyDescent="0.2">
      <c r="A123" s="165"/>
      <c r="B123" s="166" t="s">
        <v>518</v>
      </c>
      <c r="C123" s="904" t="s">
        <v>519</v>
      </c>
      <c r="D123" s="904"/>
      <c r="E123" s="904"/>
      <c r="F123" s="904"/>
      <c r="G123" s="904"/>
      <c r="H123" s="904"/>
      <c r="I123" s="904"/>
      <c r="J123" s="904"/>
      <c r="K123" s="904"/>
      <c r="L123" s="904"/>
      <c r="M123" s="904"/>
      <c r="N123" s="912"/>
      <c r="S123" s="137" t="s">
        <v>519</v>
      </c>
    </row>
    <row r="124" spans="1:26" s="132" customFormat="1" x14ac:dyDescent="0.2">
      <c r="A124" s="167"/>
      <c r="B124" s="166" t="s">
        <v>225</v>
      </c>
      <c r="C124" s="904" t="s">
        <v>255</v>
      </c>
      <c r="D124" s="904"/>
      <c r="E124" s="904"/>
      <c r="F124" s="168" t="s">
        <v>31</v>
      </c>
      <c r="G124" s="168" t="s">
        <v>31</v>
      </c>
      <c r="H124" s="168" t="s">
        <v>31</v>
      </c>
      <c r="I124" s="168" t="s">
        <v>31</v>
      </c>
      <c r="J124" s="169">
        <v>1053</v>
      </c>
      <c r="K124" s="168" t="s">
        <v>520</v>
      </c>
      <c r="L124" s="169">
        <v>23.69</v>
      </c>
      <c r="M124" s="170" t="s">
        <v>31</v>
      </c>
      <c r="N124" s="171" t="s">
        <v>31</v>
      </c>
      <c r="T124" s="137" t="s">
        <v>255</v>
      </c>
    </row>
    <row r="125" spans="1:26" s="132" customFormat="1" x14ac:dyDescent="0.2">
      <c r="A125" s="167"/>
      <c r="B125" s="166" t="s">
        <v>235</v>
      </c>
      <c r="C125" s="904" t="s">
        <v>236</v>
      </c>
      <c r="D125" s="904"/>
      <c r="E125" s="904"/>
      <c r="F125" s="168" t="s">
        <v>31</v>
      </c>
      <c r="G125" s="168" t="s">
        <v>31</v>
      </c>
      <c r="H125" s="168" t="s">
        <v>31</v>
      </c>
      <c r="I125" s="168" t="s">
        <v>31</v>
      </c>
      <c r="J125" s="169">
        <v>1566.06</v>
      </c>
      <c r="K125" s="168" t="s">
        <v>520</v>
      </c>
      <c r="L125" s="169">
        <v>35.24</v>
      </c>
      <c r="M125" s="170" t="s">
        <v>31</v>
      </c>
      <c r="N125" s="171" t="s">
        <v>31</v>
      </c>
      <c r="T125" s="137" t="s">
        <v>236</v>
      </c>
    </row>
    <row r="126" spans="1:26" s="132" customFormat="1" x14ac:dyDescent="0.2">
      <c r="A126" s="167"/>
      <c r="B126" s="166" t="s">
        <v>238</v>
      </c>
      <c r="C126" s="904" t="s">
        <v>239</v>
      </c>
      <c r="D126" s="904"/>
      <c r="E126" s="904"/>
      <c r="F126" s="168" t="s">
        <v>31</v>
      </c>
      <c r="G126" s="168" t="s">
        <v>31</v>
      </c>
      <c r="H126" s="168" t="s">
        <v>31</v>
      </c>
      <c r="I126" s="168" t="s">
        <v>31</v>
      </c>
      <c r="J126" s="169">
        <v>244.39</v>
      </c>
      <c r="K126" s="168" t="s">
        <v>520</v>
      </c>
      <c r="L126" s="169">
        <v>5.5</v>
      </c>
      <c r="M126" s="170" t="s">
        <v>31</v>
      </c>
      <c r="N126" s="171" t="s">
        <v>31</v>
      </c>
      <c r="T126" s="137" t="s">
        <v>239</v>
      </c>
    </row>
    <row r="127" spans="1:26" s="132" customFormat="1" x14ac:dyDescent="0.2">
      <c r="A127" s="167"/>
      <c r="B127" s="166" t="s">
        <v>256</v>
      </c>
      <c r="C127" s="904" t="s">
        <v>257</v>
      </c>
      <c r="D127" s="904"/>
      <c r="E127" s="904"/>
      <c r="F127" s="168" t="s">
        <v>31</v>
      </c>
      <c r="G127" s="168" t="s">
        <v>31</v>
      </c>
      <c r="H127" s="168" t="s">
        <v>31</v>
      </c>
      <c r="I127" s="168" t="s">
        <v>31</v>
      </c>
      <c r="J127" s="169">
        <v>909.27</v>
      </c>
      <c r="K127" s="168" t="s">
        <v>31</v>
      </c>
      <c r="L127" s="169">
        <v>16.37</v>
      </c>
      <c r="M127" s="170" t="s">
        <v>31</v>
      </c>
      <c r="N127" s="171" t="s">
        <v>31</v>
      </c>
      <c r="T127" s="137" t="s">
        <v>257</v>
      </c>
    </row>
    <row r="128" spans="1:26" s="132" customFormat="1" x14ac:dyDescent="0.2">
      <c r="A128" s="167"/>
      <c r="B128" s="166" t="s">
        <v>31</v>
      </c>
      <c r="C128" s="904" t="s">
        <v>258</v>
      </c>
      <c r="D128" s="904"/>
      <c r="E128" s="904"/>
      <c r="F128" s="168" t="s">
        <v>241</v>
      </c>
      <c r="G128" s="168" t="s">
        <v>1911</v>
      </c>
      <c r="H128" s="168" t="s">
        <v>520</v>
      </c>
      <c r="I128" s="168" t="s">
        <v>2995</v>
      </c>
      <c r="J128" s="169" t="s">
        <v>31</v>
      </c>
      <c r="K128" s="168" t="s">
        <v>31</v>
      </c>
      <c r="L128" s="169" t="s">
        <v>31</v>
      </c>
      <c r="M128" s="170" t="s">
        <v>31</v>
      </c>
      <c r="N128" s="171" t="s">
        <v>31</v>
      </c>
      <c r="U128" s="137" t="s">
        <v>258</v>
      </c>
    </row>
    <row r="129" spans="1:23" s="132" customFormat="1" x14ac:dyDescent="0.2">
      <c r="A129" s="167"/>
      <c r="B129" s="166" t="s">
        <v>31</v>
      </c>
      <c r="C129" s="904" t="s">
        <v>240</v>
      </c>
      <c r="D129" s="904"/>
      <c r="E129" s="904"/>
      <c r="F129" s="168" t="s">
        <v>241</v>
      </c>
      <c r="G129" s="168" t="s">
        <v>1913</v>
      </c>
      <c r="H129" s="168" t="s">
        <v>520</v>
      </c>
      <c r="I129" s="168" t="s">
        <v>2996</v>
      </c>
      <c r="J129" s="169" t="s">
        <v>31</v>
      </c>
      <c r="K129" s="168" t="s">
        <v>31</v>
      </c>
      <c r="L129" s="169" t="s">
        <v>31</v>
      </c>
      <c r="M129" s="170" t="s">
        <v>31</v>
      </c>
      <c r="N129" s="171" t="s">
        <v>31</v>
      </c>
      <c r="U129" s="137" t="s">
        <v>240</v>
      </c>
    </row>
    <row r="130" spans="1:23" s="132" customFormat="1" x14ac:dyDescent="0.2">
      <c r="A130" s="167"/>
      <c r="B130" s="166" t="s">
        <v>31</v>
      </c>
      <c r="C130" s="917" t="s">
        <v>244</v>
      </c>
      <c r="D130" s="917"/>
      <c r="E130" s="917"/>
      <c r="F130" s="159" t="s">
        <v>31</v>
      </c>
      <c r="G130" s="159" t="s">
        <v>31</v>
      </c>
      <c r="H130" s="159" t="s">
        <v>31</v>
      </c>
      <c r="I130" s="159" t="s">
        <v>31</v>
      </c>
      <c r="J130" s="160">
        <v>3528.33</v>
      </c>
      <c r="K130" s="159" t="s">
        <v>31</v>
      </c>
      <c r="L130" s="160">
        <v>75.3</v>
      </c>
      <c r="M130" s="161" t="s">
        <v>31</v>
      </c>
      <c r="N130" s="162" t="s">
        <v>31</v>
      </c>
      <c r="V130" s="137" t="s">
        <v>244</v>
      </c>
    </row>
    <row r="131" spans="1:23" s="132" customFormat="1" x14ac:dyDescent="0.2">
      <c r="A131" s="167"/>
      <c r="B131" s="166" t="s">
        <v>31</v>
      </c>
      <c r="C131" s="904" t="s">
        <v>245</v>
      </c>
      <c r="D131" s="904"/>
      <c r="E131" s="904"/>
      <c r="F131" s="168" t="s">
        <v>31</v>
      </c>
      <c r="G131" s="168" t="s">
        <v>31</v>
      </c>
      <c r="H131" s="168" t="s">
        <v>31</v>
      </c>
      <c r="I131" s="168" t="s">
        <v>31</v>
      </c>
      <c r="J131" s="169" t="s">
        <v>31</v>
      </c>
      <c r="K131" s="168" t="s">
        <v>31</v>
      </c>
      <c r="L131" s="169">
        <v>29.19</v>
      </c>
      <c r="M131" s="170" t="s">
        <v>31</v>
      </c>
      <c r="N131" s="171" t="s">
        <v>31</v>
      </c>
      <c r="U131" s="137" t="s">
        <v>245</v>
      </c>
    </row>
    <row r="132" spans="1:23" s="132" customFormat="1" ht="33.75" x14ac:dyDescent="0.2">
      <c r="A132" s="167"/>
      <c r="B132" s="166" t="s">
        <v>549</v>
      </c>
      <c r="C132" s="904" t="s">
        <v>550</v>
      </c>
      <c r="D132" s="904"/>
      <c r="E132" s="904"/>
      <c r="F132" s="168" t="s">
        <v>144</v>
      </c>
      <c r="G132" s="168" t="s">
        <v>551</v>
      </c>
      <c r="H132" s="168" t="s">
        <v>31</v>
      </c>
      <c r="I132" s="168" t="s">
        <v>551</v>
      </c>
      <c r="J132" s="169" t="s">
        <v>31</v>
      </c>
      <c r="K132" s="168" t="s">
        <v>31</v>
      </c>
      <c r="L132" s="169">
        <v>30.65</v>
      </c>
      <c r="M132" s="170" t="s">
        <v>31</v>
      </c>
      <c r="N132" s="171" t="s">
        <v>31</v>
      </c>
      <c r="U132" s="137" t="s">
        <v>550</v>
      </c>
    </row>
    <row r="133" spans="1:23" s="132" customFormat="1" ht="33.75" x14ac:dyDescent="0.2">
      <c r="A133" s="167"/>
      <c r="B133" s="166" t="s">
        <v>552</v>
      </c>
      <c r="C133" s="904" t="s">
        <v>553</v>
      </c>
      <c r="D133" s="904"/>
      <c r="E133" s="904"/>
      <c r="F133" s="168" t="s">
        <v>144</v>
      </c>
      <c r="G133" s="168" t="s">
        <v>554</v>
      </c>
      <c r="H133" s="168" t="s">
        <v>31</v>
      </c>
      <c r="I133" s="168" t="s">
        <v>554</v>
      </c>
      <c r="J133" s="169" t="s">
        <v>31</v>
      </c>
      <c r="K133" s="168" t="s">
        <v>31</v>
      </c>
      <c r="L133" s="169">
        <v>18.97</v>
      </c>
      <c r="M133" s="170" t="s">
        <v>31</v>
      </c>
      <c r="N133" s="171" t="s">
        <v>31</v>
      </c>
      <c r="U133" s="137" t="s">
        <v>553</v>
      </c>
    </row>
    <row r="134" spans="1:23" s="132" customFormat="1" x14ac:dyDescent="0.2">
      <c r="A134" s="172"/>
      <c r="B134" s="173"/>
      <c r="C134" s="918" t="s">
        <v>252</v>
      </c>
      <c r="D134" s="918"/>
      <c r="E134" s="918"/>
      <c r="F134" s="174" t="s">
        <v>31</v>
      </c>
      <c r="G134" s="174" t="s">
        <v>31</v>
      </c>
      <c r="H134" s="174" t="s">
        <v>31</v>
      </c>
      <c r="I134" s="174" t="s">
        <v>31</v>
      </c>
      <c r="J134" s="175" t="s">
        <v>31</v>
      </c>
      <c r="K134" s="174" t="s">
        <v>31</v>
      </c>
      <c r="L134" s="175">
        <v>124.92</v>
      </c>
      <c r="M134" s="161" t="s">
        <v>31</v>
      </c>
      <c r="N134" s="176" t="s">
        <v>31</v>
      </c>
      <c r="W134" s="137" t="s">
        <v>252</v>
      </c>
    </row>
    <row r="135" spans="1:23" s="132" customFormat="1" ht="33.75" x14ac:dyDescent="0.2">
      <c r="A135" s="157" t="s">
        <v>318</v>
      </c>
      <c r="B135" s="158" t="s">
        <v>1915</v>
      </c>
      <c r="C135" s="917" t="s">
        <v>1916</v>
      </c>
      <c r="D135" s="917"/>
      <c r="E135" s="917"/>
      <c r="F135" s="159" t="s">
        <v>401</v>
      </c>
      <c r="G135" s="159" t="s">
        <v>31</v>
      </c>
      <c r="H135" s="159" t="s">
        <v>31</v>
      </c>
      <c r="I135" s="159" t="s">
        <v>2997</v>
      </c>
      <c r="J135" s="160">
        <v>535.46</v>
      </c>
      <c r="K135" s="159" t="s">
        <v>31</v>
      </c>
      <c r="L135" s="160">
        <v>983.1</v>
      </c>
      <c r="M135" s="161" t="s">
        <v>31</v>
      </c>
      <c r="N135" s="162" t="s">
        <v>31</v>
      </c>
      <c r="Q135" s="137" t="s">
        <v>1916</v>
      </c>
    </row>
    <row r="136" spans="1:23" s="132" customFormat="1" ht="22.5" x14ac:dyDescent="0.2">
      <c r="A136" s="157" t="s">
        <v>323</v>
      </c>
      <c r="B136" s="158" t="s">
        <v>2998</v>
      </c>
      <c r="C136" s="917" t="s">
        <v>2999</v>
      </c>
      <c r="D136" s="917"/>
      <c r="E136" s="917"/>
      <c r="F136" s="159" t="s">
        <v>386</v>
      </c>
      <c r="G136" s="159" t="s">
        <v>31</v>
      </c>
      <c r="H136" s="159" t="s">
        <v>31</v>
      </c>
      <c r="I136" s="159" t="s">
        <v>2030</v>
      </c>
      <c r="J136" s="160" t="s">
        <v>31</v>
      </c>
      <c r="K136" s="159" t="s">
        <v>31</v>
      </c>
      <c r="L136" s="160" t="s">
        <v>31</v>
      </c>
      <c r="M136" s="161" t="s">
        <v>31</v>
      </c>
      <c r="N136" s="162" t="s">
        <v>31</v>
      </c>
      <c r="Q136" s="137" t="s">
        <v>2999</v>
      </c>
    </row>
    <row r="137" spans="1:23" s="132" customFormat="1" x14ac:dyDescent="0.2">
      <c r="A137" s="163"/>
      <c r="B137" s="164"/>
      <c r="C137" s="904" t="s">
        <v>2031</v>
      </c>
      <c r="D137" s="904"/>
      <c r="E137" s="904"/>
      <c r="F137" s="904"/>
      <c r="G137" s="904"/>
      <c r="H137" s="904"/>
      <c r="I137" s="904"/>
      <c r="J137" s="904"/>
      <c r="K137" s="904"/>
      <c r="L137" s="904"/>
      <c r="M137" s="904"/>
      <c r="N137" s="912"/>
      <c r="R137" s="137" t="s">
        <v>2031</v>
      </c>
    </row>
    <row r="138" spans="1:23" s="132" customFormat="1" ht="33.75" x14ac:dyDescent="0.2">
      <c r="A138" s="165"/>
      <c r="B138" s="166" t="s">
        <v>518</v>
      </c>
      <c r="C138" s="904" t="s">
        <v>519</v>
      </c>
      <c r="D138" s="904"/>
      <c r="E138" s="904"/>
      <c r="F138" s="904"/>
      <c r="G138" s="904"/>
      <c r="H138" s="904"/>
      <c r="I138" s="904"/>
      <c r="J138" s="904"/>
      <c r="K138" s="904"/>
      <c r="L138" s="904"/>
      <c r="M138" s="904"/>
      <c r="N138" s="912"/>
      <c r="S138" s="137" t="s">
        <v>519</v>
      </c>
    </row>
    <row r="139" spans="1:23" s="132" customFormat="1" x14ac:dyDescent="0.2">
      <c r="A139" s="167"/>
      <c r="B139" s="166" t="s">
        <v>225</v>
      </c>
      <c r="C139" s="904" t="s">
        <v>255</v>
      </c>
      <c r="D139" s="904"/>
      <c r="E139" s="904"/>
      <c r="F139" s="168" t="s">
        <v>31</v>
      </c>
      <c r="G139" s="168" t="s">
        <v>31</v>
      </c>
      <c r="H139" s="168" t="s">
        <v>31</v>
      </c>
      <c r="I139" s="168" t="s">
        <v>31</v>
      </c>
      <c r="J139" s="169">
        <v>1526.87</v>
      </c>
      <c r="K139" s="168" t="s">
        <v>520</v>
      </c>
      <c r="L139" s="169">
        <v>104.97</v>
      </c>
      <c r="M139" s="170" t="s">
        <v>31</v>
      </c>
      <c r="N139" s="171" t="s">
        <v>31</v>
      </c>
      <c r="T139" s="137" t="s">
        <v>255</v>
      </c>
    </row>
    <row r="140" spans="1:23" s="132" customFormat="1" x14ac:dyDescent="0.2">
      <c r="A140" s="167"/>
      <c r="B140" s="166" t="s">
        <v>235</v>
      </c>
      <c r="C140" s="904" t="s">
        <v>236</v>
      </c>
      <c r="D140" s="904"/>
      <c r="E140" s="904"/>
      <c r="F140" s="168" t="s">
        <v>31</v>
      </c>
      <c r="G140" s="168" t="s">
        <v>31</v>
      </c>
      <c r="H140" s="168" t="s">
        <v>31</v>
      </c>
      <c r="I140" s="168" t="s">
        <v>31</v>
      </c>
      <c r="J140" s="169">
        <v>2518.58</v>
      </c>
      <c r="K140" s="168" t="s">
        <v>520</v>
      </c>
      <c r="L140" s="169">
        <v>173.15</v>
      </c>
      <c r="M140" s="170" t="s">
        <v>31</v>
      </c>
      <c r="N140" s="171" t="s">
        <v>31</v>
      </c>
      <c r="T140" s="137" t="s">
        <v>236</v>
      </c>
    </row>
    <row r="141" spans="1:23" s="132" customFormat="1" x14ac:dyDescent="0.2">
      <c r="A141" s="167"/>
      <c r="B141" s="166" t="s">
        <v>238</v>
      </c>
      <c r="C141" s="904" t="s">
        <v>239</v>
      </c>
      <c r="D141" s="904"/>
      <c r="E141" s="904"/>
      <c r="F141" s="168" t="s">
        <v>31</v>
      </c>
      <c r="G141" s="168" t="s">
        <v>31</v>
      </c>
      <c r="H141" s="168" t="s">
        <v>31</v>
      </c>
      <c r="I141" s="168" t="s">
        <v>31</v>
      </c>
      <c r="J141" s="169">
        <v>382.14</v>
      </c>
      <c r="K141" s="168" t="s">
        <v>520</v>
      </c>
      <c r="L141" s="169">
        <v>26.27</v>
      </c>
      <c r="M141" s="170" t="s">
        <v>31</v>
      </c>
      <c r="N141" s="171" t="s">
        <v>31</v>
      </c>
      <c r="T141" s="137" t="s">
        <v>239</v>
      </c>
    </row>
    <row r="142" spans="1:23" s="132" customFormat="1" x14ac:dyDescent="0.2">
      <c r="A142" s="167"/>
      <c r="B142" s="166" t="s">
        <v>256</v>
      </c>
      <c r="C142" s="904" t="s">
        <v>257</v>
      </c>
      <c r="D142" s="904"/>
      <c r="E142" s="904"/>
      <c r="F142" s="168" t="s">
        <v>31</v>
      </c>
      <c r="G142" s="168" t="s">
        <v>31</v>
      </c>
      <c r="H142" s="168" t="s">
        <v>31</v>
      </c>
      <c r="I142" s="168" t="s">
        <v>31</v>
      </c>
      <c r="J142" s="169">
        <v>488.42</v>
      </c>
      <c r="K142" s="168" t="s">
        <v>31</v>
      </c>
      <c r="L142" s="169">
        <v>26.86</v>
      </c>
      <c r="M142" s="170" t="s">
        <v>31</v>
      </c>
      <c r="N142" s="171" t="s">
        <v>31</v>
      </c>
      <c r="T142" s="137" t="s">
        <v>257</v>
      </c>
    </row>
    <row r="143" spans="1:23" s="132" customFormat="1" x14ac:dyDescent="0.2">
      <c r="A143" s="167"/>
      <c r="B143" s="166" t="s">
        <v>31</v>
      </c>
      <c r="C143" s="904" t="s">
        <v>258</v>
      </c>
      <c r="D143" s="904"/>
      <c r="E143" s="904"/>
      <c r="F143" s="168" t="s">
        <v>241</v>
      </c>
      <c r="G143" s="168" t="s">
        <v>2364</v>
      </c>
      <c r="H143" s="168" t="s">
        <v>520</v>
      </c>
      <c r="I143" s="168" t="s">
        <v>3000</v>
      </c>
      <c r="J143" s="169" t="s">
        <v>31</v>
      </c>
      <c r="K143" s="168" t="s">
        <v>31</v>
      </c>
      <c r="L143" s="169" t="s">
        <v>31</v>
      </c>
      <c r="M143" s="170" t="s">
        <v>31</v>
      </c>
      <c r="N143" s="171" t="s">
        <v>31</v>
      </c>
      <c r="U143" s="137" t="s">
        <v>258</v>
      </c>
    </row>
    <row r="144" spans="1:23" s="132" customFormat="1" x14ac:dyDescent="0.2">
      <c r="A144" s="167"/>
      <c r="B144" s="166" t="s">
        <v>31</v>
      </c>
      <c r="C144" s="904" t="s">
        <v>240</v>
      </c>
      <c r="D144" s="904"/>
      <c r="E144" s="904"/>
      <c r="F144" s="168" t="s">
        <v>241</v>
      </c>
      <c r="G144" s="168" t="s">
        <v>3001</v>
      </c>
      <c r="H144" s="168" t="s">
        <v>520</v>
      </c>
      <c r="I144" s="168" t="s">
        <v>3002</v>
      </c>
      <c r="J144" s="169" t="s">
        <v>31</v>
      </c>
      <c r="K144" s="168" t="s">
        <v>31</v>
      </c>
      <c r="L144" s="169" t="s">
        <v>31</v>
      </c>
      <c r="M144" s="170" t="s">
        <v>31</v>
      </c>
      <c r="N144" s="171" t="s">
        <v>31</v>
      </c>
      <c r="U144" s="137" t="s">
        <v>240</v>
      </c>
    </row>
    <row r="145" spans="1:25" s="132" customFormat="1" x14ac:dyDescent="0.2">
      <c r="A145" s="167"/>
      <c r="B145" s="166" t="s">
        <v>31</v>
      </c>
      <c r="C145" s="917" t="s">
        <v>244</v>
      </c>
      <c r="D145" s="917"/>
      <c r="E145" s="917"/>
      <c r="F145" s="159" t="s">
        <v>31</v>
      </c>
      <c r="G145" s="159" t="s">
        <v>31</v>
      </c>
      <c r="H145" s="159" t="s">
        <v>31</v>
      </c>
      <c r="I145" s="159" t="s">
        <v>31</v>
      </c>
      <c r="J145" s="160">
        <v>4533.87</v>
      </c>
      <c r="K145" s="159" t="s">
        <v>31</v>
      </c>
      <c r="L145" s="160">
        <v>304.98</v>
      </c>
      <c r="M145" s="161" t="s">
        <v>31</v>
      </c>
      <c r="N145" s="162" t="s">
        <v>31</v>
      </c>
      <c r="V145" s="137" t="s">
        <v>244</v>
      </c>
    </row>
    <row r="146" spans="1:25" s="132" customFormat="1" x14ac:dyDescent="0.2">
      <c r="A146" s="167"/>
      <c r="B146" s="166" t="s">
        <v>31</v>
      </c>
      <c r="C146" s="904" t="s">
        <v>245</v>
      </c>
      <c r="D146" s="904"/>
      <c r="E146" s="904"/>
      <c r="F146" s="168" t="s">
        <v>31</v>
      </c>
      <c r="G146" s="168" t="s">
        <v>31</v>
      </c>
      <c r="H146" s="168" t="s">
        <v>31</v>
      </c>
      <c r="I146" s="168" t="s">
        <v>31</v>
      </c>
      <c r="J146" s="169" t="s">
        <v>31</v>
      </c>
      <c r="K146" s="168" t="s">
        <v>31</v>
      </c>
      <c r="L146" s="169">
        <v>131.24</v>
      </c>
      <c r="M146" s="170" t="s">
        <v>31</v>
      </c>
      <c r="N146" s="171" t="s">
        <v>31</v>
      </c>
      <c r="U146" s="137" t="s">
        <v>245</v>
      </c>
    </row>
    <row r="147" spans="1:25" s="132" customFormat="1" ht="33.75" x14ac:dyDescent="0.2">
      <c r="A147" s="167"/>
      <c r="B147" s="166" t="s">
        <v>549</v>
      </c>
      <c r="C147" s="904" t="s">
        <v>550</v>
      </c>
      <c r="D147" s="904"/>
      <c r="E147" s="904"/>
      <c r="F147" s="168" t="s">
        <v>144</v>
      </c>
      <c r="G147" s="168" t="s">
        <v>551</v>
      </c>
      <c r="H147" s="168" t="s">
        <v>31</v>
      </c>
      <c r="I147" s="168" t="s">
        <v>551</v>
      </c>
      <c r="J147" s="169" t="s">
        <v>31</v>
      </c>
      <c r="K147" s="168" t="s">
        <v>31</v>
      </c>
      <c r="L147" s="169">
        <v>137.80000000000001</v>
      </c>
      <c r="M147" s="170" t="s">
        <v>31</v>
      </c>
      <c r="N147" s="171" t="s">
        <v>31</v>
      </c>
      <c r="U147" s="137" t="s">
        <v>550</v>
      </c>
    </row>
    <row r="148" spans="1:25" s="132" customFormat="1" ht="33.75" x14ac:dyDescent="0.2">
      <c r="A148" s="167"/>
      <c r="B148" s="166" t="s">
        <v>552</v>
      </c>
      <c r="C148" s="904" t="s">
        <v>553</v>
      </c>
      <c r="D148" s="904"/>
      <c r="E148" s="904"/>
      <c r="F148" s="168" t="s">
        <v>144</v>
      </c>
      <c r="G148" s="168" t="s">
        <v>554</v>
      </c>
      <c r="H148" s="168" t="s">
        <v>31</v>
      </c>
      <c r="I148" s="168" t="s">
        <v>554</v>
      </c>
      <c r="J148" s="169" t="s">
        <v>31</v>
      </c>
      <c r="K148" s="168" t="s">
        <v>31</v>
      </c>
      <c r="L148" s="169">
        <v>85.31</v>
      </c>
      <c r="M148" s="170" t="s">
        <v>31</v>
      </c>
      <c r="N148" s="171" t="s">
        <v>31</v>
      </c>
      <c r="U148" s="137" t="s">
        <v>553</v>
      </c>
    </row>
    <row r="149" spans="1:25" s="132" customFormat="1" x14ac:dyDescent="0.2">
      <c r="A149" s="172"/>
      <c r="B149" s="173"/>
      <c r="C149" s="918" t="s">
        <v>252</v>
      </c>
      <c r="D149" s="918"/>
      <c r="E149" s="918"/>
      <c r="F149" s="174" t="s">
        <v>31</v>
      </c>
      <c r="G149" s="174" t="s">
        <v>31</v>
      </c>
      <c r="H149" s="174" t="s">
        <v>31</v>
      </c>
      <c r="I149" s="174" t="s">
        <v>31</v>
      </c>
      <c r="J149" s="175" t="s">
        <v>31</v>
      </c>
      <c r="K149" s="174" t="s">
        <v>31</v>
      </c>
      <c r="L149" s="175">
        <v>528.09</v>
      </c>
      <c r="M149" s="161" t="s">
        <v>31</v>
      </c>
      <c r="N149" s="176" t="s">
        <v>31</v>
      </c>
      <c r="W149" s="137" t="s">
        <v>252</v>
      </c>
    </row>
    <row r="150" spans="1:25" s="132" customFormat="1" ht="22.5" x14ac:dyDescent="0.2">
      <c r="A150" s="157" t="s">
        <v>328</v>
      </c>
      <c r="B150" s="158" t="s">
        <v>3003</v>
      </c>
      <c r="C150" s="917" t="s">
        <v>3004</v>
      </c>
      <c r="D150" s="917"/>
      <c r="E150" s="917"/>
      <c r="F150" s="159" t="s">
        <v>401</v>
      </c>
      <c r="G150" s="159" t="s">
        <v>31</v>
      </c>
      <c r="H150" s="159" t="s">
        <v>31</v>
      </c>
      <c r="I150" s="159" t="s">
        <v>3005</v>
      </c>
      <c r="J150" s="160">
        <v>725.69</v>
      </c>
      <c r="K150" s="159" t="s">
        <v>31</v>
      </c>
      <c r="L150" s="160">
        <v>4051.16</v>
      </c>
      <c r="M150" s="161" t="s">
        <v>31</v>
      </c>
      <c r="N150" s="162" t="s">
        <v>31</v>
      </c>
      <c r="Q150" s="137" t="s">
        <v>3004</v>
      </c>
    </row>
    <row r="151" spans="1:25" s="132" customFormat="1" ht="22.5" x14ac:dyDescent="0.2">
      <c r="A151" s="157" t="s">
        <v>336</v>
      </c>
      <c r="B151" s="158" t="s">
        <v>2621</v>
      </c>
      <c r="C151" s="917" t="s">
        <v>2622</v>
      </c>
      <c r="D151" s="917"/>
      <c r="E151" s="917"/>
      <c r="F151" s="159" t="s">
        <v>564</v>
      </c>
      <c r="G151" s="159" t="s">
        <v>31</v>
      </c>
      <c r="H151" s="159" t="s">
        <v>31</v>
      </c>
      <c r="I151" s="159" t="s">
        <v>3006</v>
      </c>
      <c r="J151" s="160">
        <v>6213.48</v>
      </c>
      <c r="K151" s="159" t="s">
        <v>31</v>
      </c>
      <c r="L151" s="160">
        <v>41.01</v>
      </c>
      <c r="M151" s="161" t="s">
        <v>31</v>
      </c>
      <c r="N151" s="162" t="s">
        <v>31</v>
      </c>
      <c r="Q151" s="137" t="s">
        <v>2622</v>
      </c>
    </row>
    <row r="152" spans="1:25" s="132" customFormat="1" x14ac:dyDescent="0.2">
      <c r="A152" s="163"/>
      <c r="B152" s="164"/>
      <c r="C152" s="904" t="s">
        <v>3007</v>
      </c>
      <c r="D152" s="904"/>
      <c r="E152" s="904"/>
      <c r="F152" s="904"/>
      <c r="G152" s="904"/>
      <c r="H152" s="904"/>
      <c r="I152" s="904"/>
      <c r="J152" s="904"/>
      <c r="K152" s="904"/>
      <c r="L152" s="904"/>
      <c r="M152" s="904"/>
      <c r="N152" s="912"/>
      <c r="R152" s="137" t="s">
        <v>3007</v>
      </c>
    </row>
    <row r="153" spans="1:25" s="132" customFormat="1" ht="22.5" x14ac:dyDescent="0.2">
      <c r="A153" s="157" t="s">
        <v>341</v>
      </c>
      <c r="B153" s="158" t="s">
        <v>1936</v>
      </c>
      <c r="C153" s="917" t="s">
        <v>1937</v>
      </c>
      <c r="D153" s="917"/>
      <c r="E153" s="917"/>
      <c r="F153" s="159" t="s">
        <v>564</v>
      </c>
      <c r="G153" s="159" t="s">
        <v>31</v>
      </c>
      <c r="H153" s="159" t="s">
        <v>31</v>
      </c>
      <c r="I153" s="159" t="s">
        <v>3008</v>
      </c>
      <c r="J153" s="160">
        <v>5802.77</v>
      </c>
      <c r="K153" s="159" t="s">
        <v>31</v>
      </c>
      <c r="L153" s="160">
        <v>1803.5</v>
      </c>
      <c r="M153" s="161" t="s">
        <v>31</v>
      </c>
      <c r="N153" s="162" t="s">
        <v>31</v>
      </c>
      <c r="Q153" s="137" t="s">
        <v>1937</v>
      </c>
    </row>
    <row r="154" spans="1:25" s="132" customFormat="1" x14ac:dyDescent="0.2">
      <c r="A154" s="163"/>
      <c r="B154" s="164"/>
      <c r="C154" s="904" t="s">
        <v>3009</v>
      </c>
      <c r="D154" s="904"/>
      <c r="E154" s="904"/>
      <c r="F154" s="904"/>
      <c r="G154" s="904"/>
      <c r="H154" s="904"/>
      <c r="I154" s="904"/>
      <c r="J154" s="904"/>
      <c r="K154" s="904"/>
      <c r="L154" s="904"/>
      <c r="M154" s="904"/>
      <c r="N154" s="912"/>
      <c r="R154" s="137" t="s">
        <v>3009</v>
      </c>
    </row>
    <row r="155" spans="1:25" s="132" customFormat="1" ht="1.5" customHeight="1" x14ac:dyDescent="0.2">
      <c r="A155" s="177"/>
      <c r="B155" s="173"/>
      <c r="C155" s="173"/>
      <c r="D155" s="173"/>
      <c r="E155" s="173"/>
      <c r="F155" s="177"/>
      <c r="G155" s="177"/>
      <c r="H155" s="177"/>
      <c r="I155" s="177"/>
      <c r="J155" s="178"/>
      <c r="K155" s="177"/>
      <c r="L155" s="178"/>
      <c r="M155" s="168"/>
      <c r="N155" s="178"/>
    </row>
    <row r="156" spans="1:25" s="132" customFormat="1" x14ac:dyDescent="0.2">
      <c r="A156" s="179"/>
      <c r="B156" s="180" t="s">
        <v>31</v>
      </c>
      <c r="C156" s="918" t="s">
        <v>3010</v>
      </c>
      <c r="D156" s="918"/>
      <c r="E156" s="918"/>
      <c r="F156" s="918"/>
      <c r="G156" s="918"/>
      <c r="H156" s="918"/>
      <c r="I156" s="918"/>
      <c r="J156" s="918"/>
      <c r="K156" s="918"/>
      <c r="L156" s="181" t="s">
        <v>31</v>
      </c>
      <c r="M156" s="182"/>
      <c r="N156" s="183"/>
      <c r="X156" s="137" t="s">
        <v>3010</v>
      </c>
    </row>
    <row r="157" spans="1:25" s="132" customFormat="1" x14ac:dyDescent="0.2">
      <c r="A157" s="184"/>
      <c r="B157" s="166" t="s">
        <v>225</v>
      </c>
      <c r="C157" s="904" t="s">
        <v>269</v>
      </c>
      <c r="D157" s="904"/>
      <c r="E157" s="904"/>
      <c r="F157" s="904"/>
      <c r="G157" s="904"/>
      <c r="H157" s="904"/>
      <c r="I157" s="904"/>
      <c r="J157" s="904"/>
      <c r="K157" s="904"/>
      <c r="L157" s="185">
        <v>7531.78</v>
      </c>
      <c r="M157" s="186"/>
      <c r="N157" s="187" t="s">
        <v>31</v>
      </c>
      <c r="Y157" s="137" t="s">
        <v>269</v>
      </c>
    </row>
    <row r="158" spans="1:25" s="132" customFormat="1" x14ac:dyDescent="0.2">
      <c r="A158" s="184"/>
      <c r="B158" s="166" t="s">
        <v>31</v>
      </c>
      <c r="C158" s="904" t="s">
        <v>270</v>
      </c>
      <c r="D158" s="904"/>
      <c r="E158" s="904"/>
      <c r="F158" s="904"/>
      <c r="G158" s="904"/>
      <c r="H158" s="904"/>
      <c r="I158" s="904"/>
      <c r="J158" s="904"/>
      <c r="K158" s="904"/>
      <c r="L158" s="185" t="s">
        <v>31</v>
      </c>
      <c r="M158" s="186"/>
      <c r="N158" s="187" t="s">
        <v>31</v>
      </c>
      <c r="Y158" s="137" t="s">
        <v>270</v>
      </c>
    </row>
    <row r="159" spans="1:25" s="132" customFormat="1" x14ac:dyDescent="0.2">
      <c r="A159" s="184"/>
      <c r="B159" s="166" t="s">
        <v>31</v>
      </c>
      <c r="C159" s="904" t="s">
        <v>271</v>
      </c>
      <c r="D159" s="904"/>
      <c r="E159" s="904"/>
      <c r="F159" s="904"/>
      <c r="G159" s="904"/>
      <c r="H159" s="904"/>
      <c r="I159" s="904"/>
      <c r="J159" s="904"/>
      <c r="K159" s="904"/>
      <c r="L159" s="185">
        <v>128.66</v>
      </c>
      <c r="M159" s="186"/>
      <c r="N159" s="187" t="s">
        <v>31</v>
      </c>
      <c r="Y159" s="137" t="s">
        <v>271</v>
      </c>
    </row>
    <row r="160" spans="1:25" s="132" customFormat="1" x14ac:dyDescent="0.2">
      <c r="A160" s="184"/>
      <c r="B160" s="166" t="s">
        <v>31</v>
      </c>
      <c r="C160" s="904" t="s">
        <v>272</v>
      </c>
      <c r="D160" s="904"/>
      <c r="E160" s="904"/>
      <c r="F160" s="904"/>
      <c r="G160" s="904"/>
      <c r="H160" s="904"/>
      <c r="I160" s="904"/>
      <c r="J160" s="904"/>
      <c r="K160" s="904"/>
      <c r="L160" s="185">
        <v>208.39</v>
      </c>
      <c r="M160" s="186"/>
      <c r="N160" s="187" t="s">
        <v>31</v>
      </c>
      <c r="Y160" s="137" t="s">
        <v>272</v>
      </c>
    </row>
    <row r="161" spans="1:26" s="132" customFormat="1" x14ac:dyDescent="0.2">
      <c r="A161" s="184"/>
      <c r="B161" s="166" t="s">
        <v>31</v>
      </c>
      <c r="C161" s="904" t="s">
        <v>273</v>
      </c>
      <c r="D161" s="904"/>
      <c r="E161" s="904"/>
      <c r="F161" s="904"/>
      <c r="G161" s="904"/>
      <c r="H161" s="904"/>
      <c r="I161" s="904"/>
      <c r="J161" s="904"/>
      <c r="K161" s="904"/>
      <c r="L161" s="185">
        <v>6922</v>
      </c>
      <c r="M161" s="186"/>
      <c r="N161" s="187" t="s">
        <v>31</v>
      </c>
      <c r="Y161" s="137" t="s">
        <v>273</v>
      </c>
    </row>
    <row r="162" spans="1:26" s="132" customFormat="1" x14ac:dyDescent="0.2">
      <c r="A162" s="184"/>
      <c r="B162" s="166" t="s">
        <v>31</v>
      </c>
      <c r="C162" s="904" t="s">
        <v>274</v>
      </c>
      <c r="D162" s="904"/>
      <c r="E162" s="904"/>
      <c r="F162" s="904"/>
      <c r="G162" s="904"/>
      <c r="H162" s="904"/>
      <c r="I162" s="904"/>
      <c r="J162" s="904"/>
      <c r="K162" s="904"/>
      <c r="L162" s="185">
        <v>168.45</v>
      </c>
      <c r="M162" s="186"/>
      <c r="N162" s="187" t="s">
        <v>31</v>
      </c>
      <c r="Y162" s="137" t="s">
        <v>274</v>
      </c>
    </row>
    <row r="163" spans="1:26" s="132" customFormat="1" x14ac:dyDescent="0.2">
      <c r="A163" s="184"/>
      <c r="B163" s="166" t="s">
        <v>31</v>
      </c>
      <c r="C163" s="904" t="s">
        <v>275</v>
      </c>
      <c r="D163" s="904"/>
      <c r="E163" s="904"/>
      <c r="F163" s="904"/>
      <c r="G163" s="904"/>
      <c r="H163" s="904"/>
      <c r="I163" s="904"/>
      <c r="J163" s="904"/>
      <c r="K163" s="904"/>
      <c r="L163" s="185">
        <v>104.28</v>
      </c>
      <c r="M163" s="186"/>
      <c r="N163" s="187" t="s">
        <v>31</v>
      </c>
      <c r="Y163" s="137" t="s">
        <v>275</v>
      </c>
    </row>
    <row r="164" spans="1:26" s="132" customFormat="1" x14ac:dyDescent="0.2">
      <c r="A164" s="184"/>
      <c r="B164" s="166" t="s">
        <v>31</v>
      </c>
      <c r="C164" s="904" t="s">
        <v>276</v>
      </c>
      <c r="D164" s="904"/>
      <c r="E164" s="904"/>
      <c r="F164" s="904"/>
      <c r="G164" s="904"/>
      <c r="H164" s="904"/>
      <c r="I164" s="904"/>
      <c r="J164" s="904"/>
      <c r="K164" s="904"/>
      <c r="L164" s="185">
        <v>160.43</v>
      </c>
      <c r="M164" s="186"/>
      <c r="N164" s="187" t="s">
        <v>31</v>
      </c>
      <c r="Y164" s="137" t="s">
        <v>276</v>
      </c>
    </row>
    <row r="165" spans="1:26" s="132" customFormat="1" x14ac:dyDescent="0.2">
      <c r="A165" s="184"/>
      <c r="B165" s="166" t="s">
        <v>31</v>
      </c>
      <c r="C165" s="904" t="s">
        <v>277</v>
      </c>
      <c r="D165" s="904"/>
      <c r="E165" s="904"/>
      <c r="F165" s="904"/>
      <c r="G165" s="904"/>
      <c r="H165" s="904"/>
      <c r="I165" s="904"/>
      <c r="J165" s="904"/>
      <c r="K165" s="904"/>
      <c r="L165" s="185">
        <v>168.45</v>
      </c>
      <c r="M165" s="186"/>
      <c r="N165" s="187" t="s">
        <v>31</v>
      </c>
      <c r="Y165" s="137" t="s">
        <v>277</v>
      </c>
    </row>
    <row r="166" spans="1:26" s="132" customFormat="1" x14ac:dyDescent="0.2">
      <c r="A166" s="184"/>
      <c r="B166" s="166" t="s">
        <v>31</v>
      </c>
      <c r="C166" s="904" t="s">
        <v>278</v>
      </c>
      <c r="D166" s="904"/>
      <c r="E166" s="904"/>
      <c r="F166" s="904"/>
      <c r="G166" s="904"/>
      <c r="H166" s="904"/>
      <c r="I166" s="904"/>
      <c r="J166" s="904"/>
      <c r="K166" s="904"/>
      <c r="L166" s="185">
        <v>104.28</v>
      </c>
      <c r="M166" s="186"/>
      <c r="N166" s="187" t="s">
        <v>31</v>
      </c>
      <c r="Y166" s="137" t="s">
        <v>278</v>
      </c>
    </row>
    <row r="167" spans="1:26" s="132" customFormat="1" x14ac:dyDescent="0.2">
      <c r="A167" s="184"/>
      <c r="B167" s="178" t="s">
        <v>31</v>
      </c>
      <c r="C167" s="919" t="s">
        <v>3011</v>
      </c>
      <c r="D167" s="919"/>
      <c r="E167" s="919"/>
      <c r="F167" s="919"/>
      <c r="G167" s="919"/>
      <c r="H167" s="919"/>
      <c r="I167" s="919"/>
      <c r="J167" s="919"/>
      <c r="K167" s="919"/>
      <c r="L167" s="188">
        <v>7531.78</v>
      </c>
      <c r="M167" s="189"/>
      <c r="N167" s="190"/>
      <c r="Z167" s="137" t="s">
        <v>3011</v>
      </c>
    </row>
    <row r="168" spans="1:26" s="132" customFormat="1" x14ac:dyDescent="0.2">
      <c r="A168" s="914" t="s">
        <v>3012</v>
      </c>
      <c r="B168" s="915"/>
      <c r="C168" s="915"/>
      <c r="D168" s="915"/>
      <c r="E168" s="915"/>
      <c r="F168" s="915"/>
      <c r="G168" s="915"/>
      <c r="H168" s="915"/>
      <c r="I168" s="915"/>
      <c r="J168" s="915"/>
      <c r="K168" s="915"/>
      <c r="L168" s="915"/>
      <c r="M168" s="915"/>
      <c r="N168" s="916"/>
      <c r="P168" s="137" t="s">
        <v>3012</v>
      </c>
    </row>
    <row r="169" spans="1:26" s="132" customFormat="1" ht="22.5" x14ac:dyDescent="0.2">
      <c r="A169" s="157" t="s">
        <v>344</v>
      </c>
      <c r="B169" s="158" t="s">
        <v>595</v>
      </c>
      <c r="C169" s="917" t="s">
        <v>596</v>
      </c>
      <c r="D169" s="917"/>
      <c r="E169" s="917"/>
      <c r="F169" s="159" t="s">
        <v>401</v>
      </c>
      <c r="G169" s="159" t="s">
        <v>31</v>
      </c>
      <c r="H169" s="159" t="s">
        <v>31</v>
      </c>
      <c r="I169" s="159" t="s">
        <v>986</v>
      </c>
      <c r="J169" s="160" t="s">
        <v>31</v>
      </c>
      <c r="K169" s="159" t="s">
        <v>31</v>
      </c>
      <c r="L169" s="160" t="s">
        <v>31</v>
      </c>
      <c r="M169" s="161" t="s">
        <v>31</v>
      </c>
      <c r="N169" s="162" t="s">
        <v>31</v>
      </c>
      <c r="Q169" s="137" t="s">
        <v>596</v>
      </c>
    </row>
    <row r="170" spans="1:26" s="132" customFormat="1" ht="33.75" x14ac:dyDescent="0.2">
      <c r="A170" s="165"/>
      <c r="B170" s="166" t="s">
        <v>518</v>
      </c>
      <c r="C170" s="904" t="s">
        <v>519</v>
      </c>
      <c r="D170" s="904"/>
      <c r="E170" s="904"/>
      <c r="F170" s="904"/>
      <c r="G170" s="904"/>
      <c r="H170" s="904"/>
      <c r="I170" s="904"/>
      <c r="J170" s="904"/>
      <c r="K170" s="904"/>
      <c r="L170" s="904"/>
      <c r="M170" s="904"/>
      <c r="N170" s="912"/>
      <c r="S170" s="137" t="s">
        <v>519</v>
      </c>
    </row>
    <row r="171" spans="1:26" s="132" customFormat="1" x14ac:dyDescent="0.2">
      <c r="A171" s="167"/>
      <c r="B171" s="166" t="s">
        <v>225</v>
      </c>
      <c r="C171" s="904" t="s">
        <v>255</v>
      </c>
      <c r="D171" s="904"/>
      <c r="E171" s="904"/>
      <c r="F171" s="168" t="s">
        <v>31</v>
      </c>
      <c r="G171" s="168" t="s">
        <v>31</v>
      </c>
      <c r="H171" s="168" t="s">
        <v>31</v>
      </c>
      <c r="I171" s="168" t="s">
        <v>31</v>
      </c>
      <c r="J171" s="169">
        <v>6.19</v>
      </c>
      <c r="K171" s="168" t="s">
        <v>520</v>
      </c>
      <c r="L171" s="169">
        <v>27.86</v>
      </c>
      <c r="M171" s="170" t="s">
        <v>31</v>
      </c>
      <c r="N171" s="171" t="s">
        <v>31</v>
      </c>
      <c r="T171" s="137" t="s">
        <v>255</v>
      </c>
    </row>
    <row r="172" spans="1:26" s="132" customFormat="1" x14ac:dyDescent="0.2">
      <c r="A172" s="167"/>
      <c r="B172" s="166" t="s">
        <v>235</v>
      </c>
      <c r="C172" s="904" t="s">
        <v>236</v>
      </c>
      <c r="D172" s="904"/>
      <c r="E172" s="904"/>
      <c r="F172" s="168" t="s">
        <v>31</v>
      </c>
      <c r="G172" s="168" t="s">
        <v>31</v>
      </c>
      <c r="H172" s="168" t="s">
        <v>31</v>
      </c>
      <c r="I172" s="168" t="s">
        <v>31</v>
      </c>
      <c r="J172" s="169">
        <v>8.1</v>
      </c>
      <c r="K172" s="168" t="s">
        <v>520</v>
      </c>
      <c r="L172" s="169">
        <v>36.450000000000003</v>
      </c>
      <c r="M172" s="170" t="s">
        <v>31</v>
      </c>
      <c r="N172" s="171" t="s">
        <v>31</v>
      </c>
      <c r="T172" s="137" t="s">
        <v>236</v>
      </c>
    </row>
    <row r="173" spans="1:26" s="132" customFormat="1" x14ac:dyDescent="0.2">
      <c r="A173" s="167"/>
      <c r="B173" s="166" t="s">
        <v>238</v>
      </c>
      <c r="C173" s="904" t="s">
        <v>239</v>
      </c>
      <c r="D173" s="904"/>
      <c r="E173" s="904"/>
      <c r="F173" s="168" t="s">
        <v>31</v>
      </c>
      <c r="G173" s="168" t="s">
        <v>31</v>
      </c>
      <c r="H173" s="168" t="s">
        <v>31</v>
      </c>
      <c r="I173" s="168" t="s">
        <v>31</v>
      </c>
      <c r="J173" s="169">
        <v>0.81</v>
      </c>
      <c r="K173" s="168" t="s">
        <v>520</v>
      </c>
      <c r="L173" s="169">
        <v>3.65</v>
      </c>
      <c r="M173" s="170" t="s">
        <v>31</v>
      </c>
      <c r="N173" s="171" t="s">
        <v>31</v>
      </c>
      <c r="T173" s="137" t="s">
        <v>239</v>
      </c>
    </row>
    <row r="174" spans="1:26" s="132" customFormat="1" x14ac:dyDescent="0.2">
      <c r="A174" s="167"/>
      <c r="B174" s="166" t="s">
        <v>256</v>
      </c>
      <c r="C174" s="904" t="s">
        <v>257</v>
      </c>
      <c r="D174" s="904"/>
      <c r="E174" s="904"/>
      <c r="F174" s="168" t="s">
        <v>31</v>
      </c>
      <c r="G174" s="168" t="s">
        <v>31</v>
      </c>
      <c r="H174" s="168" t="s">
        <v>31</v>
      </c>
      <c r="I174" s="168" t="s">
        <v>31</v>
      </c>
      <c r="J174" s="169">
        <v>0.37</v>
      </c>
      <c r="K174" s="168" t="s">
        <v>31</v>
      </c>
      <c r="L174" s="169">
        <v>1.33</v>
      </c>
      <c r="M174" s="170" t="s">
        <v>31</v>
      </c>
      <c r="N174" s="171" t="s">
        <v>31</v>
      </c>
      <c r="T174" s="137" t="s">
        <v>257</v>
      </c>
    </row>
    <row r="175" spans="1:26" s="132" customFormat="1" x14ac:dyDescent="0.2">
      <c r="A175" s="167"/>
      <c r="B175" s="166" t="s">
        <v>31</v>
      </c>
      <c r="C175" s="904" t="s">
        <v>258</v>
      </c>
      <c r="D175" s="904"/>
      <c r="E175" s="904"/>
      <c r="F175" s="168" t="s">
        <v>241</v>
      </c>
      <c r="G175" s="168" t="s">
        <v>598</v>
      </c>
      <c r="H175" s="168" t="s">
        <v>520</v>
      </c>
      <c r="I175" s="168" t="s">
        <v>3013</v>
      </c>
      <c r="J175" s="169" t="s">
        <v>31</v>
      </c>
      <c r="K175" s="168" t="s">
        <v>31</v>
      </c>
      <c r="L175" s="169" t="s">
        <v>31</v>
      </c>
      <c r="M175" s="170" t="s">
        <v>31</v>
      </c>
      <c r="N175" s="171" t="s">
        <v>31</v>
      </c>
      <c r="U175" s="137" t="s">
        <v>258</v>
      </c>
    </row>
    <row r="176" spans="1:26" s="132" customFormat="1" x14ac:dyDescent="0.2">
      <c r="A176" s="167"/>
      <c r="B176" s="166" t="s">
        <v>31</v>
      </c>
      <c r="C176" s="904" t="s">
        <v>240</v>
      </c>
      <c r="D176" s="904"/>
      <c r="E176" s="904"/>
      <c r="F176" s="168" t="s">
        <v>241</v>
      </c>
      <c r="G176" s="168" t="s">
        <v>530</v>
      </c>
      <c r="H176" s="168" t="s">
        <v>520</v>
      </c>
      <c r="I176" s="168" t="s">
        <v>3014</v>
      </c>
      <c r="J176" s="169" t="s">
        <v>31</v>
      </c>
      <c r="K176" s="168" t="s">
        <v>31</v>
      </c>
      <c r="L176" s="169" t="s">
        <v>31</v>
      </c>
      <c r="M176" s="170" t="s">
        <v>31</v>
      </c>
      <c r="N176" s="171" t="s">
        <v>31</v>
      </c>
      <c r="U176" s="137" t="s">
        <v>240</v>
      </c>
    </row>
    <row r="177" spans="1:23" s="132" customFormat="1" x14ac:dyDescent="0.2">
      <c r="A177" s="167"/>
      <c r="B177" s="166" t="s">
        <v>31</v>
      </c>
      <c r="C177" s="917" t="s">
        <v>244</v>
      </c>
      <c r="D177" s="917"/>
      <c r="E177" s="917"/>
      <c r="F177" s="159" t="s">
        <v>31</v>
      </c>
      <c r="G177" s="159" t="s">
        <v>31</v>
      </c>
      <c r="H177" s="159" t="s">
        <v>31</v>
      </c>
      <c r="I177" s="159" t="s">
        <v>31</v>
      </c>
      <c r="J177" s="160">
        <v>14.66</v>
      </c>
      <c r="K177" s="159" t="s">
        <v>31</v>
      </c>
      <c r="L177" s="160">
        <v>65.64</v>
      </c>
      <c r="M177" s="161" t="s">
        <v>31</v>
      </c>
      <c r="N177" s="162" t="s">
        <v>31</v>
      </c>
      <c r="V177" s="137" t="s">
        <v>244</v>
      </c>
    </row>
    <row r="178" spans="1:23" s="132" customFormat="1" x14ac:dyDescent="0.2">
      <c r="A178" s="167"/>
      <c r="B178" s="166" t="s">
        <v>31</v>
      </c>
      <c r="C178" s="904" t="s">
        <v>245</v>
      </c>
      <c r="D178" s="904"/>
      <c r="E178" s="904"/>
      <c r="F178" s="168" t="s">
        <v>31</v>
      </c>
      <c r="G178" s="168" t="s">
        <v>31</v>
      </c>
      <c r="H178" s="168" t="s">
        <v>31</v>
      </c>
      <c r="I178" s="168" t="s">
        <v>31</v>
      </c>
      <c r="J178" s="169" t="s">
        <v>31</v>
      </c>
      <c r="K178" s="168" t="s">
        <v>31</v>
      </c>
      <c r="L178" s="169">
        <v>31.51</v>
      </c>
      <c r="M178" s="170" t="s">
        <v>31</v>
      </c>
      <c r="N178" s="171" t="s">
        <v>31</v>
      </c>
      <c r="U178" s="137" t="s">
        <v>245</v>
      </c>
    </row>
    <row r="179" spans="1:23" s="132" customFormat="1" ht="22.5" x14ac:dyDescent="0.2">
      <c r="A179" s="167"/>
      <c r="B179" s="166" t="s">
        <v>532</v>
      </c>
      <c r="C179" s="904" t="s">
        <v>533</v>
      </c>
      <c r="D179" s="904"/>
      <c r="E179" s="904"/>
      <c r="F179" s="168" t="s">
        <v>144</v>
      </c>
      <c r="G179" s="168" t="s">
        <v>534</v>
      </c>
      <c r="H179" s="168" t="s">
        <v>31</v>
      </c>
      <c r="I179" s="168" t="s">
        <v>534</v>
      </c>
      <c r="J179" s="169" t="s">
        <v>31</v>
      </c>
      <c r="K179" s="168" t="s">
        <v>31</v>
      </c>
      <c r="L179" s="169">
        <v>38.44</v>
      </c>
      <c r="M179" s="170" t="s">
        <v>31</v>
      </c>
      <c r="N179" s="171" t="s">
        <v>31</v>
      </c>
      <c r="U179" s="137" t="s">
        <v>533</v>
      </c>
    </row>
    <row r="180" spans="1:23" s="132" customFormat="1" ht="22.5" x14ac:dyDescent="0.2">
      <c r="A180" s="167"/>
      <c r="B180" s="166" t="s">
        <v>535</v>
      </c>
      <c r="C180" s="904" t="s">
        <v>536</v>
      </c>
      <c r="D180" s="904"/>
      <c r="E180" s="904"/>
      <c r="F180" s="168" t="s">
        <v>144</v>
      </c>
      <c r="G180" s="168" t="s">
        <v>537</v>
      </c>
      <c r="H180" s="168" t="s">
        <v>31</v>
      </c>
      <c r="I180" s="168" t="s">
        <v>537</v>
      </c>
      <c r="J180" s="169" t="s">
        <v>31</v>
      </c>
      <c r="K180" s="168" t="s">
        <v>31</v>
      </c>
      <c r="L180" s="169">
        <v>25.21</v>
      </c>
      <c r="M180" s="170" t="s">
        <v>31</v>
      </c>
      <c r="N180" s="171" t="s">
        <v>31</v>
      </c>
      <c r="U180" s="137" t="s">
        <v>536</v>
      </c>
    </row>
    <row r="181" spans="1:23" s="132" customFormat="1" x14ac:dyDescent="0.2">
      <c r="A181" s="172"/>
      <c r="B181" s="173"/>
      <c r="C181" s="918" t="s">
        <v>252</v>
      </c>
      <c r="D181" s="918"/>
      <c r="E181" s="918"/>
      <c r="F181" s="174" t="s">
        <v>31</v>
      </c>
      <c r="G181" s="174" t="s">
        <v>31</v>
      </c>
      <c r="H181" s="174" t="s">
        <v>31</v>
      </c>
      <c r="I181" s="174" t="s">
        <v>31</v>
      </c>
      <c r="J181" s="175" t="s">
        <v>31</v>
      </c>
      <c r="K181" s="174" t="s">
        <v>31</v>
      </c>
      <c r="L181" s="175">
        <v>129.29</v>
      </c>
      <c r="M181" s="161" t="s">
        <v>31</v>
      </c>
      <c r="N181" s="176" t="s">
        <v>31</v>
      </c>
      <c r="W181" s="137" t="s">
        <v>252</v>
      </c>
    </row>
    <row r="182" spans="1:23" s="132" customFormat="1" ht="33.75" x14ac:dyDescent="0.2">
      <c r="A182" s="157" t="s">
        <v>346</v>
      </c>
      <c r="B182" s="158" t="s">
        <v>601</v>
      </c>
      <c r="C182" s="917" t="s">
        <v>602</v>
      </c>
      <c r="D182" s="917"/>
      <c r="E182" s="917"/>
      <c r="F182" s="159" t="s">
        <v>401</v>
      </c>
      <c r="G182" s="159" t="s">
        <v>31</v>
      </c>
      <c r="H182" s="159" t="s">
        <v>31</v>
      </c>
      <c r="I182" s="159" t="s">
        <v>3015</v>
      </c>
      <c r="J182" s="160">
        <v>55.26</v>
      </c>
      <c r="K182" s="159" t="s">
        <v>31</v>
      </c>
      <c r="L182" s="160">
        <v>218.83</v>
      </c>
      <c r="M182" s="161" t="s">
        <v>31</v>
      </c>
      <c r="N182" s="162" t="s">
        <v>31</v>
      </c>
      <c r="Q182" s="137" t="s">
        <v>602</v>
      </c>
    </row>
    <row r="183" spans="1:23" s="132" customFormat="1" ht="22.5" x14ac:dyDescent="0.2">
      <c r="A183" s="157" t="s">
        <v>348</v>
      </c>
      <c r="B183" s="158" t="s">
        <v>590</v>
      </c>
      <c r="C183" s="917" t="s">
        <v>591</v>
      </c>
      <c r="D183" s="917"/>
      <c r="E183" s="917"/>
      <c r="F183" s="159" t="s">
        <v>401</v>
      </c>
      <c r="G183" s="159" t="s">
        <v>31</v>
      </c>
      <c r="H183" s="159" t="s">
        <v>31</v>
      </c>
      <c r="I183" s="159" t="s">
        <v>3016</v>
      </c>
      <c r="J183" s="160" t="s">
        <v>31</v>
      </c>
      <c r="K183" s="159" t="s">
        <v>31</v>
      </c>
      <c r="L183" s="160" t="s">
        <v>31</v>
      </c>
      <c r="M183" s="161" t="s">
        <v>31</v>
      </c>
      <c r="N183" s="162" t="s">
        <v>31</v>
      </c>
      <c r="Q183" s="137" t="s">
        <v>591</v>
      </c>
    </row>
    <row r="184" spans="1:23" s="132" customFormat="1" ht="33.75" x14ac:dyDescent="0.2">
      <c r="A184" s="165"/>
      <c r="B184" s="166" t="s">
        <v>518</v>
      </c>
      <c r="C184" s="904" t="s">
        <v>519</v>
      </c>
      <c r="D184" s="904"/>
      <c r="E184" s="904"/>
      <c r="F184" s="904"/>
      <c r="G184" s="904"/>
      <c r="H184" s="904"/>
      <c r="I184" s="904"/>
      <c r="J184" s="904"/>
      <c r="K184" s="904"/>
      <c r="L184" s="904"/>
      <c r="M184" s="904"/>
      <c r="N184" s="912"/>
      <c r="S184" s="137" t="s">
        <v>519</v>
      </c>
    </row>
    <row r="185" spans="1:23" s="132" customFormat="1" x14ac:dyDescent="0.2">
      <c r="A185" s="167"/>
      <c r="B185" s="166" t="s">
        <v>225</v>
      </c>
      <c r="C185" s="904" t="s">
        <v>255</v>
      </c>
      <c r="D185" s="904"/>
      <c r="E185" s="904"/>
      <c r="F185" s="168" t="s">
        <v>31</v>
      </c>
      <c r="G185" s="168" t="s">
        <v>31</v>
      </c>
      <c r="H185" s="168" t="s">
        <v>31</v>
      </c>
      <c r="I185" s="168" t="s">
        <v>31</v>
      </c>
      <c r="J185" s="169">
        <v>6.75</v>
      </c>
      <c r="K185" s="168" t="s">
        <v>520</v>
      </c>
      <c r="L185" s="169">
        <v>70.88</v>
      </c>
      <c r="M185" s="170" t="s">
        <v>31</v>
      </c>
      <c r="N185" s="171" t="s">
        <v>31</v>
      </c>
      <c r="T185" s="137" t="s">
        <v>255</v>
      </c>
    </row>
    <row r="186" spans="1:23" s="132" customFormat="1" x14ac:dyDescent="0.2">
      <c r="A186" s="167"/>
      <c r="B186" s="166" t="s">
        <v>235</v>
      </c>
      <c r="C186" s="904" t="s">
        <v>236</v>
      </c>
      <c r="D186" s="904"/>
      <c r="E186" s="904"/>
      <c r="F186" s="168" t="s">
        <v>31</v>
      </c>
      <c r="G186" s="168" t="s">
        <v>31</v>
      </c>
      <c r="H186" s="168" t="s">
        <v>31</v>
      </c>
      <c r="I186" s="168" t="s">
        <v>31</v>
      </c>
      <c r="J186" s="169">
        <v>8.2899999999999991</v>
      </c>
      <c r="K186" s="168" t="s">
        <v>520</v>
      </c>
      <c r="L186" s="169">
        <v>87.05</v>
      </c>
      <c r="M186" s="170" t="s">
        <v>31</v>
      </c>
      <c r="N186" s="171" t="s">
        <v>31</v>
      </c>
      <c r="T186" s="137" t="s">
        <v>236</v>
      </c>
    </row>
    <row r="187" spans="1:23" s="132" customFormat="1" x14ac:dyDescent="0.2">
      <c r="A187" s="167"/>
      <c r="B187" s="166" t="s">
        <v>238</v>
      </c>
      <c r="C187" s="904" t="s">
        <v>239</v>
      </c>
      <c r="D187" s="904"/>
      <c r="E187" s="904"/>
      <c r="F187" s="168" t="s">
        <v>31</v>
      </c>
      <c r="G187" s="168" t="s">
        <v>31</v>
      </c>
      <c r="H187" s="168" t="s">
        <v>31</v>
      </c>
      <c r="I187" s="168" t="s">
        <v>31</v>
      </c>
      <c r="J187" s="169">
        <v>0.81</v>
      </c>
      <c r="K187" s="168" t="s">
        <v>520</v>
      </c>
      <c r="L187" s="169">
        <v>8.51</v>
      </c>
      <c r="M187" s="170" t="s">
        <v>31</v>
      </c>
      <c r="N187" s="171" t="s">
        <v>31</v>
      </c>
      <c r="T187" s="137" t="s">
        <v>239</v>
      </c>
    </row>
    <row r="188" spans="1:23" s="132" customFormat="1" x14ac:dyDescent="0.2">
      <c r="A188" s="167"/>
      <c r="B188" s="166" t="s">
        <v>256</v>
      </c>
      <c r="C188" s="904" t="s">
        <v>257</v>
      </c>
      <c r="D188" s="904"/>
      <c r="E188" s="904"/>
      <c r="F188" s="168" t="s">
        <v>31</v>
      </c>
      <c r="G188" s="168" t="s">
        <v>31</v>
      </c>
      <c r="H188" s="168" t="s">
        <v>31</v>
      </c>
      <c r="I188" s="168" t="s">
        <v>31</v>
      </c>
      <c r="J188" s="169">
        <v>0.37</v>
      </c>
      <c r="K188" s="168" t="s">
        <v>31</v>
      </c>
      <c r="L188" s="169">
        <v>3.11</v>
      </c>
      <c r="M188" s="170" t="s">
        <v>31</v>
      </c>
      <c r="N188" s="171" t="s">
        <v>31</v>
      </c>
      <c r="T188" s="137" t="s">
        <v>257</v>
      </c>
    </row>
    <row r="189" spans="1:23" s="132" customFormat="1" x14ac:dyDescent="0.2">
      <c r="A189" s="167"/>
      <c r="B189" s="166" t="s">
        <v>31</v>
      </c>
      <c r="C189" s="904" t="s">
        <v>258</v>
      </c>
      <c r="D189" s="904"/>
      <c r="E189" s="904"/>
      <c r="F189" s="168" t="s">
        <v>241</v>
      </c>
      <c r="G189" s="168" t="s">
        <v>528</v>
      </c>
      <c r="H189" s="168" t="s">
        <v>520</v>
      </c>
      <c r="I189" s="168" t="s">
        <v>3017</v>
      </c>
      <c r="J189" s="169" t="s">
        <v>31</v>
      </c>
      <c r="K189" s="168" t="s">
        <v>31</v>
      </c>
      <c r="L189" s="169" t="s">
        <v>31</v>
      </c>
      <c r="M189" s="170" t="s">
        <v>31</v>
      </c>
      <c r="N189" s="171" t="s">
        <v>31</v>
      </c>
      <c r="U189" s="137" t="s">
        <v>258</v>
      </c>
    </row>
    <row r="190" spans="1:23" s="132" customFormat="1" x14ac:dyDescent="0.2">
      <c r="A190" s="167"/>
      <c r="B190" s="166" t="s">
        <v>31</v>
      </c>
      <c r="C190" s="904" t="s">
        <v>240</v>
      </c>
      <c r="D190" s="904"/>
      <c r="E190" s="904"/>
      <c r="F190" s="168" t="s">
        <v>241</v>
      </c>
      <c r="G190" s="168" t="s">
        <v>530</v>
      </c>
      <c r="H190" s="168" t="s">
        <v>520</v>
      </c>
      <c r="I190" s="168" t="s">
        <v>3018</v>
      </c>
      <c r="J190" s="169" t="s">
        <v>31</v>
      </c>
      <c r="K190" s="168" t="s">
        <v>31</v>
      </c>
      <c r="L190" s="169" t="s">
        <v>31</v>
      </c>
      <c r="M190" s="170" t="s">
        <v>31</v>
      </c>
      <c r="N190" s="171" t="s">
        <v>31</v>
      </c>
      <c r="U190" s="137" t="s">
        <v>240</v>
      </c>
    </row>
    <row r="191" spans="1:23" s="132" customFormat="1" x14ac:dyDescent="0.2">
      <c r="A191" s="167"/>
      <c r="B191" s="166" t="s">
        <v>31</v>
      </c>
      <c r="C191" s="917" t="s">
        <v>244</v>
      </c>
      <c r="D191" s="917"/>
      <c r="E191" s="917"/>
      <c r="F191" s="159" t="s">
        <v>31</v>
      </c>
      <c r="G191" s="159" t="s">
        <v>31</v>
      </c>
      <c r="H191" s="159" t="s">
        <v>31</v>
      </c>
      <c r="I191" s="159" t="s">
        <v>31</v>
      </c>
      <c r="J191" s="160">
        <v>15.41</v>
      </c>
      <c r="K191" s="159" t="s">
        <v>31</v>
      </c>
      <c r="L191" s="160">
        <v>161.04</v>
      </c>
      <c r="M191" s="161" t="s">
        <v>31</v>
      </c>
      <c r="N191" s="162" t="s">
        <v>31</v>
      </c>
      <c r="V191" s="137" t="s">
        <v>244</v>
      </c>
    </row>
    <row r="192" spans="1:23" s="132" customFormat="1" x14ac:dyDescent="0.2">
      <c r="A192" s="167"/>
      <c r="B192" s="166" t="s">
        <v>31</v>
      </c>
      <c r="C192" s="904" t="s">
        <v>245</v>
      </c>
      <c r="D192" s="904"/>
      <c r="E192" s="904"/>
      <c r="F192" s="168" t="s">
        <v>31</v>
      </c>
      <c r="G192" s="168" t="s">
        <v>31</v>
      </c>
      <c r="H192" s="168" t="s">
        <v>31</v>
      </c>
      <c r="I192" s="168" t="s">
        <v>31</v>
      </c>
      <c r="J192" s="169" t="s">
        <v>31</v>
      </c>
      <c r="K192" s="168" t="s">
        <v>31</v>
      </c>
      <c r="L192" s="169">
        <v>79.39</v>
      </c>
      <c r="M192" s="170" t="s">
        <v>31</v>
      </c>
      <c r="N192" s="171" t="s">
        <v>31</v>
      </c>
      <c r="U192" s="137" t="s">
        <v>245</v>
      </c>
    </row>
    <row r="193" spans="1:23" s="132" customFormat="1" ht="22.5" x14ac:dyDescent="0.2">
      <c r="A193" s="167"/>
      <c r="B193" s="166" t="s">
        <v>532</v>
      </c>
      <c r="C193" s="904" t="s">
        <v>533</v>
      </c>
      <c r="D193" s="904"/>
      <c r="E193" s="904"/>
      <c r="F193" s="168" t="s">
        <v>144</v>
      </c>
      <c r="G193" s="168" t="s">
        <v>534</v>
      </c>
      <c r="H193" s="168" t="s">
        <v>31</v>
      </c>
      <c r="I193" s="168" t="s">
        <v>534</v>
      </c>
      <c r="J193" s="169" t="s">
        <v>31</v>
      </c>
      <c r="K193" s="168" t="s">
        <v>31</v>
      </c>
      <c r="L193" s="169">
        <v>96.86</v>
      </c>
      <c r="M193" s="170" t="s">
        <v>31</v>
      </c>
      <c r="N193" s="171" t="s">
        <v>31</v>
      </c>
      <c r="U193" s="137" t="s">
        <v>533</v>
      </c>
    </row>
    <row r="194" spans="1:23" s="132" customFormat="1" ht="22.5" x14ac:dyDescent="0.2">
      <c r="A194" s="167"/>
      <c r="B194" s="166" t="s">
        <v>535</v>
      </c>
      <c r="C194" s="904" t="s">
        <v>536</v>
      </c>
      <c r="D194" s="904"/>
      <c r="E194" s="904"/>
      <c r="F194" s="168" t="s">
        <v>144</v>
      </c>
      <c r="G194" s="168" t="s">
        <v>537</v>
      </c>
      <c r="H194" s="168" t="s">
        <v>31</v>
      </c>
      <c r="I194" s="168" t="s">
        <v>537</v>
      </c>
      <c r="J194" s="169" t="s">
        <v>31</v>
      </c>
      <c r="K194" s="168" t="s">
        <v>31</v>
      </c>
      <c r="L194" s="169">
        <v>63.51</v>
      </c>
      <c r="M194" s="170" t="s">
        <v>31</v>
      </c>
      <c r="N194" s="171" t="s">
        <v>31</v>
      </c>
      <c r="U194" s="137" t="s">
        <v>536</v>
      </c>
    </row>
    <row r="195" spans="1:23" s="132" customFormat="1" x14ac:dyDescent="0.2">
      <c r="A195" s="172"/>
      <c r="B195" s="173"/>
      <c r="C195" s="918" t="s">
        <v>252</v>
      </c>
      <c r="D195" s="918"/>
      <c r="E195" s="918"/>
      <c r="F195" s="174" t="s">
        <v>31</v>
      </c>
      <c r="G195" s="174" t="s">
        <v>31</v>
      </c>
      <c r="H195" s="174" t="s">
        <v>31</v>
      </c>
      <c r="I195" s="174" t="s">
        <v>31</v>
      </c>
      <c r="J195" s="175" t="s">
        <v>31</v>
      </c>
      <c r="K195" s="174" t="s">
        <v>31</v>
      </c>
      <c r="L195" s="175">
        <v>321.41000000000003</v>
      </c>
      <c r="M195" s="161" t="s">
        <v>31</v>
      </c>
      <c r="N195" s="176" t="s">
        <v>31</v>
      </c>
      <c r="W195" s="137" t="s">
        <v>252</v>
      </c>
    </row>
    <row r="196" spans="1:23" s="132" customFormat="1" ht="22.5" x14ac:dyDescent="0.2">
      <c r="A196" s="157" t="s">
        <v>351</v>
      </c>
      <c r="B196" s="158" t="s">
        <v>3019</v>
      </c>
      <c r="C196" s="917" t="s">
        <v>3020</v>
      </c>
      <c r="D196" s="917"/>
      <c r="E196" s="917"/>
      <c r="F196" s="159" t="s">
        <v>401</v>
      </c>
      <c r="G196" s="159" t="s">
        <v>31</v>
      </c>
      <c r="H196" s="159" t="s">
        <v>31</v>
      </c>
      <c r="I196" s="159" t="s">
        <v>3021</v>
      </c>
      <c r="J196" s="160">
        <v>151.28</v>
      </c>
      <c r="K196" s="159" t="s">
        <v>31</v>
      </c>
      <c r="L196" s="160">
        <v>1461.36</v>
      </c>
      <c r="M196" s="161" t="s">
        <v>31</v>
      </c>
      <c r="N196" s="162" t="s">
        <v>31</v>
      </c>
      <c r="Q196" s="137" t="s">
        <v>3020</v>
      </c>
    </row>
    <row r="197" spans="1:23" s="132" customFormat="1" ht="22.5" x14ac:dyDescent="0.2">
      <c r="A197" s="157" t="s">
        <v>356</v>
      </c>
      <c r="B197" s="158" t="s">
        <v>604</v>
      </c>
      <c r="C197" s="917" t="s">
        <v>605</v>
      </c>
      <c r="D197" s="917"/>
      <c r="E197" s="917"/>
      <c r="F197" s="159" t="s">
        <v>401</v>
      </c>
      <c r="G197" s="159" t="s">
        <v>31</v>
      </c>
      <c r="H197" s="159" t="s">
        <v>31</v>
      </c>
      <c r="I197" s="159" t="s">
        <v>1054</v>
      </c>
      <c r="J197" s="160" t="s">
        <v>31</v>
      </c>
      <c r="K197" s="159" t="s">
        <v>31</v>
      </c>
      <c r="L197" s="160" t="s">
        <v>31</v>
      </c>
      <c r="M197" s="161" t="s">
        <v>31</v>
      </c>
      <c r="N197" s="162" t="s">
        <v>31</v>
      </c>
      <c r="Q197" s="137" t="s">
        <v>605</v>
      </c>
    </row>
    <row r="198" spans="1:23" s="132" customFormat="1" ht="33.75" x14ac:dyDescent="0.2">
      <c r="A198" s="165"/>
      <c r="B198" s="166" t="s">
        <v>518</v>
      </c>
      <c r="C198" s="904" t="s">
        <v>519</v>
      </c>
      <c r="D198" s="904"/>
      <c r="E198" s="904"/>
      <c r="F198" s="904"/>
      <c r="G198" s="904"/>
      <c r="H198" s="904"/>
      <c r="I198" s="904"/>
      <c r="J198" s="904"/>
      <c r="K198" s="904"/>
      <c r="L198" s="904"/>
      <c r="M198" s="904"/>
      <c r="N198" s="912"/>
      <c r="S198" s="137" t="s">
        <v>519</v>
      </c>
    </row>
    <row r="199" spans="1:23" s="132" customFormat="1" x14ac:dyDescent="0.2">
      <c r="A199" s="167"/>
      <c r="B199" s="166" t="s">
        <v>225</v>
      </c>
      <c r="C199" s="904" t="s">
        <v>255</v>
      </c>
      <c r="D199" s="904"/>
      <c r="E199" s="904"/>
      <c r="F199" s="168" t="s">
        <v>31</v>
      </c>
      <c r="G199" s="168" t="s">
        <v>31</v>
      </c>
      <c r="H199" s="168" t="s">
        <v>31</v>
      </c>
      <c r="I199" s="168" t="s">
        <v>31</v>
      </c>
      <c r="J199" s="169">
        <v>30.67</v>
      </c>
      <c r="K199" s="168" t="s">
        <v>520</v>
      </c>
      <c r="L199" s="169">
        <v>195.52</v>
      </c>
      <c r="M199" s="170" t="s">
        <v>31</v>
      </c>
      <c r="N199" s="171" t="s">
        <v>31</v>
      </c>
      <c r="T199" s="137" t="s">
        <v>255</v>
      </c>
    </row>
    <row r="200" spans="1:23" s="132" customFormat="1" x14ac:dyDescent="0.2">
      <c r="A200" s="167"/>
      <c r="B200" s="166" t="s">
        <v>235</v>
      </c>
      <c r="C200" s="904" t="s">
        <v>236</v>
      </c>
      <c r="D200" s="904"/>
      <c r="E200" s="904"/>
      <c r="F200" s="168" t="s">
        <v>31</v>
      </c>
      <c r="G200" s="168" t="s">
        <v>31</v>
      </c>
      <c r="H200" s="168" t="s">
        <v>31</v>
      </c>
      <c r="I200" s="168" t="s">
        <v>31</v>
      </c>
      <c r="J200" s="169">
        <v>0.24</v>
      </c>
      <c r="K200" s="168" t="s">
        <v>520</v>
      </c>
      <c r="L200" s="169">
        <v>1.53</v>
      </c>
      <c r="M200" s="170" t="s">
        <v>31</v>
      </c>
      <c r="N200" s="171" t="s">
        <v>31</v>
      </c>
      <c r="T200" s="137" t="s">
        <v>236</v>
      </c>
    </row>
    <row r="201" spans="1:23" s="132" customFormat="1" x14ac:dyDescent="0.2">
      <c r="A201" s="167"/>
      <c r="B201" s="166" t="s">
        <v>256</v>
      </c>
      <c r="C201" s="904" t="s">
        <v>257</v>
      </c>
      <c r="D201" s="904"/>
      <c r="E201" s="904"/>
      <c r="F201" s="168" t="s">
        <v>31</v>
      </c>
      <c r="G201" s="168" t="s">
        <v>31</v>
      </c>
      <c r="H201" s="168" t="s">
        <v>31</v>
      </c>
      <c r="I201" s="168" t="s">
        <v>31</v>
      </c>
      <c r="J201" s="169">
        <v>7.53</v>
      </c>
      <c r="K201" s="168" t="s">
        <v>31</v>
      </c>
      <c r="L201" s="169">
        <v>38.4</v>
      </c>
      <c r="M201" s="170" t="s">
        <v>31</v>
      </c>
      <c r="N201" s="171" t="s">
        <v>31</v>
      </c>
      <c r="T201" s="137" t="s">
        <v>257</v>
      </c>
    </row>
    <row r="202" spans="1:23" s="132" customFormat="1" x14ac:dyDescent="0.2">
      <c r="A202" s="167"/>
      <c r="B202" s="166" t="s">
        <v>31</v>
      </c>
      <c r="C202" s="904" t="s">
        <v>258</v>
      </c>
      <c r="D202" s="904"/>
      <c r="E202" s="904"/>
      <c r="F202" s="168" t="s">
        <v>241</v>
      </c>
      <c r="G202" s="168" t="s">
        <v>607</v>
      </c>
      <c r="H202" s="168" t="s">
        <v>520</v>
      </c>
      <c r="I202" s="168" t="s">
        <v>3022</v>
      </c>
      <c r="J202" s="169" t="s">
        <v>31</v>
      </c>
      <c r="K202" s="168" t="s">
        <v>31</v>
      </c>
      <c r="L202" s="169" t="s">
        <v>31</v>
      </c>
      <c r="M202" s="170" t="s">
        <v>31</v>
      </c>
      <c r="N202" s="171" t="s">
        <v>31</v>
      </c>
      <c r="U202" s="137" t="s">
        <v>258</v>
      </c>
    </row>
    <row r="203" spans="1:23" s="132" customFormat="1" x14ac:dyDescent="0.2">
      <c r="A203" s="167"/>
      <c r="B203" s="166" t="s">
        <v>31</v>
      </c>
      <c r="C203" s="917" t="s">
        <v>244</v>
      </c>
      <c r="D203" s="917"/>
      <c r="E203" s="917"/>
      <c r="F203" s="159" t="s">
        <v>31</v>
      </c>
      <c r="G203" s="159" t="s">
        <v>31</v>
      </c>
      <c r="H203" s="159" t="s">
        <v>31</v>
      </c>
      <c r="I203" s="159" t="s">
        <v>31</v>
      </c>
      <c r="J203" s="160">
        <v>38.44</v>
      </c>
      <c r="K203" s="159" t="s">
        <v>31</v>
      </c>
      <c r="L203" s="160">
        <v>235.45</v>
      </c>
      <c r="M203" s="161" t="s">
        <v>31</v>
      </c>
      <c r="N203" s="162" t="s">
        <v>31</v>
      </c>
      <c r="V203" s="137" t="s">
        <v>244</v>
      </c>
    </row>
    <row r="204" spans="1:23" s="132" customFormat="1" x14ac:dyDescent="0.2">
      <c r="A204" s="167"/>
      <c r="B204" s="166" t="s">
        <v>31</v>
      </c>
      <c r="C204" s="904" t="s">
        <v>245</v>
      </c>
      <c r="D204" s="904"/>
      <c r="E204" s="904"/>
      <c r="F204" s="168" t="s">
        <v>31</v>
      </c>
      <c r="G204" s="168" t="s">
        <v>31</v>
      </c>
      <c r="H204" s="168" t="s">
        <v>31</v>
      </c>
      <c r="I204" s="168" t="s">
        <v>31</v>
      </c>
      <c r="J204" s="169" t="s">
        <v>31</v>
      </c>
      <c r="K204" s="168" t="s">
        <v>31</v>
      </c>
      <c r="L204" s="169">
        <v>195.52</v>
      </c>
      <c r="M204" s="170" t="s">
        <v>31</v>
      </c>
      <c r="N204" s="171" t="s">
        <v>31</v>
      </c>
      <c r="U204" s="137" t="s">
        <v>245</v>
      </c>
    </row>
    <row r="205" spans="1:23" s="132" customFormat="1" ht="22.5" x14ac:dyDescent="0.2">
      <c r="A205" s="167"/>
      <c r="B205" s="166" t="s">
        <v>609</v>
      </c>
      <c r="C205" s="904" t="s">
        <v>610</v>
      </c>
      <c r="D205" s="904"/>
      <c r="E205" s="904"/>
      <c r="F205" s="168" t="s">
        <v>144</v>
      </c>
      <c r="G205" s="168" t="s">
        <v>611</v>
      </c>
      <c r="H205" s="168" t="s">
        <v>31</v>
      </c>
      <c r="I205" s="168" t="s">
        <v>611</v>
      </c>
      <c r="J205" s="169" t="s">
        <v>31</v>
      </c>
      <c r="K205" s="168" t="s">
        <v>31</v>
      </c>
      <c r="L205" s="169">
        <v>240.49</v>
      </c>
      <c r="M205" s="170" t="s">
        <v>31</v>
      </c>
      <c r="N205" s="171" t="s">
        <v>31</v>
      </c>
      <c r="U205" s="137" t="s">
        <v>610</v>
      </c>
    </row>
    <row r="206" spans="1:23" s="132" customFormat="1" ht="22.5" x14ac:dyDescent="0.2">
      <c r="A206" s="167"/>
      <c r="B206" s="166" t="s">
        <v>612</v>
      </c>
      <c r="C206" s="904" t="s">
        <v>613</v>
      </c>
      <c r="D206" s="904"/>
      <c r="E206" s="904"/>
      <c r="F206" s="168" t="s">
        <v>144</v>
      </c>
      <c r="G206" s="168" t="s">
        <v>614</v>
      </c>
      <c r="H206" s="168" t="s">
        <v>31</v>
      </c>
      <c r="I206" s="168" t="s">
        <v>614</v>
      </c>
      <c r="J206" s="169" t="s">
        <v>31</v>
      </c>
      <c r="K206" s="168" t="s">
        <v>31</v>
      </c>
      <c r="L206" s="169">
        <v>146.63999999999999</v>
      </c>
      <c r="M206" s="170" t="s">
        <v>31</v>
      </c>
      <c r="N206" s="171" t="s">
        <v>31</v>
      </c>
      <c r="U206" s="137" t="s">
        <v>613</v>
      </c>
    </row>
    <row r="207" spans="1:23" s="132" customFormat="1" x14ac:dyDescent="0.2">
      <c r="A207" s="172"/>
      <c r="B207" s="173"/>
      <c r="C207" s="918" t="s">
        <v>252</v>
      </c>
      <c r="D207" s="918"/>
      <c r="E207" s="918"/>
      <c r="F207" s="174" t="s">
        <v>31</v>
      </c>
      <c r="G207" s="174" t="s">
        <v>31</v>
      </c>
      <c r="H207" s="174" t="s">
        <v>31</v>
      </c>
      <c r="I207" s="174" t="s">
        <v>31</v>
      </c>
      <c r="J207" s="175" t="s">
        <v>31</v>
      </c>
      <c r="K207" s="174" t="s">
        <v>31</v>
      </c>
      <c r="L207" s="175">
        <v>622.58000000000004</v>
      </c>
      <c r="M207" s="161" t="s">
        <v>31</v>
      </c>
      <c r="N207" s="176" t="s">
        <v>31</v>
      </c>
      <c r="W207" s="137" t="s">
        <v>252</v>
      </c>
    </row>
    <row r="208" spans="1:23" s="132" customFormat="1" ht="33.75" x14ac:dyDescent="0.2">
      <c r="A208" s="157" t="s">
        <v>359</v>
      </c>
      <c r="B208" s="158" t="s">
        <v>1915</v>
      </c>
      <c r="C208" s="917" t="s">
        <v>1916</v>
      </c>
      <c r="D208" s="917"/>
      <c r="E208" s="917"/>
      <c r="F208" s="159" t="s">
        <v>401</v>
      </c>
      <c r="G208" s="159" t="s">
        <v>31</v>
      </c>
      <c r="H208" s="159" t="s">
        <v>31</v>
      </c>
      <c r="I208" s="159" t="s">
        <v>3023</v>
      </c>
      <c r="J208" s="160">
        <v>535.46</v>
      </c>
      <c r="K208" s="159" t="s">
        <v>31</v>
      </c>
      <c r="L208" s="160">
        <v>2785.46</v>
      </c>
      <c r="M208" s="161" t="s">
        <v>31</v>
      </c>
      <c r="N208" s="162" t="s">
        <v>31</v>
      </c>
      <c r="Q208" s="137" t="s">
        <v>1916</v>
      </c>
    </row>
    <row r="209" spans="1:25" s="132" customFormat="1" ht="22.5" x14ac:dyDescent="0.2">
      <c r="A209" s="157" t="s">
        <v>364</v>
      </c>
      <c r="B209" s="158" t="s">
        <v>3024</v>
      </c>
      <c r="C209" s="917" t="s">
        <v>3025</v>
      </c>
      <c r="D209" s="917"/>
      <c r="E209" s="917"/>
      <c r="F209" s="159" t="s">
        <v>650</v>
      </c>
      <c r="G209" s="159" t="s">
        <v>31</v>
      </c>
      <c r="H209" s="159" t="s">
        <v>31</v>
      </c>
      <c r="I209" s="159" t="s">
        <v>3026</v>
      </c>
      <c r="J209" s="160" t="s">
        <v>31</v>
      </c>
      <c r="K209" s="159" t="s">
        <v>31</v>
      </c>
      <c r="L209" s="160" t="s">
        <v>31</v>
      </c>
      <c r="M209" s="161" t="s">
        <v>31</v>
      </c>
      <c r="N209" s="162" t="s">
        <v>31</v>
      </c>
      <c r="Q209" s="137" t="s">
        <v>3025</v>
      </c>
    </row>
    <row r="210" spans="1:25" s="132" customFormat="1" x14ac:dyDescent="0.2">
      <c r="A210" s="163"/>
      <c r="B210" s="164"/>
      <c r="C210" s="904" t="s">
        <v>3027</v>
      </c>
      <c r="D210" s="904"/>
      <c r="E210" s="904"/>
      <c r="F210" s="904"/>
      <c r="G210" s="904"/>
      <c r="H210" s="904"/>
      <c r="I210" s="904"/>
      <c r="J210" s="904"/>
      <c r="K210" s="904"/>
      <c r="L210" s="904"/>
      <c r="M210" s="904"/>
      <c r="N210" s="912"/>
      <c r="R210" s="137" t="s">
        <v>3027</v>
      </c>
    </row>
    <row r="211" spans="1:25" s="132" customFormat="1" ht="33.75" x14ac:dyDescent="0.2">
      <c r="A211" s="165"/>
      <c r="B211" s="166" t="s">
        <v>518</v>
      </c>
      <c r="C211" s="904" t="s">
        <v>519</v>
      </c>
      <c r="D211" s="904"/>
      <c r="E211" s="904"/>
      <c r="F211" s="904"/>
      <c r="G211" s="904"/>
      <c r="H211" s="904"/>
      <c r="I211" s="904"/>
      <c r="J211" s="904"/>
      <c r="K211" s="904"/>
      <c r="L211" s="904"/>
      <c r="M211" s="904"/>
      <c r="N211" s="912"/>
      <c r="S211" s="137" t="s">
        <v>519</v>
      </c>
    </row>
    <row r="212" spans="1:25" s="132" customFormat="1" x14ac:dyDescent="0.2">
      <c r="A212" s="167"/>
      <c r="B212" s="166" t="s">
        <v>225</v>
      </c>
      <c r="C212" s="904" t="s">
        <v>255</v>
      </c>
      <c r="D212" s="904"/>
      <c r="E212" s="904"/>
      <c r="F212" s="168" t="s">
        <v>31</v>
      </c>
      <c r="G212" s="168" t="s">
        <v>31</v>
      </c>
      <c r="H212" s="168" t="s">
        <v>31</v>
      </c>
      <c r="I212" s="168" t="s">
        <v>31</v>
      </c>
      <c r="J212" s="169">
        <v>212.59</v>
      </c>
      <c r="K212" s="168" t="s">
        <v>520</v>
      </c>
      <c r="L212" s="169">
        <v>47.83</v>
      </c>
      <c r="M212" s="170" t="s">
        <v>31</v>
      </c>
      <c r="N212" s="171" t="s">
        <v>31</v>
      </c>
      <c r="T212" s="137" t="s">
        <v>255</v>
      </c>
    </row>
    <row r="213" spans="1:25" s="132" customFormat="1" x14ac:dyDescent="0.2">
      <c r="A213" s="167"/>
      <c r="B213" s="166" t="s">
        <v>235</v>
      </c>
      <c r="C213" s="904" t="s">
        <v>236</v>
      </c>
      <c r="D213" s="904"/>
      <c r="E213" s="904"/>
      <c r="F213" s="168" t="s">
        <v>31</v>
      </c>
      <c r="G213" s="168" t="s">
        <v>31</v>
      </c>
      <c r="H213" s="168" t="s">
        <v>31</v>
      </c>
      <c r="I213" s="168" t="s">
        <v>31</v>
      </c>
      <c r="J213" s="169">
        <v>576.41</v>
      </c>
      <c r="K213" s="168" t="s">
        <v>520</v>
      </c>
      <c r="L213" s="169">
        <v>129.69</v>
      </c>
      <c r="M213" s="170" t="s">
        <v>31</v>
      </c>
      <c r="N213" s="171" t="s">
        <v>31</v>
      </c>
      <c r="T213" s="137" t="s">
        <v>236</v>
      </c>
    </row>
    <row r="214" spans="1:25" s="132" customFormat="1" x14ac:dyDescent="0.2">
      <c r="A214" s="167"/>
      <c r="B214" s="166" t="s">
        <v>256</v>
      </c>
      <c r="C214" s="904" t="s">
        <v>257</v>
      </c>
      <c r="D214" s="904"/>
      <c r="E214" s="904"/>
      <c r="F214" s="168" t="s">
        <v>31</v>
      </c>
      <c r="G214" s="168" t="s">
        <v>31</v>
      </c>
      <c r="H214" s="168" t="s">
        <v>31</v>
      </c>
      <c r="I214" s="168" t="s">
        <v>31</v>
      </c>
      <c r="J214" s="169">
        <v>408.16</v>
      </c>
      <c r="K214" s="168" t="s">
        <v>31</v>
      </c>
      <c r="L214" s="169">
        <v>73.47</v>
      </c>
      <c r="M214" s="170" t="s">
        <v>31</v>
      </c>
      <c r="N214" s="171" t="s">
        <v>31</v>
      </c>
      <c r="T214" s="137" t="s">
        <v>257</v>
      </c>
    </row>
    <row r="215" spans="1:25" s="132" customFormat="1" x14ac:dyDescent="0.2">
      <c r="A215" s="167"/>
      <c r="B215" s="166" t="s">
        <v>31</v>
      </c>
      <c r="C215" s="904" t="s">
        <v>258</v>
      </c>
      <c r="D215" s="904"/>
      <c r="E215" s="904"/>
      <c r="F215" s="168" t="s">
        <v>241</v>
      </c>
      <c r="G215" s="168" t="s">
        <v>3028</v>
      </c>
      <c r="H215" s="168" t="s">
        <v>520</v>
      </c>
      <c r="I215" s="168" t="s">
        <v>3029</v>
      </c>
      <c r="J215" s="169" t="s">
        <v>31</v>
      </c>
      <c r="K215" s="168" t="s">
        <v>31</v>
      </c>
      <c r="L215" s="169" t="s">
        <v>31</v>
      </c>
      <c r="M215" s="170" t="s">
        <v>31</v>
      </c>
      <c r="N215" s="171" t="s">
        <v>31</v>
      </c>
      <c r="U215" s="137" t="s">
        <v>258</v>
      </c>
    </row>
    <row r="216" spans="1:25" s="132" customFormat="1" x14ac:dyDescent="0.2">
      <c r="A216" s="167"/>
      <c r="B216" s="166" t="s">
        <v>31</v>
      </c>
      <c r="C216" s="917" t="s">
        <v>244</v>
      </c>
      <c r="D216" s="917"/>
      <c r="E216" s="917"/>
      <c r="F216" s="159" t="s">
        <v>31</v>
      </c>
      <c r="G216" s="159" t="s">
        <v>31</v>
      </c>
      <c r="H216" s="159" t="s">
        <v>31</v>
      </c>
      <c r="I216" s="159" t="s">
        <v>31</v>
      </c>
      <c r="J216" s="160">
        <v>1197.1600000000001</v>
      </c>
      <c r="K216" s="159" t="s">
        <v>31</v>
      </c>
      <c r="L216" s="160">
        <v>250.99</v>
      </c>
      <c r="M216" s="161" t="s">
        <v>31</v>
      </c>
      <c r="N216" s="162" t="s">
        <v>31</v>
      </c>
      <c r="V216" s="137" t="s">
        <v>244</v>
      </c>
    </row>
    <row r="217" spans="1:25" s="132" customFormat="1" x14ac:dyDescent="0.2">
      <c r="A217" s="167"/>
      <c r="B217" s="166" t="s">
        <v>31</v>
      </c>
      <c r="C217" s="904" t="s">
        <v>245</v>
      </c>
      <c r="D217" s="904"/>
      <c r="E217" s="904"/>
      <c r="F217" s="168" t="s">
        <v>31</v>
      </c>
      <c r="G217" s="168" t="s">
        <v>31</v>
      </c>
      <c r="H217" s="168" t="s">
        <v>31</v>
      </c>
      <c r="I217" s="168" t="s">
        <v>31</v>
      </c>
      <c r="J217" s="169" t="s">
        <v>31</v>
      </c>
      <c r="K217" s="168" t="s">
        <v>31</v>
      </c>
      <c r="L217" s="169">
        <v>47.83</v>
      </c>
      <c r="M217" s="170" t="s">
        <v>31</v>
      </c>
      <c r="N217" s="171" t="s">
        <v>31</v>
      </c>
      <c r="U217" s="137" t="s">
        <v>245</v>
      </c>
    </row>
    <row r="218" spans="1:25" s="132" customFormat="1" ht="33.75" x14ac:dyDescent="0.2">
      <c r="A218" s="167"/>
      <c r="B218" s="166" t="s">
        <v>3030</v>
      </c>
      <c r="C218" s="904" t="s">
        <v>3031</v>
      </c>
      <c r="D218" s="904"/>
      <c r="E218" s="904"/>
      <c r="F218" s="168" t="s">
        <v>144</v>
      </c>
      <c r="G218" s="168" t="s">
        <v>2229</v>
      </c>
      <c r="H218" s="168" t="s">
        <v>31</v>
      </c>
      <c r="I218" s="168" t="s">
        <v>2229</v>
      </c>
      <c r="J218" s="169" t="s">
        <v>31</v>
      </c>
      <c r="K218" s="168" t="s">
        <v>31</v>
      </c>
      <c r="L218" s="169">
        <v>62.18</v>
      </c>
      <c r="M218" s="170" t="s">
        <v>31</v>
      </c>
      <c r="N218" s="171" t="s">
        <v>31</v>
      </c>
      <c r="U218" s="137" t="s">
        <v>3031</v>
      </c>
    </row>
    <row r="219" spans="1:25" s="132" customFormat="1" ht="33.75" x14ac:dyDescent="0.2">
      <c r="A219" s="167"/>
      <c r="B219" s="166" t="s">
        <v>3032</v>
      </c>
      <c r="C219" s="904" t="s">
        <v>3033</v>
      </c>
      <c r="D219" s="904"/>
      <c r="E219" s="904"/>
      <c r="F219" s="168" t="s">
        <v>144</v>
      </c>
      <c r="G219" s="168" t="s">
        <v>804</v>
      </c>
      <c r="H219" s="168" t="s">
        <v>31</v>
      </c>
      <c r="I219" s="168" t="s">
        <v>804</v>
      </c>
      <c r="J219" s="169" t="s">
        <v>31</v>
      </c>
      <c r="K219" s="168" t="s">
        <v>31</v>
      </c>
      <c r="L219" s="169">
        <v>40.659999999999997</v>
      </c>
      <c r="M219" s="170" t="s">
        <v>31</v>
      </c>
      <c r="N219" s="171" t="s">
        <v>31</v>
      </c>
      <c r="U219" s="137" t="s">
        <v>3033</v>
      </c>
    </row>
    <row r="220" spans="1:25" s="132" customFormat="1" x14ac:dyDescent="0.2">
      <c r="A220" s="172"/>
      <c r="B220" s="173"/>
      <c r="C220" s="918" t="s">
        <v>252</v>
      </c>
      <c r="D220" s="918"/>
      <c r="E220" s="918"/>
      <c r="F220" s="174" t="s">
        <v>31</v>
      </c>
      <c r="G220" s="174" t="s">
        <v>31</v>
      </c>
      <c r="H220" s="174" t="s">
        <v>31</v>
      </c>
      <c r="I220" s="174" t="s">
        <v>31</v>
      </c>
      <c r="J220" s="175" t="s">
        <v>31</v>
      </c>
      <c r="K220" s="174" t="s">
        <v>31</v>
      </c>
      <c r="L220" s="175">
        <v>353.83</v>
      </c>
      <c r="M220" s="161" t="s">
        <v>31</v>
      </c>
      <c r="N220" s="176" t="s">
        <v>31</v>
      </c>
      <c r="W220" s="137" t="s">
        <v>252</v>
      </c>
    </row>
    <row r="221" spans="1:25" s="132" customFormat="1" ht="1.5" customHeight="1" x14ac:dyDescent="0.2">
      <c r="A221" s="177"/>
      <c r="B221" s="173"/>
      <c r="C221" s="173"/>
      <c r="D221" s="173"/>
      <c r="E221" s="173"/>
      <c r="F221" s="177"/>
      <c r="G221" s="177"/>
      <c r="H221" s="177"/>
      <c r="I221" s="177"/>
      <c r="J221" s="178"/>
      <c r="K221" s="177"/>
      <c r="L221" s="178"/>
      <c r="M221" s="168"/>
      <c r="N221" s="178"/>
    </row>
    <row r="222" spans="1:25" s="132" customFormat="1" x14ac:dyDescent="0.2">
      <c r="A222" s="179"/>
      <c r="B222" s="180" t="s">
        <v>31</v>
      </c>
      <c r="C222" s="918" t="s">
        <v>3034</v>
      </c>
      <c r="D222" s="918"/>
      <c r="E222" s="918"/>
      <c r="F222" s="918"/>
      <c r="G222" s="918"/>
      <c r="H222" s="918"/>
      <c r="I222" s="918"/>
      <c r="J222" s="918"/>
      <c r="K222" s="918"/>
      <c r="L222" s="181" t="s">
        <v>31</v>
      </c>
      <c r="M222" s="182"/>
      <c r="N222" s="183"/>
      <c r="X222" s="137" t="s">
        <v>3034</v>
      </c>
    </row>
    <row r="223" spans="1:25" s="132" customFormat="1" x14ac:dyDescent="0.2">
      <c r="A223" s="184"/>
      <c r="B223" s="166" t="s">
        <v>225</v>
      </c>
      <c r="C223" s="904" t="s">
        <v>269</v>
      </c>
      <c r="D223" s="904"/>
      <c r="E223" s="904"/>
      <c r="F223" s="904"/>
      <c r="G223" s="904"/>
      <c r="H223" s="904"/>
      <c r="I223" s="904"/>
      <c r="J223" s="904"/>
      <c r="K223" s="904"/>
      <c r="L223" s="185">
        <v>5892.76</v>
      </c>
      <c r="M223" s="186"/>
      <c r="N223" s="187" t="s">
        <v>31</v>
      </c>
      <c r="Y223" s="137" t="s">
        <v>269</v>
      </c>
    </row>
    <row r="224" spans="1:25" s="132" customFormat="1" x14ac:dyDescent="0.2">
      <c r="A224" s="184"/>
      <c r="B224" s="166" t="s">
        <v>31</v>
      </c>
      <c r="C224" s="904" t="s">
        <v>270</v>
      </c>
      <c r="D224" s="904"/>
      <c r="E224" s="904"/>
      <c r="F224" s="904"/>
      <c r="G224" s="904"/>
      <c r="H224" s="904"/>
      <c r="I224" s="904"/>
      <c r="J224" s="904"/>
      <c r="K224" s="904"/>
      <c r="L224" s="185" t="s">
        <v>31</v>
      </c>
      <c r="M224" s="186"/>
      <c r="N224" s="187" t="s">
        <v>31</v>
      </c>
      <c r="Y224" s="137" t="s">
        <v>270</v>
      </c>
    </row>
    <row r="225" spans="1:26" s="132" customFormat="1" x14ac:dyDescent="0.2">
      <c r="A225" s="184"/>
      <c r="B225" s="166" t="s">
        <v>31</v>
      </c>
      <c r="C225" s="904" t="s">
        <v>271</v>
      </c>
      <c r="D225" s="904"/>
      <c r="E225" s="904"/>
      <c r="F225" s="904"/>
      <c r="G225" s="904"/>
      <c r="H225" s="904"/>
      <c r="I225" s="904"/>
      <c r="J225" s="904"/>
      <c r="K225" s="904"/>
      <c r="L225" s="185">
        <v>342.09</v>
      </c>
      <c r="M225" s="186"/>
      <c r="N225" s="187" t="s">
        <v>31</v>
      </c>
      <c r="Y225" s="137" t="s">
        <v>271</v>
      </c>
    </row>
    <row r="226" spans="1:26" s="132" customFormat="1" x14ac:dyDescent="0.2">
      <c r="A226" s="184"/>
      <c r="B226" s="166" t="s">
        <v>31</v>
      </c>
      <c r="C226" s="904" t="s">
        <v>272</v>
      </c>
      <c r="D226" s="904"/>
      <c r="E226" s="904"/>
      <c r="F226" s="904"/>
      <c r="G226" s="904"/>
      <c r="H226" s="904"/>
      <c r="I226" s="904"/>
      <c r="J226" s="904"/>
      <c r="K226" s="904"/>
      <c r="L226" s="185">
        <v>254.72</v>
      </c>
      <c r="M226" s="186"/>
      <c r="N226" s="187" t="s">
        <v>31</v>
      </c>
      <c r="Y226" s="137" t="s">
        <v>272</v>
      </c>
    </row>
    <row r="227" spans="1:26" s="132" customFormat="1" x14ac:dyDescent="0.2">
      <c r="A227" s="184"/>
      <c r="B227" s="166" t="s">
        <v>31</v>
      </c>
      <c r="C227" s="904" t="s">
        <v>273</v>
      </c>
      <c r="D227" s="904"/>
      <c r="E227" s="904"/>
      <c r="F227" s="904"/>
      <c r="G227" s="904"/>
      <c r="H227" s="904"/>
      <c r="I227" s="904"/>
      <c r="J227" s="904"/>
      <c r="K227" s="904"/>
      <c r="L227" s="185">
        <v>4581.96</v>
      </c>
      <c r="M227" s="186"/>
      <c r="N227" s="187" t="s">
        <v>31</v>
      </c>
      <c r="Y227" s="137" t="s">
        <v>273</v>
      </c>
    </row>
    <row r="228" spans="1:26" s="132" customFormat="1" x14ac:dyDescent="0.2">
      <c r="A228" s="184"/>
      <c r="B228" s="166" t="s">
        <v>31</v>
      </c>
      <c r="C228" s="904" t="s">
        <v>274</v>
      </c>
      <c r="D228" s="904"/>
      <c r="E228" s="904"/>
      <c r="F228" s="904"/>
      <c r="G228" s="904"/>
      <c r="H228" s="904"/>
      <c r="I228" s="904"/>
      <c r="J228" s="904"/>
      <c r="K228" s="904"/>
      <c r="L228" s="185">
        <v>437.97</v>
      </c>
      <c r="M228" s="186"/>
      <c r="N228" s="187" t="s">
        <v>31</v>
      </c>
      <c r="Y228" s="137" t="s">
        <v>274</v>
      </c>
    </row>
    <row r="229" spans="1:26" s="132" customFormat="1" x14ac:dyDescent="0.2">
      <c r="A229" s="184"/>
      <c r="B229" s="166" t="s">
        <v>31</v>
      </c>
      <c r="C229" s="904" t="s">
        <v>275</v>
      </c>
      <c r="D229" s="904"/>
      <c r="E229" s="904"/>
      <c r="F229" s="904"/>
      <c r="G229" s="904"/>
      <c r="H229" s="904"/>
      <c r="I229" s="904"/>
      <c r="J229" s="904"/>
      <c r="K229" s="904"/>
      <c r="L229" s="185">
        <v>276.02</v>
      </c>
      <c r="M229" s="186"/>
      <c r="N229" s="187" t="s">
        <v>31</v>
      </c>
      <c r="Y229" s="137" t="s">
        <v>275</v>
      </c>
    </row>
    <row r="230" spans="1:26" s="132" customFormat="1" x14ac:dyDescent="0.2">
      <c r="A230" s="184"/>
      <c r="B230" s="166" t="s">
        <v>31</v>
      </c>
      <c r="C230" s="904" t="s">
        <v>276</v>
      </c>
      <c r="D230" s="904"/>
      <c r="E230" s="904"/>
      <c r="F230" s="904"/>
      <c r="G230" s="904"/>
      <c r="H230" s="904"/>
      <c r="I230" s="904"/>
      <c r="J230" s="904"/>
      <c r="K230" s="904"/>
      <c r="L230" s="185">
        <v>354.25</v>
      </c>
      <c r="M230" s="186"/>
      <c r="N230" s="187" t="s">
        <v>31</v>
      </c>
      <c r="Y230" s="137" t="s">
        <v>276</v>
      </c>
    </row>
    <row r="231" spans="1:26" s="132" customFormat="1" x14ac:dyDescent="0.2">
      <c r="A231" s="184"/>
      <c r="B231" s="166" t="s">
        <v>31</v>
      </c>
      <c r="C231" s="904" t="s">
        <v>277</v>
      </c>
      <c r="D231" s="904"/>
      <c r="E231" s="904"/>
      <c r="F231" s="904"/>
      <c r="G231" s="904"/>
      <c r="H231" s="904"/>
      <c r="I231" s="904"/>
      <c r="J231" s="904"/>
      <c r="K231" s="904"/>
      <c r="L231" s="185">
        <v>437.97</v>
      </c>
      <c r="M231" s="186"/>
      <c r="N231" s="187" t="s">
        <v>31</v>
      </c>
      <c r="Y231" s="137" t="s">
        <v>277</v>
      </c>
    </row>
    <row r="232" spans="1:26" s="132" customFormat="1" x14ac:dyDescent="0.2">
      <c r="A232" s="184"/>
      <c r="B232" s="166" t="s">
        <v>31</v>
      </c>
      <c r="C232" s="904" t="s">
        <v>278</v>
      </c>
      <c r="D232" s="904"/>
      <c r="E232" s="904"/>
      <c r="F232" s="904"/>
      <c r="G232" s="904"/>
      <c r="H232" s="904"/>
      <c r="I232" s="904"/>
      <c r="J232" s="904"/>
      <c r="K232" s="904"/>
      <c r="L232" s="185">
        <v>276.02</v>
      </c>
      <c r="M232" s="186"/>
      <c r="N232" s="187" t="s">
        <v>31</v>
      </c>
      <c r="Y232" s="137" t="s">
        <v>278</v>
      </c>
    </row>
    <row r="233" spans="1:26" s="132" customFormat="1" x14ac:dyDescent="0.2">
      <c r="A233" s="184"/>
      <c r="B233" s="178" t="s">
        <v>31</v>
      </c>
      <c r="C233" s="919" t="s">
        <v>3035</v>
      </c>
      <c r="D233" s="919"/>
      <c r="E233" s="919"/>
      <c r="F233" s="919"/>
      <c r="G233" s="919"/>
      <c r="H233" s="919"/>
      <c r="I233" s="919"/>
      <c r="J233" s="919"/>
      <c r="K233" s="919"/>
      <c r="L233" s="188">
        <v>5892.76</v>
      </c>
      <c r="M233" s="189"/>
      <c r="N233" s="190"/>
      <c r="Z233" s="137" t="s">
        <v>3035</v>
      </c>
    </row>
    <row r="234" spans="1:26" s="132" customFormat="1" x14ac:dyDescent="0.2">
      <c r="A234" s="914" t="s">
        <v>3036</v>
      </c>
      <c r="B234" s="915"/>
      <c r="C234" s="915"/>
      <c r="D234" s="915"/>
      <c r="E234" s="915"/>
      <c r="F234" s="915"/>
      <c r="G234" s="915"/>
      <c r="H234" s="915"/>
      <c r="I234" s="915"/>
      <c r="J234" s="915"/>
      <c r="K234" s="915"/>
      <c r="L234" s="915"/>
      <c r="M234" s="915"/>
      <c r="N234" s="916"/>
      <c r="P234" s="137" t="s">
        <v>3036</v>
      </c>
    </row>
    <row r="235" spans="1:26" s="132" customFormat="1" ht="22.5" x14ac:dyDescent="0.2">
      <c r="A235" s="157" t="s">
        <v>366</v>
      </c>
      <c r="B235" s="158" t="s">
        <v>3037</v>
      </c>
      <c r="C235" s="917" t="s">
        <v>3038</v>
      </c>
      <c r="D235" s="917"/>
      <c r="E235" s="917"/>
      <c r="F235" s="159" t="s">
        <v>569</v>
      </c>
      <c r="G235" s="159" t="s">
        <v>31</v>
      </c>
      <c r="H235" s="159" t="s">
        <v>31</v>
      </c>
      <c r="I235" s="159" t="s">
        <v>747</v>
      </c>
      <c r="J235" s="160" t="s">
        <v>31</v>
      </c>
      <c r="K235" s="159" t="s">
        <v>31</v>
      </c>
      <c r="L235" s="160" t="s">
        <v>31</v>
      </c>
      <c r="M235" s="161" t="s">
        <v>31</v>
      </c>
      <c r="N235" s="162" t="s">
        <v>31</v>
      </c>
      <c r="Q235" s="137" t="s">
        <v>3038</v>
      </c>
    </row>
    <row r="236" spans="1:26" s="132" customFormat="1" x14ac:dyDescent="0.2">
      <c r="A236" s="163"/>
      <c r="B236" s="164"/>
      <c r="C236" s="904" t="s">
        <v>3039</v>
      </c>
      <c r="D236" s="904"/>
      <c r="E236" s="904"/>
      <c r="F236" s="904"/>
      <c r="G236" s="904"/>
      <c r="H236" s="904"/>
      <c r="I236" s="904"/>
      <c r="J236" s="904"/>
      <c r="K236" s="904"/>
      <c r="L236" s="904"/>
      <c r="M236" s="904"/>
      <c r="N236" s="912"/>
      <c r="R236" s="137" t="s">
        <v>3039</v>
      </c>
    </row>
    <row r="237" spans="1:26" s="132" customFormat="1" ht="33.75" x14ac:dyDescent="0.2">
      <c r="A237" s="165"/>
      <c r="B237" s="166" t="s">
        <v>518</v>
      </c>
      <c r="C237" s="904" t="s">
        <v>519</v>
      </c>
      <c r="D237" s="904"/>
      <c r="E237" s="904"/>
      <c r="F237" s="904"/>
      <c r="G237" s="904"/>
      <c r="H237" s="904"/>
      <c r="I237" s="904"/>
      <c r="J237" s="904"/>
      <c r="K237" s="904"/>
      <c r="L237" s="904"/>
      <c r="M237" s="904"/>
      <c r="N237" s="912"/>
      <c r="S237" s="137" t="s">
        <v>519</v>
      </c>
    </row>
    <row r="238" spans="1:26" s="132" customFormat="1" x14ac:dyDescent="0.2">
      <c r="A238" s="167"/>
      <c r="B238" s="166" t="s">
        <v>225</v>
      </c>
      <c r="C238" s="904" t="s">
        <v>255</v>
      </c>
      <c r="D238" s="904"/>
      <c r="E238" s="904"/>
      <c r="F238" s="168" t="s">
        <v>31</v>
      </c>
      <c r="G238" s="168" t="s">
        <v>31</v>
      </c>
      <c r="H238" s="168" t="s">
        <v>31</v>
      </c>
      <c r="I238" s="168" t="s">
        <v>31</v>
      </c>
      <c r="J238" s="169">
        <v>33.950000000000003</v>
      </c>
      <c r="K238" s="168" t="s">
        <v>520</v>
      </c>
      <c r="L238" s="169">
        <v>17.82</v>
      </c>
      <c r="M238" s="170" t="s">
        <v>31</v>
      </c>
      <c r="N238" s="171" t="s">
        <v>31</v>
      </c>
      <c r="T238" s="137" t="s">
        <v>255</v>
      </c>
    </row>
    <row r="239" spans="1:26" s="132" customFormat="1" x14ac:dyDescent="0.2">
      <c r="A239" s="167"/>
      <c r="B239" s="166" t="s">
        <v>235</v>
      </c>
      <c r="C239" s="904" t="s">
        <v>236</v>
      </c>
      <c r="D239" s="904"/>
      <c r="E239" s="904"/>
      <c r="F239" s="168" t="s">
        <v>31</v>
      </c>
      <c r="G239" s="168" t="s">
        <v>31</v>
      </c>
      <c r="H239" s="168" t="s">
        <v>31</v>
      </c>
      <c r="I239" s="168" t="s">
        <v>31</v>
      </c>
      <c r="J239" s="169">
        <v>1.31</v>
      </c>
      <c r="K239" s="168" t="s">
        <v>520</v>
      </c>
      <c r="L239" s="169">
        <v>0.69</v>
      </c>
      <c r="M239" s="170" t="s">
        <v>31</v>
      </c>
      <c r="N239" s="171" t="s">
        <v>31</v>
      </c>
      <c r="T239" s="137" t="s">
        <v>236</v>
      </c>
    </row>
    <row r="240" spans="1:26" s="132" customFormat="1" x14ac:dyDescent="0.2">
      <c r="A240" s="167"/>
      <c r="B240" s="166" t="s">
        <v>238</v>
      </c>
      <c r="C240" s="904" t="s">
        <v>239</v>
      </c>
      <c r="D240" s="904"/>
      <c r="E240" s="904"/>
      <c r="F240" s="168" t="s">
        <v>31</v>
      </c>
      <c r="G240" s="168" t="s">
        <v>31</v>
      </c>
      <c r="H240" s="168" t="s">
        <v>31</v>
      </c>
      <c r="I240" s="168" t="s">
        <v>31</v>
      </c>
      <c r="J240" s="169">
        <v>0.23</v>
      </c>
      <c r="K240" s="168" t="s">
        <v>520</v>
      </c>
      <c r="L240" s="169">
        <v>0.12</v>
      </c>
      <c r="M240" s="170" t="s">
        <v>31</v>
      </c>
      <c r="N240" s="171" t="s">
        <v>31</v>
      </c>
      <c r="T240" s="137" t="s">
        <v>239</v>
      </c>
    </row>
    <row r="241" spans="1:23" s="132" customFormat="1" x14ac:dyDescent="0.2">
      <c r="A241" s="167"/>
      <c r="B241" s="166" t="s">
        <v>256</v>
      </c>
      <c r="C241" s="904" t="s">
        <v>257</v>
      </c>
      <c r="D241" s="904"/>
      <c r="E241" s="904"/>
      <c r="F241" s="168" t="s">
        <v>31</v>
      </c>
      <c r="G241" s="168" t="s">
        <v>31</v>
      </c>
      <c r="H241" s="168" t="s">
        <v>31</v>
      </c>
      <c r="I241" s="168" t="s">
        <v>31</v>
      </c>
      <c r="J241" s="169">
        <v>125.65</v>
      </c>
      <c r="K241" s="168" t="s">
        <v>31</v>
      </c>
      <c r="L241" s="169">
        <v>52.77</v>
      </c>
      <c r="M241" s="170" t="s">
        <v>31</v>
      </c>
      <c r="N241" s="171" t="s">
        <v>31</v>
      </c>
      <c r="T241" s="137" t="s">
        <v>257</v>
      </c>
    </row>
    <row r="242" spans="1:23" s="132" customFormat="1" x14ac:dyDescent="0.2">
      <c r="A242" s="167"/>
      <c r="B242" s="166" t="s">
        <v>31</v>
      </c>
      <c r="C242" s="904" t="s">
        <v>258</v>
      </c>
      <c r="D242" s="904"/>
      <c r="E242" s="904"/>
      <c r="F242" s="168" t="s">
        <v>241</v>
      </c>
      <c r="G242" s="168" t="s">
        <v>1990</v>
      </c>
      <c r="H242" s="168" t="s">
        <v>520</v>
      </c>
      <c r="I242" s="168" t="s">
        <v>3040</v>
      </c>
      <c r="J242" s="169" t="s">
        <v>31</v>
      </c>
      <c r="K242" s="168" t="s">
        <v>31</v>
      </c>
      <c r="L242" s="169" t="s">
        <v>31</v>
      </c>
      <c r="M242" s="170" t="s">
        <v>31</v>
      </c>
      <c r="N242" s="171" t="s">
        <v>31</v>
      </c>
      <c r="U242" s="137" t="s">
        <v>258</v>
      </c>
    </row>
    <row r="243" spans="1:23" s="132" customFormat="1" x14ac:dyDescent="0.2">
      <c r="A243" s="167"/>
      <c r="B243" s="166" t="s">
        <v>31</v>
      </c>
      <c r="C243" s="904" t="s">
        <v>240</v>
      </c>
      <c r="D243" s="904"/>
      <c r="E243" s="904"/>
      <c r="F243" s="168" t="s">
        <v>241</v>
      </c>
      <c r="G243" s="168" t="s">
        <v>925</v>
      </c>
      <c r="H243" s="168" t="s">
        <v>520</v>
      </c>
      <c r="I243" s="168" t="s">
        <v>3041</v>
      </c>
      <c r="J243" s="169" t="s">
        <v>31</v>
      </c>
      <c r="K243" s="168" t="s">
        <v>31</v>
      </c>
      <c r="L243" s="169" t="s">
        <v>31</v>
      </c>
      <c r="M243" s="170" t="s">
        <v>31</v>
      </c>
      <c r="N243" s="171" t="s">
        <v>31</v>
      </c>
      <c r="U243" s="137" t="s">
        <v>240</v>
      </c>
    </row>
    <row r="244" spans="1:23" s="132" customFormat="1" x14ac:dyDescent="0.2">
      <c r="A244" s="167"/>
      <c r="B244" s="166" t="s">
        <v>31</v>
      </c>
      <c r="C244" s="917" t="s">
        <v>244</v>
      </c>
      <c r="D244" s="917"/>
      <c r="E244" s="917"/>
      <c r="F244" s="159" t="s">
        <v>31</v>
      </c>
      <c r="G244" s="159" t="s">
        <v>31</v>
      </c>
      <c r="H244" s="159" t="s">
        <v>31</v>
      </c>
      <c r="I244" s="159" t="s">
        <v>31</v>
      </c>
      <c r="J244" s="160">
        <v>160.91</v>
      </c>
      <c r="K244" s="159" t="s">
        <v>31</v>
      </c>
      <c r="L244" s="160">
        <v>71.28</v>
      </c>
      <c r="M244" s="161" t="s">
        <v>31</v>
      </c>
      <c r="N244" s="162" t="s">
        <v>31</v>
      </c>
      <c r="V244" s="137" t="s">
        <v>244</v>
      </c>
    </row>
    <row r="245" spans="1:23" s="132" customFormat="1" x14ac:dyDescent="0.2">
      <c r="A245" s="167"/>
      <c r="B245" s="166" t="s">
        <v>31</v>
      </c>
      <c r="C245" s="904" t="s">
        <v>245</v>
      </c>
      <c r="D245" s="904"/>
      <c r="E245" s="904"/>
      <c r="F245" s="168" t="s">
        <v>31</v>
      </c>
      <c r="G245" s="168" t="s">
        <v>31</v>
      </c>
      <c r="H245" s="168" t="s">
        <v>31</v>
      </c>
      <c r="I245" s="168" t="s">
        <v>31</v>
      </c>
      <c r="J245" s="169" t="s">
        <v>31</v>
      </c>
      <c r="K245" s="168" t="s">
        <v>31</v>
      </c>
      <c r="L245" s="169">
        <v>17.940000000000001</v>
      </c>
      <c r="M245" s="170" t="s">
        <v>31</v>
      </c>
      <c r="N245" s="171" t="s">
        <v>31</v>
      </c>
      <c r="U245" s="137" t="s">
        <v>245</v>
      </c>
    </row>
    <row r="246" spans="1:23" s="132" customFormat="1" ht="22.5" x14ac:dyDescent="0.2">
      <c r="A246" s="167"/>
      <c r="B246" s="166" t="s">
        <v>532</v>
      </c>
      <c r="C246" s="904" t="s">
        <v>533</v>
      </c>
      <c r="D246" s="904"/>
      <c r="E246" s="904"/>
      <c r="F246" s="168" t="s">
        <v>144</v>
      </c>
      <c r="G246" s="168" t="s">
        <v>534</v>
      </c>
      <c r="H246" s="168" t="s">
        <v>31</v>
      </c>
      <c r="I246" s="168" t="s">
        <v>534</v>
      </c>
      <c r="J246" s="169" t="s">
        <v>31</v>
      </c>
      <c r="K246" s="168" t="s">
        <v>31</v>
      </c>
      <c r="L246" s="169">
        <v>21.89</v>
      </c>
      <c r="M246" s="170" t="s">
        <v>31</v>
      </c>
      <c r="N246" s="171" t="s">
        <v>31</v>
      </c>
      <c r="U246" s="137" t="s">
        <v>533</v>
      </c>
    </row>
    <row r="247" spans="1:23" s="132" customFormat="1" ht="22.5" x14ac:dyDescent="0.2">
      <c r="A247" s="167"/>
      <c r="B247" s="166" t="s">
        <v>535</v>
      </c>
      <c r="C247" s="904" t="s">
        <v>536</v>
      </c>
      <c r="D247" s="904"/>
      <c r="E247" s="904"/>
      <c r="F247" s="168" t="s">
        <v>144</v>
      </c>
      <c r="G247" s="168" t="s">
        <v>537</v>
      </c>
      <c r="H247" s="168" t="s">
        <v>31</v>
      </c>
      <c r="I247" s="168" t="s">
        <v>537</v>
      </c>
      <c r="J247" s="169" t="s">
        <v>31</v>
      </c>
      <c r="K247" s="168" t="s">
        <v>31</v>
      </c>
      <c r="L247" s="169">
        <v>14.35</v>
      </c>
      <c r="M247" s="170" t="s">
        <v>31</v>
      </c>
      <c r="N247" s="171" t="s">
        <v>31</v>
      </c>
      <c r="U247" s="137" t="s">
        <v>536</v>
      </c>
    </row>
    <row r="248" spans="1:23" s="132" customFormat="1" x14ac:dyDescent="0.2">
      <c r="A248" s="172"/>
      <c r="B248" s="173"/>
      <c r="C248" s="918" t="s">
        <v>252</v>
      </c>
      <c r="D248" s="918"/>
      <c r="E248" s="918"/>
      <c r="F248" s="174" t="s">
        <v>31</v>
      </c>
      <c r="G248" s="174" t="s">
        <v>31</v>
      </c>
      <c r="H248" s="174" t="s">
        <v>31</v>
      </c>
      <c r="I248" s="174" t="s">
        <v>31</v>
      </c>
      <c r="J248" s="175" t="s">
        <v>31</v>
      </c>
      <c r="K248" s="174" t="s">
        <v>31</v>
      </c>
      <c r="L248" s="175">
        <v>107.52</v>
      </c>
      <c r="M248" s="161" t="s">
        <v>31</v>
      </c>
      <c r="N248" s="176" t="s">
        <v>31</v>
      </c>
      <c r="W248" s="137" t="s">
        <v>252</v>
      </c>
    </row>
    <row r="249" spans="1:23" s="132" customFormat="1" ht="22.5" x14ac:dyDescent="0.2">
      <c r="A249" s="157" t="s">
        <v>368</v>
      </c>
      <c r="B249" s="158" t="s">
        <v>3042</v>
      </c>
      <c r="C249" s="917" t="s">
        <v>3043</v>
      </c>
      <c r="D249" s="917"/>
      <c r="E249" s="917"/>
      <c r="F249" s="159" t="s">
        <v>3044</v>
      </c>
      <c r="G249" s="159" t="s">
        <v>31</v>
      </c>
      <c r="H249" s="159" t="s">
        <v>31</v>
      </c>
      <c r="I249" s="159" t="s">
        <v>316</v>
      </c>
      <c r="J249" s="160">
        <v>8.44</v>
      </c>
      <c r="K249" s="159" t="s">
        <v>31</v>
      </c>
      <c r="L249" s="160">
        <v>106.34</v>
      </c>
      <c r="M249" s="161" t="s">
        <v>31</v>
      </c>
      <c r="N249" s="162" t="s">
        <v>31</v>
      </c>
      <c r="Q249" s="137" t="s">
        <v>3043</v>
      </c>
    </row>
    <row r="250" spans="1:23" s="132" customFormat="1" x14ac:dyDescent="0.2">
      <c r="A250" s="163"/>
      <c r="B250" s="164"/>
      <c r="C250" s="904" t="s">
        <v>3045</v>
      </c>
      <c r="D250" s="904"/>
      <c r="E250" s="904"/>
      <c r="F250" s="904"/>
      <c r="G250" s="904"/>
      <c r="H250" s="904"/>
      <c r="I250" s="904"/>
      <c r="J250" s="904"/>
      <c r="K250" s="904"/>
      <c r="L250" s="904"/>
      <c r="M250" s="904"/>
      <c r="N250" s="912"/>
      <c r="R250" s="137" t="s">
        <v>3045</v>
      </c>
    </row>
    <row r="251" spans="1:23" s="132" customFormat="1" ht="33.75" x14ac:dyDescent="0.2">
      <c r="A251" s="157" t="s">
        <v>370</v>
      </c>
      <c r="B251" s="158" t="s">
        <v>3046</v>
      </c>
      <c r="C251" s="917" t="s">
        <v>3047</v>
      </c>
      <c r="D251" s="917"/>
      <c r="E251" s="917"/>
      <c r="F251" s="159" t="s">
        <v>569</v>
      </c>
      <c r="G251" s="159" t="s">
        <v>31</v>
      </c>
      <c r="H251" s="159" t="s">
        <v>31</v>
      </c>
      <c r="I251" s="159" t="s">
        <v>975</v>
      </c>
      <c r="J251" s="160" t="s">
        <v>31</v>
      </c>
      <c r="K251" s="159" t="s">
        <v>31</v>
      </c>
      <c r="L251" s="160" t="s">
        <v>31</v>
      </c>
      <c r="M251" s="161" t="s">
        <v>31</v>
      </c>
      <c r="N251" s="162" t="s">
        <v>31</v>
      </c>
      <c r="Q251" s="137" t="s">
        <v>3047</v>
      </c>
    </row>
    <row r="252" spans="1:23" s="132" customFormat="1" x14ac:dyDescent="0.2">
      <c r="A252" s="163"/>
      <c r="B252" s="164"/>
      <c r="C252" s="904" t="s">
        <v>3048</v>
      </c>
      <c r="D252" s="904"/>
      <c r="E252" s="904"/>
      <c r="F252" s="904"/>
      <c r="G252" s="904"/>
      <c r="H252" s="904"/>
      <c r="I252" s="904"/>
      <c r="J252" s="904"/>
      <c r="K252" s="904"/>
      <c r="L252" s="904"/>
      <c r="M252" s="904"/>
      <c r="N252" s="912"/>
      <c r="R252" s="137" t="s">
        <v>3048</v>
      </c>
    </row>
    <row r="253" spans="1:23" s="132" customFormat="1" ht="33.75" x14ac:dyDescent="0.2">
      <c r="A253" s="165"/>
      <c r="B253" s="166" t="s">
        <v>518</v>
      </c>
      <c r="C253" s="904" t="s">
        <v>519</v>
      </c>
      <c r="D253" s="904"/>
      <c r="E253" s="904"/>
      <c r="F253" s="904"/>
      <c r="G253" s="904"/>
      <c r="H253" s="904"/>
      <c r="I253" s="904"/>
      <c r="J253" s="904"/>
      <c r="K253" s="904"/>
      <c r="L253" s="904"/>
      <c r="M253" s="904"/>
      <c r="N253" s="912"/>
      <c r="S253" s="137" t="s">
        <v>519</v>
      </c>
    </row>
    <row r="254" spans="1:23" s="132" customFormat="1" x14ac:dyDescent="0.2">
      <c r="A254" s="167"/>
      <c r="B254" s="166" t="s">
        <v>225</v>
      </c>
      <c r="C254" s="904" t="s">
        <v>255</v>
      </c>
      <c r="D254" s="904"/>
      <c r="E254" s="904"/>
      <c r="F254" s="168" t="s">
        <v>31</v>
      </c>
      <c r="G254" s="168" t="s">
        <v>31</v>
      </c>
      <c r="H254" s="168" t="s">
        <v>31</v>
      </c>
      <c r="I254" s="168" t="s">
        <v>31</v>
      </c>
      <c r="J254" s="169">
        <v>31.95</v>
      </c>
      <c r="K254" s="168" t="s">
        <v>520</v>
      </c>
      <c r="L254" s="169">
        <v>33.549999999999997</v>
      </c>
      <c r="M254" s="170" t="s">
        <v>31</v>
      </c>
      <c r="N254" s="171" t="s">
        <v>31</v>
      </c>
      <c r="T254" s="137" t="s">
        <v>255</v>
      </c>
    </row>
    <row r="255" spans="1:23" s="132" customFormat="1" x14ac:dyDescent="0.2">
      <c r="A255" s="167"/>
      <c r="B255" s="166" t="s">
        <v>235</v>
      </c>
      <c r="C255" s="904" t="s">
        <v>236</v>
      </c>
      <c r="D255" s="904"/>
      <c r="E255" s="904"/>
      <c r="F255" s="168" t="s">
        <v>31</v>
      </c>
      <c r="G255" s="168" t="s">
        <v>31</v>
      </c>
      <c r="H255" s="168" t="s">
        <v>31</v>
      </c>
      <c r="I255" s="168" t="s">
        <v>31</v>
      </c>
      <c r="J255" s="169">
        <v>3.29</v>
      </c>
      <c r="K255" s="168" t="s">
        <v>520</v>
      </c>
      <c r="L255" s="169">
        <v>3.45</v>
      </c>
      <c r="M255" s="170" t="s">
        <v>31</v>
      </c>
      <c r="N255" s="171" t="s">
        <v>31</v>
      </c>
      <c r="T255" s="137" t="s">
        <v>236</v>
      </c>
    </row>
    <row r="256" spans="1:23" s="132" customFormat="1" x14ac:dyDescent="0.2">
      <c r="A256" s="167"/>
      <c r="B256" s="166" t="s">
        <v>238</v>
      </c>
      <c r="C256" s="904" t="s">
        <v>239</v>
      </c>
      <c r="D256" s="904"/>
      <c r="E256" s="904"/>
      <c r="F256" s="168" t="s">
        <v>31</v>
      </c>
      <c r="G256" s="168" t="s">
        <v>31</v>
      </c>
      <c r="H256" s="168" t="s">
        <v>31</v>
      </c>
      <c r="I256" s="168" t="s">
        <v>31</v>
      </c>
      <c r="J256" s="169">
        <v>0.57999999999999996</v>
      </c>
      <c r="K256" s="168" t="s">
        <v>520</v>
      </c>
      <c r="L256" s="169">
        <v>0.61</v>
      </c>
      <c r="M256" s="170" t="s">
        <v>31</v>
      </c>
      <c r="N256" s="171" t="s">
        <v>31</v>
      </c>
      <c r="T256" s="137" t="s">
        <v>239</v>
      </c>
    </row>
    <row r="257" spans="1:23" s="132" customFormat="1" x14ac:dyDescent="0.2">
      <c r="A257" s="167"/>
      <c r="B257" s="166" t="s">
        <v>31</v>
      </c>
      <c r="C257" s="904" t="s">
        <v>258</v>
      </c>
      <c r="D257" s="904"/>
      <c r="E257" s="904"/>
      <c r="F257" s="168" t="s">
        <v>241</v>
      </c>
      <c r="G257" s="168" t="s">
        <v>3049</v>
      </c>
      <c r="H257" s="168" t="s">
        <v>520</v>
      </c>
      <c r="I257" s="168" t="s">
        <v>3050</v>
      </c>
      <c r="J257" s="169" t="s">
        <v>31</v>
      </c>
      <c r="K257" s="168" t="s">
        <v>31</v>
      </c>
      <c r="L257" s="169" t="s">
        <v>31</v>
      </c>
      <c r="M257" s="170" t="s">
        <v>31</v>
      </c>
      <c r="N257" s="171" t="s">
        <v>31</v>
      </c>
      <c r="U257" s="137" t="s">
        <v>258</v>
      </c>
    </row>
    <row r="258" spans="1:23" s="132" customFormat="1" x14ac:dyDescent="0.2">
      <c r="A258" s="167"/>
      <c r="B258" s="166" t="s">
        <v>31</v>
      </c>
      <c r="C258" s="904" t="s">
        <v>240</v>
      </c>
      <c r="D258" s="904"/>
      <c r="E258" s="904"/>
      <c r="F258" s="168" t="s">
        <v>241</v>
      </c>
      <c r="G258" s="168" t="s">
        <v>947</v>
      </c>
      <c r="H258" s="168" t="s">
        <v>520</v>
      </c>
      <c r="I258" s="168" t="s">
        <v>3051</v>
      </c>
      <c r="J258" s="169" t="s">
        <v>31</v>
      </c>
      <c r="K258" s="168" t="s">
        <v>31</v>
      </c>
      <c r="L258" s="169" t="s">
        <v>31</v>
      </c>
      <c r="M258" s="170" t="s">
        <v>31</v>
      </c>
      <c r="N258" s="171" t="s">
        <v>31</v>
      </c>
      <c r="U258" s="137" t="s">
        <v>240</v>
      </c>
    </row>
    <row r="259" spans="1:23" s="132" customFormat="1" x14ac:dyDescent="0.2">
      <c r="A259" s="167"/>
      <c r="B259" s="166" t="s">
        <v>31</v>
      </c>
      <c r="C259" s="917" t="s">
        <v>244</v>
      </c>
      <c r="D259" s="917"/>
      <c r="E259" s="917"/>
      <c r="F259" s="159" t="s">
        <v>31</v>
      </c>
      <c r="G259" s="159" t="s">
        <v>31</v>
      </c>
      <c r="H259" s="159" t="s">
        <v>31</v>
      </c>
      <c r="I259" s="159" t="s">
        <v>31</v>
      </c>
      <c r="J259" s="160">
        <v>35.24</v>
      </c>
      <c r="K259" s="159" t="s">
        <v>31</v>
      </c>
      <c r="L259" s="160">
        <v>37</v>
      </c>
      <c r="M259" s="161" t="s">
        <v>31</v>
      </c>
      <c r="N259" s="162" t="s">
        <v>31</v>
      </c>
      <c r="V259" s="137" t="s">
        <v>244</v>
      </c>
    </row>
    <row r="260" spans="1:23" s="132" customFormat="1" x14ac:dyDescent="0.2">
      <c r="A260" s="167"/>
      <c r="B260" s="166" t="s">
        <v>31</v>
      </c>
      <c r="C260" s="904" t="s">
        <v>245</v>
      </c>
      <c r="D260" s="904"/>
      <c r="E260" s="904"/>
      <c r="F260" s="168" t="s">
        <v>31</v>
      </c>
      <c r="G260" s="168" t="s">
        <v>31</v>
      </c>
      <c r="H260" s="168" t="s">
        <v>31</v>
      </c>
      <c r="I260" s="168" t="s">
        <v>31</v>
      </c>
      <c r="J260" s="169" t="s">
        <v>31</v>
      </c>
      <c r="K260" s="168" t="s">
        <v>31</v>
      </c>
      <c r="L260" s="169">
        <v>34.159999999999997</v>
      </c>
      <c r="M260" s="170" t="s">
        <v>31</v>
      </c>
      <c r="N260" s="171" t="s">
        <v>31</v>
      </c>
      <c r="U260" s="137" t="s">
        <v>245</v>
      </c>
    </row>
    <row r="261" spans="1:23" s="132" customFormat="1" ht="22.5" x14ac:dyDescent="0.2">
      <c r="A261" s="167"/>
      <c r="B261" s="166" t="s">
        <v>532</v>
      </c>
      <c r="C261" s="904" t="s">
        <v>533</v>
      </c>
      <c r="D261" s="904"/>
      <c r="E261" s="904"/>
      <c r="F261" s="168" t="s">
        <v>144</v>
      </c>
      <c r="G261" s="168" t="s">
        <v>534</v>
      </c>
      <c r="H261" s="168" t="s">
        <v>31</v>
      </c>
      <c r="I261" s="168" t="s">
        <v>534</v>
      </c>
      <c r="J261" s="169" t="s">
        <v>31</v>
      </c>
      <c r="K261" s="168" t="s">
        <v>31</v>
      </c>
      <c r="L261" s="169">
        <v>41.68</v>
      </c>
      <c r="M261" s="170" t="s">
        <v>31</v>
      </c>
      <c r="N261" s="171" t="s">
        <v>31</v>
      </c>
      <c r="U261" s="137" t="s">
        <v>533</v>
      </c>
    </row>
    <row r="262" spans="1:23" s="132" customFormat="1" ht="22.5" x14ac:dyDescent="0.2">
      <c r="A262" s="167"/>
      <c r="B262" s="166" t="s">
        <v>535</v>
      </c>
      <c r="C262" s="904" t="s">
        <v>536</v>
      </c>
      <c r="D262" s="904"/>
      <c r="E262" s="904"/>
      <c r="F262" s="168" t="s">
        <v>144</v>
      </c>
      <c r="G262" s="168" t="s">
        <v>537</v>
      </c>
      <c r="H262" s="168" t="s">
        <v>31</v>
      </c>
      <c r="I262" s="168" t="s">
        <v>537</v>
      </c>
      <c r="J262" s="169" t="s">
        <v>31</v>
      </c>
      <c r="K262" s="168" t="s">
        <v>31</v>
      </c>
      <c r="L262" s="169">
        <v>27.33</v>
      </c>
      <c r="M262" s="170" t="s">
        <v>31</v>
      </c>
      <c r="N262" s="171" t="s">
        <v>31</v>
      </c>
      <c r="U262" s="137" t="s">
        <v>536</v>
      </c>
    </row>
    <row r="263" spans="1:23" s="132" customFormat="1" x14ac:dyDescent="0.2">
      <c r="A263" s="172"/>
      <c r="B263" s="173"/>
      <c r="C263" s="918" t="s">
        <v>252</v>
      </c>
      <c r="D263" s="918"/>
      <c r="E263" s="918"/>
      <c r="F263" s="174" t="s">
        <v>31</v>
      </c>
      <c r="G263" s="174" t="s">
        <v>31</v>
      </c>
      <c r="H263" s="174" t="s">
        <v>31</v>
      </c>
      <c r="I263" s="174" t="s">
        <v>31</v>
      </c>
      <c r="J263" s="175" t="s">
        <v>31</v>
      </c>
      <c r="K263" s="174" t="s">
        <v>31</v>
      </c>
      <c r="L263" s="175">
        <v>106.01</v>
      </c>
      <c r="M263" s="161" t="s">
        <v>31</v>
      </c>
      <c r="N263" s="176" t="s">
        <v>31</v>
      </c>
      <c r="W263" s="137" t="s">
        <v>252</v>
      </c>
    </row>
    <row r="264" spans="1:23" s="132" customFormat="1" ht="22.5" x14ac:dyDescent="0.2">
      <c r="A264" s="157" t="s">
        <v>375</v>
      </c>
      <c r="B264" s="158" t="s">
        <v>3052</v>
      </c>
      <c r="C264" s="917" t="s">
        <v>3053</v>
      </c>
      <c r="D264" s="917"/>
      <c r="E264" s="917"/>
      <c r="F264" s="159" t="s">
        <v>1949</v>
      </c>
      <c r="G264" s="159" t="s">
        <v>31</v>
      </c>
      <c r="H264" s="159" t="s">
        <v>31</v>
      </c>
      <c r="I264" s="159" t="s">
        <v>2107</v>
      </c>
      <c r="J264" s="160">
        <v>9.15</v>
      </c>
      <c r="K264" s="159" t="s">
        <v>31</v>
      </c>
      <c r="L264" s="160">
        <v>768.6</v>
      </c>
      <c r="M264" s="161" t="s">
        <v>31</v>
      </c>
      <c r="N264" s="162" t="s">
        <v>31</v>
      </c>
      <c r="Q264" s="137" t="s">
        <v>3053</v>
      </c>
    </row>
    <row r="265" spans="1:23" s="132" customFormat="1" x14ac:dyDescent="0.2">
      <c r="A265" s="163"/>
      <c r="B265" s="164"/>
      <c r="C265" s="904" t="s">
        <v>3054</v>
      </c>
      <c r="D265" s="904"/>
      <c r="E265" s="904"/>
      <c r="F265" s="904"/>
      <c r="G265" s="904"/>
      <c r="H265" s="904"/>
      <c r="I265" s="904"/>
      <c r="J265" s="904"/>
      <c r="K265" s="904"/>
      <c r="L265" s="904"/>
      <c r="M265" s="904"/>
      <c r="N265" s="912"/>
      <c r="R265" s="137" t="s">
        <v>3054</v>
      </c>
    </row>
    <row r="266" spans="1:23" s="132" customFormat="1" ht="33.75" x14ac:dyDescent="0.2">
      <c r="A266" s="157" t="s">
        <v>380</v>
      </c>
      <c r="B266" s="158" t="s">
        <v>3055</v>
      </c>
      <c r="C266" s="917" t="s">
        <v>3056</v>
      </c>
      <c r="D266" s="917"/>
      <c r="E266" s="917"/>
      <c r="F266" s="159" t="s">
        <v>650</v>
      </c>
      <c r="G266" s="159" t="s">
        <v>31</v>
      </c>
      <c r="H266" s="159" t="s">
        <v>31</v>
      </c>
      <c r="I266" s="159" t="s">
        <v>3057</v>
      </c>
      <c r="J266" s="160" t="s">
        <v>31</v>
      </c>
      <c r="K266" s="159" t="s">
        <v>31</v>
      </c>
      <c r="L266" s="160" t="s">
        <v>31</v>
      </c>
      <c r="M266" s="161" t="s">
        <v>31</v>
      </c>
      <c r="N266" s="162" t="s">
        <v>31</v>
      </c>
      <c r="Q266" s="137" t="s">
        <v>3056</v>
      </c>
    </row>
    <row r="267" spans="1:23" s="132" customFormat="1" x14ac:dyDescent="0.2">
      <c r="A267" s="163"/>
      <c r="B267" s="164"/>
      <c r="C267" s="904" t="s">
        <v>3058</v>
      </c>
      <c r="D267" s="904"/>
      <c r="E267" s="904"/>
      <c r="F267" s="904"/>
      <c r="G267" s="904"/>
      <c r="H267" s="904"/>
      <c r="I267" s="904"/>
      <c r="J267" s="904"/>
      <c r="K267" s="904"/>
      <c r="L267" s="904"/>
      <c r="M267" s="904"/>
      <c r="N267" s="912"/>
      <c r="R267" s="137" t="s">
        <v>3058</v>
      </c>
    </row>
    <row r="268" spans="1:23" s="132" customFormat="1" ht="33.75" x14ac:dyDescent="0.2">
      <c r="A268" s="165"/>
      <c r="B268" s="166" t="s">
        <v>518</v>
      </c>
      <c r="C268" s="904" t="s">
        <v>519</v>
      </c>
      <c r="D268" s="904"/>
      <c r="E268" s="904"/>
      <c r="F268" s="904"/>
      <c r="G268" s="904"/>
      <c r="H268" s="904"/>
      <c r="I268" s="904"/>
      <c r="J268" s="904"/>
      <c r="K268" s="904"/>
      <c r="L268" s="904"/>
      <c r="M268" s="904"/>
      <c r="N268" s="912"/>
      <c r="S268" s="137" t="s">
        <v>519</v>
      </c>
    </row>
    <row r="269" spans="1:23" s="132" customFormat="1" x14ac:dyDescent="0.2">
      <c r="A269" s="167"/>
      <c r="B269" s="166" t="s">
        <v>225</v>
      </c>
      <c r="C269" s="904" t="s">
        <v>255</v>
      </c>
      <c r="D269" s="904"/>
      <c r="E269" s="904"/>
      <c r="F269" s="168" t="s">
        <v>31</v>
      </c>
      <c r="G269" s="168" t="s">
        <v>31</v>
      </c>
      <c r="H269" s="168" t="s">
        <v>31</v>
      </c>
      <c r="I269" s="168" t="s">
        <v>31</v>
      </c>
      <c r="J269" s="169">
        <v>57.41</v>
      </c>
      <c r="K269" s="168" t="s">
        <v>520</v>
      </c>
      <c r="L269" s="169">
        <v>7.68</v>
      </c>
      <c r="M269" s="170" t="s">
        <v>31</v>
      </c>
      <c r="N269" s="171" t="s">
        <v>31</v>
      </c>
      <c r="T269" s="137" t="s">
        <v>255</v>
      </c>
    </row>
    <row r="270" spans="1:23" s="132" customFormat="1" x14ac:dyDescent="0.2">
      <c r="A270" s="167"/>
      <c r="B270" s="166" t="s">
        <v>235</v>
      </c>
      <c r="C270" s="904" t="s">
        <v>236</v>
      </c>
      <c r="D270" s="904"/>
      <c r="E270" s="904"/>
      <c r="F270" s="168" t="s">
        <v>31</v>
      </c>
      <c r="G270" s="168" t="s">
        <v>31</v>
      </c>
      <c r="H270" s="168" t="s">
        <v>31</v>
      </c>
      <c r="I270" s="168" t="s">
        <v>31</v>
      </c>
      <c r="J270" s="169">
        <v>159.44</v>
      </c>
      <c r="K270" s="168" t="s">
        <v>520</v>
      </c>
      <c r="L270" s="169">
        <v>21.33</v>
      </c>
      <c r="M270" s="170" t="s">
        <v>31</v>
      </c>
      <c r="N270" s="171" t="s">
        <v>31</v>
      </c>
      <c r="T270" s="137" t="s">
        <v>236</v>
      </c>
    </row>
    <row r="271" spans="1:23" s="132" customFormat="1" x14ac:dyDescent="0.2">
      <c r="A271" s="167"/>
      <c r="B271" s="166" t="s">
        <v>238</v>
      </c>
      <c r="C271" s="904" t="s">
        <v>239</v>
      </c>
      <c r="D271" s="904"/>
      <c r="E271" s="904"/>
      <c r="F271" s="168" t="s">
        <v>31</v>
      </c>
      <c r="G271" s="168" t="s">
        <v>31</v>
      </c>
      <c r="H271" s="168" t="s">
        <v>31</v>
      </c>
      <c r="I271" s="168" t="s">
        <v>31</v>
      </c>
      <c r="J271" s="169">
        <v>1.04</v>
      </c>
      <c r="K271" s="168" t="s">
        <v>520</v>
      </c>
      <c r="L271" s="169">
        <v>0.14000000000000001</v>
      </c>
      <c r="M271" s="170" t="s">
        <v>31</v>
      </c>
      <c r="N271" s="171" t="s">
        <v>31</v>
      </c>
      <c r="T271" s="137" t="s">
        <v>239</v>
      </c>
    </row>
    <row r="272" spans="1:23" s="132" customFormat="1" x14ac:dyDescent="0.2">
      <c r="A272" s="167"/>
      <c r="B272" s="166" t="s">
        <v>256</v>
      </c>
      <c r="C272" s="904" t="s">
        <v>257</v>
      </c>
      <c r="D272" s="904"/>
      <c r="E272" s="904"/>
      <c r="F272" s="168" t="s">
        <v>31</v>
      </c>
      <c r="G272" s="168" t="s">
        <v>31</v>
      </c>
      <c r="H272" s="168" t="s">
        <v>31</v>
      </c>
      <c r="I272" s="168" t="s">
        <v>31</v>
      </c>
      <c r="J272" s="169">
        <v>936.65</v>
      </c>
      <c r="K272" s="168" t="s">
        <v>31</v>
      </c>
      <c r="L272" s="169">
        <v>100.22</v>
      </c>
      <c r="M272" s="170" t="s">
        <v>31</v>
      </c>
      <c r="N272" s="171" t="s">
        <v>31</v>
      </c>
      <c r="T272" s="137" t="s">
        <v>257</v>
      </c>
    </row>
    <row r="273" spans="1:25" s="132" customFormat="1" x14ac:dyDescent="0.2">
      <c r="A273" s="167"/>
      <c r="B273" s="166" t="s">
        <v>31</v>
      </c>
      <c r="C273" s="904" t="s">
        <v>258</v>
      </c>
      <c r="D273" s="904"/>
      <c r="E273" s="904"/>
      <c r="F273" s="168" t="s">
        <v>241</v>
      </c>
      <c r="G273" s="168" t="s">
        <v>3059</v>
      </c>
      <c r="H273" s="168" t="s">
        <v>520</v>
      </c>
      <c r="I273" s="168" t="s">
        <v>3060</v>
      </c>
      <c r="J273" s="169" t="s">
        <v>31</v>
      </c>
      <c r="K273" s="168" t="s">
        <v>31</v>
      </c>
      <c r="L273" s="169" t="s">
        <v>31</v>
      </c>
      <c r="M273" s="170" t="s">
        <v>31</v>
      </c>
      <c r="N273" s="171" t="s">
        <v>31</v>
      </c>
      <c r="U273" s="137" t="s">
        <v>258</v>
      </c>
    </row>
    <row r="274" spans="1:25" s="132" customFormat="1" x14ac:dyDescent="0.2">
      <c r="A274" s="167"/>
      <c r="B274" s="166" t="s">
        <v>31</v>
      </c>
      <c r="C274" s="904" t="s">
        <v>240</v>
      </c>
      <c r="D274" s="904"/>
      <c r="E274" s="904"/>
      <c r="F274" s="168" t="s">
        <v>241</v>
      </c>
      <c r="G274" s="168" t="s">
        <v>642</v>
      </c>
      <c r="H274" s="168" t="s">
        <v>520</v>
      </c>
      <c r="I274" s="168" t="s">
        <v>3061</v>
      </c>
      <c r="J274" s="169" t="s">
        <v>31</v>
      </c>
      <c r="K274" s="168" t="s">
        <v>31</v>
      </c>
      <c r="L274" s="169" t="s">
        <v>31</v>
      </c>
      <c r="M274" s="170" t="s">
        <v>31</v>
      </c>
      <c r="N274" s="171" t="s">
        <v>31</v>
      </c>
      <c r="U274" s="137" t="s">
        <v>240</v>
      </c>
    </row>
    <row r="275" spans="1:25" s="132" customFormat="1" x14ac:dyDescent="0.2">
      <c r="A275" s="167"/>
      <c r="B275" s="166" t="s">
        <v>31</v>
      </c>
      <c r="C275" s="917" t="s">
        <v>244</v>
      </c>
      <c r="D275" s="917"/>
      <c r="E275" s="917"/>
      <c r="F275" s="159" t="s">
        <v>31</v>
      </c>
      <c r="G275" s="159" t="s">
        <v>31</v>
      </c>
      <c r="H275" s="159" t="s">
        <v>31</v>
      </c>
      <c r="I275" s="159" t="s">
        <v>31</v>
      </c>
      <c r="J275" s="160">
        <v>1153.5</v>
      </c>
      <c r="K275" s="159" t="s">
        <v>31</v>
      </c>
      <c r="L275" s="160">
        <v>129.22999999999999</v>
      </c>
      <c r="M275" s="161" t="s">
        <v>31</v>
      </c>
      <c r="N275" s="162" t="s">
        <v>31</v>
      </c>
      <c r="V275" s="137" t="s">
        <v>244</v>
      </c>
    </row>
    <row r="276" spans="1:25" s="132" customFormat="1" x14ac:dyDescent="0.2">
      <c r="A276" s="167"/>
      <c r="B276" s="166" t="s">
        <v>31</v>
      </c>
      <c r="C276" s="904" t="s">
        <v>245</v>
      </c>
      <c r="D276" s="904"/>
      <c r="E276" s="904"/>
      <c r="F276" s="168" t="s">
        <v>31</v>
      </c>
      <c r="G276" s="168" t="s">
        <v>31</v>
      </c>
      <c r="H276" s="168" t="s">
        <v>31</v>
      </c>
      <c r="I276" s="168" t="s">
        <v>31</v>
      </c>
      <c r="J276" s="169" t="s">
        <v>31</v>
      </c>
      <c r="K276" s="168" t="s">
        <v>31</v>
      </c>
      <c r="L276" s="169">
        <v>7.82</v>
      </c>
      <c r="M276" s="170" t="s">
        <v>31</v>
      </c>
      <c r="N276" s="171" t="s">
        <v>31</v>
      </c>
      <c r="U276" s="137" t="s">
        <v>245</v>
      </c>
    </row>
    <row r="277" spans="1:25" s="132" customFormat="1" ht="33.75" x14ac:dyDescent="0.2">
      <c r="A277" s="167"/>
      <c r="B277" s="166" t="s">
        <v>3062</v>
      </c>
      <c r="C277" s="904" t="s">
        <v>3063</v>
      </c>
      <c r="D277" s="904"/>
      <c r="E277" s="904"/>
      <c r="F277" s="168" t="s">
        <v>144</v>
      </c>
      <c r="G277" s="168" t="s">
        <v>2290</v>
      </c>
      <c r="H277" s="168" t="s">
        <v>31</v>
      </c>
      <c r="I277" s="168" t="s">
        <v>2290</v>
      </c>
      <c r="J277" s="169" t="s">
        <v>31</v>
      </c>
      <c r="K277" s="168" t="s">
        <v>31</v>
      </c>
      <c r="L277" s="169">
        <v>12.12</v>
      </c>
      <c r="M277" s="170" t="s">
        <v>31</v>
      </c>
      <c r="N277" s="171" t="s">
        <v>31</v>
      </c>
      <c r="U277" s="137" t="s">
        <v>3063</v>
      </c>
    </row>
    <row r="278" spans="1:25" s="132" customFormat="1" ht="33.75" x14ac:dyDescent="0.2">
      <c r="A278" s="167"/>
      <c r="B278" s="166" t="s">
        <v>3064</v>
      </c>
      <c r="C278" s="904" t="s">
        <v>3065</v>
      </c>
      <c r="D278" s="904"/>
      <c r="E278" s="904"/>
      <c r="F278" s="168" t="s">
        <v>144</v>
      </c>
      <c r="G278" s="168" t="s">
        <v>1705</v>
      </c>
      <c r="H278" s="168" t="s">
        <v>31</v>
      </c>
      <c r="I278" s="168" t="s">
        <v>1705</v>
      </c>
      <c r="J278" s="169" t="s">
        <v>31</v>
      </c>
      <c r="K278" s="168" t="s">
        <v>31</v>
      </c>
      <c r="L278" s="169">
        <v>7.82</v>
      </c>
      <c r="M278" s="170" t="s">
        <v>31</v>
      </c>
      <c r="N278" s="171" t="s">
        <v>31</v>
      </c>
      <c r="U278" s="137" t="s">
        <v>3065</v>
      </c>
    </row>
    <row r="279" spans="1:25" s="132" customFormat="1" x14ac:dyDescent="0.2">
      <c r="A279" s="172"/>
      <c r="B279" s="173"/>
      <c r="C279" s="918" t="s">
        <v>252</v>
      </c>
      <c r="D279" s="918"/>
      <c r="E279" s="918"/>
      <c r="F279" s="174" t="s">
        <v>31</v>
      </c>
      <c r="G279" s="174" t="s">
        <v>31</v>
      </c>
      <c r="H279" s="174" t="s">
        <v>31</v>
      </c>
      <c r="I279" s="174" t="s">
        <v>31</v>
      </c>
      <c r="J279" s="175" t="s">
        <v>31</v>
      </c>
      <c r="K279" s="174" t="s">
        <v>31</v>
      </c>
      <c r="L279" s="175">
        <v>149.16999999999999</v>
      </c>
      <c r="M279" s="161" t="s">
        <v>31</v>
      </c>
      <c r="N279" s="176" t="s">
        <v>31</v>
      </c>
      <c r="W279" s="137" t="s">
        <v>252</v>
      </c>
    </row>
    <row r="280" spans="1:25" s="132" customFormat="1" ht="1.5" customHeight="1" x14ac:dyDescent="0.2">
      <c r="A280" s="177"/>
      <c r="B280" s="173"/>
      <c r="C280" s="173"/>
      <c r="D280" s="173"/>
      <c r="E280" s="173"/>
      <c r="F280" s="177"/>
      <c r="G280" s="177"/>
      <c r="H280" s="177"/>
      <c r="I280" s="177"/>
      <c r="J280" s="178"/>
      <c r="K280" s="177"/>
      <c r="L280" s="178"/>
      <c r="M280" s="168"/>
      <c r="N280" s="178"/>
    </row>
    <row r="281" spans="1:25" s="132" customFormat="1" x14ac:dyDescent="0.2">
      <c r="A281" s="179"/>
      <c r="B281" s="180" t="s">
        <v>31</v>
      </c>
      <c r="C281" s="918" t="s">
        <v>3066</v>
      </c>
      <c r="D281" s="918"/>
      <c r="E281" s="918"/>
      <c r="F281" s="918"/>
      <c r="G281" s="918"/>
      <c r="H281" s="918"/>
      <c r="I281" s="918"/>
      <c r="J281" s="918"/>
      <c r="K281" s="918"/>
      <c r="L281" s="181" t="s">
        <v>31</v>
      </c>
      <c r="M281" s="182"/>
      <c r="N281" s="183"/>
      <c r="X281" s="137" t="s">
        <v>3066</v>
      </c>
    </row>
    <row r="282" spans="1:25" s="132" customFormat="1" x14ac:dyDescent="0.2">
      <c r="A282" s="184"/>
      <c r="B282" s="166" t="s">
        <v>225</v>
      </c>
      <c r="C282" s="904" t="s">
        <v>269</v>
      </c>
      <c r="D282" s="904"/>
      <c r="E282" s="904"/>
      <c r="F282" s="904"/>
      <c r="G282" s="904"/>
      <c r="H282" s="904"/>
      <c r="I282" s="904"/>
      <c r="J282" s="904"/>
      <c r="K282" s="904"/>
      <c r="L282" s="185">
        <v>1237.6400000000001</v>
      </c>
      <c r="M282" s="186"/>
      <c r="N282" s="187" t="s">
        <v>31</v>
      </c>
      <c r="Y282" s="137" t="s">
        <v>269</v>
      </c>
    </row>
    <row r="283" spans="1:25" s="132" customFormat="1" x14ac:dyDescent="0.2">
      <c r="A283" s="184"/>
      <c r="B283" s="166" t="s">
        <v>31</v>
      </c>
      <c r="C283" s="904" t="s">
        <v>270</v>
      </c>
      <c r="D283" s="904"/>
      <c r="E283" s="904"/>
      <c r="F283" s="904"/>
      <c r="G283" s="904"/>
      <c r="H283" s="904"/>
      <c r="I283" s="904"/>
      <c r="J283" s="904"/>
      <c r="K283" s="904"/>
      <c r="L283" s="185" t="s">
        <v>31</v>
      </c>
      <c r="M283" s="186"/>
      <c r="N283" s="187" t="s">
        <v>31</v>
      </c>
      <c r="Y283" s="137" t="s">
        <v>270</v>
      </c>
    </row>
    <row r="284" spans="1:25" s="132" customFormat="1" x14ac:dyDescent="0.2">
      <c r="A284" s="184"/>
      <c r="B284" s="166" t="s">
        <v>31</v>
      </c>
      <c r="C284" s="904" t="s">
        <v>271</v>
      </c>
      <c r="D284" s="904"/>
      <c r="E284" s="904"/>
      <c r="F284" s="904"/>
      <c r="G284" s="904"/>
      <c r="H284" s="904"/>
      <c r="I284" s="904"/>
      <c r="J284" s="904"/>
      <c r="K284" s="904"/>
      <c r="L284" s="185">
        <v>59.05</v>
      </c>
      <c r="M284" s="186"/>
      <c r="N284" s="187" t="s">
        <v>31</v>
      </c>
      <c r="Y284" s="137" t="s">
        <v>271</v>
      </c>
    </row>
    <row r="285" spans="1:25" s="132" customFormat="1" x14ac:dyDescent="0.2">
      <c r="A285" s="184"/>
      <c r="B285" s="166" t="s">
        <v>31</v>
      </c>
      <c r="C285" s="904" t="s">
        <v>272</v>
      </c>
      <c r="D285" s="904"/>
      <c r="E285" s="904"/>
      <c r="F285" s="904"/>
      <c r="G285" s="904"/>
      <c r="H285" s="904"/>
      <c r="I285" s="904"/>
      <c r="J285" s="904"/>
      <c r="K285" s="904"/>
      <c r="L285" s="185">
        <v>25.47</v>
      </c>
      <c r="M285" s="186"/>
      <c r="N285" s="187" t="s">
        <v>31</v>
      </c>
      <c r="Y285" s="137" t="s">
        <v>272</v>
      </c>
    </row>
    <row r="286" spans="1:25" s="132" customFormat="1" x14ac:dyDescent="0.2">
      <c r="A286" s="184"/>
      <c r="B286" s="166" t="s">
        <v>31</v>
      </c>
      <c r="C286" s="904" t="s">
        <v>273</v>
      </c>
      <c r="D286" s="904"/>
      <c r="E286" s="904"/>
      <c r="F286" s="904"/>
      <c r="G286" s="904"/>
      <c r="H286" s="904"/>
      <c r="I286" s="904"/>
      <c r="J286" s="904"/>
      <c r="K286" s="904"/>
      <c r="L286" s="185">
        <v>1027.93</v>
      </c>
      <c r="M286" s="186"/>
      <c r="N286" s="187" t="s">
        <v>31</v>
      </c>
      <c r="Y286" s="137" t="s">
        <v>273</v>
      </c>
    </row>
    <row r="287" spans="1:25" s="132" customFormat="1" x14ac:dyDescent="0.2">
      <c r="A287" s="184"/>
      <c r="B287" s="166" t="s">
        <v>31</v>
      </c>
      <c r="C287" s="904" t="s">
        <v>274</v>
      </c>
      <c r="D287" s="904"/>
      <c r="E287" s="904"/>
      <c r="F287" s="904"/>
      <c r="G287" s="904"/>
      <c r="H287" s="904"/>
      <c r="I287" s="904"/>
      <c r="J287" s="904"/>
      <c r="K287" s="904"/>
      <c r="L287" s="185">
        <v>75.69</v>
      </c>
      <c r="M287" s="186"/>
      <c r="N287" s="187" t="s">
        <v>31</v>
      </c>
      <c r="Y287" s="137" t="s">
        <v>274</v>
      </c>
    </row>
    <row r="288" spans="1:25" s="132" customFormat="1" x14ac:dyDescent="0.2">
      <c r="A288" s="184"/>
      <c r="B288" s="166" t="s">
        <v>31</v>
      </c>
      <c r="C288" s="904" t="s">
        <v>275</v>
      </c>
      <c r="D288" s="904"/>
      <c r="E288" s="904"/>
      <c r="F288" s="904"/>
      <c r="G288" s="904"/>
      <c r="H288" s="904"/>
      <c r="I288" s="904"/>
      <c r="J288" s="904"/>
      <c r="K288" s="904"/>
      <c r="L288" s="185">
        <v>49.5</v>
      </c>
      <c r="M288" s="186"/>
      <c r="N288" s="187" t="s">
        <v>31</v>
      </c>
      <c r="Y288" s="137" t="s">
        <v>275</v>
      </c>
    </row>
    <row r="289" spans="1:26" s="132" customFormat="1" x14ac:dyDescent="0.2">
      <c r="A289" s="184"/>
      <c r="B289" s="166" t="s">
        <v>31</v>
      </c>
      <c r="C289" s="904" t="s">
        <v>276</v>
      </c>
      <c r="D289" s="904"/>
      <c r="E289" s="904"/>
      <c r="F289" s="904"/>
      <c r="G289" s="904"/>
      <c r="H289" s="904"/>
      <c r="I289" s="904"/>
      <c r="J289" s="904"/>
      <c r="K289" s="904"/>
      <c r="L289" s="185">
        <v>59.92</v>
      </c>
      <c r="M289" s="186"/>
      <c r="N289" s="187" t="s">
        <v>31</v>
      </c>
      <c r="Y289" s="137" t="s">
        <v>276</v>
      </c>
    </row>
    <row r="290" spans="1:26" s="132" customFormat="1" x14ac:dyDescent="0.2">
      <c r="A290" s="184"/>
      <c r="B290" s="166" t="s">
        <v>31</v>
      </c>
      <c r="C290" s="904" t="s">
        <v>277</v>
      </c>
      <c r="D290" s="904"/>
      <c r="E290" s="904"/>
      <c r="F290" s="904"/>
      <c r="G290" s="904"/>
      <c r="H290" s="904"/>
      <c r="I290" s="904"/>
      <c r="J290" s="904"/>
      <c r="K290" s="904"/>
      <c r="L290" s="185">
        <v>75.69</v>
      </c>
      <c r="M290" s="186"/>
      <c r="N290" s="187" t="s">
        <v>31</v>
      </c>
      <c r="Y290" s="137" t="s">
        <v>277</v>
      </c>
    </row>
    <row r="291" spans="1:26" s="132" customFormat="1" x14ac:dyDescent="0.2">
      <c r="A291" s="184"/>
      <c r="B291" s="166" t="s">
        <v>31</v>
      </c>
      <c r="C291" s="904" t="s">
        <v>278</v>
      </c>
      <c r="D291" s="904"/>
      <c r="E291" s="904"/>
      <c r="F291" s="904"/>
      <c r="G291" s="904"/>
      <c r="H291" s="904"/>
      <c r="I291" s="904"/>
      <c r="J291" s="904"/>
      <c r="K291" s="904"/>
      <c r="L291" s="185">
        <v>49.5</v>
      </c>
      <c r="M291" s="186"/>
      <c r="N291" s="187" t="s">
        <v>31</v>
      </c>
      <c r="Y291" s="137" t="s">
        <v>278</v>
      </c>
    </row>
    <row r="292" spans="1:26" s="132" customFormat="1" x14ac:dyDescent="0.2">
      <c r="A292" s="184"/>
      <c r="B292" s="178" t="s">
        <v>31</v>
      </c>
      <c r="C292" s="919" t="s">
        <v>3067</v>
      </c>
      <c r="D292" s="919"/>
      <c r="E292" s="919"/>
      <c r="F292" s="919"/>
      <c r="G292" s="919"/>
      <c r="H292" s="919"/>
      <c r="I292" s="919"/>
      <c r="J292" s="919"/>
      <c r="K292" s="919"/>
      <c r="L292" s="188">
        <v>1237.6400000000001</v>
      </c>
      <c r="M292" s="189"/>
      <c r="N292" s="190"/>
      <c r="Z292" s="137" t="s">
        <v>3067</v>
      </c>
    </row>
    <row r="293" spans="1:26" s="132" customFormat="1" x14ac:dyDescent="0.2">
      <c r="A293" s="914" t="s">
        <v>3068</v>
      </c>
      <c r="B293" s="915"/>
      <c r="C293" s="915"/>
      <c r="D293" s="915"/>
      <c r="E293" s="915"/>
      <c r="F293" s="915"/>
      <c r="G293" s="915"/>
      <c r="H293" s="915"/>
      <c r="I293" s="915"/>
      <c r="J293" s="915"/>
      <c r="K293" s="915"/>
      <c r="L293" s="915"/>
      <c r="M293" s="915"/>
      <c r="N293" s="916"/>
      <c r="P293" s="137" t="s">
        <v>3068</v>
      </c>
    </row>
    <row r="294" spans="1:26" s="132" customFormat="1" ht="45" x14ac:dyDescent="0.2">
      <c r="A294" s="157" t="s">
        <v>383</v>
      </c>
      <c r="B294" s="158" t="s">
        <v>3069</v>
      </c>
      <c r="C294" s="917" t="s">
        <v>3070</v>
      </c>
      <c r="D294" s="917"/>
      <c r="E294" s="917"/>
      <c r="F294" s="159" t="s">
        <v>3071</v>
      </c>
      <c r="G294" s="159" t="s">
        <v>31</v>
      </c>
      <c r="H294" s="159" t="s">
        <v>31</v>
      </c>
      <c r="I294" s="159" t="s">
        <v>2427</v>
      </c>
      <c r="J294" s="160" t="s">
        <v>31</v>
      </c>
      <c r="K294" s="159" t="s">
        <v>31</v>
      </c>
      <c r="L294" s="160" t="s">
        <v>31</v>
      </c>
      <c r="M294" s="161" t="s">
        <v>31</v>
      </c>
      <c r="N294" s="162" t="s">
        <v>31</v>
      </c>
      <c r="Q294" s="137" t="s">
        <v>3070</v>
      </c>
    </row>
    <row r="295" spans="1:26" s="132" customFormat="1" x14ac:dyDescent="0.2">
      <c r="A295" s="163"/>
      <c r="B295" s="164"/>
      <c r="C295" s="904" t="s">
        <v>3072</v>
      </c>
      <c r="D295" s="904"/>
      <c r="E295" s="904"/>
      <c r="F295" s="904"/>
      <c r="G295" s="904"/>
      <c r="H295" s="904"/>
      <c r="I295" s="904"/>
      <c r="J295" s="904"/>
      <c r="K295" s="904"/>
      <c r="L295" s="904"/>
      <c r="M295" s="904"/>
      <c r="N295" s="912"/>
      <c r="R295" s="137" t="s">
        <v>3072</v>
      </c>
    </row>
    <row r="296" spans="1:26" s="132" customFormat="1" ht="33.75" x14ac:dyDescent="0.2">
      <c r="A296" s="165"/>
      <c r="B296" s="166" t="s">
        <v>518</v>
      </c>
      <c r="C296" s="904" t="s">
        <v>519</v>
      </c>
      <c r="D296" s="904"/>
      <c r="E296" s="904"/>
      <c r="F296" s="904"/>
      <c r="G296" s="904"/>
      <c r="H296" s="904"/>
      <c r="I296" s="904"/>
      <c r="J296" s="904"/>
      <c r="K296" s="904"/>
      <c r="L296" s="904"/>
      <c r="M296" s="904"/>
      <c r="N296" s="912"/>
      <c r="S296" s="137" t="s">
        <v>519</v>
      </c>
    </row>
    <row r="297" spans="1:26" s="132" customFormat="1" x14ac:dyDescent="0.2">
      <c r="A297" s="167"/>
      <c r="B297" s="166" t="s">
        <v>225</v>
      </c>
      <c r="C297" s="904" t="s">
        <v>255</v>
      </c>
      <c r="D297" s="904"/>
      <c r="E297" s="904"/>
      <c r="F297" s="168" t="s">
        <v>31</v>
      </c>
      <c r="G297" s="168" t="s">
        <v>31</v>
      </c>
      <c r="H297" s="168" t="s">
        <v>31</v>
      </c>
      <c r="I297" s="168" t="s">
        <v>31</v>
      </c>
      <c r="J297" s="169">
        <v>1218.24</v>
      </c>
      <c r="K297" s="168" t="s">
        <v>520</v>
      </c>
      <c r="L297" s="169">
        <v>12.18</v>
      </c>
      <c r="M297" s="170" t="s">
        <v>31</v>
      </c>
      <c r="N297" s="171" t="s">
        <v>31</v>
      </c>
      <c r="T297" s="137" t="s">
        <v>255</v>
      </c>
    </row>
    <row r="298" spans="1:26" s="132" customFormat="1" x14ac:dyDescent="0.2">
      <c r="A298" s="167"/>
      <c r="B298" s="166" t="s">
        <v>256</v>
      </c>
      <c r="C298" s="904" t="s">
        <v>257</v>
      </c>
      <c r="D298" s="904"/>
      <c r="E298" s="904"/>
      <c r="F298" s="168" t="s">
        <v>31</v>
      </c>
      <c r="G298" s="168" t="s">
        <v>31</v>
      </c>
      <c r="H298" s="168" t="s">
        <v>31</v>
      </c>
      <c r="I298" s="168" t="s">
        <v>31</v>
      </c>
      <c r="J298" s="169">
        <v>15892.63</v>
      </c>
      <c r="K298" s="168" t="s">
        <v>31</v>
      </c>
      <c r="L298" s="169">
        <v>12.3</v>
      </c>
      <c r="M298" s="170" t="s">
        <v>31</v>
      </c>
      <c r="N298" s="171" t="s">
        <v>31</v>
      </c>
      <c r="T298" s="137" t="s">
        <v>257</v>
      </c>
    </row>
    <row r="299" spans="1:26" s="132" customFormat="1" x14ac:dyDescent="0.2">
      <c r="A299" s="167"/>
      <c r="B299" s="166" t="s">
        <v>31</v>
      </c>
      <c r="C299" s="904" t="s">
        <v>258</v>
      </c>
      <c r="D299" s="904"/>
      <c r="E299" s="904"/>
      <c r="F299" s="168" t="s">
        <v>241</v>
      </c>
      <c r="G299" s="168" t="s">
        <v>306</v>
      </c>
      <c r="H299" s="168" t="s">
        <v>520</v>
      </c>
      <c r="I299" s="168" t="s">
        <v>3073</v>
      </c>
      <c r="J299" s="169" t="s">
        <v>31</v>
      </c>
      <c r="K299" s="168" t="s">
        <v>31</v>
      </c>
      <c r="L299" s="169" t="s">
        <v>31</v>
      </c>
      <c r="M299" s="170" t="s">
        <v>31</v>
      </c>
      <c r="N299" s="171" t="s">
        <v>31</v>
      </c>
      <c r="U299" s="137" t="s">
        <v>258</v>
      </c>
    </row>
    <row r="300" spans="1:26" s="132" customFormat="1" x14ac:dyDescent="0.2">
      <c r="A300" s="167"/>
      <c r="B300" s="166" t="s">
        <v>31</v>
      </c>
      <c r="C300" s="917" t="s">
        <v>244</v>
      </c>
      <c r="D300" s="917"/>
      <c r="E300" s="917"/>
      <c r="F300" s="159" t="s">
        <v>31</v>
      </c>
      <c r="G300" s="159" t="s">
        <v>31</v>
      </c>
      <c r="H300" s="159" t="s">
        <v>31</v>
      </c>
      <c r="I300" s="159" t="s">
        <v>31</v>
      </c>
      <c r="J300" s="160">
        <v>2755.87</v>
      </c>
      <c r="K300" s="159" t="s">
        <v>31</v>
      </c>
      <c r="L300" s="160">
        <v>24.48</v>
      </c>
      <c r="M300" s="161" t="s">
        <v>31</v>
      </c>
      <c r="N300" s="162" t="s">
        <v>31</v>
      </c>
      <c r="V300" s="137" t="s">
        <v>244</v>
      </c>
    </row>
    <row r="301" spans="1:26" s="132" customFormat="1" x14ac:dyDescent="0.2">
      <c r="A301" s="167"/>
      <c r="B301" s="166" t="s">
        <v>31</v>
      </c>
      <c r="C301" s="904" t="s">
        <v>245</v>
      </c>
      <c r="D301" s="904"/>
      <c r="E301" s="904"/>
      <c r="F301" s="168" t="s">
        <v>31</v>
      </c>
      <c r="G301" s="168" t="s">
        <v>31</v>
      </c>
      <c r="H301" s="168" t="s">
        <v>31</v>
      </c>
      <c r="I301" s="168" t="s">
        <v>31</v>
      </c>
      <c r="J301" s="169" t="s">
        <v>31</v>
      </c>
      <c r="K301" s="168" t="s">
        <v>31</v>
      </c>
      <c r="L301" s="169">
        <v>12.18</v>
      </c>
      <c r="M301" s="170" t="s">
        <v>31</v>
      </c>
      <c r="N301" s="171" t="s">
        <v>31</v>
      </c>
      <c r="U301" s="137" t="s">
        <v>245</v>
      </c>
    </row>
    <row r="302" spans="1:26" s="132" customFormat="1" ht="22.5" x14ac:dyDescent="0.2">
      <c r="A302" s="167"/>
      <c r="B302" s="166" t="s">
        <v>699</v>
      </c>
      <c r="C302" s="904" t="s">
        <v>3074</v>
      </c>
      <c r="D302" s="904"/>
      <c r="E302" s="904"/>
      <c r="F302" s="168" t="s">
        <v>144</v>
      </c>
      <c r="G302" s="168" t="s">
        <v>1705</v>
      </c>
      <c r="H302" s="168" t="s">
        <v>31</v>
      </c>
      <c r="I302" s="168" t="s">
        <v>1705</v>
      </c>
      <c r="J302" s="169" t="s">
        <v>31</v>
      </c>
      <c r="K302" s="168" t="s">
        <v>31</v>
      </c>
      <c r="L302" s="169">
        <v>12.18</v>
      </c>
      <c r="M302" s="170" t="s">
        <v>31</v>
      </c>
      <c r="N302" s="171" t="s">
        <v>31</v>
      </c>
      <c r="U302" s="137" t="s">
        <v>3074</v>
      </c>
    </row>
    <row r="303" spans="1:26" s="132" customFormat="1" ht="22.5" x14ac:dyDescent="0.2">
      <c r="A303" s="167"/>
      <c r="B303" s="166" t="s">
        <v>3075</v>
      </c>
      <c r="C303" s="904" t="s">
        <v>3076</v>
      </c>
      <c r="D303" s="904"/>
      <c r="E303" s="904"/>
      <c r="F303" s="168" t="s">
        <v>144</v>
      </c>
      <c r="G303" s="168" t="s">
        <v>554</v>
      </c>
      <c r="H303" s="168" t="s">
        <v>31</v>
      </c>
      <c r="I303" s="168" t="s">
        <v>554</v>
      </c>
      <c r="J303" s="169" t="s">
        <v>31</v>
      </c>
      <c r="K303" s="168" t="s">
        <v>31</v>
      </c>
      <c r="L303" s="169">
        <v>7.92</v>
      </c>
      <c r="M303" s="170" t="s">
        <v>31</v>
      </c>
      <c r="N303" s="171" t="s">
        <v>31</v>
      </c>
      <c r="U303" s="137" t="s">
        <v>3076</v>
      </c>
    </row>
    <row r="304" spans="1:26" s="132" customFormat="1" x14ac:dyDescent="0.2">
      <c r="A304" s="172"/>
      <c r="B304" s="173"/>
      <c r="C304" s="918" t="s">
        <v>252</v>
      </c>
      <c r="D304" s="918"/>
      <c r="E304" s="918"/>
      <c r="F304" s="174" t="s">
        <v>31</v>
      </c>
      <c r="G304" s="174" t="s">
        <v>31</v>
      </c>
      <c r="H304" s="174" t="s">
        <v>31</v>
      </c>
      <c r="I304" s="174" t="s">
        <v>31</v>
      </c>
      <c r="J304" s="175" t="s">
        <v>31</v>
      </c>
      <c r="K304" s="174" t="s">
        <v>31</v>
      </c>
      <c r="L304" s="175">
        <v>44.58</v>
      </c>
      <c r="M304" s="161" t="s">
        <v>31</v>
      </c>
      <c r="N304" s="176" t="s">
        <v>31</v>
      </c>
      <c r="W304" s="137" t="s">
        <v>252</v>
      </c>
    </row>
    <row r="305" spans="1:23" s="132" customFormat="1" ht="22.5" x14ac:dyDescent="0.2">
      <c r="A305" s="157" t="s">
        <v>398</v>
      </c>
      <c r="B305" s="158" t="s">
        <v>3077</v>
      </c>
      <c r="C305" s="917" t="s">
        <v>3078</v>
      </c>
      <c r="D305" s="917"/>
      <c r="E305" s="917"/>
      <c r="F305" s="159" t="s">
        <v>744</v>
      </c>
      <c r="G305" s="159" t="s">
        <v>31</v>
      </c>
      <c r="H305" s="159" t="s">
        <v>31</v>
      </c>
      <c r="I305" s="159" t="s">
        <v>3079</v>
      </c>
      <c r="J305" s="160">
        <v>32.67</v>
      </c>
      <c r="K305" s="159" t="s">
        <v>31</v>
      </c>
      <c r="L305" s="160">
        <v>258.75</v>
      </c>
      <c r="M305" s="161" t="s">
        <v>31</v>
      </c>
      <c r="N305" s="162" t="s">
        <v>31</v>
      </c>
      <c r="Q305" s="137" t="s">
        <v>3078</v>
      </c>
    </row>
    <row r="306" spans="1:23" s="132" customFormat="1" ht="45" x14ac:dyDescent="0.2">
      <c r="A306" s="157" t="s">
        <v>404</v>
      </c>
      <c r="B306" s="158" t="s">
        <v>3069</v>
      </c>
      <c r="C306" s="917" t="s">
        <v>3070</v>
      </c>
      <c r="D306" s="917"/>
      <c r="E306" s="917"/>
      <c r="F306" s="159" t="s">
        <v>3071</v>
      </c>
      <c r="G306" s="159" t="s">
        <v>31</v>
      </c>
      <c r="H306" s="159" t="s">
        <v>31</v>
      </c>
      <c r="I306" s="159" t="s">
        <v>1781</v>
      </c>
      <c r="J306" s="160" t="s">
        <v>31</v>
      </c>
      <c r="K306" s="159" t="s">
        <v>31</v>
      </c>
      <c r="L306" s="160" t="s">
        <v>31</v>
      </c>
      <c r="M306" s="161" t="s">
        <v>31</v>
      </c>
      <c r="N306" s="162" t="s">
        <v>31</v>
      </c>
      <c r="Q306" s="137" t="s">
        <v>3070</v>
      </c>
    </row>
    <row r="307" spans="1:23" s="132" customFormat="1" x14ac:dyDescent="0.2">
      <c r="A307" s="163"/>
      <c r="B307" s="164"/>
      <c r="C307" s="904" t="s">
        <v>3080</v>
      </c>
      <c r="D307" s="904"/>
      <c r="E307" s="904"/>
      <c r="F307" s="904"/>
      <c r="G307" s="904"/>
      <c r="H307" s="904"/>
      <c r="I307" s="904"/>
      <c r="J307" s="904"/>
      <c r="K307" s="904"/>
      <c r="L307" s="904"/>
      <c r="M307" s="904"/>
      <c r="N307" s="912"/>
      <c r="R307" s="137" t="s">
        <v>3080</v>
      </c>
    </row>
    <row r="308" spans="1:23" s="132" customFormat="1" ht="33.75" x14ac:dyDescent="0.2">
      <c r="A308" s="165"/>
      <c r="B308" s="166" t="s">
        <v>518</v>
      </c>
      <c r="C308" s="904" t="s">
        <v>519</v>
      </c>
      <c r="D308" s="904"/>
      <c r="E308" s="904"/>
      <c r="F308" s="904"/>
      <c r="G308" s="904"/>
      <c r="H308" s="904"/>
      <c r="I308" s="904"/>
      <c r="J308" s="904"/>
      <c r="K308" s="904"/>
      <c r="L308" s="904"/>
      <c r="M308" s="904"/>
      <c r="N308" s="912"/>
      <c r="S308" s="137" t="s">
        <v>519</v>
      </c>
    </row>
    <row r="309" spans="1:23" s="132" customFormat="1" x14ac:dyDescent="0.2">
      <c r="A309" s="167"/>
      <c r="B309" s="166" t="s">
        <v>225</v>
      </c>
      <c r="C309" s="904" t="s">
        <v>255</v>
      </c>
      <c r="D309" s="904"/>
      <c r="E309" s="904"/>
      <c r="F309" s="168" t="s">
        <v>31</v>
      </c>
      <c r="G309" s="168" t="s">
        <v>31</v>
      </c>
      <c r="H309" s="168" t="s">
        <v>31</v>
      </c>
      <c r="I309" s="168" t="s">
        <v>31</v>
      </c>
      <c r="J309" s="169">
        <v>1218.24</v>
      </c>
      <c r="K309" s="168" t="s">
        <v>520</v>
      </c>
      <c r="L309" s="169">
        <v>60.91</v>
      </c>
      <c r="M309" s="170" t="s">
        <v>31</v>
      </c>
      <c r="N309" s="171" t="s">
        <v>31</v>
      </c>
      <c r="T309" s="137" t="s">
        <v>255</v>
      </c>
    </row>
    <row r="310" spans="1:23" s="132" customFormat="1" x14ac:dyDescent="0.2">
      <c r="A310" s="167"/>
      <c r="B310" s="166" t="s">
        <v>256</v>
      </c>
      <c r="C310" s="904" t="s">
        <v>257</v>
      </c>
      <c r="D310" s="904"/>
      <c r="E310" s="904"/>
      <c r="F310" s="168" t="s">
        <v>31</v>
      </c>
      <c r="G310" s="168" t="s">
        <v>31</v>
      </c>
      <c r="H310" s="168" t="s">
        <v>31</v>
      </c>
      <c r="I310" s="168" t="s">
        <v>31</v>
      </c>
      <c r="J310" s="169">
        <v>15892.63</v>
      </c>
      <c r="K310" s="168" t="s">
        <v>31</v>
      </c>
      <c r="L310" s="169">
        <v>635.71</v>
      </c>
      <c r="M310" s="170" t="s">
        <v>31</v>
      </c>
      <c r="N310" s="171" t="s">
        <v>31</v>
      </c>
      <c r="T310" s="137" t="s">
        <v>257</v>
      </c>
    </row>
    <row r="311" spans="1:23" s="132" customFormat="1" x14ac:dyDescent="0.2">
      <c r="A311" s="167"/>
      <c r="B311" s="166" t="s">
        <v>31</v>
      </c>
      <c r="C311" s="904" t="s">
        <v>258</v>
      </c>
      <c r="D311" s="904"/>
      <c r="E311" s="904"/>
      <c r="F311" s="168" t="s">
        <v>241</v>
      </c>
      <c r="G311" s="168" t="s">
        <v>306</v>
      </c>
      <c r="H311" s="168" t="s">
        <v>520</v>
      </c>
      <c r="I311" s="168" t="s">
        <v>2384</v>
      </c>
      <c r="J311" s="169" t="s">
        <v>31</v>
      </c>
      <c r="K311" s="168" t="s">
        <v>31</v>
      </c>
      <c r="L311" s="169" t="s">
        <v>31</v>
      </c>
      <c r="M311" s="170" t="s">
        <v>31</v>
      </c>
      <c r="N311" s="171" t="s">
        <v>31</v>
      </c>
      <c r="U311" s="137" t="s">
        <v>258</v>
      </c>
    </row>
    <row r="312" spans="1:23" s="132" customFormat="1" x14ac:dyDescent="0.2">
      <c r="A312" s="167"/>
      <c r="B312" s="166" t="s">
        <v>31</v>
      </c>
      <c r="C312" s="917" t="s">
        <v>244</v>
      </c>
      <c r="D312" s="917"/>
      <c r="E312" s="917"/>
      <c r="F312" s="159" t="s">
        <v>31</v>
      </c>
      <c r="G312" s="159" t="s">
        <v>31</v>
      </c>
      <c r="H312" s="159" t="s">
        <v>31</v>
      </c>
      <c r="I312" s="159" t="s">
        <v>31</v>
      </c>
      <c r="J312" s="160">
        <v>17110.87</v>
      </c>
      <c r="K312" s="159" t="s">
        <v>31</v>
      </c>
      <c r="L312" s="160">
        <v>696.62</v>
      </c>
      <c r="M312" s="161" t="s">
        <v>31</v>
      </c>
      <c r="N312" s="162" t="s">
        <v>31</v>
      </c>
      <c r="V312" s="137" t="s">
        <v>244</v>
      </c>
    </row>
    <row r="313" spans="1:23" s="132" customFormat="1" x14ac:dyDescent="0.2">
      <c r="A313" s="167"/>
      <c r="B313" s="166" t="s">
        <v>31</v>
      </c>
      <c r="C313" s="904" t="s">
        <v>245</v>
      </c>
      <c r="D313" s="904"/>
      <c r="E313" s="904"/>
      <c r="F313" s="168" t="s">
        <v>31</v>
      </c>
      <c r="G313" s="168" t="s">
        <v>31</v>
      </c>
      <c r="H313" s="168" t="s">
        <v>31</v>
      </c>
      <c r="I313" s="168" t="s">
        <v>31</v>
      </c>
      <c r="J313" s="169" t="s">
        <v>31</v>
      </c>
      <c r="K313" s="168" t="s">
        <v>31</v>
      </c>
      <c r="L313" s="169">
        <v>60.91</v>
      </c>
      <c r="M313" s="170" t="s">
        <v>31</v>
      </c>
      <c r="N313" s="171" t="s">
        <v>31</v>
      </c>
      <c r="U313" s="137" t="s">
        <v>245</v>
      </c>
    </row>
    <row r="314" spans="1:23" s="132" customFormat="1" ht="22.5" x14ac:dyDescent="0.2">
      <c r="A314" s="167"/>
      <c r="B314" s="166" t="s">
        <v>699</v>
      </c>
      <c r="C314" s="904" t="s">
        <v>3074</v>
      </c>
      <c r="D314" s="904"/>
      <c r="E314" s="904"/>
      <c r="F314" s="168" t="s">
        <v>144</v>
      </c>
      <c r="G314" s="168" t="s">
        <v>1705</v>
      </c>
      <c r="H314" s="168" t="s">
        <v>31</v>
      </c>
      <c r="I314" s="168" t="s">
        <v>1705</v>
      </c>
      <c r="J314" s="169" t="s">
        <v>31</v>
      </c>
      <c r="K314" s="168" t="s">
        <v>31</v>
      </c>
      <c r="L314" s="169">
        <v>60.91</v>
      </c>
      <c r="M314" s="170" t="s">
        <v>31</v>
      </c>
      <c r="N314" s="171" t="s">
        <v>31</v>
      </c>
      <c r="U314" s="137" t="s">
        <v>3074</v>
      </c>
    </row>
    <row r="315" spans="1:23" s="132" customFormat="1" ht="22.5" x14ac:dyDescent="0.2">
      <c r="A315" s="167"/>
      <c r="B315" s="166" t="s">
        <v>3075</v>
      </c>
      <c r="C315" s="904" t="s">
        <v>3076</v>
      </c>
      <c r="D315" s="904"/>
      <c r="E315" s="904"/>
      <c r="F315" s="168" t="s">
        <v>144</v>
      </c>
      <c r="G315" s="168" t="s">
        <v>554</v>
      </c>
      <c r="H315" s="168" t="s">
        <v>31</v>
      </c>
      <c r="I315" s="168" t="s">
        <v>554</v>
      </c>
      <c r="J315" s="169" t="s">
        <v>31</v>
      </c>
      <c r="K315" s="168" t="s">
        <v>31</v>
      </c>
      <c r="L315" s="169">
        <v>39.590000000000003</v>
      </c>
      <c r="M315" s="170" t="s">
        <v>31</v>
      </c>
      <c r="N315" s="171" t="s">
        <v>31</v>
      </c>
      <c r="U315" s="137" t="s">
        <v>3076</v>
      </c>
    </row>
    <row r="316" spans="1:23" s="132" customFormat="1" x14ac:dyDescent="0.2">
      <c r="A316" s="172"/>
      <c r="B316" s="173"/>
      <c r="C316" s="918" t="s">
        <v>252</v>
      </c>
      <c r="D316" s="918"/>
      <c r="E316" s="918"/>
      <c r="F316" s="174" t="s">
        <v>31</v>
      </c>
      <c r="G316" s="174" t="s">
        <v>31</v>
      </c>
      <c r="H316" s="174" t="s">
        <v>31</v>
      </c>
      <c r="I316" s="174" t="s">
        <v>31</v>
      </c>
      <c r="J316" s="175" t="s">
        <v>31</v>
      </c>
      <c r="K316" s="174" t="s">
        <v>31</v>
      </c>
      <c r="L316" s="175">
        <v>797.12</v>
      </c>
      <c r="M316" s="161" t="s">
        <v>31</v>
      </c>
      <c r="N316" s="176" t="s">
        <v>31</v>
      </c>
      <c r="W316" s="137" t="s">
        <v>252</v>
      </c>
    </row>
    <row r="317" spans="1:23" s="132" customFormat="1" ht="33.75" x14ac:dyDescent="0.2">
      <c r="A317" s="157" t="s">
        <v>413</v>
      </c>
      <c r="B317" s="158" t="s">
        <v>3081</v>
      </c>
      <c r="C317" s="917" t="s">
        <v>3082</v>
      </c>
      <c r="D317" s="917"/>
      <c r="E317" s="917"/>
      <c r="F317" s="159" t="s">
        <v>650</v>
      </c>
      <c r="G317" s="159" t="s">
        <v>31</v>
      </c>
      <c r="H317" s="159" t="s">
        <v>31</v>
      </c>
      <c r="I317" s="159" t="s">
        <v>516</v>
      </c>
      <c r="J317" s="160" t="s">
        <v>31</v>
      </c>
      <c r="K317" s="159" t="s">
        <v>31</v>
      </c>
      <c r="L317" s="160" t="s">
        <v>31</v>
      </c>
      <c r="M317" s="161" t="s">
        <v>31</v>
      </c>
      <c r="N317" s="162" t="s">
        <v>31</v>
      </c>
      <c r="Q317" s="137" t="s">
        <v>3082</v>
      </c>
    </row>
    <row r="318" spans="1:23" s="132" customFormat="1" x14ac:dyDescent="0.2">
      <c r="A318" s="163"/>
      <c r="B318" s="164"/>
      <c r="C318" s="904" t="s">
        <v>3083</v>
      </c>
      <c r="D318" s="904"/>
      <c r="E318" s="904"/>
      <c r="F318" s="904"/>
      <c r="G318" s="904"/>
      <c r="H318" s="904"/>
      <c r="I318" s="904"/>
      <c r="J318" s="904"/>
      <c r="K318" s="904"/>
      <c r="L318" s="904"/>
      <c r="M318" s="904"/>
      <c r="N318" s="912"/>
      <c r="R318" s="137" t="s">
        <v>3083</v>
      </c>
    </row>
    <row r="319" spans="1:23" s="132" customFormat="1" ht="33.75" x14ac:dyDescent="0.2">
      <c r="A319" s="165"/>
      <c r="B319" s="166" t="s">
        <v>518</v>
      </c>
      <c r="C319" s="904" t="s">
        <v>519</v>
      </c>
      <c r="D319" s="904"/>
      <c r="E319" s="904"/>
      <c r="F319" s="904"/>
      <c r="G319" s="904"/>
      <c r="H319" s="904"/>
      <c r="I319" s="904"/>
      <c r="J319" s="904"/>
      <c r="K319" s="904"/>
      <c r="L319" s="904"/>
      <c r="M319" s="904"/>
      <c r="N319" s="912"/>
      <c r="S319" s="137" t="s">
        <v>519</v>
      </c>
    </row>
    <row r="320" spans="1:23" s="132" customFormat="1" x14ac:dyDescent="0.2">
      <c r="A320" s="167"/>
      <c r="B320" s="166" t="s">
        <v>225</v>
      </c>
      <c r="C320" s="904" t="s">
        <v>255</v>
      </c>
      <c r="D320" s="904"/>
      <c r="E320" s="904"/>
      <c r="F320" s="168" t="s">
        <v>31</v>
      </c>
      <c r="G320" s="168" t="s">
        <v>31</v>
      </c>
      <c r="H320" s="168" t="s">
        <v>31</v>
      </c>
      <c r="I320" s="168" t="s">
        <v>31</v>
      </c>
      <c r="J320" s="169">
        <v>391.79</v>
      </c>
      <c r="K320" s="168" t="s">
        <v>520</v>
      </c>
      <c r="L320" s="169">
        <v>6.86</v>
      </c>
      <c r="M320" s="170" t="s">
        <v>31</v>
      </c>
      <c r="N320" s="171" t="s">
        <v>31</v>
      </c>
      <c r="T320" s="137" t="s">
        <v>255</v>
      </c>
    </row>
    <row r="321" spans="1:25" s="132" customFormat="1" x14ac:dyDescent="0.2">
      <c r="A321" s="167"/>
      <c r="B321" s="166" t="s">
        <v>235</v>
      </c>
      <c r="C321" s="904" t="s">
        <v>236</v>
      </c>
      <c r="D321" s="904"/>
      <c r="E321" s="904"/>
      <c r="F321" s="168" t="s">
        <v>31</v>
      </c>
      <c r="G321" s="168" t="s">
        <v>31</v>
      </c>
      <c r="H321" s="168" t="s">
        <v>31</v>
      </c>
      <c r="I321" s="168" t="s">
        <v>31</v>
      </c>
      <c r="J321" s="169">
        <v>176.36</v>
      </c>
      <c r="K321" s="168" t="s">
        <v>520</v>
      </c>
      <c r="L321" s="169">
        <v>3.09</v>
      </c>
      <c r="M321" s="170" t="s">
        <v>31</v>
      </c>
      <c r="N321" s="171" t="s">
        <v>31</v>
      </c>
      <c r="T321" s="137" t="s">
        <v>236</v>
      </c>
    </row>
    <row r="322" spans="1:25" s="132" customFormat="1" x14ac:dyDescent="0.2">
      <c r="A322" s="167"/>
      <c r="B322" s="166" t="s">
        <v>238</v>
      </c>
      <c r="C322" s="904" t="s">
        <v>239</v>
      </c>
      <c r="D322" s="904"/>
      <c r="E322" s="904"/>
      <c r="F322" s="168" t="s">
        <v>31</v>
      </c>
      <c r="G322" s="168" t="s">
        <v>31</v>
      </c>
      <c r="H322" s="168" t="s">
        <v>31</v>
      </c>
      <c r="I322" s="168" t="s">
        <v>31</v>
      </c>
      <c r="J322" s="169">
        <v>18.329999999999998</v>
      </c>
      <c r="K322" s="168" t="s">
        <v>520</v>
      </c>
      <c r="L322" s="169">
        <v>0.32</v>
      </c>
      <c r="M322" s="170" t="s">
        <v>31</v>
      </c>
      <c r="N322" s="171" t="s">
        <v>31</v>
      </c>
      <c r="T322" s="137" t="s">
        <v>239</v>
      </c>
    </row>
    <row r="323" spans="1:25" s="132" customFormat="1" x14ac:dyDescent="0.2">
      <c r="A323" s="167"/>
      <c r="B323" s="166" t="s">
        <v>256</v>
      </c>
      <c r="C323" s="904" t="s">
        <v>257</v>
      </c>
      <c r="D323" s="904"/>
      <c r="E323" s="904"/>
      <c r="F323" s="168" t="s">
        <v>31</v>
      </c>
      <c r="G323" s="168" t="s">
        <v>31</v>
      </c>
      <c r="H323" s="168" t="s">
        <v>31</v>
      </c>
      <c r="I323" s="168" t="s">
        <v>31</v>
      </c>
      <c r="J323" s="169">
        <v>373.17</v>
      </c>
      <c r="K323" s="168" t="s">
        <v>31</v>
      </c>
      <c r="L323" s="169">
        <v>5.22</v>
      </c>
      <c r="M323" s="170" t="s">
        <v>31</v>
      </c>
      <c r="N323" s="171" t="s">
        <v>31</v>
      </c>
      <c r="T323" s="137" t="s">
        <v>257</v>
      </c>
    </row>
    <row r="324" spans="1:25" s="132" customFormat="1" x14ac:dyDescent="0.2">
      <c r="A324" s="167"/>
      <c r="B324" s="166" t="s">
        <v>31</v>
      </c>
      <c r="C324" s="904" t="s">
        <v>258</v>
      </c>
      <c r="D324" s="904"/>
      <c r="E324" s="904"/>
      <c r="F324" s="168" t="s">
        <v>241</v>
      </c>
      <c r="G324" s="168" t="s">
        <v>3084</v>
      </c>
      <c r="H324" s="168" t="s">
        <v>520</v>
      </c>
      <c r="I324" s="168" t="s">
        <v>3085</v>
      </c>
      <c r="J324" s="169" t="s">
        <v>31</v>
      </c>
      <c r="K324" s="168" t="s">
        <v>31</v>
      </c>
      <c r="L324" s="169" t="s">
        <v>31</v>
      </c>
      <c r="M324" s="170" t="s">
        <v>31</v>
      </c>
      <c r="N324" s="171" t="s">
        <v>31</v>
      </c>
      <c r="U324" s="137" t="s">
        <v>258</v>
      </c>
    </row>
    <row r="325" spans="1:25" s="132" customFormat="1" x14ac:dyDescent="0.2">
      <c r="A325" s="167"/>
      <c r="B325" s="166" t="s">
        <v>31</v>
      </c>
      <c r="C325" s="904" t="s">
        <v>240</v>
      </c>
      <c r="D325" s="904"/>
      <c r="E325" s="904"/>
      <c r="F325" s="168" t="s">
        <v>241</v>
      </c>
      <c r="G325" s="168" t="s">
        <v>3086</v>
      </c>
      <c r="H325" s="168" t="s">
        <v>520</v>
      </c>
      <c r="I325" s="168" t="s">
        <v>3087</v>
      </c>
      <c r="J325" s="169" t="s">
        <v>31</v>
      </c>
      <c r="K325" s="168" t="s">
        <v>31</v>
      </c>
      <c r="L325" s="169" t="s">
        <v>31</v>
      </c>
      <c r="M325" s="170" t="s">
        <v>31</v>
      </c>
      <c r="N325" s="171" t="s">
        <v>31</v>
      </c>
      <c r="U325" s="137" t="s">
        <v>240</v>
      </c>
    </row>
    <row r="326" spans="1:25" s="132" customFormat="1" x14ac:dyDescent="0.2">
      <c r="A326" s="167"/>
      <c r="B326" s="166" t="s">
        <v>31</v>
      </c>
      <c r="C326" s="917" t="s">
        <v>244</v>
      </c>
      <c r="D326" s="917"/>
      <c r="E326" s="917"/>
      <c r="F326" s="159" t="s">
        <v>31</v>
      </c>
      <c r="G326" s="159" t="s">
        <v>31</v>
      </c>
      <c r="H326" s="159" t="s">
        <v>31</v>
      </c>
      <c r="I326" s="159" t="s">
        <v>31</v>
      </c>
      <c r="J326" s="160">
        <v>941.32</v>
      </c>
      <c r="K326" s="159" t="s">
        <v>31</v>
      </c>
      <c r="L326" s="160">
        <v>15.17</v>
      </c>
      <c r="M326" s="161" t="s">
        <v>31</v>
      </c>
      <c r="N326" s="162" t="s">
        <v>31</v>
      </c>
      <c r="V326" s="137" t="s">
        <v>244</v>
      </c>
    </row>
    <row r="327" spans="1:25" s="132" customFormat="1" x14ac:dyDescent="0.2">
      <c r="A327" s="167"/>
      <c r="B327" s="166" t="s">
        <v>31</v>
      </c>
      <c r="C327" s="904" t="s">
        <v>245</v>
      </c>
      <c r="D327" s="904"/>
      <c r="E327" s="904"/>
      <c r="F327" s="168" t="s">
        <v>31</v>
      </c>
      <c r="G327" s="168" t="s">
        <v>31</v>
      </c>
      <c r="H327" s="168" t="s">
        <v>31</v>
      </c>
      <c r="I327" s="168" t="s">
        <v>31</v>
      </c>
      <c r="J327" s="169" t="s">
        <v>31</v>
      </c>
      <c r="K327" s="168" t="s">
        <v>31</v>
      </c>
      <c r="L327" s="169">
        <v>7.18</v>
      </c>
      <c r="M327" s="170" t="s">
        <v>31</v>
      </c>
      <c r="N327" s="171" t="s">
        <v>31</v>
      </c>
      <c r="U327" s="137" t="s">
        <v>245</v>
      </c>
    </row>
    <row r="328" spans="1:25" s="132" customFormat="1" ht="22.5" x14ac:dyDescent="0.2">
      <c r="A328" s="167"/>
      <c r="B328" s="166" t="s">
        <v>892</v>
      </c>
      <c r="C328" s="904" t="s">
        <v>893</v>
      </c>
      <c r="D328" s="904"/>
      <c r="E328" s="904"/>
      <c r="F328" s="168" t="s">
        <v>144</v>
      </c>
      <c r="G328" s="168" t="s">
        <v>248</v>
      </c>
      <c r="H328" s="168" t="s">
        <v>31</v>
      </c>
      <c r="I328" s="168" t="s">
        <v>248</v>
      </c>
      <c r="J328" s="169" t="s">
        <v>31</v>
      </c>
      <c r="K328" s="168" t="s">
        <v>31</v>
      </c>
      <c r="L328" s="169">
        <v>6.82</v>
      </c>
      <c r="M328" s="170" t="s">
        <v>31</v>
      </c>
      <c r="N328" s="171" t="s">
        <v>31</v>
      </c>
      <c r="U328" s="137" t="s">
        <v>893</v>
      </c>
    </row>
    <row r="329" spans="1:25" s="132" customFormat="1" ht="22.5" x14ac:dyDescent="0.2">
      <c r="A329" s="167"/>
      <c r="B329" s="166" t="s">
        <v>894</v>
      </c>
      <c r="C329" s="904" t="s">
        <v>895</v>
      </c>
      <c r="D329" s="904"/>
      <c r="E329" s="904"/>
      <c r="F329" s="168" t="s">
        <v>144</v>
      </c>
      <c r="G329" s="168" t="s">
        <v>554</v>
      </c>
      <c r="H329" s="168" t="s">
        <v>31</v>
      </c>
      <c r="I329" s="168" t="s">
        <v>554</v>
      </c>
      <c r="J329" s="169" t="s">
        <v>31</v>
      </c>
      <c r="K329" s="168" t="s">
        <v>31</v>
      </c>
      <c r="L329" s="169">
        <v>4.67</v>
      </c>
      <c r="M329" s="170" t="s">
        <v>31</v>
      </c>
      <c r="N329" s="171" t="s">
        <v>31</v>
      </c>
      <c r="U329" s="137" t="s">
        <v>895</v>
      </c>
    </row>
    <row r="330" spans="1:25" s="132" customFormat="1" x14ac:dyDescent="0.2">
      <c r="A330" s="172"/>
      <c r="B330" s="173"/>
      <c r="C330" s="918" t="s">
        <v>252</v>
      </c>
      <c r="D330" s="918"/>
      <c r="E330" s="918"/>
      <c r="F330" s="174" t="s">
        <v>31</v>
      </c>
      <c r="G330" s="174" t="s">
        <v>31</v>
      </c>
      <c r="H330" s="174" t="s">
        <v>31</v>
      </c>
      <c r="I330" s="174" t="s">
        <v>31</v>
      </c>
      <c r="J330" s="175" t="s">
        <v>31</v>
      </c>
      <c r="K330" s="174" t="s">
        <v>31</v>
      </c>
      <c r="L330" s="175">
        <v>26.66</v>
      </c>
      <c r="M330" s="161" t="s">
        <v>31</v>
      </c>
      <c r="N330" s="176" t="s">
        <v>31</v>
      </c>
      <c r="W330" s="137" t="s">
        <v>252</v>
      </c>
    </row>
    <row r="331" spans="1:25" s="132" customFormat="1" ht="56.25" x14ac:dyDescent="0.2">
      <c r="A331" s="157" t="s">
        <v>418</v>
      </c>
      <c r="B331" s="158" t="s">
        <v>3088</v>
      </c>
      <c r="C331" s="917" t="s">
        <v>3089</v>
      </c>
      <c r="D331" s="917"/>
      <c r="E331" s="917"/>
      <c r="F331" s="159" t="s">
        <v>744</v>
      </c>
      <c r="G331" s="159" t="s">
        <v>31</v>
      </c>
      <c r="H331" s="159" t="s">
        <v>31</v>
      </c>
      <c r="I331" s="159" t="s">
        <v>3090</v>
      </c>
      <c r="J331" s="160">
        <v>27.17</v>
      </c>
      <c r="K331" s="159" t="s">
        <v>31</v>
      </c>
      <c r="L331" s="160">
        <v>39.18</v>
      </c>
      <c r="M331" s="161" t="s">
        <v>31</v>
      </c>
      <c r="N331" s="162" t="s">
        <v>31</v>
      </c>
      <c r="Q331" s="137" t="s">
        <v>3089</v>
      </c>
    </row>
    <row r="332" spans="1:25" s="132" customFormat="1" x14ac:dyDescent="0.2">
      <c r="A332" s="163"/>
      <c r="B332" s="164"/>
      <c r="C332" s="904" t="s">
        <v>3091</v>
      </c>
      <c r="D332" s="904"/>
      <c r="E332" s="904"/>
      <c r="F332" s="904"/>
      <c r="G332" s="904"/>
      <c r="H332" s="904"/>
      <c r="I332" s="904"/>
      <c r="J332" s="904"/>
      <c r="K332" s="904"/>
      <c r="L332" s="904"/>
      <c r="M332" s="904"/>
      <c r="N332" s="912"/>
      <c r="R332" s="137" t="s">
        <v>3091</v>
      </c>
    </row>
    <row r="333" spans="1:25" s="132" customFormat="1" ht="1.5" customHeight="1" x14ac:dyDescent="0.2">
      <c r="A333" s="177"/>
      <c r="B333" s="173"/>
      <c r="C333" s="173"/>
      <c r="D333" s="173"/>
      <c r="E333" s="173"/>
      <c r="F333" s="177"/>
      <c r="G333" s="177"/>
      <c r="H333" s="177"/>
      <c r="I333" s="177"/>
      <c r="J333" s="178"/>
      <c r="K333" s="177"/>
      <c r="L333" s="178"/>
      <c r="M333" s="168"/>
      <c r="N333" s="178"/>
    </row>
    <row r="334" spans="1:25" s="132" customFormat="1" x14ac:dyDescent="0.2">
      <c r="A334" s="179"/>
      <c r="B334" s="180" t="s">
        <v>31</v>
      </c>
      <c r="C334" s="918" t="s">
        <v>3092</v>
      </c>
      <c r="D334" s="918"/>
      <c r="E334" s="918"/>
      <c r="F334" s="918"/>
      <c r="G334" s="918"/>
      <c r="H334" s="918"/>
      <c r="I334" s="918"/>
      <c r="J334" s="918"/>
      <c r="K334" s="918"/>
      <c r="L334" s="181" t="s">
        <v>31</v>
      </c>
      <c r="M334" s="182"/>
      <c r="N334" s="183"/>
      <c r="X334" s="137" t="s">
        <v>3092</v>
      </c>
    </row>
    <row r="335" spans="1:25" s="132" customFormat="1" x14ac:dyDescent="0.2">
      <c r="A335" s="184"/>
      <c r="B335" s="166" t="s">
        <v>225</v>
      </c>
      <c r="C335" s="904" t="s">
        <v>269</v>
      </c>
      <c r="D335" s="904"/>
      <c r="E335" s="904"/>
      <c r="F335" s="904"/>
      <c r="G335" s="904"/>
      <c r="H335" s="904"/>
      <c r="I335" s="904"/>
      <c r="J335" s="904"/>
      <c r="K335" s="904"/>
      <c r="L335" s="185">
        <v>1100.45</v>
      </c>
      <c r="M335" s="186"/>
      <c r="N335" s="187" t="s">
        <v>31</v>
      </c>
      <c r="Y335" s="137" t="s">
        <v>269</v>
      </c>
    </row>
    <row r="336" spans="1:25" s="132" customFormat="1" x14ac:dyDescent="0.2">
      <c r="A336" s="184"/>
      <c r="B336" s="166" t="s">
        <v>31</v>
      </c>
      <c r="C336" s="904" t="s">
        <v>270</v>
      </c>
      <c r="D336" s="904"/>
      <c r="E336" s="904"/>
      <c r="F336" s="904"/>
      <c r="G336" s="904"/>
      <c r="H336" s="904"/>
      <c r="I336" s="904"/>
      <c r="J336" s="904"/>
      <c r="K336" s="904"/>
      <c r="L336" s="185" t="s">
        <v>31</v>
      </c>
      <c r="M336" s="186"/>
      <c r="N336" s="187" t="s">
        <v>31</v>
      </c>
      <c r="Y336" s="137" t="s">
        <v>270</v>
      </c>
    </row>
    <row r="337" spans="1:26" s="132" customFormat="1" x14ac:dyDescent="0.2">
      <c r="A337" s="184"/>
      <c r="B337" s="166" t="s">
        <v>31</v>
      </c>
      <c r="C337" s="904" t="s">
        <v>271</v>
      </c>
      <c r="D337" s="904"/>
      <c r="E337" s="904"/>
      <c r="F337" s="904"/>
      <c r="G337" s="904"/>
      <c r="H337" s="904"/>
      <c r="I337" s="904"/>
      <c r="J337" s="904"/>
      <c r="K337" s="904"/>
      <c r="L337" s="185">
        <v>73.09</v>
      </c>
      <c r="M337" s="186"/>
      <c r="N337" s="187" t="s">
        <v>31</v>
      </c>
      <c r="Y337" s="137" t="s">
        <v>271</v>
      </c>
    </row>
    <row r="338" spans="1:26" s="132" customFormat="1" x14ac:dyDescent="0.2">
      <c r="A338" s="184"/>
      <c r="B338" s="166" t="s">
        <v>31</v>
      </c>
      <c r="C338" s="904" t="s">
        <v>273</v>
      </c>
      <c r="D338" s="904"/>
      <c r="E338" s="904"/>
      <c r="F338" s="904"/>
      <c r="G338" s="904"/>
      <c r="H338" s="904"/>
      <c r="I338" s="904"/>
      <c r="J338" s="904"/>
      <c r="K338" s="904"/>
      <c r="L338" s="185">
        <v>906.76</v>
      </c>
      <c r="M338" s="186"/>
      <c r="N338" s="187" t="s">
        <v>31</v>
      </c>
      <c r="Y338" s="137" t="s">
        <v>273</v>
      </c>
    </row>
    <row r="339" spans="1:26" s="132" customFormat="1" x14ac:dyDescent="0.2">
      <c r="A339" s="184"/>
      <c r="B339" s="166" t="s">
        <v>31</v>
      </c>
      <c r="C339" s="904" t="s">
        <v>274</v>
      </c>
      <c r="D339" s="904"/>
      <c r="E339" s="904"/>
      <c r="F339" s="904"/>
      <c r="G339" s="904"/>
      <c r="H339" s="904"/>
      <c r="I339" s="904"/>
      <c r="J339" s="904"/>
      <c r="K339" s="904"/>
      <c r="L339" s="185">
        <v>73.09</v>
      </c>
      <c r="M339" s="186"/>
      <c r="N339" s="187" t="s">
        <v>31</v>
      </c>
      <c r="Y339" s="137" t="s">
        <v>274</v>
      </c>
    </row>
    <row r="340" spans="1:26" s="132" customFormat="1" x14ac:dyDescent="0.2">
      <c r="A340" s="184"/>
      <c r="B340" s="166" t="s">
        <v>31</v>
      </c>
      <c r="C340" s="904" t="s">
        <v>275</v>
      </c>
      <c r="D340" s="904"/>
      <c r="E340" s="904"/>
      <c r="F340" s="904"/>
      <c r="G340" s="904"/>
      <c r="H340" s="904"/>
      <c r="I340" s="904"/>
      <c r="J340" s="904"/>
      <c r="K340" s="904"/>
      <c r="L340" s="185">
        <v>47.51</v>
      </c>
      <c r="M340" s="186"/>
      <c r="N340" s="187" t="s">
        <v>31</v>
      </c>
      <c r="Y340" s="137" t="s">
        <v>275</v>
      </c>
    </row>
    <row r="341" spans="1:26" s="132" customFormat="1" x14ac:dyDescent="0.2">
      <c r="A341" s="184"/>
      <c r="B341" s="166" t="s">
        <v>225</v>
      </c>
      <c r="C341" s="904" t="s">
        <v>808</v>
      </c>
      <c r="D341" s="904"/>
      <c r="E341" s="904"/>
      <c r="F341" s="904"/>
      <c r="G341" s="904"/>
      <c r="H341" s="904"/>
      <c r="I341" s="904"/>
      <c r="J341" s="904"/>
      <c r="K341" s="904"/>
      <c r="L341" s="185">
        <v>65.84</v>
      </c>
      <c r="M341" s="186"/>
      <c r="N341" s="187" t="s">
        <v>31</v>
      </c>
      <c r="Y341" s="137" t="s">
        <v>808</v>
      </c>
    </row>
    <row r="342" spans="1:26" s="132" customFormat="1" x14ac:dyDescent="0.2">
      <c r="A342" s="184"/>
      <c r="B342" s="166" t="s">
        <v>31</v>
      </c>
      <c r="C342" s="904" t="s">
        <v>270</v>
      </c>
      <c r="D342" s="904"/>
      <c r="E342" s="904"/>
      <c r="F342" s="904"/>
      <c r="G342" s="904"/>
      <c r="H342" s="904"/>
      <c r="I342" s="904"/>
      <c r="J342" s="904"/>
      <c r="K342" s="904"/>
      <c r="L342" s="185" t="s">
        <v>31</v>
      </c>
      <c r="M342" s="186"/>
      <c r="N342" s="187" t="s">
        <v>31</v>
      </c>
      <c r="Y342" s="137" t="s">
        <v>270</v>
      </c>
    </row>
    <row r="343" spans="1:26" s="132" customFormat="1" x14ac:dyDescent="0.2">
      <c r="A343" s="184"/>
      <c r="B343" s="166" t="s">
        <v>31</v>
      </c>
      <c r="C343" s="904" t="s">
        <v>271</v>
      </c>
      <c r="D343" s="904"/>
      <c r="E343" s="904"/>
      <c r="F343" s="904"/>
      <c r="G343" s="904"/>
      <c r="H343" s="904"/>
      <c r="I343" s="904"/>
      <c r="J343" s="904"/>
      <c r="K343" s="904"/>
      <c r="L343" s="185">
        <v>6.86</v>
      </c>
      <c r="M343" s="186"/>
      <c r="N343" s="187" t="s">
        <v>31</v>
      </c>
      <c r="Y343" s="137" t="s">
        <v>271</v>
      </c>
    </row>
    <row r="344" spans="1:26" s="132" customFormat="1" x14ac:dyDescent="0.2">
      <c r="A344" s="184"/>
      <c r="B344" s="166" t="s">
        <v>31</v>
      </c>
      <c r="C344" s="904" t="s">
        <v>272</v>
      </c>
      <c r="D344" s="904"/>
      <c r="E344" s="904"/>
      <c r="F344" s="904"/>
      <c r="G344" s="904"/>
      <c r="H344" s="904"/>
      <c r="I344" s="904"/>
      <c r="J344" s="904"/>
      <c r="K344" s="904"/>
      <c r="L344" s="185">
        <v>3.09</v>
      </c>
      <c r="M344" s="186"/>
      <c r="N344" s="187" t="s">
        <v>31</v>
      </c>
      <c r="Y344" s="137" t="s">
        <v>272</v>
      </c>
    </row>
    <row r="345" spans="1:26" s="132" customFormat="1" x14ac:dyDescent="0.2">
      <c r="A345" s="184"/>
      <c r="B345" s="166" t="s">
        <v>31</v>
      </c>
      <c r="C345" s="904" t="s">
        <v>273</v>
      </c>
      <c r="D345" s="904"/>
      <c r="E345" s="904"/>
      <c r="F345" s="904"/>
      <c r="G345" s="904"/>
      <c r="H345" s="904"/>
      <c r="I345" s="904"/>
      <c r="J345" s="904"/>
      <c r="K345" s="904"/>
      <c r="L345" s="185">
        <v>44.4</v>
      </c>
      <c r="M345" s="186"/>
      <c r="N345" s="187" t="s">
        <v>31</v>
      </c>
      <c r="Y345" s="137" t="s">
        <v>273</v>
      </c>
    </row>
    <row r="346" spans="1:26" s="132" customFormat="1" x14ac:dyDescent="0.2">
      <c r="A346" s="184"/>
      <c r="B346" s="166" t="s">
        <v>31</v>
      </c>
      <c r="C346" s="904" t="s">
        <v>274</v>
      </c>
      <c r="D346" s="904"/>
      <c r="E346" s="904"/>
      <c r="F346" s="904"/>
      <c r="G346" s="904"/>
      <c r="H346" s="904"/>
      <c r="I346" s="904"/>
      <c r="J346" s="904"/>
      <c r="K346" s="904"/>
      <c r="L346" s="185">
        <v>6.82</v>
      </c>
      <c r="M346" s="186"/>
      <c r="N346" s="187" t="s">
        <v>31</v>
      </c>
      <c r="Y346" s="137" t="s">
        <v>274</v>
      </c>
    </row>
    <row r="347" spans="1:26" s="132" customFormat="1" x14ac:dyDescent="0.2">
      <c r="A347" s="184"/>
      <c r="B347" s="166" t="s">
        <v>31</v>
      </c>
      <c r="C347" s="904" t="s">
        <v>275</v>
      </c>
      <c r="D347" s="904"/>
      <c r="E347" s="904"/>
      <c r="F347" s="904"/>
      <c r="G347" s="904"/>
      <c r="H347" s="904"/>
      <c r="I347" s="904"/>
      <c r="J347" s="904"/>
      <c r="K347" s="904"/>
      <c r="L347" s="185">
        <v>4.67</v>
      </c>
      <c r="M347" s="186"/>
      <c r="N347" s="187" t="s">
        <v>31</v>
      </c>
      <c r="Y347" s="137" t="s">
        <v>275</v>
      </c>
    </row>
    <row r="348" spans="1:26" s="132" customFormat="1" x14ac:dyDescent="0.2">
      <c r="A348" s="184"/>
      <c r="B348" s="166" t="s">
        <v>31</v>
      </c>
      <c r="C348" s="904" t="s">
        <v>276</v>
      </c>
      <c r="D348" s="904"/>
      <c r="E348" s="904"/>
      <c r="F348" s="904"/>
      <c r="G348" s="904"/>
      <c r="H348" s="904"/>
      <c r="I348" s="904"/>
      <c r="J348" s="904"/>
      <c r="K348" s="904"/>
      <c r="L348" s="185">
        <v>80.27</v>
      </c>
      <c r="M348" s="186"/>
      <c r="N348" s="187" t="s">
        <v>31</v>
      </c>
      <c r="Y348" s="137" t="s">
        <v>276</v>
      </c>
    </row>
    <row r="349" spans="1:26" s="132" customFormat="1" x14ac:dyDescent="0.2">
      <c r="A349" s="184"/>
      <c r="B349" s="166" t="s">
        <v>31</v>
      </c>
      <c r="C349" s="904" t="s">
        <v>277</v>
      </c>
      <c r="D349" s="904"/>
      <c r="E349" s="904"/>
      <c r="F349" s="904"/>
      <c r="G349" s="904"/>
      <c r="H349" s="904"/>
      <c r="I349" s="904"/>
      <c r="J349" s="904"/>
      <c r="K349" s="904"/>
      <c r="L349" s="185">
        <v>79.91</v>
      </c>
      <c r="M349" s="186"/>
      <c r="N349" s="187" t="s">
        <v>31</v>
      </c>
      <c r="Y349" s="137" t="s">
        <v>277</v>
      </c>
    </row>
    <row r="350" spans="1:26" s="132" customFormat="1" x14ac:dyDescent="0.2">
      <c r="A350" s="184"/>
      <c r="B350" s="166" t="s">
        <v>31</v>
      </c>
      <c r="C350" s="904" t="s">
        <v>278</v>
      </c>
      <c r="D350" s="904"/>
      <c r="E350" s="904"/>
      <c r="F350" s="904"/>
      <c r="G350" s="904"/>
      <c r="H350" s="904"/>
      <c r="I350" s="904"/>
      <c r="J350" s="904"/>
      <c r="K350" s="904"/>
      <c r="L350" s="185">
        <v>52.18</v>
      </c>
      <c r="M350" s="186"/>
      <c r="N350" s="187" t="s">
        <v>31</v>
      </c>
      <c r="Y350" s="137" t="s">
        <v>278</v>
      </c>
    </row>
    <row r="351" spans="1:26" s="132" customFormat="1" x14ac:dyDescent="0.2">
      <c r="A351" s="184"/>
      <c r="B351" s="178" t="s">
        <v>31</v>
      </c>
      <c r="C351" s="919" t="s">
        <v>3093</v>
      </c>
      <c r="D351" s="919"/>
      <c r="E351" s="919"/>
      <c r="F351" s="919"/>
      <c r="G351" s="919"/>
      <c r="H351" s="919"/>
      <c r="I351" s="919"/>
      <c r="J351" s="919"/>
      <c r="K351" s="919"/>
      <c r="L351" s="188">
        <v>1166.29</v>
      </c>
      <c r="M351" s="189"/>
      <c r="N351" s="190"/>
      <c r="Z351" s="137" t="s">
        <v>3093</v>
      </c>
    </row>
    <row r="352" spans="1:26" s="132" customFormat="1" x14ac:dyDescent="0.2">
      <c r="A352" s="914" t="s">
        <v>457</v>
      </c>
      <c r="B352" s="915"/>
      <c r="C352" s="915"/>
      <c r="D352" s="915"/>
      <c r="E352" s="915"/>
      <c r="F352" s="915"/>
      <c r="G352" s="915"/>
      <c r="H352" s="915"/>
      <c r="I352" s="915"/>
      <c r="J352" s="915"/>
      <c r="K352" s="915"/>
      <c r="L352" s="915"/>
      <c r="M352" s="915"/>
      <c r="N352" s="916"/>
      <c r="P352" s="137" t="s">
        <v>457</v>
      </c>
    </row>
    <row r="353" spans="1:28" s="132" customFormat="1" ht="78.75" x14ac:dyDescent="0.2">
      <c r="A353" s="157" t="s">
        <v>423</v>
      </c>
      <c r="B353" s="158" t="s">
        <v>668</v>
      </c>
      <c r="C353" s="917" t="s">
        <v>669</v>
      </c>
      <c r="D353" s="917"/>
      <c r="E353" s="917"/>
      <c r="F353" s="159" t="s">
        <v>670</v>
      </c>
      <c r="G353" s="159" t="s">
        <v>31</v>
      </c>
      <c r="H353" s="159" t="s">
        <v>31</v>
      </c>
      <c r="I353" s="159" t="s">
        <v>3094</v>
      </c>
      <c r="J353" s="160">
        <v>67.73</v>
      </c>
      <c r="K353" s="159" t="s">
        <v>31</v>
      </c>
      <c r="L353" s="160">
        <v>21.47</v>
      </c>
      <c r="M353" s="161" t="s">
        <v>31</v>
      </c>
      <c r="N353" s="162" t="s">
        <v>31</v>
      </c>
      <c r="Q353" s="137" t="s">
        <v>669</v>
      </c>
    </row>
    <row r="354" spans="1:28" s="132" customFormat="1" x14ac:dyDescent="0.2">
      <c r="A354" s="163"/>
      <c r="B354" s="164"/>
      <c r="C354" s="904" t="s">
        <v>3095</v>
      </c>
      <c r="D354" s="904"/>
      <c r="E354" s="904"/>
      <c r="F354" s="904"/>
      <c r="G354" s="904"/>
      <c r="H354" s="904"/>
      <c r="I354" s="904"/>
      <c r="J354" s="904"/>
      <c r="K354" s="904"/>
      <c r="L354" s="904"/>
      <c r="M354" s="904"/>
      <c r="N354" s="912"/>
      <c r="R354" s="137" t="s">
        <v>3095</v>
      </c>
    </row>
    <row r="355" spans="1:28" s="132" customFormat="1" ht="67.5" x14ac:dyDescent="0.2">
      <c r="A355" s="157" t="s">
        <v>426</v>
      </c>
      <c r="B355" s="158" t="s">
        <v>676</v>
      </c>
      <c r="C355" s="917" t="s">
        <v>3096</v>
      </c>
      <c r="D355" s="917"/>
      <c r="E355" s="917"/>
      <c r="F355" s="159" t="s">
        <v>670</v>
      </c>
      <c r="G355" s="159" t="s">
        <v>31</v>
      </c>
      <c r="H355" s="159" t="s">
        <v>31</v>
      </c>
      <c r="I355" s="159" t="s">
        <v>868</v>
      </c>
      <c r="J355" s="160">
        <v>67.73</v>
      </c>
      <c r="K355" s="159" t="s">
        <v>31</v>
      </c>
      <c r="L355" s="160">
        <v>6.77</v>
      </c>
      <c r="M355" s="161" t="s">
        <v>31</v>
      </c>
      <c r="N355" s="162" t="s">
        <v>31</v>
      </c>
      <c r="Q355" s="137" t="s">
        <v>3096</v>
      </c>
    </row>
    <row r="356" spans="1:28" s="132" customFormat="1" ht="45" x14ac:dyDescent="0.2">
      <c r="A356" s="157" t="s">
        <v>431</v>
      </c>
      <c r="B356" s="158" t="s">
        <v>679</v>
      </c>
      <c r="C356" s="917" t="s">
        <v>680</v>
      </c>
      <c r="D356" s="917"/>
      <c r="E356" s="917"/>
      <c r="F356" s="159" t="s">
        <v>670</v>
      </c>
      <c r="G356" s="159" t="s">
        <v>31</v>
      </c>
      <c r="H356" s="159" t="s">
        <v>31</v>
      </c>
      <c r="I356" s="159" t="s">
        <v>3097</v>
      </c>
      <c r="J356" s="160">
        <v>40.94</v>
      </c>
      <c r="K356" s="159" t="s">
        <v>31</v>
      </c>
      <c r="L356" s="160">
        <v>1436.63</v>
      </c>
      <c r="M356" s="161" t="s">
        <v>31</v>
      </c>
      <c r="N356" s="162" t="s">
        <v>31</v>
      </c>
      <c r="Q356" s="137" t="s">
        <v>680</v>
      </c>
    </row>
    <row r="357" spans="1:28" s="132" customFormat="1" x14ac:dyDescent="0.2">
      <c r="A357" s="163"/>
      <c r="B357" s="164"/>
      <c r="C357" s="904" t="s">
        <v>3098</v>
      </c>
      <c r="D357" s="904"/>
      <c r="E357" s="904"/>
      <c r="F357" s="904"/>
      <c r="G357" s="904"/>
      <c r="H357" s="904"/>
      <c r="I357" s="904"/>
      <c r="J357" s="904"/>
      <c r="K357" s="904"/>
      <c r="L357" s="904"/>
      <c r="M357" s="904"/>
      <c r="N357" s="912"/>
      <c r="R357" s="137" t="s">
        <v>3098</v>
      </c>
    </row>
    <row r="358" spans="1:28" s="132" customFormat="1" ht="1.5" customHeight="1" x14ac:dyDescent="0.2">
      <c r="A358" s="177"/>
      <c r="B358" s="173"/>
      <c r="C358" s="173"/>
      <c r="D358" s="173"/>
      <c r="E358" s="173"/>
      <c r="F358" s="177"/>
      <c r="G358" s="177"/>
      <c r="H358" s="177"/>
      <c r="I358" s="177"/>
      <c r="J358" s="178"/>
      <c r="K358" s="177"/>
      <c r="L358" s="178"/>
      <c r="M358" s="168"/>
      <c r="N358" s="178"/>
    </row>
    <row r="359" spans="1:28" s="132" customFormat="1" ht="22.5" x14ac:dyDescent="0.2">
      <c r="A359" s="179"/>
      <c r="B359" s="180" t="s">
        <v>31</v>
      </c>
      <c r="C359" s="918" t="s">
        <v>464</v>
      </c>
      <c r="D359" s="918"/>
      <c r="E359" s="918"/>
      <c r="F359" s="918"/>
      <c r="G359" s="918"/>
      <c r="H359" s="918"/>
      <c r="I359" s="918"/>
      <c r="J359" s="918"/>
      <c r="K359" s="918"/>
      <c r="L359" s="181" t="s">
        <v>31</v>
      </c>
      <c r="M359" s="182"/>
      <c r="N359" s="183"/>
      <c r="X359" s="137" t="s">
        <v>464</v>
      </c>
    </row>
    <row r="360" spans="1:28" s="132" customFormat="1" x14ac:dyDescent="0.2">
      <c r="A360" s="184"/>
      <c r="B360" s="166" t="s">
        <v>225</v>
      </c>
      <c r="C360" s="904" t="s">
        <v>269</v>
      </c>
      <c r="D360" s="904"/>
      <c r="E360" s="904"/>
      <c r="F360" s="904"/>
      <c r="G360" s="904"/>
      <c r="H360" s="904"/>
      <c r="I360" s="904"/>
      <c r="J360" s="904"/>
      <c r="K360" s="904"/>
      <c r="L360" s="185">
        <v>1464.87</v>
      </c>
      <c r="M360" s="186"/>
      <c r="N360" s="187" t="s">
        <v>31</v>
      </c>
      <c r="Y360" s="137" t="s">
        <v>269</v>
      </c>
    </row>
    <row r="361" spans="1:28" s="132" customFormat="1" x14ac:dyDescent="0.2">
      <c r="A361" s="184"/>
      <c r="B361" s="166" t="s">
        <v>31</v>
      </c>
      <c r="C361" s="904" t="s">
        <v>270</v>
      </c>
      <c r="D361" s="904"/>
      <c r="E361" s="904"/>
      <c r="F361" s="904"/>
      <c r="G361" s="904"/>
      <c r="H361" s="904"/>
      <c r="I361" s="904"/>
      <c r="J361" s="904"/>
      <c r="K361" s="904"/>
      <c r="L361" s="185" t="s">
        <v>31</v>
      </c>
      <c r="M361" s="186"/>
      <c r="N361" s="187" t="s">
        <v>31</v>
      </c>
      <c r="Y361" s="137" t="s">
        <v>270</v>
      </c>
    </row>
    <row r="362" spans="1:28" s="132" customFormat="1" x14ac:dyDescent="0.2">
      <c r="A362" s="184"/>
      <c r="B362" s="166" t="s">
        <v>31</v>
      </c>
      <c r="C362" s="904" t="s">
        <v>273</v>
      </c>
      <c r="D362" s="904"/>
      <c r="E362" s="904"/>
      <c r="F362" s="904"/>
      <c r="G362" s="904"/>
      <c r="H362" s="904"/>
      <c r="I362" s="904"/>
      <c r="J362" s="904"/>
      <c r="K362" s="904"/>
      <c r="L362" s="185">
        <v>1464.87</v>
      </c>
      <c r="M362" s="186"/>
      <c r="N362" s="187" t="s">
        <v>31</v>
      </c>
      <c r="Y362" s="137" t="s">
        <v>273</v>
      </c>
    </row>
    <row r="363" spans="1:28" s="132" customFormat="1" ht="22.5" x14ac:dyDescent="0.2">
      <c r="A363" s="184"/>
      <c r="B363" s="178" t="s">
        <v>31</v>
      </c>
      <c r="C363" s="919" t="s">
        <v>465</v>
      </c>
      <c r="D363" s="919"/>
      <c r="E363" s="919"/>
      <c r="F363" s="919"/>
      <c r="G363" s="919"/>
      <c r="H363" s="919"/>
      <c r="I363" s="919"/>
      <c r="J363" s="919"/>
      <c r="K363" s="919"/>
      <c r="L363" s="188">
        <v>1464.87</v>
      </c>
      <c r="M363" s="189"/>
      <c r="N363" s="190"/>
      <c r="Z363" s="137" t="s">
        <v>465</v>
      </c>
    </row>
    <row r="364" spans="1:28" s="132" customFormat="1" ht="2.25" customHeight="1" x14ac:dyDescent="0.2"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91"/>
      <c r="M364" s="192"/>
      <c r="N364" s="193"/>
    </row>
    <row r="365" spans="1:28" s="132" customFormat="1" x14ac:dyDescent="0.2">
      <c r="A365" s="179"/>
      <c r="B365" s="180" t="s">
        <v>31</v>
      </c>
      <c r="C365" s="918" t="s">
        <v>466</v>
      </c>
      <c r="D365" s="918"/>
      <c r="E365" s="918"/>
      <c r="F365" s="918"/>
      <c r="G365" s="918"/>
      <c r="H365" s="918"/>
      <c r="I365" s="918"/>
      <c r="J365" s="918"/>
      <c r="K365" s="918"/>
      <c r="L365" s="181" t="s">
        <v>31</v>
      </c>
      <c r="M365" s="182" t="s">
        <v>31</v>
      </c>
      <c r="N365" s="183" t="s">
        <v>31</v>
      </c>
      <c r="AA365" s="137" t="s">
        <v>466</v>
      </c>
    </row>
    <row r="366" spans="1:28" s="132" customFormat="1" x14ac:dyDescent="0.2">
      <c r="A366" s="184"/>
      <c r="B366" s="166" t="s">
        <v>31</v>
      </c>
      <c r="C366" s="904" t="s">
        <v>269</v>
      </c>
      <c r="D366" s="904"/>
      <c r="E366" s="904"/>
      <c r="F366" s="904"/>
      <c r="G366" s="904"/>
      <c r="H366" s="904"/>
      <c r="I366" s="904"/>
      <c r="J366" s="904"/>
      <c r="K366" s="904"/>
      <c r="L366" s="185">
        <v>20172.599999999999</v>
      </c>
      <c r="M366" s="186" t="s">
        <v>31</v>
      </c>
      <c r="N366" s="187">
        <v>147260</v>
      </c>
      <c r="AB366" s="137" t="s">
        <v>269</v>
      </c>
    </row>
    <row r="367" spans="1:28" s="132" customFormat="1" x14ac:dyDescent="0.2">
      <c r="A367" s="184"/>
      <c r="B367" s="166" t="s">
        <v>225</v>
      </c>
      <c r="C367" s="904" t="s">
        <v>658</v>
      </c>
      <c r="D367" s="904"/>
      <c r="E367" s="904"/>
      <c r="F367" s="904"/>
      <c r="G367" s="904"/>
      <c r="H367" s="904"/>
      <c r="I367" s="904"/>
      <c r="J367" s="904"/>
      <c r="K367" s="904"/>
      <c r="L367" s="185">
        <v>20042.169999999998</v>
      </c>
      <c r="M367" s="186">
        <v>7.3</v>
      </c>
      <c r="N367" s="187">
        <v>146308</v>
      </c>
      <c r="AB367" s="137" t="s">
        <v>658</v>
      </c>
    </row>
    <row r="368" spans="1:28" s="132" customFormat="1" x14ac:dyDescent="0.2">
      <c r="A368" s="184"/>
      <c r="B368" s="166" t="s">
        <v>31</v>
      </c>
      <c r="C368" s="904" t="s">
        <v>659</v>
      </c>
      <c r="D368" s="904"/>
      <c r="E368" s="904"/>
      <c r="F368" s="904"/>
      <c r="G368" s="904"/>
      <c r="H368" s="904"/>
      <c r="I368" s="904"/>
      <c r="J368" s="904"/>
      <c r="K368" s="904"/>
      <c r="L368" s="185" t="s">
        <v>31</v>
      </c>
      <c r="M368" s="186" t="s">
        <v>31</v>
      </c>
      <c r="N368" s="187" t="s">
        <v>31</v>
      </c>
      <c r="AB368" s="137" t="s">
        <v>659</v>
      </c>
    </row>
    <row r="369" spans="1:28" s="132" customFormat="1" x14ac:dyDescent="0.2">
      <c r="A369" s="184"/>
      <c r="B369" s="166" t="s">
        <v>31</v>
      </c>
      <c r="C369" s="904" t="s">
        <v>660</v>
      </c>
      <c r="D369" s="904"/>
      <c r="E369" s="904"/>
      <c r="F369" s="904"/>
      <c r="G369" s="904"/>
      <c r="H369" s="904"/>
      <c r="I369" s="904"/>
      <c r="J369" s="904"/>
      <c r="K369" s="904"/>
      <c r="L369" s="185">
        <v>982.31</v>
      </c>
      <c r="M369" s="186" t="s">
        <v>31</v>
      </c>
      <c r="N369" s="187" t="s">
        <v>31</v>
      </c>
      <c r="AB369" s="137" t="s">
        <v>660</v>
      </c>
    </row>
    <row r="370" spans="1:28" s="132" customFormat="1" x14ac:dyDescent="0.2">
      <c r="A370" s="184"/>
      <c r="B370" s="166" t="s">
        <v>31</v>
      </c>
      <c r="C370" s="904" t="s">
        <v>661</v>
      </c>
      <c r="D370" s="904"/>
      <c r="E370" s="904"/>
      <c r="F370" s="904"/>
      <c r="G370" s="904"/>
      <c r="H370" s="904"/>
      <c r="I370" s="904"/>
      <c r="J370" s="904"/>
      <c r="K370" s="904"/>
      <c r="L370" s="185">
        <v>1664.22</v>
      </c>
      <c r="M370" s="186" t="s">
        <v>31</v>
      </c>
      <c r="N370" s="187" t="s">
        <v>31</v>
      </c>
      <c r="AB370" s="137" t="s">
        <v>661</v>
      </c>
    </row>
    <row r="371" spans="1:28" s="132" customFormat="1" x14ac:dyDescent="0.2">
      <c r="A371" s="184"/>
      <c r="B371" s="166" t="s">
        <v>31</v>
      </c>
      <c r="C371" s="904" t="s">
        <v>662</v>
      </c>
      <c r="D371" s="904"/>
      <c r="E371" s="904"/>
      <c r="F371" s="904"/>
      <c r="G371" s="904"/>
      <c r="H371" s="904"/>
      <c r="I371" s="904"/>
      <c r="J371" s="904"/>
      <c r="K371" s="904"/>
      <c r="L371" s="185">
        <v>15411.11</v>
      </c>
      <c r="M371" s="186" t="s">
        <v>31</v>
      </c>
      <c r="N371" s="187" t="s">
        <v>31</v>
      </c>
      <c r="AB371" s="137" t="s">
        <v>662</v>
      </c>
    </row>
    <row r="372" spans="1:28" s="132" customFormat="1" x14ac:dyDescent="0.2">
      <c r="A372" s="184"/>
      <c r="B372" s="166" t="s">
        <v>31</v>
      </c>
      <c r="C372" s="904" t="s">
        <v>663</v>
      </c>
      <c r="D372" s="904"/>
      <c r="E372" s="904"/>
      <c r="F372" s="904"/>
      <c r="G372" s="904"/>
      <c r="H372" s="904"/>
      <c r="I372" s="904"/>
      <c r="J372" s="904"/>
      <c r="K372" s="904"/>
      <c r="L372" s="185">
        <v>1238.05</v>
      </c>
      <c r="M372" s="186" t="s">
        <v>31</v>
      </c>
      <c r="N372" s="187" t="s">
        <v>31</v>
      </c>
      <c r="AB372" s="137" t="s">
        <v>663</v>
      </c>
    </row>
    <row r="373" spans="1:28" s="132" customFormat="1" x14ac:dyDescent="0.2">
      <c r="A373" s="184"/>
      <c r="B373" s="166" t="s">
        <v>31</v>
      </c>
      <c r="C373" s="904" t="s">
        <v>664</v>
      </c>
      <c r="D373" s="904"/>
      <c r="E373" s="904"/>
      <c r="F373" s="904"/>
      <c r="G373" s="904"/>
      <c r="H373" s="904"/>
      <c r="I373" s="904"/>
      <c r="J373" s="904"/>
      <c r="K373" s="904"/>
      <c r="L373" s="185">
        <v>746.48</v>
      </c>
      <c r="M373" s="186" t="s">
        <v>31</v>
      </c>
      <c r="N373" s="187" t="s">
        <v>31</v>
      </c>
      <c r="AB373" s="137" t="s">
        <v>664</v>
      </c>
    </row>
    <row r="374" spans="1:28" s="132" customFormat="1" x14ac:dyDescent="0.2">
      <c r="A374" s="184"/>
      <c r="B374" s="166" t="s">
        <v>225</v>
      </c>
      <c r="C374" s="904" t="s">
        <v>665</v>
      </c>
      <c r="D374" s="904"/>
      <c r="E374" s="904"/>
      <c r="F374" s="904"/>
      <c r="G374" s="904"/>
      <c r="H374" s="904"/>
      <c r="I374" s="904"/>
      <c r="J374" s="904"/>
      <c r="K374" s="904"/>
      <c r="L374" s="185">
        <v>130.43</v>
      </c>
      <c r="M374" s="186">
        <v>7.3</v>
      </c>
      <c r="N374" s="187">
        <v>952</v>
      </c>
      <c r="AB374" s="137" t="s">
        <v>665</v>
      </c>
    </row>
    <row r="375" spans="1:28" s="132" customFormat="1" x14ac:dyDescent="0.2">
      <c r="A375" s="184"/>
      <c r="B375" s="166" t="s">
        <v>225</v>
      </c>
      <c r="C375" s="904" t="s">
        <v>808</v>
      </c>
      <c r="D375" s="904"/>
      <c r="E375" s="904"/>
      <c r="F375" s="904"/>
      <c r="G375" s="904"/>
      <c r="H375" s="904"/>
      <c r="I375" s="904"/>
      <c r="J375" s="904"/>
      <c r="K375" s="904"/>
      <c r="L375" s="185">
        <v>65.84</v>
      </c>
      <c r="M375" s="186">
        <v>7.3</v>
      </c>
      <c r="N375" s="187">
        <v>481</v>
      </c>
      <c r="AB375" s="137" t="s">
        <v>808</v>
      </c>
    </row>
    <row r="376" spans="1:28" s="132" customFormat="1" x14ac:dyDescent="0.2">
      <c r="A376" s="184"/>
      <c r="B376" s="166" t="s">
        <v>31</v>
      </c>
      <c r="C376" s="904" t="s">
        <v>270</v>
      </c>
      <c r="D376" s="904"/>
      <c r="E376" s="904"/>
      <c r="F376" s="904"/>
      <c r="G376" s="904"/>
      <c r="H376" s="904"/>
      <c r="I376" s="904"/>
      <c r="J376" s="904"/>
      <c r="K376" s="904"/>
      <c r="L376" s="185" t="s">
        <v>31</v>
      </c>
      <c r="M376" s="186" t="s">
        <v>31</v>
      </c>
      <c r="N376" s="187" t="s">
        <v>31</v>
      </c>
      <c r="AB376" s="137" t="s">
        <v>270</v>
      </c>
    </row>
    <row r="377" spans="1:28" s="132" customFormat="1" x14ac:dyDescent="0.2">
      <c r="A377" s="184"/>
      <c r="B377" s="166" t="s">
        <v>31</v>
      </c>
      <c r="C377" s="904" t="s">
        <v>271</v>
      </c>
      <c r="D377" s="904"/>
      <c r="E377" s="904"/>
      <c r="F377" s="904"/>
      <c r="G377" s="904"/>
      <c r="H377" s="904"/>
      <c r="I377" s="904"/>
      <c r="J377" s="904"/>
      <c r="K377" s="904"/>
      <c r="L377" s="185">
        <v>6.86</v>
      </c>
      <c r="M377" s="186" t="s">
        <v>31</v>
      </c>
      <c r="N377" s="187" t="s">
        <v>31</v>
      </c>
      <c r="AB377" s="137" t="s">
        <v>271</v>
      </c>
    </row>
    <row r="378" spans="1:28" s="132" customFormat="1" x14ac:dyDescent="0.2">
      <c r="A378" s="184"/>
      <c r="B378" s="166" t="s">
        <v>31</v>
      </c>
      <c r="C378" s="904" t="s">
        <v>272</v>
      </c>
      <c r="D378" s="904"/>
      <c r="E378" s="904"/>
      <c r="F378" s="904"/>
      <c r="G378" s="904"/>
      <c r="H378" s="904"/>
      <c r="I378" s="904"/>
      <c r="J378" s="904"/>
      <c r="K378" s="904"/>
      <c r="L378" s="185">
        <v>3.09</v>
      </c>
      <c r="M378" s="186" t="s">
        <v>31</v>
      </c>
      <c r="N378" s="187" t="s">
        <v>31</v>
      </c>
      <c r="AB378" s="137" t="s">
        <v>272</v>
      </c>
    </row>
    <row r="379" spans="1:28" s="132" customFormat="1" x14ac:dyDescent="0.2">
      <c r="A379" s="184"/>
      <c r="B379" s="166" t="s">
        <v>31</v>
      </c>
      <c r="C379" s="904" t="s">
        <v>273</v>
      </c>
      <c r="D379" s="904"/>
      <c r="E379" s="904"/>
      <c r="F379" s="904"/>
      <c r="G379" s="904"/>
      <c r="H379" s="904"/>
      <c r="I379" s="904"/>
      <c r="J379" s="904"/>
      <c r="K379" s="904"/>
      <c r="L379" s="185">
        <v>44.4</v>
      </c>
      <c r="M379" s="186" t="s">
        <v>31</v>
      </c>
      <c r="N379" s="187" t="s">
        <v>31</v>
      </c>
      <c r="AB379" s="137" t="s">
        <v>273</v>
      </c>
    </row>
    <row r="380" spans="1:28" s="132" customFormat="1" x14ac:dyDescent="0.2">
      <c r="A380" s="184"/>
      <c r="B380" s="166" t="s">
        <v>31</v>
      </c>
      <c r="C380" s="904" t="s">
        <v>274</v>
      </c>
      <c r="D380" s="904"/>
      <c r="E380" s="904"/>
      <c r="F380" s="904"/>
      <c r="G380" s="904"/>
      <c r="H380" s="904"/>
      <c r="I380" s="904"/>
      <c r="J380" s="904"/>
      <c r="K380" s="904"/>
      <c r="L380" s="185">
        <v>6.82</v>
      </c>
      <c r="M380" s="186" t="s">
        <v>31</v>
      </c>
      <c r="N380" s="187" t="s">
        <v>31</v>
      </c>
      <c r="AB380" s="137" t="s">
        <v>274</v>
      </c>
    </row>
    <row r="381" spans="1:28" s="132" customFormat="1" x14ac:dyDescent="0.2">
      <c r="A381" s="184"/>
      <c r="B381" s="166" t="s">
        <v>31</v>
      </c>
      <c r="C381" s="904" t="s">
        <v>275</v>
      </c>
      <c r="D381" s="904"/>
      <c r="E381" s="904"/>
      <c r="F381" s="904"/>
      <c r="G381" s="904"/>
      <c r="H381" s="904"/>
      <c r="I381" s="904"/>
      <c r="J381" s="904"/>
      <c r="K381" s="904"/>
      <c r="L381" s="185">
        <v>4.67</v>
      </c>
      <c r="M381" s="186" t="s">
        <v>31</v>
      </c>
      <c r="N381" s="187" t="s">
        <v>31</v>
      </c>
      <c r="AB381" s="137" t="s">
        <v>275</v>
      </c>
    </row>
    <row r="382" spans="1:28" s="132" customFormat="1" x14ac:dyDescent="0.2">
      <c r="A382" s="184"/>
      <c r="B382" s="166" t="s">
        <v>31</v>
      </c>
      <c r="C382" s="904" t="s">
        <v>276</v>
      </c>
      <c r="D382" s="904"/>
      <c r="E382" s="904"/>
      <c r="F382" s="904"/>
      <c r="G382" s="904"/>
      <c r="H382" s="904"/>
      <c r="I382" s="904"/>
      <c r="J382" s="904"/>
      <c r="K382" s="904"/>
      <c r="L382" s="185">
        <v>1161.9100000000001</v>
      </c>
      <c r="M382" s="186" t="s">
        <v>31</v>
      </c>
      <c r="N382" s="187" t="s">
        <v>31</v>
      </c>
      <c r="AB382" s="137" t="s">
        <v>276</v>
      </c>
    </row>
    <row r="383" spans="1:28" s="132" customFormat="1" x14ac:dyDescent="0.2">
      <c r="A383" s="184"/>
      <c r="B383" s="166" t="s">
        <v>31</v>
      </c>
      <c r="C383" s="904" t="s">
        <v>277</v>
      </c>
      <c r="D383" s="904"/>
      <c r="E383" s="904"/>
      <c r="F383" s="904"/>
      <c r="G383" s="904"/>
      <c r="H383" s="904"/>
      <c r="I383" s="904"/>
      <c r="J383" s="904"/>
      <c r="K383" s="904"/>
      <c r="L383" s="185">
        <v>1244.8699999999999</v>
      </c>
      <c r="M383" s="186" t="s">
        <v>31</v>
      </c>
      <c r="N383" s="187" t="s">
        <v>31</v>
      </c>
      <c r="AB383" s="137" t="s">
        <v>277</v>
      </c>
    </row>
    <row r="384" spans="1:28" s="132" customFormat="1" x14ac:dyDescent="0.2">
      <c r="A384" s="184"/>
      <c r="B384" s="166" t="s">
        <v>31</v>
      </c>
      <c r="C384" s="904" t="s">
        <v>278</v>
      </c>
      <c r="D384" s="904"/>
      <c r="E384" s="904"/>
      <c r="F384" s="904"/>
      <c r="G384" s="904"/>
      <c r="H384" s="904"/>
      <c r="I384" s="904"/>
      <c r="J384" s="904"/>
      <c r="K384" s="904"/>
      <c r="L384" s="185">
        <v>751.15</v>
      </c>
      <c r="M384" s="186" t="s">
        <v>31</v>
      </c>
      <c r="N384" s="187" t="s">
        <v>31</v>
      </c>
      <c r="AB384" s="137" t="s">
        <v>278</v>
      </c>
    </row>
    <row r="385" spans="1:29" x14ac:dyDescent="0.2">
      <c r="A385" s="184"/>
      <c r="B385" s="178" t="s">
        <v>31</v>
      </c>
      <c r="C385" s="919" t="s">
        <v>467</v>
      </c>
      <c r="D385" s="919"/>
      <c r="E385" s="919"/>
      <c r="F385" s="919"/>
      <c r="G385" s="919"/>
      <c r="H385" s="919"/>
      <c r="I385" s="919"/>
      <c r="J385" s="919"/>
      <c r="K385" s="919"/>
      <c r="L385" s="188">
        <v>20238.439999999999</v>
      </c>
      <c r="M385" s="189" t="s">
        <v>31</v>
      </c>
      <c r="N385" s="194">
        <v>147741</v>
      </c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132"/>
      <c r="AB385" s="132"/>
      <c r="AC385" s="137" t="s">
        <v>467</v>
      </c>
    </row>
    <row r="386" spans="1:29" ht="1.5" customHeight="1" x14ac:dyDescent="0.2">
      <c r="B386" s="178"/>
      <c r="C386" s="173"/>
      <c r="D386" s="173"/>
      <c r="E386" s="173"/>
      <c r="F386" s="173"/>
      <c r="G386" s="173"/>
      <c r="H386" s="173"/>
      <c r="I386" s="173"/>
      <c r="J386" s="173"/>
      <c r="K386" s="173"/>
      <c r="L386" s="188"/>
      <c r="M386" s="189"/>
      <c r="N386" s="195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132"/>
      <c r="AB386" s="132"/>
      <c r="AC386" s="132"/>
    </row>
    <row r="387" spans="1:29" ht="53.25" customHeight="1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196"/>
      <c r="N387" s="196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132"/>
      <c r="AB387" s="132"/>
      <c r="AC387" s="132"/>
    </row>
    <row r="388" spans="1:29" x14ac:dyDescent="0.2">
      <c r="B388" s="197" t="s">
        <v>468</v>
      </c>
      <c r="C388" s="923" t="s">
        <v>31</v>
      </c>
      <c r="D388" s="923"/>
      <c r="E388" s="923"/>
      <c r="F388" s="923"/>
      <c r="G388" s="923"/>
      <c r="H388" s="923"/>
      <c r="I388" s="923"/>
      <c r="J388" s="923"/>
      <c r="K388" s="923"/>
      <c r="L388" s="923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132"/>
      <c r="AB388" s="132"/>
      <c r="AC388" s="132"/>
    </row>
    <row r="389" spans="1:29" ht="13.5" customHeight="1" x14ac:dyDescent="0.2">
      <c r="B389" s="133"/>
      <c r="C389" s="924" t="s">
        <v>11</v>
      </c>
      <c r="D389" s="924"/>
      <c r="E389" s="924"/>
      <c r="F389" s="924"/>
      <c r="G389" s="924"/>
      <c r="H389" s="924"/>
      <c r="I389" s="924"/>
      <c r="J389" s="924"/>
      <c r="K389" s="924"/>
      <c r="L389" s="924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132"/>
      <c r="AB389" s="132"/>
      <c r="AC389" s="132"/>
    </row>
    <row r="390" spans="1:29" ht="12.75" customHeight="1" x14ac:dyDescent="0.2">
      <c r="B390" s="197" t="s">
        <v>469</v>
      </c>
      <c r="C390" s="923" t="s">
        <v>31</v>
      </c>
      <c r="D390" s="923"/>
      <c r="E390" s="923"/>
      <c r="F390" s="923"/>
      <c r="G390" s="923"/>
      <c r="H390" s="923"/>
      <c r="I390" s="923"/>
      <c r="J390" s="923"/>
      <c r="K390" s="923"/>
      <c r="L390" s="923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132"/>
      <c r="AB390" s="132"/>
      <c r="AC390" s="132"/>
    </row>
    <row r="391" spans="1:29" ht="13.5" customHeight="1" x14ac:dyDescent="0.2">
      <c r="C391" s="924" t="s">
        <v>11</v>
      </c>
      <c r="D391" s="924"/>
      <c r="E391" s="924"/>
      <c r="F391" s="924"/>
      <c r="G391" s="924"/>
      <c r="H391" s="924"/>
      <c r="I391" s="924"/>
      <c r="J391" s="924"/>
      <c r="K391" s="924"/>
      <c r="L391" s="924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132"/>
      <c r="AB391" s="132"/>
      <c r="AC391" s="132"/>
    </row>
    <row r="405" s="132" customFormat="1" x14ac:dyDescent="0.2"/>
  </sheetData>
  <mergeCells count="372">
    <mergeCell ref="C390:L390"/>
    <mergeCell ref="C391:L391"/>
    <mergeCell ref="C382:K382"/>
    <mergeCell ref="C383:K383"/>
    <mergeCell ref="C384:K384"/>
    <mergeCell ref="C385:K385"/>
    <mergeCell ref="C388:L388"/>
    <mergeCell ref="C389:L389"/>
    <mergeCell ref="C376:K376"/>
    <mergeCell ref="C377:K377"/>
    <mergeCell ref="C378:K378"/>
    <mergeCell ref="C379:K379"/>
    <mergeCell ref="C380:K380"/>
    <mergeCell ref="C381:K381"/>
    <mergeCell ref="C370:K370"/>
    <mergeCell ref="C371:K371"/>
    <mergeCell ref="C372:K372"/>
    <mergeCell ref="C373:K373"/>
    <mergeCell ref="C374:K374"/>
    <mergeCell ref="C375:K375"/>
    <mergeCell ref="C363:K363"/>
    <mergeCell ref="C365:K365"/>
    <mergeCell ref="C366:K366"/>
    <mergeCell ref="C367:K367"/>
    <mergeCell ref="C368:K368"/>
    <mergeCell ref="C369:K369"/>
    <mergeCell ref="C356:E356"/>
    <mergeCell ref="C357:N357"/>
    <mergeCell ref="C359:K359"/>
    <mergeCell ref="C360:K360"/>
    <mergeCell ref="C361:K361"/>
    <mergeCell ref="C362:K362"/>
    <mergeCell ref="C350:K350"/>
    <mergeCell ref="C351:K351"/>
    <mergeCell ref="A352:N352"/>
    <mergeCell ref="C353:E353"/>
    <mergeCell ref="C354:N354"/>
    <mergeCell ref="C355:E355"/>
    <mergeCell ref="C344:K344"/>
    <mergeCell ref="C345:K345"/>
    <mergeCell ref="C346:K346"/>
    <mergeCell ref="C347:K347"/>
    <mergeCell ref="C348:K348"/>
    <mergeCell ref="C349:K349"/>
    <mergeCell ref="C338:K338"/>
    <mergeCell ref="C339:K339"/>
    <mergeCell ref="C340:K340"/>
    <mergeCell ref="C341:K341"/>
    <mergeCell ref="C342:K342"/>
    <mergeCell ref="C343:K343"/>
    <mergeCell ref="C331:E331"/>
    <mergeCell ref="C332:N332"/>
    <mergeCell ref="C334:K334"/>
    <mergeCell ref="C335:K335"/>
    <mergeCell ref="C336:K336"/>
    <mergeCell ref="C337:K337"/>
    <mergeCell ref="C325:E325"/>
    <mergeCell ref="C326:E326"/>
    <mergeCell ref="C327:E327"/>
    <mergeCell ref="C328:E328"/>
    <mergeCell ref="C329:E329"/>
    <mergeCell ref="C330:E330"/>
    <mergeCell ref="C319:N319"/>
    <mergeCell ref="C320:E320"/>
    <mergeCell ref="C321:E321"/>
    <mergeCell ref="C322:E322"/>
    <mergeCell ref="C323:E323"/>
    <mergeCell ref="C324:E324"/>
    <mergeCell ref="C313:E313"/>
    <mergeCell ref="C314:E314"/>
    <mergeCell ref="C315:E315"/>
    <mergeCell ref="C316:E316"/>
    <mergeCell ref="C317:E317"/>
    <mergeCell ref="C318:N318"/>
    <mergeCell ref="C307:N307"/>
    <mergeCell ref="C308:N308"/>
    <mergeCell ref="C309:E309"/>
    <mergeCell ref="C310:E310"/>
    <mergeCell ref="C311:E311"/>
    <mergeCell ref="C312:E312"/>
    <mergeCell ref="C301:E301"/>
    <mergeCell ref="C302:E302"/>
    <mergeCell ref="C303:E303"/>
    <mergeCell ref="C304:E304"/>
    <mergeCell ref="C305:E305"/>
    <mergeCell ref="C306:E306"/>
    <mergeCell ref="C295:N295"/>
    <mergeCell ref="C296:N296"/>
    <mergeCell ref="C297:E297"/>
    <mergeCell ref="C298:E298"/>
    <mergeCell ref="C299:E299"/>
    <mergeCell ref="C300:E300"/>
    <mergeCell ref="C289:K289"/>
    <mergeCell ref="C290:K290"/>
    <mergeCell ref="C291:K291"/>
    <mergeCell ref="C292:K292"/>
    <mergeCell ref="A293:N293"/>
    <mergeCell ref="C294:E294"/>
    <mergeCell ref="C283:K283"/>
    <mergeCell ref="C284:K284"/>
    <mergeCell ref="C285:K285"/>
    <mergeCell ref="C286:K286"/>
    <mergeCell ref="C287:K287"/>
    <mergeCell ref="C288:K288"/>
    <mergeCell ref="C276:E276"/>
    <mergeCell ref="C277:E277"/>
    <mergeCell ref="C278:E278"/>
    <mergeCell ref="C279:E279"/>
    <mergeCell ref="C281:K281"/>
    <mergeCell ref="C282:K282"/>
    <mergeCell ref="C270:E270"/>
    <mergeCell ref="C271:E271"/>
    <mergeCell ref="C272:E272"/>
    <mergeCell ref="C273:E273"/>
    <mergeCell ref="C274:E274"/>
    <mergeCell ref="C275:E275"/>
    <mergeCell ref="C264:E264"/>
    <mergeCell ref="C265:N265"/>
    <mergeCell ref="C266:E266"/>
    <mergeCell ref="C267:N267"/>
    <mergeCell ref="C268:N268"/>
    <mergeCell ref="C269:E269"/>
    <mergeCell ref="C258:E258"/>
    <mergeCell ref="C259:E259"/>
    <mergeCell ref="C260:E260"/>
    <mergeCell ref="C261:E261"/>
    <mergeCell ref="C262:E262"/>
    <mergeCell ref="C263:E263"/>
    <mergeCell ref="C252:N252"/>
    <mergeCell ref="C253:N253"/>
    <mergeCell ref="C254:E254"/>
    <mergeCell ref="C255:E255"/>
    <mergeCell ref="C256:E256"/>
    <mergeCell ref="C257:E257"/>
    <mergeCell ref="C246:E246"/>
    <mergeCell ref="C247:E247"/>
    <mergeCell ref="C248:E248"/>
    <mergeCell ref="C249:E249"/>
    <mergeCell ref="C250:N250"/>
    <mergeCell ref="C251:E251"/>
    <mergeCell ref="C240:E240"/>
    <mergeCell ref="C241:E241"/>
    <mergeCell ref="C242:E242"/>
    <mergeCell ref="C243:E243"/>
    <mergeCell ref="C244:E244"/>
    <mergeCell ref="C245:E245"/>
    <mergeCell ref="A234:N234"/>
    <mergeCell ref="C235:E235"/>
    <mergeCell ref="C236:N236"/>
    <mergeCell ref="C237:N237"/>
    <mergeCell ref="C238:E238"/>
    <mergeCell ref="C239:E239"/>
    <mergeCell ref="C228:K228"/>
    <mergeCell ref="C229:K229"/>
    <mergeCell ref="C230:K230"/>
    <mergeCell ref="C231:K231"/>
    <mergeCell ref="C232:K232"/>
    <mergeCell ref="C233:K233"/>
    <mergeCell ref="C222:K222"/>
    <mergeCell ref="C223:K223"/>
    <mergeCell ref="C224:K224"/>
    <mergeCell ref="C225:K225"/>
    <mergeCell ref="C226:K226"/>
    <mergeCell ref="C227:K227"/>
    <mergeCell ref="C215:E215"/>
    <mergeCell ref="C216:E216"/>
    <mergeCell ref="C217:E217"/>
    <mergeCell ref="C218:E218"/>
    <mergeCell ref="C219:E219"/>
    <mergeCell ref="C220:E220"/>
    <mergeCell ref="C209:E209"/>
    <mergeCell ref="C210:N210"/>
    <mergeCell ref="C211:N211"/>
    <mergeCell ref="C212:E212"/>
    <mergeCell ref="C213:E213"/>
    <mergeCell ref="C214:E214"/>
    <mergeCell ref="C203:E203"/>
    <mergeCell ref="C204:E204"/>
    <mergeCell ref="C205:E205"/>
    <mergeCell ref="C206:E206"/>
    <mergeCell ref="C207:E207"/>
    <mergeCell ref="C208:E208"/>
    <mergeCell ref="C197:E197"/>
    <mergeCell ref="C198:N198"/>
    <mergeCell ref="C199:E199"/>
    <mergeCell ref="C200:E200"/>
    <mergeCell ref="C201:E201"/>
    <mergeCell ref="C202:E202"/>
    <mergeCell ref="C191:E191"/>
    <mergeCell ref="C192:E192"/>
    <mergeCell ref="C193:E193"/>
    <mergeCell ref="C194:E194"/>
    <mergeCell ref="C195:E195"/>
    <mergeCell ref="C196:E196"/>
    <mergeCell ref="C185:E185"/>
    <mergeCell ref="C186:E186"/>
    <mergeCell ref="C187:E187"/>
    <mergeCell ref="C188:E188"/>
    <mergeCell ref="C189:E189"/>
    <mergeCell ref="C190:E190"/>
    <mergeCell ref="C179:E179"/>
    <mergeCell ref="C180:E180"/>
    <mergeCell ref="C181:E181"/>
    <mergeCell ref="C182:E182"/>
    <mergeCell ref="C183:E183"/>
    <mergeCell ref="C184:N184"/>
    <mergeCell ref="C173:E173"/>
    <mergeCell ref="C174:E174"/>
    <mergeCell ref="C175:E175"/>
    <mergeCell ref="C176:E176"/>
    <mergeCell ref="C177:E177"/>
    <mergeCell ref="C178:E178"/>
    <mergeCell ref="C167:K167"/>
    <mergeCell ref="A168:N168"/>
    <mergeCell ref="C169:E169"/>
    <mergeCell ref="C170:N170"/>
    <mergeCell ref="C171:E171"/>
    <mergeCell ref="C172:E172"/>
    <mergeCell ref="C161:K161"/>
    <mergeCell ref="C162:K162"/>
    <mergeCell ref="C163:K163"/>
    <mergeCell ref="C164:K164"/>
    <mergeCell ref="C165:K165"/>
    <mergeCell ref="C166:K166"/>
    <mergeCell ref="C154:N154"/>
    <mergeCell ref="C156:K156"/>
    <mergeCell ref="C157:K157"/>
    <mergeCell ref="C158:K158"/>
    <mergeCell ref="C159:K159"/>
    <mergeCell ref="C160:K160"/>
    <mergeCell ref="C148:E148"/>
    <mergeCell ref="C149:E149"/>
    <mergeCell ref="C150:E150"/>
    <mergeCell ref="C151:E151"/>
    <mergeCell ref="C152:N152"/>
    <mergeCell ref="C153:E153"/>
    <mergeCell ref="C142:E142"/>
    <mergeCell ref="C143:E143"/>
    <mergeCell ref="C144:E144"/>
    <mergeCell ref="C145:E145"/>
    <mergeCell ref="C146:E146"/>
    <mergeCell ref="C147:E147"/>
    <mergeCell ref="C136:E136"/>
    <mergeCell ref="C137:N137"/>
    <mergeCell ref="C138:N138"/>
    <mergeCell ref="C139:E139"/>
    <mergeCell ref="C140:E140"/>
    <mergeCell ref="C141:E141"/>
    <mergeCell ref="C130:E130"/>
    <mergeCell ref="C131:E131"/>
    <mergeCell ref="C132:E132"/>
    <mergeCell ref="C133:E133"/>
    <mergeCell ref="C134:E134"/>
    <mergeCell ref="C135:E135"/>
    <mergeCell ref="C124:E124"/>
    <mergeCell ref="C125:E125"/>
    <mergeCell ref="C126:E126"/>
    <mergeCell ref="C127:E127"/>
    <mergeCell ref="C128:E128"/>
    <mergeCell ref="C129:E129"/>
    <mergeCell ref="C118:K118"/>
    <mergeCell ref="C119:K119"/>
    <mergeCell ref="A120:N120"/>
    <mergeCell ref="C121:E121"/>
    <mergeCell ref="C122:N122"/>
    <mergeCell ref="C123:N123"/>
    <mergeCell ref="C112:K112"/>
    <mergeCell ref="C113:K113"/>
    <mergeCell ref="C114:K114"/>
    <mergeCell ref="C115:K115"/>
    <mergeCell ref="C116:K116"/>
    <mergeCell ref="C117:K117"/>
    <mergeCell ref="C106:K106"/>
    <mergeCell ref="C107:K107"/>
    <mergeCell ref="C108:K108"/>
    <mergeCell ref="C109:K109"/>
    <mergeCell ref="C110:K110"/>
    <mergeCell ref="C111:K111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E97"/>
    <mergeCell ref="C98:E98"/>
    <mergeCell ref="C87:E87"/>
    <mergeCell ref="C88:E88"/>
    <mergeCell ref="C89:E89"/>
    <mergeCell ref="C90:E90"/>
    <mergeCell ref="C91:E91"/>
    <mergeCell ref="C92:N92"/>
    <mergeCell ref="C81:E81"/>
    <mergeCell ref="C82:E82"/>
    <mergeCell ref="C83:E83"/>
    <mergeCell ref="C84:E84"/>
    <mergeCell ref="C85:E85"/>
    <mergeCell ref="C86:E86"/>
    <mergeCell ref="C75:E75"/>
    <mergeCell ref="C76:E76"/>
    <mergeCell ref="C77:E77"/>
    <mergeCell ref="C78:E78"/>
    <mergeCell ref="C79:N79"/>
    <mergeCell ref="C80:N80"/>
    <mergeCell ref="C69:N69"/>
    <mergeCell ref="C70:E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N68"/>
    <mergeCell ref="C57:N57"/>
    <mergeCell ref="C58:N58"/>
    <mergeCell ref="C59:N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45:E45"/>
    <mergeCell ref="C46:N46"/>
    <mergeCell ref="C47:N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N33"/>
    <mergeCell ref="C34:N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404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83"/>
  <sheetViews>
    <sheetView topLeftCell="A325" zoomScale="115" zoomScaleNormal="115" workbookViewId="0">
      <selection activeCell="K17" sqref="K17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9" width="110.140625" style="137" hidden="1" customWidth="1"/>
    <col min="20" max="23" width="34.140625" style="137" hidden="1" customWidth="1"/>
    <col min="24" max="24" width="110.140625" style="137" hidden="1" customWidth="1"/>
    <col min="25" max="30" width="84.42578125" style="137" hidden="1" customWidth="1"/>
    <col min="31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45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3099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2949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3100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6906.05</v>
      </c>
      <c r="D20" s="148" t="s">
        <v>3101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11.11</v>
      </c>
      <c r="D22" s="148" t="s">
        <v>3102</v>
      </c>
      <c r="E22" s="135" t="s">
        <v>206</v>
      </c>
      <c r="G22" s="132" t="s">
        <v>209</v>
      </c>
      <c r="L22" s="147">
        <f>L360*7.3/1000</f>
        <v>125.68</v>
      </c>
      <c r="M22" s="148" t="s">
        <v>3103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771.4</v>
      </c>
      <c r="D23" s="152" t="s">
        <v>3104</v>
      </c>
      <c r="E23" s="135" t="s">
        <v>206</v>
      </c>
      <c r="G23" s="132" t="s">
        <v>212</v>
      </c>
      <c r="L23" s="153"/>
      <c r="M23" s="153">
        <v>1604.01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6123.54</v>
      </c>
      <c r="D24" s="152" t="s">
        <v>3105</v>
      </c>
      <c r="E24" s="135" t="s">
        <v>206</v>
      </c>
      <c r="G24" s="132" t="s">
        <v>214</v>
      </c>
      <c r="L24" s="153"/>
      <c r="M24" s="153">
        <v>138.80000000000001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3106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3106</v>
      </c>
    </row>
    <row r="32" spans="1:17" s="132" customFormat="1" ht="45" x14ac:dyDescent="0.2">
      <c r="A32" s="157" t="s">
        <v>225</v>
      </c>
      <c r="B32" s="158" t="s">
        <v>2964</v>
      </c>
      <c r="C32" s="917" t="s">
        <v>2965</v>
      </c>
      <c r="D32" s="917"/>
      <c r="E32" s="917"/>
      <c r="F32" s="159" t="s">
        <v>228</v>
      </c>
      <c r="G32" s="159" t="s">
        <v>31</v>
      </c>
      <c r="H32" s="159" t="s">
        <v>31</v>
      </c>
      <c r="I32" s="159" t="s">
        <v>311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2965</v>
      </c>
    </row>
    <row r="33" spans="1:23" s="132" customFormat="1" x14ac:dyDescent="0.2">
      <c r="A33" s="163"/>
      <c r="B33" s="164"/>
      <c r="C33" s="904" t="s">
        <v>312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312</v>
      </c>
    </row>
    <row r="34" spans="1:23" s="132" customFormat="1" ht="33.75" x14ac:dyDescent="0.2">
      <c r="A34" s="165"/>
      <c r="B34" s="166" t="s">
        <v>518</v>
      </c>
      <c r="C34" s="904" t="s">
        <v>519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519</v>
      </c>
    </row>
    <row r="35" spans="1:23" s="132" customFormat="1" x14ac:dyDescent="0.2">
      <c r="A35" s="167"/>
      <c r="B35" s="166" t="s">
        <v>235</v>
      </c>
      <c r="C35" s="904" t="s">
        <v>236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3072.5</v>
      </c>
      <c r="K35" s="168" t="s">
        <v>520</v>
      </c>
      <c r="L35" s="169">
        <v>26.88</v>
      </c>
      <c r="M35" s="170" t="s">
        <v>31</v>
      </c>
      <c r="N35" s="171" t="s">
        <v>31</v>
      </c>
      <c r="T35" s="137" t="s">
        <v>236</v>
      </c>
    </row>
    <row r="36" spans="1:23" s="132" customFormat="1" x14ac:dyDescent="0.2">
      <c r="A36" s="167"/>
      <c r="B36" s="166" t="s">
        <v>238</v>
      </c>
      <c r="C36" s="904" t="s">
        <v>239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337.5</v>
      </c>
      <c r="K36" s="168" t="s">
        <v>520</v>
      </c>
      <c r="L36" s="169">
        <v>2.95</v>
      </c>
      <c r="M36" s="170" t="s">
        <v>31</v>
      </c>
      <c r="N36" s="171" t="s">
        <v>31</v>
      </c>
      <c r="T36" s="137" t="s">
        <v>239</v>
      </c>
    </row>
    <row r="37" spans="1:23" s="132" customFormat="1" x14ac:dyDescent="0.2">
      <c r="A37" s="167"/>
      <c r="B37" s="166" t="s">
        <v>31</v>
      </c>
      <c r="C37" s="904" t="s">
        <v>240</v>
      </c>
      <c r="D37" s="904"/>
      <c r="E37" s="904"/>
      <c r="F37" s="168" t="s">
        <v>241</v>
      </c>
      <c r="G37" s="168" t="s">
        <v>375</v>
      </c>
      <c r="H37" s="168" t="s">
        <v>520</v>
      </c>
      <c r="I37" s="168" t="s">
        <v>3107</v>
      </c>
      <c r="J37" s="169" t="s">
        <v>31</v>
      </c>
      <c r="K37" s="168" t="s">
        <v>31</v>
      </c>
      <c r="L37" s="169" t="s">
        <v>31</v>
      </c>
      <c r="M37" s="170" t="s">
        <v>31</v>
      </c>
      <c r="N37" s="171" t="s">
        <v>31</v>
      </c>
      <c r="U37" s="137" t="s">
        <v>240</v>
      </c>
    </row>
    <row r="38" spans="1:23" s="132" customFormat="1" x14ac:dyDescent="0.2">
      <c r="A38" s="167"/>
      <c r="B38" s="166" t="s">
        <v>31</v>
      </c>
      <c r="C38" s="917" t="s">
        <v>244</v>
      </c>
      <c r="D38" s="917"/>
      <c r="E38" s="917"/>
      <c r="F38" s="159" t="s">
        <v>31</v>
      </c>
      <c r="G38" s="159" t="s">
        <v>31</v>
      </c>
      <c r="H38" s="159" t="s">
        <v>31</v>
      </c>
      <c r="I38" s="159" t="s">
        <v>31</v>
      </c>
      <c r="J38" s="160">
        <v>3072.5</v>
      </c>
      <c r="K38" s="159" t="s">
        <v>31</v>
      </c>
      <c r="L38" s="160">
        <v>26.88</v>
      </c>
      <c r="M38" s="161" t="s">
        <v>31</v>
      </c>
      <c r="N38" s="162" t="s">
        <v>31</v>
      </c>
      <c r="V38" s="137" t="s">
        <v>244</v>
      </c>
    </row>
    <row r="39" spans="1:23" s="132" customFormat="1" x14ac:dyDescent="0.2">
      <c r="A39" s="167"/>
      <c r="B39" s="166" t="s">
        <v>31</v>
      </c>
      <c r="C39" s="904" t="s">
        <v>245</v>
      </c>
      <c r="D39" s="904"/>
      <c r="E39" s="904"/>
      <c r="F39" s="168" t="s">
        <v>31</v>
      </c>
      <c r="G39" s="168" t="s">
        <v>31</v>
      </c>
      <c r="H39" s="168" t="s">
        <v>31</v>
      </c>
      <c r="I39" s="168" t="s">
        <v>31</v>
      </c>
      <c r="J39" s="169" t="s">
        <v>31</v>
      </c>
      <c r="K39" s="168" t="s">
        <v>31</v>
      </c>
      <c r="L39" s="169">
        <v>2.95</v>
      </c>
      <c r="M39" s="170" t="s">
        <v>31</v>
      </c>
      <c r="N39" s="171" t="s">
        <v>31</v>
      </c>
      <c r="U39" s="137" t="s">
        <v>245</v>
      </c>
    </row>
    <row r="40" spans="1:23" s="132" customFormat="1" ht="33.75" x14ac:dyDescent="0.2">
      <c r="A40" s="167"/>
      <c r="B40" s="166" t="s">
        <v>246</v>
      </c>
      <c r="C40" s="904" t="s">
        <v>247</v>
      </c>
      <c r="D40" s="904"/>
      <c r="E40" s="904"/>
      <c r="F40" s="168" t="s">
        <v>144</v>
      </c>
      <c r="G40" s="168" t="s">
        <v>248</v>
      </c>
      <c r="H40" s="168" t="s">
        <v>31</v>
      </c>
      <c r="I40" s="168" t="s">
        <v>248</v>
      </c>
      <c r="J40" s="169" t="s">
        <v>31</v>
      </c>
      <c r="K40" s="168" t="s">
        <v>31</v>
      </c>
      <c r="L40" s="169">
        <v>2.8</v>
      </c>
      <c r="M40" s="170" t="s">
        <v>31</v>
      </c>
      <c r="N40" s="171" t="s">
        <v>31</v>
      </c>
      <c r="U40" s="137" t="s">
        <v>247</v>
      </c>
    </row>
    <row r="41" spans="1:23" s="132" customFormat="1" ht="22.5" x14ac:dyDescent="0.2">
      <c r="A41" s="167"/>
      <c r="B41" s="166" t="s">
        <v>249</v>
      </c>
      <c r="C41" s="904" t="s">
        <v>250</v>
      </c>
      <c r="D41" s="904"/>
      <c r="E41" s="904"/>
      <c r="F41" s="168" t="s">
        <v>144</v>
      </c>
      <c r="G41" s="168" t="s">
        <v>251</v>
      </c>
      <c r="H41" s="168" t="s">
        <v>31</v>
      </c>
      <c r="I41" s="168" t="s">
        <v>251</v>
      </c>
      <c r="J41" s="169" t="s">
        <v>31</v>
      </c>
      <c r="K41" s="168" t="s">
        <v>31</v>
      </c>
      <c r="L41" s="169">
        <v>1.48</v>
      </c>
      <c r="M41" s="170" t="s">
        <v>31</v>
      </c>
      <c r="N41" s="171" t="s">
        <v>31</v>
      </c>
      <c r="U41" s="137" t="s">
        <v>250</v>
      </c>
    </row>
    <row r="42" spans="1:23" s="132" customFormat="1" x14ac:dyDescent="0.2">
      <c r="A42" s="172"/>
      <c r="B42" s="173"/>
      <c r="C42" s="918" t="s">
        <v>252</v>
      </c>
      <c r="D42" s="918"/>
      <c r="E42" s="918"/>
      <c r="F42" s="174" t="s">
        <v>31</v>
      </c>
      <c r="G42" s="174" t="s">
        <v>31</v>
      </c>
      <c r="H42" s="174" t="s">
        <v>31</v>
      </c>
      <c r="I42" s="174" t="s">
        <v>31</v>
      </c>
      <c r="J42" s="175" t="s">
        <v>31</v>
      </c>
      <c r="K42" s="174" t="s">
        <v>31</v>
      </c>
      <c r="L42" s="175">
        <v>31.16</v>
      </c>
      <c r="M42" s="161" t="s">
        <v>31</v>
      </c>
      <c r="N42" s="176" t="s">
        <v>31</v>
      </c>
      <c r="W42" s="137" t="s">
        <v>252</v>
      </c>
    </row>
    <row r="43" spans="1:23" s="132" customFormat="1" ht="56.25" x14ac:dyDescent="0.2">
      <c r="A43" s="157" t="s">
        <v>235</v>
      </c>
      <c r="B43" s="158" t="s">
        <v>514</v>
      </c>
      <c r="C43" s="917" t="s">
        <v>515</v>
      </c>
      <c r="D43" s="917"/>
      <c r="E43" s="917"/>
      <c r="F43" s="159" t="s">
        <v>228</v>
      </c>
      <c r="G43" s="159" t="s">
        <v>31</v>
      </c>
      <c r="H43" s="159" t="s">
        <v>31</v>
      </c>
      <c r="I43" s="159" t="s">
        <v>1670</v>
      </c>
      <c r="J43" s="160" t="s">
        <v>31</v>
      </c>
      <c r="K43" s="159" t="s">
        <v>31</v>
      </c>
      <c r="L43" s="160" t="s">
        <v>31</v>
      </c>
      <c r="M43" s="161" t="s">
        <v>31</v>
      </c>
      <c r="N43" s="162" t="s">
        <v>31</v>
      </c>
      <c r="Q43" s="137" t="s">
        <v>515</v>
      </c>
    </row>
    <row r="44" spans="1:23" s="132" customFormat="1" x14ac:dyDescent="0.2">
      <c r="A44" s="163"/>
      <c r="B44" s="164"/>
      <c r="C44" s="904" t="s">
        <v>3108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R44" s="137" t="s">
        <v>3108</v>
      </c>
    </row>
    <row r="45" spans="1:23" s="132" customFormat="1" ht="33.75" x14ac:dyDescent="0.2">
      <c r="A45" s="165"/>
      <c r="B45" s="166" t="s">
        <v>518</v>
      </c>
      <c r="C45" s="904" t="s">
        <v>519</v>
      </c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12"/>
      <c r="S45" s="137" t="s">
        <v>519</v>
      </c>
    </row>
    <row r="46" spans="1:23" s="132" customFormat="1" x14ac:dyDescent="0.2">
      <c r="A46" s="167"/>
      <c r="B46" s="166" t="s">
        <v>235</v>
      </c>
      <c r="C46" s="904" t="s">
        <v>236</v>
      </c>
      <c r="D46" s="904"/>
      <c r="E46" s="904"/>
      <c r="F46" s="168" t="s">
        <v>31</v>
      </c>
      <c r="G46" s="168" t="s">
        <v>31</v>
      </c>
      <c r="H46" s="168" t="s">
        <v>31</v>
      </c>
      <c r="I46" s="168" t="s">
        <v>31</v>
      </c>
      <c r="J46" s="169">
        <v>4055.7</v>
      </c>
      <c r="K46" s="168" t="s">
        <v>520</v>
      </c>
      <c r="L46" s="169">
        <v>26.62</v>
      </c>
      <c r="M46" s="170" t="s">
        <v>31</v>
      </c>
      <c r="N46" s="171" t="s">
        <v>31</v>
      </c>
      <c r="T46" s="137" t="s">
        <v>236</v>
      </c>
    </row>
    <row r="47" spans="1:23" s="132" customFormat="1" x14ac:dyDescent="0.2">
      <c r="A47" s="167"/>
      <c r="B47" s="166" t="s">
        <v>238</v>
      </c>
      <c r="C47" s="904" t="s">
        <v>239</v>
      </c>
      <c r="D47" s="904"/>
      <c r="E47" s="904"/>
      <c r="F47" s="168" t="s">
        <v>31</v>
      </c>
      <c r="G47" s="168" t="s">
        <v>31</v>
      </c>
      <c r="H47" s="168" t="s">
        <v>31</v>
      </c>
      <c r="I47" s="168" t="s">
        <v>31</v>
      </c>
      <c r="J47" s="169">
        <v>445.5</v>
      </c>
      <c r="K47" s="168" t="s">
        <v>520</v>
      </c>
      <c r="L47" s="169">
        <v>2.92</v>
      </c>
      <c r="M47" s="170" t="s">
        <v>31</v>
      </c>
      <c r="N47" s="171" t="s">
        <v>31</v>
      </c>
      <c r="T47" s="137" t="s">
        <v>239</v>
      </c>
    </row>
    <row r="48" spans="1:23" s="132" customFormat="1" x14ac:dyDescent="0.2">
      <c r="A48" s="167"/>
      <c r="B48" s="166" t="s">
        <v>31</v>
      </c>
      <c r="C48" s="904" t="s">
        <v>240</v>
      </c>
      <c r="D48" s="904"/>
      <c r="E48" s="904"/>
      <c r="F48" s="168" t="s">
        <v>241</v>
      </c>
      <c r="G48" s="168" t="s">
        <v>426</v>
      </c>
      <c r="H48" s="168" t="s">
        <v>520</v>
      </c>
      <c r="I48" s="168" t="s">
        <v>3109</v>
      </c>
      <c r="J48" s="169" t="s">
        <v>31</v>
      </c>
      <c r="K48" s="168" t="s">
        <v>31</v>
      </c>
      <c r="L48" s="169" t="s">
        <v>31</v>
      </c>
      <c r="M48" s="170" t="s">
        <v>31</v>
      </c>
      <c r="N48" s="171" t="s">
        <v>31</v>
      </c>
      <c r="U48" s="137" t="s">
        <v>240</v>
      </c>
    </row>
    <row r="49" spans="1:23" s="132" customFormat="1" x14ac:dyDescent="0.2">
      <c r="A49" s="167"/>
      <c r="B49" s="166" t="s">
        <v>31</v>
      </c>
      <c r="C49" s="917" t="s">
        <v>244</v>
      </c>
      <c r="D49" s="917"/>
      <c r="E49" s="917"/>
      <c r="F49" s="159" t="s">
        <v>31</v>
      </c>
      <c r="G49" s="159" t="s">
        <v>31</v>
      </c>
      <c r="H49" s="159" t="s">
        <v>31</v>
      </c>
      <c r="I49" s="159" t="s">
        <v>31</v>
      </c>
      <c r="J49" s="160">
        <v>4055.7</v>
      </c>
      <c r="K49" s="159" t="s">
        <v>31</v>
      </c>
      <c r="L49" s="160">
        <v>26.62</v>
      </c>
      <c r="M49" s="161" t="s">
        <v>31</v>
      </c>
      <c r="N49" s="162" t="s">
        <v>31</v>
      </c>
      <c r="V49" s="137" t="s">
        <v>244</v>
      </c>
    </row>
    <row r="50" spans="1:23" s="132" customFormat="1" x14ac:dyDescent="0.2">
      <c r="A50" s="167"/>
      <c r="B50" s="166" t="s">
        <v>31</v>
      </c>
      <c r="C50" s="904" t="s">
        <v>245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 t="s">
        <v>31</v>
      </c>
      <c r="K50" s="168" t="s">
        <v>31</v>
      </c>
      <c r="L50" s="169">
        <v>2.92</v>
      </c>
      <c r="M50" s="170" t="s">
        <v>31</v>
      </c>
      <c r="N50" s="171" t="s">
        <v>31</v>
      </c>
      <c r="U50" s="137" t="s">
        <v>245</v>
      </c>
    </row>
    <row r="51" spans="1:23" s="132" customFormat="1" ht="33.75" x14ac:dyDescent="0.2">
      <c r="A51" s="167"/>
      <c r="B51" s="166" t="s">
        <v>246</v>
      </c>
      <c r="C51" s="904" t="s">
        <v>247</v>
      </c>
      <c r="D51" s="904"/>
      <c r="E51" s="904"/>
      <c r="F51" s="168" t="s">
        <v>144</v>
      </c>
      <c r="G51" s="168" t="s">
        <v>248</v>
      </c>
      <c r="H51" s="168" t="s">
        <v>31</v>
      </c>
      <c r="I51" s="168" t="s">
        <v>248</v>
      </c>
      <c r="J51" s="169" t="s">
        <v>31</v>
      </c>
      <c r="K51" s="168" t="s">
        <v>31</v>
      </c>
      <c r="L51" s="169">
        <v>2.77</v>
      </c>
      <c r="M51" s="170" t="s">
        <v>31</v>
      </c>
      <c r="N51" s="171" t="s">
        <v>31</v>
      </c>
      <c r="U51" s="137" t="s">
        <v>247</v>
      </c>
    </row>
    <row r="52" spans="1:23" s="132" customFormat="1" ht="22.5" x14ac:dyDescent="0.2">
      <c r="A52" s="167"/>
      <c r="B52" s="166" t="s">
        <v>249</v>
      </c>
      <c r="C52" s="904" t="s">
        <v>250</v>
      </c>
      <c r="D52" s="904"/>
      <c r="E52" s="904"/>
      <c r="F52" s="168" t="s">
        <v>144</v>
      </c>
      <c r="G52" s="168" t="s">
        <v>251</v>
      </c>
      <c r="H52" s="168" t="s">
        <v>31</v>
      </c>
      <c r="I52" s="168" t="s">
        <v>251</v>
      </c>
      <c r="J52" s="169" t="s">
        <v>31</v>
      </c>
      <c r="K52" s="168" t="s">
        <v>31</v>
      </c>
      <c r="L52" s="169">
        <v>1.46</v>
      </c>
      <c r="M52" s="170" t="s">
        <v>31</v>
      </c>
      <c r="N52" s="171" t="s">
        <v>31</v>
      </c>
      <c r="U52" s="137" t="s">
        <v>250</v>
      </c>
    </row>
    <row r="53" spans="1:23" s="132" customFormat="1" x14ac:dyDescent="0.2">
      <c r="A53" s="172"/>
      <c r="B53" s="173"/>
      <c r="C53" s="918" t="s">
        <v>252</v>
      </c>
      <c r="D53" s="918"/>
      <c r="E53" s="918"/>
      <c r="F53" s="174" t="s">
        <v>31</v>
      </c>
      <c r="G53" s="174" t="s">
        <v>31</v>
      </c>
      <c r="H53" s="174" t="s">
        <v>31</v>
      </c>
      <c r="I53" s="174" t="s">
        <v>31</v>
      </c>
      <c r="J53" s="175" t="s">
        <v>31</v>
      </c>
      <c r="K53" s="174" t="s">
        <v>31</v>
      </c>
      <c r="L53" s="175">
        <v>30.85</v>
      </c>
      <c r="M53" s="161" t="s">
        <v>31</v>
      </c>
      <c r="N53" s="176" t="s">
        <v>31</v>
      </c>
      <c r="W53" s="137" t="s">
        <v>252</v>
      </c>
    </row>
    <row r="54" spans="1:23" s="132" customFormat="1" ht="45" x14ac:dyDescent="0.2">
      <c r="A54" s="157" t="s">
        <v>238</v>
      </c>
      <c r="B54" s="158" t="s">
        <v>263</v>
      </c>
      <c r="C54" s="917" t="s">
        <v>305</v>
      </c>
      <c r="D54" s="917"/>
      <c r="E54" s="917"/>
      <c r="F54" s="159" t="s">
        <v>265</v>
      </c>
      <c r="G54" s="159" t="s">
        <v>31</v>
      </c>
      <c r="H54" s="159" t="s">
        <v>31</v>
      </c>
      <c r="I54" s="159" t="s">
        <v>3110</v>
      </c>
      <c r="J54" s="160">
        <v>2.91</v>
      </c>
      <c r="K54" s="159" t="s">
        <v>31</v>
      </c>
      <c r="L54" s="160">
        <v>27.5</v>
      </c>
      <c r="M54" s="161" t="s">
        <v>31</v>
      </c>
      <c r="N54" s="162" t="s">
        <v>31</v>
      </c>
      <c r="Q54" s="137" t="s">
        <v>305</v>
      </c>
    </row>
    <row r="55" spans="1:23" s="132" customFormat="1" x14ac:dyDescent="0.2">
      <c r="A55" s="163"/>
      <c r="B55" s="164"/>
      <c r="C55" s="904" t="s">
        <v>3111</v>
      </c>
      <c r="D55" s="904"/>
      <c r="E55" s="904"/>
      <c r="F55" s="904"/>
      <c r="G55" s="904"/>
      <c r="H55" s="904"/>
      <c r="I55" s="904"/>
      <c r="J55" s="904"/>
      <c r="K55" s="904"/>
      <c r="L55" s="904"/>
      <c r="M55" s="904"/>
      <c r="N55" s="912"/>
      <c r="R55" s="137" t="s">
        <v>3111</v>
      </c>
    </row>
    <row r="56" spans="1:23" s="132" customFormat="1" ht="45" x14ac:dyDescent="0.2">
      <c r="A56" s="157" t="s">
        <v>256</v>
      </c>
      <c r="B56" s="158" t="s">
        <v>1890</v>
      </c>
      <c r="C56" s="917" t="s">
        <v>2979</v>
      </c>
      <c r="D56" s="917"/>
      <c r="E56" s="917"/>
      <c r="F56" s="159" t="s">
        <v>228</v>
      </c>
      <c r="G56" s="159" t="s">
        <v>31</v>
      </c>
      <c r="H56" s="159" t="s">
        <v>31</v>
      </c>
      <c r="I56" s="159" t="s">
        <v>311</v>
      </c>
      <c r="J56" s="160" t="s">
        <v>31</v>
      </c>
      <c r="K56" s="159" t="s">
        <v>31</v>
      </c>
      <c r="L56" s="160" t="s">
        <v>31</v>
      </c>
      <c r="M56" s="161" t="s">
        <v>31</v>
      </c>
      <c r="N56" s="162" t="s">
        <v>31</v>
      </c>
      <c r="Q56" s="137" t="s">
        <v>2979</v>
      </c>
    </row>
    <row r="57" spans="1:23" s="132" customFormat="1" x14ac:dyDescent="0.2">
      <c r="A57" s="163"/>
      <c r="B57" s="164"/>
      <c r="C57" s="904" t="s">
        <v>312</v>
      </c>
      <c r="D57" s="904"/>
      <c r="E57" s="904"/>
      <c r="F57" s="904"/>
      <c r="G57" s="904"/>
      <c r="H57" s="904"/>
      <c r="I57" s="904"/>
      <c r="J57" s="904"/>
      <c r="K57" s="904"/>
      <c r="L57" s="904"/>
      <c r="M57" s="904"/>
      <c r="N57" s="912"/>
      <c r="R57" s="137" t="s">
        <v>312</v>
      </c>
    </row>
    <row r="58" spans="1:23" s="132" customFormat="1" ht="33.75" x14ac:dyDescent="0.2">
      <c r="A58" s="165"/>
      <c r="B58" s="166" t="s">
        <v>518</v>
      </c>
      <c r="C58" s="904" t="s">
        <v>519</v>
      </c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12"/>
      <c r="S58" s="137" t="s">
        <v>519</v>
      </c>
    </row>
    <row r="59" spans="1:23" s="132" customFormat="1" x14ac:dyDescent="0.2">
      <c r="A59" s="167"/>
      <c r="B59" s="166" t="s">
        <v>235</v>
      </c>
      <c r="C59" s="904" t="s">
        <v>236</v>
      </c>
      <c r="D59" s="904"/>
      <c r="E59" s="904"/>
      <c r="F59" s="168" t="s">
        <v>31</v>
      </c>
      <c r="G59" s="168" t="s">
        <v>31</v>
      </c>
      <c r="H59" s="168" t="s">
        <v>31</v>
      </c>
      <c r="I59" s="168" t="s">
        <v>31</v>
      </c>
      <c r="J59" s="169">
        <v>308.07</v>
      </c>
      <c r="K59" s="168" t="s">
        <v>520</v>
      </c>
      <c r="L59" s="169">
        <v>2.7</v>
      </c>
      <c r="M59" s="170" t="s">
        <v>31</v>
      </c>
      <c r="N59" s="171" t="s">
        <v>31</v>
      </c>
      <c r="T59" s="137" t="s">
        <v>236</v>
      </c>
    </row>
    <row r="60" spans="1:23" s="132" customFormat="1" x14ac:dyDescent="0.2">
      <c r="A60" s="167"/>
      <c r="B60" s="166" t="s">
        <v>238</v>
      </c>
      <c r="C60" s="904" t="s">
        <v>239</v>
      </c>
      <c r="D60" s="904"/>
      <c r="E60" s="904"/>
      <c r="F60" s="168" t="s">
        <v>31</v>
      </c>
      <c r="G60" s="168" t="s">
        <v>31</v>
      </c>
      <c r="H60" s="168" t="s">
        <v>31</v>
      </c>
      <c r="I60" s="168" t="s">
        <v>31</v>
      </c>
      <c r="J60" s="169">
        <v>31.32</v>
      </c>
      <c r="K60" s="168" t="s">
        <v>520</v>
      </c>
      <c r="L60" s="169">
        <v>0.27</v>
      </c>
      <c r="M60" s="170" t="s">
        <v>31</v>
      </c>
      <c r="N60" s="171" t="s">
        <v>31</v>
      </c>
      <c r="T60" s="137" t="s">
        <v>239</v>
      </c>
    </row>
    <row r="61" spans="1:23" s="132" customFormat="1" x14ac:dyDescent="0.2">
      <c r="A61" s="167"/>
      <c r="B61" s="166" t="s">
        <v>31</v>
      </c>
      <c r="C61" s="904" t="s">
        <v>240</v>
      </c>
      <c r="D61" s="904"/>
      <c r="E61" s="904"/>
      <c r="F61" s="168" t="s">
        <v>241</v>
      </c>
      <c r="G61" s="168" t="s">
        <v>1892</v>
      </c>
      <c r="H61" s="168" t="s">
        <v>520</v>
      </c>
      <c r="I61" s="168" t="s">
        <v>3112</v>
      </c>
      <c r="J61" s="169" t="s">
        <v>31</v>
      </c>
      <c r="K61" s="168" t="s">
        <v>31</v>
      </c>
      <c r="L61" s="169" t="s">
        <v>31</v>
      </c>
      <c r="M61" s="170" t="s">
        <v>31</v>
      </c>
      <c r="N61" s="171" t="s">
        <v>31</v>
      </c>
      <c r="U61" s="137" t="s">
        <v>240</v>
      </c>
    </row>
    <row r="62" spans="1:23" s="132" customFormat="1" x14ac:dyDescent="0.2">
      <c r="A62" s="167"/>
      <c r="B62" s="166" t="s">
        <v>31</v>
      </c>
      <c r="C62" s="917" t="s">
        <v>244</v>
      </c>
      <c r="D62" s="917"/>
      <c r="E62" s="917"/>
      <c r="F62" s="159" t="s">
        <v>31</v>
      </c>
      <c r="G62" s="159" t="s">
        <v>31</v>
      </c>
      <c r="H62" s="159" t="s">
        <v>31</v>
      </c>
      <c r="I62" s="159" t="s">
        <v>31</v>
      </c>
      <c r="J62" s="160">
        <v>308.07</v>
      </c>
      <c r="K62" s="159" t="s">
        <v>31</v>
      </c>
      <c r="L62" s="160">
        <v>2.7</v>
      </c>
      <c r="M62" s="161" t="s">
        <v>31</v>
      </c>
      <c r="N62" s="162" t="s">
        <v>31</v>
      </c>
      <c r="V62" s="137" t="s">
        <v>244</v>
      </c>
    </row>
    <row r="63" spans="1:23" s="132" customFormat="1" x14ac:dyDescent="0.2">
      <c r="A63" s="167"/>
      <c r="B63" s="166" t="s">
        <v>31</v>
      </c>
      <c r="C63" s="904" t="s">
        <v>245</v>
      </c>
      <c r="D63" s="904"/>
      <c r="E63" s="904"/>
      <c r="F63" s="168" t="s">
        <v>31</v>
      </c>
      <c r="G63" s="168" t="s">
        <v>31</v>
      </c>
      <c r="H63" s="168" t="s">
        <v>31</v>
      </c>
      <c r="I63" s="168" t="s">
        <v>31</v>
      </c>
      <c r="J63" s="169" t="s">
        <v>31</v>
      </c>
      <c r="K63" s="168" t="s">
        <v>31</v>
      </c>
      <c r="L63" s="169">
        <v>0.27</v>
      </c>
      <c r="M63" s="170" t="s">
        <v>31</v>
      </c>
      <c r="N63" s="171" t="s">
        <v>31</v>
      </c>
      <c r="U63" s="137" t="s">
        <v>245</v>
      </c>
    </row>
    <row r="64" spans="1:23" s="132" customFormat="1" ht="33.75" x14ac:dyDescent="0.2">
      <c r="A64" s="167"/>
      <c r="B64" s="166" t="s">
        <v>246</v>
      </c>
      <c r="C64" s="904" t="s">
        <v>247</v>
      </c>
      <c r="D64" s="904"/>
      <c r="E64" s="904"/>
      <c r="F64" s="168" t="s">
        <v>144</v>
      </c>
      <c r="G64" s="168" t="s">
        <v>248</v>
      </c>
      <c r="H64" s="168" t="s">
        <v>31</v>
      </c>
      <c r="I64" s="168" t="s">
        <v>248</v>
      </c>
      <c r="J64" s="169" t="s">
        <v>31</v>
      </c>
      <c r="K64" s="168" t="s">
        <v>31</v>
      </c>
      <c r="L64" s="169">
        <v>0.26</v>
      </c>
      <c r="M64" s="170" t="s">
        <v>31</v>
      </c>
      <c r="N64" s="171" t="s">
        <v>31</v>
      </c>
      <c r="U64" s="137" t="s">
        <v>247</v>
      </c>
    </row>
    <row r="65" spans="1:23" s="132" customFormat="1" ht="22.5" x14ac:dyDescent="0.2">
      <c r="A65" s="167"/>
      <c r="B65" s="166" t="s">
        <v>249</v>
      </c>
      <c r="C65" s="904" t="s">
        <v>250</v>
      </c>
      <c r="D65" s="904"/>
      <c r="E65" s="904"/>
      <c r="F65" s="168" t="s">
        <v>144</v>
      </c>
      <c r="G65" s="168" t="s">
        <v>251</v>
      </c>
      <c r="H65" s="168" t="s">
        <v>31</v>
      </c>
      <c r="I65" s="168" t="s">
        <v>251</v>
      </c>
      <c r="J65" s="169" t="s">
        <v>31</v>
      </c>
      <c r="K65" s="168" t="s">
        <v>31</v>
      </c>
      <c r="L65" s="169">
        <v>0.14000000000000001</v>
      </c>
      <c r="M65" s="170" t="s">
        <v>31</v>
      </c>
      <c r="N65" s="171" t="s">
        <v>31</v>
      </c>
      <c r="U65" s="137" t="s">
        <v>250</v>
      </c>
    </row>
    <row r="66" spans="1:23" s="132" customFormat="1" x14ac:dyDescent="0.2">
      <c r="A66" s="172"/>
      <c r="B66" s="173"/>
      <c r="C66" s="918" t="s">
        <v>252</v>
      </c>
      <c r="D66" s="918"/>
      <c r="E66" s="918"/>
      <c r="F66" s="174" t="s">
        <v>31</v>
      </c>
      <c r="G66" s="174" t="s">
        <v>31</v>
      </c>
      <c r="H66" s="174" t="s">
        <v>31</v>
      </c>
      <c r="I66" s="174" t="s">
        <v>31</v>
      </c>
      <c r="J66" s="175" t="s">
        <v>31</v>
      </c>
      <c r="K66" s="174" t="s">
        <v>31</v>
      </c>
      <c r="L66" s="175">
        <v>3.1</v>
      </c>
      <c r="M66" s="161" t="s">
        <v>31</v>
      </c>
      <c r="N66" s="176" t="s">
        <v>31</v>
      </c>
      <c r="W66" s="137" t="s">
        <v>252</v>
      </c>
    </row>
    <row r="67" spans="1:23" s="132" customFormat="1" ht="22.5" x14ac:dyDescent="0.2">
      <c r="A67" s="157" t="s">
        <v>285</v>
      </c>
      <c r="B67" s="158" t="s">
        <v>3113</v>
      </c>
      <c r="C67" s="917" t="s">
        <v>3114</v>
      </c>
      <c r="D67" s="917"/>
      <c r="E67" s="917"/>
      <c r="F67" s="159" t="s">
        <v>650</v>
      </c>
      <c r="G67" s="159" t="s">
        <v>31</v>
      </c>
      <c r="H67" s="159" t="s">
        <v>31</v>
      </c>
      <c r="I67" s="159" t="s">
        <v>838</v>
      </c>
      <c r="J67" s="160" t="s">
        <v>31</v>
      </c>
      <c r="K67" s="159" t="s">
        <v>31</v>
      </c>
      <c r="L67" s="160" t="s">
        <v>31</v>
      </c>
      <c r="M67" s="161" t="s">
        <v>31</v>
      </c>
      <c r="N67" s="162" t="s">
        <v>31</v>
      </c>
      <c r="Q67" s="137" t="s">
        <v>3114</v>
      </c>
    </row>
    <row r="68" spans="1:23" s="132" customFormat="1" x14ac:dyDescent="0.2">
      <c r="A68" s="163"/>
      <c r="B68" s="164"/>
      <c r="C68" s="904" t="s">
        <v>1147</v>
      </c>
      <c r="D68" s="904"/>
      <c r="E68" s="904"/>
      <c r="F68" s="904"/>
      <c r="G68" s="904"/>
      <c r="H68" s="904"/>
      <c r="I68" s="904"/>
      <c r="J68" s="904"/>
      <c r="K68" s="904"/>
      <c r="L68" s="904"/>
      <c r="M68" s="904"/>
      <c r="N68" s="912"/>
      <c r="R68" s="137" t="s">
        <v>1147</v>
      </c>
    </row>
    <row r="69" spans="1:23" s="132" customFormat="1" ht="33.75" x14ac:dyDescent="0.2">
      <c r="A69" s="165"/>
      <c r="B69" s="166" t="s">
        <v>518</v>
      </c>
      <c r="C69" s="904" t="s">
        <v>519</v>
      </c>
      <c r="D69" s="904"/>
      <c r="E69" s="904"/>
      <c r="F69" s="904"/>
      <c r="G69" s="904"/>
      <c r="H69" s="904"/>
      <c r="I69" s="904"/>
      <c r="J69" s="904"/>
      <c r="K69" s="904"/>
      <c r="L69" s="904"/>
      <c r="M69" s="904"/>
      <c r="N69" s="912"/>
      <c r="S69" s="137" t="s">
        <v>519</v>
      </c>
    </row>
    <row r="70" spans="1:23" s="132" customFormat="1" x14ac:dyDescent="0.2">
      <c r="A70" s="167"/>
      <c r="B70" s="166" t="s">
        <v>225</v>
      </c>
      <c r="C70" s="904" t="s">
        <v>255</v>
      </c>
      <c r="D70" s="904"/>
      <c r="E70" s="904"/>
      <c r="F70" s="168" t="s">
        <v>31</v>
      </c>
      <c r="G70" s="168" t="s">
        <v>31</v>
      </c>
      <c r="H70" s="168" t="s">
        <v>31</v>
      </c>
      <c r="I70" s="168" t="s">
        <v>31</v>
      </c>
      <c r="J70" s="169">
        <v>49.82</v>
      </c>
      <c r="K70" s="168" t="s">
        <v>520</v>
      </c>
      <c r="L70" s="169">
        <v>31.14</v>
      </c>
      <c r="M70" s="170" t="s">
        <v>31</v>
      </c>
      <c r="N70" s="171" t="s">
        <v>31</v>
      </c>
      <c r="T70" s="137" t="s">
        <v>255</v>
      </c>
    </row>
    <row r="71" spans="1:23" s="132" customFormat="1" x14ac:dyDescent="0.2">
      <c r="A71" s="167"/>
      <c r="B71" s="166" t="s">
        <v>235</v>
      </c>
      <c r="C71" s="904" t="s">
        <v>236</v>
      </c>
      <c r="D71" s="904"/>
      <c r="E71" s="904"/>
      <c r="F71" s="168" t="s">
        <v>31</v>
      </c>
      <c r="G71" s="168" t="s">
        <v>31</v>
      </c>
      <c r="H71" s="168" t="s">
        <v>31</v>
      </c>
      <c r="I71" s="168" t="s">
        <v>31</v>
      </c>
      <c r="J71" s="169">
        <v>256.27</v>
      </c>
      <c r="K71" s="168" t="s">
        <v>520</v>
      </c>
      <c r="L71" s="169">
        <v>160.16999999999999</v>
      </c>
      <c r="M71" s="170" t="s">
        <v>31</v>
      </c>
      <c r="N71" s="171" t="s">
        <v>31</v>
      </c>
      <c r="T71" s="137" t="s">
        <v>236</v>
      </c>
    </row>
    <row r="72" spans="1:23" s="132" customFormat="1" x14ac:dyDescent="0.2">
      <c r="A72" s="167"/>
      <c r="B72" s="166" t="s">
        <v>238</v>
      </c>
      <c r="C72" s="904" t="s">
        <v>239</v>
      </c>
      <c r="D72" s="904"/>
      <c r="E72" s="904"/>
      <c r="F72" s="168" t="s">
        <v>31</v>
      </c>
      <c r="G72" s="168" t="s">
        <v>31</v>
      </c>
      <c r="H72" s="168" t="s">
        <v>31</v>
      </c>
      <c r="I72" s="168" t="s">
        <v>31</v>
      </c>
      <c r="J72" s="169">
        <v>45.24</v>
      </c>
      <c r="K72" s="168" t="s">
        <v>520</v>
      </c>
      <c r="L72" s="169">
        <v>28.28</v>
      </c>
      <c r="M72" s="170" t="s">
        <v>31</v>
      </c>
      <c r="N72" s="171" t="s">
        <v>31</v>
      </c>
      <c r="T72" s="137" t="s">
        <v>239</v>
      </c>
    </row>
    <row r="73" spans="1:23" s="132" customFormat="1" x14ac:dyDescent="0.2">
      <c r="A73" s="167"/>
      <c r="B73" s="166" t="s">
        <v>256</v>
      </c>
      <c r="C73" s="904" t="s">
        <v>257</v>
      </c>
      <c r="D73" s="904"/>
      <c r="E73" s="904"/>
      <c r="F73" s="168" t="s">
        <v>31</v>
      </c>
      <c r="G73" s="168" t="s">
        <v>31</v>
      </c>
      <c r="H73" s="168" t="s">
        <v>31</v>
      </c>
      <c r="I73" s="168" t="s">
        <v>31</v>
      </c>
      <c r="J73" s="169">
        <v>1</v>
      </c>
      <c r="K73" s="168" t="s">
        <v>31</v>
      </c>
      <c r="L73" s="169">
        <v>0.5</v>
      </c>
      <c r="M73" s="170" t="s">
        <v>31</v>
      </c>
      <c r="N73" s="171" t="s">
        <v>31</v>
      </c>
      <c r="T73" s="137" t="s">
        <v>257</v>
      </c>
    </row>
    <row r="74" spans="1:23" s="132" customFormat="1" x14ac:dyDescent="0.2">
      <c r="A74" s="167"/>
      <c r="B74" s="166" t="s">
        <v>31</v>
      </c>
      <c r="C74" s="904" t="s">
        <v>258</v>
      </c>
      <c r="D74" s="904"/>
      <c r="E74" s="904"/>
      <c r="F74" s="168" t="s">
        <v>241</v>
      </c>
      <c r="G74" s="168" t="s">
        <v>697</v>
      </c>
      <c r="H74" s="168" t="s">
        <v>520</v>
      </c>
      <c r="I74" s="168" t="s">
        <v>3115</v>
      </c>
      <c r="J74" s="169" t="s">
        <v>31</v>
      </c>
      <c r="K74" s="168" t="s">
        <v>31</v>
      </c>
      <c r="L74" s="169" t="s">
        <v>31</v>
      </c>
      <c r="M74" s="170" t="s">
        <v>31</v>
      </c>
      <c r="N74" s="171" t="s">
        <v>31</v>
      </c>
      <c r="U74" s="137" t="s">
        <v>258</v>
      </c>
    </row>
    <row r="75" spans="1:23" s="132" customFormat="1" x14ac:dyDescent="0.2">
      <c r="A75" s="167"/>
      <c r="B75" s="166" t="s">
        <v>31</v>
      </c>
      <c r="C75" s="904" t="s">
        <v>240</v>
      </c>
      <c r="D75" s="904"/>
      <c r="E75" s="904"/>
      <c r="F75" s="168" t="s">
        <v>241</v>
      </c>
      <c r="G75" s="168" t="s">
        <v>1490</v>
      </c>
      <c r="H75" s="168" t="s">
        <v>520</v>
      </c>
      <c r="I75" s="168" t="s">
        <v>3116</v>
      </c>
      <c r="J75" s="169" t="s">
        <v>31</v>
      </c>
      <c r="K75" s="168" t="s">
        <v>31</v>
      </c>
      <c r="L75" s="169" t="s">
        <v>31</v>
      </c>
      <c r="M75" s="170" t="s">
        <v>31</v>
      </c>
      <c r="N75" s="171" t="s">
        <v>31</v>
      </c>
      <c r="U75" s="137" t="s">
        <v>240</v>
      </c>
    </row>
    <row r="76" spans="1:23" s="132" customFormat="1" x14ac:dyDescent="0.2">
      <c r="A76" s="167"/>
      <c r="B76" s="166" t="s">
        <v>31</v>
      </c>
      <c r="C76" s="917" t="s">
        <v>244</v>
      </c>
      <c r="D76" s="917"/>
      <c r="E76" s="917"/>
      <c r="F76" s="159" t="s">
        <v>31</v>
      </c>
      <c r="G76" s="159" t="s">
        <v>31</v>
      </c>
      <c r="H76" s="159" t="s">
        <v>31</v>
      </c>
      <c r="I76" s="159" t="s">
        <v>31</v>
      </c>
      <c r="J76" s="160">
        <v>307.08999999999997</v>
      </c>
      <c r="K76" s="159" t="s">
        <v>31</v>
      </c>
      <c r="L76" s="160">
        <v>191.81</v>
      </c>
      <c r="M76" s="161" t="s">
        <v>31</v>
      </c>
      <c r="N76" s="162" t="s">
        <v>31</v>
      </c>
      <c r="V76" s="137" t="s">
        <v>244</v>
      </c>
    </row>
    <row r="77" spans="1:23" s="132" customFormat="1" x14ac:dyDescent="0.2">
      <c r="A77" s="167"/>
      <c r="B77" s="166" t="s">
        <v>31</v>
      </c>
      <c r="C77" s="904" t="s">
        <v>245</v>
      </c>
      <c r="D77" s="904"/>
      <c r="E77" s="904"/>
      <c r="F77" s="168" t="s">
        <v>31</v>
      </c>
      <c r="G77" s="168" t="s">
        <v>31</v>
      </c>
      <c r="H77" s="168" t="s">
        <v>31</v>
      </c>
      <c r="I77" s="168" t="s">
        <v>31</v>
      </c>
      <c r="J77" s="169" t="s">
        <v>31</v>
      </c>
      <c r="K77" s="168" t="s">
        <v>31</v>
      </c>
      <c r="L77" s="169">
        <v>59.42</v>
      </c>
      <c r="M77" s="170" t="s">
        <v>31</v>
      </c>
      <c r="N77" s="171" t="s">
        <v>31</v>
      </c>
      <c r="U77" s="137" t="s">
        <v>245</v>
      </c>
    </row>
    <row r="78" spans="1:23" s="132" customFormat="1" ht="22.5" x14ac:dyDescent="0.2">
      <c r="A78" s="167"/>
      <c r="B78" s="166" t="s">
        <v>892</v>
      </c>
      <c r="C78" s="904" t="s">
        <v>893</v>
      </c>
      <c r="D78" s="904"/>
      <c r="E78" s="904"/>
      <c r="F78" s="168" t="s">
        <v>144</v>
      </c>
      <c r="G78" s="168" t="s">
        <v>248</v>
      </c>
      <c r="H78" s="168" t="s">
        <v>31</v>
      </c>
      <c r="I78" s="168" t="s">
        <v>248</v>
      </c>
      <c r="J78" s="169" t="s">
        <v>31</v>
      </c>
      <c r="K78" s="168" t="s">
        <v>31</v>
      </c>
      <c r="L78" s="169">
        <v>56.45</v>
      </c>
      <c r="M78" s="170" t="s">
        <v>31</v>
      </c>
      <c r="N78" s="171" t="s">
        <v>31</v>
      </c>
      <c r="U78" s="137" t="s">
        <v>893</v>
      </c>
    </row>
    <row r="79" spans="1:23" s="132" customFormat="1" ht="22.5" x14ac:dyDescent="0.2">
      <c r="A79" s="167"/>
      <c r="B79" s="166" t="s">
        <v>894</v>
      </c>
      <c r="C79" s="904" t="s">
        <v>895</v>
      </c>
      <c r="D79" s="904"/>
      <c r="E79" s="904"/>
      <c r="F79" s="168" t="s">
        <v>144</v>
      </c>
      <c r="G79" s="168" t="s">
        <v>554</v>
      </c>
      <c r="H79" s="168" t="s">
        <v>31</v>
      </c>
      <c r="I79" s="168" t="s">
        <v>554</v>
      </c>
      <c r="J79" s="169" t="s">
        <v>31</v>
      </c>
      <c r="K79" s="168" t="s">
        <v>31</v>
      </c>
      <c r="L79" s="169">
        <v>38.619999999999997</v>
      </c>
      <c r="M79" s="170" t="s">
        <v>31</v>
      </c>
      <c r="N79" s="171" t="s">
        <v>31</v>
      </c>
      <c r="U79" s="137" t="s">
        <v>895</v>
      </c>
    </row>
    <row r="80" spans="1:23" s="132" customFormat="1" x14ac:dyDescent="0.2">
      <c r="A80" s="172"/>
      <c r="B80" s="173"/>
      <c r="C80" s="918" t="s">
        <v>252</v>
      </c>
      <c r="D80" s="918"/>
      <c r="E80" s="918"/>
      <c r="F80" s="174" t="s">
        <v>31</v>
      </c>
      <c r="G80" s="174" t="s">
        <v>31</v>
      </c>
      <c r="H80" s="174" t="s">
        <v>31</v>
      </c>
      <c r="I80" s="174" t="s">
        <v>31</v>
      </c>
      <c r="J80" s="175" t="s">
        <v>31</v>
      </c>
      <c r="K80" s="174" t="s">
        <v>31</v>
      </c>
      <c r="L80" s="175">
        <v>286.88</v>
      </c>
      <c r="M80" s="161" t="s">
        <v>31</v>
      </c>
      <c r="N80" s="176" t="s">
        <v>31</v>
      </c>
      <c r="W80" s="137" t="s">
        <v>252</v>
      </c>
    </row>
    <row r="81" spans="1:23" s="132" customFormat="1" ht="33.75" x14ac:dyDescent="0.2">
      <c r="A81" s="157" t="s">
        <v>295</v>
      </c>
      <c r="B81" s="158" t="s">
        <v>601</v>
      </c>
      <c r="C81" s="917" t="s">
        <v>602</v>
      </c>
      <c r="D81" s="917"/>
      <c r="E81" s="917"/>
      <c r="F81" s="159" t="s">
        <v>401</v>
      </c>
      <c r="G81" s="159" t="s">
        <v>31</v>
      </c>
      <c r="H81" s="159" t="s">
        <v>31</v>
      </c>
      <c r="I81" s="159" t="s">
        <v>1662</v>
      </c>
      <c r="J81" s="160">
        <v>55.26</v>
      </c>
      <c r="K81" s="159" t="s">
        <v>31</v>
      </c>
      <c r="L81" s="160">
        <v>290.12</v>
      </c>
      <c r="M81" s="161" t="s">
        <v>31</v>
      </c>
      <c r="N81" s="162" t="s">
        <v>31</v>
      </c>
      <c r="Q81" s="137" t="s">
        <v>602</v>
      </c>
    </row>
    <row r="82" spans="1:23" s="132" customFormat="1" ht="22.5" x14ac:dyDescent="0.2">
      <c r="A82" s="157" t="s">
        <v>304</v>
      </c>
      <c r="B82" s="158" t="s">
        <v>3117</v>
      </c>
      <c r="C82" s="917" t="s">
        <v>3118</v>
      </c>
      <c r="D82" s="917"/>
      <c r="E82" s="917"/>
      <c r="F82" s="159" t="s">
        <v>650</v>
      </c>
      <c r="G82" s="159" t="s">
        <v>31</v>
      </c>
      <c r="H82" s="159" t="s">
        <v>31</v>
      </c>
      <c r="I82" s="159" t="s">
        <v>2913</v>
      </c>
      <c r="J82" s="160" t="s">
        <v>31</v>
      </c>
      <c r="K82" s="159" t="s">
        <v>31</v>
      </c>
      <c r="L82" s="160" t="s">
        <v>31</v>
      </c>
      <c r="M82" s="161" t="s">
        <v>31</v>
      </c>
      <c r="N82" s="162" t="s">
        <v>31</v>
      </c>
      <c r="Q82" s="137" t="s">
        <v>3118</v>
      </c>
    </row>
    <row r="83" spans="1:23" s="132" customFormat="1" x14ac:dyDescent="0.2">
      <c r="A83" s="163"/>
      <c r="B83" s="164"/>
      <c r="C83" s="904" t="s">
        <v>3119</v>
      </c>
      <c r="D83" s="904"/>
      <c r="E83" s="904"/>
      <c r="F83" s="904"/>
      <c r="G83" s="904"/>
      <c r="H83" s="904"/>
      <c r="I83" s="904"/>
      <c r="J83" s="904"/>
      <c r="K83" s="904"/>
      <c r="L83" s="904"/>
      <c r="M83" s="904"/>
      <c r="N83" s="912"/>
      <c r="R83" s="137" t="s">
        <v>3119</v>
      </c>
    </row>
    <row r="84" spans="1:23" s="132" customFormat="1" ht="33.75" x14ac:dyDescent="0.2">
      <c r="A84" s="165"/>
      <c r="B84" s="166" t="s">
        <v>518</v>
      </c>
      <c r="C84" s="904" t="s">
        <v>519</v>
      </c>
      <c r="D84" s="904"/>
      <c r="E84" s="904"/>
      <c r="F84" s="904"/>
      <c r="G84" s="904"/>
      <c r="H84" s="904"/>
      <c r="I84" s="904"/>
      <c r="J84" s="904"/>
      <c r="K84" s="904"/>
      <c r="L84" s="904"/>
      <c r="M84" s="904"/>
      <c r="N84" s="912"/>
      <c r="S84" s="137" t="s">
        <v>519</v>
      </c>
    </row>
    <row r="85" spans="1:23" s="132" customFormat="1" x14ac:dyDescent="0.2">
      <c r="A85" s="167"/>
      <c r="B85" s="166" t="s">
        <v>225</v>
      </c>
      <c r="C85" s="904" t="s">
        <v>255</v>
      </c>
      <c r="D85" s="904"/>
      <c r="E85" s="904"/>
      <c r="F85" s="168" t="s">
        <v>31</v>
      </c>
      <c r="G85" s="168" t="s">
        <v>31</v>
      </c>
      <c r="H85" s="168" t="s">
        <v>31</v>
      </c>
      <c r="I85" s="168" t="s">
        <v>31</v>
      </c>
      <c r="J85" s="169">
        <v>103.02</v>
      </c>
      <c r="K85" s="168" t="s">
        <v>520</v>
      </c>
      <c r="L85" s="169">
        <v>204.75</v>
      </c>
      <c r="M85" s="170" t="s">
        <v>31</v>
      </c>
      <c r="N85" s="171" t="s">
        <v>31</v>
      </c>
      <c r="T85" s="137" t="s">
        <v>255</v>
      </c>
    </row>
    <row r="86" spans="1:23" s="132" customFormat="1" x14ac:dyDescent="0.2">
      <c r="A86" s="167"/>
      <c r="B86" s="166" t="s">
        <v>235</v>
      </c>
      <c r="C86" s="904" t="s">
        <v>236</v>
      </c>
      <c r="D86" s="904"/>
      <c r="E86" s="904"/>
      <c r="F86" s="168" t="s">
        <v>31</v>
      </c>
      <c r="G86" s="168" t="s">
        <v>31</v>
      </c>
      <c r="H86" s="168" t="s">
        <v>31</v>
      </c>
      <c r="I86" s="168" t="s">
        <v>31</v>
      </c>
      <c r="J86" s="169">
        <v>92.28</v>
      </c>
      <c r="K86" s="168" t="s">
        <v>520</v>
      </c>
      <c r="L86" s="169">
        <v>183.41</v>
      </c>
      <c r="M86" s="170" t="s">
        <v>31</v>
      </c>
      <c r="N86" s="171" t="s">
        <v>31</v>
      </c>
      <c r="T86" s="137" t="s">
        <v>236</v>
      </c>
    </row>
    <row r="87" spans="1:23" s="132" customFormat="1" x14ac:dyDescent="0.2">
      <c r="A87" s="167"/>
      <c r="B87" s="166" t="s">
        <v>238</v>
      </c>
      <c r="C87" s="904" t="s">
        <v>239</v>
      </c>
      <c r="D87" s="904"/>
      <c r="E87" s="904"/>
      <c r="F87" s="168" t="s">
        <v>31</v>
      </c>
      <c r="G87" s="168" t="s">
        <v>31</v>
      </c>
      <c r="H87" s="168" t="s">
        <v>31</v>
      </c>
      <c r="I87" s="168" t="s">
        <v>31</v>
      </c>
      <c r="J87" s="169">
        <v>11.3</v>
      </c>
      <c r="K87" s="168" t="s">
        <v>520</v>
      </c>
      <c r="L87" s="169">
        <v>22.46</v>
      </c>
      <c r="M87" s="170" t="s">
        <v>31</v>
      </c>
      <c r="N87" s="171" t="s">
        <v>31</v>
      </c>
      <c r="T87" s="137" t="s">
        <v>239</v>
      </c>
    </row>
    <row r="88" spans="1:23" s="132" customFormat="1" x14ac:dyDescent="0.2">
      <c r="A88" s="167"/>
      <c r="B88" s="166" t="s">
        <v>256</v>
      </c>
      <c r="C88" s="904" t="s">
        <v>257</v>
      </c>
      <c r="D88" s="904"/>
      <c r="E88" s="904"/>
      <c r="F88" s="168" t="s">
        <v>31</v>
      </c>
      <c r="G88" s="168" t="s">
        <v>31</v>
      </c>
      <c r="H88" s="168" t="s">
        <v>31</v>
      </c>
      <c r="I88" s="168" t="s">
        <v>31</v>
      </c>
      <c r="J88" s="169">
        <v>72.97</v>
      </c>
      <c r="K88" s="168" t="s">
        <v>31</v>
      </c>
      <c r="L88" s="169">
        <v>116.02</v>
      </c>
      <c r="M88" s="170" t="s">
        <v>31</v>
      </c>
      <c r="N88" s="171" t="s">
        <v>31</v>
      </c>
      <c r="T88" s="137" t="s">
        <v>257</v>
      </c>
    </row>
    <row r="89" spans="1:23" s="132" customFormat="1" x14ac:dyDescent="0.2">
      <c r="A89" s="167"/>
      <c r="B89" s="166" t="s">
        <v>31</v>
      </c>
      <c r="C89" s="904" t="s">
        <v>258</v>
      </c>
      <c r="D89" s="904"/>
      <c r="E89" s="904"/>
      <c r="F89" s="168" t="s">
        <v>241</v>
      </c>
      <c r="G89" s="168" t="s">
        <v>3120</v>
      </c>
      <c r="H89" s="168" t="s">
        <v>520</v>
      </c>
      <c r="I89" s="168" t="s">
        <v>3121</v>
      </c>
      <c r="J89" s="169" t="s">
        <v>31</v>
      </c>
      <c r="K89" s="168" t="s">
        <v>31</v>
      </c>
      <c r="L89" s="169" t="s">
        <v>31</v>
      </c>
      <c r="M89" s="170" t="s">
        <v>31</v>
      </c>
      <c r="N89" s="171" t="s">
        <v>31</v>
      </c>
      <c r="U89" s="137" t="s">
        <v>258</v>
      </c>
    </row>
    <row r="90" spans="1:23" s="132" customFormat="1" x14ac:dyDescent="0.2">
      <c r="A90" s="167"/>
      <c r="B90" s="166" t="s">
        <v>31</v>
      </c>
      <c r="C90" s="904" t="s">
        <v>240</v>
      </c>
      <c r="D90" s="904"/>
      <c r="E90" s="904"/>
      <c r="F90" s="168" t="s">
        <v>241</v>
      </c>
      <c r="G90" s="168" t="s">
        <v>1644</v>
      </c>
      <c r="H90" s="168" t="s">
        <v>520</v>
      </c>
      <c r="I90" s="168" t="s">
        <v>3122</v>
      </c>
      <c r="J90" s="169" t="s">
        <v>31</v>
      </c>
      <c r="K90" s="168" t="s">
        <v>31</v>
      </c>
      <c r="L90" s="169" t="s">
        <v>31</v>
      </c>
      <c r="M90" s="170" t="s">
        <v>31</v>
      </c>
      <c r="N90" s="171" t="s">
        <v>31</v>
      </c>
      <c r="U90" s="137" t="s">
        <v>240</v>
      </c>
    </row>
    <row r="91" spans="1:23" s="132" customFormat="1" x14ac:dyDescent="0.2">
      <c r="A91" s="167"/>
      <c r="B91" s="166" t="s">
        <v>31</v>
      </c>
      <c r="C91" s="917" t="s">
        <v>244</v>
      </c>
      <c r="D91" s="917"/>
      <c r="E91" s="917"/>
      <c r="F91" s="159" t="s">
        <v>31</v>
      </c>
      <c r="G91" s="159" t="s">
        <v>31</v>
      </c>
      <c r="H91" s="159" t="s">
        <v>31</v>
      </c>
      <c r="I91" s="159" t="s">
        <v>31</v>
      </c>
      <c r="J91" s="160">
        <v>268.27</v>
      </c>
      <c r="K91" s="159" t="s">
        <v>31</v>
      </c>
      <c r="L91" s="160">
        <v>504.18</v>
      </c>
      <c r="M91" s="161" t="s">
        <v>31</v>
      </c>
      <c r="N91" s="162" t="s">
        <v>31</v>
      </c>
      <c r="V91" s="137" t="s">
        <v>244</v>
      </c>
    </row>
    <row r="92" spans="1:23" s="132" customFormat="1" x14ac:dyDescent="0.2">
      <c r="A92" s="167"/>
      <c r="B92" s="166" t="s">
        <v>31</v>
      </c>
      <c r="C92" s="904" t="s">
        <v>245</v>
      </c>
      <c r="D92" s="904"/>
      <c r="E92" s="904"/>
      <c r="F92" s="168" t="s">
        <v>31</v>
      </c>
      <c r="G92" s="168" t="s">
        <v>31</v>
      </c>
      <c r="H92" s="168" t="s">
        <v>31</v>
      </c>
      <c r="I92" s="168" t="s">
        <v>31</v>
      </c>
      <c r="J92" s="169" t="s">
        <v>31</v>
      </c>
      <c r="K92" s="168" t="s">
        <v>31</v>
      </c>
      <c r="L92" s="169">
        <v>227.21</v>
      </c>
      <c r="M92" s="170" t="s">
        <v>31</v>
      </c>
      <c r="N92" s="171" t="s">
        <v>31</v>
      </c>
      <c r="U92" s="137" t="s">
        <v>245</v>
      </c>
    </row>
    <row r="93" spans="1:23" s="132" customFormat="1" ht="22.5" x14ac:dyDescent="0.2">
      <c r="A93" s="167"/>
      <c r="B93" s="166" t="s">
        <v>892</v>
      </c>
      <c r="C93" s="904" t="s">
        <v>893</v>
      </c>
      <c r="D93" s="904"/>
      <c r="E93" s="904"/>
      <c r="F93" s="168" t="s">
        <v>144</v>
      </c>
      <c r="G93" s="168" t="s">
        <v>248</v>
      </c>
      <c r="H93" s="168" t="s">
        <v>31</v>
      </c>
      <c r="I93" s="168" t="s">
        <v>248</v>
      </c>
      <c r="J93" s="169" t="s">
        <v>31</v>
      </c>
      <c r="K93" s="168" t="s">
        <v>31</v>
      </c>
      <c r="L93" s="169">
        <v>215.85</v>
      </c>
      <c r="M93" s="170" t="s">
        <v>31</v>
      </c>
      <c r="N93" s="171" t="s">
        <v>31</v>
      </c>
      <c r="U93" s="137" t="s">
        <v>893</v>
      </c>
    </row>
    <row r="94" spans="1:23" s="132" customFormat="1" ht="22.5" x14ac:dyDescent="0.2">
      <c r="A94" s="167"/>
      <c r="B94" s="166" t="s">
        <v>894</v>
      </c>
      <c r="C94" s="904" t="s">
        <v>895</v>
      </c>
      <c r="D94" s="904"/>
      <c r="E94" s="904"/>
      <c r="F94" s="168" t="s">
        <v>144</v>
      </c>
      <c r="G94" s="168" t="s">
        <v>554</v>
      </c>
      <c r="H94" s="168" t="s">
        <v>31</v>
      </c>
      <c r="I94" s="168" t="s">
        <v>554</v>
      </c>
      <c r="J94" s="169" t="s">
        <v>31</v>
      </c>
      <c r="K94" s="168" t="s">
        <v>31</v>
      </c>
      <c r="L94" s="169">
        <v>147.69</v>
      </c>
      <c r="M94" s="170" t="s">
        <v>31</v>
      </c>
      <c r="N94" s="171" t="s">
        <v>31</v>
      </c>
      <c r="U94" s="137" t="s">
        <v>895</v>
      </c>
    </row>
    <row r="95" spans="1:23" s="132" customFormat="1" x14ac:dyDescent="0.2">
      <c r="A95" s="172"/>
      <c r="B95" s="173"/>
      <c r="C95" s="918" t="s">
        <v>252</v>
      </c>
      <c r="D95" s="918"/>
      <c r="E95" s="918"/>
      <c r="F95" s="174" t="s">
        <v>31</v>
      </c>
      <c r="G95" s="174" t="s">
        <v>31</v>
      </c>
      <c r="H95" s="174" t="s">
        <v>31</v>
      </c>
      <c r="I95" s="174" t="s">
        <v>31</v>
      </c>
      <c r="J95" s="175" t="s">
        <v>31</v>
      </c>
      <c r="K95" s="174" t="s">
        <v>31</v>
      </c>
      <c r="L95" s="175">
        <v>867.72</v>
      </c>
      <c r="M95" s="161" t="s">
        <v>31</v>
      </c>
      <c r="N95" s="176" t="s">
        <v>31</v>
      </c>
      <c r="W95" s="137" t="s">
        <v>252</v>
      </c>
    </row>
    <row r="96" spans="1:23" s="132" customFormat="1" ht="22.5" x14ac:dyDescent="0.2">
      <c r="A96" s="157" t="s">
        <v>309</v>
      </c>
      <c r="B96" s="158" t="s">
        <v>3123</v>
      </c>
      <c r="C96" s="917" t="s">
        <v>3124</v>
      </c>
      <c r="D96" s="917"/>
      <c r="E96" s="917"/>
      <c r="F96" s="159" t="s">
        <v>744</v>
      </c>
      <c r="G96" s="159" t="s">
        <v>31</v>
      </c>
      <c r="H96" s="159" t="s">
        <v>31</v>
      </c>
      <c r="I96" s="159" t="s">
        <v>3125</v>
      </c>
      <c r="J96" s="160">
        <v>56.47</v>
      </c>
      <c r="K96" s="159" t="s">
        <v>787</v>
      </c>
      <c r="L96" s="160">
        <v>9341.4699999999993</v>
      </c>
      <c r="M96" s="161" t="s">
        <v>31</v>
      </c>
      <c r="N96" s="162" t="s">
        <v>31</v>
      </c>
      <c r="Q96" s="137" t="s">
        <v>3124</v>
      </c>
    </row>
    <row r="97" spans="1:24" s="132" customFormat="1" x14ac:dyDescent="0.2">
      <c r="A97" s="163"/>
      <c r="B97" s="164"/>
      <c r="C97" s="904" t="s">
        <v>3126</v>
      </c>
      <c r="D97" s="904"/>
      <c r="E97" s="904"/>
      <c r="F97" s="904"/>
      <c r="G97" s="904"/>
      <c r="H97" s="904"/>
      <c r="I97" s="904"/>
      <c r="J97" s="904"/>
      <c r="K97" s="904"/>
      <c r="L97" s="904"/>
      <c r="M97" s="904"/>
      <c r="N97" s="912"/>
      <c r="R97" s="137" t="s">
        <v>3126</v>
      </c>
    </row>
    <row r="98" spans="1:24" s="132" customFormat="1" x14ac:dyDescent="0.2">
      <c r="A98" s="163"/>
      <c r="B98" s="164"/>
      <c r="C98" s="904" t="s">
        <v>3127</v>
      </c>
      <c r="D98" s="904"/>
      <c r="E98" s="904"/>
      <c r="F98" s="904"/>
      <c r="G98" s="904"/>
      <c r="H98" s="904"/>
      <c r="I98" s="904"/>
      <c r="J98" s="904"/>
      <c r="K98" s="904"/>
      <c r="L98" s="904"/>
      <c r="M98" s="904"/>
      <c r="N98" s="912"/>
      <c r="X98" s="137" t="s">
        <v>3127</v>
      </c>
    </row>
    <row r="99" spans="1:24" s="132" customFormat="1" ht="22.5" x14ac:dyDescent="0.2">
      <c r="A99" s="165"/>
      <c r="B99" s="166" t="s">
        <v>789</v>
      </c>
      <c r="C99" s="904" t="s">
        <v>790</v>
      </c>
      <c r="D99" s="904"/>
      <c r="E99" s="904"/>
      <c r="F99" s="904"/>
      <c r="G99" s="904"/>
      <c r="H99" s="904"/>
      <c r="I99" s="904"/>
      <c r="J99" s="904"/>
      <c r="K99" s="904"/>
      <c r="L99" s="904"/>
      <c r="M99" s="904"/>
      <c r="N99" s="912"/>
      <c r="S99" s="137" t="s">
        <v>790</v>
      </c>
    </row>
    <row r="100" spans="1:24" s="132" customFormat="1" ht="22.5" x14ac:dyDescent="0.2">
      <c r="A100" s="157" t="s">
        <v>315</v>
      </c>
      <c r="B100" s="158" t="s">
        <v>3128</v>
      </c>
      <c r="C100" s="917" t="s">
        <v>3129</v>
      </c>
      <c r="D100" s="917"/>
      <c r="E100" s="917"/>
      <c r="F100" s="159" t="s">
        <v>650</v>
      </c>
      <c r="G100" s="159" t="s">
        <v>31</v>
      </c>
      <c r="H100" s="159" t="s">
        <v>31</v>
      </c>
      <c r="I100" s="159" t="s">
        <v>838</v>
      </c>
      <c r="J100" s="160" t="s">
        <v>31</v>
      </c>
      <c r="K100" s="159" t="s">
        <v>31</v>
      </c>
      <c r="L100" s="160" t="s">
        <v>31</v>
      </c>
      <c r="M100" s="161" t="s">
        <v>31</v>
      </c>
      <c r="N100" s="162" t="s">
        <v>31</v>
      </c>
      <c r="Q100" s="137" t="s">
        <v>3129</v>
      </c>
    </row>
    <row r="101" spans="1:24" s="132" customFormat="1" x14ac:dyDescent="0.2">
      <c r="A101" s="163"/>
      <c r="B101" s="164"/>
      <c r="C101" s="904" t="s">
        <v>1147</v>
      </c>
      <c r="D101" s="904"/>
      <c r="E101" s="904"/>
      <c r="F101" s="904"/>
      <c r="G101" s="904"/>
      <c r="H101" s="904"/>
      <c r="I101" s="904"/>
      <c r="J101" s="904"/>
      <c r="K101" s="904"/>
      <c r="L101" s="904"/>
      <c r="M101" s="904"/>
      <c r="N101" s="912"/>
      <c r="R101" s="137" t="s">
        <v>1147</v>
      </c>
    </row>
    <row r="102" spans="1:24" s="132" customFormat="1" ht="33.75" x14ac:dyDescent="0.2">
      <c r="A102" s="165"/>
      <c r="B102" s="166" t="s">
        <v>518</v>
      </c>
      <c r="C102" s="904" t="s">
        <v>519</v>
      </c>
      <c r="D102" s="904"/>
      <c r="E102" s="904"/>
      <c r="F102" s="904"/>
      <c r="G102" s="904"/>
      <c r="H102" s="904"/>
      <c r="I102" s="904"/>
      <c r="J102" s="904"/>
      <c r="K102" s="904"/>
      <c r="L102" s="904"/>
      <c r="M102" s="904"/>
      <c r="N102" s="912"/>
      <c r="S102" s="137" t="s">
        <v>519</v>
      </c>
    </row>
    <row r="103" spans="1:24" s="132" customFormat="1" x14ac:dyDescent="0.2">
      <c r="A103" s="167"/>
      <c r="B103" s="166" t="s">
        <v>225</v>
      </c>
      <c r="C103" s="904" t="s">
        <v>255</v>
      </c>
      <c r="D103" s="904"/>
      <c r="E103" s="904"/>
      <c r="F103" s="168" t="s">
        <v>31</v>
      </c>
      <c r="G103" s="168" t="s">
        <v>31</v>
      </c>
      <c r="H103" s="168" t="s">
        <v>31</v>
      </c>
      <c r="I103" s="168" t="s">
        <v>31</v>
      </c>
      <c r="J103" s="169">
        <v>53.96</v>
      </c>
      <c r="K103" s="168" t="s">
        <v>520</v>
      </c>
      <c r="L103" s="169">
        <v>33.729999999999997</v>
      </c>
      <c r="M103" s="170" t="s">
        <v>31</v>
      </c>
      <c r="N103" s="171" t="s">
        <v>31</v>
      </c>
      <c r="T103" s="137" t="s">
        <v>255</v>
      </c>
    </row>
    <row r="104" spans="1:24" s="132" customFormat="1" x14ac:dyDescent="0.2">
      <c r="A104" s="167"/>
      <c r="B104" s="166" t="s">
        <v>235</v>
      </c>
      <c r="C104" s="904" t="s">
        <v>236</v>
      </c>
      <c r="D104" s="904"/>
      <c r="E104" s="904"/>
      <c r="F104" s="168" t="s">
        <v>31</v>
      </c>
      <c r="G104" s="168" t="s">
        <v>31</v>
      </c>
      <c r="H104" s="168" t="s">
        <v>31</v>
      </c>
      <c r="I104" s="168" t="s">
        <v>31</v>
      </c>
      <c r="J104" s="169">
        <v>347.73</v>
      </c>
      <c r="K104" s="168" t="s">
        <v>520</v>
      </c>
      <c r="L104" s="169">
        <v>217.33</v>
      </c>
      <c r="M104" s="170" t="s">
        <v>31</v>
      </c>
      <c r="N104" s="171" t="s">
        <v>31</v>
      </c>
      <c r="T104" s="137" t="s">
        <v>236</v>
      </c>
    </row>
    <row r="105" spans="1:24" s="132" customFormat="1" x14ac:dyDescent="0.2">
      <c r="A105" s="167"/>
      <c r="B105" s="166" t="s">
        <v>238</v>
      </c>
      <c r="C105" s="904" t="s">
        <v>239</v>
      </c>
      <c r="D105" s="904"/>
      <c r="E105" s="904"/>
      <c r="F105" s="168" t="s">
        <v>31</v>
      </c>
      <c r="G105" s="168" t="s">
        <v>31</v>
      </c>
      <c r="H105" s="168" t="s">
        <v>31</v>
      </c>
      <c r="I105" s="168" t="s">
        <v>31</v>
      </c>
      <c r="J105" s="169">
        <v>48.19</v>
      </c>
      <c r="K105" s="168" t="s">
        <v>520</v>
      </c>
      <c r="L105" s="169">
        <v>30.12</v>
      </c>
      <c r="M105" s="170" t="s">
        <v>31</v>
      </c>
      <c r="N105" s="171" t="s">
        <v>31</v>
      </c>
      <c r="T105" s="137" t="s">
        <v>239</v>
      </c>
    </row>
    <row r="106" spans="1:24" s="132" customFormat="1" x14ac:dyDescent="0.2">
      <c r="A106" s="167"/>
      <c r="B106" s="166" t="s">
        <v>256</v>
      </c>
      <c r="C106" s="904" t="s">
        <v>257</v>
      </c>
      <c r="D106" s="904"/>
      <c r="E106" s="904"/>
      <c r="F106" s="168" t="s">
        <v>31</v>
      </c>
      <c r="G106" s="168" t="s">
        <v>31</v>
      </c>
      <c r="H106" s="168" t="s">
        <v>31</v>
      </c>
      <c r="I106" s="168" t="s">
        <v>31</v>
      </c>
      <c r="J106" s="169">
        <v>1.08</v>
      </c>
      <c r="K106" s="168" t="s">
        <v>31</v>
      </c>
      <c r="L106" s="169">
        <v>0.54</v>
      </c>
      <c r="M106" s="170" t="s">
        <v>31</v>
      </c>
      <c r="N106" s="171" t="s">
        <v>31</v>
      </c>
      <c r="T106" s="137" t="s">
        <v>257</v>
      </c>
    </row>
    <row r="107" spans="1:24" s="132" customFormat="1" x14ac:dyDescent="0.2">
      <c r="A107" s="167"/>
      <c r="B107" s="166" t="s">
        <v>31</v>
      </c>
      <c r="C107" s="904" t="s">
        <v>258</v>
      </c>
      <c r="D107" s="904"/>
      <c r="E107" s="904"/>
      <c r="F107" s="168" t="s">
        <v>241</v>
      </c>
      <c r="G107" s="168" t="s">
        <v>3130</v>
      </c>
      <c r="H107" s="168" t="s">
        <v>520</v>
      </c>
      <c r="I107" s="168" t="s">
        <v>3131</v>
      </c>
      <c r="J107" s="169" t="s">
        <v>31</v>
      </c>
      <c r="K107" s="168" t="s">
        <v>31</v>
      </c>
      <c r="L107" s="169" t="s">
        <v>31</v>
      </c>
      <c r="M107" s="170" t="s">
        <v>31</v>
      </c>
      <c r="N107" s="171" t="s">
        <v>31</v>
      </c>
      <c r="U107" s="137" t="s">
        <v>258</v>
      </c>
    </row>
    <row r="108" spans="1:24" s="132" customFormat="1" x14ac:dyDescent="0.2">
      <c r="A108" s="167"/>
      <c r="B108" s="166" t="s">
        <v>31</v>
      </c>
      <c r="C108" s="904" t="s">
        <v>240</v>
      </c>
      <c r="D108" s="904"/>
      <c r="E108" s="904"/>
      <c r="F108" s="168" t="s">
        <v>241</v>
      </c>
      <c r="G108" s="168" t="s">
        <v>3132</v>
      </c>
      <c r="H108" s="168" t="s">
        <v>520</v>
      </c>
      <c r="I108" s="168" t="s">
        <v>527</v>
      </c>
      <c r="J108" s="169" t="s">
        <v>31</v>
      </c>
      <c r="K108" s="168" t="s">
        <v>31</v>
      </c>
      <c r="L108" s="169" t="s">
        <v>31</v>
      </c>
      <c r="M108" s="170" t="s">
        <v>31</v>
      </c>
      <c r="N108" s="171" t="s">
        <v>31</v>
      </c>
      <c r="U108" s="137" t="s">
        <v>240</v>
      </c>
    </row>
    <row r="109" spans="1:24" s="132" customFormat="1" x14ac:dyDescent="0.2">
      <c r="A109" s="167"/>
      <c r="B109" s="166" t="s">
        <v>31</v>
      </c>
      <c r="C109" s="917" t="s">
        <v>244</v>
      </c>
      <c r="D109" s="917"/>
      <c r="E109" s="917"/>
      <c r="F109" s="159" t="s">
        <v>31</v>
      </c>
      <c r="G109" s="159" t="s">
        <v>31</v>
      </c>
      <c r="H109" s="159" t="s">
        <v>31</v>
      </c>
      <c r="I109" s="159" t="s">
        <v>31</v>
      </c>
      <c r="J109" s="160">
        <v>402.77</v>
      </c>
      <c r="K109" s="159" t="s">
        <v>31</v>
      </c>
      <c r="L109" s="160">
        <v>251.6</v>
      </c>
      <c r="M109" s="161" t="s">
        <v>31</v>
      </c>
      <c r="N109" s="162" t="s">
        <v>31</v>
      </c>
      <c r="V109" s="137" t="s">
        <v>244</v>
      </c>
    </row>
    <row r="110" spans="1:24" s="132" customFormat="1" x14ac:dyDescent="0.2">
      <c r="A110" s="167"/>
      <c r="B110" s="166" t="s">
        <v>31</v>
      </c>
      <c r="C110" s="904" t="s">
        <v>245</v>
      </c>
      <c r="D110" s="904"/>
      <c r="E110" s="904"/>
      <c r="F110" s="168" t="s">
        <v>31</v>
      </c>
      <c r="G110" s="168" t="s">
        <v>31</v>
      </c>
      <c r="H110" s="168" t="s">
        <v>31</v>
      </c>
      <c r="I110" s="168" t="s">
        <v>31</v>
      </c>
      <c r="J110" s="169" t="s">
        <v>31</v>
      </c>
      <c r="K110" s="168" t="s">
        <v>31</v>
      </c>
      <c r="L110" s="169">
        <v>63.85</v>
      </c>
      <c r="M110" s="170" t="s">
        <v>31</v>
      </c>
      <c r="N110" s="171" t="s">
        <v>31</v>
      </c>
      <c r="U110" s="137" t="s">
        <v>245</v>
      </c>
    </row>
    <row r="111" spans="1:24" s="132" customFormat="1" ht="22.5" x14ac:dyDescent="0.2">
      <c r="A111" s="167"/>
      <c r="B111" s="166" t="s">
        <v>892</v>
      </c>
      <c r="C111" s="904" t="s">
        <v>893</v>
      </c>
      <c r="D111" s="904"/>
      <c r="E111" s="904"/>
      <c r="F111" s="168" t="s">
        <v>144</v>
      </c>
      <c r="G111" s="168" t="s">
        <v>248</v>
      </c>
      <c r="H111" s="168" t="s">
        <v>31</v>
      </c>
      <c r="I111" s="168" t="s">
        <v>248</v>
      </c>
      <c r="J111" s="169" t="s">
        <v>31</v>
      </c>
      <c r="K111" s="168" t="s">
        <v>31</v>
      </c>
      <c r="L111" s="169">
        <v>60.66</v>
      </c>
      <c r="M111" s="170" t="s">
        <v>31</v>
      </c>
      <c r="N111" s="171" t="s">
        <v>31</v>
      </c>
      <c r="U111" s="137" t="s">
        <v>893</v>
      </c>
    </row>
    <row r="112" spans="1:24" s="132" customFormat="1" ht="22.5" x14ac:dyDescent="0.2">
      <c r="A112" s="167"/>
      <c r="B112" s="166" t="s">
        <v>894</v>
      </c>
      <c r="C112" s="904" t="s">
        <v>895</v>
      </c>
      <c r="D112" s="904"/>
      <c r="E112" s="904"/>
      <c r="F112" s="168" t="s">
        <v>144</v>
      </c>
      <c r="G112" s="168" t="s">
        <v>554</v>
      </c>
      <c r="H112" s="168" t="s">
        <v>31</v>
      </c>
      <c r="I112" s="168" t="s">
        <v>554</v>
      </c>
      <c r="J112" s="169" t="s">
        <v>31</v>
      </c>
      <c r="K112" s="168" t="s">
        <v>31</v>
      </c>
      <c r="L112" s="169">
        <v>41.5</v>
      </c>
      <c r="M112" s="170" t="s">
        <v>31</v>
      </c>
      <c r="N112" s="171" t="s">
        <v>31</v>
      </c>
      <c r="U112" s="137" t="s">
        <v>895</v>
      </c>
    </row>
    <row r="113" spans="1:24" s="132" customFormat="1" x14ac:dyDescent="0.2">
      <c r="A113" s="172"/>
      <c r="B113" s="173"/>
      <c r="C113" s="918" t="s">
        <v>252</v>
      </c>
      <c r="D113" s="918"/>
      <c r="E113" s="918"/>
      <c r="F113" s="174" t="s">
        <v>31</v>
      </c>
      <c r="G113" s="174" t="s">
        <v>31</v>
      </c>
      <c r="H113" s="174" t="s">
        <v>31</v>
      </c>
      <c r="I113" s="174" t="s">
        <v>31</v>
      </c>
      <c r="J113" s="175" t="s">
        <v>31</v>
      </c>
      <c r="K113" s="174" t="s">
        <v>31</v>
      </c>
      <c r="L113" s="175">
        <v>353.76</v>
      </c>
      <c r="M113" s="161" t="s">
        <v>31</v>
      </c>
      <c r="N113" s="176" t="s">
        <v>31</v>
      </c>
      <c r="W113" s="137" t="s">
        <v>252</v>
      </c>
    </row>
    <row r="114" spans="1:24" s="132" customFormat="1" ht="22.5" x14ac:dyDescent="0.2">
      <c r="A114" s="157" t="s">
        <v>318</v>
      </c>
      <c r="B114" s="158" t="s">
        <v>3133</v>
      </c>
      <c r="C114" s="917" t="s">
        <v>3134</v>
      </c>
      <c r="D114" s="917"/>
      <c r="E114" s="917"/>
      <c r="F114" s="159" t="s">
        <v>178</v>
      </c>
      <c r="G114" s="159" t="s">
        <v>31</v>
      </c>
      <c r="H114" s="159" t="s">
        <v>31</v>
      </c>
      <c r="I114" s="159" t="s">
        <v>2457</v>
      </c>
      <c r="J114" s="160">
        <v>6.68</v>
      </c>
      <c r="K114" s="159" t="s">
        <v>787</v>
      </c>
      <c r="L114" s="160">
        <v>1417.23</v>
      </c>
      <c r="M114" s="161" t="s">
        <v>31</v>
      </c>
      <c r="N114" s="162" t="s">
        <v>31</v>
      </c>
      <c r="Q114" s="137" t="s">
        <v>3134</v>
      </c>
    </row>
    <row r="115" spans="1:24" s="132" customFormat="1" x14ac:dyDescent="0.2">
      <c r="A115" s="163"/>
      <c r="B115" s="164"/>
      <c r="C115" s="904" t="s">
        <v>3135</v>
      </c>
      <c r="D115" s="904"/>
      <c r="E115" s="904"/>
      <c r="F115" s="904"/>
      <c r="G115" s="904"/>
      <c r="H115" s="904"/>
      <c r="I115" s="904"/>
      <c r="J115" s="904"/>
      <c r="K115" s="904"/>
      <c r="L115" s="904"/>
      <c r="M115" s="904"/>
      <c r="N115" s="912"/>
      <c r="R115" s="137" t="s">
        <v>3135</v>
      </c>
    </row>
    <row r="116" spans="1:24" s="132" customFormat="1" x14ac:dyDescent="0.2">
      <c r="A116" s="163"/>
      <c r="B116" s="164"/>
      <c r="C116" s="904" t="s">
        <v>3136</v>
      </c>
      <c r="D116" s="904"/>
      <c r="E116" s="904"/>
      <c r="F116" s="904"/>
      <c r="G116" s="904"/>
      <c r="H116" s="904"/>
      <c r="I116" s="904"/>
      <c r="J116" s="904"/>
      <c r="K116" s="904"/>
      <c r="L116" s="904"/>
      <c r="M116" s="904"/>
      <c r="N116" s="912"/>
      <c r="X116" s="137" t="s">
        <v>3136</v>
      </c>
    </row>
    <row r="117" spans="1:24" s="132" customFormat="1" ht="22.5" x14ac:dyDescent="0.2">
      <c r="A117" s="165"/>
      <c r="B117" s="166" t="s">
        <v>789</v>
      </c>
      <c r="C117" s="904" t="s">
        <v>790</v>
      </c>
      <c r="D117" s="904"/>
      <c r="E117" s="904"/>
      <c r="F117" s="904"/>
      <c r="G117" s="904"/>
      <c r="H117" s="904"/>
      <c r="I117" s="904"/>
      <c r="J117" s="904"/>
      <c r="K117" s="904"/>
      <c r="L117" s="904"/>
      <c r="M117" s="904"/>
      <c r="N117" s="912"/>
      <c r="S117" s="137" t="s">
        <v>790</v>
      </c>
    </row>
    <row r="118" spans="1:24" s="132" customFormat="1" ht="45" x14ac:dyDescent="0.2">
      <c r="A118" s="157" t="s">
        <v>323</v>
      </c>
      <c r="B118" s="158" t="s">
        <v>3137</v>
      </c>
      <c r="C118" s="917" t="s">
        <v>3138</v>
      </c>
      <c r="D118" s="917"/>
      <c r="E118" s="917"/>
      <c r="F118" s="159" t="s">
        <v>650</v>
      </c>
      <c r="G118" s="159" t="s">
        <v>31</v>
      </c>
      <c r="H118" s="159" t="s">
        <v>31</v>
      </c>
      <c r="I118" s="159" t="s">
        <v>921</v>
      </c>
      <c r="J118" s="160" t="s">
        <v>31</v>
      </c>
      <c r="K118" s="159" t="s">
        <v>31</v>
      </c>
      <c r="L118" s="160" t="s">
        <v>31</v>
      </c>
      <c r="M118" s="161" t="s">
        <v>31</v>
      </c>
      <c r="N118" s="162" t="s">
        <v>31</v>
      </c>
      <c r="Q118" s="137" t="s">
        <v>3138</v>
      </c>
    </row>
    <row r="119" spans="1:24" s="132" customFormat="1" x14ac:dyDescent="0.2">
      <c r="A119" s="163"/>
      <c r="B119" s="164"/>
      <c r="C119" s="904" t="s">
        <v>1082</v>
      </c>
      <c r="D119" s="904"/>
      <c r="E119" s="904"/>
      <c r="F119" s="904"/>
      <c r="G119" s="904"/>
      <c r="H119" s="904"/>
      <c r="I119" s="904"/>
      <c r="J119" s="904"/>
      <c r="K119" s="904"/>
      <c r="L119" s="904"/>
      <c r="M119" s="904"/>
      <c r="N119" s="912"/>
      <c r="R119" s="137" t="s">
        <v>1082</v>
      </c>
    </row>
    <row r="120" spans="1:24" s="132" customFormat="1" ht="33.75" x14ac:dyDescent="0.2">
      <c r="A120" s="165"/>
      <c r="B120" s="166" t="s">
        <v>518</v>
      </c>
      <c r="C120" s="904" t="s">
        <v>519</v>
      </c>
      <c r="D120" s="904"/>
      <c r="E120" s="904"/>
      <c r="F120" s="904"/>
      <c r="G120" s="904"/>
      <c r="H120" s="904"/>
      <c r="I120" s="904"/>
      <c r="J120" s="904"/>
      <c r="K120" s="904"/>
      <c r="L120" s="904"/>
      <c r="M120" s="904"/>
      <c r="N120" s="912"/>
      <c r="S120" s="137" t="s">
        <v>519</v>
      </c>
    </row>
    <row r="121" spans="1:24" s="132" customFormat="1" x14ac:dyDescent="0.2">
      <c r="A121" s="167"/>
      <c r="B121" s="166" t="s">
        <v>225</v>
      </c>
      <c r="C121" s="904" t="s">
        <v>255</v>
      </c>
      <c r="D121" s="904"/>
      <c r="E121" s="904"/>
      <c r="F121" s="168" t="s">
        <v>31</v>
      </c>
      <c r="G121" s="168" t="s">
        <v>31</v>
      </c>
      <c r="H121" s="168" t="s">
        <v>31</v>
      </c>
      <c r="I121" s="168" t="s">
        <v>31</v>
      </c>
      <c r="J121" s="169">
        <v>115.81</v>
      </c>
      <c r="K121" s="168" t="s">
        <v>520</v>
      </c>
      <c r="L121" s="169">
        <v>86.86</v>
      </c>
      <c r="M121" s="170" t="s">
        <v>31</v>
      </c>
      <c r="N121" s="171" t="s">
        <v>31</v>
      </c>
      <c r="T121" s="137" t="s">
        <v>255</v>
      </c>
    </row>
    <row r="122" spans="1:24" s="132" customFormat="1" x14ac:dyDescent="0.2">
      <c r="A122" s="167"/>
      <c r="B122" s="166" t="s">
        <v>235</v>
      </c>
      <c r="C122" s="904" t="s">
        <v>236</v>
      </c>
      <c r="D122" s="904"/>
      <c r="E122" s="904"/>
      <c r="F122" s="168" t="s">
        <v>31</v>
      </c>
      <c r="G122" s="168" t="s">
        <v>31</v>
      </c>
      <c r="H122" s="168" t="s">
        <v>31</v>
      </c>
      <c r="I122" s="168" t="s">
        <v>31</v>
      </c>
      <c r="J122" s="169">
        <v>48.26</v>
      </c>
      <c r="K122" s="168" t="s">
        <v>520</v>
      </c>
      <c r="L122" s="169">
        <v>36.200000000000003</v>
      </c>
      <c r="M122" s="170" t="s">
        <v>31</v>
      </c>
      <c r="N122" s="171" t="s">
        <v>31</v>
      </c>
      <c r="T122" s="137" t="s">
        <v>236</v>
      </c>
    </row>
    <row r="123" spans="1:24" s="132" customFormat="1" x14ac:dyDescent="0.2">
      <c r="A123" s="167"/>
      <c r="B123" s="166" t="s">
        <v>238</v>
      </c>
      <c r="C123" s="904" t="s">
        <v>239</v>
      </c>
      <c r="D123" s="904"/>
      <c r="E123" s="904"/>
      <c r="F123" s="168" t="s">
        <v>31</v>
      </c>
      <c r="G123" s="168" t="s">
        <v>31</v>
      </c>
      <c r="H123" s="168" t="s">
        <v>31</v>
      </c>
      <c r="I123" s="168" t="s">
        <v>31</v>
      </c>
      <c r="J123" s="169">
        <v>5.0199999999999996</v>
      </c>
      <c r="K123" s="168" t="s">
        <v>520</v>
      </c>
      <c r="L123" s="169">
        <v>3.77</v>
      </c>
      <c r="M123" s="170" t="s">
        <v>31</v>
      </c>
      <c r="N123" s="171" t="s">
        <v>31</v>
      </c>
      <c r="T123" s="137" t="s">
        <v>239</v>
      </c>
    </row>
    <row r="124" spans="1:24" s="132" customFormat="1" x14ac:dyDescent="0.2">
      <c r="A124" s="167"/>
      <c r="B124" s="166" t="s">
        <v>256</v>
      </c>
      <c r="C124" s="904" t="s">
        <v>257</v>
      </c>
      <c r="D124" s="904"/>
      <c r="E124" s="904"/>
      <c r="F124" s="168" t="s">
        <v>31</v>
      </c>
      <c r="G124" s="168" t="s">
        <v>31</v>
      </c>
      <c r="H124" s="168" t="s">
        <v>31</v>
      </c>
      <c r="I124" s="168" t="s">
        <v>31</v>
      </c>
      <c r="J124" s="169">
        <v>28.03</v>
      </c>
      <c r="K124" s="168" t="s">
        <v>31</v>
      </c>
      <c r="L124" s="169">
        <v>16.82</v>
      </c>
      <c r="M124" s="170" t="s">
        <v>31</v>
      </c>
      <c r="N124" s="171" t="s">
        <v>31</v>
      </c>
      <c r="T124" s="137" t="s">
        <v>257</v>
      </c>
    </row>
    <row r="125" spans="1:24" s="132" customFormat="1" x14ac:dyDescent="0.2">
      <c r="A125" s="167"/>
      <c r="B125" s="166" t="s">
        <v>31</v>
      </c>
      <c r="C125" s="904" t="s">
        <v>258</v>
      </c>
      <c r="D125" s="904"/>
      <c r="E125" s="904"/>
      <c r="F125" s="168" t="s">
        <v>241</v>
      </c>
      <c r="G125" s="168" t="s">
        <v>3139</v>
      </c>
      <c r="H125" s="168" t="s">
        <v>520</v>
      </c>
      <c r="I125" s="168" t="s">
        <v>3140</v>
      </c>
      <c r="J125" s="169" t="s">
        <v>31</v>
      </c>
      <c r="K125" s="168" t="s">
        <v>31</v>
      </c>
      <c r="L125" s="169" t="s">
        <v>31</v>
      </c>
      <c r="M125" s="170" t="s">
        <v>31</v>
      </c>
      <c r="N125" s="171" t="s">
        <v>31</v>
      </c>
      <c r="U125" s="137" t="s">
        <v>258</v>
      </c>
    </row>
    <row r="126" spans="1:24" s="132" customFormat="1" x14ac:dyDescent="0.2">
      <c r="A126" s="167"/>
      <c r="B126" s="166" t="s">
        <v>31</v>
      </c>
      <c r="C126" s="904" t="s">
        <v>240</v>
      </c>
      <c r="D126" s="904"/>
      <c r="E126" s="904"/>
      <c r="F126" s="168" t="s">
        <v>241</v>
      </c>
      <c r="G126" s="168" t="s">
        <v>860</v>
      </c>
      <c r="H126" s="168" t="s">
        <v>520</v>
      </c>
      <c r="I126" s="168" t="s">
        <v>908</v>
      </c>
      <c r="J126" s="169" t="s">
        <v>31</v>
      </c>
      <c r="K126" s="168" t="s">
        <v>31</v>
      </c>
      <c r="L126" s="169" t="s">
        <v>31</v>
      </c>
      <c r="M126" s="170" t="s">
        <v>31</v>
      </c>
      <c r="N126" s="171" t="s">
        <v>31</v>
      </c>
      <c r="U126" s="137" t="s">
        <v>240</v>
      </c>
    </row>
    <row r="127" spans="1:24" s="132" customFormat="1" x14ac:dyDescent="0.2">
      <c r="A127" s="167"/>
      <c r="B127" s="166" t="s">
        <v>31</v>
      </c>
      <c r="C127" s="917" t="s">
        <v>244</v>
      </c>
      <c r="D127" s="917"/>
      <c r="E127" s="917"/>
      <c r="F127" s="159" t="s">
        <v>31</v>
      </c>
      <c r="G127" s="159" t="s">
        <v>31</v>
      </c>
      <c r="H127" s="159" t="s">
        <v>31</v>
      </c>
      <c r="I127" s="159" t="s">
        <v>31</v>
      </c>
      <c r="J127" s="160">
        <v>192.1</v>
      </c>
      <c r="K127" s="159" t="s">
        <v>31</v>
      </c>
      <c r="L127" s="160">
        <v>139.88</v>
      </c>
      <c r="M127" s="161" t="s">
        <v>31</v>
      </c>
      <c r="N127" s="162" t="s">
        <v>31</v>
      </c>
      <c r="V127" s="137" t="s">
        <v>244</v>
      </c>
    </row>
    <row r="128" spans="1:24" s="132" customFormat="1" x14ac:dyDescent="0.2">
      <c r="A128" s="167"/>
      <c r="B128" s="166" t="s">
        <v>31</v>
      </c>
      <c r="C128" s="904" t="s">
        <v>245</v>
      </c>
      <c r="D128" s="904"/>
      <c r="E128" s="904"/>
      <c r="F128" s="168" t="s">
        <v>31</v>
      </c>
      <c r="G128" s="168" t="s">
        <v>31</v>
      </c>
      <c r="H128" s="168" t="s">
        <v>31</v>
      </c>
      <c r="I128" s="168" t="s">
        <v>31</v>
      </c>
      <c r="J128" s="169" t="s">
        <v>31</v>
      </c>
      <c r="K128" s="168" t="s">
        <v>31</v>
      </c>
      <c r="L128" s="169">
        <v>90.63</v>
      </c>
      <c r="M128" s="170" t="s">
        <v>31</v>
      </c>
      <c r="N128" s="171" t="s">
        <v>31</v>
      </c>
      <c r="U128" s="137" t="s">
        <v>245</v>
      </c>
    </row>
    <row r="129" spans="1:24" s="132" customFormat="1" ht="22.5" x14ac:dyDescent="0.2">
      <c r="A129" s="167"/>
      <c r="B129" s="166" t="s">
        <v>892</v>
      </c>
      <c r="C129" s="904" t="s">
        <v>893</v>
      </c>
      <c r="D129" s="904"/>
      <c r="E129" s="904"/>
      <c r="F129" s="168" t="s">
        <v>144</v>
      </c>
      <c r="G129" s="168" t="s">
        <v>248</v>
      </c>
      <c r="H129" s="168" t="s">
        <v>31</v>
      </c>
      <c r="I129" s="168" t="s">
        <v>248</v>
      </c>
      <c r="J129" s="169" t="s">
        <v>31</v>
      </c>
      <c r="K129" s="168" t="s">
        <v>31</v>
      </c>
      <c r="L129" s="169">
        <v>86.1</v>
      </c>
      <c r="M129" s="170" t="s">
        <v>31</v>
      </c>
      <c r="N129" s="171" t="s">
        <v>31</v>
      </c>
      <c r="U129" s="137" t="s">
        <v>893</v>
      </c>
    </row>
    <row r="130" spans="1:24" s="132" customFormat="1" ht="22.5" x14ac:dyDescent="0.2">
      <c r="A130" s="167"/>
      <c r="B130" s="166" t="s">
        <v>894</v>
      </c>
      <c r="C130" s="904" t="s">
        <v>895</v>
      </c>
      <c r="D130" s="904"/>
      <c r="E130" s="904"/>
      <c r="F130" s="168" t="s">
        <v>144</v>
      </c>
      <c r="G130" s="168" t="s">
        <v>554</v>
      </c>
      <c r="H130" s="168" t="s">
        <v>31</v>
      </c>
      <c r="I130" s="168" t="s">
        <v>554</v>
      </c>
      <c r="J130" s="169" t="s">
        <v>31</v>
      </c>
      <c r="K130" s="168" t="s">
        <v>31</v>
      </c>
      <c r="L130" s="169">
        <v>58.91</v>
      </c>
      <c r="M130" s="170" t="s">
        <v>31</v>
      </c>
      <c r="N130" s="171" t="s">
        <v>31</v>
      </c>
      <c r="U130" s="137" t="s">
        <v>895</v>
      </c>
    </row>
    <row r="131" spans="1:24" s="132" customFormat="1" x14ac:dyDescent="0.2">
      <c r="A131" s="172"/>
      <c r="B131" s="173"/>
      <c r="C131" s="918" t="s">
        <v>252</v>
      </c>
      <c r="D131" s="918"/>
      <c r="E131" s="918"/>
      <c r="F131" s="174" t="s">
        <v>31</v>
      </c>
      <c r="G131" s="174" t="s">
        <v>31</v>
      </c>
      <c r="H131" s="174" t="s">
        <v>31</v>
      </c>
      <c r="I131" s="174" t="s">
        <v>31</v>
      </c>
      <c r="J131" s="175" t="s">
        <v>31</v>
      </c>
      <c r="K131" s="174" t="s">
        <v>31</v>
      </c>
      <c r="L131" s="175">
        <v>284.89</v>
      </c>
      <c r="M131" s="161" t="s">
        <v>31</v>
      </c>
      <c r="N131" s="176" t="s">
        <v>31</v>
      </c>
      <c r="W131" s="137" t="s">
        <v>252</v>
      </c>
    </row>
    <row r="132" spans="1:24" s="132" customFormat="1" ht="22.5" x14ac:dyDescent="0.2">
      <c r="A132" s="157" t="s">
        <v>328</v>
      </c>
      <c r="B132" s="158" t="s">
        <v>3123</v>
      </c>
      <c r="C132" s="917" t="s">
        <v>3124</v>
      </c>
      <c r="D132" s="917"/>
      <c r="E132" s="917"/>
      <c r="F132" s="159" t="s">
        <v>744</v>
      </c>
      <c r="G132" s="159" t="s">
        <v>31</v>
      </c>
      <c r="H132" s="159" t="s">
        <v>31</v>
      </c>
      <c r="I132" s="159" t="s">
        <v>3141</v>
      </c>
      <c r="J132" s="160">
        <v>56.47</v>
      </c>
      <c r="K132" s="159" t="s">
        <v>787</v>
      </c>
      <c r="L132" s="160">
        <v>3525.08</v>
      </c>
      <c r="M132" s="161" t="s">
        <v>31</v>
      </c>
      <c r="N132" s="162" t="s">
        <v>31</v>
      </c>
      <c r="Q132" s="137" t="s">
        <v>3124</v>
      </c>
    </row>
    <row r="133" spans="1:24" s="132" customFormat="1" x14ac:dyDescent="0.2">
      <c r="A133" s="163"/>
      <c r="B133" s="164"/>
      <c r="C133" s="904" t="s">
        <v>3142</v>
      </c>
      <c r="D133" s="904"/>
      <c r="E133" s="904"/>
      <c r="F133" s="904"/>
      <c r="G133" s="904"/>
      <c r="H133" s="904"/>
      <c r="I133" s="904"/>
      <c r="J133" s="904"/>
      <c r="K133" s="904"/>
      <c r="L133" s="904"/>
      <c r="M133" s="904"/>
      <c r="N133" s="912"/>
      <c r="R133" s="137" t="s">
        <v>3142</v>
      </c>
    </row>
    <row r="134" spans="1:24" s="132" customFormat="1" x14ac:dyDescent="0.2">
      <c r="A134" s="163"/>
      <c r="B134" s="164"/>
      <c r="C134" s="904" t="s">
        <v>3127</v>
      </c>
      <c r="D134" s="904"/>
      <c r="E134" s="904"/>
      <c r="F134" s="904"/>
      <c r="G134" s="904"/>
      <c r="H134" s="904"/>
      <c r="I134" s="904"/>
      <c r="J134" s="904"/>
      <c r="K134" s="904"/>
      <c r="L134" s="904"/>
      <c r="M134" s="904"/>
      <c r="N134" s="912"/>
      <c r="X134" s="137" t="s">
        <v>3127</v>
      </c>
    </row>
    <row r="135" spans="1:24" s="132" customFormat="1" ht="22.5" x14ac:dyDescent="0.2">
      <c r="A135" s="165"/>
      <c r="B135" s="166" t="s">
        <v>789</v>
      </c>
      <c r="C135" s="904" t="s">
        <v>790</v>
      </c>
      <c r="D135" s="904"/>
      <c r="E135" s="904"/>
      <c r="F135" s="904"/>
      <c r="G135" s="904"/>
      <c r="H135" s="904"/>
      <c r="I135" s="904"/>
      <c r="J135" s="904"/>
      <c r="K135" s="904"/>
      <c r="L135" s="904"/>
      <c r="M135" s="904"/>
      <c r="N135" s="912"/>
      <c r="S135" s="137" t="s">
        <v>790</v>
      </c>
    </row>
    <row r="136" spans="1:24" s="132" customFormat="1" ht="56.25" x14ac:dyDescent="0.2">
      <c r="A136" s="157" t="s">
        <v>336</v>
      </c>
      <c r="B136" s="158" t="s">
        <v>3143</v>
      </c>
      <c r="C136" s="917" t="s">
        <v>3144</v>
      </c>
      <c r="D136" s="917"/>
      <c r="E136" s="917"/>
      <c r="F136" s="159" t="s">
        <v>178</v>
      </c>
      <c r="G136" s="159" t="s">
        <v>31</v>
      </c>
      <c r="H136" s="159" t="s">
        <v>31</v>
      </c>
      <c r="I136" s="159" t="s">
        <v>295</v>
      </c>
      <c r="J136" s="160" t="s">
        <v>31</v>
      </c>
      <c r="K136" s="159" t="s">
        <v>31</v>
      </c>
      <c r="L136" s="160" t="s">
        <v>31</v>
      </c>
      <c r="M136" s="161" t="s">
        <v>31</v>
      </c>
      <c r="N136" s="162" t="s">
        <v>31</v>
      </c>
      <c r="Q136" s="137" t="s">
        <v>3144</v>
      </c>
    </row>
    <row r="137" spans="1:24" s="132" customFormat="1" x14ac:dyDescent="0.2">
      <c r="A137" s="163"/>
      <c r="B137" s="164"/>
      <c r="C137" s="904" t="s">
        <v>3145</v>
      </c>
      <c r="D137" s="904"/>
      <c r="E137" s="904"/>
      <c r="F137" s="904"/>
      <c r="G137" s="904"/>
      <c r="H137" s="904"/>
      <c r="I137" s="904"/>
      <c r="J137" s="904"/>
      <c r="K137" s="904"/>
      <c r="L137" s="904"/>
      <c r="M137" s="904"/>
      <c r="N137" s="912"/>
      <c r="R137" s="137" t="s">
        <v>3145</v>
      </c>
    </row>
    <row r="138" spans="1:24" s="132" customFormat="1" ht="33.75" x14ac:dyDescent="0.2">
      <c r="A138" s="165"/>
      <c r="B138" s="166" t="s">
        <v>518</v>
      </c>
      <c r="C138" s="904" t="s">
        <v>519</v>
      </c>
      <c r="D138" s="904"/>
      <c r="E138" s="904"/>
      <c r="F138" s="904"/>
      <c r="G138" s="904"/>
      <c r="H138" s="904"/>
      <c r="I138" s="904"/>
      <c r="J138" s="904"/>
      <c r="K138" s="904"/>
      <c r="L138" s="904"/>
      <c r="M138" s="904"/>
      <c r="N138" s="912"/>
      <c r="S138" s="137" t="s">
        <v>519</v>
      </c>
    </row>
    <row r="139" spans="1:24" s="132" customFormat="1" x14ac:dyDescent="0.2">
      <c r="A139" s="167"/>
      <c r="B139" s="166" t="s">
        <v>225</v>
      </c>
      <c r="C139" s="904" t="s">
        <v>255</v>
      </c>
      <c r="D139" s="904"/>
      <c r="E139" s="904"/>
      <c r="F139" s="168" t="s">
        <v>31</v>
      </c>
      <c r="G139" s="168" t="s">
        <v>31</v>
      </c>
      <c r="H139" s="168" t="s">
        <v>31</v>
      </c>
      <c r="I139" s="168" t="s">
        <v>31</v>
      </c>
      <c r="J139" s="169">
        <v>15.04</v>
      </c>
      <c r="K139" s="168" t="s">
        <v>520</v>
      </c>
      <c r="L139" s="169">
        <v>112.8</v>
      </c>
      <c r="M139" s="170" t="s">
        <v>31</v>
      </c>
      <c r="N139" s="171" t="s">
        <v>31</v>
      </c>
      <c r="T139" s="137" t="s">
        <v>255</v>
      </c>
    </row>
    <row r="140" spans="1:24" s="132" customFormat="1" x14ac:dyDescent="0.2">
      <c r="A140" s="167"/>
      <c r="B140" s="166" t="s">
        <v>256</v>
      </c>
      <c r="C140" s="904" t="s">
        <v>257</v>
      </c>
      <c r="D140" s="904"/>
      <c r="E140" s="904"/>
      <c r="F140" s="168" t="s">
        <v>31</v>
      </c>
      <c r="G140" s="168" t="s">
        <v>31</v>
      </c>
      <c r="H140" s="168" t="s">
        <v>31</v>
      </c>
      <c r="I140" s="168" t="s">
        <v>31</v>
      </c>
      <c r="J140" s="169">
        <v>4.1399999999999997</v>
      </c>
      <c r="K140" s="168" t="s">
        <v>31</v>
      </c>
      <c r="L140" s="169">
        <v>24.84</v>
      </c>
      <c r="M140" s="170" t="s">
        <v>31</v>
      </c>
      <c r="N140" s="171" t="s">
        <v>31</v>
      </c>
      <c r="T140" s="137" t="s">
        <v>257</v>
      </c>
    </row>
    <row r="141" spans="1:24" s="132" customFormat="1" x14ac:dyDescent="0.2">
      <c r="A141" s="167"/>
      <c r="B141" s="166" t="s">
        <v>31</v>
      </c>
      <c r="C141" s="904" t="s">
        <v>258</v>
      </c>
      <c r="D141" s="904"/>
      <c r="E141" s="904"/>
      <c r="F141" s="168" t="s">
        <v>241</v>
      </c>
      <c r="G141" s="168" t="s">
        <v>2465</v>
      </c>
      <c r="H141" s="168" t="s">
        <v>520</v>
      </c>
      <c r="I141" s="168" t="s">
        <v>328</v>
      </c>
      <c r="J141" s="169" t="s">
        <v>31</v>
      </c>
      <c r="K141" s="168" t="s">
        <v>31</v>
      </c>
      <c r="L141" s="169" t="s">
        <v>31</v>
      </c>
      <c r="M141" s="170" t="s">
        <v>31</v>
      </c>
      <c r="N141" s="171" t="s">
        <v>31</v>
      </c>
      <c r="U141" s="137" t="s">
        <v>258</v>
      </c>
    </row>
    <row r="142" spans="1:24" s="132" customFormat="1" x14ac:dyDescent="0.2">
      <c r="A142" s="167"/>
      <c r="B142" s="166" t="s">
        <v>31</v>
      </c>
      <c r="C142" s="917" t="s">
        <v>244</v>
      </c>
      <c r="D142" s="917"/>
      <c r="E142" s="917"/>
      <c r="F142" s="159" t="s">
        <v>31</v>
      </c>
      <c r="G142" s="159" t="s">
        <v>31</v>
      </c>
      <c r="H142" s="159" t="s">
        <v>31</v>
      </c>
      <c r="I142" s="159" t="s">
        <v>31</v>
      </c>
      <c r="J142" s="160">
        <v>19.18</v>
      </c>
      <c r="K142" s="159" t="s">
        <v>31</v>
      </c>
      <c r="L142" s="160">
        <v>137.63999999999999</v>
      </c>
      <c r="M142" s="161" t="s">
        <v>31</v>
      </c>
      <c r="N142" s="162" t="s">
        <v>31</v>
      </c>
      <c r="V142" s="137" t="s">
        <v>244</v>
      </c>
    </row>
    <row r="143" spans="1:24" s="132" customFormat="1" x14ac:dyDescent="0.2">
      <c r="A143" s="167"/>
      <c r="B143" s="166" t="s">
        <v>31</v>
      </c>
      <c r="C143" s="904" t="s">
        <v>245</v>
      </c>
      <c r="D143" s="904"/>
      <c r="E143" s="904"/>
      <c r="F143" s="168" t="s">
        <v>31</v>
      </c>
      <c r="G143" s="168" t="s">
        <v>31</v>
      </c>
      <c r="H143" s="168" t="s">
        <v>31</v>
      </c>
      <c r="I143" s="168" t="s">
        <v>31</v>
      </c>
      <c r="J143" s="169" t="s">
        <v>31</v>
      </c>
      <c r="K143" s="168" t="s">
        <v>31</v>
      </c>
      <c r="L143" s="169">
        <v>112.8</v>
      </c>
      <c r="M143" s="170" t="s">
        <v>31</v>
      </c>
      <c r="N143" s="171" t="s">
        <v>31</v>
      </c>
      <c r="U143" s="137" t="s">
        <v>245</v>
      </c>
    </row>
    <row r="144" spans="1:24" s="132" customFormat="1" ht="22.5" x14ac:dyDescent="0.2">
      <c r="A144" s="167"/>
      <c r="B144" s="166" t="s">
        <v>892</v>
      </c>
      <c r="C144" s="904" t="s">
        <v>893</v>
      </c>
      <c r="D144" s="904"/>
      <c r="E144" s="904"/>
      <c r="F144" s="168" t="s">
        <v>144</v>
      </c>
      <c r="G144" s="168" t="s">
        <v>248</v>
      </c>
      <c r="H144" s="168" t="s">
        <v>31</v>
      </c>
      <c r="I144" s="168" t="s">
        <v>248</v>
      </c>
      <c r="J144" s="169" t="s">
        <v>31</v>
      </c>
      <c r="K144" s="168" t="s">
        <v>31</v>
      </c>
      <c r="L144" s="169">
        <v>107.16</v>
      </c>
      <c r="M144" s="170" t="s">
        <v>31</v>
      </c>
      <c r="N144" s="171" t="s">
        <v>31</v>
      </c>
      <c r="U144" s="137" t="s">
        <v>893</v>
      </c>
    </row>
    <row r="145" spans="1:26" s="132" customFormat="1" ht="22.5" x14ac:dyDescent="0.2">
      <c r="A145" s="167"/>
      <c r="B145" s="166" t="s">
        <v>894</v>
      </c>
      <c r="C145" s="904" t="s">
        <v>895</v>
      </c>
      <c r="D145" s="904"/>
      <c r="E145" s="904"/>
      <c r="F145" s="168" t="s">
        <v>144</v>
      </c>
      <c r="G145" s="168" t="s">
        <v>554</v>
      </c>
      <c r="H145" s="168" t="s">
        <v>31</v>
      </c>
      <c r="I145" s="168" t="s">
        <v>554</v>
      </c>
      <c r="J145" s="169" t="s">
        <v>31</v>
      </c>
      <c r="K145" s="168" t="s">
        <v>31</v>
      </c>
      <c r="L145" s="169">
        <v>73.319999999999993</v>
      </c>
      <c r="M145" s="170" t="s">
        <v>31</v>
      </c>
      <c r="N145" s="171" t="s">
        <v>31</v>
      </c>
      <c r="U145" s="137" t="s">
        <v>895</v>
      </c>
    </row>
    <row r="146" spans="1:26" s="132" customFormat="1" x14ac:dyDescent="0.2">
      <c r="A146" s="172"/>
      <c r="B146" s="173"/>
      <c r="C146" s="918" t="s">
        <v>252</v>
      </c>
      <c r="D146" s="918"/>
      <c r="E146" s="918"/>
      <c r="F146" s="174" t="s">
        <v>31</v>
      </c>
      <c r="G146" s="174" t="s">
        <v>31</v>
      </c>
      <c r="H146" s="174" t="s">
        <v>31</v>
      </c>
      <c r="I146" s="174" t="s">
        <v>31</v>
      </c>
      <c r="J146" s="175" t="s">
        <v>31</v>
      </c>
      <c r="K146" s="174" t="s">
        <v>31</v>
      </c>
      <c r="L146" s="175">
        <v>318.12</v>
      </c>
      <c r="M146" s="161" t="s">
        <v>31</v>
      </c>
      <c r="N146" s="176" t="s">
        <v>31</v>
      </c>
      <c r="W146" s="137" t="s">
        <v>252</v>
      </c>
    </row>
    <row r="147" spans="1:26" s="132" customFormat="1" ht="22.5" x14ac:dyDescent="0.2">
      <c r="A147" s="157" t="s">
        <v>341</v>
      </c>
      <c r="B147" s="158" t="s">
        <v>3146</v>
      </c>
      <c r="C147" s="917" t="s">
        <v>3147</v>
      </c>
      <c r="D147" s="917"/>
      <c r="E147" s="917"/>
      <c r="F147" s="159" t="s">
        <v>178</v>
      </c>
      <c r="G147" s="159" t="s">
        <v>31</v>
      </c>
      <c r="H147" s="159" t="s">
        <v>31</v>
      </c>
      <c r="I147" s="159" t="s">
        <v>256</v>
      </c>
      <c r="J147" s="160">
        <v>916.65</v>
      </c>
      <c r="K147" s="159" t="s">
        <v>787</v>
      </c>
      <c r="L147" s="160">
        <v>3739.93</v>
      </c>
      <c r="M147" s="161" t="s">
        <v>31</v>
      </c>
      <c r="N147" s="162" t="s">
        <v>31</v>
      </c>
      <c r="Q147" s="137" t="s">
        <v>3147</v>
      </c>
    </row>
    <row r="148" spans="1:26" s="132" customFormat="1" x14ac:dyDescent="0.2">
      <c r="A148" s="163"/>
      <c r="B148" s="164"/>
      <c r="C148" s="904" t="s">
        <v>3148</v>
      </c>
      <c r="D148" s="904"/>
      <c r="E148" s="904"/>
      <c r="F148" s="904"/>
      <c r="G148" s="904"/>
      <c r="H148" s="904"/>
      <c r="I148" s="904"/>
      <c r="J148" s="904"/>
      <c r="K148" s="904"/>
      <c r="L148" s="904"/>
      <c r="M148" s="904"/>
      <c r="N148" s="912"/>
      <c r="X148" s="137" t="s">
        <v>3148</v>
      </c>
    </row>
    <row r="149" spans="1:26" s="132" customFormat="1" ht="22.5" x14ac:dyDescent="0.2">
      <c r="A149" s="165"/>
      <c r="B149" s="166" t="s">
        <v>789</v>
      </c>
      <c r="C149" s="904" t="s">
        <v>790</v>
      </c>
      <c r="D149" s="904"/>
      <c r="E149" s="904"/>
      <c r="F149" s="904"/>
      <c r="G149" s="904"/>
      <c r="H149" s="904"/>
      <c r="I149" s="904"/>
      <c r="J149" s="904"/>
      <c r="K149" s="904"/>
      <c r="L149" s="904"/>
      <c r="M149" s="904"/>
      <c r="N149" s="912"/>
      <c r="S149" s="137" t="s">
        <v>790</v>
      </c>
    </row>
    <row r="150" spans="1:26" s="132" customFormat="1" ht="22.5" x14ac:dyDescent="0.2">
      <c r="A150" s="157" t="s">
        <v>344</v>
      </c>
      <c r="B150" s="158" t="s">
        <v>3146</v>
      </c>
      <c r="C150" s="917" t="s">
        <v>3149</v>
      </c>
      <c r="D150" s="917"/>
      <c r="E150" s="917"/>
      <c r="F150" s="159" t="s">
        <v>178</v>
      </c>
      <c r="G150" s="159" t="s">
        <v>31</v>
      </c>
      <c r="H150" s="159" t="s">
        <v>31</v>
      </c>
      <c r="I150" s="159" t="s">
        <v>235</v>
      </c>
      <c r="J150" s="160">
        <v>1134.43</v>
      </c>
      <c r="K150" s="159" t="s">
        <v>787</v>
      </c>
      <c r="L150" s="160">
        <v>2314.2399999999998</v>
      </c>
      <c r="M150" s="161" t="s">
        <v>31</v>
      </c>
      <c r="N150" s="162" t="s">
        <v>31</v>
      </c>
      <c r="Q150" s="137" t="s">
        <v>3149</v>
      </c>
    </row>
    <row r="151" spans="1:26" s="132" customFormat="1" x14ac:dyDescent="0.2">
      <c r="A151" s="163"/>
      <c r="B151" s="164"/>
      <c r="C151" s="904" t="s">
        <v>3150</v>
      </c>
      <c r="D151" s="904"/>
      <c r="E151" s="904"/>
      <c r="F151" s="904"/>
      <c r="G151" s="904"/>
      <c r="H151" s="904"/>
      <c r="I151" s="904"/>
      <c r="J151" s="904"/>
      <c r="K151" s="904"/>
      <c r="L151" s="904"/>
      <c r="M151" s="904"/>
      <c r="N151" s="912"/>
      <c r="X151" s="137" t="s">
        <v>3150</v>
      </c>
    </row>
    <row r="152" spans="1:26" s="132" customFormat="1" ht="22.5" x14ac:dyDescent="0.2">
      <c r="A152" s="165"/>
      <c r="B152" s="166" t="s">
        <v>789</v>
      </c>
      <c r="C152" s="904" t="s">
        <v>790</v>
      </c>
      <c r="D152" s="904"/>
      <c r="E152" s="904"/>
      <c r="F152" s="904"/>
      <c r="G152" s="904"/>
      <c r="H152" s="904"/>
      <c r="I152" s="904"/>
      <c r="J152" s="904"/>
      <c r="K152" s="904"/>
      <c r="L152" s="904"/>
      <c r="M152" s="904"/>
      <c r="N152" s="912"/>
      <c r="S152" s="137" t="s">
        <v>790</v>
      </c>
    </row>
    <row r="153" spans="1:26" s="132" customFormat="1" ht="22.5" x14ac:dyDescent="0.2">
      <c r="A153" s="157" t="s">
        <v>346</v>
      </c>
      <c r="B153" s="158" t="s">
        <v>3146</v>
      </c>
      <c r="C153" s="917" t="s">
        <v>3151</v>
      </c>
      <c r="D153" s="917"/>
      <c r="E153" s="917"/>
      <c r="F153" s="159" t="s">
        <v>178</v>
      </c>
      <c r="G153" s="159" t="s">
        <v>31</v>
      </c>
      <c r="H153" s="159" t="s">
        <v>31</v>
      </c>
      <c r="I153" s="159" t="s">
        <v>295</v>
      </c>
      <c r="J153" s="160">
        <v>1502.55</v>
      </c>
      <c r="K153" s="159" t="s">
        <v>787</v>
      </c>
      <c r="L153" s="160">
        <v>9195.61</v>
      </c>
      <c r="M153" s="161" t="s">
        <v>31</v>
      </c>
      <c r="N153" s="162" t="s">
        <v>31</v>
      </c>
      <c r="Q153" s="137" t="s">
        <v>3151</v>
      </c>
    </row>
    <row r="154" spans="1:26" s="132" customFormat="1" x14ac:dyDescent="0.2">
      <c r="A154" s="163"/>
      <c r="B154" s="164"/>
      <c r="C154" s="904" t="s">
        <v>3145</v>
      </c>
      <c r="D154" s="904"/>
      <c r="E154" s="904"/>
      <c r="F154" s="904"/>
      <c r="G154" s="904"/>
      <c r="H154" s="904"/>
      <c r="I154" s="904"/>
      <c r="J154" s="904"/>
      <c r="K154" s="904"/>
      <c r="L154" s="904"/>
      <c r="M154" s="904"/>
      <c r="N154" s="912"/>
      <c r="R154" s="137" t="s">
        <v>3145</v>
      </c>
    </row>
    <row r="155" spans="1:26" s="132" customFormat="1" x14ac:dyDescent="0.2">
      <c r="A155" s="163"/>
      <c r="B155" s="164"/>
      <c r="C155" s="904" t="s">
        <v>3152</v>
      </c>
      <c r="D155" s="904"/>
      <c r="E155" s="904"/>
      <c r="F155" s="904"/>
      <c r="G155" s="904"/>
      <c r="H155" s="904"/>
      <c r="I155" s="904"/>
      <c r="J155" s="904"/>
      <c r="K155" s="904"/>
      <c r="L155" s="904"/>
      <c r="M155" s="904"/>
      <c r="N155" s="912"/>
      <c r="X155" s="137" t="s">
        <v>3152</v>
      </c>
    </row>
    <row r="156" spans="1:26" s="132" customFormat="1" ht="22.5" x14ac:dyDescent="0.2">
      <c r="A156" s="165"/>
      <c r="B156" s="166" t="s">
        <v>789</v>
      </c>
      <c r="C156" s="904" t="s">
        <v>790</v>
      </c>
      <c r="D156" s="904"/>
      <c r="E156" s="904"/>
      <c r="F156" s="904"/>
      <c r="G156" s="904"/>
      <c r="H156" s="904"/>
      <c r="I156" s="904"/>
      <c r="J156" s="904"/>
      <c r="K156" s="904"/>
      <c r="L156" s="904"/>
      <c r="M156" s="904"/>
      <c r="N156" s="912"/>
      <c r="S156" s="137" t="s">
        <v>790</v>
      </c>
    </row>
    <row r="157" spans="1:26" s="132" customFormat="1" ht="1.5" customHeight="1" x14ac:dyDescent="0.2">
      <c r="A157" s="177"/>
      <c r="B157" s="173"/>
      <c r="C157" s="173"/>
      <c r="D157" s="173"/>
      <c r="E157" s="173"/>
      <c r="F157" s="177"/>
      <c r="G157" s="177"/>
      <c r="H157" s="177"/>
      <c r="I157" s="177"/>
      <c r="J157" s="178"/>
      <c r="K157" s="177"/>
      <c r="L157" s="178"/>
      <c r="M157" s="168"/>
      <c r="N157" s="178"/>
    </row>
    <row r="158" spans="1:26" s="132" customFormat="1" x14ac:dyDescent="0.2">
      <c r="A158" s="179"/>
      <c r="B158" s="180" t="s">
        <v>31</v>
      </c>
      <c r="C158" s="918" t="s">
        <v>3153</v>
      </c>
      <c r="D158" s="918"/>
      <c r="E158" s="918"/>
      <c r="F158" s="918"/>
      <c r="G158" s="918"/>
      <c r="H158" s="918"/>
      <c r="I158" s="918"/>
      <c r="J158" s="918"/>
      <c r="K158" s="918"/>
      <c r="L158" s="181" t="s">
        <v>31</v>
      </c>
      <c r="M158" s="182"/>
      <c r="N158" s="183"/>
      <c r="Y158" s="137" t="s">
        <v>3153</v>
      </c>
    </row>
    <row r="159" spans="1:26" s="132" customFormat="1" x14ac:dyDescent="0.2">
      <c r="A159" s="184"/>
      <c r="B159" s="166" t="s">
        <v>31</v>
      </c>
      <c r="C159" s="904" t="s">
        <v>269</v>
      </c>
      <c r="D159" s="904"/>
      <c r="E159" s="904"/>
      <c r="F159" s="904"/>
      <c r="G159" s="904"/>
      <c r="H159" s="904"/>
      <c r="I159" s="904"/>
      <c r="J159" s="904"/>
      <c r="K159" s="904"/>
      <c r="L159" s="185">
        <v>92.61</v>
      </c>
      <c r="M159" s="186"/>
      <c r="N159" s="187" t="s">
        <v>31</v>
      </c>
      <c r="Z159" s="137" t="s">
        <v>269</v>
      </c>
    </row>
    <row r="160" spans="1:26" s="132" customFormat="1" x14ac:dyDescent="0.2">
      <c r="A160" s="184"/>
      <c r="B160" s="166" t="s">
        <v>225</v>
      </c>
      <c r="C160" s="904" t="s">
        <v>658</v>
      </c>
      <c r="D160" s="904"/>
      <c r="E160" s="904"/>
      <c r="F160" s="904"/>
      <c r="G160" s="904"/>
      <c r="H160" s="904"/>
      <c r="I160" s="904"/>
      <c r="J160" s="904"/>
      <c r="K160" s="904"/>
      <c r="L160" s="185">
        <v>65.11</v>
      </c>
      <c r="M160" s="186"/>
      <c r="N160" s="187" t="s">
        <v>31</v>
      </c>
      <c r="Z160" s="137" t="s">
        <v>658</v>
      </c>
    </row>
    <row r="161" spans="1:27" s="132" customFormat="1" x14ac:dyDescent="0.2">
      <c r="A161" s="184"/>
      <c r="B161" s="166" t="s">
        <v>31</v>
      </c>
      <c r="C161" s="904" t="s">
        <v>659</v>
      </c>
      <c r="D161" s="904"/>
      <c r="E161" s="904"/>
      <c r="F161" s="904"/>
      <c r="G161" s="904"/>
      <c r="H161" s="904"/>
      <c r="I161" s="904"/>
      <c r="J161" s="904"/>
      <c r="K161" s="904"/>
      <c r="L161" s="185" t="s">
        <v>31</v>
      </c>
      <c r="M161" s="186"/>
      <c r="N161" s="187" t="s">
        <v>31</v>
      </c>
      <c r="Z161" s="137" t="s">
        <v>659</v>
      </c>
    </row>
    <row r="162" spans="1:27" s="132" customFormat="1" x14ac:dyDescent="0.2">
      <c r="A162" s="184"/>
      <c r="B162" s="166" t="s">
        <v>31</v>
      </c>
      <c r="C162" s="904" t="s">
        <v>661</v>
      </c>
      <c r="D162" s="904"/>
      <c r="E162" s="904"/>
      <c r="F162" s="904"/>
      <c r="G162" s="904"/>
      <c r="H162" s="904"/>
      <c r="I162" s="904"/>
      <c r="J162" s="904"/>
      <c r="K162" s="904"/>
      <c r="L162" s="185">
        <v>56.2</v>
      </c>
      <c r="M162" s="186"/>
      <c r="N162" s="187" t="s">
        <v>31</v>
      </c>
      <c r="Z162" s="137" t="s">
        <v>661</v>
      </c>
    </row>
    <row r="163" spans="1:27" s="132" customFormat="1" x14ac:dyDescent="0.2">
      <c r="A163" s="184"/>
      <c r="B163" s="166" t="s">
        <v>31</v>
      </c>
      <c r="C163" s="904" t="s">
        <v>663</v>
      </c>
      <c r="D163" s="904"/>
      <c r="E163" s="904"/>
      <c r="F163" s="904"/>
      <c r="G163" s="904"/>
      <c r="H163" s="904"/>
      <c r="I163" s="904"/>
      <c r="J163" s="904"/>
      <c r="K163" s="904"/>
      <c r="L163" s="185">
        <v>5.83</v>
      </c>
      <c r="M163" s="186"/>
      <c r="N163" s="187" t="s">
        <v>31</v>
      </c>
      <c r="Z163" s="137" t="s">
        <v>663</v>
      </c>
    </row>
    <row r="164" spans="1:27" s="132" customFormat="1" x14ac:dyDescent="0.2">
      <c r="A164" s="184"/>
      <c r="B164" s="166" t="s">
        <v>31</v>
      </c>
      <c r="C164" s="904" t="s">
        <v>664</v>
      </c>
      <c r="D164" s="904"/>
      <c r="E164" s="904"/>
      <c r="F164" s="904"/>
      <c r="G164" s="904"/>
      <c r="H164" s="904"/>
      <c r="I164" s="904"/>
      <c r="J164" s="904"/>
      <c r="K164" s="904"/>
      <c r="L164" s="185">
        <v>3.08</v>
      </c>
      <c r="M164" s="186"/>
      <c r="N164" s="187" t="s">
        <v>31</v>
      </c>
      <c r="Z164" s="137" t="s">
        <v>664</v>
      </c>
    </row>
    <row r="165" spans="1:27" s="132" customFormat="1" x14ac:dyDescent="0.2">
      <c r="A165" s="184"/>
      <c r="B165" s="166" t="s">
        <v>225</v>
      </c>
      <c r="C165" s="904" t="s">
        <v>665</v>
      </c>
      <c r="D165" s="904"/>
      <c r="E165" s="904"/>
      <c r="F165" s="904"/>
      <c r="G165" s="904"/>
      <c r="H165" s="904"/>
      <c r="I165" s="904"/>
      <c r="J165" s="904"/>
      <c r="K165" s="904"/>
      <c r="L165" s="185">
        <v>27.5</v>
      </c>
      <c r="M165" s="186"/>
      <c r="N165" s="187" t="s">
        <v>31</v>
      </c>
      <c r="Z165" s="137" t="s">
        <v>665</v>
      </c>
    </row>
    <row r="166" spans="1:27" s="132" customFormat="1" x14ac:dyDescent="0.2">
      <c r="A166" s="184"/>
      <c r="B166" s="166" t="s">
        <v>225</v>
      </c>
      <c r="C166" s="904" t="s">
        <v>808</v>
      </c>
      <c r="D166" s="904"/>
      <c r="E166" s="904"/>
      <c r="F166" s="904"/>
      <c r="G166" s="904"/>
      <c r="H166" s="904"/>
      <c r="I166" s="904"/>
      <c r="J166" s="904"/>
      <c r="K166" s="904"/>
      <c r="L166" s="185">
        <v>31935.05</v>
      </c>
      <c r="M166" s="186"/>
      <c r="N166" s="187" t="s">
        <v>31</v>
      </c>
      <c r="Z166" s="137" t="s">
        <v>808</v>
      </c>
    </row>
    <row r="167" spans="1:27" s="132" customFormat="1" x14ac:dyDescent="0.2">
      <c r="A167" s="184"/>
      <c r="B167" s="166" t="s">
        <v>31</v>
      </c>
      <c r="C167" s="904" t="s">
        <v>270</v>
      </c>
      <c r="D167" s="904"/>
      <c r="E167" s="904"/>
      <c r="F167" s="904"/>
      <c r="G167" s="904"/>
      <c r="H167" s="904"/>
      <c r="I167" s="904"/>
      <c r="J167" s="904"/>
      <c r="K167" s="904"/>
      <c r="L167" s="185" t="s">
        <v>31</v>
      </c>
      <c r="M167" s="186"/>
      <c r="N167" s="187" t="s">
        <v>31</v>
      </c>
      <c r="Z167" s="137" t="s">
        <v>270</v>
      </c>
    </row>
    <row r="168" spans="1:27" s="132" customFormat="1" x14ac:dyDescent="0.2">
      <c r="A168" s="184"/>
      <c r="B168" s="166" t="s">
        <v>31</v>
      </c>
      <c r="C168" s="904" t="s">
        <v>271</v>
      </c>
      <c r="D168" s="904"/>
      <c r="E168" s="904"/>
      <c r="F168" s="904"/>
      <c r="G168" s="904"/>
      <c r="H168" s="904"/>
      <c r="I168" s="904"/>
      <c r="J168" s="904"/>
      <c r="K168" s="904"/>
      <c r="L168" s="185">
        <v>469.28</v>
      </c>
      <c r="M168" s="186"/>
      <c r="N168" s="187" t="s">
        <v>31</v>
      </c>
      <c r="Z168" s="137" t="s">
        <v>271</v>
      </c>
    </row>
    <row r="169" spans="1:27" s="132" customFormat="1" x14ac:dyDescent="0.2">
      <c r="A169" s="184"/>
      <c r="B169" s="166" t="s">
        <v>31</v>
      </c>
      <c r="C169" s="904" t="s">
        <v>272</v>
      </c>
      <c r="D169" s="904"/>
      <c r="E169" s="904"/>
      <c r="F169" s="904"/>
      <c r="G169" s="904"/>
      <c r="H169" s="904"/>
      <c r="I169" s="904"/>
      <c r="J169" s="904"/>
      <c r="K169" s="904"/>
      <c r="L169" s="185">
        <v>597.11</v>
      </c>
      <c r="M169" s="186"/>
      <c r="N169" s="187" t="s">
        <v>31</v>
      </c>
      <c r="Z169" s="137" t="s">
        <v>272</v>
      </c>
    </row>
    <row r="170" spans="1:27" s="132" customFormat="1" x14ac:dyDescent="0.2">
      <c r="A170" s="184"/>
      <c r="B170" s="166" t="s">
        <v>31</v>
      </c>
      <c r="C170" s="904" t="s">
        <v>273</v>
      </c>
      <c r="D170" s="904"/>
      <c r="E170" s="904"/>
      <c r="F170" s="904"/>
      <c r="G170" s="904"/>
      <c r="H170" s="904"/>
      <c r="I170" s="904"/>
      <c r="J170" s="904"/>
      <c r="K170" s="904"/>
      <c r="L170" s="185">
        <v>29982.400000000001</v>
      </c>
      <c r="M170" s="186"/>
      <c r="N170" s="187" t="s">
        <v>31</v>
      </c>
      <c r="Z170" s="137" t="s">
        <v>273</v>
      </c>
    </row>
    <row r="171" spans="1:27" s="132" customFormat="1" x14ac:dyDescent="0.2">
      <c r="A171" s="184"/>
      <c r="B171" s="166" t="s">
        <v>31</v>
      </c>
      <c r="C171" s="904" t="s">
        <v>274</v>
      </c>
      <c r="D171" s="904"/>
      <c r="E171" s="904"/>
      <c r="F171" s="904"/>
      <c r="G171" s="904"/>
      <c r="H171" s="904"/>
      <c r="I171" s="904"/>
      <c r="J171" s="904"/>
      <c r="K171" s="904"/>
      <c r="L171" s="185">
        <v>526.22</v>
      </c>
      <c r="M171" s="186"/>
      <c r="N171" s="187" t="s">
        <v>31</v>
      </c>
      <c r="Z171" s="137" t="s">
        <v>274</v>
      </c>
    </row>
    <row r="172" spans="1:27" s="132" customFormat="1" x14ac:dyDescent="0.2">
      <c r="A172" s="184"/>
      <c r="B172" s="166" t="s">
        <v>31</v>
      </c>
      <c r="C172" s="904" t="s">
        <v>275</v>
      </c>
      <c r="D172" s="904"/>
      <c r="E172" s="904"/>
      <c r="F172" s="904"/>
      <c r="G172" s="904"/>
      <c r="H172" s="904"/>
      <c r="I172" s="904"/>
      <c r="J172" s="904"/>
      <c r="K172" s="904"/>
      <c r="L172" s="185">
        <v>360.04</v>
      </c>
      <c r="M172" s="186"/>
      <c r="N172" s="187" t="s">
        <v>31</v>
      </c>
      <c r="Z172" s="137" t="s">
        <v>275</v>
      </c>
    </row>
    <row r="173" spans="1:27" s="132" customFormat="1" x14ac:dyDescent="0.2">
      <c r="A173" s="184"/>
      <c r="B173" s="166" t="s">
        <v>31</v>
      </c>
      <c r="C173" s="904" t="s">
        <v>276</v>
      </c>
      <c r="D173" s="904"/>
      <c r="E173" s="904"/>
      <c r="F173" s="904"/>
      <c r="G173" s="904"/>
      <c r="H173" s="904"/>
      <c r="I173" s="904"/>
      <c r="J173" s="904"/>
      <c r="K173" s="904"/>
      <c r="L173" s="185">
        <v>560.04999999999995</v>
      </c>
      <c r="M173" s="186"/>
      <c r="N173" s="187" t="s">
        <v>31</v>
      </c>
      <c r="Z173" s="137" t="s">
        <v>276</v>
      </c>
    </row>
    <row r="174" spans="1:27" s="132" customFormat="1" x14ac:dyDescent="0.2">
      <c r="A174" s="184"/>
      <c r="B174" s="166" t="s">
        <v>31</v>
      </c>
      <c r="C174" s="904" t="s">
        <v>277</v>
      </c>
      <c r="D174" s="904"/>
      <c r="E174" s="904"/>
      <c r="F174" s="904"/>
      <c r="G174" s="904"/>
      <c r="H174" s="904"/>
      <c r="I174" s="904"/>
      <c r="J174" s="904"/>
      <c r="K174" s="904"/>
      <c r="L174" s="185">
        <v>532.04999999999995</v>
      </c>
      <c r="M174" s="186"/>
      <c r="N174" s="187" t="s">
        <v>31</v>
      </c>
      <c r="Z174" s="137" t="s">
        <v>277</v>
      </c>
    </row>
    <row r="175" spans="1:27" s="132" customFormat="1" x14ac:dyDescent="0.2">
      <c r="A175" s="184"/>
      <c r="B175" s="166" t="s">
        <v>31</v>
      </c>
      <c r="C175" s="904" t="s">
        <v>278</v>
      </c>
      <c r="D175" s="904"/>
      <c r="E175" s="904"/>
      <c r="F175" s="904"/>
      <c r="G175" s="904"/>
      <c r="H175" s="904"/>
      <c r="I175" s="904"/>
      <c r="J175" s="904"/>
      <c r="K175" s="904"/>
      <c r="L175" s="185">
        <v>363.12</v>
      </c>
      <c r="M175" s="186"/>
      <c r="N175" s="187" t="s">
        <v>31</v>
      </c>
      <c r="Z175" s="137" t="s">
        <v>278</v>
      </c>
    </row>
    <row r="176" spans="1:27" s="132" customFormat="1" x14ac:dyDescent="0.2">
      <c r="A176" s="184"/>
      <c r="B176" s="178" t="s">
        <v>31</v>
      </c>
      <c r="C176" s="919" t="s">
        <v>3154</v>
      </c>
      <c r="D176" s="919"/>
      <c r="E176" s="919"/>
      <c r="F176" s="919"/>
      <c r="G176" s="919"/>
      <c r="H176" s="919"/>
      <c r="I176" s="919"/>
      <c r="J176" s="919"/>
      <c r="K176" s="919"/>
      <c r="L176" s="188">
        <v>32027.66</v>
      </c>
      <c r="M176" s="189"/>
      <c r="N176" s="190"/>
      <c r="AA176" s="137" t="s">
        <v>3154</v>
      </c>
    </row>
    <row r="177" spans="1:23" s="132" customFormat="1" x14ac:dyDescent="0.2">
      <c r="A177" s="914" t="s">
        <v>3155</v>
      </c>
      <c r="B177" s="915"/>
      <c r="C177" s="915"/>
      <c r="D177" s="915"/>
      <c r="E177" s="915"/>
      <c r="F177" s="915"/>
      <c r="G177" s="915"/>
      <c r="H177" s="915"/>
      <c r="I177" s="915"/>
      <c r="J177" s="915"/>
      <c r="K177" s="915"/>
      <c r="L177" s="915"/>
      <c r="M177" s="915"/>
      <c r="N177" s="916"/>
      <c r="P177" s="137" t="s">
        <v>3155</v>
      </c>
    </row>
    <row r="178" spans="1:23" s="132" customFormat="1" ht="45" x14ac:dyDescent="0.2">
      <c r="A178" s="157" t="s">
        <v>348</v>
      </c>
      <c r="B178" s="158" t="s">
        <v>3156</v>
      </c>
      <c r="C178" s="917" t="s">
        <v>3157</v>
      </c>
      <c r="D178" s="917"/>
      <c r="E178" s="917"/>
      <c r="F178" s="159" t="s">
        <v>178</v>
      </c>
      <c r="G178" s="159" t="s">
        <v>31</v>
      </c>
      <c r="H178" s="159" t="s">
        <v>31</v>
      </c>
      <c r="I178" s="159" t="s">
        <v>225</v>
      </c>
      <c r="J178" s="160" t="s">
        <v>31</v>
      </c>
      <c r="K178" s="159" t="s">
        <v>31</v>
      </c>
      <c r="L178" s="160" t="s">
        <v>31</v>
      </c>
      <c r="M178" s="161" t="s">
        <v>31</v>
      </c>
      <c r="N178" s="162" t="s">
        <v>31</v>
      </c>
      <c r="Q178" s="137" t="s">
        <v>3157</v>
      </c>
    </row>
    <row r="179" spans="1:23" s="132" customFormat="1" ht="33.75" x14ac:dyDescent="0.2">
      <c r="A179" s="165"/>
      <c r="B179" s="166" t="s">
        <v>518</v>
      </c>
      <c r="C179" s="904" t="s">
        <v>519</v>
      </c>
      <c r="D179" s="904"/>
      <c r="E179" s="904"/>
      <c r="F179" s="904"/>
      <c r="G179" s="904"/>
      <c r="H179" s="904"/>
      <c r="I179" s="904"/>
      <c r="J179" s="904"/>
      <c r="K179" s="904"/>
      <c r="L179" s="904"/>
      <c r="M179" s="904"/>
      <c r="N179" s="912"/>
      <c r="S179" s="137" t="s">
        <v>519</v>
      </c>
    </row>
    <row r="180" spans="1:23" s="132" customFormat="1" x14ac:dyDescent="0.2">
      <c r="A180" s="167"/>
      <c r="B180" s="166" t="s">
        <v>225</v>
      </c>
      <c r="C180" s="904" t="s">
        <v>255</v>
      </c>
      <c r="D180" s="904"/>
      <c r="E180" s="904"/>
      <c r="F180" s="168" t="s">
        <v>31</v>
      </c>
      <c r="G180" s="168" t="s">
        <v>31</v>
      </c>
      <c r="H180" s="168" t="s">
        <v>31</v>
      </c>
      <c r="I180" s="168" t="s">
        <v>31</v>
      </c>
      <c r="J180" s="169">
        <v>11476.66</v>
      </c>
      <c r="K180" s="168" t="s">
        <v>520</v>
      </c>
      <c r="L180" s="169">
        <v>14345.83</v>
      </c>
      <c r="M180" s="170" t="s">
        <v>31</v>
      </c>
      <c r="N180" s="171" t="s">
        <v>31</v>
      </c>
      <c r="T180" s="137" t="s">
        <v>255</v>
      </c>
    </row>
    <row r="181" spans="1:23" s="132" customFormat="1" x14ac:dyDescent="0.2">
      <c r="A181" s="167"/>
      <c r="B181" s="166" t="s">
        <v>235</v>
      </c>
      <c r="C181" s="904" t="s">
        <v>236</v>
      </c>
      <c r="D181" s="904"/>
      <c r="E181" s="904"/>
      <c r="F181" s="168" t="s">
        <v>31</v>
      </c>
      <c r="G181" s="168" t="s">
        <v>31</v>
      </c>
      <c r="H181" s="168" t="s">
        <v>31</v>
      </c>
      <c r="I181" s="168" t="s">
        <v>31</v>
      </c>
      <c r="J181" s="169">
        <v>12210.75</v>
      </c>
      <c r="K181" s="168" t="s">
        <v>520</v>
      </c>
      <c r="L181" s="169">
        <v>15263.44</v>
      </c>
      <c r="M181" s="170" t="s">
        <v>31</v>
      </c>
      <c r="N181" s="171" t="s">
        <v>31</v>
      </c>
      <c r="T181" s="137" t="s">
        <v>236</v>
      </c>
    </row>
    <row r="182" spans="1:23" s="132" customFormat="1" x14ac:dyDescent="0.2">
      <c r="A182" s="167"/>
      <c r="B182" s="166" t="s">
        <v>238</v>
      </c>
      <c r="C182" s="904" t="s">
        <v>239</v>
      </c>
      <c r="D182" s="904"/>
      <c r="E182" s="904"/>
      <c r="F182" s="168" t="s">
        <v>31</v>
      </c>
      <c r="G182" s="168" t="s">
        <v>31</v>
      </c>
      <c r="H182" s="168" t="s">
        <v>31</v>
      </c>
      <c r="I182" s="168" t="s">
        <v>31</v>
      </c>
      <c r="J182" s="169">
        <v>1270.44</v>
      </c>
      <c r="K182" s="168" t="s">
        <v>520</v>
      </c>
      <c r="L182" s="169">
        <v>1588.05</v>
      </c>
      <c r="M182" s="170" t="s">
        <v>31</v>
      </c>
      <c r="N182" s="171" t="s">
        <v>31</v>
      </c>
      <c r="T182" s="137" t="s">
        <v>239</v>
      </c>
    </row>
    <row r="183" spans="1:23" s="132" customFormat="1" x14ac:dyDescent="0.2">
      <c r="A183" s="167"/>
      <c r="B183" s="166" t="s">
        <v>256</v>
      </c>
      <c r="C183" s="904" t="s">
        <v>257</v>
      </c>
      <c r="D183" s="904"/>
      <c r="E183" s="904"/>
      <c r="F183" s="168" t="s">
        <v>31</v>
      </c>
      <c r="G183" s="168" t="s">
        <v>31</v>
      </c>
      <c r="H183" s="168" t="s">
        <v>31</v>
      </c>
      <c r="I183" s="168" t="s">
        <v>31</v>
      </c>
      <c r="J183" s="169">
        <v>2230.48</v>
      </c>
      <c r="K183" s="168" t="s">
        <v>31</v>
      </c>
      <c r="L183" s="169">
        <v>2230.48</v>
      </c>
      <c r="M183" s="170" t="s">
        <v>31</v>
      </c>
      <c r="N183" s="171" t="s">
        <v>31</v>
      </c>
      <c r="T183" s="137" t="s">
        <v>257</v>
      </c>
    </row>
    <row r="184" spans="1:23" s="132" customFormat="1" x14ac:dyDescent="0.2">
      <c r="A184" s="167"/>
      <c r="B184" s="166" t="s">
        <v>31</v>
      </c>
      <c r="C184" s="904" t="s">
        <v>258</v>
      </c>
      <c r="D184" s="904"/>
      <c r="E184" s="904"/>
      <c r="F184" s="168" t="s">
        <v>241</v>
      </c>
      <c r="G184" s="168" t="s">
        <v>3158</v>
      </c>
      <c r="H184" s="168" t="s">
        <v>520</v>
      </c>
      <c r="I184" s="168" t="s">
        <v>3159</v>
      </c>
      <c r="J184" s="169" t="s">
        <v>31</v>
      </c>
      <c r="K184" s="168" t="s">
        <v>31</v>
      </c>
      <c r="L184" s="169" t="s">
        <v>31</v>
      </c>
      <c r="M184" s="170" t="s">
        <v>31</v>
      </c>
      <c r="N184" s="171" t="s">
        <v>31</v>
      </c>
      <c r="U184" s="137" t="s">
        <v>258</v>
      </c>
    </row>
    <row r="185" spans="1:23" s="132" customFormat="1" x14ac:dyDescent="0.2">
      <c r="A185" s="167"/>
      <c r="B185" s="166" t="s">
        <v>31</v>
      </c>
      <c r="C185" s="904" t="s">
        <v>240</v>
      </c>
      <c r="D185" s="904"/>
      <c r="E185" s="904"/>
      <c r="F185" s="168" t="s">
        <v>241</v>
      </c>
      <c r="G185" s="168" t="s">
        <v>3160</v>
      </c>
      <c r="H185" s="168" t="s">
        <v>520</v>
      </c>
      <c r="I185" s="168" t="s">
        <v>3161</v>
      </c>
      <c r="J185" s="169" t="s">
        <v>31</v>
      </c>
      <c r="K185" s="168" t="s">
        <v>31</v>
      </c>
      <c r="L185" s="169" t="s">
        <v>31</v>
      </c>
      <c r="M185" s="170" t="s">
        <v>31</v>
      </c>
      <c r="N185" s="171" t="s">
        <v>31</v>
      </c>
      <c r="U185" s="137" t="s">
        <v>240</v>
      </c>
    </row>
    <row r="186" spans="1:23" s="132" customFormat="1" x14ac:dyDescent="0.2">
      <c r="A186" s="167"/>
      <c r="B186" s="166" t="s">
        <v>31</v>
      </c>
      <c r="C186" s="917" t="s">
        <v>244</v>
      </c>
      <c r="D186" s="917"/>
      <c r="E186" s="917"/>
      <c r="F186" s="159" t="s">
        <v>31</v>
      </c>
      <c r="G186" s="159" t="s">
        <v>31</v>
      </c>
      <c r="H186" s="159" t="s">
        <v>31</v>
      </c>
      <c r="I186" s="159" t="s">
        <v>31</v>
      </c>
      <c r="J186" s="160">
        <v>25917.89</v>
      </c>
      <c r="K186" s="159" t="s">
        <v>31</v>
      </c>
      <c r="L186" s="160">
        <v>31839.75</v>
      </c>
      <c r="M186" s="161" t="s">
        <v>31</v>
      </c>
      <c r="N186" s="162" t="s">
        <v>31</v>
      </c>
      <c r="V186" s="137" t="s">
        <v>244</v>
      </c>
    </row>
    <row r="187" spans="1:23" s="132" customFormat="1" x14ac:dyDescent="0.2">
      <c r="A187" s="167"/>
      <c r="B187" s="166" t="s">
        <v>31</v>
      </c>
      <c r="C187" s="904" t="s">
        <v>245</v>
      </c>
      <c r="D187" s="904"/>
      <c r="E187" s="904"/>
      <c r="F187" s="168" t="s">
        <v>31</v>
      </c>
      <c r="G187" s="168" t="s">
        <v>31</v>
      </c>
      <c r="H187" s="168" t="s">
        <v>31</v>
      </c>
      <c r="I187" s="168" t="s">
        <v>31</v>
      </c>
      <c r="J187" s="169" t="s">
        <v>31</v>
      </c>
      <c r="K187" s="168" t="s">
        <v>31</v>
      </c>
      <c r="L187" s="169">
        <v>15933.88</v>
      </c>
      <c r="M187" s="170" t="s">
        <v>31</v>
      </c>
      <c r="N187" s="171" t="s">
        <v>31</v>
      </c>
      <c r="U187" s="137" t="s">
        <v>245</v>
      </c>
    </row>
    <row r="188" spans="1:23" s="132" customFormat="1" ht="22.5" x14ac:dyDescent="0.2">
      <c r="A188" s="167"/>
      <c r="B188" s="166" t="s">
        <v>892</v>
      </c>
      <c r="C188" s="904" t="s">
        <v>893</v>
      </c>
      <c r="D188" s="904"/>
      <c r="E188" s="904"/>
      <c r="F188" s="168" t="s">
        <v>144</v>
      </c>
      <c r="G188" s="168" t="s">
        <v>248</v>
      </c>
      <c r="H188" s="168" t="s">
        <v>31</v>
      </c>
      <c r="I188" s="168" t="s">
        <v>248</v>
      </c>
      <c r="J188" s="169" t="s">
        <v>31</v>
      </c>
      <c r="K188" s="168" t="s">
        <v>31</v>
      </c>
      <c r="L188" s="169">
        <v>15137.19</v>
      </c>
      <c r="M188" s="170" t="s">
        <v>31</v>
      </c>
      <c r="N188" s="171" t="s">
        <v>31</v>
      </c>
      <c r="U188" s="137" t="s">
        <v>893</v>
      </c>
    </row>
    <row r="189" spans="1:23" s="132" customFormat="1" ht="22.5" x14ac:dyDescent="0.2">
      <c r="A189" s="167"/>
      <c r="B189" s="166" t="s">
        <v>894</v>
      </c>
      <c r="C189" s="904" t="s">
        <v>895</v>
      </c>
      <c r="D189" s="904"/>
      <c r="E189" s="904"/>
      <c r="F189" s="168" t="s">
        <v>144</v>
      </c>
      <c r="G189" s="168" t="s">
        <v>554</v>
      </c>
      <c r="H189" s="168" t="s">
        <v>31</v>
      </c>
      <c r="I189" s="168" t="s">
        <v>554</v>
      </c>
      <c r="J189" s="169" t="s">
        <v>31</v>
      </c>
      <c r="K189" s="168" t="s">
        <v>31</v>
      </c>
      <c r="L189" s="169">
        <v>10357.02</v>
      </c>
      <c r="M189" s="170" t="s">
        <v>31</v>
      </c>
      <c r="N189" s="171" t="s">
        <v>31</v>
      </c>
      <c r="U189" s="137" t="s">
        <v>895</v>
      </c>
    </row>
    <row r="190" spans="1:23" s="132" customFormat="1" x14ac:dyDescent="0.2">
      <c r="A190" s="172"/>
      <c r="B190" s="173"/>
      <c r="C190" s="918" t="s">
        <v>252</v>
      </c>
      <c r="D190" s="918"/>
      <c r="E190" s="918"/>
      <c r="F190" s="174" t="s">
        <v>31</v>
      </c>
      <c r="G190" s="174" t="s">
        <v>31</v>
      </c>
      <c r="H190" s="174" t="s">
        <v>31</v>
      </c>
      <c r="I190" s="174" t="s">
        <v>31</v>
      </c>
      <c r="J190" s="175" t="s">
        <v>31</v>
      </c>
      <c r="K190" s="174" t="s">
        <v>31</v>
      </c>
      <c r="L190" s="175">
        <v>57333.96</v>
      </c>
      <c r="M190" s="161" t="s">
        <v>31</v>
      </c>
      <c r="N190" s="176" t="s">
        <v>31</v>
      </c>
      <c r="W190" s="137" t="s">
        <v>252</v>
      </c>
    </row>
    <row r="191" spans="1:23" s="132" customFormat="1" ht="22.5" x14ac:dyDescent="0.2">
      <c r="A191" s="157" t="s">
        <v>351</v>
      </c>
      <c r="B191" s="158" t="s">
        <v>3162</v>
      </c>
      <c r="C191" s="917" t="s">
        <v>3163</v>
      </c>
      <c r="D191" s="917"/>
      <c r="E191" s="917"/>
      <c r="F191" s="159" t="s">
        <v>178</v>
      </c>
      <c r="G191" s="159" t="s">
        <v>31</v>
      </c>
      <c r="H191" s="159" t="s">
        <v>31</v>
      </c>
      <c r="I191" s="159" t="s">
        <v>225</v>
      </c>
      <c r="J191" s="160" t="s">
        <v>31</v>
      </c>
      <c r="K191" s="159" t="s">
        <v>31</v>
      </c>
      <c r="L191" s="160" t="s">
        <v>31</v>
      </c>
      <c r="M191" s="161" t="s">
        <v>31</v>
      </c>
      <c r="N191" s="162" t="s">
        <v>31</v>
      </c>
      <c r="Q191" s="137" t="s">
        <v>3163</v>
      </c>
    </row>
    <row r="192" spans="1:23" s="132" customFormat="1" ht="33.75" x14ac:dyDescent="0.2">
      <c r="A192" s="165"/>
      <c r="B192" s="166" t="s">
        <v>518</v>
      </c>
      <c r="C192" s="904" t="s">
        <v>519</v>
      </c>
      <c r="D192" s="904"/>
      <c r="E192" s="904"/>
      <c r="F192" s="904"/>
      <c r="G192" s="904"/>
      <c r="H192" s="904"/>
      <c r="I192" s="904"/>
      <c r="J192" s="904"/>
      <c r="K192" s="904"/>
      <c r="L192" s="904"/>
      <c r="M192" s="904"/>
      <c r="N192" s="912"/>
      <c r="S192" s="137" t="s">
        <v>519</v>
      </c>
    </row>
    <row r="193" spans="1:23" s="132" customFormat="1" x14ac:dyDescent="0.2">
      <c r="A193" s="167"/>
      <c r="B193" s="166" t="s">
        <v>225</v>
      </c>
      <c r="C193" s="904" t="s">
        <v>255</v>
      </c>
      <c r="D193" s="904"/>
      <c r="E193" s="904"/>
      <c r="F193" s="168" t="s">
        <v>31</v>
      </c>
      <c r="G193" s="168" t="s">
        <v>31</v>
      </c>
      <c r="H193" s="168" t="s">
        <v>31</v>
      </c>
      <c r="I193" s="168" t="s">
        <v>31</v>
      </c>
      <c r="J193" s="169">
        <v>257.82</v>
      </c>
      <c r="K193" s="168" t="s">
        <v>520</v>
      </c>
      <c r="L193" s="169">
        <v>322.27999999999997</v>
      </c>
      <c r="M193" s="170" t="s">
        <v>31</v>
      </c>
      <c r="N193" s="171" t="s">
        <v>31</v>
      </c>
      <c r="T193" s="137" t="s">
        <v>255</v>
      </c>
    </row>
    <row r="194" spans="1:23" s="132" customFormat="1" x14ac:dyDescent="0.2">
      <c r="A194" s="167"/>
      <c r="B194" s="166" t="s">
        <v>235</v>
      </c>
      <c r="C194" s="904" t="s">
        <v>236</v>
      </c>
      <c r="D194" s="904"/>
      <c r="E194" s="904"/>
      <c r="F194" s="168" t="s">
        <v>31</v>
      </c>
      <c r="G194" s="168" t="s">
        <v>31</v>
      </c>
      <c r="H194" s="168" t="s">
        <v>31</v>
      </c>
      <c r="I194" s="168" t="s">
        <v>31</v>
      </c>
      <c r="J194" s="169">
        <v>593.15</v>
      </c>
      <c r="K194" s="168" t="s">
        <v>520</v>
      </c>
      <c r="L194" s="169">
        <v>741.44</v>
      </c>
      <c r="M194" s="170" t="s">
        <v>31</v>
      </c>
      <c r="N194" s="171" t="s">
        <v>31</v>
      </c>
      <c r="T194" s="137" t="s">
        <v>236</v>
      </c>
    </row>
    <row r="195" spans="1:23" s="132" customFormat="1" x14ac:dyDescent="0.2">
      <c r="A195" s="167"/>
      <c r="B195" s="166" t="s">
        <v>238</v>
      </c>
      <c r="C195" s="904" t="s">
        <v>239</v>
      </c>
      <c r="D195" s="904"/>
      <c r="E195" s="904"/>
      <c r="F195" s="168" t="s">
        <v>31</v>
      </c>
      <c r="G195" s="168" t="s">
        <v>31</v>
      </c>
      <c r="H195" s="168" t="s">
        <v>31</v>
      </c>
      <c r="I195" s="168" t="s">
        <v>31</v>
      </c>
      <c r="J195" s="169">
        <v>75.02</v>
      </c>
      <c r="K195" s="168" t="s">
        <v>520</v>
      </c>
      <c r="L195" s="169">
        <v>93.78</v>
      </c>
      <c r="M195" s="170" t="s">
        <v>31</v>
      </c>
      <c r="N195" s="171" t="s">
        <v>31</v>
      </c>
      <c r="T195" s="137" t="s">
        <v>239</v>
      </c>
    </row>
    <row r="196" spans="1:23" s="132" customFormat="1" x14ac:dyDescent="0.2">
      <c r="A196" s="167"/>
      <c r="B196" s="166" t="s">
        <v>256</v>
      </c>
      <c r="C196" s="904" t="s">
        <v>257</v>
      </c>
      <c r="D196" s="904"/>
      <c r="E196" s="904"/>
      <c r="F196" s="168" t="s">
        <v>31</v>
      </c>
      <c r="G196" s="168" t="s">
        <v>31</v>
      </c>
      <c r="H196" s="168" t="s">
        <v>31</v>
      </c>
      <c r="I196" s="168" t="s">
        <v>31</v>
      </c>
      <c r="J196" s="169">
        <v>37.01</v>
      </c>
      <c r="K196" s="168" t="s">
        <v>31</v>
      </c>
      <c r="L196" s="169">
        <v>37.01</v>
      </c>
      <c r="M196" s="170" t="s">
        <v>31</v>
      </c>
      <c r="N196" s="171" t="s">
        <v>31</v>
      </c>
      <c r="T196" s="137" t="s">
        <v>257</v>
      </c>
    </row>
    <row r="197" spans="1:23" s="132" customFormat="1" x14ac:dyDescent="0.2">
      <c r="A197" s="167"/>
      <c r="B197" s="166" t="s">
        <v>31</v>
      </c>
      <c r="C197" s="904" t="s">
        <v>258</v>
      </c>
      <c r="D197" s="904"/>
      <c r="E197" s="904"/>
      <c r="F197" s="168" t="s">
        <v>241</v>
      </c>
      <c r="G197" s="168" t="s">
        <v>3164</v>
      </c>
      <c r="H197" s="168" t="s">
        <v>520</v>
      </c>
      <c r="I197" s="168" t="s">
        <v>3165</v>
      </c>
      <c r="J197" s="169" t="s">
        <v>31</v>
      </c>
      <c r="K197" s="168" t="s">
        <v>31</v>
      </c>
      <c r="L197" s="169" t="s">
        <v>31</v>
      </c>
      <c r="M197" s="170" t="s">
        <v>31</v>
      </c>
      <c r="N197" s="171" t="s">
        <v>31</v>
      </c>
      <c r="U197" s="137" t="s">
        <v>258</v>
      </c>
    </row>
    <row r="198" spans="1:23" s="132" customFormat="1" x14ac:dyDescent="0.2">
      <c r="A198" s="167"/>
      <c r="B198" s="166" t="s">
        <v>31</v>
      </c>
      <c r="C198" s="904" t="s">
        <v>240</v>
      </c>
      <c r="D198" s="904"/>
      <c r="E198" s="904"/>
      <c r="F198" s="168" t="s">
        <v>241</v>
      </c>
      <c r="G198" s="168" t="s">
        <v>962</v>
      </c>
      <c r="H198" s="168" t="s">
        <v>520</v>
      </c>
      <c r="I198" s="168" t="s">
        <v>2384</v>
      </c>
      <c r="J198" s="169" t="s">
        <v>31</v>
      </c>
      <c r="K198" s="168" t="s">
        <v>31</v>
      </c>
      <c r="L198" s="169" t="s">
        <v>31</v>
      </c>
      <c r="M198" s="170" t="s">
        <v>31</v>
      </c>
      <c r="N198" s="171" t="s">
        <v>31</v>
      </c>
      <c r="U198" s="137" t="s">
        <v>240</v>
      </c>
    </row>
    <row r="199" spans="1:23" s="132" customFormat="1" x14ac:dyDescent="0.2">
      <c r="A199" s="167"/>
      <c r="B199" s="166" t="s">
        <v>31</v>
      </c>
      <c r="C199" s="917" t="s">
        <v>244</v>
      </c>
      <c r="D199" s="917"/>
      <c r="E199" s="917"/>
      <c r="F199" s="159" t="s">
        <v>31</v>
      </c>
      <c r="G199" s="159" t="s">
        <v>31</v>
      </c>
      <c r="H199" s="159" t="s">
        <v>31</v>
      </c>
      <c r="I199" s="159" t="s">
        <v>31</v>
      </c>
      <c r="J199" s="160">
        <v>887.98</v>
      </c>
      <c r="K199" s="159" t="s">
        <v>31</v>
      </c>
      <c r="L199" s="160">
        <v>1100.73</v>
      </c>
      <c r="M199" s="161" t="s">
        <v>31</v>
      </c>
      <c r="N199" s="162" t="s">
        <v>31</v>
      </c>
      <c r="V199" s="137" t="s">
        <v>244</v>
      </c>
    </row>
    <row r="200" spans="1:23" s="132" customFormat="1" x14ac:dyDescent="0.2">
      <c r="A200" s="167"/>
      <c r="B200" s="166" t="s">
        <v>31</v>
      </c>
      <c r="C200" s="904" t="s">
        <v>245</v>
      </c>
      <c r="D200" s="904"/>
      <c r="E200" s="904"/>
      <c r="F200" s="168" t="s">
        <v>31</v>
      </c>
      <c r="G200" s="168" t="s">
        <v>31</v>
      </c>
      <c r="H200" s="168" t="s">
        <v>31</v>
      </c>
      <c r="I200" s="168" t="s">
        <v>31</v>
      </c>
      <c r="J200" s="169" t="s">
        <v>31</v>
      </c>
      <c r="K200" s="168" t="s">
        <v>31</v>
      </c>
      <c r="L200" s="169">
        <v>416.06</v>
      </c>
      <c r="M200" s="170" t="s">
        <v>31</v>
      </c>
      <c r="N200" s="171" t="s">
        <v>31</v>
      </c>
      <c r="U200" s="137" t="s">
        <v>245</v>
      </c>
    </row>
    <row r="201" spans="1:23" s="132" customFormat="1" ht="22.5" x14ac:dyDescent="0.2">
      <c r="A201" s="167"/>
      <c r="B201" s="166" t="s">
        <v>892</v>
      </c>
      <c r="C201" s="904" t="s">
        <v>893</v>
      </c>
      <c r="D201" s="904"/>
      <c r="E201" s="904"/>
      <c r="F201" s="168" t="s">
        <v>144</v>
      </c>
      <c r="G201" s="168" t="s">
        <v>248</v>
      </c>
      <c r="H201" s="168" t="s">
        <v>31</v>
      </c>
      <c r="I201" s="168" t="s">
        <v>248</v>
      </c>
      <c r="J201" s="169" t="s">
        <v>31</v>
      </c>
      <c r="K201" s="168" t="s">
        <v>31</v>
      </c>
      <c r="L201" s="169">
        <v>395.26</v>
      </c>
      <c r="M201" s="170" t="s">
        <v>31</v>
      </c>
      <c r="N201" s="171" t="s">
        <v>31</v>
      </c>
      <c r="U201" s="137" t="s">
        <v>893</v>
      </c>
    </row>
    <row r="202" spans="1:23" s="132" customFormat="1" ht="22.5" x14ac:dyDescent="0.2">
      <c r="A202" s="167"/>
      <c r="B202" s="166" t="s">
        <v>894</v>
      </c>
      <c r="C202" s="904" t="s">
        <v>895</v>
      </c>
      <c r="D202" s="904"/>
      <c r="E202" s="904"/>
      <c r="F202" s="168" t="s">
        <v>144</v>
      </c>
      <c r="G202" s="168" t="s">
        <v>554</v>
      </c>
      <c r="H202" s="168" t="s">
        <v>31</v>
      </c>
      <c r="I202" s="168" t="s">
        <v>554</v>
      </c>
      <c r="J202" s="169" t="s">
        <v>31</v>
      </c>
      <c r="K202" s="168" t="s">
        <v>31</v>
      </c>
      <c r="L202" s="169">
        <v>270.44</v>
      </c>
      <c r="M202" s="170" t="s">
        <v>31</v>
      </c>
      <c r="N202" s="171" t="s">
        <v>31</v>
      </c>
      <c r="U202" s="137" t="s">
        <v>895</v>
      </c>
    </row>
    <row r="203" spans="1:23" s="132" customFormat="1" x14ac:dyDescent="0.2">
      <c r="A203" s="172"/>
      <c r="B203" s="173"/>
      <c r="C203" s="918" t="s">
        <v>252</v>
      </c>
      <c r="D203" s="918"/>
      <c r="E203" s="918"/>
      <c r="F203" s="174" t="s">
        <v>31</v>
      </c>
      <c r="G203" s="174" t="s">
        <v>31</v>
      </c>
      <c r="H203" s="174" t="s">
        <v>31</v>
      </c>
      <c r="I203" s="174" t="s">
        <v>31</v>
      </c>
      <c r="J203" s="175" t="s">
        <v>31</v>
      </c>
      <c r="K203" s="174" t="s">
        <v>31</v>
      </c>
      <c r="L203" s="175">
        <v>1766.43</v>
      </c>
      <c r="M203" s="161" t="s">
        <v>31</v>
      </c>
      <c r="N203" s="176" t="s">
        <v>31</v>
      </c>
      <c r="W203" s="137" t="s">
        <v>252</v>
      </c>
    </row>
    <row r="204" spans="1:23" s="132" customFormat="1" ht="33.75" x14ac:dyDescent="0.2">
      <c r="A204" s="157" t="s">
        <v>356</v>
      </c>
      <c r="B204" s="158" t="s">
        <v>3166</v>
      </c>
      <c r="C204" s="917" t="s">
        <v>3167</v>
      </c>
      <c r="D204" s="917"/>
      <c r="E204" s="917"/>
      <c r="F204" s="159" t="s">
        <v>3168</v>
      </c>
      <c r="G204" s="159" t="s">
        <v>31</v>
      </c>
      <c r="H204" s="159" t="s">
        <v>31</v>
      </c>
      <c r="I204" s="159" t="s">
        <v>225</v>
      </c>
      <c r="J204" s="160" t="s">
        <v>31</v>
      </c>
      <c r="K204" s="159" t="s">
        <v>31</v>
      </c>
      <c r="L204" s="160" t="s">
        <v>31</v>
      </c>
      <c r="M204" s="161" t="s">
        <v>31</v>
      </c>
      <c r="N204" s="162" t="s">
        <v>31</v>
      </c>
      <c r="Q204" s="137" t="s">
        <v>3167</v>
      </c>
    </row>
    <row r="205" spans="1:23" s="132" customFormat="1" ht="33.75" x14ac:dyDescent="0.2">
      <c r="A205" s="165"/>
      <c r="B205" s="166" t="s">
        <v>518</v>
      </c>
      <c r="C205" s="904" t="s">
        <v>519</v>
      </c>
      <c r="D205" s="904"/>
      <c r="E205" s="904"/>
      <c r="F205" s="904"/>
      <c r="G205" s="904"/>
      <c r="H205" s="904"/>
      <c r="I205" s="904"/>
      <c r="J205" s="904"/>
      <c r="K205" s="904"/>
      <c r="L205" s="904"/>
      <c r="M205" s="904"/>
      <c r="N205" s="912"/>
      <c r="S205" s="137" t="s">
        <v>519</v>
      </c>
    </row>
    <row r="206" spans="1:23" s="132" customFormat="1" x14ac:dyDescent="0.2">
      <c r="A206" s="167"/>
      <c r="B206" s="166" t="s">
        <v>225</v>
      </c>
      <c r="C206" s="904" t="s">
        <v>255</v>
      </c>
      <c r="D206" s="904"/>
      <c r="E206" s="904"/>
      <c r="F206" s="168" t="s">
        <v>31</v>
      </c>
      <c r="G206" s="168" t="s">
        <v>31</v>
      </c>
      <c r="H206" s="168" t="s">
        <v>31</v>
      </c>
      <c r="I206" s="168" t="s">
        <v>31</v>
      </c>
      <c r="J206" s="169">
        <v>37.130000000000003</v>
      </c>
      <c r="K206" s="168" t="s">
        <v>520</v>
      </c>
      <c r="L206" s="169">
        <v>46.41</v>
      </c>
      <c r="M206" s="170" t="s">
        <v>31</v>
      </c>
      <c r="N206" s="171" t="s">
        <v>31</v>
      </c>
      <c r="T206" s="137" t="s">
        <v>255</v>
      </c>
    </row>
    <row r="207" spans="1:23" s="132" customFormat="1" x14ac:dyDescent="0.2">
      <c r="A207" s="167"/>
      <c r="B207" s="166" t="s">
        <v>235</v>
      </c>
      <c r="C207" s="904" t="s">
        <v>236</v>
      </c>
      <c r="D207" s="904"/>
      <c r="E207" s="904"/>
      <c r="F207" s="168" t="s">
        <v>31</v>
      </c>
      <c r="G207" s="168" t="s">
        <v>31</v>
      </c>
      <c r="H207" s="168" t="s">
        <v>31</v>
      </c>
      <c r="I207" s="168" t="s">
        <v>31</v>
      </c>
      <c r="J207" s="169">
        <v>132.21</v>
      </c>
      <c r="K207" s="168" t="s">
        <v>520</v>
      </c>
      <c r="L207" s="169">
        <v>165.26</v>
      </c>
      <c r="M207" s="170" t="s">
        <v>31</v>
      </c>
      <c r="N207" s="171" t="s">
        <v>31</v>
      </c>
      <c r="T207" s="137" t="s">
        <v>236</v>
      </c>
    </row>
    <row r="208" spans="1:23" s="132" customFormat="1" x14ac:dyDescent="0.2">
      <c r="A208" s="167"/>
      <c r="B208" s="166" t="s">
        <v>238</v>
      </c>
      <c r="C208" s="904" t="s">
        <v>239</v>
      </c>
      <c r="D208" s="904"/>
      <c r="E208" s="904"/>
      <c r="F208" s="168" t="s">
        <v>31</v>
      </c>
      <c r="G208" s="168" t="s">
        <v>31</v>
      </c>
      <c r="H208" s="168" t="s">
        <v>31</v>
      </c>
      <c r="I208" s="168" t="s">
        <v>31</v>
      </c>
      <c r="J208" s="169">
        <v>18.329999999999998</v>
      </c>
      <c r="K208" s="168" t="s">
        <v>520</v>
      </c>
      <c r="L208" s="169">
        <v>22.91</v>
      </c>
      <c r="M208" s="170" t="s">
        <v>31</v>
      </c>
      <c r="N208" s="171" t="s">
        <v>31</v>
      </c>
      <c r="T208" s="137" t="s">
        <v>239</v>
      </c>
    </row>
    <row r="209" spans="1:24" s="132" customFormat="1" x14ac:dyDescent="0.2">
      <c r="A209" s="167"/>
      <c r="B209" s="166" t="s">
        <v>256</v>
      </c>
      <c r="C209" s="904" t="s">
        <v>257</v>
      </c>
      <c r="D209" s="904"/>
      <c r="E209" s="904"/>
      <c r="F209" s="168" t="s">
        <v>31</v>
      </c>
      <c r="G209" s="168" t="s">
        <v>31</v>
      </c>
      <c r="H209" s="168" t="s">
        <v>31</v>
      </c>
      <c r="I209" s="168" t="s">
        <v>31</v>
      </c>
      <c r="J209" s="169">
        <v>0.74</v>
      </c>
      <c r="K209" s="168" t="s">
        <v>31</v>
      </c>
      <c r="L209" s="169">
        <v>0.74</v>
      </c>
      <c r="M209" s="170" t="s">
        <v>31</v>
      </c>
      <c r="N209" s="171" t="s">
        <v>31</v>
      </c>
      <c r="T209" s="137" t="s">
        <v>257</v>
      </c>
    </row>
    <row r="210" spans="1:24" s="132" customFormat="1" x14ac:dyDescent="0.2">
      <c r="A210" s="167"/>
      <c r="B210" s="166" t="s">
        <v>31</v>
      </c>
      <c r="C210" s="904" t="s">
        <v>258</v>
      </c>
      <c r="D210" s="904"/>
      <c r="E210" s="904"/>
      <c r="F210" s="168" t="s">
        <v>241</v>
      </c>
      <c r="G210" s="168" t="s">
        <v>3169</v>
      </c>
      <c r="H210" s="168" t="s">
        <v>520</v>
      </c>
      <c r="I210" s="168" t="s">
        <v>3170</v>
      </c>
      <c r="J210" s="169" t="s">
        <v>31</v>
      </c>
      <c r="K210" s="168" t="s">
        <v>31</v>
      </c>
      <c r="L210" s="169" t="s">
        <v>31</v>
      </c>
      <c r="M210" s="170" t="s">
        <v>31</v>
      </c>
      <c r="N210" s="171" t="s">
        <v>31</v>
      </c>
      <c r="U210" s="137" t="s">
        <v>258</v>
      </c>
    </row>
    <row r="211" spans="1:24" s="132" customFormat="1" x14ac:dyDescent="0.2">
      <c r="A211" s="167"/>
      <c r="B211" s="166" t="s">
        <v>31</v>
      </c>
      <c r="C211" s="904" t="s">
        <v>240</v>
      </c>
      <c r="D211" s="904"/>
      <c r="E211" s="904"/>
      <c r="F211" s="168" t="s">
        <v>241</v>
      </c>
      <c r="G211" s="168" t="s">
        <v>3086</v>
      </c>
      <c r="H211" s="168" t="s">
        <v>520</v>
      </c>
      <c r="I211" s="168" t="s">
        <v>3171</v>
      </c>
      <c r="J211" s="169" t="s">
        <v>31</v>
      </c>
      <c r="K211" s="168" t="s">
        <v>31</v>
      </c>
      <c r="L211" s="169" t="s">
        <v>31</v>
      </c>
      <c r="M211" s="170" t="s">
        <v>31</v>
      </c>
      <c r="N211" s="171" t="s">
        <v>31</v>
      </c>
      <c r="U211" s="137" t="s">
        <v>240</v>
      </c>
    </row>
    <row r="212" spans="1:24" s="132" customFormat="1" x14ac:dyDescent="0.2">
      <c r="A212" s="167"/>
      <c r="B212" s="166" t="s">
        <v>31</v>
      </c>
      <c r="C212" s="917" t="s">
        <v>244</v>
      </c>
      <c r="D212" s="917"/>
      <c r="E212" s="917"/>
      <c r="F212" s="159" t="s">
        <v>31</v>
      </c>
      <c r="G212" s="159" t="s">
        <v>31</v>
      </c>
      <c r="H212" s="159" t="s">
        <v>31</v>
      </c>
      <c r="I212" s="159" t="s">
        <v>31</v>
      </c>
      <c r="J212" s="160">
        <v>170.08</v>
      </c>
      <c r="K212" s="159" t="s">
        <v>31</v>
      </c>
      <c r="L212" s="160">
        <v>212.41</v>
      </c>
      <c r="M212" s="161" t="s">
        <v>31</v>
      </c>
      <c r="N212" s="162" t="s">
        <v>31</v>
      </c>
      <c r="V212" s="137" t="s">
        <v>244</v>
      </c>
    </row>
    <row r="213" spans="1:24" s="132" customFormat="1" x14ac:dyDescent="0.2">
      <c r="A213" s="167"/>
      <c r="B213" s="166" t="s">
        <v>31</v>
      </c>
      <c r="C213" s="904" t="s">
        <v>245</v>
      </c>
      <c r="D213" s="904"/>
      <c r="E213" s="904"/>
      <c r="F213" s="168" t="s">
        <v>31</v>
      </c>
      <c r="G213" s="168" t="s">
        <v>31</v>
      </c>
      <c r="H213" s="168" t="s">
        <v>31</v>
      </c>
      <c r="I213" s="168" t="s">
        <v>31</v>
      </c>
      <c r="J213" s="169" t="s">
        <v>31</v>
      </c>
      <c r="K213" s="168" t="s">
        <v>31</v>
      </c>
      <c r="L213" s="169">
        <v>69.319999999999993</v>
      </c>
      <c r="M213" s="170" t="s">
        <v>31</v>
      </c>
      <c r="N213" s="171" t="s">
        <v>31</v>
      </c>
      <c r="U213" s="137" t="s">
        <v>245</v>
      </c>
    </row>
    <row r="214" spans="1:24" s="132" customFormat="1" ht="22.5" x14ac:dyDescent="0.2">
      <c r="A214" s="167"/>
      <c r="B214" s="166" t="s">
        <v>892</v>
      </c>
      <c r="C214" s="904" t="s">
        <v>893</v>
      </c>
      <c r="D214" s="904"/>
      <c r="E214" s="904"/>
      <c r="F214" s="168" t="s">
        <v>144</v>
      </c>
      <c r="G214" s="168" t="s">
        <v>248</v>
      </c>
      <c r="H214" s="168" t="s">
        <v>31</v>
      </c>
      <c r="I214" s="168" t="s">
        <v>248</v>
      </c>
      <c r="J214" s="169" t="s">
        <v>31</v>
      </c>
      <c r="K214" s="168" t="s">
        <v>31</v>
      </c>
      <c r="L214" s="169">
        <v>65.849999999999994</v>
      </c>
      <c r="M214" s="170" t="s">
        <v>31</v>
      </c>
      <c r="N214" s="171" t="s">
        <v>31</v>
      </c>
      <c r="U214" s="137" t="s">
        <v>893</v>
      </c>
    </row>
    <row r="215" spans="1:24" s="132" customFormat="1" ht="22.5" x14ac:dyDescent="0.2">
      <c r="A215" s="167"/>
      <c r="B215" s="166" t="s">
        <v>894</v>
      </c>
      <c r="C215" s="904" t="s">
        <v>895</v>
      </c>
      <c r="D215" s="904"/>
      <c r="E215" s="904"/>
      <c r="F215" s="168" t="s">
        <v>144</v>
      </c>
      <c r="G215" s="168" t="s">
        <v>554</v>
      </c>
      <c r="H215" s="168" t="s">
        <v>31</v>
      </c>
      <c r="I215" s="168" t="s">
        <v>554</v>
      </c>
      <c r="J215" s="169" t="s">
        <v>31</v>
      </c>
      <c r="K215" s="168" t="s">
        <v>31</v>
      </c>
      <c r="L215" s="169">
        <v>45.06</v>
      </c>
      <c r="M215" s="170" t="s">
        <v>31</v>
      </c>
      <c r="N215" s="171" t="s">
        <v>31</v>
      </c>
      <c r="U215" s="137" t="s">
        <v>895</v>
      </c>
    </row>
    <row r="216" spans="1:24" s="132" customFormat="1" x14ac:dyDescent="0.2">
      <c r="A216" s="172"/>
      <c r="B216" s="173"/>
      <c r="C216" s="918" t="s">
        <v>252</v>
      </c>
      <c r="D216" s="918"/>
      <c r="E216" s="918"/>
      <c r="F216" s="174" t="s">
        <v>31</v>
      </c>
      <c r="G216" s="174" t="s">
        <v>31</v>
      </c>
      <c r="H216" s="174" t="s">
        <v>31</v>
      </c>
      <c r="I216" s="174" t="s">
        <v>31</v>
      </c>
      <c r="J216" s="175" t="s">
        <v>31</v>
      </c>
      <c r="K216" s="174" t="s">
        <v>31</v>
      </c>
      <c r="L216" s="175">
        <v>323.32</v>
      </c>
      <c r="M216" s="161" t="s">
        <v>31</v>
      </c>
      <c r="N216" s="176" t="s">
        <v>31</v>
      </c>
      <c r="W216" s="137" t="s">
        <v>252</v>
      </c>
    </row>
    <row r="217" spans="1:24" s="132" customFormat="1" ht="22.5" x14ac:dyDescent="0.2">
      <c r="A217" s="157" t="s">
        <v>359</v>
      </c>
      <c r="B217" s="158" t="s">
        <v>3172</v>
      </c>
      <c r="C217" s="917" t="s">
        <v>3173</v>
      </c>
      <c r="D217" s="917"/>
      <c r="E217" s="917"/>
      <c r="F217" s="159" t="s">
        <v>178</v>
      </c>
      <c r="G217" s="159" t="s">
        <v>31</v>
      </c>
      <c r="H217" s="159" t="s">
        <v>31</v>
      </c>
      <c r="I217" s="159" t="s">
        <v>225</v>
      </c>
      <c r="J217" s="160">
        <v>1341668.51</v>
      </c>
      <c r="K217" s="159" t="s">
        <v>706</v>
      </c>
      <c r="L217" s="160">
        <v>1357768.53</v>
      </c>
      <c r="M217" s="161" t="s">
        <v>31</v>
      </c>
      <c r="N217" s="162" t="s">
        <v>31</v>
      </c>
      <c r="Q217" s="137" t="s">
        <v>3173</v>
      </c>
    </row>
    <row r="218" spans="1:24" s="132" customFormat="1" x14ac:dyDescent="0.2">
      <c r="A218" s="163"/>
      <c r="B218" s="164"/>
      <c r="C218" s="904" t="s">
        <v>3174</v>
      </c>
      <c r="D218" s="904"/>
      <c r="E218" s="904"/>
      <c r="F218" s="904"/>
      <c r="G218" s="904"/>
      <c r="H218" s="904"/>
      <c r="I218" s="904"/>
      <c r="J218" s="904"/>
      <c r="K218" s="904"/>
      <c r="L218" s="904"/>
      <c r="M218" s="904"/>
      <c r="N218" s="912"/>
      <c r="X218" s="137" t="s">
        <v>3174</v>
      </c>
    </row>
    <row r="219" spans="1:24" s="132" customFormat="1" ht="22.5" x14ac:dyDescent="0.2">
      <c r="A219" s="165"/>
      <c r="B219" s="166" t="s">
        <v>708</v>
      </c>
      <c r="C219" s="904" t="s">
        <v>709</v>
      </c>
      <c r="D219" s="904"/>
      <c r="E219" s="904"/>
      <c r="F219" s="904"/>
      <c r="G219" s="904"/>
      <c r="H219" s="904"/>
      <c r="I219" s="904"/>
      <c r="J219" s="904"/>
      <c r="K219" s="904"/>
      <c r="L219" s="904"/>
      <c r="M219" s="904"/>
      <c r="N219" s="912"/>
      <c r="S219" s="137" t="s">
        <v>709</v>
      </c>
    </row>
    <row r="220" spans="1:24" s="132" customFormat="1" ht="22.5" x14ac:dyDescent="0.2">
      <c r="A220" s="157" t="s">
        <v>364</v>
      </c>
      <c r="B220" s="158" t="s">
        <v>3123</v>
      </c>
      <c r="C220" s="917" t="s">
        <v>3124</v>
      </c>
      <c r="D220" s="917"/>
      <c r="E220" s="917"/>
      <c r="F220" s="159" t="s">
        <v>744</v>
      </c>
      <c r="G220" s="159" t="s">
        <v>31</v>
      </c>
      <c r="H220" s="159" t="s">
        <v>31</v>
      </c>
      <c r="I220" s="159" t="s">
        <v>3175</v>
      </c>
      <c r="J220" s="160">
        <v>56.47</v>
      </c>
      <c r="K220" s="159" t="s">
        <v>787</v>
      </c>
      <c r="L220" s="160">
        <v>528.76</v>
      </c>
      <c r="M220" s="161" t="s">
        <v>31</v>
      </c>
      <c r="N220" s="162" t="s">
        <v>31</v>
      </c>
      <c r="Q220" s="137" t="s">
        <v>3124</v>
      </c>
    </row>
    <row r="221" spans="1:24" s="132" customFormat="1" x14ac:dyDescent="0.2">
      <c r="A221" s="163"/>
      <c r="B221" s="164"/>
      <c r="C221" s="904" t="s">
        <v>3176</v>
      </c>
      <c r="D221" s="904"/>
      <c r="E221" s="904"/>
      <c r="F221" s="904"/>
      <c r="G221" s="904"/>
      <c r="H221" s="904"/>
      <c r="I221" s="904"/>
      <c r="J221" s="904"/>
      <c r="K221" s="904"/>
      <c r="L221" s="904"/>
      <c r="M221" s="904"/>
      <c r="N221" s="912"/>
      <c r="R221" s="137" t="s">
        <v>3176</v>
      </c>
    </row>
    <row r="222" spans="1:24" s="132" customFormat="1" x14ac:dyDescent="0.2">
      <c r="A222" s="163"/>
      <c r="B222" s="164"/>
      <c r="C222" s="904" t="s">
        <v>3127</v>
      </c>
      <c r="D222" s="904"/>
      <c r="E222" s="904"/>
      <c r="F222" s="904"/>
      <c r="G222" s="904"/>
      <c r="H222" s="904"/>
      <c r="I222" s="904"/>
      <c r="J222" s="904"/>
      <c r="K222" s="904"/>
      <c r="L222" s="904"/>
      <c r="M222" s="904"/>
      <c r="N222" s="912"/>
      <c r="X222" s="137" t="s">
        <v>3127</v>
      </c>
    </row>
    <row r="223" spans="1:24" s="132" customFormat="1" ht="22.5" x14ac:dyDescent="0.2">
      <c r="A223" s="165"/>
      <c r="B223" s="166" t="s">
        <v>789</v>
      </c>
      <c r="C223" s="904" t="s">
        <v>790</v>
      </c>
      <c r="D223" s="904"/>
      <c r="E223" s="904"/>
      <c r="F223" s="904"/>
      <c r="G223" s="904"/>
      <c r="H223" s="904"/>
      <c r="I223" s="904"/>
      <c r="J223" s="904"/>
      <c r="K223" s="904"/>
      <c r="L223" s="904"/>
      <c r="M223" s="904"/>
      <c r="N223" s="912"/>
      <c r="S223" s="137" t="s">
        <v>790</v>
      </c>
    </row>
    <row r="224" spans="1:24" s="132" customFormat="1" ht="45" x14ac:dyDescent="0.2">
      <c r="A224" s="157" t="s">
        <v>366</v>
      </c>
      <c r="B224" s="158" t="s">
        <v>3177</v>
      </c>
      <c r="C224" s="917" t="s">
        <v>3178</v>
      </c>
      <c r="D224" s="917"/>
      <c r="E224" s="917"/>
      <c r="F224" s="159" t="s">
        <v>650</v>
      </c>
      <c r="G224" s="159" t="s">
        <v>31</v>
      </c>
      <c r="H224" s="159" t="s">
        <v>31</v>
      </c>
      <c r="I224" s="159" t="s">
        <v>736</v>
      </c>
      <c r="J224" s="160" t="s">
        <v>31</v>
      </c>
      <c r="K224" s="159" t="s">
        <v>31</v>
      </c>
      <c r="L224" s="160" t="s">
        <v>31</v>
      </c>
      <c r="M224" s="161" t="s">
        <v>31</v>
      </c>
      <c r="N224" s="162" t="s">
        <v>31</v>
      </c>
      <c r="Q224" s="137" t="s">
        <v>3178</v>
      </c>
    </row>
    <row r="225" spans="1:24" s="132" customFormat="1" x14ac:dyDescent="0.2">
      <c r="A225" s="163"/>
      <c r="B225" s="164"/>
      <c r="C225" s="904" t="s">
        <v>737</v>
      </c>
      <c r="D225" s="904"/>
      <c r="E225" s="904"/>
      <c r="F225" s="904"/>
      <c r="G225" s="904"/>
      <c r="H225" s="904"/>
      <c r="I225" s="904"/>
      <c r="J225" s="904"/>
      <c r="K225" s="904"/>
      <c r="L225" s="904"/>
      <c r="M225" s="904"/>
      <c r="N225" s="912"/>
      <c r="R225" s="137" t="s">
        <v>737</v>
      </c>
    </row>
    <row r="226" spans="1:24" s="132" customFormat="1" ht="33.75" x14ac:dyDescent="0.2">
      <c r="A226" s="165"/>
      <c r="B226" s="166" t="s">
        <v>518</v>
      </c>
      <c r="C226" s="904" t="s">
        <v>519</v>
      </c>
      <c r="D226" s="904"/>
      <c r="E226" s="904"/>
      <c r="F226" s="904"/>
      <c r="G226" s="904"/>
      <c r="H226" s="904"/>
      <c r="I226" s="904"/>
      <c r="J226" s="904"/>
      <c r="K226" s="904"/>
      <c r="L226" s="904"/>
      <c r="M226" s="904"/>
      <c r="N226" s="912"/>
      <c r="S226" s="137" t="s">
        <v>519</v>
      </c>
    </row>
    <row r="227" spans="1:24" s="132" customFormat="1" x14ac:dyDescent="0.2">
      <c r="A227" s="167"/>
      <c r="B227" s="166" t="s">
        <v>225</v>
      </c>
      <c r="C227" s="904" t="s">
        <v>255</v>
      </c>
      <c r="D227" s="904"/>
      <c r="E227" s="904"/>
      <c r="F227" s="168" t="s">
        <v>31</v>
      </c>
      <c r="G227" s="168" t="s">
        <v>31</v>
      </c>
      <c r="H227" s="168" t="s">
        <v>31</v>
      </c>
      <c r="I227" s="168" t="s">
        <v>31</v>
      </c>
      <c r="J227" s="169">
        <v>295.54000000000002</v>
      </c>
      <c r="K227" s="168" t="s">
        <v>520</v>
      </c>
      <c r="L227" s="169">
        <v>22.17</v>
      </c>
      <c r="M227" s="170" t="s">
        <v>31</v>
      </c>
      <c r="N227" s="171" t="s">
        <v>31</v>
      </c>
      <c r="T227" s="137" t="s">
        <v>255</v>
      </c>
    </row>
    <row r="228" spans="1:24" s="132" customFormat="1" x14ac:dyDescent="0.2">
      <c r="A228" s="167"/>
      <c r="B228" s="166" t="s">
        <v>235</v>
      </c>
      <c r="C228" s="904" t="s">
        <v>236</v>
      </c>
      <c r="D228" s="904"/>
      <c r="E228" s="904"/>
      <c r="F228" s="168" t="s">
        <v>31</v>
      </c>
      <c r="G228" s="168" t="s">
        <v>31</v>
      </c>
      <c r="H228" s="168" t="s">
        <v>31</v>
      </c>
      <c r="I228" s="168" t="s">
        <v>31</v>
      </c>
      <c r="J228" s="169">
        <v>57.96</v>
      </c>
      <c r="K228" s="168" t="s">
        <v>520</v>
      </c>
      <c r="L228" s="169">
        <v>4.3499999999999996</v>
      </c>
      <c r="M228" s="170" t="s">
        <v>31</v>
      </c>
      <c r="N228" s="171" t="s">
        <v>31</v>
      </c>
      <c r="T228" s="137" t="s">
        <v>236</v>
      </c>
    </row>
    <row r="229" spans="1:24" s="132" customFormat="1" x14ac:dyDescent="0.2">
      <c r="A229" s="167"/>
      <c r="B229" s="166" t="s">
        <v>238</v>
      </c>
      <c r="C229" s="904" t="s">
        <v>239</v>
      </c>
      <c r="D229" s="904"/>
      <c r="E229" s="904"/>
      <c r="F229" s="168" t="s">
        <v>31</v>
      </c>
      <c r="G229" s="168" t="s">
        <v>31</v>
      </c>
      <c r="H229" s="168" t="s">
        <v>31</v>
      </c>
      <c r="I229" s="168" t="s">
        <v>31</v>
      </c>
      <c r="J229" s="169">
        <v>8.0299999999999994</v>
      </c>
      <c r="K229" s="168" t="s">
        <v>520</v>
      </c>
      <c r="L229" s="169">
        <v>0.6</v>
      </c>
      <c r="M229" s="170" t="s">
        <v>31</v>
      </c>
      <c r="N229" s="171" t="s">
        <v>31</v>
      </c>
      <c r="T229" s="137" t="s">
        <v>239</v>
      </c>
    </row>
    <row r="230" spans="1:24" s="132" customFormat="1" x14ac:dyDescent="0.2">
      <c r="A230" s="167"/>
      <c r="B230" s="166" t="s">
        <v>256</v>
      </c>
      <c r="C230" s="904" t="s">
        <v>257</v>
      </c>
      <c r="D230" s="904"/>
      <c r="E230" s="904"/>
      <c r="F230" s="168" t="s">
        <v>31</v>
      </c>
      <c r="G230" s="168" t="s">
        <v>31</v>
      </c>
      <c r="H230" s="168" t="s">
        <v>31</v>
      </c>
      <c r="I230" s="168" t="s">
        <v>31</v>
      </c>
      <c r="J230" s="169">
        <v>187.08</v>
      </c>
      <c r="K230" s="168" t="s">
        <v>31</v>
      </c>
      <c r="L230" s="169">
        <v>11.22</v>
      </c>
      <c r="M230" s="170" t="s">
        <v>31</v>
      </c>
      <c r="N230" s="171" t="s">
        <v>31</v>
      </c>
      <c r="T230" s="137" t="s">
        <v>257</v>
      </c>
    </row>
    <row r="231" spans="1:24" s="132" customFormat="1" x14ac:dyDescent="0.2">
      <c r="A231" s="167"/>
      <c r="B231" s="166" t="s">
        <v>31</v>
      </c>
      <c r="C231" s="904" t="s">
        <v>258</v>
      </c>
      <c r="D231" s="904"/>
      <c r="E231" s="904"/>
      <c r="F231" s="168" t="s">
        <v>241</v>
      </c>
      <c r="G231" s="168" t="s">
        <v>3179</v>
      </c>
      <c r="H231" s="168" t="s">
        <v>520</v>
      </c>
      <c r="I231" s="168" t="s">
        <v>3180</v>
      </c>
      <c r="J231" s="169" t="s">
        <v>31</v>
      </c>
      <c r="K231" s="168" t="s">
        <v>31</v>
      </c>
      <c r="L231" s="169" t="s">
        <v>31</v>
      </c>
      <c r="M231" s="170" t="s">
        <v>31</v>
      </c>
      <c r="N231" s="171" t="s">
        <v>31</v>
      </c>
      <c r="U231" s="137" t="s">
        <v>258</v>
      </c>
    </row>
    <row r="232" spans="1:24" s="132" customFormat="1" x14ac:dyDescent="0.2">
      <c r="A232" s="167"/>
      <c r="B232" s="166" t="s">
        <v>31</v>
      </c>
      <c r="C232" s="904" t="s">
        <v>240</v>
      </c>
      <c r="D232" s="904"/>
      <c r="E232" s="904"/>
      <c r="F232" s="168" t="s">
        <v>241</v>
      </c>
      <c r="G232" s="168" t="s">
        <v>758</v>
      </c>
      <c r="H232" s="168" t="s">
        <v>520</v>
      </c>
      <c r="I232" s="168" t="s">
        <v>3181</v>
      </c>
      <c r="J232" s="169" t="s">
        <v>31</v>
      </c>
      <c r="K232" s="168" t="s">
        <v>31</v>
      </c>
      <c r="L232" s="169" t="s">
        <v>31</v>
      </c>
      <c r="M232" s="170" t="s">
        <v>31</v>
      </c>
      <c r="N232" s="171" t="s">
        <v>31</v>
      </c>
      <c r="U232" s="137" t="s">
        <v>240</v>
      </c>
    </row>
    <row r="233" spans="1:24" s="132" customFormat="1" x14ac:dyDescent="0.2">
      <c r="A233" s="167"/>
      <c r="B233" s="166" t="s">
        <v>31</v>
      </c>
      <c r="C233" s="917" t="s">
        <v>244</v>
      </c>
      <c r="D233" s="917"/>
      <c r="E233" s="917"/>
      <c r="F233" s="159" t="s">
        <v>31</v>
      </c>
      <c r="G233" s="159" t="s">
        <v>31</v>
      </c>
      <c r="H233" s="159" t="s">
        <v>31</v>
      </c>
      <c r="I233" s="159" t="s">
        <v>31</v>
      </c>
      <c r="J233" s="160">
        <v>540.58000000000004</v>
      </c>
      <c r="K233" s="159" t="s">
        <v>31</v>
      </c>
      <c r="L233" s="160">
        <v>37.74</v>
      </c>
      <c r="M233" s="161" t="s">
        <v>31</v>
      </c>
      <c r="N233" s="162" t="s">
        <v>31</v>
      </c>
      <c r="V233" s="137" t="s">
        <v>244</v>
      </c>
    </row>
    <row r="234" spans="1:24" s="132" customFormat="1" x14ac:dyDescent="0.2">
      <c r="A234" s="167"/>
      <c r="B234" s="166" t="s">
        <v>31</v>
      </c>
      <c r="C234" s="904" t="s">
        <v>245</v>
      </c>
      <c r="D234" s="904"/>
      <c r="E234" s="904"/>
      <c r="F234" s="168" t="s">
        <v>31</v>
      </c>
      <c r="G234" s="168" t="s">
        <v>31</v>
      </c>
      <c r="H234" s="168" t="s">
        <v>31</v>
      </c>
      <c r="I234" s="168" t="s">
        <v>31</v>
      </c>
      <c r="J234" s="169" t="s">
        <v>31</v>
      </c>
      <c r="K234" s="168" t="s">
        <v>31</v>
      </c>
      <c r="L234" s="169">
        <v>22.77</v>
      </c>
      <c r="M234" s="170" t="s">
        <v>31</v>
      </c>
      <c r="N234" s="171" t="s">
        <v>31</v>
      </c>
      <c r="U234" s="137" t="s">
        <v>245</v>
      </c>
    </row>
    <row r="235" spans="1:24" s="132" customFormat="1" ht="22.5" x14ac:dyDescent="0.2">
      <c r="A235" s="167"/>
      <c r="B235" s="166" t="s">
        <v>892</v>
      </c>
      <c r="C235" s="904" t="s">
        <v>893</v>
      </c>
      <c r="D235" s="904"/>
      <c r="E235" s="904"/>
      <c r="F235" s="168" t="s">
        <v>144</v>
      </c>
      <c r="G235" s="168" t="s">
        <v>248</v>
      </c>
      <c r="H235" s="168" t="s">
        <v>31</v>
      </c>
      <c r="I235" s="168" t="s">
        <v>248</v>
      </c>
      <c r="J235" s="169" t="s">
        <v>31</v>
      </c>
      <c r="K235" s="168" t="s">
        <v>31</v>
      </c>
      <c r="L235" s="169">
        <v>21.63</v>
      </c>
      <c r="M235" s="170" t="s">
        <v>31</v>
      </c>
      <c r="N235" s="171" t="s">
        <v>31</v>
      </c>
      <c r="U235" s="137" t="s">
        <v>893</v>
      </c>
    </row>
    <row r="236" spans="1:24" s="132" customFormat="1" ht="22.5" x14ac:dyDescent="0.2">
      <c r="A236" s="167"/>
      <c r="B236" s="166" t="s">
        <v>894</v>
      </c>
      <c r="C236" s="904" t="s">
        <v>895</v>
      </c>
      <c r="D236" s="904"/>
      <c r="E236" s="904"/>
      <c r="F236" s="168" t="s">
        <v>144</v>
      </c>
      <c r="G236" s="168" t="s">
        <v>554</v>
      </c>
      <c r="H236" s="168" t="s">
        <v>31</v>
      </c>
      <c r="I236" s="168" t="s">
        <v>554</v>
      </c>
      <c r="J236" s="169" t="s">
        <v>31</v>
      </c>
      <c r="K236" s="168" t="s">
        <v>31</v>
      </c>
      <c r="L236" s="169">
        <v>14.8</v>
      </c>
      <c r="M236" s="170" t="s">
        <v>31</v>
      </c>
      <c r="N236" s="171" t="s">
        <v>31</v>
      </c>
      <c r="U236" s="137" t="s">
        <v>895</v>
      </c>
    </row>
    <row r="237" spans="1:24" s="132" customFormat="1" x14ac:dyDescent="0.2">
      <c r="A237" s="172"/>
      <c r="B237" s="173"/>
      <c r="C237" s="918" t="s">
        <v>252</v>
      </c>
      <c r="D237" s="918"/>
      <c r="E237" s="918"/>
      <c r="F237" s="174" t="s">
        <v>31</v>
      </c>
      <c r="G237" s="174" t="s">
        <v>31</v>
      </c>
      <c r="H237" s="174" t="s">
        <v>31</v>
      </c>
      <c r="I237" s="174" t="s">
        <v>31</v>
      </c>
      <c r="J237" s="175" t="s">
        <v>31</v>
      </c>
      <c r="K237" s="174" t="s">
        <v>31</v>
      </c>
      <c r="L237" s="175">
        <v>74.17</v>
      </c>
      <c r="M237" s="161" t="s">
        <v>31</v>
      </c>
      <c r="N237" s="176" t="s">
        <v>31</v>
      </c>
      <c r="W237" s="137" t="s">
        <v>252</v>
      </c>
    </row>
    <row r="238" spans="1:24" s="132" customFormat="1" ht="22.5" x14ac:dyDescent="0.2">
      <c r="A238" s="157" t="s">
        <v>368</v>
      </c>
      <c r="B238" s="158" t="s">
        <v>3123</v>
      </c>
      <c r="C238" s="917" t="s">
        <v>3124</v>
      </c>
      <c r="D238" s="917"/>
      <c r="E238" s="917"/>
      <c r="F238" s="159" t="s">
        <v>744</v>
      </c>
      <c r="G238" s="159" t="s">
        <v>31</v>
      </c>
      <c r="H238" s="159" t="s">
        <v>31</v>
      </c>
      <c r="I238" s="159" t="s">
        <v>2266</v>
      </c>
      <c r="J238" s="160">
        <v>56.47</v>
      </c>
      <c r="K238" s="159" t="s">
        <v>787</v>
      </c>
      <c r="L238" s="160">
        <v>352.51</v>
      </c>
      <c r="M238" s="161" t="s">
        <v>31</v>
      </c>
      <c r="N238" s="162" t="s">
        <v>31</v>
      </c>
      <c r="Q238" s="137" t="s">
        <v>3124</v>
      </c>
    </row>
    <row r="239" spans="1:24" s="132" customFormat="1" x14ac:dyDescent="0.2">
      <c r="A239" s="163"/>
      <c r="B239" s="164"/>
      <c r="C239" s="904" t="s">
        <v>3182</v>
      </c>
      <c r="D239" s="904"/>
      <c r="E239" s="904"/>
      <c r="F239" s="904"/>
      <c r="G239" s="904"/>
      <c r="H239" s="904"/>
      <c r="I239" s="904"/>
      <c r="J239" s="904"/>
      <c r="K239" s="904"/>
      <c r="L239" s="904"/>
      <c r="M239" s="904"/>
      <c r="N239" s="912"/>
      <c r="R239" s="137" t="s">
        <v>3182</v>
      </c>
    </row>
    <row r="240" spans="1:24" s="132" customFormat="1" x14ac:dyDescent="0.2">
      <c r="A240" s="163"/>
      <c r="B240" s="164"/>
      <c r="C240" s="904" t="s">
        <v>3127</v>
      </c>
      <c r="D240" s="904"/>
      <c r="E240" s="904"/>
      <c r="F240" s="904"/>
      <c r="G240" s="904"/>
      <c r="H240" s="904"/>
      <c r="I240" s="904"/>
      <c r="J240" s="904"/>
      <c r="K240" s="904"/>
      <c r="L240" s="904"/>
      <c r="M240" s="904"/>
      <c r="N240" s="912"/>
      <c r="X240" s="137" t="s">
        <v>3127</v>
      </c>
    </row>
    <row r="241" spans="1:22" s="132" customFormat="1" ht="22.5" x14ac:dyDescent="0.2">
      <c r="A241" s="165"/>
      <c r="B241" s="166" t="s">
        <v>789</v>
      </c>
      <c r="C241" s="904" t="s">
        <v>790</v>
      </c>
      <c r="D241" s="904"/>
      <c r="E241" s="904"/>
      <c r="F241" s="904"/>
      <c r="G241" s="904"/>
      <c r="H241" s="904"/>
      <c r="I241" s="904"/>
      <c r="J241" s="904"/>
      <c r="K241" s="904"/>
      <c r="L241" s="904"/>
      <c r="M241" s="904"/>
      <c r="N241" s="912"/>
      <c r="S241" s="137" t="s">
        <v>790</v>
      </c>
    </row>
    <row r="242" spans="1:22" s="132" customFormat="1" ht="22.5" x14ac:dyDescent="0.2">
      <c r="A242" s="157" t="s">
        <v>370</v>
      </c>
      <c r="B242" s="158" t="s">
        <v>3183</v>
      </c>
      <c r="C242" s="917" t="s">
        <v>3184</v>
      </c>
      <c r="D242" s="917"/>
      <c r="E242" s="917"/>
      <c r="F242" s="159" t="s">
        <v>1037</v>
      </c>
      <c r="G242" s="159" t="s">
        <v>31</v>
      </c>
      <c r="H242" s="159" t="s">
        <v>31</v>
      </c>
      <c r="I242" s="159" t="s">
        <v>1094</v>
      </c>
      <c r="J242" s="160">
        <v>220895.98</v>
      </c>
      <c r="K242" s="159" t="s">
        <v>31</v>
      </c>
      <c r="L242" s="160">
        <v>2253.14</v>
      </c>
      <c r="M242" s="161" t="s">
        <v>31</v>
      </c>
      <c r="N242" s="162" t="s">
        <v>31</v>
      </c>
      <c r="Q242" s="137" t="s">
        <v>3184</v>
      </c>
    </row>
    <row r="243" spans="1:22" s="132" customFormat="1" x14ac:dyDescent="0.2">
      <c r="A243" s="163"/>
      <c r="B243" s="164"/>
      <c r="C243" s="904" t="s">
        <v>1095</v>
      </c>
      <c r="D243" s="904"/>
      <c r="E243" s="904"/>
      <c r="F243" s="904"/>
      <c r="G243" s="904"/>
      <c r="H243" s="904"/>
      <c r="I243" s="904"/>
      <c r="J243" s="904"/>
      <c r="K243" s="904"/>
      <c r="L243" s="904"/>
      <c r="M243" s="904"/>
      <c r="N243" s="912"/>
      <c r="R243" s="137" t="s">
        <v>1095</v>
      </c>
    </row>
    <row r="244" spans="1:22" s="132" customFormat="1" ht="45" x14ac:dyDescent="0.2">
      <c r="A244" s="157" t="s">
        <v>375</v>
      </c>
      <c r="B244" s="158" t="s">
        <v>567</v>
      </c>
      <c r="C244" s="917" t="s">
        <v>568</v>
      </c>
      <c r="D244" s="917"/>
      <c r="E244" s="917"/>
      <c r="F244" s="159" t="s">
        <v>569</v>
      </c>
      <c r="G244" s="159" t="s">
        <v>31</v>
      </c>
      <c r="H244" s="159" t="s">
        <v>31</v>
      </c>
      <c r="I244" s="159" t="s">
        <v>3185</v>
      </c>
      <c r="J244" s="160" t="s">
        <v>31</v>
      </c>
      <c r="K244" s="159" t="s">
        <v>31</v>
      </c>
      <c r="L244" s="160" t="s">
        <v>31</v>
      </c>
      <c r="M244" s="161" t="s">
        <v>31</v>
      </c>
      <c r="N244" s="162" t="s">
        <v>31</v>
      </c>
      <c r="Q244" s="137" t="s">
        <v>568</v>
      </c>
    </row>
    <row r="245" spans="1:22" s="132" customFormat="1" x14ac:dyDescent="0.2">
      <c r="A245" s="163"/>
      <c r="B245" s="164"/>
      <c r="C245" s="904" t="s">
        <v>3186</v>
      </c>
      <c r="D245" s="904"/>
      <c r="E245" s="904"/>
      <c r="F245" s="904"/>
      <c r="G245" s="904"/>
      <c r="H245" s="904"/>
      <c r="I245" s="904"/>
      <c r="J245" s="904"/>
      <c r="K245" s="904"/>
      <c r="L245" s="904"/>
      <c r="M245" s="904"/>
      <c r="N245" s="912"/>
      <c r="R245" s="137" t="s">
        <v>3186</v>
      </c>
    </row>
    <row r="246" spans="1:22" s="132" customFormat="1" ht="33.75" x14ac:dyDescent="0.2">
      <c r="A246" s="165"/>
      <c r="B246" s="166" t="s">
        <v>518</v>
      </c>
      <c r="C246" s="904" t="s">
        <v>519</v>
      </c>
      <c r="D246" s="904"/>
      <c r="E246" s="904"/>
      <c r="F246" s="904"/>
      <c r="G246" s="904"/>
      <c r="H246" s="904"/>
      <c r="I246" s="904"/>
      <c r="J246" s="904"/>
      <c r="K246" s="904"/>
      <c r="L246" s="904"/>
      <c r="M246" s="904"/>
      <c r="N246" s="912"/>
      <c r="S246" s="137" t="s">
        <v>519</v>
      </c>
    </row>
    <row r="247" spans="1:22" s="132" customFormat="1" x14ac:dyDescent="0.2">
      <c r="A247" s="167"/>
      <c r="B247" s="166" t="s">
        <v>225</v>
      </c>
      <c r="C247" s="904" t="s">
        <v>255</v>
      </c>
      <c r="D247" s="904"/>
      <c r="E247" s="904"/>
      <c r="F247" s="168" t="s">
        <v>31</v>
      </c>
      <c r="G247" s="168" t="s">
        <v>31</v>
      </c>
      <c r="H247" s="168" t="s">
        <v>31</v>
      </c>
      <c r="I247" s="168" t="s">
        <v>31</v>
      </c>
      <c r="J247" s="169">
        <v>201.61</v>
      </c>
      <c r="K247" s="168" t="s">
        <v>520</v>
      </c>
      <c r="L247" s="169">
        <v>80.64</v>
      </c>
      <c r="M247" s="170" t="s">
        <v>31</v>
      </c>
      <c r="N247" s="171" t="s">
        <v>31</v>
      </c>
      <c r="T247" s="137" t="s">
        <v>255</v>
      </c>
    </row>
    <row r="248" spans="1:22" s="132" customFormat="1" x14ac:dyDescent="0.2">
      <c r="A248" s="167"/>
      <c r="B248" s="166" t="s">
        <v>235</v>
      </c>
      <c r="C248" s="904" t="s">
        <v>236</v>
      </c>
      <c r="D248" s="904"/>
      <c r="E248" s="904"/>
      <c r="F248" s="168" t="s">
        <v>31</v>
      </c>
      <c r="G248" s="168" t="s">
        <v>31</v>
      </c>
      <c r="H248" s="168" t="s">
        <v>31</v>
      </c>
      <c r="I248" s="168" t="s">
        <v>31</v>
      </c>
      <c r="J248" s="169">
        <v>71.64</v>
      </c>
      <c r="K248" s="168" t="s">
        <v>520</v>
      </c>
      <c r="L248" s="169">
        <v>28.66</v>
      </c>
      <c r="M248" s="170" t="s">
        <v>31</v>
      </c>
      <c r="N248" s="171" t="s">
        <v>31</v>
      </c>
      <c r="T248" s="137" t="s">
        <v>236</v>
      </c>
    </row>
    <row r="249" spans="1:22" s="132" customFormat="1" x14ac:dyDescent="0.2">
      <c r="A249" s="167"/>
      <c r="B249" s="166" t="s">
        <v>238</v>
      </c>
      <c r="C249" s="904" t="s">
        <v>239</v>
      </c>
      <c r="D249" s="904"/>
      <c r="E249" s="904"/>
      <c r="F249" s="168" t="s">
        <v>31</v>
      </c>
      <c r="G249" s="168" t="s">
        <v>31</v>
      </c>
      <c r="H249" s="168" t="s">
        <v>31</v>
      </c>
      <c r="I249" s="168" t="s">
        <v>31</v>
      </c>
      <c r="J249" s="169">
        <v>2.3199999999999998</v>
      </c>
      <c r="K249" s="168" t="s">
        <v>520</v>
      </c>
      <c r="L249" s="169">
        <v>0.93</v>
      </c>
      <c r="M249" s="170" t="s">
        <v>31</v>
      </c>
      <c r="N249" s="171" t="s">
        <v>31</v>
      </c>
      <c r="T249" s="137" t="s">
        <v>239</v>
      </c>
    </row>
    <row r="250" spans="1:22" s="132" customFormat="1" x14ac:dyDescent="0.2">
      <c r="A250" s="167"/>
      <c r="B250" s="166" t="s">
        <v>256</v>
      </c>
      <c r="C250" s="904" t="s">
        <v>257</v>
      </c>
      <c r="D250" s="904"/>
      <c r="E250" s="904"/>
      <c r="F250" s="168" t="s">
        <v>31</v>
      </c>
      <c r="G250" s="168" t="s">
        <v>31</v>
      </c>
      <c r="H250" s="168" t="s">
        <v>31</v>
      </c>
      <c r="I250" s="168" t="s">
        <v>31</v>
      </c>
      <c r="J250" s="169">
        <v>84.88</v>
      </c>
      <c r="K250" s="168" t="s">
        <v>31</v>
      </c>
      <c r="L250" s="169">
        <v>27.16</v>
      </c>
      <c r="M250" s="170" t="s">
        <v>31</v>
      </c>
      <c r="N250" s="171" t="s">
        <v>31</v>
      </c>
      <c r="T250" s="137" t="s">
        <v>257</v>
      </c>
    </row>
    <row r="251" spans="1:22" s="132" customFormat="1" x14ac:dyDescent="0.2">
      <c r="A251" s="167"/>
      <c r="B251" s="166" t="s">
        <v>31</v>
      </c>
      <c r="C251" s="904" t="s">
        <v>258</v>
      </c>
      <c r="D251" s="904"/>
      <c r="E251" s="904"/>
      <c r="F251" s="168" t="s">
        <v>241</v>
      </c>
      <c r="G251" s="168" t="s">
        <v>572</v>
      </c>
      <c r="H251" s="168" t="s">
        <v>520</v>
      </c>
      <c r="I251" s="168" t="s">
        <v>3187</v>
      </c>
      <c r="J251" s="169" t="s">
        <v>31</v>
      </c>
      <c r="K251" s="168" t="s">
        <v>31</v>
      </c>
      <c r="L251" s="169" t="s">
        <v>31</v>
      </c>
      <c r="M251" s="170" t="s">
        <v>31</v>
      </c>
      <c r="N251" s="171" t="s">
        <v>31</v>
      </c>
      <c r="U251" s="137" t="s">
        <v>258</v>
      </c>
    </row>
    <row r="252" spans="1:22" s="132" customFormat="1" x14ac:dyDescent="0.2">
      <c r="A252" s="167"/>
      <c r="B252" s="166" t="s">
        <v>31</v>
      </c>
      <c r="C252" s="904" t="s">
        <v>240</v>
      </c>
      <c r="D252" s="904"/>
      <c r="E252" s="904"/>
      <c r="F252" s="168" t="s">
        <v>241</v>
      </c>
      <c r="G252" s="168" t="s">
        <v>574</v>
      </c>
      <c r="H252" s="168" t="s">
        <v>520</v>
      </c>
      <c r="I252" s="168" t="s">
        <v>298</v>
      </c>
      <c r="J252" s="169" t="s">
        <v>31</v>
      </c>
      <c r="K252" s="168" t="s">
        <v>31</v>
      </c>
      <c r="L252" s="169" t="s">
        <v>31</v>
      </c>
      <c r="M252" s="170" t="s">
        <v>31</v>
      </c>
      <c r="N252" s="171" t="s">
        <v>31</v>
      </c>
      <c r="U252" s="137" t="s">
        <v>240</v>
      </c>
    </row>
    <row r="253" spans="1:22" s="132" customFormat="1" x14ac:dyDescent="0.2">
      <c r="A253" s="167"/>
      <c r="B253" s="166" t="s">
        <v>31</v>
      </c>
      <c r="C253" s="917" t="s">
        <v>244</v>
      </c>
      <c r="D253" s="917"/>
      <c r="E253" s="917"/>
      <c r="F253" s="159" t="s">
        <v>31</v>
      </c>
      <c r="G253" s="159" t="s">
        <v>31</v>
      </c>
      <c r="H253" s="159" t="s">
        <v>31</v>
      </c>
      <c r="I253" s="159" t="s">
        <v>31</v>
      </c>
      <c r="J253" s="160">
        <v>358.13</v>
      </c>
      <c r="K253" s="159" t="s">
        <v>31</v>
      </c>
      <c r="L253" s="160">
        <v>136.46</v>
      </c>
      <c r="M253" s="161" t="s">
        <v>31</v>
      </c>
      <c r="N253" s="162" t="s">
        <v>31</v>
      </c>
      <c r="V253" s="137" t="s">
        <v>244</v>
      </c>
    </row>
    <row r="254" spans="1:22" s="132" customFormat="1" x14ac:dyDescent="0.2">
      <c r="A254" s="167"/>
      <c r="B254" s="166" t="s">
        <v>31</v>
      </c>
      <c r="C254" s="904" t="s">
        <v>245</v>
      </c>
      <c r="D254" s="904"/>
      <c r="E254" s="904"/>
      <c r="F254" s="168" t="s">
        <v>31</v>
      </c>
      <c r="G254" s="168" t="s">
        <v>31</v>
      </c>
      <c r="H254" s="168" t="s">
        <v>31</v>
      </c>
      <c r="I254" s="168" t="s">
        <v>31</v>
      </c>
      <c r="J254" s="169" t="s">
        <v>31</v>
      </c>
      <c r="K254" s="168" t="s">
        <v>31</v>
      </c>
      <c r="L254" s="169">
        <v>81.569999999999993</v>
      </c>
      <c r="M254" s="170" t="s">
        <v>31</v>
      </c>
      <c r="N254" s="171" t="s">
        <v>31</v>
      </c>
      <c r="U254" s="137" t="s">
        <v>245</v>
      </c>
    </row>
    <row r="255" spans="1:22" s="132" customFormat="1" ht="22.5" x14ac:dyDescent="0.2">
      <c r="A255" s="167"/>
      <c r="B255" s="166" t="s">
        <v>532</v>
      </c>
      <c r="C255" s="904" t="s">
        <v>533</v>
      </c>
      <c r="D255" s="904"/>
      <c r="E255" s="904"/>
      <c r="F255" s="168" t="s">
        <v>144</v>
      </c>
      <c r="G255" s="168" t="s">
        <v>534</v>
      </c>
      <c r="H255" s="168" t="s">
        <v>31</v>
      </c>
      <c r="I255" s="168" t="s">
        <v>534</v>
      </c>
      <c r="J255" s="169" t="s">
        <v>31</v>
      </c>
      <c r="K255" s="168" t="s">
        <v>31</v>
      </c>
      <c r="L255" s="169">
        <v>99.52</v>
      </c>
      <c r="M255" s="170" t="s">
        <v>31</v>
      </c>
      <c r="N255" s="171" t="s">
        <v>31</v>
      </c>
      <c r="U255" s="137" t="s">
        <v>533</v>
      </c>
    </row>
    <row r="256" spans="1:22" s="132" customFormat="1" ht="22.5" x14ac:dyDescent="0.2">
      <c r="A256" s="167"/>
      <c r="B256" s="166" t="s">
        <v>535</v>
      </c>
      <c r="C256" s="904" t="s">
        <v>536</v>
      </c>
      <c r="D256" s="904"/>
      <c r="E256" s="904"/>
      <c r="F256" s="168" t="s">
        <v>144</v>
      </c>
      <c r="G256" s="168" t="s">
        <v>537</v>
      </c>
      <c r="H256" s="168" t="s">
        <v>31</v>
      </c>
      <c r="I256" s="168" t="s">
        <v>537</v>
      </c>
      <c r="J256" s="169" t="s">
        <v>31</v>
      </c>
      <c r="K256" s="168" t="s">
        <v>31</v>
      </c>
      <c r="L256" s="169">
        <v>65.260000000000005</v>
      </c>
      <c r="M256" s="170" t="s">
        <v>31</v>
      </c>
      <c r="N256" s="171" t="s">
        <v>31</v>
      </c>
      <c r="U256" s="137" t="s">
        <v>536</v>
      </c>
    </row>
    <row r="257" spans="1:24" s="132" customFormat="1" x14ac:dyDescent="0.2">
      <c r="A257" s="172"/>
      <c r="B257" s="173"/>
      <c r="C257" s="918" t="s">
        <v>252</v>
      </c>
      <c r="D257" s="918"/>
      <c r="E257" s="918"/>
      <c r="F257" s="174" t="s">
        <v>31</v>
      </c>
      <c r="G257" s="174" t="s">
        <v>31</v>
      </c>
      <c r="H257" s="174" t="s">
        <v>31</v>
      </c>
      <c r="I257" s="174" t="s">
        <v>31</v>
      </c>
      <c r="J257" s="175" t="s">
        <v>31</v>
      </c>
      <c r="K257" s="174" t="s">
        <v>31</v>
      </c>
      <c r="L257" s="175">
        <v>301.24</v>
      </c>
      <c r="M257" s="161" t="s">
        <v>31</v>
      </c>
      <c r="N257" s="176" t="s">
        <v>31</v>
      </c>
      <c r="W257" s="137" t="s">
        <v>252</v>
      </c>
    </row>
    <row r="258" spans="1:24" s="132" customFormat="1" ht="22.5" x14ac:dyDescent="0.2">
      <c r="A258" s="157" t="s">
        <v>380</v>
      </c>
      <c r="B258" s="158" t="s">
        <v>3188</v>
      </c>
      <c r="C258" s="917" t="s">
        <v>3189</v>
      </c>
      <c r="D258" s="917"/>
      <c r="E258" s="917"/>
      <c r="F258" s="159" t="s">
        <v>564</v>
      </c>
      <c r="G258" s="159" t="s">
        <v>31</v>
      </c>
      <c r="H258" s="159" t="s">
        <v>31</v>
      </c>
      <c r="I258" s="159" t="s">
        <v>3190</v>
      </c>
      <c r="J258" s="160">
        <v>13627.15</v>
      </c>
      <c r="K258" s="159" t="s">
        <v>31</v>
      </c>
      <c r="L258" s="160">
        <v>1046.57</v>
      </c>
      <c r="M258" s="161" t="s">
        <v>31</v>
      </c>
      <c r="N258" s="162" t="s">
        <v>31</v>
      </c>
      <c r="Q258" s="137" t="s">
        <v>3189</v>
      </c>
    </row>
    <row r="259" spans="1:24" s="132" customFormat="1" ht="56.25" x14ac:dyDescent="0.2">
      <c r="A259" s="157" t="s">
        <v>383</v>
      </c>
      <c r="B259" s="158" t="s">
        <v>3191</v>
      </c>
      <c r="C259" s="917" t="s">
        <v>3192</v>
      </c>
      <c r="D259" s="917"/>
      <c r="E259" s="917"/>
      <c r="F259" s="159" t="s">
        <v>178</v>
      </c>
      <c r="G259" s="159" t="s">
        <v>31</v>
      </c>
      <c r="H259" s="159" t="s">
        <v>31</v>
      </c>
      <c r="I259" s="159" t="s">
        <v>235</v>
      </c>
      <c r="J259" s="160" t="s">
        <v>31</v>
      </c>
      <c r="K259" s="159" t="s">
        <v>31</v>
      </c>
      <c r="L259" s="160" t="s">
        <v>31</v>
      </c>
      <c r="M259" s="161" t="s">
        <v>31</v>
      </c>
      <c r="N259" s="162" t="s">
        <v>31</v>
      </c>
      <c r="Q259" s="137" t="s">
        <v>3192</v>
      </c>
    </row>
    <row r="260" spans="1:24" s="132" customFormat="1" ht="33.75" x14ac:dyDescent="0.2">
      <c r="A260" s="165"/>
      <c r="B260" s="166" t="s">
        <v>518</v>
      </c>
      <c r="C260" s="904" t="s">
        <v>519</v>
      </c>
      <c r="D260" s="904"/>
      <c r="E260" s="904"/>
      <c r="F260" s="904"/>
      <c r="G260" s="904"/>
      <c r="H260" s="904"/>
      <c r="I260" s="904"/>
      <c r="J260" s="904"/>
      <c r="K260" s="904"/>
      <c r="L260" s="904"/>
      <c r="M260" s="904"/>
      <c r="N260" s="912"/>
      <c r="S260" s="137" t="s">
        <v>519</v>
      </c>
    </row>
    <row r="261" spans="1:24" s="132" customFormat="1" x14ac:dyDescent="0.2">
      <c r="A261" s="167"/>
      <c r="B261" s="166" t="s">
        <v>225</v>
      </c>
      <c r="C261" s="904" t="s">
        <v>255</v>
      </c>
      <c r="D261" s="904"/>
      <c r="E261" s="904"/>
      <c r="F261" s="168" t="s">
        <v>31</v>
      </c>
      <c r="G261" s="168" t="s">
        <v>31</v>
      </c>
      <c r="H261" s="168" t="s">
        <v>31</v>
      </c>
      <c r="I261" s="168" t="s">
        <v>31</v>
      </c>
      <c r="J261" s="169">
        <v>12.97</v>
      </c>
      <c r="K261" s="168" t="s">
        <v>520</v>
      </c>
      <c r="L261" s="169">
        <v>32.43</v>
      </c>
      <c r="M261" s="170" t="s">
        <v>31</v>
      </c>
      <c r="N261" s="171" t="s">
        <v>31</v>
      </c>
      <c r="T261" s="137" t="s">
        <v>255</v>
      </c>
    </row>
    <row r="262" spans="1:24" s="132" customFormat="1" x14ac:dyDescent="0.2">
      <c r="A262" s="167"/>
      <c r="B262" s="166" t="s">
        <v>256</v>
      </c>
      <c r="C262" s="904" t="s">
        <v>257</v>
      </c>
      <c r="D262" s="904"/>
      <c r="E262" s="904"/>
      <c r="F262" s="168" t="s">
        <v>31</v>
      </c>
      <c r="G262" s="168" t="s">
        <v>31</v>
      </c>
      <c r="H262" s="168" t="s">
        <v>31</v>
      </c>
      <c r="I262" s="168" t="s">
        <v>31</v>
      </c>
      <c r="J262" s="169">
        <v>4.0999999999999996</v>
      </c>
      <c r="K262" s="168" t="s">
        <v>31</v>
      </c>
      <c r="L262" s="169">
        <v>8.1999999999999993</v>
      </c>
      <c r="M262" s="170" t="s">
        <v>31</v>
      </c>
      <c r="N262" s="171" t="s">
        <v>31</v>
      </c>
      <c r="T262" s="137" t="s">
        <v>257</v>
      </c>
    </row>
    <row r="263" spans="1:24" s="132" customFormat="1" x14ac:dyDescent="0.2">
      <c r="A263" s="167"/>
      <c r="B263" s="166" t="s">
        <v>31</v>
      </c>
      <c r="C263" s="904" t="s">
        <v>258</v>
      </c>
      <c r="D263" s="904"/>
      <c r="E263" s="904"/>
      <c r="F263" s="168" t="s">
        <v>241</v>
      </c>
      <c r="G263" s="168" t="s">
        <v>3193</v>
      </c>
      <c r="H263" s="168" t="s">
        <v>520</v>
      </c>
      <c r="I263" s="168" t="s">
        <v>3194</v>
      </c>
      <c r="J263" s="169" t="s">
        <v>31</v>
      </c>
      <c r="K263" s="168" t="s">
        <v>31</v>
      </c>
      <c r="L263" s="169" t="s">
        <v>31</v>
      </c>
      <c r="M263" s="170" t="s">
        <v>31</v>
      </c>
      <c r="N263" s="171" t="s">
        <v>31</v>
      </c>
      <c r="U263" s="137" t="s">
        <v>258</v>
      </c>
    </row>
    <row r="264" spans="1:24" s="132" customFormat="1" x14ac:dyDescent="0.2">
      <c r="A264" s="167"/>
      <c r="B264" s="166" t="s">
        <v>31</v>
      </c>
      <c r="C264" s="917" t="s">
        <v>244</v>
      </c>
      <c r="D264" s="917"/>
      <c r="E264" s="917"/>
      <c r="F264" s="159" t="s">
        <v>31</v>
      </c>
      <c r="G264" s="159" t="s">
        <v>31</v>
      </c>
      <c r="H264" s="159" t="s">
        <v>31</v>
      </c>
      <c r="I264" s="159" t="s">
        <v>31</v>
      </c>
      <c r="J264" s="160">
        <v>17.07</v>
      </c>
      <c r="K264" s="159" t="s">
        <v>31</v>
      </c>
      <c r="L264" s="160">
        <v>40.630000000000003</v>
      </c>
      <c r="M264" s="161" t="s">
        <v>31</v>
      </c>
      <c r="N264" s="162" t="s">
        <v>31</v>
      </c>
      <c r="V264" s="137" t="s">
        <v>244</v>
      </c>
    </row>
    <row r="265" spans="1:24" s="132" customFormat="1" x14ac:dyDescent="0.2">
      <c r="A265" s="167"/>
      <c r="B265" s="166" t="s">
        <v>31</v>
      </c>
      <c r="C265" s="904" t="s">
        <v>245</v>
      </c>
      <c r="D265" s="904"/>
      <c r="E265" s="904"/>
      <c r="F265" s="168" t="s">
        <v>31</v>
      </c>
      <c r="G265" s="168" t="s">
        <v>31</v>
      </c>
      <c r="H265" s="168" t="s">
        <v>31</v>
      </c>
      <c r="I265" s="168" t="s">
        <v>31</v>
      </c>
      <c r="J265" s="169" t="s">
        <v>31</v>
      </c>
      <c r="K265" s="168" t="s">
        <v>31</v>
      </c>
      <c r="L265" s="169">
        <v>32.43</v>
      </c>
      <c r="M265" s="170" t="s">
        <v>31</v>
      </c>
      <c r="N265" s="171" t="s">
        <v>31</v>
      </c>
      <c r="U265" s="137" t="s">
        <v>245</v>
      </c>
    </row>
    <row r="266" spans="1:24" s="132" customFormat="1" ht="22.5" x14ac:dyDescent="0.2">
      <c r="A266" s="167"/>
      <c r="B266" s="166" t="s">
        <v>892</v>
      </c>
      <c r="C266" s="904" t="s">
        <v>893</v>
      </c>
      <c r="D266" s="904"/>
      <c r="E266" s="904"/>
      <c r="F266" s="168" t="s">
        <v>144</v>
      </c>
      <c r="G266" s="168" t="s">
        <v>248</v>
      </c>
      <c r="H266" s="168" t="s">
        <v>31</v>
      </c>
      <c r="I266" s="168" t="s">
        <v>248</v>
      </c>
      <c r="J266" s="169" t="s">
        <v>31</v>
      </c>
      <c r="K266" s="168" t="s">
        <v>31</v>
      </c>
      <c r="L266" s="169">
        <v>30.81</v>
      </c>
      <c r="M266" s="170" t="s">
        <v>31</v>
      </c>
      <c r="N266" s="171" t="s">
        <v>31</v>
      </c>
      <c r="U266" s="137" t="s">
        <v>893</v>
      </c>
    </row>
    <row r="267" spans="1:24" s="132" customFormat="1" ht="22.5" x14ac:dyDescent="0.2">
      <c r="A267" s="167"/>
      <c r="B267" s="166" t="s">
        <v>894</v>
      </c>
      <c r="C267" s="904" t="s">
        <v>895</v>
      </c>
      <c r="D267" s="904"/>
      <c r="E267" s="904"/>
      <c r="F267" s="168" t="s">
        <v>144</v>
      </c>
      <c r="G267" s="168" t="s">
        <v>554</v>
      </c>
      <c r="H267" s="168" t="s">
        <v>31</v>
      </c>
      <c r="I267" s="168" t="s">
        <v>554</v>
      </c>
      <c r="J267" s="169" t="s">
        <v>31</v>
      </c>
      <c r="K267" s="168" t="s">
        <v>31</v>
      </c>
      <c r="L267" s="169">
        <v>21.08</v>
      </c>
      <c r="M267" s="170" t="s">
        <v>31</v>
      </c>
      <c r="N267" s="171" t="s">
        <v>31</v>
      </c>
      <c r="U267" s="137" t="s">
        <v>895</v>
      </c>
    </row>
    <row r="268" spans="1:24" s="132" customFormat="1" x14ac:dyDescent="0.2">
      <c r="A268" s="172"/>
      <c r="B268" s="173"/>
      <c r="C268" s="918" t="s">
        <v>252</v>
      </c>
      <c r="D268" s="918"/>
      <c r="E268" s="918"/>
      <c r="F268" s="174" t="s">
        <v>31</v>
      </c>
      <c r="G268" s="174" t="s">
        <v>31</v>
      </c>
      <c r="H268" s="174" t="s">
        <v>31</v>
      </c>
      <c r="I268" s="174" t="s">
        <v>31</v>
      </c>
      <c r="J268" s="175" t="s">
        <v>31</v>
      </c>
      <c r="K268" s="174" t="s">
        <v>31</v>
      </c>
      <c r="L268" s="175">
        <v>92.52</v>
      </c>
      <c r="M268" s="161" t="s">
        <v>31</v>
      </c>
      <c r="N268" s="176" t="s">
        <v>31</v>
      </c>
      <c r="W268" s="137" t="s">
        <v>252</v>
      </c>
    </row>
    <row r="269" spans="1:24" s="132" customFormat="1" ht="22.5" x14ac:dyDescent="0.2">
      <c r="A269" s="157" t="s">
        <v>398</v>
      </c>
      <c r="B269" s="158" t="s">
        <v>3146</v>
      </c>
      <c r="C269" s="917" t="s">
        <v>3195</v>
      </c>
      <c r="D269" s="917"/>
      <c r="E269" s="917"/>
      <c r="F269" s="159" t="s">
        <v>178</v>
      </c>
      <c r="G269" s="159" t="s">
        <v>31</v>
      </c>
      <c r="H269" s="159" t="s">
        <v>31</v>
      </c>
      <c r="I269" s="159" t="s">
        <v>235</v>
      </c>
      <c r="J269" s="160">
        <v>609.82000000000005</v>
      </c>
      <c r="K269" s="159" t="s">
        <v>787</v>
      </c>
      <c r="L269" s="160">
        <v>1244.03</v>
      </c>
      <c r="M269" s="161" t="s">
        <v>31</v>
      </c>
      <c r="N269" s="162" t="s">
        <v>31</v>
      </c>
      <c r="Q269" s="137" t="s">
        <v>3195</v>
      </c>
    </row>
    <row r="270" spans="1:24" s="132" customFormat="1" x14ac:dyDescent="0.2">
      <c r="A270" s="163"/>
      <c r="B270" s="164"/>
      <c r="C270" s="904" t="s">
        <v>3196</v>
      </c>
      <c r="D270" s="904"/>
      <c r="E270" s="904"/>
      <c r="F270" s="904"/>
      <c r="G270" s="904"/>
      <c r="H270" s="904"/>
      <c r="I270" s="904"/>
      <c r="J270" s="904"/>
      <c r="K270" s="904"/>
      <c r="L270" s="904"/>
      <c r="M270" s="904"/>
      <c r="N270" s="912"/>
      <c r="X270" s="137" t="s">
        <v>3196</v>
      </c>
    </row>
    <row r="271" spans="1:24" s="132" customFormat="1" ht="22.5" x14ac:dyDescent="0.2">
      <c r="A271" s="165"/>
      <c r="B271" s="166" t="s">
        <v>789</v>
      </c>
      <c r="C271" s="904" t="s">
        <v>790</v>
      </c>
      <c r="D271" s="904"/>
      <c r="E271" s="904"/>
      <c r="F271" s="904"/>
      <c r="G271" s="904"/>
      <c r="H271" s="904"/>
      <c r="I271" s="904"/>
      <c r="J271" s="904"/>
      <c r="K271" s="904"/>
      <c r="L271" s="904"/>
      <c r="M271" s="904"/>
      <c r="N271" s="912"/>
      <c r="S271" s="137" t="s">
        <v>790</v>
      </c>
    </row>
    <row r="272" spans="1:24" s="132" customFormat="1" x14ac:dyDescent="0.2">
      <c r="A272" s="157" t="s">
        <v>404</v>
      </c>
      <c r="B272" s="158" t="s">
        <v>3197</v>
      </c>
      <c r="C272" s="917" t="s">
        <v>3198</v>
      </c>
      <c r="D272" s="917"/>
      <c r="E272" s="917"/>
      <c r="F272" s="159" t="s">
        <v>564</v>
      </c>
      <c r="G272" s="159" t="s">
        <v>31</v>
      </c>
      <c r="H272" s="159" t="s">
        <v>31</v>
      </c>
      <c r="I272" s="159" t="s">
        <v>3199</v>
      </c>
      <c r="J272" s="160">
        <v>5636.21</v>
      </c>
      <c r="K272" s="159" t="s">
        <v>31</v>
      </c>
      <c r="L272" s="160">
        <v>1128.3699999999999</v>
      </c>
      <c r="M272" s="161" t="s">
        <v>31</v>
      </c>
      <c r="N272" s="162" t="s">
        <v>31</v>
      </c>
      <c r="Q272" s="137" t="s">
        <v>3198</v>
      </c>
    </row>
    <row r="273" spans="1:20" s="132" customFormat="1" x14ac:dyDescent="0.2">
      <c r="A273" s="163"/>
      <c r="B273" s="164"/>
      <c r="C273" s="904" t="s">
        <v>3200</v>
      </c>
      <c r="D273" s="904"/>
      <c r="E273" s="904"/>
      <c r="F273" s="904"/>
      <c r="G273" s="904"/>
      <c r="H273" s="904"/>
      <c r="I273" s="904"/>
      <c r="J273" s="904"/>
      <c r="K273" s="904"/>
      <c r="L273" s="904"/>
      <c r="M273" s="904"/>
      <c r="N273" s="912"/>
      <c r="R273" s="137" t="s">
        <v>3200</v>
      </c>
    </row>
    <row r="274" spans="1:20" s="132" customFormat="1" x14ac:dyDescent="0.2">
      <c r="A274" s="157" t="s">
        <v>413</v>
      </c>
      <c r="B274" s="158" t="s">
        <v>3201</v>
      </c>
      <c r="C274" s="917" t="s">
        <v>3202</v>
      </c>
      <c r="D274" s="917"/>
      <c r="E274" s="917"/>
      <c r="F274" s="159" t="s">
        <v>564</v>
      </c>
      <c r="G274" s="159" t="s">
        <v>31</v>
      </c>
      <c r="H274" s="159" t="s">
        <v>31</v>
      </c>
      <c r="I274" s="159" t="s">
        <v>3203</v>
      </c>
      <c r="J274" s="160">
        <v>6159.22</v>
      </c>
      <c r="K274" s="159" t="s">
        <v>31</v>
      </c>
      <c r="L274" s="160">
        <v>209.41</v>
      </c>
      <c r="M274" s="161" t="s">
        <v>31</v>
      </c>
      <c r="N274" s="162" t="s">
        <v>31</v>
      </c>
      <c r="Q274" s="137" t="s">
        <v>3202</v>
      </c>
    </row>
    <row r="275" spans="1:20" s="132" customFormat="1" x14ac:dyDescent="0.2">
      <c r="A275" s="163"/>
      <c r="B275" s="164"/>
      <c r="C275" s="904" t="s">
        <v>3204</v>
      </c>
      <c r="D275" s="904"/>
      <c r="E275" s="904"/>
      <c r="F275" s="904"/>
      <c r="G275" s="904"/>
      <c r="H275" s="904"/>
      <c r="I275" s="904"/>
      <c r="J275" s="904"/>
      <c r="K275" s="904"/>
      <c r="L275" s="904"/>
      <c r="M275" s="904"/>
      <c r="N275" s="912"/>
      <c r="R275" s="137" t="s">
        <v>3204</v>
      </c>
    </row>
    <row r="276" spans="1:20" s="132" customFormat="1" x14ac:dyDescent="0.2">
      <c r="A276" s="157" t="s">
        <v>418</v>
      </c>
      <c r="B276" s="158" t="s">
        <v>3205</v>
      </c>
      <c r="C276" s="917" t="s">
        <v>3206</v>
      </c>
      <c r="D276" s="917"/>
      <c r="E276" s="917"/>
      <c r="F276" s="159" t="s">
        <v>564</v>
      </c>
      <c r="G276" s="159" t="s">
        <v>31</v>
      </c>
      <c r="H276" s="159" t="s">
        <v>31</v>
      </c>
      <c r="I276" s="159" t="s">
        <v>1729</v>
      </c>
      <c r="J276" s="160">
        <v>6200</v>
      </c>
      <c r="K276" s="159" t="s">
        <v>31</v>
      </c>
      <c r="L276" s="160">
        <v>260.39999999999998</v>
      </c>
      <c r="M276" s="161" t="s">
        <v>31</v>
      </c>
      <c r="N276" s="162" t="s">
        <v>31</v>
      </c>
      <c r="Q276" s="137" t="s">
        <v>3206</v>
      </c>
    </row>
    <row r="277" spans="1:20" s="132" customFormat="1" x14ac:dyDescent="0.2">
      <c r="A277" s="163"/>
      <c r="B277" s="164"/>
      <c r="C277" s="904" t="s">
        <v>3207</v>
      </c>
      <c r="D277" s="904"/>
      <c r="E277" s="904"/>
      <c r="F277" s="904"/>
      <c r="G277" s="904"/>
      <c r="H277" s="904"/>
      <c r="I277" s="904"/>
      <c r="J277" s="904"/>
      <c r="K277" s="904"/>
      <c r="L277" s="904"/>
      <c r="M277" s="904"/>
      <c r="N277" s="912"/>
      <c r="R277" s="137" t="s">
        <v>3207</v>
      </c>
    </row>
    <row r="278" spans="1:20" s="132" customFormat="1" x14ac:dyDescent="0.2">
      <c r="A278" s="157" t="s">
        <v>423</v>
      </c>
      <c r="B278" s="158" t="s">
        <v>3208</v>
      </c>
      <c r="C278" s="917" t="s">
        <v>3209</v>
      </c>
      <c r="D278" s="917"/>
      <c r="E278" s="917"/>
      <c r="F278" s="159" t="s">
        <v>564</v>
      </c>
      <c r="G278" s="159" t="s">
        <v>31</v>
      </c>
      <c r="H278" s="159" t="s">
        <v>31</v>
      </c>
      <c r="I278" s="159" t="s">
        <v>1962</v>
      </c>
      <c r="J278" s="160">
        <v>68072.61</v>
      </c>
      <c r="K278" s="159" t="s">
        <v>31</v>
      </c>
      <c r="L278" s="160">
        <v>136.15</v>
      </c>
      <c r="M278" s="161" t="s">
        <v>31</v>
      </c>
      <c r="N278" s="162" t="s">
        <v>31</v>
      </c>
      <c r="Q278" s="137" t="s">
        <v>3209</v>
      </c>
    </row>
    <row r="279" spans="1:20" s="132" customFormat="1" x14ac:dyDescent="0.2">
      <c r="A279" s="163"/>
      <c r="B279" s="164"/>
      <c r="C279" s="904" t="s">
        <v>3210</v>
      </c>
      <c r="D279" s="904"/>
      <c r="E279" s="904"/>
      <c r="F279" s="904"/>
      <c r="G279" s="904"/>
      <c r="H279" s="904"/>
      <c r="I279" s="904"/>
      <c r="J279" s="904"/>
      <c r="K279" s="904"/>
      <c r="L279" s="904"/>
      <c r="M279" s="904"/>
      <c r="N279" s="912"/>
      <c r="R279" s="137" t="s">
        <v>3210</v>
      </c>
    </row>
    <row r="280" spans="1:20" s="132" customFormat="1" ht="22.5" x14ac:dyDescent="0.2">
      <c r="A280" s="157" t="s">
        <v>426</v>
      </c>
      <c r="B280" s="158" t="s">
        <v>3211</v>
      </c>
      <c r="C280" s="917" t="s">
        <v>3212</v>
      </c>
      <c r="D280" s="917"/>
      <c r="E280" s="917"/>
      <c r="F280" s="159" t="s">
        <v>1037</v>
      </c>
      <c r="G280" s="159" t="s">
        <v>31</v>
      </c>
      <c r="H280" s="159" t="s">
        <v>31</v>
      </c>
      <c r="I280" s="159" t="s">
        <v>1094</v>
      </c>
      <c r="J280" s="160">
        <v>19362.189999999999</v>
      </c>
      <c r="K280" s="159" t="s">
        <v>31</v>
      </c>
      <c r="L280" s="160">
        <v>197.49</v>
      </c>
      <c r="M280" s="161" t="s">
        <v>31</v>
      </c>
      <c r="N280" s="162" t="s">
        <v>31</v>
      </c>
      <c r="Q280" s="137" t="s">
        <v>3212</v>
      </c>
    </row>
    <row r="281" spans="1:20" s="132" customFormat="1" x14ac:dyDescent="0.2">
      <c r="A281" s="163"/>
      <c r="B281" s="164"/>
      <c r="C281" s="904" t="s">
        <v>1095</v>
      </c>
      <c r="D281" s="904"/>
      <c r="E281" s="904"/>
      <c r="F281" s="904"/>
      <c r="G281" s="904"/>
      <c r="H281" s="904"/>
      <c r="I281" s="904"/>
      <c r="J281" s="904"/>
      <c r="K281" s="904"/>
      <c r="L281" s="904"/>
      <c r="M281" s="904"/>
      <c r="N281" s="912"/>
      <c r="R281" s="137" t="s">
        <v>1095</v>
      </c>
    </row>
    <row r="282" spans="1:20" s="132" customFormat="1" ht="22.5" x14ac:dyDescent="0.2">
      <c r="A282" s="157" t="s">
        <v>431</v>
      </c>
      <c r="B282" s="158" t="s">
        <v>3213</v>
      </c>
      <c r="C282" s="917" t="s">
        <v>3214</v>
      </c>
      <c r="D282" s="917"/>
      <c r="E282" s="917"/>
      <c r="F282" s="159" t="s">
        <v>965</v>
      </c>
      <c r="G282" s="159" t="s">
        <v>31</v>
      </c>
      <c r="H282" s="159" t="s">
        <v>31</v>
      </c>
      <c r="I282" s="159" t="s">
        <v>1498</v>
      </c>
      <c r="J282" s="160" t="s">
        <v>31</v>
      </c>
      <c r="K282" s="159" t="s">
        <v>31</v>
      </c>
      <c r="L282" s="160" t="s">
        <v>31</v>
      </c>
      <c r="M282" s="161" t="s">
        <v>31</v>
      </c>
      <c r="N282" s="162" t="s">
        <v>31</v>
      </c>
      <c r="Q282" s="137" t="s">
        <v>3214</v>
      </c>
    </row>
    <row r="283" spans="1:20" s="132" customFormat="1" x14ac:dyDescent="0.2">
      <c r="A283" s="163"/>
      <c r="B283" s="164"/>
      <c r="C283" s="904" t="s">
        <v>3215</v>
      </c>
      <c r="D283" s="904"/>
      <c r="E283" s="904"/>
      <c r="F283" s="904"/>
      <c r="G283" s="904"/>
      <c r="H283" s="904"/>
      <c r="I283" s="904"/>
      <c r="J283" s="904"/>
      <c r="K283" s="904"/>
      <c r="L283" s="904"/>
      <c r="M283" s="904"/>
      <c r="N283" s="912"/>
      <c r="R283" s="137" t="s">
        <v>3215</v>
      </c>
    </row>
    <row r="284" spans="1:20" s="132" customFormat="1" ht="33.75" x14ac:dyDescent="0.2">
      <c r="A284" s="165"/>
      <c r="B284" s="166" t="s">
        <v>518</v>
      </c>
      <c r="C284" s="904" t="s">
        <v>519</v>
      </c>
      <c r="D284" s="904"/>
      <c r="E284" s="904"/>
      <c r="F284" s="904"/>
      <c r="G284" s="904"/>
      <c r="H284" s="904"/>
      <c r="I284" s="904"/>
      <c r="J284" s="904"/>
      <c r="K284" s="904"/>
      <c r="L284" s="904"/>
      <c r="M284" s="904"/>
      <c r="N284" s="912"/>
      <c r="S284" s="137" t="s">
        <v>519</v>
      </c>
    </row>
    <row r="285" spans="1:20" s="132" customFormat="1" x14ac:dyDescent="0.2">
      <c r="A285" s="167"/>
      <c r="B285" s="166" t="s">
        <v>225</v>
      </c>
      <c r="C285" s="904" t="s">
        <v>255</v>
      </c>
      <c r="D285" s="904"/>
      <c r="E285" s="904"/>
      <c r="F285" s="168" t="s">
        <v>31</v>
      </c>
      <c r="G285" s="168" t="s">
        <v>31</v>
      </c>
      <c r="H285" s="168" t="s">
        <v>31</v>
      </c>
      <c r="I285" s="168" t="s">
        <v>31</v>
      </c>
      <c r="J285" s="169">
        <v>87.14</v>
      </c>
      <c r="K285" s="168" t="s">
        <v>520</v>
      </c>
      <c r="L285" s="169">
        <v>87.14</v>
      </c>
      <c r="M285" s="170" t="s">
        <v>31</v>
      </c>
      <c r="N285" s="171" t="s">
        <v>31</v>
      </c>
      <c r="T285" s="137" t="s">
        <v>255</v>
      </c>
    </row>
    <row r="286" spans="1:20" s="132" customFormat="1" x14ac:dyDescent="0.2">
      <c r="A286" s="167"/>
      <c r="B286" s="166" t="s">
        <v>235</v>
      </c>
      <c r="C286" s="904" t="s">
        <v>236</v>
      </c>
      <c r="D286" s="904"/>
      <c r="E286" s="904"/>
      <c r="F286" s="168" t="s">
        <v>31</v>
      </c>
      <c r="G286" s="168" t="s">
        <v>31</v>
      </c>
      <c r="H286" s="168" t="s">
        <v>31</v>
      </c>
      <c r="I286" s="168" t="s">
        <v>31</v>
      </c>
      <c r="J286" s="169">
        <v>43.02</v>
      </c>
      <c r="K286" s="168" t="s">
        <v>520</v>
      </c>
      <c r="L286" s="169">
        <v>43.02</v>
      </c>
      <c r="M286" s="170" t="s">
        <v>31</v>
      </c>
      <c r="N286" s="171" t="s">
        <v>31</v>
      </c>
      <c r="T286" s="137" t="s">
        <v>236</v>
      </c>
    </row>
    <row r="287" spans="1:20" s="132" customFormat="1" x14ac:dyDescent="0.2">
      <c r="A287" s="167"/>
      <c r="B287" s="166" t="s">
        <v>238</v>
      </c>
      <c r="C287" s="904" t="s">
        <v>239</v>
      </c>
      <c r="D287" s="904"/>
      <c r="E287" s="904"/>
      <c r="F287" s="168" t="s">
        <v>31</v>
      </c>
      <c r="G287" s="168" t="s">
        <v>31</v>
      </c>
      <c r="H287" s="168" t="s">
        <v>31</v>
      </c>
      <c r="I287" s="168" t="s">
        <v>31</v>
      </c>
      <c r="J287" s="169">
        <v>4.2699999999999996</v>
      </c>
      <c r="K287" s="168" t="s">
        <v>520</v>
      </c>
      <c r="L287" s="169">
        <v>4.2699999999999996</v>
      </c>
      <c r="M287" s="170" t="s">
        <v>31</v>
      </c>
      <c r="N287" s="171" t="s">
        <v>31</v>
      </c>
      <c r="T287" s="137" t="s">
        <v>239</v>
      </c>
    </row>
    <row r="288" spans="1:20" s="132" customFormat="1" x14ac:dyDescent="0.2">
      <c r="A288" s="167"/>
      <c r="B288" s="166" t="s">
        <v>256</v>
      </c>
      <c r="C288" s="904" t="s">
        <v>257</v>
      </c>
      <c r="D288" s="904"/>
      <c r="E288" s="904"/>
      <c r="F288" s="168" t="s">
        <v>31</v>
      </c>
      <c r="G288" s="168" t="s">
        <v>31</v>
      </c>
      <c r="H288" s="168" t="s">
        <v>31</v>
      </c>
      <c r="I288" s="168" t="s">
        <v>31</v>
      </c>
      <c r="J288" s="169">
        <v>485.57</v>
      </c>
      <c r="K288" s="168" t="s">
        <v>31</v>
      </c>
      <c r="L288" s="169">
        <v>388.46</v>
      </c>
      <c r="M288" s="170" t="s">
        <v>31</v>
      </c>
      <c r="N288" s="171" t="s">
        <v>31</v>
      </c>
      <c r="T288" s="137" t="s">
        <v>257</v>
      </c>
    </row>
    <row r="289" spans="1:24" s="132" customFormat="1" x14ac:dyDescent="0.2">
      <c r="A289" s="167"/>
      <c r="B289" s="166" t="s">
        <v>31</v>
      </c>
      <c r="C289" s="904" t="s">
        <v>258</v>
      </c>
      <c r="D289" s="904"/>
      <c r="E289" s="904"/>
      <c r="F289" s="168" t="s">
        <v>241</v>
      </c>
      <c r="G289" s="168" t="s">
        <v>3216</v>
      </c>
      <c r="H289" s="168" t="s">
        <v>520</v>
      </c>
      <c r="I289" s="168" t="s">
        <v>3216</v>
      </c>
      <c r="J289" s="169" t="s">
        <v>31</v>
      </c>
      <c r="K289" s="168" t="s">
        <v>31</v>
      </c>
      <c r="L289" s="169" t="s">
        <v>31</v>
      </c>
      <c r="M289" s="170" t="s">
        <v>31</v>
      </c>
      <c r="N289" s="171" t="s">
        <v>31</v>
      </c>
      <c r="U289" s="137" t="s">
        <v>258</v>
      </c>
    </row>
    <row r="290" spans="1:24" s="132" customFormat="1" x14ac:dyDescent="0.2">
      <c r="A290" s="167"/>
      <c r="B290" s="166" t="s">
        <v>31</v>
      </c>
      <c r="C290" s="904" t="s">
        <v>240</v>
      </c>
      <c r="D290" s="904"/>
      <c r="E290" s="904"/>
      <c r="F290" s="168" t="s">
        <v>241</v>
      </c>
      <c r="G290" s="168" t="s">
        <v>3217</v>
      </c>
      <c r="H290" s="168" t="s">
        <v>520</v>
      </c>
      <c r="I290" s="168" t="s">
        <v>3217</v>
      </c>
      <c r="J290" s="169" t="s">
        <v>31</v>
      </c>
      <c r="K290" s="168" t="s">
        <v>31</v>
      </c>
      <c r="L290" s="169" t="s">
        <v>31</v>
      </c>
      <c r="M290" s="170" t="s">
        <v>31</v>
      </c>
      <c r="N290" s="171" t="s">
        <v>31</v>
      </c>
      <c r="U290" s="137" t="s">
        <v>240</v>
      </c>
    </row>
    <row r="291" spans="1:24" s="132" customFormat="1" x14ac:dyDescent="0.2">
      <c r="A291" s="167"/>
      <c r="B291" s="166" t="s">
        <v>31</v>
      </c>
      <c r="C291" s="917" t="s">
        <v>244</v>
      </c>
      <c r="D291" s="917"/>
      <c r="E291" s="917"/>
      <c r="F291" s="159" t="s">
        <v>31</v>
      </c>
      <c r="G291" s="159" t="s">
        <v>31</v>
      </c>
      <c r="H291" s="159" t="s">
        <v>31</v>
      </c>
      <c r="I291" s="159" t="s">
        <v>31</v>
      </c>
      <c r="J291" s="160">
        <v>615.73</v>
      </c>
      <c r="K291" s="159" t="s">
        <v>31</v>
      </c>
      <c r="L291" s="160">
        <v>518.62</v>
      </c>
      <c r="M291" s="161" t="s">
        <v>31</v>
      </c>
      <c r="N291" s="162" t="s">
        <v>31</v>
      </c>
      <c r="V291" s="137" t="s">
        <v>244</v>
      </c>
    </row>
    <row r="292" spans="1:24" s="132" customFormat="1" x14ac:dyDescent="0.2">
      <c r="A292" s="167"/>
      <c r="B292" s="166" t="s">
        <v>31</v>
      </c>
      <c r="C292" s="904" t="s">
        <v>245</v>
      </c>
      <c r="D292" s="904"/>
      <c r="E292" s="904"/>
      <c r="F292" s="168" t="s">
        <v>31</v>
      </c>
      <c r="G292" s="168" t="s">
        <v>31</v>
      </c>
      <c r="H292" s="168" t="s">
        <v>31</v>
      </c>
      <c r="I292" s="168" t="s">
        <v>31</v>
      </c>
      <c r="J292" s="169" t="s">
        <v>31</v>
      </c>
      <c r="K292" s="168" t="s">
        <v>31</v>
      </c>
      <c r="L292" s="169">
        <v>91.41</v>
      </c>
      <c r="M292" s="170" t="s">
        <v>31</v>
      </c>
      <c r="N292" s="171" t="s">
        <v>31</v>
      </c>
      <c r="U292" s="137" t="s">
        <v>245</v>
      </c>
    </row>
    <row r="293" spans="1:24" s="132" customFormat="1" ht="22.5" x14ac:dyDescent="0.2">
      <c r="A293" s="167"/>
      <c r="B293" s="166" t="s">
        <v>892</v>
      </c>
      <c r="C293" s="904" t="s">
        <v>893</v>
      </c>
      <c r="D293" s="904"/>
      <c r="E293" s="904"/>
      <c r="F293" s="168" t="s">
        <v>144</v>
      </c>
      <c r="G293" s="168" t="s">
        <v>248</v>
      </c>
      <c r="H293" s="168" t="s">
        <v>31</v>
      </c>
      <c r="I293" s="168" t="s">
        <v>248</v>
      </c>
      <c r="J293" s="169" t="s">
        <v>31</v>
      </c>
      <c r="K293" s="168" t="s">
        <v>31</v>
      </c>
      <c r="L293" s="169">
        <v>86.84</v>
      </c>
      <c r="M293" s="170" t="s">
        <v>31</v>
      </c>
      <c r="N293" s="171" t="s">
        <v>31</v>
      </c>
      <c r="U293" s="137" t="s">
        <v>893</v>
      </c>
    </row>
    <row r="294" spans="1:24" s="132" customFormat="1" ht="22.5" x14ac:dyDescent="0.2">
      <c r="A294" s="167"/>
      <c r="B294" s="166" t="s">
        <v>894</v>
      </c>
      <c r="C294" s="904" t="s">
        <v>895</v>
      </c>
      <c r="D294" s="904"/>
      <c r="E294" s="904"/>
      <c r="F294" s="168" t="s">
        <v>144</v>
      </c>
      <c r="G294" s="168" t="s">
        <v>554</v>
      </c>
      <c r="H294" s="168" t="s">
        <v>31</v>
      </c>
      <c r="I294" s="168" t="s">
        <v>554</v>
      </c>
      <c r="J294" s="169" t="s">
        <v>31</v>
      </c>
      <c r="K294" s="168" t="s">
        <v>31</v>
      </c>
      <c r="L294" s="169">
        <v>59.42</v>
      </c>
      <c r="M294" s="170" t="s">
        <v>31</v>
      </c>
      <c r="N294" s="171" t="s">
        <v>31</v>
      </c>
      <c r="U294" s="137" t="s">
        <v>895</v>
      </c>
    </row>
    <row r="295" spans="1:24" s="132" customFormat="1" x14ac:dyDescent="0.2">
      <c r="A295" s="172"/>
      <c r="B295" s="173"/>
      <c r="C295" s="918" t="s">
        <v>252</v>
      </c>
      <c r="D295" s="918"/>
      <c r="E295" s="918"/>
      <c r="F295" s="174" t="s">
        <v>31</v>
      </c>
      <c r="G295" s="174" t="s">
        <v>31</v>
      </c>
      <c r="H295" s="174" t="s">
        <v>31</v>
      </c>
      <c r="I295" s="174" t="s">
        <v>31</v>
      </c>
      <c r="J295" s="175" t="s">
        <v>31</v>
      </c>
      <c r="K295" s="174" t="s">
        <v>31</v>
      </c>
      <c r="L295" s="175">
        <v>664.88</v>
      </c>
      <c r="M295" s="161" t="s">
        <v>31</v>
      </c>
      <c r="N295" s="176" t="s">
        <v>31</v>
      </c>
      <c r="W295" s="137" t="s">
        <v>252</v>
      </c>
    </row>
    <row r="296" spans="1:24" s="132" customFormat="1" ht="22.5" x14ac:dyDescent="0.2">
      <c r="A296" s="157" t="s">
        <v>438</v>
      </c>
      <c r="B296" s="158" t="s">
        <v>3218</v>
      </c>
      <c r="C296" s="917" t="s">
        <v>3219</v>
      </c>
      <c r="D296" s="917"/>
      <c r="E296" s="917"/>
      <c r="F296" s="159" t="s">
        <v>178</v>
      </c>
      <c r="G296" s="159" t="s">
        <v>31</v>
      </c>
      <c r="H296" s="159" t="s">
        <v>31</v>
      </c>
      <c r="I296" s="159" t="s">
        <v>309</v>
      </c>
      <c r="J296" s="160">
        <v>141.1</v>
      </c>
      <c r="K296" s="159" t="s">
        <v>787</v>
      </c>
      <c r="L296" s="160">
        <v>1151.3800000000001</v>
      </c>
      <c r="M296" s="161" t="s">
        <v>31</v>
      </c>
      <c r="N296" s="162" t="s">
        <v>31</v>
      </c>
      <c r="Q296" s="137" t="s">
        <v>3219</v>
      </c>
    </row>
    <row r="297" spans="1:24" s="132" customFormat="1" x14ac:dyDescent="0.2">
      <c r="A297" s="163"/>
      <c r="B297" s="164"/>
      <c r="C297" s="904" t="s">
        <v>3220</v>
      </c>
      <c r="D297" s="904"/>
      <c r="E297" s="904"/>
      <c r="F297" s="904"/>
      <c r="G297" s="904"/>
      <c r="H297" s="904"/>
      <c r="I297" s="904"/>
      <c r="J297" s="904"/>
      <c r="K297" s="904"/>
      <c r="L297" s="904"/>
      <c r="M297" s="904"/>
      <c r="N297" s="912"/>
      <c r="X297" s="137" t="s">
        <v>3220</v>
      </c>
    </row>
    <row r="298" spans="1:24" s="132" customFormat="1" ht="22.5" x14ac:dyDescent="0.2">
      <c r="A298" s="165"/>
      <c r="B298" s="166" t="s">
        <v>789</v>
      </c>
      <c r="C298" s="904" t="s">
        <v>790</v>
      </c>
      <c r="D298" s="904"/>
      <c r="E298" s="904"/>
      <c r="F298" s="904"/>
      <c r="G298" s="904"/>
      <c r="H298" s="904"/>
      <c r="I298" s="904"/>
      <c r="J298" s="904"/>
      <c r="K298" s="904"/>
      <c r="L298" s="904"/>
      <c r="M298" s="904"/>
      <c r="N298" s="912"/>
      <c r="S298" s="137" t="s">
        <v>790</v>
      </c>
    </row>
    <row r="299" spans="1:24" s="132" customFormat="1" ht="45" x14ac:dyDescent="0.2">
      <c r="A299" s="157" t="s">
        <v>443</v>
      </c>
      <c r="B299" s="158" t="s">
        <v>949</v>
      </c>
      <c r="C299" s="917" t="s">
        <v>3221</v>
      </c>
      <c r="D299" s="917"/>
      <c r="E299" s="917"/>
      <c r="F299" s="159" t="s">
        <v>178</v>
      </c>
      <c r="G299" s="159" t="s">
        <v>31</v>
      </c>
      <c r="H299" s="159" t="s">
        <v>31</v>
      </c>
      <c r="I299" s="159" t="s">
        <v>235</v>
      </c>
      <c r="J299" s="160" t="s">
        <v>31</v>
      </c>
      <c r="K299" s="159" t="s">
        <v>31</v>
      </c>
      <c r="L299" s="160" t="s">
        <v>31</v>
      </c>
      <c r="M299" s="161" t="s">
        <v>31</v>
      </c>
      <c r="N299" s="162" t="s">
        <v>31</v>
      </c>
      <c r="Q299" s="137" t="s">
        <v>3221</v>
      </c>
    </row>
    <row r="300" spans="1:24" s="132" customFormat="1" ht="33.75" x14ac:dyDescent="0.2">
      <c r="A300" s="165"/>
      <c r="B300" s="166" t="s">
        <v>518</v>
      </c>
      <c r="C300" s="904" t="s">
        <v>519</v>
      </c>
      <c r="D300" s="904"/>
      <c r="E300" s="904"/>
      <c r="F300" s="904"/>
      <c r="G300" s="904"/>
      <c r="H300" s="904"/>
      <c r="I300" s="904"/>
      <c r="J300" s="904"/>
      <c r="K300" s="904"/>
      <c r="L300" s="904"/>
      <c r="M300" s="904"/>
      <c r="N300" s="912"/>
      <c r="S300" s="137" t="s">
        <v>519</v>
      </c>
    </row>
    <row r="301" spans="1:24" s="132" customFormat="1" x14ac:dyDescent="0.2">
      <c r="A301" s="167"/>
      <c r="B301" s="166" t="s">
        <v>225</v>
      </c>
      <c r="C301" s="904" t="s">
        <v>255</v>
      </c>
      <c r="D301" s="904"/>
      <c r="E301" s="904"/>
      <c r="F301" s="168" t="s">
        <v>31</v>
      </c>
      <c r="G301" s="168" t="s">
        <v>31</v>
      </c>
      <c r="H301" s="168" t="s">
        <v>31</v>
      </c>
      <c r="I301" s="168" t="s">
        <v>31</v>
      </c>
      <c r="J301" s="169">
        <v>3.57</v>
      </c>
      <c r="K301" s="168" t="s">
        <v>520</v>
      </c>
      <c r="L301" s="169">
        <v>8.93</v>
      </c>
      <c r="M301" s="170" t="s">
        <v>31</v>
      </c>
      <c r="N301" s="171" t="s">
        <v>31</v>
      </c>
      <c r="T301" s="137" t="s">
        <v>255</v>
      </c>
    </row>
    <row r="302" spans="1:24" s="132" customFormat="1" x14ac:dyDescent="0.2">
      <c r="A302" s="167"/>
      <c r="B302" s="166" t="s">
        <v>256</v>
      </c>
      <c r="C302" s="904" t="s">
        <v>257</v>
      </c>
      <c r="D302" s="904"/>
      <c r="E302" s="904"/>
      <c r="F302" s="168" t="s">
        <v>31</v>
      </c>
      <c r="G302" s="168" t="s">
        <v>31</v>
      </c>
      <c r="H302" s="168" t="s">
        <v>31</v>
      </c>
      <c r="I302" s="168" t="s">
        <v>31</v>
      </c>
      <c r="J302" s="169">
        <v>15.07</v>
      </c>
      <c r="K302" s="168" t="s">
        <v>31</v>
      </c>
      <c r="L302" s="169">
        <v>0.14000000000000001</v>
      </c>
      <c r="M302" s="170" t="s">
        <v>31</v>
      </c>
      <c r="N302" s="171" t="s">
        <v>31</v>
      </c>
      <c r="T302" s="137" t="s">
        <v>257</v>
      </c>
    </row>
    <row r="303" spans="1:24" s="132" customFormat="1" x14ac:dyDescent="0.2">
      <c r="A303" s="167"/>
      <c r="B303" s="166" t="s">
        <v>31</v>
      </c>
      <c r="C303" s="904" t="s">
        <v>258</v>
      </c>
      <c r="D303" s="904"/>
      <c r="E303" s="904"/>
      <c r="F303" s="168" t="s">
        <v>241</v>
      </c>
      <c r="G303" s="168" t="s">
        <v>951</v>
      </c>
      <c r="H303" s="168" t="s">
        <v>520</v>
      </c>
      <c r="I303" s="168" t="s">
        <v>714</v>
      </c>
      <c r="J303" s="169" t="s">
        <v>31</v>
      </c>
      <c r="K303" s="168" t="s">
        <v>31</v>
      </c>
      <c r="L303" s="169" t="s">
        <v>31</v>
      </c>
      <c r="M303" s="170" t="s">
        <v>31</v>
      </c>
      <c r="N303" s="171" t="s">
        <v>31</v>
      </c>
      <c r="U303" s="137" t="s">
        <v>258</v>
      </c>
    </row>
    <row r="304" spans="1:24" s="132" customFormat="1" x14ac:dyDescent="0.2">
      <c r="A304" s="167"/>
      <c r="B304" s="166" t="s">
        <v>31</v>
      </c>
      <c r="C304" s="917" t="s">
        <v>244</v>
      </c>
      <c r="D304" s="917"/>
      <c r="E304" s="917"/>
      <c r="F304" s="159" t="s">
        <v>31</v>
      </c>
      <c r="G304" s="159" t="s">
        <v>31</v>
      </c>
      <c r="H304" s="159" t="s">
        <v>31</v>
      </c>
      <c r="I304" s="159" t="s">
        <v>31</v>
      </c>
      <c r="J304" s="160">
        <v>3.64</v>
      </c>
      <c r="K304" s="159" t="s">
        <v>31</v>
      </c>
      <c r="L304" s="160">
        <v>9.07</v>
      </c>
      <c r="M304" s="161" t="s">
        <v>31</v>
      </c>
      <c r="N304" s="162" t="s">
        <v>31</v>
      </c>
      <c r="V304" s="137" t="s">
        <v>244</v>
      </c>
    </row>
    <row r="305" spans="1:26" s="132" customFormat="1" x14ac:dyDescent="0.2">
      <c r="A305" s="167"/>
      <c r="B305" s="166" t="s">
        <v>31</v>
      </c>
      <c r="C305" s="904" t="s">
        <v>245</v>
      </c>
      <c r="D305" s="904"/>
      <c r="E305" s="904"/>
      <c r="F305" s="168" t="s">
        <v>31</v>
      </c>
      <c r="G305" s="168" t="s">
        <v>31</v>
      </c>
      <c r="H305" s="168" t="s">
        <v>31</v>
      </c>
      <c r="I305" s="168" t="s">
        <v>31</v>
      </c>
      <c r="J305" s="169" t="s">
        <v>31</v>
      </c>
      <c r="K305" s="168" t="s">
        <v>31</v>
      </c>
      <c r="L305" s="169">
        <v>8.93</v>
      </c>
      <c r="M305" s="170" t="s">
        <v>31</v>
      </c>
      <c r="N305" s="171" t="s">
        <v>31</v>
      </c>
      <c r="U305" s="137" t="s">
        <v>245</v>
      </c>
    </row>
    <row r="306" spans="1:26" s="132" customFormat="1" ht="22.5" x14ac:dyDescent="0.2">
      <c r="A306" s="167"/>
      <c r="B306" s="166" t="s">
        <v>892</v>
      </c>
      <c r="C306" s="904" t="s">
        <v>893</v>
      </c>
      <c r="D306" s="904"/>
      <c r="E306" s="904"/>
      <c r="F306" s="168" t="s">
        <v>144</v>
      </c>
      <c r="G306" s="168" t="s">
        <v>248</v>
      </c>
      <c r="H306" s="168" t="s">
        <v>31</v>
      </c>
      <c r="I306" s="168" t="s">
        <v>248</v>
      </c>
      <c r="J306" s="169" t="s">
        <v>31</v>
      </c>
      <c r="K306" s="168" t="s">
        <v>31</v>
      </c>
      <c r="L306" s="169">
        <v>8.48</v>
      </c>
      <c r="M306" s="170" t="s">
        <v>31</v>
      </c>
      <c r="N306" s="171" t="s">
        <v>31</v>
      </c>
      <c r="U306" s="137" t="s">
        <v>893</v>
      </c>
    </row>
    <row r="307" spans="1:26" s="132" customFormat="1" ht="22.5" x14ac:dyDescent="0.2">
      <c r="A307" s="167"/>
      <c r="B307" s="166" t="s">
        <v>894</v>
      </c>
      <c r="C307" s="904" t="s">
        <v>895</v>
      </c>
      <c r="D307" s="904"/>
      <c r="E307" s="904"/>
      <c r="F307" s="168" t="s">
        <v>144</v>
      </c>
      <c r="G307" s="168" t="s">
        <v>554</v>
      </c>
      <c r="H307" s="168" t="s">
        <v>31</v>
      </c>
      <c r="I307" s="168" t="s">
        <v>554</v>
      </c>
      <c r="J307" s="169" t="s">
        <v>31</v>
      </c>
      <c r="K307" s="168" t="s">
        <v>31</v>
      </c>
      <c r="L307" s="169">
        <v>5.8</v>
      </c>
      <c r="M307" s="170" t="s">
        <v>31</v>
      </c>
      <c r="N307" s="171" t="s">
        <v>31</v>
      </c>
      <c r="U307" s="137" t="s">
        <v>895</v>
      </c>
    </row>
    <row r="308" spans="1:26" s="132" customFormat="1" x14ac:dyDescent="0.2">
      <c r="A308" s="172"/>
      <c r="B308" s="173"/>
      <c r="C308" s="918" t="s">
        <v>252</v>
      </c>
      <c r="D308" s="918"/>
      <c r="E308" s="918"/>
      <c r="F308" s="174" t="s">
        <v>31</v>
      </c>
      <c r="G308" s="174" t="s">
        <v>31</v>
      </c>
      <c r="H308" s="174" t="s">
        <v>31</v>
      </c>
      <c r="I308" s="174" t="s">
        <v>31</v>
      </c>
      <c r="J308" s="175" t="s">
        <v>31</v>
      </c>
      <c r="K308" s="174" t="s">
        <v>31</v>
      </c>
      <c r="L308" s="175">
        <v>23.35</v>
      </c>
      <c r="M308" s="161" t="s">
        <v>31</v>
      </c>
      <c r="N308" s="176" t="s">
        <v>31</v>
      </c>
      <c r="W308" s="137" t="s">
        <v>252</v>
      </c>
    </row>
    <row r="309" spans="1:26" s="132" customFormat="1" ht="22.5" x14ac:dyDescent="0.2">
      <c r="A309" s="157" t="s">
        <v>447</v>
      </c>
      <c r="B309" s="158" t="s">
        <v>3222</v>
      </c>
      <c r="C309" s="917" t="s">
        <v>3223</v>
      </c>
      <c r="D309" s="917"/>
      <c r="E309" s="917"/>
      <c r="F309" s="159" t="s">
        <v>178</v>
      </c>
      <c r="G309" s="159" t="s">
        <v>31</v>
      </c>
      <c r="H309" s="159" t="s">
        <v>31</v>
      </c>
      <c r="I309" s="159" t="s">
        <v>235</v>
      </c>
      <c r="J309" s="160">
        <v>2939.5</v>
      </c>
      <c r="K309" s="159" t="s">
        <v>787</v>
      </c>
      <c r="L309" s="160">
        <v>5996.58</v>
      </c>
      <c r="M309" s="161" t="s">
        <v>31</v>
      </c>
      <c r="N309" s="162" t="s">
        <v>31</v>
      </c>
      <c r="Q309" s="137" t="s">
        <v>3223</v>
      </c>
    </row>
    <row r="310" spans="1:26" s="132" customFormat="1" x14ac:dyDescent="0.2">
      <c r="A310" s="163"/>
      <c r="B310" s="164"/>
      <c r="C310" s="904" t="s">
        <v>3224</v>
      </c>
      <c r="D310" s="904"/>
      <c r="E310" s="904"/>
      <c r="F310" s="904"/>
      <c r="G310" s="904"/>
      <c r="H310" s="904"/>
      <c r="I310" s="904"/>
      <c r="J310" s="904"/>
      <c r="K310" s="904"/>
      <c r="L310" s="904"/>
      <c r="M310" s="904"/>
      <c r="N310" s="912"/>
      <c r="X310" s="137" t="s">
        <v>3224</v>
      </c>
    </row>
    <row r="311" spans="1:26" s="132" customFormat="1" ht="22.5" x14ac:dyDescent="0.2">
      <c r="A311" s="165"/>
      <c r="B311" s="166" t="s">
        <v>789</v>
      </c>
      <c r="C311" s="904" t="s">
        <v>790</v>
      </c>
      <c r="D311" s="904"/>
      <c r="E311" s="904"/>
      <c r="F311" s="904"/>
      <c r="G311" s="904"/>
      <c r="H311" s="904"/>
      <c r="I311" s="904"/>
      <c r="J311" s="904"/>
      <c r="K311" s="904"/>
      <c r="L311" s="904"/>
      <c r="M311" s="904"/>
      <c r="N311" s="912"/>
      <c r="S311" s="137" t="s">
        <v>790</v>
      </c>
    </row>
    <row r="312" spans="1:26" s="132" customFormat="1" ht="1.5" customHeight="1" x14ac:dyDescent="0.2">
      <c r="A312" s="177"/>
      <c r="B312" s="173"/>
      <c r="C312" s="173"/>
      <c r="D312" s="173"/>
      <c r="E312" s="173"/>
      <c r="F312" s="177"/>
      <c r="G312" s="177"/>
      <c r="H312" s="177"/>
      <c r="I312" s="177"/>
      <c r="J312" s="178"/>
      <c r="K312" s="177"/>
      <c r="L312" s="178"/>
      <c r="M312" s="168"/>
      <c r="N312" s="178"/>
    </row>
    <row r="313" spans="1:26" s="132" customFormat="1" x14ac:dyDescent="0.2">
      <c r="A313" s="179"/>
      <c r="B313" s="180" t="s">
        <v>31</v>
      </c>
      <c r="C313" s="918" t="s">
        <v>3225</v>
      </c>
      <c r="D313" s="918"/>
      <c r="E313" s="918"/>
      <c r="F313" s="918"/>
      <c r="G313" s="918"/>
      <c r="H313" s="918"/>
      <c r="I313" s="918"/>
      <c r="J313" s="918"/>
      <c r="K313" s="918"/>
      <c r="L313" s="181" t="s">
        <v>31</v>
      </c>
      <c r="M313" s="182"/>
      <c r="N313" s="183"/>
      <c r="Y313" s="137" t="s">
        <v>3225</v>
      </c>
    </row>
    <row r="314" spans="1:26" s="132" customFormat="1" x14ac:dyDescent="0.2">
      <c r="A314" s="184"/>
      <c r="B314" s="166" t="s">
        <v>225</v>
      </c>
      <c r="C314" s="904" t="s">
        <v>269</v>
      </c>
      <c r="D314" s="904"/>
      <c r="E314" s="904"/>
      <c r="F314" s="904"/>
      <c r="G314" s="904"/>
      <c r="H314" s="904"/>
      <c r="I314" s="904"/>
      <c r="J314" s="904"/>
      <c r="K314" s="904"/>
      <c r="L314" s="185">
        <v>1347.81</v>
      </c>
      <c r="M314" s="186"/>
      <c r="N314" s="187" t="s">
        <v>31</v>
      </c>
      <c r="Z314" s="137" t="s">
        <v>269</v>
      </c>
    </row>
    <row r="315" spans="1:26" s="132" customFormat="1" x14ac:dyDescent="0.2">
      <c r="A315" s="184"/>
      <c r="B315" s="166" t="s">
        <v>31</v>
      </c>
      <c r="C315" s="904" t="s">
        <v>270</v>
      </c>
      <c r="D315" s="904"/>
      <c r="E315" s="904"/>
      <c r="F315" s="904"/>
      <c r="G315" s="904"/>
      <c r="H315" s="904"/>
      <c r="I315" s="904"/>
      <c r="J315" s="904"/>
      <c r="K315" s="904"/>
      <c r="L315" s="185" t="s">
        <v>31</v>
      </c>
      <c r="M315" s="186"/>
      <c r="N315" s="187" t="s">
        <v>31</v>
      </c>
      <c r="Z315" s="137" t="s">
        <v>270</v>
      </c>
    </row>
    <row r="316" spans="1:26" s="132" customFormat="1" x14ac:dyDescent="0.2">
      <c r="A316" s="184"/>
      <c r="B316" s="166" t="s">
        <v>31</v>
      </c>
      <c r="C316" s="904" t="s">
        <v>271</v>
      </c>
      <c r="D316" s="904"/>
      <c r="E316" s="904"/>
      <c r="F316" s="904"/>
      <c r="G316" s="904"/>
      <c r="H316" s="904"/>
      <c r="I316" s="904"/>
      <c r="J316" s="904"/>
      <c r="K316" s="904"/>
      <c r="L316" s="185">
        <v>80.64</v>
      </c>
      <c r="M316" s="186"/>
      <c r="N316" s="187" t="s">
        <v>31</v>
      </c>
      <c r="Z316" s="137" t="s">
        <v>271</v>
      </c>
    </row>
    <row r="317" spans="1:26" s="132" customFormat="1" x14ac:dyDescent="0.2">
      <c r="A317" s="184"/>
      <c r="B317" s="166" t="s">
        <v>31</v>
      </c>
      <c r="C317" s="904" t="s">
        <v>272</v>
      </c>
      <c r="D317" s="904"/>
      <c r="E317" s="904"/>
      <c r="F317" s="904"/>
      <c r="G317" s="904"/>
      <c r="H317" s="904"/>
      <c r="I317" s="904"/>
      <c r="J317" s="904"/>
      <c r="K317" s="904"/>
      <c r="L317" s="185">
        <v>28.66</v>
      </c>
      <c r="M317" s="186"/>
      <c r="N317" s="187" t="s">
        <v>31</v>
      </c>
      <c r="Z317" s="137" t="s">
        <v>272</v>
      </c>
    </row>
    <row r="318" spans="1:26" s="132" customFormat="1" x14ac:dyDescent="0.2">
      <c r="A318" s="184"/>
      <c r="B318" s="166" t="s">
        <v>31</v>
      </c>
      <c r="C318" s="904" t="s">
        <v>273</v>
      </c>
      <c r="D318" s="904"/>
      <c r="E318" s="904"/>
      <c r="F318" s="904"/>
      <c r="G318" s="904"/>
      <c r="H318" s="904"/>
      <c r="I318" s="904"/>
      <c r="J318" s="904"/>
      <c r="K318" s="904"/>
      <c r="L318" s="185">
        <v>1073.73</v>
      </c>
      <c r="M318" s="186"/>
      <c r="N318" s="187" t="s">
        <v>31</v>
      </c>
      <c r="Z318" s="137" t="s">
        <v>273</v>
      </c>
    </row>
    <row r="319" spans="1:26" s="132" customFormat="1" x14ac:dyDescent="0.2">
      <c r="A319" s="184"/>
      <c r="B319" s="166" t="s">
        <v>31</v>
      </c>
      <c r="C319" s="904" t="s">
        <v>274</v>
      </c>
      <c r="D319" s="904"/>
      <c r="E319" s="904"/>
      <c r="F319" s="904"/>
      <c r="G319" s="904"/>
      <c r="H319" s="904"/>
      <c r="I319" s="904"/>
      <c r="J319" s="904"/>
      <c r="K319" s="904"/>
      <c r="L319" s="185">
        <v>99.52</v>
      </c>
      <c r="M319" s="186"/>
      <c r="N319" s="187" t="s">
        <v>31</v>
      </c>
      <c r="Z319" s="137" t="s">
        <v>274</v>
      </c>
    </row>
    <row r="320" spans="1:26" s="132" customFormat="1" x14ac:dyDescent="0.2">
      <c r="A320" s="184"/>
      <c r="B320" s="166" t="s">
        <v>31</v>
      </c>
      <c r="C320" s="904" t="s">
        <v>275</v>
      </c>
      <c r="D320" s="904"/>
      <c r="E320" s="904"/>
      <c r="F320" s="904"/>
      <c r="G320" s="904"/>
      <c r="H320" s="904"/>
      <c r="I320" s="904"/>
      <c r="J320" s="904"/>
      <c r="K320" s="904"/>
      <c r="L320" s="185">
        <v>65.260000000000005</v>
      </c>
      <c r="M320" s="186"/>
      <c r="N320" s="187" t="s">
        <v>31</v>
      </c>
      <c r="Z320" s="137" t="s">
        <v>275</v>
      </c>
    </row>
    <row r="321" spans="1:27" s="132" customFormat="1" x14ac:dyDescent="0.2">
      <c r="A321" s="184"/>
      <c r="B321" s="166" t="s">
        <v>225</v>
      </c>
      <c r="C321" s="904" t="s">
        <v>808</v>
      </c>
      <c r="D321" s="904"/>
      <c r="E321" s="904"/>
      <c r="F321" s="904"/>
      <c r="G321" s="904"/>
      <c r="H321" s="904"/>
      <c r="I321" s="904"/>
      <c r="J321" s="904"/>
      <c r="K321" s="904"/>
      <c r="L321" s="185">
        <v>73736.850000000006</v>
      </c>
      <c r="M321" s="186"/>
      <c r="N321" s="187" t="s">
        <v>31</v>
      </c>
      <c r="Z321" s="137" t="s">
        <v>808</v>
      </c>
    </row>
    <row r="322" spans="1:27" s="132" customFormat="1" x14ac:dyDescent="0.2">
      <c r="A322" s="184"/>
      <c r="B322" s="166" t="s">
        <v>31</v>
      </c>
      <c r="C322" s="904" t="s">
        <v>270</v>
      </c>
      <c r="D322" s="904"/>
      <c r="E322" s="904"/>
      <c r="F322" s="904"/>
      <c r="G322" s="904"/>
      <c r="H322" s="904"/>
      <c r="I322" s="904"/>
      <c r="J322" s="904"/>
      <c r="K322" s="904"/>
      <c r="L322" s="185" t="s">
        <v>31</v>
      </c>
      <c r="M322" s="186"/>
      <c r="N322" s="187" t="s">
        <v>31</v>
      </c>
      <c r="Z322" s="137" t="s">
        <v>270</v>
      </c>
    </row>
    <row r="323" spans="1:27" s="132" customFormat="1" x14ac:dyDescent="0.2">
      <c r="A323" s="184"/>
      <c r="B323" s="166" t="s">
        <v>31</v>
      </c>
      <c r="C323" s="904" t="s">
        <v>271</v>
      </c>
      <c r="D323" s="904"/>
      <c r="E323" s="904"/>
      <c r="F323" s="904"/>
      <c r="G323" s="904"/>
      <c r="H323" s="904"/>
      <c r="I323" s="904"/>
      <c r="J323" s="904"/>
      <c r="K323" s="904"/>
      <c r="L323" s="185">
        <v>14865.19</v>
      </c>
      <c r="M323" s="186"/>
      <c r="N323" s="187" t="s">
        <v>31</v>
      </c>
      <c r="Z323" s="137" t="s">
        <v>271</v>
      </c>
    </row>
    <row r="324" spans="1:27" s="132" customFormat="1" x14ac:dyDescent="0.2">
      <c r="A324" s="184"/>
      <c r="B324" s="166" t="s">
        <v>31</v>
      </c>
      <c r="C324" s="904" t="s">
        <v>272</v>
      </c>
      <c r="D324" s="904"/>
      <c r="E324" s="904"/>
      <c r="F324" s="904"/>
      <c r="G324" s="904"/>
      <c r="H324" s="904"/>
      <c r="I324" s="904"/>
      <c r="J324" s="904"/>
      <c r="K324" s="904"/>
      <c r="L324" s="185">
        <v>16217.51</v>
      </c>
      <c r="M324" s="186"/>
      <c r="N324" s="187" t="s">
        <v>31</v>
      </c>
      <c r="Z324" s="137" t="s">
        <v>272</v>
      </c>
    </row>
    <row r="325" spans="1:27" s="132" customFormat="1" x14ac:dyDescent="0.2">
      <c r="A325" s="184"/>
      <c r="B325" s="166" t="s">
        <v>31</v>
      </c>
      <c r="C325" s="904" t="s">
        <v>273</v>
      </c>
      <c r="D325" s="904"/>
      <c r="E325" s="904"/>
      <c r="F325" s="904"/>
      <c r="G325" s="904"/>
      <c r="H325" s="904"/>
      <c r="I325" s="904"/>
      <c r="J325" s="904"/>
      <c r="K325" s="904"/>
      <c r="L325" s="185">
        <v>16134.47</v>
      </c>
      <c r="M325" s="186"/>
      <c r="N325" s="187" t="s">
        <v>31</v>
      </c>
      <c r="Z325" s="137" t="s">
        <v>273</v>
      </c>
    </row>
    <row r="326" spans="1:27" s="132" customFormat="1" x14ac:dyDescent="0.2">
      <c r="A326" s="184"/>
      <c r="B326" s="166" t="s">
        <v>31</v>
      </c>
      <c r="C326" s="904" t="s">
        <v>274</v>
      </c>
      <c r="D326" s="904"/>
      <c r="E326" s="904"/>
      <c r="F326" s="904"/>
      <c r="G326" s="904"/>
      <c r="H326" s="904"/>
      <c r="I326" s="904"/>
      <c r="J326" s="904"/>
      <c r="K326" s="904"/>
      <c r="L326" s="185">
        <v>15746.06</v>
      </c>
      <c r="M326" s="186"/>
      <c r="N326" s="187" t="s">
        <v>31</v>
      </c>
      <c r="Z326" s="137" t="s">
        <v>274</v>
      </c>
    </row>
    <row r="327" spans="1:27" s="132" customFormat="1" x14ac:dyDescent="0.2">
      <c r="A327" s="184"/>
      <c r="B327" s="166" t="s">
        <v>31</v>
      </c>
      <c r="C327" s="904" t="s">
        <v>275</v>
      </c>
      <c r="D327" s="904"/>
      <c r="E327" s="904"/>
      <c r="F327" s="904"/>
      <c r="G327" s="904"/>
      <c r="H327" s="904"/>
      <c r="I327" s="904"/>
      <c r="J327" s="904"/>
      <c r="K327" s="904"/>
      <c r="L327" s="185">
        <v>10773.62</v>
      </c>
      <c r="M327" s="186"/>
      <c r="N327" s="187" t="s">
        <v>31</v>
      </c>
      <c r="Z327" s="137" t="s">
        <v>275</v>
      </c>
    </row>
    <row r="328" spans="1:27" s="132" customFormat="1" x14ac:dyDescent="0.2">
      <c r="A328" s="184"/>
      <c r="B328" s="166" t="s">
        <v>235</v>
      </c>
      <c r="C328" s="904" t="s">
        <v>809</v>
      </c>
      <c r="D328" s="904"/>
      <c r="E328" s="904"/>
      <c r="F328" s="904"/>
      <c r="G328" s="904"/>
      <c r="H328" s="904"/>
      <c r="I328" s="904"/>
      <c r="J328" s="904"/>
      <c r="K328" s="904"/>
      <c r="L328" s="185">
        <v>1357768.53</v>
      </c>
      <c r="M328" s="186"/>
      <c r="N328" s="187" t="s">
        <v>31</v>
      </c>
      <c r="Z328" s="137" t="s">
        <v>809</v>
      </c>
    </row>
    <row r="329" spans="1:27" s="132" customFormat="1" x14ac:dyDescent="0.2">
      <c r="A329" s="184"/>
      <c r="B329" s="166" t="s">
        <v>31</v>
      </c>
      <c r="C329" s="904" t="s">
        <v>276</v>
      </c>
      <c r="D329" s="904"/>
      <c r="E329" s="904"/>
      <c r="F329" s="904"/>
      <c r="G329" s="904"/>
      <c r="H329" s="904"/>
      <c r="I329" s="904"/>
      <c r="J329" s="904"/>
      <c r="K329" s="904"/>
      <c r="L329" s="185">
        <v>16656.37</v>
      </c>
      <c r="M329" s="186"/>
      <c r="N329" s="187" t="s">
        <v>31</v>
      </c>
      <c r="Z329" s="137" t="s">
        <v>276</v>
      </c>
    </row>
    <row r="330" spans="1:27" s="132" customFormat="1" x14ac:dyDescent="0.2">
      <c r="A330" s="184"/>
      <c r="B330" s="166" t="s">
        <v>31</v>
      </c>
      <c r="C330" s="904" t="s">
        <v>277</v>
      </c>
      <c r="D330" s="904"/>
      <c r="E330" s="904"/>
      <c r="F330" s="904"/>
      <c r="G330" s="904"/>
      <c r="H330" s="904"/>
      <c r="I330" s="904"/>
      <c r="J330" s="904"/>
      <c r="K330" s="904"/>
      <c r="L330" s="185">
        <v>15845.58</v>
      </c>
      <c r="M330" s="186"/>
      <c r="N330" s="187" t="s">
        <v>31</v>
      </c>
      <c r="Z330" s="137" t="s">
        <v>277</v>
      </c>
    </row>
    <row r="331" spans="1:27" s="132" customFormat="1" x14ac:dyDescent="0.2">
      <c r="A331" s="184"/>
      <c r="B331" s="166" t="s">
        <v>31</v>
      </c>
      <c r="C331" s="904" t="s">
        <v>278</v>
      </c>
      <c r="D331" s="904"/>
      <c r="E331" s="904"/>
      <c r="F331" s="904"/>
      <c r="G331" s="904"/>
      <c r="H331" s="904"/>
      <c r="I331" s="904"/>
      <c r="J331" s="904"/>
      <c r="K331" s="904"/>
      <c r="L331" s="185">
        <v>10838.88</v>
      </c>
      <c r="M331" s="186"/>
      <c r="N331" s="187" t="s">
        <v>31</v>
      </c>
      <c r="Z331" s="137" t="s">
        <v>278</v>
      </c>
    </row>
    <row r="332" spans="1:27" s="132" customFormat="1" x14ac:dyDescent="0.2">
      <c r="A332" s="184"/>
      <c r="B332" s="178" t="s">
        <v>31</v>
      </c>
      <c r="C332" s="919" t="s">
        <v>3226</v>
      </c>
      <c r="D332" s="919"/>
      <c r="E332" s="919"/>
      <c r="F332" s="919"/>
      <c r="G332" s="919"/>
      <c r="H332" s="919"/>
      <c r="I332" s="919"/>
      <c r="J332" s="919"/>
      <c r="K332" s="919"/>
      <c r="L332" s="188">
        <v>1432853.19</v>
      </c>
      <c r="M332" s="189"/>
      <c r="N332" s="190"/>
      <c r="AA332" s="137" t="s">
        <v>3226</v>
      </c>
    </row>
    <row r="333" spans="1:27" s="132" customFormat="1" x14ac:dyDescent="0.2">
      <c r="A333" s="914" t="s">
        <v>3227</v>
      </c>
      <c r="B333" s="915"/>
      <c r="C333" s="915"/>
      <c r="D333" s="915"/>
      <c r="E333" s="915"/>
      <c r="F333" s="915"/>
      <c r="G333" s="915"/>
      <c r="H333" s="915"/>
      <c r="I333" s="915"/>
      <c r="J333" s="915"/>
      <c r="K333" s="915"/>
      <c r="L333" s="915"/>
      <c r="M333" s="915"/>
      <c r="N333" s="916"/>
      <c r="P333" s="137" t="s">
        <v>3227</v>
      </c>
    </row>
    <row r="334" spans="1:27" s="132" customFormat="1" ht="45" x14ac:dyDescent="0.2">
      <c r="A334" s="157" t="s">
        <v>452</v>
      </c>
      <c r="B334" s="158" t="s">
        <v>679</v>
      </c>
      <c r="C334" s="917" t="s">
        <v>680</v>
      </c>
      <c r="D334" s="917"/>
      <c r="E334" s="917"/>
      <c r="F334" s="159" t="s">
        <v>670</v>
      </c>
      <c r="G334" s="159" t="s">
        <v>31</v>
      </c>
      <c r="H334" s="159" t="s">
        <v>31</v>
      </c>
      <c r="I334" s="159" t="s">
        <v>3228</v>
      </c>
      <c r="J334" s="160">
        <v>40.94</v>
      </c>
      <c r="K334" s="159" t="s">
        <v>31</v>
      </c>
      <c r="L334" s="160">
        <v>81.06</v>
      </c>
      <c r="M334" s="161" t="s">
        <v>31</v>
      </c>
      <c r="N334" s="162" t="s">
        <v>31</v>
      </c>
      <c r="Q334" s="137" t="s">
        <v>680</v>
      </c>
    </row>
    <row r="335" spans="1:27" s="132" customFormat="1" ht="1.5" customHeight="1" x14ac:dyDescent="0.2">
      <c r="A335" s="177"/>
      <c r="B335" s="173"/>
      <c r="C335" s="173"/>
      <c r="D335" s="173"/>
      <c r="E335" s="173"/>
      <c r="F335" s="177"/>
      <c r="G335" s="177"/>
      <c r="H335" s="177"/>
      <c r="I335" s="177"/>
      <c r="J335" s="178"/>
      <c r="K335" s="177"/>
      <c r="L335" s="178"/>
      <c r="M335" s="168"/>
      <c r="N335" s="178"/>
    </row>
    <row r="336" spans="1:27" s="132" customFormat="1" ht="22.5" x14ac:dyDescent="0.2">
      <c r="A336" s="179"/>
      <c r="B336" s="180" t="s">
        <v>31</v>
      </c>
      <c r="C336" s="918" t="s">
        <v>3229</v>
      </c>
      <c r="D336" s="918"/>
      <c r="E336" s="918"/>
      <c r="F336" s="918"/>
      <c r="G336" s="918"/>
      <c r="H336" s="918"/>
      <c r="I336" s="918"/>
      <c r="J336" s="918"/>
      <c r="K336" s="918"/>
      <c r="L336" s="181" t="s">
        <v>31</v>
      </c>
      <c r="M336" s="182"/>
      <c r="N336" s="183"/>
      <c r="Y336" s="137" t="s">
        <v>3229</v>
      </c>
    </row>
    <row r="337" spans="1:29" s="132" customFormat="1" x14ac:dyDescent="0.2">
      <c r="A337" s="184"/>
      <c r="B337" s="166" t="s">
        <v>225</v>
      </c>
      <c r="C337" s="904" t="s">
        <v>269</v>
      </c>
      <c r="D337" s="904"/>
      <c r="E337" s="904"/>
      <c r="F337" s="904"/>
      <c r="G337" s="904"/>
      <c r="H337" s="904"/>
      <c r="I337" s="904"/>
      <c r="J337" s="904"/>
      <c r="K337" s="904"/>
      <c r="L337" s="185">
        <v>81.06</v>
      </c>
      <c r="M337" s="186"/>
      <c r="N337" s="187" t="s">
        <v>31</v>
      </c>
      <c r="Z337" s="137" t="s">
        <v>269</v>
      </c>
    </row>
    <row r="338" spans="1:29" s="132" customFormat="1" x14ac:dyDescent="0.2">
      <c r="A338" s="184"/>
      <c r="B338" s="166" t="s">
        <v>31</v>
      </c>
      <c r="C338" s="904" t="s">
        <v>270</v>
      </c>
      <c r="D338" s="904"/>
      <c r="E338" s="904"/>
      <c r="F338" s="904"/>
      <c r="G338" s="904"/>
      <c r="H338" s="904"/>
      <c r="I338" s="904"/>
      <c r="J338" s="904"/>
      <c r="K338" s="904"/>
      <c r="L338" s="185" t="s">
        <v>31</v>
      </c>
      <c r="M338" s="186"/>
      <c r="N338" s="187" t="s">
        <v>31</v>
      </c>
      <c r="Z338" s="137" t="s">
        <v>270</v>
      </c>
    </row>
    <row r="339" spans="1:29" s="132" customFormat="1" x14ac:dyDescent="0.2">
      <c r="A339" s="184"/>
      <c r="B339" s="166" t="s">
        <v>31</v>
      </c>
      <c r="C339" s="904" t="s">
        <v>273</v>
      </c>
      <c r="D339" s="904"/>
      <c r="E339" s="904"/>
      <c r="F339" s="904"/>
      <c r="G339" s="904"/>
      <c r="H339" s="904"/>
      <c r="I339" s="904"/>
      <c r="J339" s="904"/>
      <c r="K339" s="904"/>
      <c r="L339" s="185">
        <v>81.06</v>
      </c>
      <c r="M339" s="186"/>
      <c r="N339" s="187" t="s">
        <v>31</v>
      </c>
      <c r="Z339" s="137" t="s">
        <v>273</v>
      </c>
    </row>
    <row r="340" spans="1:29" s="132" customFormat="1" ht="22.5" x14ac:dyDescent="0.2">
      <c r="A340" s="184"/>
      <c r="B340" s="178" t="s">
        <v>31</v>
      </c>
      <c r="C340" s="919" t="s">
        <v>3230</v>
      </c>
      <c r="D340" s="919"/>
      <c r="E340" s="919"/>
      <c r="F340" s="919"/>
      <c r="G340" s="919"/>
      <c r="H340" s="919"/>
      <c r="I340" s="919"/>
      <c r="J340" s="919"/>
      <c r="K340" s="919"/>
      <c r="L340" s="188">
        <v>81.06</v>
      </c>
      <c r="M340" s="189"/>
      <c r="N340" s="190"/>
      <c r="AA340" s="137" t="s">
        <v>3230</v>
      </c>
    </row>
    <row r="341" spans="1:29" s="132" customFormat="1" ht="2.25" customHeight="1" x14ac:dyDescent="0.2"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91"/>
      <c r="M341" s="192"/>
      <c r="N341" s="193"/>
    </row>
    <row r="342" spans="1:29" s="132" customFormat="1" x14ac:dyDescent="0.2">
      <c r="A342" s="179"/>
      <c r="B342" s="180" t="s">
        <v>31</v>
      </c>
      <c r="C342" s="918" t="s">
        <v>466</v>
      </c>
      <c r="D342" s="918"/>
      <c r="E342" s="918"/>
      <c r="F342" s="918"/>
      <c r="G342" s="918"/>
      <c r="H342" s="918"/>
      <c r="I342" s="918"/>
      <c r="J342" s="918"/>
      <c r="K342" s="918"/>
      <c r="L342" s="181" t="s">
        <v>31</v>
      </c>
      <c r="M342" s="182" t="s">
        <v>31</v>
      </c>
      <c r="N342" s="183" t="s">
        <v>31</v>
      </c>
      <c r="AB342" s="137" t="s">
        <v>466</v>
      </c>
    </row>
    <row r="343" spans="1:29" s="132" customFormat="1" x14ac:dyDescent="0.2">
      <c r="A343" s="184"/>
      <c r="B343" s="166" t="s">
        <v>31</v>
      </c>
      <c r="C343" s="904" t="s">
        <v>269</v>
      </c>
      <c r="D343" s="904"/>
      <c r="E343" s="904"/>
      <c r="F343" s="904"/>
      <c r="G343" s="904"/>
      <c r="H343" s="904"/>
      <c r="I343" s="904"/>
      <c r="J343" s="904"/>
      <c r="K343" s="904"/>
      <c r="L343" s="185">
        <v>1521.48</v>
      </c>
      <c r="M343" s="186" t="s">
        <v>31</v>
      </c>
      <c r="N343" s="187">
        <v>11107</v>
      </c>
      <c r="AC343" s="137" t="s">
        <v>269</v>
      </c>
    </row>
    <row r="344" spans="1:29" s="132" customFormat="1" x14ac:dyDescent="0.2">
      <c r="A344" s="184"/>
      <c r="B344" s="166" t="s">
        <v>225</v>
      </c>
      <c r="C344" s="904" t="s">
        <v>658</v>
      </c>
      <c r="D344" s="904"/>
      <c r="E344" s="904"/>
      <c r="F344" s="904"/>
      <c r="G344" s="904"/>
      <c r="H344" s="904"/>
      <c r="I344" s="904"/>
      <c r="J344" s="904"/>
      <c r="K344" s="904"/>
      <c r="L344" s="185">
        <v>1493.98</v>
      </c>
      <c r="M344" s="186">
        <v>7.3</v>
      </c>
      <c r="N344" s="187">
        <v>10906</v>
      </c>
      <c r="AC344" s="137" t="s">
        <v>658</v>
      </c>
    </row>
    <row r="345" spans="1:29" s="132" customFormat="1" x14ac:dyDescent="0.2">
      <c r="A345" s="184"/>
      <c r="B345" s="166" t="s">
        <v>31</v>
      </c>
      <c r="C345" s="904" t="s">
        <v>659</v>
      </c>
      <c r="D345" s="904"/>
      <c r="E345" s="904"/>
      <c r="F345" s="904"/>
      <c r="G345" s="904"/>
      <c r="H345" s="904"/>
      <c r="I345" s="904"/>
      <c r="J345" s="904"/>
      <c r="K345" s="904"/>
      <c r="L345" s="185" t="s">
        <v>31</v>
      </c>
      <c r="M345" s="186" t="s">
        <v>31</v>
      </c>
      <c r="N345" s="187" t="s">
        <v>31</v>
      </c>
      <c r="AC345" s="137" t="s">
        <v>659</v>
      </c>
    </row>
    <row r="346" spans="1:29" s="132" customFormat="1" x14ac:dyDescent="0.2">
      <c r="A346" s="184"/>
      <c r="B346" s="166" t="s">
        <v>31</v>
      </c>
      <c r="C346" s="904" t="s">
        <v>660</v>
      </c>
      <c r="D346" s="904"/>
      <c r="E346" s="904"/>
      <c r="F346" s="904"/>
      <c r="G346" s="904"/>
      <c r="H346" s="904"/>
      <c r="I346" s="904"/>
      <c r="J346" s="904"/>
      <c r="K346" s="904"/>
      <c r="L346" s="185">
        <v>80.64</v>
      </c>
      <c r="M346" s="186" t="s">
        <v>31</v>
      </c>
      <c r="N346" s="187" t="s">
        <v>31</v>
      </c>
      <c r="AC346" s="137" t="s">
        <v>660</v>
      </c>
    </row>
    <row r="347" spans="1:29" s="132" customFormat="1" x14ac:dyDescent="0.2">
      <c r="A347" s="184"/>
      <c r="B347" s="166" t="s">
        <v>31</v>
      </c>
      <c r="C347" s="904" t="s">
        <v>661</v>
      </c>
      <c r="D347" s="904"/>
      <c r="E347" s="904"/>
      <c r="F347" s="904"/>
      <c r="G347" s="904"/>
      <c r="H347" s="904"/>
      <c r="I347" s="904"/>
      <c r="J347" s="904"/>
      <c r="K347" s="904"/>
      <c r="L347" s="185">
        <v>84.86</v>
      </c>
      <c r="M347" s="186" t="s">
        <v>31</v>
      </c>
      <c r="N347" s="187" t="s">
        <v>31</v>
      </c>
      <c r="AC347" s="137" t="s">
        <v>661</v>
      </c>
    </row>
    <row r="348" spans="1:29" s="132" customFormat="1" x14ac:dyDescent="0.2">
      <c r="A348" s="184"/>
      <c r="B348" s="166" t="s">
        <v>31</v>
      </c>
      <c r="C348" s="904" t="s">
        <v>662</v>
      </c>
      <c r="D348" s="904"/>
      <c r="E348" s="904"/>
      <c r="F348" s="904"/>
      <c r="G348" s="904"/>
      <c r="H348" s="904"/>
      <c r="I348" s="904"/>
      <c r="J348" s="904"/>
      <c r="K348" s="904"/>
      <c r="L348" s="185">
        <v>1154.79</v>
      </c>
      <c r="M348" s="186" t="s">
        <v>31</v>
      </c>
      <c r="N348" s="187" t="s">
        <v>31</v>
      </c>
      <c r="AC348" s="137" t="s">
        <v>662</v>
      </c>
    </row>
    <row r="349" spans="1:29" s="132" customFormat="1" x14ac:dyDescent="0.2">
      <c r="A349" s="184"/>
      <c r="B349" s="166" t="s">
        <v>31</v>
      </c>
      <c r="C349" s="904" t="s">
        <v>663</v>
      </c>
      <c r="D349" s="904"/>
      <c r="E349" s="904"/>
      <c r="F349" s="904"/>
      <c r="G349" s="904"/>
      <c r="H349" s="904"/>
      <c r="I349" s="904"/>
      <c r="J349" s="904"/>
      <c r="K349" s="904"/>
      <c r="L349" s="185">
        <v>105.35</v>
      </c>
      <c r="M349" s="186" t="s">
        <v>31</v>
      </c>
      <c r="N349" s="187" t="s">
        <v>31</v>
      </c>
      <c r="AC349" s="137" t="s">
        <v>663</v>
      </c>
    </row>
    <row r="350" spans="1:29" s="132" customFormat="1" x14ac:dyDescent="0.2">
      <c r="A350" s="184"/>
      <c r="B350" s="166" t="s">
        <v>31</v>
      </c>
      <c r="C350" s="904" t="s">
        <v>664</v>
      </c>
      <c r="D350" s="904"/>
      <c r="E350" s="904"/>
      <c r="F350" s="904"/>
      <c r="G350" s="904"/>
      <c r="H350" s="904"/>
      <c r="I350" s="904"/>
      <c r="J350" s="904"/>
      <c r="K350" s="904"/>
      <c r="L350" s="185">
        <v>68.34</v>
      </c>
      <c r="M350" s="186" t="s">
        <v>31</v>
      </c>
      <c r="N350" s="187" t="s">
        <v>31</v>
      </c>
      <c r="AC350" s="137" t="s">
        <v>664</v>
      </c>
    </row>
    <row r="351" spans="1:29" s="132" customFormat="1" x14ac:dyDescent="0.2">
      <c r="A351" s="184"/>
      <c r="B351" s="166" t="s">
        <v>225</v>
      </c>
      <c r="C351" s="904" t="s">
        <v>665</v>
      </c>
      <c r="D351" s="904"/>
      <c r="E351" s="904"/>
      <c r="F351" s="904"/>
      <c r="G351" s="904"/>
      <c r="H351" s="904"/>
      <c r="I351" s="904"/>
      <c r="J351" s="904"/>
      <c r="K351" s="904"/>
      <c r="L351" s="185">
        <v>27.5</v>
      </c>
      <c r="M351" s="186">
        <v>7.3</v>
      </c>
      <c r="N351" s="187">
        <v>201</v>
      </c>
      <c r="AC351" s="137" t="s">
        <v>665</v>
      </c>
    </row>
    <row r="352" spans="1:29" s="132" customFormat="1" x14ac:dyDescent="0.2">
      <c r="A352" s="184"/>
      <c r="B352" s="166" t="s">
        <v>225</v>
      </c>
      <c r="C352" s="904" t="s">
        <v>808</v>
      </c>
      <c r="D352" s="904"/>
      <c r="E352" s="904"/>
      <c r="F352" s="904"/>
      <c r="G352" s="904"/>
      <c r="H352" s="904"/>
      <c r="I352" s="904"/>
      <c r="J352" s="904"/>
      <c r="K352" s="904"/>
      <c r="L352" s="185">
        <v>105671.9</v>
      </c>
      <c r="M352" s="186">
        <v>7.3</v>
      </c>
      <c r="N352" s="187">
        <v>771405</v>
      </c>
      <c r="AC352" s="137" t="s">
        <v>808</v>
      </c>
    </row>
    <row r="353" spans="1:30" x14ac:dyDescent="0.2">
      <c r="A353" s="184"/>
      <c r="B353" s="166" t="s">
        <v>31</v>
      </c>
      <c r="C353" s="904" t="s">
        <v>270</v>
      </c>
      <c r="D353" s="904"/>
      <c r="E353" s="904"/>
      <c r="F353" s="904"/>
      <c r="G353" s="904"/>
      <c r="H353" s="904"/>
      <c r="I353" s="904"/>
      <c r="J353" s="904"/>
      <c r="K353" s="904"/>
      <c r="L353" s="185" t="s">
        <v>31</v>
      </c>
      <c r="M353" s="186" t="s">
        <v>31</v>
      </c>
      <c r="N353" s="187" t="s">
        <v>31</v>
      </c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132"/>
      <c r="AB353" s="132"/>
      <c r="AC353" s="137" t="s">
        <v>270</v>
      </c>
      <c r="AD353" s="132"/>
    </row>
    <row r="354" spans="1:30" x14ac:dyDescent="0.2">
      <c r="A354" s="184"/>
      <c r="B354" s="166" t="s">
        <v>31</v>
      </c>
      <c r="C354" s="904" t="s">
        <v>271</v>
      </c>
      <c r="D354" s="904"/>
      <c r="E354" s="904"/>
      <c r="F354" s="904"/>
      <c r="G354" s="904"/>
      <c r="H354" s="904"/>
      <c r="I354" s="904"/>
      <c r="J354" s="904"/>
      <c r="K354" s="904"/>
      <c r="L354" s="185">
        <v>15334.47</v>
      </c>
      <c r="M354" s="186" t="s">
        <v>31</v>
      </c>
      <c r="N354" s="187" t="s">
        <v>31</v>
      </c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132"/>
      <c r="AB354" s="132"/>
      <c r="AC354" s="137" t="s">
        <v>271</v>
      </c>
      <c r="AD354" s="132"/>
    </row>
    <row r="355" spans="1:30" x14ac:dyDescent="0.2">
      <c r="A355" s="184"/>
      <c r="B355" s="166" t="s">
        <v>31</v>
      </c>
      <c r="C355" s="904" t="s">
        <v>272</v>
      </c>
      <c r="D355" s="904"/>
      <c r="E355" s="904"/>
      <c r="F355" s="904"/>
      <c r="G355" s="904"/>
      <c r="H355" s="904"/>
      <c r="I355" s="904"/>
      <c r="J355" s="904"/>
      <c r="K355" s="904"/>
      <c r="L355" s="185">
        <v>16814.62</v>
      </c>
      <c r="M355" s="186" t="s">
        <v>31</v>
      </c>
      <c r="N355" s="187" t="s">
        <v>31</v>
      </c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132"/>
      <c r="AB355" s="132"/>
      <c r="AC355" s="137" t="s">
        <v>272</v>
      </c>
      <c r="AD355" s="132"/>
    </row>
    <row r="356" spans="1:30" x14ac:dyDescent="0.2">
      <c r="A356" s="184"/>
      <c r="B356" s="166" t="s">
        <v>31</v>
      </c>
      <c r="C356" s="904" t="s">
        <v>273</v>
      </c>
      <c r="D356" s="904"/>
      <c r="E356" s="904"/>
      <c r="F356" s="904"/>
      <c r="G356" s="904"/>
      <c r="H356" s="904"/>
      <c r="I356" s="904"/>
      <c r="J356" s="904"/>
      <c r="K356" s="904"/>
      <c r="L356" s="185">
        <v>46116.87</v>
      </c>
      <c r="M356" s="186" t="s">
        <v>31</v>
      </c>
      <c r="N356" s="187" t="s">
        <v>31</v>
      </c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132"/>
      <c r="AB356" s="132"/>
      <c r="AC356" s="137" t="s">
        <v>273</v>
      </c>
      <c r="AD356" s="132"/>
    </row>
    <row r="357" spans="1:30" x14ac:dyDescent="0.2">
      <c r="A357" s="184"/>
      <c r="B357" s="166" t="s">
        <v>31</v>
      </c>
      <c r="C357" s="904" t="s">
        <v>274</v>
      </c>
      <c r="D357" s="904"/>
      <c r="E357" s="904"/>
      <c r="F357" s="904"/>
      <c r="G357" s="904"/>
      <c r="H357" s="904"/>
      <c r="I357" s="904"/>
      <c r="J357" s="904"/>
      <c r="K357" s="904"/>
      <c r="L357" s="185">
        <v>16272.28</v>
      </c>
      <c r="M357" s="186" t="s">
        <v>31</v>
      </c>
      <c r="N357" s="187" t="s">
        <v>31</v>
      </c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132"/>
      <c r="AB357" s="132"/>
      <c r="AC357" s="137" t="s">
        <v>274</v>
      </c>
      <c r="AD357" s="132"/>
    </row>
    <row r="358" spans="1:30" x14ac:dyDescent="0.2">
      <c r="A358" s="184"/>
      <c r="B358" s="166" t="s">
        <v>31</v>
      </c>
      <c r="C358" s="904" t="s">
        <v>275</v>
      </c>
      <c r="D358" s="904"/>
      <c r="E358" s="904"/>
      <c r="F358" s="904"/>
      <c r="G358" s="904"/>
      <c r="H358" s="904"/>
      <c r="I358" s="904"/>
      <c r="J358" s="904"/>
      <c r="K358" s="904"/>
      <c r="L358" s="185">
        <v>11133.66</v>
      </c>
      <c r="M358" s="186" t="s">
        <v>31</v>
      </c>
      <c r="N358" s="187" t="s">
        <v>31</v>
      </c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7" t="s">
        <v>275</v>
      </c>
      <c r="AD358" s="132"/>
    </row>
    <row r="359" spans="1:30" x14ac:dyDescent="0.2">
      <c r="A359" s="184"/>
      <c r="B359" s="166" t="s">
        <v>235</v>
      </c>
      <c r="C359" s="904" t="s">
        <v>809</v>
      </c>
      <c r="D359" s="904"/>
      <c r="E359" s="904"/>
      <c r="F359" s="904"/>
      <c r="G359" s="904"/>
      <c r="H359" s="904"/>
      <c r="I359" s="904"/>
      <c r="J359" s="904"/>
      <c r="K359" s="904"/>
      <c r="L359" s="185">
        <v>1357768.53</v>
      </c>
      <c r="M359" s="186">
        <v>4.51</v>
      </c>
      <c r="N359" s="187">
        <v>6123536</v>
      </c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132"/>
      <c r="AB359" s="132"/>
      <c r="AC359" s="137" t="s">
        <v>809</v>
      </c>
      <c r="AD359" s="132"/>
    </row>
    <row r="360" spans="1:30" x14ac:dyDescent="0.2">
      <c r="A360" s="184"/>
      <c r="B360" s="166" t="s">
        <v>31</v>
      </c>
      <c r="C360" s="904" t="s">
        <v>276</v>
      </c>
      <c r="D360" s="904"/>
      <c r="E360" s="904"/>
      <c r="F360" s="904"/>
      <c r="G360" s="904"/>
      <c r="H360" s="904"/>
      <c r="I360" s="904"/>
      <c r="J360" s="904"/>
      <c r="K360" s="904"/>
      <c r="L360" s="185">
        <v>17216.419999999998</v>
      </c>
      <c r="M360" s="186" t="s">
        <v>31</v>
      </c>
      <c r="N360" s="187" t="s">
        <v>31</v>
      </c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132"/>
      <c r="AB360" s="132"/>
      <c r="AC360" s="137" t="s">
        <v>276</v>
      </c>
      <c r="AD360" s="132"/>
    </row>
    <row r="361" spans="1:30" x14ac:dyDescent="0.2">
      <c r="A361" s="184"/>
      <c r="B361" s="166" t="s">
        <v>31</v>
      </c>
      <c r="C361" s="904" t="s">
        <v>277</v>
      </c>
      <c r="D361" s="904"/>
      <c r="E361" s="904"/>
      <c r="F361" s="904"/>
      <c r="G361" s="904"/>
      <c r="H361" s="904"/>
      <c r="I361" s="904"/>
      <c r="J361" s="904"/>
      <c r="K361" s="904"/>
      <c r="L361" s="185">
        <v>16377.63</v>
      </c>
      <c r="M361" s="186" t="s">
        <v>31</v>
      </c>
      <c r="N361" s="187" t="s">
        <v>31</v>
      </c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132"/>
      <c r="AB361" s="132"/>
      <c r="AC361" s="137" t="s">
        <v>277</v>
      </c>
      <c r="AD361" s="132"/>
    </row>
    <row r="362" spans="1:30" x14ac:dyDescent="0.2">
      <c r="A362" s="184"/>
      <c r="B362" s="166" t="s">
        <v>31</v>
      </c>
      <c r="C362" s="904" t="s">
        <v>278</v>
      </c>
      <c r="D362" s="904"/>
      <c r="E362" s="904"/>
      <c r="F362" s="904"/>
      <c r="G362" s="904"/>
      <c r="H362" s="904"/>
      <c r="I362" s="904"/>
      <c r="J362" s="904"/>
      <c r="K362" s="904"/>
      <c r="L362" s="185">
        <v>11202</v>
      </c>
      <c r="M362" s="186" t="s">
        <v>31</v>
      </c>
      <c r="N362" s="187" t="s">
        <v>31</v>
      </c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132"/>
      <c r="AB362" s="132"/>
      <c r="AC362" s="137" t="s">
        <v>278</v>
      </c>
      <c r="AD362" s="132"/>
    </row>
    <row r="363" spans="1:30" x14ac:dyDescent="0.2">
      <c r="A363" s="184"/>
      <c r="B363" s="178" t="s">
        <v>31</v>
      </c>
      <c r="C363" s="919" t="s">
        <v>467</v>
      </c>
      <c r="D363" s="919"/>
      <c r="E363" s="919"/>
      <c r="F363" s="919"/>
      <c r="G363" s="919"/>
      <c r="H363" s="919"/>
      <c r="I363" s="919"/>
      <c r="J363" s="919"/>
      <c r="K363" s="919"/>
      <c r="L363" s="188">
        <v>1464961.91</v>
      </c>
      <c r="M363" s="189" t="s">
        <v>31</v>
      </c>
      <c r="N363" s="194">
        <v>6906048</v>
      </c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132"/>
      <c r="AB363" s="132"/>
      <c r="AC363" s="132"/>
      <c r="AD363" s="137" t="s">
        <v>467</v>
      </c>
    </row>
    <row r="364" spans="1:30" ht="1.5" customHeight="1" x14ac:dyDescent="0.2">
      <c r="B364" s="178"/>
      <c r="C364" s="173"/>
      <c r="D364" s="173"/>
      <c r="E364" s="173"/>
      <c r="F364" s="173"/>
      <c r="G364" s="173"/>
      <c r="H364" s="173"/>
      <c r="I364" s="173"/>
      <c r="J364" s="173"/>
      <c r="K364" s="173"/>
      <c r="L364" s="188"/>
      <c r="M364" s="189"/>
      <c r="N364" s="195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132"/>
      <c r="AB364" s="132"/>
      <c r="AC364" s="132"/>
      <c r="AD364" s="132"/>
    </row>
    <row r="365" spans="1:30" ht="53.25" customHeight="1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196"/>
      <c r="N365" s="196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</row>
    <row r="366" spans="1:30" x14ac:dyDescent="0.2">
      <c r="B366" s="197" t="s">
        <v>468</v>
      </c>
      <c r="C366" s="923" t="s">
        <v>31</v>
      </c>
      <c r="D366" s="923"/>
      <c r="E366" s="923"/>
      <c r="F366" s="923"/>
      <c r="G366" s="923"/>
      <c r="H366" s="923"/>
      <c r="I366" s="923"/>
      <c r="J366" s="923"/>
      <c r="K366" s="923"/>
      <c r="L366" s="923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132"/>
      <c r="AB366" s="132"/>
      <c r="AC366" s="132"/>
      <c r="AD366" s="132"/>
    </row>
    <row r="367" spans="1:30" ht="13.5" customHeight="1" x14ac:dyDescent="0.2">
      <c r="B367" s="133"/>
      <c r="C367" s="924" t="s">
        <v>11</v>
      </c>
      <c r="D367" s="924"/>
      <c r="E367" s="924"/>
      <c r="F367" s="924"/>
      <c r="G367" s="924"/>
      <c r="H367" s="924"/>
      <c r="I367" s="924"/>
      <c r="J367" s="924"/>
      <c r="K367" s="924"/>
      <c r="L367" s="924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132"/>
      <c r="AB367" s="132"/>
      <c r="AC367" s="132"/>
      <c r="AD367" s="132"/>
    </row>
    <row r="368" spans="1:30" ht="12.75" customHeight="1" x14ac:dyDescent="0.2">
      <c r="B368" s="197" t="s">
        <v>469</v>
      </c>
      <c r="C368" s="923" t="s">
        <v>31</v>
      </c>
      <c r="D368" s="923"/>
      <c r="E368" s="923"/>
      <c r="F368" s="923"/>
      <c r="G368" s="923"/>
      <c r="H368" s="923"/>
      <c r="I368" s="923"/>
      <c r="J368" s="923"/>
      <c r="K368" s="923"/>
      <c r="L368" s="923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132"/>
      <c r="AB368" s="132"/>
      <c r="AC368" s="132"/>
      <c r="AD368" s="132"/>
    </row>
    <row r="369" spans="3:12" s="132" customFormat="1" ht="13.5" customHeight="1" x14ac:dyDescent="0.2">
      <c r="C369" s="924" t="s">
        <v>11</v>
      </c>
      <c r="D369" s="924"/>
      <c r="E369" s="924"/>
      <c r="F369" s="924"/>
      <c r="G369" s="924"/>
      <c r="H369" s="924"/>
      <c r="I369" s="924"/>
      <c r="J369" s="924"/>
      <c r="K369" s="924"/>
      <c r="L369" s="924"/>
    </row>
    <row r="383" spans="3:12" s="132" customFormat="1" x14ac:dyDescent="0.2"/>
  </sheetData>
  <mergeCells count="353">
    <mergeCell ref="C369:L369"/>
    <mergeCell ref="C361:K361"/>
    <mergeCell ref="C362:K362"/>
    <mergeCell ref="C363:K363"/>
    <mergeCell ref="C366:L366"/>
    <mergeCell ref="C367:L367"/>
    <mergeCell ref="C368:L368"/>
    <mergeCell ref="C355:K355"/>
    <mergeCell ref="C356:K356"/>
    <mergeCell ref="C357:K357"/>
    <mergeCell ref="C358:K358"/>
    <mergeCell ref="C359:K359"/>
    <mergeCell ref="C360:K360"/>
    <mergeCell ref="C349:K349"/>
    <mergeCell ref="C350:K350"/>
    <mergeCell ref="C351:K351"/>
    <mergeCell ref="C352:K352"/>
    <mergeCell ref="C353:K353"/>
    <mergeCell ref="C354:K354"/>
    <mergeCell ref="C343:K343"/>
    <mergeCell ref="C344:K344"/>
    <mergeCell ref="C345:K345"/>
    <mergeCell ref="C346:K346"/>
    <mergeCell ref="C347:K347"/>
    <mergeCell ref="C348:K348"/>
    <mergeCell ref="C336:K336"/>
    <mergeCell ref="C337:K337"/>
    <mergeCell ref="C338:K338"/>
    <mergeCell ref="C339:K339"/>
    <mergeCell ref="C340:K340"/>
    <mergeCell ref="C342:K342"/>
    <mergeCell ref="C329:K329"/>
    <mergeCell ref="C330:K330"/>
    <mergeCell ref="C331:K331"/>
    <mergeCell ref="C332:K332"/>
    <mergeCell ref="A333:N333"/>
    <mergeCell ref="C334:E334"/>
    <mergeCell ref="C323:K323"/>
    <mergeCell ref="C324:K324"/>
    <mergeCell ref="C325:K325"/>
    <mergeCell ref="C326:K326"/>
    <mergeCell ref="C327:K327"/>
    <mergeCell ref="C328:K328"/>
    <mergeCell ref="C317:K317"/>
    <mergeCell ref="C318:K318"/>
    <mergeCell ref="C319:K319"/>
    <mergeCell ref="C320:K320"/>
    <mergeCell ref="C321:K321"/>
    <mergeCell ref="C322:K322"/>
    <mergeCell ref="C310:N310"/>
    <mergeCell ref="C311:N311"/>
    <mergeCell ref="C313:K313"/>
    <mergeCell ref="C314:K314"/>
    <mergeCell ref="C315:K315"/>
    <mergeCell ref="C316:K316"/>
    <mergeCell ref="C304:E304"/>
    <mergeCell ref="C305:E305"/>
    <mergeCell ref="C306:E306"/>
    <mergeCell ref="C307:E307"/>
    <mergeCell ref="C308:E308"/>
    <mergeCell ref="C309:E309"/>
    <mergeCell ref="C298:N298"/>
    <mergeCell ref="C299:E299"/>
    <mergeCell ref="C300:N300"/>
    <mergeCell ref="C301:E301"/>
    <mergeCell ref="C302:E302"/>
    <mergeCell ref="C303:E303"/>
    <mergeCell ref="C292:E292"/>
    <mergeCell ref="C293:E293"/>
    <mergeCell ref="C294:E294"/>
    <mergeCell ref="C295:E295"/>
    <mergeCell ref="C296:E296"/>
    <mergeCell ref="C297:N297"/>
    <mergeCell ref="C286:E286"/>
    <mergeCell ref="C287:E287"/>
    <mergeCell ref="C288:E288"/>
    <mergeCell ref="C289:E289"/>
    <mergeCell ref="C290:E290"/>
    <mergeCell ref="C291:E291"/>
    <mergeCell ref="C280:E280"/>
    <mergeCell ref="C281:N281"/>
    <mergeCell ref="C282:E282"/>
    <mergeCell ref="C283:N283"/>
    <mergeCell ref="C284:N284"/>
    <mergeCell ref="C285:E285"/>
    <mergeCell ref="C274:E274"/>
    <mergeCell ref="C275:N275"/>
    <mergeCell ref="C276:E276"/>
    <mergeCell ref="C277:N277"/>
    <mergeCell ref="C278:E278"/>
    <mergeCell ref="C279:N279"/>
    <mergeCell ref="C268:E268"/>
    <mergeCell ref="C269:E269"/>
    <mergeCell ref="C270:N270"/>
    <mergeCell ref="C271:N271"/>
    <mergeCell ref="C272:E272"/>
    <mergeCell ref="C273:N273"/>
    <mergeCell ref="C262:E262"/>
    <mergeCell ref="C263:E263"/>
    <mergeCell ref="C264:E264"/>
    <mergeCell ref="C265:E265"/>
    <mergeCell ref="C266:E266"/>
    <mergeCell ref="C267:E267"/>
    <mergeCell ref="C256:E256"/>
    <mergeCell ref="C257:E257"/>
    <mergeCell ref="C258:E258"/>
    <mergeCell ref="C259:E259"/>
    <mergeCell ref="C260:N260"/>
    <mergeCell ref="C261:E261"/>
    <mergeCell ref="C250:E250"/>
    <mergeCell ref="C251:E251"/>
    <mergeCell ref="C252:E252"/>
    <mergeCell ref="C253:E253"/>
    <mergeCell ref="C254:E254"/>
    <mergeCell ref="C255:E255"/>
    <mergeCell ref="C244:E244"/>
    <mergeCell ref="C245:N245"/>
    <mergeCell ref="C246:N246"/>
    <mergeCell ref="C247:E247"/>
    <mergeCell ref="C248:E248"/>
    <mergeCell ref="C249:E249"/>
    <mergeCell ref="C238:E238"/>
    <mergeCell ref="C239:N239"/>
    <mergeCell ref="C240:N240"/>
    <mergeCell ref="C241:N241"/>
    <mergeCell ref="C242:E242"/>
    <mergeCell ref="C243:N243"/>
    <mergeCell ref="C232:E232"/>
    <mergeCell ref="C233:E233"/>
    <mergeCell ref="C234:E234"/>
    <mergeCell ref="C235:E235"/>
    <mergeCell ref="C236:E236"/>
    <mergeCell ref="C237:E237"/>
    <mergeCell ref="C226:N226"/>
    <mergeCell ref="C227:E227"/>
    <mergeCell ref="C228:E228"/>
    <mergeCell ref="C229:E229"/>
    <mergeCell ref="C230:E230"/>
    <mergeCell ref="C231:E231"/>
    <mergeCell ref="C220:E220"/>
    <mergeCell ref="C221:N221"/>
    <mergeCell ref="C222:N222"/>
    <mergeCell ref="C223:N223"/>
    <mergeCell ref="C224:E224"/>
    <mergeCell ref="C225:N225"/>
    <mergeCell ref="C214:E214"/>
    <mergeCell ref="C215:E215"/>
    <mergeCell ref="C216:E216"/>
    <mergeCell ref="C217:E217"/>
    <mergeCell ref="C218:N218"/>
    <mergeCell ref="C219:N219"/>
    <mergeCell ref="C208:E208"/>
    <mergeCell ref="C209:E209"/>
    <mergeCell ref="C210:E210"/>
    <mergeCell ref="C211:E211"/>
    <mergeCell ref="C212:E212"/>
    <mergeCell ref="C213:E213"/>
    <mergeCell ref="C202:E202"/>
    <mergeCell ref="C203:E203"/>
    <mergeCell ref="C204:E204"/>
    <mergeCell ref="C205:N205"/>
    <mergeCell ref="C206:E206"/>
    <mergeCell ref="C207:E207"/>
    <mergeCell ref="C196:E196"/>
    <mergeCell ref="C197:E197"/>
    <mergeCell ref="C198:E198"/>
    <mergeCell ref="C199:E199"/>
    <mergeCell ref="C200:E200"/>
    <mergeCell ref="C201:E201"/>
    <mergeCell ref="C190:E190"/>
    <mergeCell ref="C191:E191"/>
    <mergeCell ref="C192:N192"/>
    <mergeCell ref="C193:E193"/>
    <mergeCell ref="C194:E194"/>
    <mergeCell ref="C195:E195"/>
    <mergeCell ref="C184:E184"/>
    <mergeCell ref="C185:E185"/>
    <mergeCell ref="C186:E186"/>
    <mergeCell ref="C187:E187"/>
    <mergeCell ref="C188:E188"/>
    <mergeCell ref="C189:E189"/>
    <mergeCell ref="C178:E178"/>
    <mergeCell ref="C179:N179"/>
    <mergeCell ref="C180:E180"/>
    <mergeCell ref="C181:E181"/>
    <mergeCell ref="C182:E182"/>
    <mergeCell ref="C183:E183"/>
    <mergeCell ref="C172:K172"/>
    <mergeCell ref="C173:K173"/>
    <mergeCell ref="C174:K174"/>
    <mergeCell ref="C175:K175"/>
    <mergeCell ref="C176:K176"/>
    <mergeCell ref="A177:N177"/>
    <mergeCell ref="C166:K166"/>
    <mergeCell ref="C167:K167"/>
    <mergeCell ref="C168:K168"/>
    <mergeCell ref="C169:K169"/>
    <mergeCell ref="C170:K170"/>
    <mergeCell ref="C171:K171"/>
    <mergeCell ref="C160:K160"/>
    <mergeCell ref="C161:K161"/>
    <mergeCell ref="C162:K162"/>
    <mergeCell ref="C163:K163"/>
    <mergeCell ref="C164:K164"/>
    <mergeCell ref="C165:K165"/>
    <mergeCell ref="C153:E153"/>
    <mergeCell ref="C154:N154"/>
    <mergeCell ref="C155:N155"/>
    <mergeCell ref="C156:N156"/>
    <mergeCell ref="C158:K158"/>
    <mergeCell ref="C159:K159"/>
    <mergeCell ref="C147:E147"/>
    <mergeCell ref="C148:N148"/>
    <mergeCell ref="C149:N149"/>
    <mergeCell ref="C150:E150"/>
    <mergeCell ref="C151:N151"/>
    <mergeCell ref="C152:N152"/>
    <mergeCell ref="C141:E141"/>
    <mergeCell ref="C142:E142"/>
    <mergeCell ref="C143:E143"/>
    <mergeCell ref="C144:E144"/>
    <mergeCell ref="C145:E145"/>
    <mergeCell ref="C146:E146"/>
    <mergeCell ref="C135:N135"/>
    <mergeCell ref="C136:E136"/>
    <mergeCell ref="C137:N137"/>
    <mergeCell ref="C138:N138"/>
    <mergeCell ref="C139:E139"/>
    <mergeCell ref="C140:E140"/>
    <mergeCell ref="C129:E129"/>
    <mergeCell ref="C130:E130"/>
    <mergeCell ref="C131:E131"/>
    <mergeCell ref="C132:E132"/>
    <mergeCell ref="C133:N133"/>
    <mergeCell ref="C134:N134"/>
    <mergeCell ref="C123:E123"/>
    <mergeCell ref="C124:E124"/>
    <mergeCell ref="C125:E125"/>
    <mergeCell ref="C126:E126"/>
    <mergeCell ref="C127:E127"/>
    <mergeCell ref="C128:E128"/>
    <mergeCell ref="C117:N117"/>
    <mergeCell ref="C118:E118"/>
    <mergeCell ref="C119:N119"/>
    <mergeCell ref="C120:N120"/>
    <mergeCell ref="C121:E121"/>
    <mergeCell ref="C122:E122"/>
    <mergeCell ref="C111:E111"/>
    <mergeCell ref="C112:E112"/>
    <mergeCell ref="C113:E113"/>
    <mergeCell ref="C114:E114"/>
    <mergeCell ref="C115:N115"/>
    <mergeCell ref="C116:N116"/>
    <mergeCell ref="C105:E105"/>
    <mergeCell ref="C106:E106"/>
    <mergeCell ref="C107:E107"/>
    <mergeCell ref="C108:E108"/>
    <mergeCell ref="C109:E109"/>
    <mergeCell ref="C110:E110"/>
    <mergeCell ref="C99:N99"/>
    <mergeCell ref="C100:E100"/>
    <mergeCell ref="C101:N101"/>
    <mergeCell ref="C102:N102"/>
    <mergeCell ref="C103:E103"/>
    <mergeCell ref="C104:E104"/>
    <mergeCell ref="C93:E93"/>
    <mergeCell ref="C94:E94"/>
    <mergeCell ref="C95:E95"/>
    <mergeCell ref="C96:E96"/>
    <mergeCell ref="C97:N97"/>
    <mergeCell ref="C98:N98"/>
    <mergeCell ref="C87:E87"/>
    <mergeCell ref="C88:E88"/>
    <mergeCell ref="C89:E89"/>
    <mergeCell ref="C90:E90"/>
    <mergeCell ref="C91:E91"/>
    <mergeCell ref="C92:E92"/>
    <mergeCell ref="C81:E81"/>
    <mergeCell ref="C82:E82"/>
    <mergeCell ref="C83:N83"/>
    <mergeCell ref="C84:N84"/>
    <mergeCell ref="C85:E85"/>
    <mergeCell ref="C86:E86"/>
    <mergeCell ref="C75:E75"/>
    <mergeCell ref="C76:E76"/>
    <mergeCell ref="C77:E77"/>
    <mergeCell ref="C78:E78"/>
    <mergeCell ref="C79:E79"/>
    <mergeCell ref="C80:E80"/>
    <mergeCell ref="C69:N69"/>
    <mergeCell ref="C70:E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N68"/>
    <mergeCell ref="C57:N57"/>
    <mergeCell ref="C58:N58"/>
    <mergeCell ref="C59:E59"/>
    <mergeCell ref="C60:E60"/>
    <mergeCell ref="C61:E61"/>
    <mergeCell ref="C62:E62"/>
    <mergeCell ref="C51:E51"/>
    <mergeCell ref="C52:E52"/>
    <mergeCell ref="C53:E53"/>
    <mergeCell ref="C54:E54"/>
    <mergeCell ref="C55:N55"/>
    <mergeCell ref="C56:E56"/>
    <mergeCell ref="C45:N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382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60"/>
  <sheetViews>
    <sheetView topLeftCell="A115" zoomScale="115" zoomScaleNormal="115" workbookViewId="0">
      <selection activeCell="AC25" sqref="AC25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7" width="138.42578125" style="137" hidden="1" customWidth="1"/>
    <col min="18" max="18" width="34.140625" style="137" hidden="1" customWidth="1"/>
    <col min="19" max="19" width="110.140625" style="137" hidden="1" customWidth="1"/>
    <col min="20" max="23" width="34.140625" style="137" hidden="1" customWidth="1"/>
    <col min="24" max="25" width="110.140625" style="137" hidden="1" customWidth="1"/>
    <col min="26" max="28" width="84.42578125" style="137" hidden="1" customWidth="1"/>
    <col min="29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45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3231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488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813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19.75</v>
      </c>
      <c r="D20" s="148" t="s">
        <v>3232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L137*7.3/1000</f>
        <v>3.28</v>
      </c>
      <c r="M22" s="148" t="s">
        <v>3233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15.53</v>
      </c>
      <c r="D23" s="152" t="s">
        <v>3234</v>
      </c>
      <c r="E23" s="135" t="s">
        <v>206</v>
      </c>
      <c r="G23" s="132" t="s">
        <v>212</v>
      </c>
      <c r="L23" s="153"/>
      <c r="M23" s="153">
        <v>47.38</v>
      </c>
      <c r="N23" s="138" t="s">
        <v>213</v>
      </c>
    </row>
    <row r="24" spans="1:17" s="132" customFormat="1" ht="12.75" customHeight="1" x14ac:dyDescent="0.2">
      <c r="B24" s="132" t="s">
        <v>18</v>
      </c>
      <c r="C24" s="238">
        <v>4.22</v>
      </c>
      <c r="D24" s="237" t="s">
        <v>3235</v>
      </c>
      <c r="E24" s="135" t="s">
        <v>206</v>
      </c>
      <c r="G24" s="132" t="s">
        <v>214</v>
      </c>
      <c r="L24" s="153"/>
      <c r="M24" s="153">
        <v>0.02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3236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3236</v>
      </c>
    </row>
    <row r="32" spans="1:17" s="132" customFormat="1" x14ac:dyDescent="0.2">
      <c r="A32" s="920" t="s">
        <v>819</v>
      </c>
      <c r="B32" s="921"/>
      <c r="C32" s="921"/>
      <c r="D32" s="921"/>
      <c r="E32" s="921"/>
      <c r="F32" s="921"/>
      <c r="G32" s="921"/>
      <c r="H32" s="921"/>
      <c r="I32" s="921"/>
      <c r="J32" s="921"/>
      <c r="K32" s="921"/>
      <c r="L32" s="921"/>
      <c r="M32" s="921"/>
      <c r="N32" s="922"/>
      <c r="Q32" s="137" t="s">
        <v>819</v>
      </c>
    </row>
    <row r="33" spans="1:24" s="132" customFormat="1" ht="33.75" x14ac:dyDescent="0.2">
      <c r="A33" s="157" t="s">
        <v>225</v>
      </c>
      <c r="B33" s="158" t="s">
        <v>960</v>
      </c>
      <c r="C33" s="917" t="s">
        <v>961</v>
      </c>
      <c r="D33" s="917"/>
      <c r="E33" s="917"/>
      <c r="F33" s="159" t="s">
        <v>178</v>
      </c>
      <c r="G33" s="159" t="s">
        <v>31</v>
      </c>
      <c r="H33" s="159" t="s">
        <v>31</v>
      </c>
      <c r="I33" s="159" t="s">
        <v>225</v>
      </c>
      <c r="J33" s="160" t="s">
        <v>31</v>
      </c>
      <c r="K33" s="159" t="s">
        <v>31</v>
      </c>
      <c r="L33" s="160" t="s">
        <v>31</v>
      </c>
      <c r="M33" s="161" t="s">
        <v>31</v>
      </c>
      <c r="N33" s="162" t="s">
        <v>31</v>
      </c>
      <c r="R33" s="137" t="s">
        <v>961</v>
      </c>
    </row>
    <row r="34" spans="1:24" s="132" customFormat="1" ht="33.75" x14ac:dyDescent="0.2">
      <c r="A34" s="165"/>
      <c r="B34" s="166" t="s">
        <v>822</v>
      </c>
      <c r="C34" s="904" t="s">
        <v>519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519</v>
      </c>
    </row>
    <row r="35" spans="1:24" s="132" customFormat="1" x14ac:dyDescent="0.2">
      <c r="A35" s="167"/>
      <c r="B35" s="166" t="s">
        <v>225</v>
      </c>
      <c r="C35" s="904" t="s">
        <v>255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55.41</v>
      </c>
      <c r="K35" s="168" t="s">
        <v>520</v>
      </c>
      <c r="L35" s="169">
        <v>69.260000000000005</v>
      </c>
      <c r="M35" s="170" t="s">
        <v>31</v>
      </c>
      <c r="N35" s="171" t="s">
        <v>31</v>
      </c>
      <c r="T35" s="137" t="s">
        <v>255</v>
      </c>
    </row>
    <row r="36" spans="1:24" s="132" customFormat="1" x14ac:dyDescent="0.2">
      <c r="A36" s="167"/>
      <c r="B36" s="166" t="s">
        <v>256</v>
      </c>
      <c r="C36" s="904" t="s">
        <v>257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4.3</v>
      </c>
      <c r="K36" s="168" t="s">
        <v>31</v>
      </c>
      <c r="L36" s="169">
        <v>4.3</v>
      </c>
      <c r="M36" s="170" t="s">
        <v>31</v>
      </c>
      <c r="N36" s="171" t="s">
        <v>31</v>
      </c>
      <c r="T36" s="137" t="s">
        <v>257</v>
      </c>
    </row>
    <row r="37" spans="1:24" s="132" customFormat="1" x14ac:dyDescent="0.2">
      <c r="A37" s="167"/>
      <c r="B37" s="166" t="s">
        <v>31</v>
      </c>
      <c r="C37" s="904" t="s">
        <v>258</v>
      </c>
      <c r="D37" s="904"/>
      <c r="E37" s="904"/>
      <c r="F37" s="168" t="s">
        <v>241</v>
      </c>
      <c r="G37" s="168" t="s">
        <v>962</v>
      </c>
      <c r="H37" s="168" t="s">
        <v>520</v>
      </c>
      <c r="I37" s="168" t="s">
        <v>2384</v>
      </c>
      <c r="J37" s="169" t="s">
        <v>31</v>
      </c>
      <c r="K37" s="168" t="s">
        <v>31</v>
      </c>
      <c r="L37" s="169" t="s">
        <v>31</v>
      </c>
      <c r="M37" s="170" t="s">
        <v>31</v>
      </c>
      <c r="N37" s="171" t="s">
        <v>31</v>
      </c>
      <c r="U37" s="137" t="s">
        <v>258</v>
      </c>
    </row>
    <row r="38" spans="1:24" s="132" customFormat="1" x14ac:dyDescent="0.2">
      <c r="A38" s="167"/>
      <c r="B38" s="166" t="s">
        <v>31</v>
      </c>
      <c r="C38" s="917" t="s">
        <v>244</v>
      </c>
      <c r="D38" s="917"/>
      <c r="E38" s="917"/>
      <c r="F38" s="159" t="s">
        <v>31</v>
      </c>
      <c r="G38" s="159" t="s">
        <v>31</v>
      </c>
      <c r="H38" s="159" t="s">
        <v>31</v>
      </c>
      <c r="I38" s="159" t="s">
        <v>31</v>
      </c>
      <c r="J38" s="160">
        <v>59.71</v>
      </c>
      <c r="K38" s="159" t="s">
        <v>31</v>
      </c>
      <c r="L38" s="160">
        <v>73.56</v>
      </c>
      <c r="M38" s="161" t="s">
        <v>31</v>
      </c>
      <c r="N38" s="162" t="s">
        <v>31</v>
      </c>
      <c r="V38" s="137" t="s">
        <v>244</v>
      </c>
    </row>
    <row r="39" spans="1:24" s="132" customFormat="1" x14ac:dyDescent="0.2">
      <c r="A39" s="167"/>
      <c r="B39" s="166" t="s">
        <v>31</v>
      </c>
      <c r="C39" s="904" t="s">
        <v>245</v>
      </c>
      <c r="D39" s="904"/>
      <c r="E39" s="904"/>
      <c r="F39" s="168" t="s">
        <v>31</v>
      </c>
      <c r="G39" s="168" t="s">
        <v>31</v>
      </c>
      <c r="H39" s="168" t="s">
        <v>31</v>
      </c>
      <c r="I39" s="168" t="s">
        <v>31</v>
      </c>
      <c r="J39" s="169" t="s">
        <v>31</v>
      </c>
      <c r="K39" s="168" t="s">
        <v>31</v>
      </c>
      <c r="L39" s="169">
        <v>69.260000000000005</v>
      </c>
      <c r="M39" s="170" t="s">
        <v>31</v>
      </c>
      <c r="N39" s="171" t="s">
        <v>31</v>
      </c>
      <c r="U39" s="137" t="s">
        <v>245</v>
      </c>
    </row>
    <row r="40" spans="1:24" s="132" customFormat="1" ht="22.5" x14ac:dyDescent="0.2">
      <c r="A40" s="167"/>
      <c r="B40" s="166" t="s">
        <v>699</v>
      </c>
      <c r="C40" s="904" t="s">
        <v>700</v>
      </c>
      <c r="D40" s="904"/>
      <c r="E40" s="904"/>
      <c r="F40" s="168" t="s">
        <v>144</v>
      </c>
      <c r="G40" s="168" t="s">
        <v>537</v>
      </c>
      <c r="H40" s="168" t="s">
        <v>31</v>
      </c>
      <c r="I40" s="168" t="s">
        <v>537</v>
      </c>
      <c r="J40" s="169" t="s">
        <v>31</v>
      </c>
      <c r="K40" s="168" t="s">
        <v>31</v>
      </c>
      <c r="L40" s="169">
        <v>55.41</v>
      </c>
      <c r="M40" s="170" t="s">
        <v>31</v>
      </c>
      <c r="N40" s="171" t="s">
        <v>31</v>
      </c>
      <c r="U40" s="137" t="s">
        <v>700</v>
      </c>
    </row>
    <row r="41" spans="1:24" s="132" customFormat="1" ht="22.5" x14ac:dyDescent="0.2">
      <c r="A41" s="167"/>
      <c r="B41" s="166" t="s">
        <v>701</v>
      </c>
      <c r="C41" s="904" t="s">
        <v>702</v>
      </c>
      <c r="D41" s="904"/>
      <c r="E41" s="904"/>
      <c r="F41" s="168" t="s">
        <v>144</v>
      </c>
      <c r="G41" s="168" t="s">
        <v>703</v>
      </c>
      <c r="H41" s="168" t="s">
        <v>31</v>
      </c>
      <c r="I41" s="168" t="s">
        <v>703</v>
      </c>
      <c r="J41" s="169" t="s">
        <v>31</v>
      </c>
      <c r="K41" s="168" t="s">
        <v>31</v>
      </c>
      <c r="L41" s="169">
        <v>41.56</v>
      </c>
      <c r="M41" s="170" t="s">
        <v>31</v>
      </c>
      <c r="N41" s="171" t="s">
        <v>31</v>
      </c>
      <c r="U41" s="137" t="s">
        <v>702</v>
      </c>
    </row>
    <row r="42" spans="1:24" s="132" customFormat="1" x14ac:dyDescent="0.2">
      <c r="A42" s="172"/>
      <c r="B42" s="173"/>
      <c r="C42" s="918" t="s">
        <v>252</v>
      </c>
      <c r="D42" s="918"/>
      <c r="E42" s="918"/>
      <c r="F42" s="174" t="s">
        <v>31</v>
      </c>
      <c r="G42" s="174" t="s">
        <v>31</v>
      </c>
      <c r="H42" s="174" t="s">
        <v>31</v>
      </c>
      <c r="I42" s="174" t="s">
        <v>31</v>
      </c>
      <c r="J42" s="175" t="s">
        <v>31</v>
      </c>
      <c r="K42" s="174" t="s">
        <v>31</v>
      </c>
      <c r="L42" s="175">
        <v>170.53</v>
      </c>
      <c r="M42" s="161" t="s">
        <v>31</v>
      </c>
      <c r="N42" s="176" t="s">
        <v>31</v>
      </c>
      <c r="W42" s="137" t="s">
        <v>252</v>
      </c>
    </row>
    <row r="43" spans="1:24" s="132" customFormat="1" ht="33.75" x14ac:dyDescent="0.2">
      <c r="A43" s="157" t="s">
        <v>235</v>
      </c>
      <c r="B43" s="158" t="s">
        <v>963</v>
      </c>
      <c r="C43" s="917" t="s">
        <v>964</v>
      </c>
      <c r="D43" s="917"/>
      <c r="E43" s="917"/>
      <c r="F43" s="159" t="s">
        <v>965</v>
      </c>
      <c r="G43" s="159" t="s">
        <v>31</v>
      </c>
      <c r="H43" s="159" t="s">
        <v>31</v>
      </c>
      <c r="I43" s="159" t="s">
        <v>868</v>
      </c>
      <c r="J43" s="160">
        <v>2202.6</v>
      </c>
      <c r="K43" s="159" t="s">
        <v>31</v>
      </c>
      <c r="L43" s="160">
        <v>220.26</v>
      </c>
      <c r="M43" s="161" t="s">
        <v>31</v>
      </c>
      <c r="N43" s="162" t="s">
        <v>31</v>
      </c>
      <c r="R43" s="137" t="s">
        <v>964</v>
      </c>
    </row>
    <row r="44" spans="1:24" s="132" customFormat="1" x14ac:dyDescent="0.2">
      <c r="A44" s="163"/>
      <c r="B44" s="164"/>
      <c r="C44" s="904" t="s">
        <v>3237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X44" s="137" t="s">
        <v>3237</v>
      </c>
    </row>
    <row r="45" spans="1:24" s="132" customFormat="1" ht="56.25" x14ac:dyDescent="0.2">
      <c r="A45" s="157" t="s">
        <v>238</v>
      </c>
      <c r="B45" s="158" t="s">
        <v>973</v>
      </c>
      <c r="C45" s="917" t="s">
        <v>974</v>
      </c>
      <c r="D45" s="917"/>
      <c r="E45" s="917"/>
      <c r="F45" s="159" t="s">
        <v>178</v>
      </c>
      <c r="G45" s="159" t="s">
        <v>31</v>
      </c>
      <c r="H45" s="159" t="s">
        <v>31</v>
      </c>
      <c r="I45" s="159" t="s">
        <v>235</v>
      </c>
      <c r="J45" s="160" t="s">
        <v>31</v>
      </c>
      <c r="K45" s="159" t="s">
        <v>31</v>
      </c>
      <c r="L45" s="160" t="s">
        <v>31</v>
      </c>
      <c r="M45" s="161" t="s">
        <v>31</v>
      </c>
      <c r="N45" s="162" t="s">
        <v>31</v>
      </c>
      <c r="R45" s="137" t="s">
        <v>974</v>
      </c>
    </row>
    <row r="46" spans="1:24" s="132" customFormat="1" ht="33.75" x14ac:dyDescent="0.2">
      <c r="A46" s="165"/>
      <c r="B46" s="166" t="s">
        <v>822</v>
      </c>
      <c r="C46" s="904" t="s">
        <v>519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S46" s="137" t="s">
        <v>519</v>
      </c>
    </row>
    <row r="47" spans="1:24" s="132" customFormat="1" x14ac:dyDescent="0.2">
      <c r="A47" s="167"/>
      <c r="B47" s="166" t="s">
        <v>225</v>
      </c>
      <c r="C47" s="904" t="s">
        <v>255</v>
      </c>
      <c r="D47" s="904"/>
      <c r="E47" s="904"/>
      <c r="F47" s="168" t="s">
        <v>31</v>
      </c>
      <c r="G47" s="168" t="s">
        <v>31</v>
      </c>
      <c r="H47" s="168" t="s">
        <v>31</v>
      </c>
      <c r="I47" s="168" t="s">
        <v>31</v>
      </c>
      <c r="J47" s="169">
        <v>8.08</v>
      </c>
      <c r="K47" s="168" t="s">
        <v>520</v>
      </c>
      <c r="L47" s="169">
        <v>20.2</v>
      </c>
      <c r="M47" s="170" t="s">
        <v>31</v>
      </c>
      <c r="N47" s="171" t="s">
        <v>31</v>
      </c>
      <c r="T47" s="137" t="s">
        <v>255</v>
      </c>
    </row>
    <row r="48" spans="1:24" s="132" customFormat="1" x14ac:dyDescent="0.2">
      <c r="A48" s="167"/>
      <c r="B48" s="166" t="s">
        <v>256</v>
      </c>
      <c r="C48" s="904" t="s">
        <v>257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2.0699999999999998</v>
      </c>
      <c r="K48" s="168" t="s">
        <v>31</v>
      </c>
      <c r="L48" s="169">
        <v>4.1399999999999997</v>
      </c>
      <c r="M48" s="170" t="s">
        <v>31</v>
      </c>
      <c r="N48" s="171" t="s">
        <v>31</v>
      </c>
      <c r="T48" s="137" t="s">
        <v>257</v>
      </c>
    </row>
    <row r="49" spans="1:24" s="132" customFormat="1" x14ac:dyDescent="0.2">
      <c r="A49" s="167"/>
      <c r="B49" s="166" t="s">
        <v>31</v>
      </c>
      <c r="C49" s="904" t="s">
        <v>258</v>
      </c>
      <c r="D49" s="904"/>
      <c r="E49" s="904"/>
      <c r="F49" s="168" t="s">
        <v>241</v>
      </c>
      <c r="G49" s="168" t="s">
        <v>975</v>
      </c>
      <c r="H49" s="168" t="s">
        <v>520</v>
      </c>
      <c r="I49" s="168" t="s">
        <v>866</v>
      </c>
      <c r="J49" s="169" t="s">
        <v>31</v>
      </c>
      <c r="K49" s="168" t="s">
        <v>31</v>
      </c>
      <c r="L49" s="169" t="s">
        <v>31</v>
      </c>
      <c r="M49" s="170" t="s">
        <v>31</v>
      </c>
      <c r="N49" s="171" t="s">
        <v>31</v>
      </c>
      <c r="U49" s="137" t="s">
        <v>258</v>
      </c>
    </row>
    <row r="50" spans="1:24" s="132" customFormat="1" x14ac:dyDescent="0.2">
      <c r="A50" s="167"/>
      <c r="B50" s="166" t="s">
        <v>31</v>
      </c>
      <c r="C50" s="917" t="s">
        <v>244</v>
      </c>
      <c r="D50" s="917"/>
      <c r="E50" s="917"/>
      <c r="F50" s="159" t="s">
        <v>31</v>
      </c>
      <c r="G50" s="159" t="s">
        <v>31</v>
      </c>
      <c r="H50" s="159" t="s">
        <v>31</v>
      </c>
      <c r="I50" s="159" t="s">
        <v>31</v>
      </c>
      <c r="J50" s="160">
        <v>10.15</v>
      </c>
      <c r="K50" s="159" t="s">
        <v>31</v>
      </c>
      <c r="L50" s="160">
        <v>24.34</v>
      </c>
      <c r="M50" s="161" t="s">
        <v>31</v>
      </c>
      <c r="N50" s="162" t="s">
        <v>31</v>
      </c>
      <c r="V50" s="137" t="s">
        <v>244</v>
      </c>
    </row>
    <row r="51" spans="1:24" s="132" customFormat="1" x14ac:dyDescent="0.2">
      <c r="A51" s="167"/>
      <c r="B51" s="166" t="s">
        <v>31</v>
      </c>
      <c r="C51" s="904" t="s">
        <v>245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 t="s">
        <v>31</v>
      </c>
      <c r="K51" s="168" t="s">
        <v>31</v>
      </c>
      <c r="L51" s="169">
        <v>20.2</v>
      </c>
      <c r="M51" s="170" t="s">
        <v>31</v>
      </c>
      <c r="N51" s="171" t="s">
        <v>31</v>
      </c>
      <c r="U51" s="137" t="s">
        <v>245</v>
      </c>
    </row>
    <row r="52" spans="1:24" s="132" customFormat="1" ht="22.5" x14ac:dyDescent="0.2">
      <c r="A52" s="167"/>
      <c r="B52" s="166" t="s">
        <v>699</v>
      </c>
      <c r="C52" s="904" t="s">
        <v>700</v>
      </c>
      <c r="D52" s="904"/>
      <c r="E52" s="904"/>
      <c r="F52" s="168" t="s">
        <v>144</v>
      </c>
      <c r="G52" s="168" t="s">
        <v>537</v>
      </c>
      <c r="H52" s="168" t="s">
        <v>31</v>
      </c>
      <c r="I52" s="168" t="s">
        <v>537</v>
      </c>
      <c r="J52" s="169" t="s">
        <v>31</v>
      </c>
      <c r="K52" s="168" t="s">
        <v>31</v>
      </c>
      <c r="L52" s="169">
        <v>16.16</v>
      </c>
      <c r="M52" s="170" t="s">
        <v>31</v>
      </c>
      <c r="N52" s="171" t="s">
        <v>31</v>
      </c>
      <c r="U52" s="137" t="s">
        <v>700</v>
      </c>
    </row>
    <row r="53" spans="1:24" s="132" customFormat="1" ht="22.5" x14ac:dyDescent="0.2">
      <c r="A53" s="167"/>
      <c r="B53" s="166" t="s">
        <v>701</v>
      </c>
      <c r="C53" s="904" t="s">
        <v>702</v>
      </c>
      <c r="D53" s="904"/>
      <c r="E53" s="904"/>
      <c r="F53" s="168" t="s">
        <v>144</v>
      </c>
      <c r="G53" s="168" t="s">
        <v>703</v>
      </c>
      <c r="H53" s="168" t="s">
        <v>31</v>
      </c>
      <c r="I53" s="168" t="s">
        <v>703</v>
      </c>
      <c r="J53" s="169" t="s">
        <v>31</v>
      </c>
      <c r="K53" s="168" t="s">
        <v>31</v>
      </c>
      <c r="L53" s="169">
        <v>12.12</v>
      </c>
      <c r="M53" s="170" t="s">
        <v>31</v>
      </c>
      <c r="N53" s="171" t="s">
        <v>31</v>
      </c>
      <c r="U53" s="137" t="s">
        <v>702</v>
      </c>
    </row>
    <row r="54" spans="1:24" s="132" customFormat="1" x14ac:dyDescent="0.2">
      <c r="A54" s="172"/>
      <c r="B54" s="173"/>
      <c r="C54" s="918" t="s">
        <v>252</v>
      </c>
      <c r="D54" s="918"/>
      <c r="E54" s="918"/>
      <c r="F54" s="174" t="s">
        <v>31</v>
      </c>
      <c r="G54" s="174" t="s">
        <v>31</v>
      </c>
      <c r="H54" s="174" t="s">
        <v>31</v>
      </c>
      <c r="I54" s="174" t="s">
        <v>31</v>
      </c>
      <c r="J54" s="175" t="s">
        <v>31</v>
      </c>
      <c r="K54" s="174" t="s">
        <v>31</v>
      </c>
      <c r="L54" s="175">
        <v>52.62</v>
      </c>
      <c r="M54" s="161" t="s">
        <v>31</v>
      </c>
      <c r="N54" s="176" t="s">
        <v>31</v>
      </c>
      <c r="W54" s="137" t="s">
        <v>252</v>
      </c>
    </row>
    <row r="55" spans="1:24" s="132" customFormat="1" ht="22.5" x14ac:dyDescent="0.2">
      <c r="A55" s="157" t="s">
        <v>256</v>
      </c>
      <c r="B55" s="158" t="s">
        <v>977</v>
      </c>
      <c r="C55" s="917" t="s">
        <v>978</v>
      </c>
      <c r="D55" s="917"/>
      <c r="E55" s="917"/>
      <c r="F55" s="159" t="s">
        <v>965</v>
      </c>
      <c r="G55" s="159" t="s">
        <v>31</v>
      </c>
      <c r="H55" s="159" t="s">
        <v>31</v>
      </c>
      <c r="I55" s="159" t="s">
        <v>574</v>
      </c>
      <c r="J55" s="160">
        <v>1699.1</v>
      </c>
      <c r="K55" s="159" t="s">
        <v>31</v>
      </c>
      <c r="L55" s="160">
        <v>339.82</v>
      </c>
      <c r="M55" s="161" t="s">
        <v>31</v>
      </c>
      <c r="N55" s="162" t="s">
        <v>31</v>
      </c>
      <c r="R55" s="137" t="s">
        <v>978</v>
      </c>
    </row>
    <row r="56" spans="1:24" s="132" customFormat="1" x14ac:dyDescent="0.2">
      <c r="A56" s="163"/>
      <c r="B56" s="164"/>
      <c r="C56" s="904" t="s">
        <v>966</v>
      </c>
      <c r="D56" s="904"/>
      <c r="E56" s="904"/>
      <c r="F56" s="904"/>
      <c r="G56" s="904"/>
      <c r="H56" s="904"/>
      <c r="I56" s="904"/>
      <c r="J56" s="904"/>
      <c r="K56" s="904"/>
      <c r="L56" s="904"/>
      <c r="M56" s="904"/>
      <c r="N56" s="912"/>
      <c r="X56" s="137" t="s">
        <v>966</v>
      </c>
    </row>
    <row r="57" spans="1:24" s="132" customFormat="1" ht="33.75" x14ac:dyDescent="0.2">
      <c r="A57" s="157" t="s">
        <v>285</v>
      </c>
      <c r="B57" s="158" t="s">
        <v>980</v>
      </c>
      <c r="C57" s="917" t="s">
        <v>981</v>
      </c>
      <c r="D57" s="917"/>
      <c r="E57" s="917"/>
      <c r="F57" s="159" t="s">
        <v>178</v>
      </c>
      <c r="G57" s="159" t="s">
        <v>31</v>
      </c>
      <c r="H57" s="159" t="s">
        <v>31</v>
      </c>
      <c r="I57" s="159" t="s">
        <v>235</v>
      </c>
      <c r="J57" s="160" t="s">
        <v>31</v>
      </c>
      <c r="K57" s="159" t="s">
        <v>31</v>
      </c>
      <c r="L57" s="160" t="s">
        <v>31</v>
      </c>
      <c r="M57" s="161" t="s">
        <v>31</v>
      </c>
      <c r="N57" s="162" t="s">
        <v>31</v>
      </c>
      <c r="R57" s="137" t="s">
        <v>981</v>
      </c>
    </row>
    <row r="58" spans="1:24" s="132" customFormat="1" ht="33.75" x14ac:dyDescent="0.2">
      <c r="A58" s="165"/>
      <c r="B58" s="166" t="s">
        <v>822</v>
      </c>
      <c r="C58" s="904" t="s">
        <v>519</v>
      </c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12"/>
      <c r="S58" s="137" t="s">
        <v>519</v>
      </c>
    </row>
    <row r="59" spans="1:24" s="132" customFormat="1" x14ac:dyDescent="0.2">
      <c r="A59" s="167"/>
      <c r="B59" s="166" t="s">
        <v>225</v>
      </c>
      <c r="C59" s="904" t="s">
        <v>255</v>
      </c>
      <c r="D59" s="904"/>
      <c r="E59" s="904"/>
      <c r="F59" s="168" t="s">
        <v>31</v>
      </c>
      <c r="G59" s="168" t="s">
        <v>31</v>
      </c>
      <c r="H59" s="168" t="s">
        <v>31</v>
      </c>
      <c r="I59" s="168" t="s">
        <v>31</v>
      </c>
      <c r="J59" s="169">
        <v>8.08</v>
      </c>
      <c r="K59" s="168" t="s">
        <v>520</v>
      </c>
      <c r="L59" s="169">
        <v>20.2</v>
      </c>
      <c r="M59" s="170" t="s">
        <v>31</v>
      </c>
      <c r="N59" s="171" t="s">
        <v>31</v>
      </c>
      <c r="T59" s="137" t="s">
        <v>255</v>
      </c>
    </row>
    <row r="60" spans="1:24" s="132" customFormat="1" x14ac:dyDescent="0.2">
      <c r="A60" s="167"/>
      <c r="B60" s="166" t="s">
        <v>256</v>
      </c>
      <c r="C60" s="904" t="s">
        <v>257</v>
      </c>
      <c r="D60" s="904"/>
      <c r="E60" s="904"/>
      <c r="F60" s="168" t="s">
        <v>31</v>
      </c>
      <c r="G60" s="168" t="s">
        <v>31</v>
      </c>
      <c r="H60" s="168" t="s">
        <v>31</v>
      </c>
      <c r="I60" s="168" t="s">
        <v>31</v>
      </c>
      <c r="J60" s="169">
        <v>1.88</v>
      </c>
      <c r="K60" s="168" t="s">
        <v>31</v>
      </c>
      <c r="L60" s="169">
        <v>3.76</v>
      </c>
      <c r="M60" s="170" t="s">
        <v>31</v>
      </c>
      <c r="N60" s="171" t="s">
        <v>31</v>
      </c>
      <c r="T60" s="137" t="s">
        <v>257</v>
      </c>
    </row>
    <row r="61" spans="1:24" s="132" customFormat="1" x14ac:dyDescent="0.2">
      <c r="A61" s="167"/>
      <c r="B61" s="166" t="s">
        <v>31</v>
      </c>
      <c r="C61" s="904" t="s">
        <v>258</v>
      </c>
      <c r="D61" s="904"/>
      <c r="E61" s="904"/>
      <c r="F61" s="168" t="s">
        <v>241</v>
      </c>
      <c r="G61" s="168" t="s">
        <v>975</v>
      </c>
      <c r="H61" s="168" t="s">
        <v>520</v>
      </c>
      <c r="I61" s="168" t="s">
        <v>866</v>
      </c>
      <c r="J61" s="169" t="s">
        <v>31</v>
      </c>
      <c r="K61" s="168" t="s">
        <v>31</v>
      </c>
      <c r="L61" s="169" t="s">
        <v>31</v>
      </c>
      <c r="M61" s="170" t="s">
        <v>31</v>
      </c>
      <c r="N61" s="171" t="s">
        <v>31</v>
      </c>
      <c r="U61" s="137" t="s">
        <v>258</v>
      </c>
    </row>
    <row r="62" spans="1:24" s="132" customFormat="1" x14ac:dyDescent="0.2">
      <c r="A62" s="167"/>
      <c r="B62" s="166" t="s">
        <v>31</v>
      </c>
      <c r="C62" s="917" t="s">
        <v>244</v>
      </c>
      <c r="D62" s="917"/>
      <c r="E62" s="917"/>
      <c r="F62" s="159" t="s">
        <v>31</v>
      </c>
      <c r="G62" s="159" t="s">
        <v>31</v>
      </c>
      <c r="H62" s="159" t="s">
        <v>31</v>
      </c>
      <c r="I62" s="159" t="s">
        <v>31</v>
      </c>
      <c r="J62" s="160">
        <v>9.9600000000000009</v>
      </c>
      <c r="K62" s="159" t="s">
        <v>31</v>
      </c>
      <c r="L62" s="160">
        <v>23.96</v>
      </c>
      <c r="M62" s="161" t="s">
        <v>31</v>
      </c>
      <c r="N62" s="162" t="s">
        <v>31</v>
      </c>
      <c r="V62" s="137" t="s">
        <v>244</v>
      </c>
    </row>
    <row r="63" spans="1:24" s="132" customFormat="1" x14ac:dyDescent="0.2">
      <c r="A63" s="167"/>
      <c r="B63" s="166" t="s">
        <v>31</v>
      </c>
      <c r="C63" s="904" t="s">
        <v>245</v>
      </c>
      <c r="D63" s="904"/>
      <c r="E63" s="904"/>
      <c r="F63" s="168" t="s">
        <v>31</v>
      </c>
      <c r="G63" s="168" t="s">
        <v>31</v>
      </c>
      <c r="H63" s="168" t="s">
        <v>31</v>
      </c>
      <c r="I63" s="168" t="s">
        <v>31</v>
      </c>
      <c r="J63" s="169" t="s">
        <v>31</v>
      </c>
      <c r="K63" s="168" t="s">
        <v>31</v>
      </c>
      <c r="L63" s="169">
        <v>20.2</v>
      </c>
      <c r="M63" s="170" t="s">
        <v>31</v>
      </c>
      <c r="N63" s="171" t="s">
        <v>31</v>
      </c>
      <c r="U63" s="137" t="s">
        <v>245</v>
      </c>
    </row>
    <row r="64" spans="1:24" s="132" customFormat="1" ht="22.5" x14ac:dyDescent="0.2">
      <c r="A64" s="167"/>
      <c r="B64" s="166" t="s">
        <v>699</v>
      </c>
      <c r="C64" s="904" t="s">
        <v>700</v>
      </c>
      <c r="D64" s="904"/>
      <c r="E64" s="904"/>
      <c r="F64" s="168" t="s">
        <v>144</v>
      </c>
      <c r="G64" s="168" t="s">
        <v>537</v>
      </c>
      <c r="H64" s="168" t="s">
        <v>31</v>
      </c>
      <c r="I64" s="168" t="s">
        <v>537</v>
      </c>
      <c r="J64" s="169" t="s">
        <v>31</v>
      </c>
      <c r="K64" s="168" t="s">
        <v>31</v>
      </c>
      <c r="L64" s="169">
        <v>16.16</v>
      </c>
      <c r="M64" s="170" t="s">
        <v>31</v>
      </c>
      <c r="N64" s="171" t="s">
        <v>31</v>
      </c>
      <c r="U64" s="137" t="s">
        <v>700</v>
      </c>
    </row>
    <row r="65" spans="1:24" s="132" customFormat="1" ht="22.5" x14ac:dyDescent="0.2">
      <c r="A65" s="167"/>
      <c r="B65" s="166" t="s">
        <v>701</v>
      </c>
      <c r="C65" s="904" t="s">
        <v>702</v>
      </c>
      <c r="D65" s="904"/>
      <c r="E65" s="904"/>
      <c r="F65" s="168" t="s">
        <v>144</v>
      </c>
      <c r="G65" s="168" t="s">
        <v>703</v>
      </c>
      <c r="H65" s="168" t="s">
        <v>31</v>
      </c>
      <c r="I65" s="168" t="s">
        <v>703</v>
      </c>
      <c r="J65" s="169" t="s">
        <v>31</v>
      </c>
      <c r="K65" s="168" t="s">
        <v>31</v>
      </c>
      <c r="L65" s="169">
        <v>12.12</v>
      </c>
      <c r="M65" s="170" t="s">
        <v>31</v>
      </c>
      <c r="N65" s="171" t="s">
        <v>31</v>
      </c>
      <c r="U65" s="137" t="s">
        <v>702</v>
      </c>
    </row>
    <row r="66" spans="1:24" s="132" customFormat="1" x14ac:dyDescent="0.2">
      <c r="A66" s="172"/>
      <c r="B66" s="173"/>
      <c r="C66" s="918" t="s">
        <v>252</v>
      </c>
      <c r="D66" s="918"/>
      <c r="E66" s="918"/>
      <c r="F66" s="174" t="s">
        <v>31</v>
      </c>
      <c r="G66" s="174" t="s">
        <v>31</v>
      </c>
      <c r="H66" s="174" t="s">
        <v>31</v>
      </c>
      <c r="I66" s="174" t="s">
        <v>31</v>
      </c>
      <c r="J66" s="175" t="s">
        <v>31</v>
      </c>
      <c r="K66" s="174" t="s">
        <v>31</v>
      </c>
      <c r="L66" s="175">
        <v>52.24</v>
      </c>
      <c r="M66" s="161" t="s">
        <v>31</v>
      </c>
      <c r="N66" s="176" t="s">
        <v>31</v>
      </c>
      <c r="W66" s="137" t="s">
        <v>252</v>
      </c>
    </row>
    <row r="67" spans="1:24" s="132" customFormat="1" ht="33.75" x14ac:dyDescent="0.2">
      <c r="A67" s="157" t="s">
        <v>295</v>
      </c>
      <c r="B67" s="158" t="s">
        <v>982</v>
      </c>
      <c r="C67" s="917" t="s">
        <v>983</v>
      </c>
      <c r="D67" s="917"/>
      <c r="E67" s="917"/>
      <c r="F67" s="159" t="s">
        <v>965</v>
      </c>
      <c r="G67" s="159" t="s">
        <v>31</v>
      </c>
      <c r="H67" s="159" t="s">
        <v>31</v>
      </c>
      <c r="I67" s="159" t="s">
        <v>574</v>
      </c>
      <c r="J67" s="160">
        <v>1006.8</v>
      </c>
      <c r="K67" s="159" t="s">
        <v>31</v>
      </c>
      <c r="L67" s="160">
        <v>201.36</v>
      </c>
      <c r="M67" s="161" t="s">
        <v>31</v>
      </c>
      <c r="N67" s="162" t="s">
        <v>31</v>
      </c>
      <c r="R67" s="137" t="s">
        <v>983</v>
      </c>
    </row>
    <row r="68" spans="1:24" s="132" customFormat="1" x14ac:dyDescent="0.2">
      <c r="A68" s="163"/>
      <c r="B68" s="164"/>
      <c r="C68" s="904" t="s">
        <v>966</v>
      </c>
      <c r="D68" s="904"/>
      <c r="E68" s="904"/>
      <c r="F68" s="904"/>
      <c r="G68" s="904"/>
      <c r="H68" s="904"/>
      <c r="I68" s="904"/>
      <c r="J68" s="904"/>
      <c r="K68" s="904"/>
      <c r="L68" s="904"/>
      <c r="M68" s="904"/>
      <c r="N68" s="912"/>
      <c r="X68" s="137" t="s">
        <v>966</v>
      </c>
    </row>
    <row r="69" spans="1:24" s="132" customFormat="1" ht="22.5" x14ac:dyDescent="0.2">
      <c r="A69" s="157" t="s">
        <v>304</v>
      </c>
      <c r="B69" s="158" t="s">
        <v>984</v>
      </c>
      <c r="C69" s="917" t="s">
        <v>985</v>
      </c>
      <c r="D69" s="917"/>
      <c r="E69" s="917"/>
      <c r="F69" s="159" t="s">
        <v>178</v>
      </c>
      <c r="G69" s="159" t="s">
        <v>31</v>
      </c>
      <c r="H69" s="159" t="s">
        <v>31</v>
      </c>
      <c r="I69" s="159" t="s">
        <v>225</v>
      </c>
      <c r="J69" s="160" t="s">
        <v>31</v>
      </c>
      <c r="K69" s="159" t="s">
        <v>31</v>
      </c>
      <c r="L69" s="160" t="s">
        <v>31</v>
      </c>
      <c r="M69" s="161" t="s">
        <v>31</v>
      </c>
      <c r="N69" s="162" t="s">
        <v>31</v>
      </c>
      <c r="R69" s="137" t="s">
        <v>985</v>
      </c>
    </row>
    <row r="70" spans="1:24" s="132" customFormat="1" ht="33.75" x14ac:dyDescent="0.2">
      <c r="A70" s="165"/>
      <c r="B70" s="166" t="s">
        <v>822</v>
      </c>
      <c r="C70" s="904" t="s">
        <v>519</v>
      </c>
      <c r="D70" s="904"/>
      <c r="E70" s="904"/>
      <c r="F70" s="904"/>
      <c r="G70" s="904"/>
      <c r="H70" s="904"/>
      <c r="I70" s="904"/>
      <c r="J70" s="904"/>
      <c r="K70" s="904"/>
      <c r="L70" s="904"/>
      <c r="M70" s="904"/>
      <c r="N70" s="912"/>
      <c r="S70" s="137" t="s">
        <v>519</v>
      </c>
    </row>
    <row r="71" spans="1:24" s="132" customFormat="1" x14ac:dyDescent="0.2">
      <c r="A71" s="167"/>
      <c r="B71" s="166" t="s">
        <v>225</v>
      </c>
      <c r="C71" s="904" t="s">
        <v>255</v>
      </c>
      <c r="D71" s="904"/>
      <c r="E71" s="904"/>
      <c r="F71" s="168" t="s">
        <v>31</v>
      </c>
      <c r="G71" s="168" t="s">
        <v>31</v>
      </c>
      <c r="H71" s="168" t="s">
        <v>31</v>
      </c>
      <c r="I71" s="168" t="s">
        <v>31</v>
      </c>
      <c r="J71" s="169">
        <v>36.76</v>
      </c>
      <c r="K71" s="168" t="s">
        <v>520</v>
      </c>
      <c r="L71" s="169">
        <v>45.95</v>
      </c>
      <c r="M71" s="170" t="s">
        <v>31</v>
      </c>
      <c r="N71" s="171" t="s">
        <v>31</v>
      </c>
      <c r="T71" s="137" t="s">
        <v>255</v>
      </c>
    </row>
    <row r="72" spans="1:24" s="132" customFormat="1" x14ac:dyDescent="0.2">
      <c r="A72" s="167"/>
      <c r="B72" s="166" t="s">
        <v>256</v>
      </c>
      <c r="C72" s="904" t="s">
        <v>257</v>
      </c>
      <c r="D72" s="904"/>
      <c r="E72" s="904"/>
      <c r="F72" s="168" t="s">
        <v>31</v>
      </c>
      <c r="G72" s="168" t="s">
        <v>31</v>
      </c>
      <c r="H72" s="168" t="s">
        <v>31</v>
      </c>
      <c r="I72" s="168" t="s">
        <v>31</v>
      </c>
      <c r="J72" s="169">
        <v>4.5999999999999996</v>
      </c>
      <c r="K72" s="168" t="s">
        <v>31</v>
      </c>
      <c r="L72" s="169">
        <v>4.5999999999999996</v>
      </c>
      <c r="M72" s="170" t="s">
        <v>31</v>
      </c>
      <c r="N72" s="171" t="s">
        <v>31</v>
      </c>
      <c r="T72" s="137" t="s">
        <v>257</v>
      </c>
    </row>
    <row r="73" spans="1:24" s="132" customFormat="1" x14ac:dyDescent="0.2">
      <c r="A73" s="167"/>
      <c r="B73" s="166" t="s">
        <v>31</v>
      </c>
      <c r="C73" s="904" t="s">
        <v>258</v>
      </c>
      <c r="D73" s="904"/>
      <c r="E73" s="904"/>
      <c r="F73" s="168" t="s">
        <v>241</v>
      </c>
      <c r="G73" s="168" t="s">
        <v>986</v>
      </c>
      <c r="H73" s="168" t="s">
        <v>520</v>
      </c>
      <c r="I73" s="168" t="s">
        <v>987</v>
      </c>
      <c r="J73" s="169" t="s">
        <v>31</v>
      </c>
      <c r="K73" s="168" t="s">
        <v>31</v>
      </c>
      <c r="L73" s="169" t="s">
        <v>31</v>
      </c>
      <c r="M73" s="170" t="s">
        <v>31</v>
      </c>
      <c r="N73" s="171" t="s">
        <v>31</v>
      </c>
      <c r="U73" s="137" t="s">
        <v>258</v>
      </c>
    </row>
    <row r="74" spans="1:24" s="132" customFormat="1" x14ac:dyDescent="0.2">
      <c r="A74" s="167"/>
      <c r="B74" s="166" t="s">
        <v>31</v>
      </c>
      <c r="C74" s="917" t="s">
        <v>244</v>
      </c>
      <c r="D74" s="917"/>
      <c r="E74" s="917"/>
      <c r="F74" s="159" t="s">
        <v>31</v>
      </c>
      <c r="G74" s="159" t="s">
        <v>31</v>
      </c>
      <c r="H74" s="159" t="s">
        <v>31</v>
      </c>
      <c r="I74" s="159" t="s">
        <v>31</v>
      </c>
      <c r="J74" s="160">
        <v>41.36</v>
      </c>
      <c r="K74" s="159" t="s">
        <v>31</v>
      </c>
      <c r="L74" s="160">
        <v>50.55</v>
      </c>
      <c r="M74" s="161" t="s">
        <v>31</v>
      </c>
      <c r="N74" s="162" t="s">
        <v>31</v>
      </c>
      <c r="V74" s="137" t="s">
        <v>244</v>
      </c>
    </row>
    <row r="75" spans="1:24" s="132" customFormat="1" x14ac:dyDescent="0.2">
      <c r="A75" s="167"/>
      <c r="B75" s="166" t="s">
        <v>31</v>
      </c>
      <c r="C75" s="904" t="s">
        <v>245</v>
      </c>
      <c r="D75" s="904"/>
      <c r="E75" s="904"/>
      <c r="F75" s="168" t="s">
        <v>31</v>
      </c>
      <c r="G75" s="168" t="s">
        <v>31</v>
      </c>
      <c r="H75" s="168" t="s">
        <v>31</v>
      </c>
      <c r="I75" s="168" t="s">
        <v>31</v>
      </c>
      <c r="J75" s="169" t="s">
        <v>31</v>
      </c>
      <c r="K75" s="168" t="s">
        <v>31</v>
      </c>
      <c r="L75" s="169">
        <v>45.95</v>
      </c>
      <c r="M75" s="170" t="s">
        <v>31</v>
      </c>
      <c r="N75" s="171" t="s">
        <v>31</v>
      </c>
      <c r="U75" s="137" t="s">
        <v>245</v>
      </c>
    </row>
    <row r="76" spans="1:24" s="132" customFormat="1" ht="22.5" x14ac:dyDescent="0.2">
      <c r="A76" s="167"/>
      <c r="B76" s="166" t="s">
        <v>699</v>
      </c>
      <c r="C76" s="904" t="s">
        <v>700</v>
      </c>
      <c r="D76" s="904"/>
      <c r="E76" s="904"/>
      <c r="F76" s="168" t="s">
        <v>144</v>
      </c>
      <c r="G76" s="168" t="s">
        <v>537</v>
      </c>
      <c r="H76" s="168" t="s">
        <v>31</v>
      </c>
      <c r="I76" s="168" t="s">
        <v>537</v>
      </c>
      <c r="J76" s="169" t="s">
        <v>31</v>
      </c>
      <c r="K76" s="168" t="s">
        <v>31</v>
      </c>
      <c r="L76" s="169">
        <v>36.76</v>
      </c>
      <c r="M76" s="170" t="s">
        <v>31</v>
      </c>
      <c r="N76" s="171" t="s">
        <v>31</v>
      </c>
      <c r="U76" s="137" t="s">
        <v>700</v>
      </c>
    </row>
    <row r="77" spans="1:24" s="132" customFormat="1" ht="22.5" x14ac:dyDescent="0.2">
      <c r="A77" s="167"/>
      <c r="B77" s="166" t="s">
        <v>701</v>
      </c>
      <c r="C77" s="904" t="s">
        <v>702</v>
      </c>
      <c r="D77" s="904"/>
      <c r="E77" s="904"/>
      <c r="F77" s="168" t="s">
        <v>144</v>
      </c>
      <c r="G77" s="168" t="s">
        <v>703</v>
      </c>
      <c r="H77" s="168" t="s">
        <v>31</v>
      </c>
      <c r="I77" s="168" t="s">
        <v>703</v>
      </c>
      <c r="J77" s="169" t="s">
        <v>31</v>
      </c>
      <c r="K77" s="168" t="s">
        <v>31</v>
      </c>
      <c r="L77" s="169">
        <v>27.57</v>
      </c>
      <c r="M77" s="170" t="s">
        <v>31</v>
      </c>
      <c r="N77" s="171" t="s">
        <v>31</v>
      </c>
      <c r="U77" s="137" t="s">
        <v>702</v>
      </c>
    </row>
    <row r="78" spans="1:24" s="132" customFormat="1" x14ac:dyDescent="0.2">
      <c r="A78" s="172"/>
      <c r="B78" s="173"/>
      <c r="C78" s="918" t="s">
        <v>252</v>
      </c>
      <c r="D78" s="918"/>
      <c r="E78" s="918"/>
      <c r="F78" s="174" t="s">
        <v>31</v>
      </c>
      <c r="G78" s="174" t="s">
        <v>31</v>
      </c>
      <c r="H78" s="174" t="s">
        <v>31</v>
      </c>
      <c r="I78" s="174" t="s">
        <v>31</v>
      </c>
      <c r="J78" s="175" t="s">
        <v>31</v>
      </c>
      <c r="K78" s="174" t="s">
        <v>31</v>
      </c>
      <c r="L78" s="175">
        <v>114.88</v>
      </c>
      <c r="M78" s="161" t="s">
        <v>31</v>
      </c>
      <c r="N78" s="176" t="s">
        <v>31</v>
      </c>
      <c r="W78" s="137" t="s">
        <v>252</v>
      </c>
    </row>
    <row r="79" spans="1:24" s="132" customFormat="1" ht="22.5" x14ac:dyDescent="0.2">
      <c r="A79" s="157" t="s">
        <v>309</v>
      </c>
      <c r="B79" s="158" t="s">
        <v>988</v>
      </c>
      <c r="C79" s="917" t="s">
        <v>989</v>
      </c>
      <c r="D79" s="917"/>
      <c r="E79" s="917"/>
      <c r="F79" s="159" t="s">
        <v>178</v>
      </c>
      <c r="G79" s="159" t="s">
        <v>31</v>
      </c>
      <c r="H79" s="159" t="s">
        <v>31</v>
      </c>
      <c r="I79" s="159" t="s">
        <v>225</v>
      </c>
      <c r="J79" s="160">
        <v>175.63</v>
      </c>
      <c r="K79" s="159" t="s">
        <v>31</v>
      </c>
      <c r="L79" s="160">
        <v>175.63</v>
      </c>
      <c r="M79" s="161" t="s">
        <v>31</v>
      </c>
      <c r="N79" s="162" t="s">
        <v>31</v>
      </c>
      <c r="R79" s="137" t="s">
        <v>989</v>
      </c>
    </row>
    <row r="80" spans="1:24" s="132" customFormat="1" x14ac:dyDescent="0.2">
      <c r="A80" s="920" t="s">
        <v>884</v>
      </c>
      <c r="B80" s="921"/>
      <c r="C80" s="921"/>
      <c r="D80" s="921"/>
      <c r="E80" s="921"/>
      <c r="F80" s="921"/>
      <c r="G80" s="921"/>
      <c r="H80" s="921"/>
      <c r="I80" s="921"/>
      <c r="J80" s="921"/>
      <c r="K80" s="921"/>
      <c r="L80" s="921"/>
      <c r="M80" s="921"/>
      <c r="N80" s="922"/>
      <c r="Q80" s="137" t="s">
        <v>884</v>
      </c>
    </row>
    <row r="81" spans="1:25" s="132" customFormat="1" ht="45" x14ac:dyDescent="0.2">
      <c r="A81" s="157" t="s">
        <v>315</v>
      </c>
      <c r="B81" s="158" t="s">
        <v>906</v>
      </c>
      <c r="C81" s="917" t="s">
        <v>907</v>
      </c>
      <c r="D81" s="917"/>
      <c r="E81" s="917"/>
      <c r="F81" s="159" t="s">
        <v>650</v>
      </c>
      <c r="G81" s="159" t="s">
        <v>31</v>
      </c>
      <c r="H81" s="159" t="s">
        <v>31</v>
      </c>
      <c r="I81" s="159" t="s">
        <v>1086</v>
      </c>
      <c r="J81" s="160" t="s">
        <v>31</v>
      </c>
      <c r="K81" s="159" t="s">
        <v>31</v>
      </c>
      <c r="L81" s="160" t="s">
        <v>31</v>
      </c>
      <c r="M81" s="161" t="s">
        <v>31</v>
      </c>
      <c r="N81" s="162" t="s">
        <v>31</v>
      </c>
      <c r="R81" s="137" t="s">
        <v>907</v>
      </c>
    </row>
    <row r="82" spans="1:25" s="132" customFormat="1" x14ac:dyDescent="0.2">
      <c r="A82" s="163"/>
      <c r="B82" s="164"/>
      <c r="C82" s="904" t="s">
        <v>3238</v>
      </c>
      <c r="D82" s="904"/>
      <c r="E82" s="904"/>
      <c r="F82" s="904"/>
      <c r="G82" s="904"/>
      <c r="H82" s="904"/>
      <c r="I82" s="904"/>
      <c r="J82" s="904"/>
      <c r="K82" s="904"/>
      <c r="L82" s="904"/>
      <c r="M82" s="904"/>
      <c r="N82" s="912"/>
      <c r="X82" s="137" t="s">
        <v>3238</v>
      </c>
    </row>
    <row r="83" spans="1:25" s="132" customFormat="1" ht="33.75" x14ac:dyDescent="0.2">
      <c r="A83" s="165"/>
      <c r="B83" s="166" t="s">
        <v>822</v>
      </c>
      <c r="C83" s="904" t="s">
        <v>519</v>
      </c>
      <c r="D83" s="904"/>
      <c r="E83" s="904"/>
      <c r="F83" s="904"/>
      <c r="G83" s="904"/>
      <c r="H83" s="904"/>
      <c r="I83" s="904"/>
      <c r="J83" s="904"/>
      <c r="K83" s="904"/>
      <c r="L83" s="904"/>
      <c r="M83" s="904"/>
      <c r="N83" s="912"/>
      <c r="S83" s="137" t="s">
        <v>519</v>
      </c>
    </row>
    <row r="84" spans="1:25" s="132" customFormat="1" x14ac:dyDescent="0.2">
      <c r="A84" s="167"/>
      <c r="B84" s="166" t="s">
        <v>225</v>
      </c>
      <c r="C84" s="904" t="s">
        <v>255</v>
      </c>
      <c r="D84" s="904"/>
      <c r="E84" s="904"/>
      <c r="F84" s="168" t="s">
        <v>31</v>
      </c>
      <c r="G84" s="168" t="s">
        <v>31</v>
      </c>
      <c r="H84" s="168" t="s">
        <v>31</v>
      </c>
      <c r="I84" s="168" t="s">
        <v>31</v>
      </c>
      <c r="J84" s="169">
        <v>139.54</v>
      </c>
      <c r="K84" s="168" t="s">
        <v>520</v>
      </c>
      <c r="L84" s="169">
        <v>122.1</v>
      </c>
      <c r="M84" s="170" t="s">
        <v>31</v>
      </c>
      <c r="N84" s="171" t="s">
        <v>31</v>
      </c>
      <c r="T84" s="137" t="s">
        <v>255</v>
      </c>
    </row>
    <row r="85" spans="1:25" s="132" customFormat="1" x14ac:dyDescent="0.2">
      <c r="A85" s="167"/>
      <c r="B85" s="166" t="s">
        <v>256</v>
      </c>
      <c r="C85" s="904" t="s">
        <v>257</v>
      </c>
      <c r="D85" s="904"/>
      <c r="E85" s="904"/>
      <c r="F85" s="168" t="s">
        <v>31</v>
      </c>
      <c r="G85" s="168" t="s">
        <v>31</v>
      </c>
      <c r="H85" s="168" t="s">
        <v>31</v>
      </c>
      <c r="I85" s="168" t="s">
        <v>31</v>
      </c>
      <c r="J85" s="169">
        <v>16.79</v>
      </c>
      <c r="K85" s="168" t="s">
        <v>31</v>
      </c>
      <c r="L85" s="169">
        <v>11.75</v>
      </c>
      <c r="M85" s="170" t="s">
        <v>31</v>
      </c>
      <c r="N85" s="171" t="s">
        <v>31</v>
      </c>
      <c r="T85" s="137" t="s">
        <v>257</v>
      </c>
    </row>
    <row r="86" spans="1:25" s="132" customFormat="1" x14ac:dyDescent="0.2">
      <c r="A86" s="167"/>
      <c r="B86" s="166" t="s">
        <v>31</v>
      </c>
      <c r="C86" s="904" t="s">
        <v>258</v>
      </c>
      <c r="D86" s="904"/>
      <c r="E86" s="904"/>
      <c r="F86" s="168" t="s">
        <v>241</v>
      </c>
      <c r="G86" s="168" t="s">
        <v>910</v>
      </c>
      <c r="H86" s="168" t="s">
        <v>520</v>
      </c>
      <c r="I86" s="168" t="s">
        <v>3239</v>
      </c>
      <c r="J86" s="169" t="s">
        <v>31</v>
      </c>
      <c r="K86" s="168" t="s">
        <v>31</v>
      </c>
      <c r="L86" s="169" t="s">
        <v>31</v>
      </c>
      <c r="M86" s="170" t="s">
        <v>31</v>
      </c>
      <c r="N86" s="171" t="s">
        <v>31</v>
      </c>
      <c r="U86" s="137" t="s">
        <v>258</v>
      </c>
    </row>
    <row r="87" spans="1:25" s="132" customFormat="1" x14ac:dyDescent="0.2">
      <c r="A87" s="167"/>
      <c r="B87" s="166" t="s">
        <v>31</v>
      </c>
      <c r="C87" s="917" t="s">
        <v>244</v>
      </c>
      <c r="D87" s="917"/>
      <c r="E87" s="917"/>
      <c r="F87" s="159" t="s">
        <v>31</v>
      </c>
      <c r="G87" s="159" t="s">
        <v>31</v>
      </c>
      <c r="H87" s="159" t="s">
        <v>31</v>
      </c>
      <c r="I87" s="159" t="s">
        <v>31</v>
      </c>
      <c r="J87" s="160">
        <v>156.33000000000001</v>
      </c>
      <c r="K87" s="159" t="s">
        <v>31</v>
      </c>
      <c r="L87" s="160">
        <v>133.85</v>
      </c>
      <c r="M87" s="161" t="s">
        <v>31</v>
      </c>
      <c r="N87" s="162" t="s">
        <v>31</v>
      </c>
      <c r="V87" s="137" t="s">
        <v>244</v>
      </c>
    </row>
    <row r="88" spans="1:25" s="132" customFormat="1" x14ac:dyDescent="0.2">
      <c r="A88" s="167"/>
      <c r="B88" s="166" t="s">
        <v>31</v>
      </c>
      <c r="C88" s="904" t="s">
        <v>245</v>
      </c>
      <c r="D88" s="904"/>
      <c r="E88" s="904"/>
      <c r="F88" s="168" t="s">
        <v>31</v>
      </c>
      <c r="G88" s="168" t="s">
        <v>31</v>
      </c>
      <c r="H88" s="168" t="s">
        <v>31</v>
      </c>
      <c r="I88" s="168" t="s">
        <v>31</v>
      </c>
      <c r="J88" s="169" t="s">
        <v>31</v>
      </c>
      <c r="K88" s="168" t="s">
        <v>31</v>
      </c>
      <c r="L88" s="169">
        <v>122.1</v>
      </c>
      <c r="M88" s="170" t="s">
        <v>31</v>
      </c>
      <c r="N88" s="171" t="s">
        <v>31</v>
      </c>
      <c r="U88" s="137" t="s">
        <v>245</v>
      </c>
    </row>
    <row r="89" spans="1:25" s="132" customFormat="1" ht="22.5" x14ac:dyDescent="0.2">
      <c r="A89" s="167"/>
      <c r="B89" s="166" t="s">
        <v>892</v>
      </c>
      <c r="C89" s="904" t="s">
        <v>893</v>
      </c>
      <c r="D89" s="904"/>
      <c r="E89" s="904"/>
      <c r="F89" s="168" t="s">
        <v>144</v>
      </c>
      <c r="G89" s="168" t="s">
        <v>248</v>
      </c>
      <c r="H89" s="168" t="s">
        <v>31</v>
      </c>
      <c r="I89" s="168" t="s">
        <v>248</v>
      </c>
      <c r="J89" s="169" t="s">
        <v>31</v>
      </c>
      <c r="K89" s="168" t="s">
        <v>31</v>
      </c>
      <c r="L89" s="169">
        <v>116</v>
      </c>
      <c r="M89" s="170" t="s">
        <v>31</v>
      </c>
      <c r="N89" s="171" t="s">
        <v>31</v>
      </c>
      <c r="U89" s="137" t="s">
        <v>893</v>
      </c>
    </row>
    <row r="90" spans="1:25" s="132" customFormat="1" ht="22.5" x14ac:dyDescent="0.2">
      <c r="A90" s="167"/>
      <c r="B90" s="166" t="s">
        <v>894</v>
      </c>
      <c r="C90" s="904" t="s">
        <v>895</v>
      </c>
      <c r="D90" s="904"/>
      <c r="E90" s="904"/>
      <c r="F90" s="168" t="s">
        <v>144</v>
      </c>
      <c r="G90" s="168" t="s">
        <v>554</v>
      </c>
      <c r="H90" s="168" t="s">
        <v>31</v>
      </c>
      <c r="I90" s="168" t="s">
        <v>554</v>
      </c>
      <c r="J90" s="169" t="s">
        <v>31</v>
      </c>
      <c r="K90" s="168" t="s">
        <v>31</v>
      </c>
      <c r="L90" s="169">
        <v>79.37</v>
      </c>
      <c r="M90" s="170" t="s">
        <v>31</v>
      </c>
      <c r="N90" s="171" t="s">
        <v>31</v>
      </c>
      <c r="U90" s="137" t="s">
        <v>895</v>
      </c>
    </row>
    <row r="91" spans="1:25" s="132" customFormat="1" x14ac:dyDescent="0.2">
      <c r="A91" s="172"/>
      <c r="B91" s="173"/>
      <c r="C91" s="918" t="s">
        <v>252</v>
      </c>
      <c r="D91" s="918"/>
      <c r="E91" s="918"/>
      <c r="F91" s="174" t="s">
        <v>31</v>
      </c>
      <c r="G91" s="174" t="s">
        <v>31</v>
      </c>
      <c r="H91" s="174" t="s">
        <v>31</v>
      </c>
      <c r="I91" s="174" t="s">
        <v>31</v>
      </c>
      <c r="J91" s="175" t="s">
        <v>31</v>
      </c>
      <c r="K91" s="174" t="s">
        <v>31</v>
      </c>
      <c r="L91" s="175">
        <v>329.22</v>
      </c>
      <c r="M91" s="161" t="s">
        <v>31</v>
      </c>
      <c r="N91" s="176" t="s">
        <v>31</v>
      </c>
      <c r="W91" s="137" t="s">
        <v>252</v>
      </c>
    </row>
    <row r="92" spans="1:25" s="132" customFormat="1" ht="33.75" x14ac:dyDescent="0.2">
      <c r="A92" s="157" t="s">
        <v>318</v>
      </c>
      <c r="B92" s="158" t="s">
        <v>912</v>
      </c>
      <c r="C92" s="917" t="s">
        <v>913</v>
      </c>
      <c r="D92" s="917"/>
      <c r="E92" s="917"/>
      <c r="F92" s="159" t="s">
        <v>744</v>
      </c>
      <c r="G92" s="159" t="s">
        <v>31</v>
      </c>
      <c r="H92" s="159" t="s">
        <v>31</v>
      </c>
      <c r="I92" s="159" t="s">
        <v>3240</v>
      </c>
      <c r="J92" s="160">
        <v>1.61</v>
      </c>
      <c r="K92" s="159" t="s">
        <v>31</v>
      </c>
      <c r="L92" s="160">
        <v>114.95</v>
      </c>
      <c r="M92" s="161" t="s">
        <v>31</v>
      </c>
      <c r="N92" s="162" t="s">
        <v>31</v>
      </c>
      <c r="R92" s="137" t="s">
        <v>913</v>
      </c>
    </row>
    <row r="93" spans="1:25" s="132" customFormat="1" x14ac:dyDescent="0.2">
      <c r="A93" s="163"/>
      <c r="B93" s="164"/>
      <c r="C93" s="904" t="s">
        <v>3241</v>
      </c>
      <c r="D93" s="904"/>
      <c r="E93" s="904"/>
      <c r="F93" s="904"/>
      <c r="G93" s="904"/>
      <c r="H93" s="904"/>
      <c r="I93" s="904"/>
      <c r="J93" s="904"/>
      <c r="K93" s="904"/>
      <c r="L93" s="904"/>
      <c r="M93" s="904"/>
      <c r="N93" s="912"/>
      <c r="X93" s="137" t="s">
        <v>3241</v>
      </c>
    </row>
    <row r="94" spans="1:25" s="132" customFormat="1" ht="22.5" x14ac:dyDescent="0.2">
      <c r="A94" s="157" t="s">
        <v>323</v>
      </c>
      <c r="B94" s="158" t="s">
        <v>916</v>
      </c>
      <c r="C94" s="917" t="s">
        <v>917</v>
      </c>
      <c r="D94" s="917"/>
      <c r="E94" s="917"/>
      <c r="F94" s="159" t="s">
        <v>178</v>
      </c>
      <c r="G94" s="159" t="s">
        <v>31</v>
      </c>
      <c r="H94" s="159" t="s">
        <v>31</v>
      </c>
      <c r="I94" s="159" t="s">
        <v>2462</v>
      </c>
      <c r="J94" s="160">
        <v>0.82</v>
      </c>
      <c r="K94" s="159" t="s">
        <v>787</v>
      </c>
      <c r="L94" s="160">
        <v>175.64</v>
      </c>
      <c r="M94" s="161" t="s">
        <v>31</v>
      </c>
      <c r="N94" s="162" t="s">
        <v>31</v>
      </c>
      <c r="R94" s="137" t="s">
        <v>917</v>
      </c>
    </row>
    <row r="95" spans="1:25" s="132" customFormat="1" x14ac:dyDescent="0.2">
      <c r="A95" s="163"/>
      <c r="B95" s="164"/>
      <c r="C95" s="904" t="s">
        <v>918</v>
      </c>
      <c r="D95" s="904"/>
      <c r="E95" s="904"/>
      <c r="F95" s="904"/>
      <c r="G95" s="904"/>
      <c r="H95" s="904"/>
      <c r="I95" s="904"/>
      <c r="J95" s="904"/>
      <c r="K95" s="904"/>
      <c r="L95" s="904"/>
      <c r="M95" s="904"/>
      <c r="N95" s="912"/>
      <c r="Y95" s="137" t="s">
        <v>918</v>
      </c>
    </row>
    <row r="96" spans="1:25" s="132" customFormat="1" ht="22.5" x14ac:dyDescent="0.2">
      <c r="A96" s="165"/>
      <c r="B96" s="166" t="s">
        <v>789</v>
      </c>
      <c r="C96" s="904" t="s">
        <v>790</v>
      </c>
      <c r="D96" s="904"/>
      <c r="E96" s="904"/>
      <c r="F96" s="904"/>
      <c r="G96" s="904"/>
      <c r="H96" s="904"/>
      <c r="I96" s="904"/>
      <c r="J96" s="904"/>
      <c r="K96" s="904"/>
      <c r="L96" s="904"/>
      <c r="M96" s="904"/>
      <c r="N96" s="912"/>
      <c r="S96" s="137" t="s">
        <v>790</v>
      </c>
    </row>
    <row r="97" spans="1:24" s="132" customFormat="1" ht="45" x14ac:dyDescent="0.2">
      <c r="A97" s="157" t="s">
        <v>328</v>
      </c>
      <c r="B97" s="158" t="s">
        <v>926</v>
      </c>
      <c r="C97" s="917" t="s">
        <v>927</v>
      </c>
      <c r="D97" s="917"/>
      <c r="E97" s="917"/>
      <c r="F97" s="159" t="s">
        <v>650</v>
      </c>
      <c r="G97" s="159" t="s">
        <v>31</v>
      </c>
      <c r="H97" s="159" t="s">
        <v>31</v>
      </c>
      <c r="I97" s="159" t="s">
        <v>1086</v>
      </c>
      <c r="J97" s="160" t="s">
        <v>31</v>
      </c>
      <c r="K97" s="159" t="s">
        <v>31</v>
      </c>
      <c r="L97" s="160" t="s">
        <v>31</v>
      </c>
      <c r="M97" s="161" t="s">
        <v>31</v>
      </c>
      <c r="N97" s="162" t="s">
        <v>31</v>
      </c>
      <c r="R97" s="137" t="s">
        <v>927</v>
      </c>
    </row>
    <row r="98" spans="1:24" s="132" customFormat="1" x14ac:dyDescent="0.2">
      <c r="A98" s="163"/>
      <c r="B98" s="164"/>
      <c r="C98" s="904" t="s">
        <v>3238</v>
      </c>
      <c r="D98" s="904"/>
      <c r="E98" s="904"/>
      <c r="F98" s="904"/>
      <c r="G98" s="904"/>
      <c r="H98" s="904"/>
      <c r="I98" s="904"/>
      <c r="J98" s="904"/>
      <c r="K98" s="904"/>
      <c r="L98" s="904"/>
      <c r="M98" s="904"/>
      <c r="N98" s="912"/>
      <c r="X98" s="137" t="s">
        <v>3238</v>
      </c>
    </row>
    <row r="99" spans="1:24" s="132" customFormat="1" ht="33.75" x14ac:dyDescent="0.2">
      <c r="A99" s="165"/>
      <c r="B99" s="166" t="s">
        <v>822</v>
      </c>
      <c r="C99" s="904" t="s">
        <v>519</v>
      </c>
      <c r="D99" s="904"/>
      <c r="E99" s="904"/>
      <c r="F99" s="904"/>
      <c r="G99" s="904"/>
      <c r="H99" s="904"/>
      <c r="I99" s="904"/>
      <c r="J99" s="904"/>
      <c r="K99" s="904"/>
      <c r="L99" s="904"/>
      <c r="M99" s="904"/>
      <c r="N99" s="912"/>
      <c r="S99" s="137" t="s">
        <v>519</v>
      </c>
    </row>
    <row r="100" spans="1:24" s="132" customFormat="1" x14ac:dyDescent="0.2">
      <c r="A100" s="167"/>
      <c r="B100" s="166" t="s">
        <v>225</v>
      </c>
      <c r="C100" s="904" t="s">
        <v>255</v>
      </c>
      <c r="D100" s="904"/>
      <c r="E100" s="904"/>
      <c r="F100" s="168" t="s">
        <v>31</v>
      </c>
      <c r="G100" s="168" t="s">
        <v>31</v>
      </c>
      <c r="H100" s="168" t="s">
        <v>31</v>
      </c>
      <c r="I100" s="168" t="s">
        <v>31</v>
      </c>
      <c r="J100" s="169">
        <v>42.21</v>
      </c>
      <c r="K100" s="168" t="s">
        <v>520</v>
      </c>
      <c r="L100" s="169">
        <v>36.93</v>
      </c>
      <c r="M100" s="170" t="s">
        <v>31</v>
      </c>
      <c r="N100" s="171" t="s">
        <v>31</v>
      </c>
      <c r="T100" s="137" t="s">
        <v>255</v>
      </c>
    </row>
    <row r="101" spans="1:24" s="132" customFormat="1" x14ac:dyDescent="0.2">
      <c r="A101" s="167"/>
      <c r="B101" s="166" t="s">
        <v>235</v>
      </c>
      <c r="C101" s="904" t="s">
        <v>236</v>
      </c>
      <c r="D101" s="904"/>
      <c r="E101" s="904"/>
      <c r="F101" s="168" t="s">
        <v>31</v>
      </c>
      <c r="G101" s="168" t="s">
        <v>31</v>
      </c>
      <c r="H101" s="168" t="s">
        <v>31</v>
      </c>
      <c r="I101" s="168" t="s">
        <v>31</v>
      </c>
      <c r="J101" s="169">
        <v>1.81</v>
      </c>
      <c r="K101" s="168" t="s">
        <v>520</v>
      </c>
      <c r="L101" s="169">
        <v>1.58</v>
      </c>
      <c r="M101" s="170" t="s">
        <v>31</v>
      </c>
      <c r="N101" s="171" t="s">
        <v>31</v>
      </c>
      <c r="T101" s="137" t="s">
        <v>236</v>
      </c>
    </row>
    <row r="102" spans="1:24" s="132" customFormat="1" x14ac:dyDescent="0.2">
      <c r="A102" s="167"/>
      <c r="B102" s="166" t="s">
        <v>238</v>
      </c>
      <c r="C102" s="904" t="s">
        <v>239</v>
      </c>
      <c r="D102" s="904"/>
      <c r="E102" s="904"/>
      <c r="F102" s="168" t="s">
        <v>31</v>
      </c>
      <c r="G102" s="168" t="s">
        <v>31</v>
      </c>
      <c r="H102" s="168" t="s">
        <v>31</v>
      </c>
      <c r="I102" s="168" t="s">
        <v>31</v>
      </c>
      <c r="J102" s="169">
        <v>0.26</v>
      </c>
      <c r="K102" s="168" t="s">
        <v>520</v>
      </c>
      <c r="L102" s="169">
        <v>0.23</v>
      </c>
      <c r="M102" s="170" t="s">
        <v>31</v>
      </c>
      <c r="N102" s="171" t="s">
        <v>31</v>
      </c>
      <c r="T102" s="137" t="s">
        <v>239</v>
      </c>
    </row>
    <row r="103" spans="1:24" s="132" customFormat="1" x14ac:dyDescent="0.2">
      <c r="A103" s="167"/>
      <c r="B103" s="166" t="s">
        <v>256</v>
      </c>
      <c r="C103" s="904" t="s">
        <v>257</v>
      </c>
      <c r="D103" s="904"/>
      <c r="E103" s="904"/>
      <c r="F103" s="168" t="s">
        <v>31</v>
      </c>
      <c r="G103" s="168" t="s">
        <v>31</v>
      </c>
      <c r="H103" s="168" t="s">
        <v>31</v>
      </c>
      <c r="I103" s="168" t="s">
        <v>31</v>
      </c>
      <c r="J103" s="169">
        <v>11.27</v>
      </c>
      <c r="K103" s="168" t="s">
        <v>31</v>
      </c>
      <c r="L103" s="169">
        <v>7.89</v>
      </c>
      <c r="M103" s="170" t="s">
        <v>31</v>
      </c>
      <c r="N103" s="171" t="s">
        <v>31</v>
      </c>
      <c r="T103" s="137" t="s">
        <v>257</v>
      </c>
    </row>
    <row r="104" spans="1:24" s="132" customFormat="1" x14ac:dyDescent="0.2">
      <c r="A104" s="167"/>
      <c r="B104" s="166" t="s">
        <v>31</v>
      </c>
      <c r="C104" s="904" t="s">
        <v>258</v>
      </c>
      <c r="D104" s="904"/>
      <c r="E104" s="904"/>
      <c r="F104" s="168" t="s">
        <v>241</v>
      </c>
      <c r="G104" s="168" t="s">
        <v>928</v>
      </c>
      <c r="H104" s="168" t="s">
        <v>520</v>
      </c>
      <c r="I104" s="168" t="s">
        <v>3242</v>
      </c>
      <c r="J104" s="169" t="s">
        <v>31</v>
      </c>
      <c r="K104" s="168" t="s">
        <v>31</v>
      </c>
      <c r="L104" s="169" t="s">
        <v>31</v>
      </c>
      <c r="M104" s="170" t="s">
        <v>31</v>
      </c>
      <c r="N104" s="171" t="s">
        <v>31</v>
      </c>
      <c r="U104" s="137" t="s">
        <v>258</v>
      </c>
    </row>
    <row r="105" spans="1:24" s="132" customFormat="1" x14ac:dyDescent="0.2">
      <c r="A105" s="167"/>
      <c r="B105" s="166" t="s">
        <v>31</v>
      </c>
      <c r="C105" s="904" t="s">
        <v>240</v>
      </c>
      <c r="D105" s="904"/>
      <c r="E105" s="904"/>
      <c r="F105" s="168" t="s">
        <v>241</v>
      </c>
      <c r="G105" s="168" t="s">
        <v>925</v>
      </c>
      <c r="H105" s="168" t="s">
        <v>520</v>
      </c>
      <c r="I105" s="168" t="s">
        <v>1089</v>
      </c>
      <c r="J105" s="169" t="s">
        <v>31</v>
      </c>
      <c r="K105" s="168" t="s">
        <v>31</v>
      </c>
      <c r="L105" s="169" t="s">
        <v>31</v>
      </c>
      <c r="M105" s="170" t="s">
        <v>31</v>
      </c>
      <c r="N105" s="171" t="s">
        <v>31</v>
      </c>
      <c r="U105" s="137" t="s">
        <v>240</v>
      </c>
    </row>
    <row r="106" spans="1:24" s="132" customFormat="1" x14ac:dyDescent="0.2">
      <c r="A106" s="167"/>
      <c r="B106" s="166" t="s">
        <v>31</v>
      </c>
      <c r="C106" s="917" t="s">
        <v>244</v>
      </c>
      <c r="D106" s="917"/>
      <c r="E106" s="917"/>
      <c r="F106" s="159" t="s">
        <v>31</v>
      </c>
      <c r="G106" s="159" t="s">
        <v>31</v>
      </c>
      <c r="H106" s="159" t="s">
        <v>31</v>
      </c>
      <c r="I106" s="159" t="s">
        <v>31</v>
      </c>
      <c r="J106" s="160">
        <v>55.29</v>
      </c>
      <c r="K106" s="159" t="s">
        <v>31</v>
      </c>
      <c r="L106" s="160">
        <v>46.4</v>
      </c>
      <c r="M106" s="161" t="s">
        <v>31</v>
      </c>
      <c r="N106" s="162" t="s">
        <v>31</v>
      </c>
      <c r="V106" s="137" t="s">
        <v>244</v>
      </c>
    </row>
    <row r="107" spans="1:24" s="132" customFormat="1" x14ac:dyDescent="0.2">
      <c r="A107" s="167"/>
      <c r="B107" s="166" t="s">
        <v>31</v>
      </c>
      <c r="C107" s="904" t="s">
        <v>245</v>
      </c>
      <c r="D107" s="904"/>
      <c r="E107" s="904"/>
      <c r="F107" s="168" t="s">
        <v>31</v>
      </c>
      <c r="G107" s="168" t="s">
        <v>31</v>
      </c>
      <c r="H107" s="168" t="s">
        <v>31</v>
      </c>
      <c r="I107" s="168" t="s">
        <v>31</v>
      </c>
      <c r="J107" s="169" t="s">
        <v>31</v>
      </c>
      <c r="K107" s="168" t="s">
        <v>31</v>
      </c>
      <c r="L107" s="169">
        <v>37.159999999999997</v>
      </c>
      <c r="M107" s="170" t="s">
        <v>31</v>
      </c>
      <c r="N107" s="171" t="s">
        <v>31</v>
      </c>
      <c r="U107" s="137" t="s">
        <v>245</v>
      </c>
    </row>
    <row r="108" spans="1:24" s="132" customFormat="1" ht="22.5" x14ac:dyDescent="0.2">
      <c r="A108" s="167"/>
      <c r="B108" s="166" t="s">
        <v>892</v>
      </c>
      <c r="C108" s="904" t="s">
        <v>893</v>
      </c>
      <c r="D108" s="904"/>
      <c r="E108" s="904"/>
      <c r="F108" s="168" t="s">
        <v>144</v>
      </c>
      <c r="G108" s="168" t="s">
        <v>248</v>
      </c>
      <c r="H108" s="168" t="s">
        <v>31</v>
      </c>
      <c r="I108" s="168" t="s">
        <v>248</v>
      </c>
      <c r="J108" s="169" t="s">
        <v>31</v>
      </c>
      <c r="K108" s="168" t="s">
        <v>31</v>
      </c>
      <c r="L108" s="169">
        <v>35.299999999999997</v>
      </c>
      <c r="M108" s="170" t="s">
        <v>31</v>
      </c>
      <c r="N108" s="171" t="s">
        <v>31</v>
      </c>
      <c r="U108" s="137" t="s">
        <v>893</v>
      </c>
    </row>
    <row r="109" spans="1:24" s="132" customFormat="1" ht="22.5" x14ac:dyDescent="0.2">
      <c r="A109" s="167"/>
      <c r="B109" s="166" t="s">
        <v>894</v>
      </c>
      <c r="C109" s="904" t="s">
        <v>895</v>
      </c>
      <c r="D109" s="904"/>
      <c r="E109" s="904"/>
      <c r="F109" s="168" t="s">
        <v>144</v>
      </c>
      <c r="G109" s="168" t="s">
        <v>554</v>
      </c>
      <c r="H109" s="168" t="s">
        <v>31</v>
      </c>
      <c r="I109" s="168" t="s">
        <v>554</v>
      </c>
      <c r="J109" s="169" t="s">
        <v>31</v>
      </c>
      <c r="K109" s="168" t="s">
        <v>31</v>
      </c>
      <c r="L109" s="169">
        <v>24.15</v>
      </c>
      <c r="M109" s="170" t="s">
        <v>31</v>
      </c>
      <c r="N109" s="171" t="s">
        <v>31</v>
      </c>
      <c r="U109" s="137" t="s">
        <v>895</v>
      </c>
    </row>
    <row r="110" spans="1:24" s="132" customFormat="1" x14ac:dyDescent="0.2">
      <c r="A110" s="172"/>
      <c r="B110" s="173"/>
      <c r="C110" s="918" t="s">
        <v>252</v>
      </c>
      <c r="D110" s="918"/>
      <c r="E110" s="918"/>
      <c r="F110" s="174" t="s">
        <v>31</v>
      </c>
      <c r="G110" s="174" t="s">
        <v>31</v>
      </c>
      <c r="H110" s="174" t="s">
        <v>31</v>
      </c>
      <c r="I110" s="174" t="s">
        <v>31</v>
      </c>
      <c r="J110" s="175" t="s">
        <v>31</v>
      </c>
      <c r="K110" s="174" t="s">
        <v>31</v>
      </c>
      <c r="L110" s="175">
        <v>105.85</v>
      </c>
      <c r="M110" s="161" t="s">
        <v>31</v>
      </c>
      <c r="N110" s="176" t="s">
        <v>31</v>
      </c>
      <c r="W110" s="137" t="s">
        <v>252</v>
      </c>
    </row>
    <row r="111" spans="1:24" s="132" customFormat="1" ht="22.5" x14ac:dyDescent="0.2">
      <c r="A111" s="157" t="s">
        <v>336</v>
      </c>
      <c r="B111" s="158" t="s">
        <v>1035</v>
      </c>
      <c r="C111" s="917" t="s">
        <v>1036</v>
      </c>
      <c r="D111" s="917"/>
      <c r="E111" s="917"/>
      <c r="F111" s="159" t="s">
        <v>1037</v>
      </c>
      <c r="G111" s="159" t="s">
        <v>31</v>
      </c>
      <c r="H111" s="159" t="s">
        <v>31</v>
      </c>
      <c r="I111" s="159" t="s">
        <v>1674</v>
      </c>
      <c r="J111" s="160">
        <v>2605.5500000000002</v>
      </c>
      <c r="K111" s="159" t="s">
        <v>31</v>
      </c>
      <c r="L111" s="160">
        <v>186.04</v>
      </c>
      <c r="M111" s="161" t="s">
        <v>31</v>
      </c>
      <c r="N111" s="162" t="s">
        <v>31</v>
      </c>
      <c r="R111" s="137" t="s">
        <v>1036</v>
      </c>
    </row>
    <row r="112" spans="1:24" s="132" customFormat="1" x14ac:dyDescent="0.2">
      <c r="A112" s="163"/>
      <c r="B112" s="164"/>
      <c r="C112" s="904" t="s">
        <v>1675</v>
      </c>
      <c r="D112" s="904"/>
      <c r="E112" s="904"/>
      <c r="F112" s="904"/>
      <c r="G112" s="904"/>
      <c r="H112" s="904"/>
      <c r="I112" s="904"/>
      <c r="J112" s="904"/>
      <c r="K112" s="904"/>
      <c r="L112" s="904"/>
      <c r="M112" s="904"/>
      <c r="N112" s="912"/>
      <c r="X112" s="137" t="s">
        <v>1675</v>
      </c>
    </row>
    <row r="113" spans="1:27" s="132" customFormat="1" ht="22.5" x14ac:dyDescent="0.2">
      <c r="A113" s="157" t="s">
        <v>341</v>
      </c>
      <c r="B113" s="158" t="s">
        <v>1047</v>
      </c>
      <c r="C113" s="917" t="s">
        <v>1048</v>
      </c>
      <c r="D113" s="917"/>
      <c r="E113" s="917"/>
      <c r="F113" s="159" t="s">
        <v>900</v>
      </c>
      <c r="G113" s="159" t="s">
        <v>31</v>
      </c>
      <c r="H113" s="159" t="s">
        <v>31</v>
      </c>
      <c r="I113" s="159" t="s">
        <v>574</v>
      </c>
      <c r="J113" s="160">
        <v>125</v>
      </c>
      <c r="K113" s="159" t="s">
        <v>31</v>
      </c>
      <c r="L113" s="160">
        <v>25</v>
      </c>
      <c r="M113" s="161" t="s">
        <v>31</v>
      </c>
      <c r="N113" s="162" t="s">
        <v>31</v>
      </c>
      <c r="R113" s="137" t="s">
        <v>1048</v>
      </c>
    </row>
    <row r="114" spans="1:27" s="132" customFormat="1" x14ac:dyDescent="0.2">
      <c r="A114" s="163"/>
      <c r="B114" s="164"/>
      <c r="C114" s="904" t="s">
        <v>1013</v>
      </c>
      <c r="D114" s="904"/>
      <c r="E114" s="904"/>
      <c r="F114" s="904"/>
      <c r="G114" s="904"/>
      <c r="H114" s="904"/>
      <c r="I114" s="904"/>
      <c r="J114" s="904"/>
      <c r="K114" s="904"/>
      <c r="L114" s="904"/>
      <c r="M114" s="904"/>
      <c r="N114" s="912"/>
      <c r="X114" s="137" t="s">
        <v>1013</v>
      </c>
    </row>
    <row r="115" spans="1:27" s="132" customFormat="1" ht="33.75" x14ac:dyDescent="0.2">
      <c r="A115" s="157" t="s">
        <v>344</v>
      </c>
      <c r="B115" s="158" t="s">
        <v>949</v>
      </c>
      <c r="C115" s="917" t="s">
        <v>950</v>
      </c>
      <c r="D115" s="917"/>
      <c r="E115" s="917"/>
      <c r="F115" s="159" t="s">
        <v>178</v>
      </c>
      <c r="G115" s="159" t="s">
        <v>31</v>
      </c>
      <c r="H115" s="159" t="s">
        <v>31</v>
      </c>
      <c r="I115" s="159" t="s">
        <v>413</v>
      </c>
      <c r="J115" s="160" t="s">
        <v>31</v>
      </c>
      <c r="K115" s="159" t="s">
        <v>31</v>
      </c>
      <c r="L115" s="160" t="s">
        <v>31</v>
      </c>
      <c r="M115" s="161" t="s">
        <v>31</v>
      </c>
      <c r="N115" s="162" t="s">
        <v>31</v>
      </c>
      <c r="R115" s="137" t="s">
        <v>950</v>
      </c>
    </row>
    <row r="116" spans="1:27" s="132" customFormat="1" ht="33.75" x14ac:dyDescent="0.2">
      <c r="A116" s="165"/>
      <c r="B116" s="166" t="s">
        <v>822</v>
      </c>
      <c r="C116" s="904" t="s">
        <v>519</v>
      </c>
      <c r="D116" s="904"/>
      <c r="E116" s="904"/>
      <c r="F116" s="904"/>
      <c r="G116" s="904"/>
      <c r="H116" s="904"/>
      <c r="I116" s="904"/>
      <c r="J116" s="904"/>
      <c r="K116" s="904"/>
      <c r="L116" s="904"/>
      <c r="M116" s="904"/>
      <c r="N116" s="912"/>
      <c r="S116" s="137" t="s">
        <v>519</v>
      </c>
    </row>
    <row r="117" spans="1:27" s="132" customFormat="1" x14ac:dyDescent="0.2">
      <c r="A117" s="167"/>
      <c r="B117" s="166" t="s">
        <v>225</v>
      </c>
      <c r="C117" s="904" t="s">
        <v>255</v>
      </c>
      <c r="D117" s="904"/>
      <c r="E117" s="904"/>
      <c r="F117" s="168" t="s">
        <v>31</v>
      </c>
      <c r="G117" s="168" t="s">
        <v>31</v>
      </c>
      <c r="H117" s="168" t="s">
        <v>31</v>
      </c>
      <c r="I117" s="168" t="s">
        <v>31</v>
      </c>
      <c r="J117" s="169">
        <v>3.57</v>
      </c>
      <c r="K117" s="168" t="s">
        <v>520</v>
      </c>
      <c r="L117" s="169">
        <v>133.88</v>
      </c>
      <c r="M117" s="170" t="s">
        <v>31</v>
      </c>
      <c r="N117" s="171" t="s">
        <v>31</v>
      </c>
      <c r="T117" s="137" t="s">
        <v>255</v>
      </c>
    </row>
    <row r="118" spans="1:27" s="132" customFormat="1" x14ac:dyDescent="0.2">
      <c r="A118" s="167"/>
      <c r="B118" s="166" t="s">
        <v>256</v>
      </c>
      <c r="C118" s="904" t="s">
        <v>257</v>
      </c>
      <c r="D118" s="904"/>
      <c r="E118" s="904"/>
      <c r="F118" s="168" t="s">
        <v>31</v>
      </c>
      <c r="G118" s="168" t="s">
        <v>31</v>
      </c>
      <c r="H118" s="168" t="s">
        <v>31</v>
      </c>
      <c r="I118" s="168" t="s">
        <v>31</v>
      </c>
      <c r="J118" s="169">
        <v>15.07</v>
      </c>
      <c r="K118" s="168" t="s">
        <v>31</v>
      </c>
      <c r="L118" s="169">
        <v>452.1</v>
      </c>
      <c r="M118" s="170" t="s">
        <v>31</v>
      </c>
      <c r="N118" s="171" t="s">
        <v>31</v>
      </c>
      <c r="T118" s="137" t="s">
        <v>257</v>
      </c>
    </row>
    <row r="119" spans="1:27" s="132" customFormat="1" x14ac:dyDescent="0.2">
      <c r="A119" s="167"/>
      <c r="B119" s="166" t="s">
        <v>31</v>
      </c>
      <c r="C119" s="904" t="s">
        <v>258</v>
      </c>
      <c r="D119" s="904"/>
      <c r="E119" s="904"/>
      <c r="F119" s="168" t="s">
        <v>241</v>
      </c>
      <c r="G119" s="168" t="s">
        <v>951</v>
      </c>
      <c r="H119" s="168" t="s">
        <v>520</v>
      </c>
      <c r="I119" s="168" t="s">
        <v>952</v>
      </c>
      <c r="J119" s="169" t="s">
        <v>31</v>
      </c>
      <c r="K119" s="168" t="s">
        <v>31</v>
      </c>
      <c r="L119" s="169" t="s">
        <v>31</v>
      </c>
      <c r="M119" s="170" t="s">
        <v>31</v>
      </c>
      <c r="N119" s="171" t="s">
        <v>31</v>
      </c>
      <c r="U119" s="137" t="s">
        <v>258</v>
      </c>
    </row>
    <row r="120" spans="1:27" s="132" customFormat="1" x14ac:dyDescent="0.2">
      <c r="A120" s="167"/>
      <c r="B120" s="166" t="s">
        <v>31</v>
      </c>
      <c r="C120" s="917" t="s">
        <v>244</v>
      </c>
      <c r="D120" s="917"/>
      <c r="E120" s="917"/>
      <c r="F120" s="159" t="s">
        <v>31</v>
      </c>
      <c r="G120" s="159" t="s">
        <v>31</v>
      </c>
      <c r="H120" s="159" t="s">
        <v>31</v>
      </c>
      <c r="I120" s="159" t="s">
        <v>31</v>
      </c>
      <c r="J120" s="160">
        <v>18.64</v>
      </c>
      <c r="K120" s="159" t="s">
        <v>31</v>
      </c>
      <c r="L120" s="160">
        <v>585.98</v>
      </c>
      <c r="M120" s="161" t="s">
        <v>31</v>
      </c>
      <c r="N120" s="162" t="s">
        <v>31</v>
      </c>
      <c r="V120" s="137" t="s">
        <v>244</v>
      </c>
    </row>
    <row r="121" spans="1:27" s="132" customFormat="1" x14ac:dyDescent="0.2">
      <c r="A121" s="167"/>
      <c r="B121" s="166" t="s">
        <v>31</v>
      </c>
      <c r="C121" s="904" t="s">
        <v>245</v>
      </c>
      <c r="D121" s="904"/>
      <c r="E121" s="904"/>
      <c r="F121" s="168" t="s">
        <v>31</v>
      </c>
      <c r="G121" s="168" t="s">
        <v>31</v>
      </c>
      <c r="H121" s="168" t="s">
        <v>31</v>
      </c>
      <c r="I121" s="168" t="s">
        <v>31</v>
      </c>
      <c r="J121" s="169" t="s">
        <v>31</v>
      </c>
      <c r="K121" s="168" t="s">
        <v>31</v>
      </c>
      <c r="L121" s="169">
        <v>133.88</v>
      </c>
      <c r="M121" s="170" t="s">
        <v>31</v>
      </c>
      <c r="N121" s="171" t="s">
        <v>31</v>
      </c>
      <c r="U121" s="137" t="s">
        <v>245</v>
      </c>
    </row>
    <row r="122" spans="1:27" s="132" customFormat="1" ht="22.5" x14ac:dyDescent="0.2">
      <c r="A122" s="167"/>
      <c r="B122" s="166" t="s">
        <v>892</v>
      </c>
      <c r="C122" s="904" t="s">
        <v>893</v>
      </c>
      <c r="D122" s="904"/>
      <c r="E122" s="904"/>
      <c r="F122" s="168" t="s">
        <v>144</v>
      </c>
      <c r="G122" s="168" t="s">
        <v>248</v>
      </c>
      <c r="H122" s="168" t="s">
        <v>31</v>
      </c>
      <c r="I122" s="168" t="s">
        <v>248</v>
      </c>
      <c r="J122" s="169" t="s">
        <v>31</v>
      </c>
      <c r="K122" s="168" t="s">
        <v>31</v>
      </c>
      <c r="L122" s="169">
        <v>127.19</v>
      </c>
      <c r="M122" s="170" t="s">
        <v>31</v>
      </c>
      <c r="N122" s="171" t="s">
        <v>31</v>
      </c>
      <c r="U122" s="137" t="s">
        <v>893</v>
      </c>
    </row>
    <row r="123" spans="1:27" s="132" customFormat="1" ht="22.5" x14ac:dyDescent="0.2">
      <c r="A123" s="167"/>
      <c r="B123" s="166" t="s">
        <v>894</v>
      </c>
      <c r="C123" s="904" t="s">
        <v>895</v>
      </c>
      <c r="D123" s="904"/>
      <c r="E123" s="904"/>
      <c r="F123" s="168" t="s">
        <v>144</v>
      </c>
      <c r="G123" s="168" t="s">
        <v>554</v>
      </c>
      <c r="H123" s="168" t="s">
        <v>31</v>
      </c>
      <c r="I123" s="168" t="s">
        <v>554</v>
      </c>
      <c r="J123" s="169" t="s">
        <v>31</v>
      </c>
      <c r="K123" s="168" t="s">
        <v>31</v>
      </c>
      <c r="L123" s="169">
        <v>87.02</v>
      </c>
      <c r="M123" s="170" t="s">
        <v>31</v>
      </c>
      <c r="N123" s="171" t="s">
        <v>31</v>
      </c>
      <c r="U123" s="137" t="s">
        <v>895</v>
      </c>
    </row>
    <row r="124" spans="1:27" s="132" customFormat="1" x14ac:dyDescent="0.2">
      <c r="A124" s="172"/>
      <c r="B124" s="173"/>
      <c r="C124" s="918" t="s">
        <v>252</v>
      </c>
      <c r="D124" s="918"/>
      <c r="E124" s="918"/>
      <c r="F124" s="174" t="s">
        <v>31</v>
      </c>
      <c r="G124" s="174" t="s">
        <v>31</v>
      </c>
      <c r="H124" s="174" t="s">
        <v>31</v>
      </c>
      <c r="I124" s="174" t="s">
        <v>31</v>
      </c>
      <c r="J124" s="175" t="s">
        <v>31</v>
      </c>
      <c r="K124" s="174" t="s">
        <v>31</v>
      </c>
      <c r="L124" s="175">
        <v>800.19</v>
      </c>
      <c r="M124" s="161" t="s">
        <v>31</v>
      </c>
      <c r="N124" s="176" t="s">
        <v>31</v>
      </c>
      <c r="W124" s="137" t="s">
        <v>252</v>
      </c>
    </row>
    <row r="125" spans="1:27" s="132" customFormat="1" ht="1.5" customHeight="1" x14ac:dyDescent="0.2">
      <c r="A125" s="177"/>
      <c r="B125" s="173"/>
      <c r="C125" s="173"/>
      <c r="D125" s="173"/>
      <c r="E125" s="173"/>
      <c r="F125" s="177"/>
      <c r="G125" s="177"/>
      <c r="H125" s="177"/>
      <c r="I125" s="177"/>
      <c r="J125" s="178"/>
      <c r="K125" s="177"/>
      <c r="L125" s="178"/>
      <c r="M125" s="168"/>
      <c r="N125" s="178"/>
    </row>
    <row r="126" spans="1:27" s="132" customFormat="1" ht="2.25" customHeight="1" x14ac:dyDescent="0.2"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91"/>
      <c r="M126" s="192"/>
      <c r="N126" s="193"/>
    </row>
    <row r="127" spans="1:27" s="132" customFormat="1" x14ac:dyDescent="0.2">
      <c r="A127" s="179"/>
      <c r="B127" s="180" t="s">
        <v>31</v>
      </c>
      <c r="C127" s="918" t="s">
        <v>466</v>
      </c>
      <c r="D127" s="918"/>
      <c r="E127" s="918"/>
      <c r="F127" s="918"/>
      <c r="G127" s="918"/>
      <c r="H127" s="918"/>
      <c r="I127" s="918"/>
      <c r="J127" s="918"/>
      <c r="K127" s="918"/>
      <c r="L127" s="181" t="s">
        <v>31</v>
      </c>
      <c r="M127" s="182" t="s">
        <v>31</v>
      </c>
      <c r="N127" s="183" t="s">
        <v>31</v>
      </c>
      <c r="Z127" s="137" t="s">
        <v>466</v>
      </c>
    </row>
    <row r="128" spans="1:27" s="132" customFormat="1" x14ac:dyDescent="0.2">
      <c r="A128" s="184"/>
      <c r="B128" s="166" t="s">
        <v>225</v>
      </c>
      <c r="C128" s="904" t="s">
        <v>808</v>
      </c>
      <c r="D128" s="904"/>
      <c r="E128" s="904"/>
      <c r="F128" s="904"/>
      <c r="G128" s="904"/>
      <c r="H128" s="904"/>
      <c r="I128" s="904"/>
      <c r="J128" s="904"/>
      <c r="K128" s="904"/>
      <c r="L128" s="185">
        <v>2127.16</v>
      </c>
      <c r="M128" s="186">
        <v>7.3</v>
      </c>
      <c r="N128" s="187">
        <v>15528</v>
      </c>
      <c r="AA128" s="137" t="s">
        <v>808</v>
      </c>
    </row>
    <row r="129" spans="1:28" x14ac:dyDescent="0.2">
      <c r="A129" s="184"/>
      <c r="B129" s="166" t="s">
        <v>31</v>
      </c>
      <c r="C129" s="904" t="s">
        <v>270</v>
      </c>
      <c r="D129" s="904"/>
      <c r="E129" s="904"/>
      <c r="F129" s="904"/>
      <c r="G129" s="904"/>
      <c r="H129" s="904"/>
      <c r="I129" s="904"/>
      <c r="J129" s="904"/>
      <c r="K129" s="904"/>
      <c r="L129" s="185" t="s">
        <v>31</v>
      </c>
      <c r="M129" s="186" t="s">
        <v>31</v>
      </c>
      <c r="N129" s="187" t="s">
        <v>31</v>
      </c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7" t="s">
        <v>270</v>
      </c>
      <c r="AB129" s="132"/>
    </row>
    <row r="130" spans="1:28" x14ac:dyDescent="0.2">
      <c r="A130" s="184"/>
      <c r="B130" s="166" t="s">
        <v>31</v>
      </c>
      <c r="C130" s="904" t="s">
        <v>271</v>
      </c>
      <c r="D130" s="904"/>
      <c r="E130" s="904"/>
      <c r="F130" s="904"/>
      <c r="G130" s="904"/>
      <c r="H130" s="904"/>
      <c r="I130" s="904"/>
      <c r="J130" s="904"/>
      <c r="K130" s="904"/>
      <c r="L130" s="185">
        <v>448.52</v>
      </c>
      <c r="M130" s="186" t="s">
        <v>31</v>
      </c>
      <c r="N130" s="187" t="s">
        <v>31</v>
      </c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7" t="s">
        <v>271</v>
      </c>
      <c r="AB130" s="132"/>
    </row>
    <row r="131" spans="1:28" x14ac:dyDescent="0.2">
      <c r="A131" s="184"/>
      <c r="B131" s="166" t="s">
        <v>31</v>
      </c>
      <c r="C131" s="904" t="s">
        <v>272</v>
      </c>
      <c r="D131" s="904"/>
      <c r="E131" s="904"/>
      <c r="F131" s="904"/>
      <c r="G131" s="904"/>
      <c r="H131" s="904"/>
      <c r="I131" s="904"/>
      <c r="J131" s="904"/>
      <c r="K131" s="904"/>
      <c r="L131" s="185">
        <v>1.58</v>
      </c>
      <c r="M131" s="186" t="s">
        <v>31</v>
      </c>
      <c r="N131" s="187" t="s">
        <v>31</v>
      </c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7" t="s">
        <v>272</v>
      </c>
      <c r="AB131" s="132"/>
    </row>
    <row r="132" spans="1:28" x14ac:dyDescent="0.2">
      <c r="A132" s="184"/>
      <c r="B132" s="166" t="s">
        <v>31</v>
      </c>
      <c r="C132" s="904" t="s">
        <v>273</v>
      </c>
      <c r="D132" s="904"/>
      <c r="E132" s="904"/>
      <c r="F132" s="904"/>
      <c r="G132" s="904"/>
      <c r="H132" s="904"/>
      <c r="I132" s="904"/>
      <c r="J132" s="904"/>
      <c r="K132" s="904"/>
      <c r="L132" s="185">
        <v>990.17</v>
      </c>
      <c r="M132" s="186" t="s">
        <v>31</v>
      </c>
      <c r="N132" s="187" t="s">
        <v>31</v>
      </c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7" t="s">
        <v>273</v>
      </c>
      <c r="AB132" s="132"/>
    </row>
    <row r="133" spans="1:28" x14ac:dyDescent="0.2">
      <c r="A133" s="184"/>
      <c r="B133" s="166" t="s">
        <v>31</v>
      </c>
      <c r="C133" s="904" t="s">
        <v>274</v>
      </c>
      <c r="D133" s="904"/>
      <c r="E133" s="904"/>
      <c r="F133" s="904"/>
      <c r="G133" s="904"/>
      <c r="H133" s="904"/>
      <c r="I133" s="904"/>
      <c r="J133" s="904"/>
      <c r="K133" s="904"/>
      <c r="L133" s="185">
        <v>402.98</v>
      </c>
      <c r="M133" s="186" t="s">
        <v>31</v>
      </c>
      <c r="N133" s="187" t="s">
        <v>31</v>
      </c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7" t="s">
        <v>274</v>
      </c>
      <c r="AB133" s="132"/>
    </row>
    <row r="134" spans="1:28" x14ac:dyDescent="0.2">
      <c r="A134" s="184"/>
      <c r="B134" s="166" t="s">
        <v>31</v>
      </c>
      <c r="C134" s="904" t="s">
        <v>275</v>
      </c>
      <c r="D134" s="904"/>
      <c r="E134" s="904"/>
      <c r="F134" s="904"/>
      <c r="G134" s="904"/>
      <c r="H134" s="904"/>
      <c r="I134" s="904"/>
      <c r="J134" s="904"/>
      <c r="K134" s="904"/>
      <c r="L134" s="185">
        <v>283.91000000000003</v>
      </c>
      <c r="M134" s="186" t="s">
        <v>31</v>
      </c>
      <c r="N134" s="187" t="s">
        <v>31</v>
      </c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7" t="s">
        <v>275</v>
      </c>
      <c r="AB134" s="132"/>
    </row>
    <row r="135" spans="1:28" x14ac:dyDescent="0.2">
      <c r="A135" s="184"/>
      <c r="B135" s="166" t="s">
        <v>31</v>
      </c>
      <c r="C135" s="904" t="s">
        <v>809</v>
      </c>
      <c r="D135" s="904"/>
      <c r="E135" s="904"/>
      <c r="F135" s="904"/>
      <c r="G135" s="904"/>
      <c r="H135" s="904"/>
      <c r="I135" s="904"/>
      <c r="J135" s="904"/>
      <c r="K135" s="904"/>
      <c r="L135" s="185">
        <v>937.07</v>
      </c>
      <c r="M135" s="186" t="s">
        <v>31</v>
      </c>
      <c r="N135" s="187">
        <v>4226</v>
      </c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7" t="s">
        <v>809</v>
      </c>
      <c r="AB135" s="132"/>
    </row>
    <row r="136" spans="1:28" x14ac:dyDescent="0.2">
      <c r="A136" s="184"/>
      <c r="B136" s="166" t="s">
        <v>235</v>
      </c>
      <c r="C136" s="904" t="s">
        <v>954</v>
      </c>
      <c r="D136" s="904"/>
      <c r="E136" s="904"/>
      <c r="F136" s="904"/>
      <c r="G136" s="904"/>
      <c r="H136" s="904"/>
      <c r="I136" s="904"/>
      <c r="J136" s="904"/>
      <c r="K136" s="904"/>
      <c r="L136" s="185">
        <v>937.07</v>
      </c>
      <c r="M136" s="186">
        <v>4.51</v>
      </c>
      <c r="N136" s="187">
        <v>4226</v>
      </c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7" t="s">
        <v>954</v>
      </c>
      <c r="AB136" s="132"/>
    </row>
    <row r="137" spans="1:28" x14ac:dyDescent="0.2">
      <c r="A137" s="184"/>
      <c r="B137" s="166" t="s">
        <v>31</v>
      </c>
      <c r="C137" s="904" t="s">
        <v>276</v>
      </c>
      <c r="D137" s="904"/>
      <c r="E137" s="904"/>
      <c r="F137" s="904"/>
      <c r="G137" s="904"/>
      <c r="H137" s="904"/>
      <c r="I137" s="904"/>
      <c r="J137" s="904"/>
      <c r="K137" s="904"/>
      <c r="L137" s="185">
        <v>448.75</v>
      </c>
      <c r="M137" s="186" t="s">
        <v>31</v>
      </c>
      <c r="N137" s="187" t="s">
        <v>31</v>
      </c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7" t="s">
        <v>276</v>
      </c>
      <c r="AB137" s="132"/>
    </row>
    <row r="138" spans="1:28" x14ac:dyDescent="0.2">
      <c r="A138" s="184"/>
      <c r="B138" s="166" t="s">
        <v>31</v>
      </c>
      <c r="C138" s="904" t="s">
        <v>277</v>
      </c>
      <c r="D138" s="904"/>
      <c r="E138" s="904"/>
      <c r="F138" s="904"/>
      <c r="G138" s="904"/>
      <c r="H138" s="904"/>
      <c r="I138" s="904"/>
      <c r="J138" s="904"/>
      <c r="K138" s="904"/>
      <c r="L138" s="185">
        <v>402.98</v>
      </c>
      <c r="M138" s="186" t="s">
        <v>31</v>
      </c>
      <c r="N138" s="187" t="s">
        <v>31</v>
      </c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137" t="s">
        <v>277</v>
      </c>
      <c r="AB138" s="132"/>
    </row>
    <row r="139" spans="1:28" x14ac:dyDescent="0.2">
      <c r="A139" s="184"/>
      <c r="B139" s="166" t="s">
        <v>31</v>
      </c>
      <c r="C139" s="904" t="s">
        <v>278</v>
      </c>
      <c r="D139" s="904"/>
      <c r="E139" s="904"/>
      <c r="F139" s="904"/>
      <c r="G139" s="904"/>
      <c r="H139" s="904"/>
      <c r="I139" s="904"/>
      <c r="J139" s="904"/>
      <c r="K139" s="904"/>
      <c r="L139" s="185">
        <v>283.91000000000003</v>
      </c>
      <c r="M139" s="186" t="s">
        <v>31</v>
      </c>
      <c r="N139" s="187" t="s">
        <v>31</v>
      </c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7" t="s">
        <v>278</v>
      </c>
      <c r="AB139" s="132"/>
    </row>
    <row r="140" spans="1:28" x14ac:dyDescent="0.2">
      <c r="A140" s="184"/>
      <c r="B140" s="178" t="s">
        <v>31</v>
      </c>
      <c r="C140" s="919" t="s">
        <v>467</v>
      </c>
      <c r="D140" s="919"/>
      <c r="E140" s="919"/>
      <c r="F140" s="919"/>
      <c r="G140" s="919"/>
      <c r="H140" s="919"/>
      <c r="I140" s="919"/>
      <c r="J140" s="919"/>
      <c r="K140" s="919"/>
      <c r="L140" s="188">
        <v>3064.23</v>
      </c>
      <c r="M140" s="189" t="s">
        <v>31</v>
      </c>
      <c r="N140" s="194">
        <v>19754</v>
      </c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7" t="s">
        <v>467</v>
      </c>
    </row>
    <row r="141" spans="1:28" ht="1.5" customHeight="1" x14ac:dyDescent="0.2">
      <c r="B141" s="178"/>
      <c r="C141" s="173"/>
      <c r="D141" s="173"/>
      <c r="E141" s="173"/>
      <c r="F141" s="173"/>
      <c r="G141" s="173"/>
      <c r="H141" s="173"/>
      <c r="I141" s="173"/>
      <c r="J141" s="173"/>
      <c r="K141" s="173"/>
      <c r="L141" s="188"/>
      <c r="M141" s="189"/>
      <c r="N141" s="195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</row>
    <row r="142" spans="1:28" ht="53.25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</row>
    <row r="143" spans="1:28" x14ac:dyDescent="0.2">
      <c r="B143" s="197" t="s">
        <v>468</v>
      </c>
      <c r="C143" s="923" t="s">
        <v>31</v>
      </c>
      <c r="D143" s="923"/>
      <c r="E143" s="923"/>
      <c r="F143" s="923"/>
      <c r="G143" s="923"/>
      <c r="H143" s="923"/>
      <c r="I143" s="923"/>
      <c r="J143" s="923"/>
      <c r="K143" s="923"/>
      <c r="L143" s="923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</row>
    <row r="144" spans="1:28" ht="13.5" customHeight="1" x14ac:dyDescent="0.2">
      <c r="B144" s="133"/>
      <c r="C144" s="924" t="s">
        <v>11</v>
      </c>
      <c r="D144" s="924"/>
      <c r="E144" s="924"/>
      <c r="F144" s="924"/>
      <c r="G144" s="924"/>
      <c r="H144" s="924"/>
      <c r="I144" s="924"/>
      <c r="J144" s="924"/>
      <c r="K144" s="924"/>
      <c r="L144" s="924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</row>
    <row r="145" spans="2:12" s="132" customFormat="1" ht="12.75" customHeight="1" x14ac:dyDescent="0.2">
      <c r="B145" s="197" t="s">
        <v>469</v>
      </c>
      <c r="C145" s="923" t="s">
        <v>31</v>
      </c>
      <c r="D145" s="923"/>
      <c r="E145" s="923"/>
      <c r="F145" s="923"/>
      <c r="G145" s="923"/>
      <c r="H145" s="923"/>
      <c r="I145" s="923"/>
      <c r="J145" s="923"/>
      <c r="K145" s="923"/>
      <c r="L145" s="923"/>
    </row>
    <row r="146" spans="2:12" s="132" customFormat="1" ht="13.5" customHeight="1" x14ac:dyDescent="0.2">
      <c r="C146" s="924" t="s">
        <v>11</v>
      </c>
      <c r="D146" s="924"/>
      <c r="E146" s="924"/>
      <c r="F146" s="924"/>
      <c r="G146" s="924"/>
      <c r="H146" s="924"/>
      <c r="I146" s="924"/>
      <c r="J146" s="924"/>
      <c r="K146" s="924"/>
      <c r="L146" s="924"/>
    </row>
    <row r="160" spans="2:12" s="132" customFormat="1" x14ac:dyDescent="0.2"/>
  </sheetData>
  <mergeCells count="132">
    <mergeCell ref="C145:L145"/>
    <mergeCell ref="C146:L146"/>
    <mergeCell ref="C137:K137"/>
    <mergeCell ref="C138:K138"/>
    <mergeCell ref="C139:K139"/>
    <mergeCell ref="C140:K140"/>
    <mergeCell ref="C143:L143"/>
    <mergeCell ref="C144:L144"/>
    <mergeCell ref="C131:K131"/>
    <mergeCell ref="C132:K132"/>
    <mergeCell ref="C133:K133"/>
    <mergeCell ref="C134:K134"/>
    <mergeCell ref="C135:K135"/>
    <mergeCell ref="C136:K136"/>
    <mergeCell ref="C123:E123"/>
    <mergeCell ref="C124:E124"/>
    <mergeCell ref="C127:K127"/>
    <mergeCell ref="C128:K128"/>
    <mergeCell ref="C129:K129"/>
    <mergeCell ref="C130:K130"/>
    <mergeCell ref="C117:E117"/>
    <mergeCell ref="C118:E118"/>
    <mergeCell ref="C119:E119"/>
    <mergeCell ref="C120:E120"/>
    <mergeCell ref="C121:E121"/>
    <mergeCell ref="C122:E122"/>
    <mergeCell ref="C111:E111"/>
    <mergeCell ref="C112:N112"/>
    <mergeCell ref="C113:E113"/>
    <mergeCell ref="C114:N114"/>
    <mergeCell ref="C115:E115"/>
    <mergeCell ref="C116:N116"/>
    <mergeCell ref="C105:E105"/>
    <mergeCell ref="C106:E106"/>
    <mergeCell ref="C107:E107"/>
    <mergeCell ref="C108:E108"/>
    <mergeCell ref="C109:E109"/>
    <mergeCell ref="C110:E110"/>
    <mergeCell ref="C99:N99"/>
    <mergeCell ref="C100:E100"/>
    <mergeCell ref="C101:E101"/>
    <mergeCell ref="C102:E102"/>
    <mergeCell ref="C103:E103"/>
    <mergeCell ref="C104:E104"/>
    <mergeCell ref="C93:N93"/>
    <mergeCell ref="C94:E94"/>
    <mergeCell ref="C95:N95"/>
    <mergeCell ref="C96:N96"/>
    <mergeCell ref="C97:E97"/>
    <mergeCell ref="C98:N98"/>
    <mergeCell ref="C87:E87"/>
    <mergeCell ref="C88:E88"/>
    <mergeCell ref="C89:E89"/>
    <mergeCell ref="C90:E90"/>
    <mergeCell ref="C91:E91"/>
    <mergeCell ref="C92:E92"/>
    <mergeCell ref="C81:E81"/>
    <mergeCell ref="C82:N82"/>
    <mergeCell ref="C83:N83"/>
    <mergeCell ref="C84:E84"/>
    <mergeCell ref="C85:E85"/>
    <mergeCell ref="C86:E86"/>
    <mergeCell ref="C75:E75"/>
    <mergeCell ref="C76:E76"/>
    <mergeCell ref="C77:E77"/>
    <mergeCell ref="C78:E78"/>
    <mergeCell ref="C79:E79"/>
    <mergeCell ref="A80:N80"/>
    <mergeCell ref="C69:E69"/>
    <mergeCell ref="C70:N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N68"/>
    <mergeCell ref="C57:E57"/>
    <mergeCell ref="C58:N58"/>
    <mergeCell ref="C59:E59"/>
    <mergeCell ref="C60:E60"/>
    <mergeCell ref="C61:E61"/>
    <mergeCell ref="C62:E62"/>
    <mergeCell ref="C51:E51"/>
    <mergeCell ref="C52:E52"/>
    <mergeCell ref="C53:E53"/>
    <mergeCell ref="C54:E54"/>
    <mergeCell ref="C55:E55"/>
    <mergeCell ref="C56:N56"/>
    <mergeCell ref="C45:E45"/>
    <mergeCell ref="C46:N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E33"/>
    <mergeCell ref="C34:N34"/>
    <mergeCell ref="C35:E35"/>
    <mergeCell ref="C36:E36"/>
    <mergeCell ref="C37:E37"/>
    <mergeCell ref="C38:E38"/>
    <mergeCell ref="C30:E30"/>
    <mergeCell ref="A31:N31"/>
    <mergeCell ref="A32:N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5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71"/>
  <sheetViews>
    <sheetView view="pageBreakPreview" topLeftCell="A49" zoomScaleNormal="100" zoomScaleSheetLayoutView="100" workbookViewId="0">
      <pane xSplit="1" topLeftCell="B1" activePane="topRight" state="frozen"/>
      <selection activeCell="A12" sqref="A12"/>
      <selection pane="topRight" activeCell="A74" sqref="A74"/>
    </sheetView>
  </sheetViews>
  <sheetFormatPr defaultRowHeight="12.75" x14ac:dyDescent="0.2"/>
  <cols>
    <col min="1" max="1" width="11.28515625" style="1" bestFit="1" customWidth="1"/>
    <col min="2" max="2" width="21.85546875" customWidth="1"/>
    <col min="3" max="3" width="54.42578125" customWidth="1"/>
    <col min="4" max="4" width="19" customWidth="1"/>
    <col min="5" max="5" width="14.85546875" style="665" customWidth="1"/>
    <col min="6" max="6" width="14.5703125" bestFit="1" customWidth="1"/>
  </cols>
  <sheetData>
    <row r="1" spans="1:8" ht="29.25" customHeight="1" x14ac:dyDescent="0.2">
      <c r="A1" s="769" t="s">
        <v>4674</v>
      </c>
      <c r="B1" s="769"/>
      <c r="C1" s="769"/>
      <c r="D1" s="769"/>
      <c r="E1" s="769"/>
      <c r="F1" s="704"/>
      <c r="G1" s="704"/>
      <c r="H1" s="704"/>
    </row>
    <row r="2" spans="1:8" ht="29.25" customHeight="1" x14ac:dyDescent="0.2">
      <c r="A2" s="654"/>
      <c r="B2" s="654"/>
      <c r="C2" s="654"/>
      <c r="D2" s="655"/>
      <c r="E2" s="654"/>
    </row>
    <row r="3" spans="1:8" ht="29.25" customHeight="1" x14ac:dyDescent="0.2">
      <c r="A3" s="656" t="s">
        <v>4626</v>
      </c>
      <c r="B3" s="770" t="str">
        <f>'ССР 2020'!C13</f>
        <v>Всесезонный туристско-рекреационный комплекс "Ведучи", Чеченская Республика. Пассажирская подвесная канатная дорога VL5</v>
      </c>
      <c r="C3" s="780"/>
      <c r="D3" s="780"/>
      <c r="E3" s="780"/>
    </row>
    <row r="4" spans="1:8" ht="29.25" customHeight="1" x14ac:dyDescent="0.25">
      <c r="A4" s="661"/>
      <c r="B4" s="661"/>
      <c r="C4" s="661"/>
      <c r="D4" s="662"/>
      <c r="E4" s="661"/>
    </row>
    <row r="5" spans="1:8" ht="184.9" customHeight="1" x14ac:dyDescent="0.2">
      <c r="A5" s="666" t="s">
        <v>4</v>
      </c>
      <c r="B5" s="666" t="s">
        <v>4632</v>
      </c>
      <c r="C5" s="667" t="s">
        <v>4633</v>
      </c>
      <c r="D5" s="667" t="s">
        <v>216</v>
      </c>
      <c r="E5" s="667" t="s">
        <v>4634</v>
      </c>
    </row>
    <row r="6" spans="1:8" ht="15.75" x14ac:dyDescent="0.2">
      <c r="A6" s="666">
        <v>1</v>
      </c>
      <c r="B6" s="666">
        <v>2</v>
      </c>
      <c r="C6" s="666">
        <v>3</v>
      </c>
      <c r="D6" s="668">
        <v>4</v>
      </c>
      <c r="E6" s="668">
        <v>5</v>
      </c>
    </row>
    <row r="7" spans="1:8" s="675" customFormat="1" ht="33.75" customHeight="1" x14ac:dyDescent="0.2">
      <c r="A7" s="21">
        <v>1</v>
      </c>
      <c r="B7" s="22" t="s">
        <v>26</v>
      </c>
      <c r="C7" s="23" t="s">
        <v>102</v>
      </c>
      <c r="D7" s="669" t="s">
        <v>4642</v>
      </c>
      <c r="E7" s="670">
        <v>1</v>
      </c>
    </row>
    <row r="8" spans="1:8" s="675" customFormat="1" ht="15.75" x14ac:dyDescent="0.2">
      <c r="A8" s="21">
        <v>2</v>
      </c>
      <c r="B8" s="22" t="s">
        <v>29</v>
      </c>
      <c r="C8" s="23" t="s">
        <v>30</v>
      </c>
      <c r="D8" s="676" t="s">
        <v>4642</v>
      </c>
      <c r="E8" s="670">
        <v>1</v>
      </c>
    </row>
    <row r="9" spans="1:8" s="675" customFormat="1" ht="15.75" x14ac:dyDescent="0.2">
      <c r="A9" s="21">
        <v>3</v>
      </c>
      <c r="B9" s="22" t="s">
        <v>34</v>
      </c>
      <c r="C9" s="23" t="s">
        <v>35</v>
      </c>
      <c r="D9" s="676" t="s">
        <v>4642</v>
      </c>
      <c r="E9" s="670">
        <v>1</v>
      </c>
      <c r="F9" s="703"/>
    </row>
    <row r="10" spans="1:8" s="682" customFormat="1" ht="15.75" x14ac:dyDescent="0.2">
      <c r="A10" s="684" t="s">
        <v>4643</v>
      </c>
      <c r="B10" s="240" t="s">
        <v>481</v>
      </c>
      <c r="C10" s="241" t="s">
        <v>482</v>
      </c>
      <c r="D10" s="677" t="s">
        <v>4642</v>
      </c>
      <c r="E10" s="678">
        <v>1</v>
      </c>
      <c r="F10" s="703"/>
    </row>
    <row r="11" spans="1:8" s="682" customFormat="1" ht="15.75" x14ac:dyDescent="0.2">
      <c r="A11" s="686" t="s">
        <v>4644</v>
      </c>
      <c r="B11" s="240" t="s">
        <v>483</v>
      </c>
      <c r="C11" s="241" t="s">
        <v>484</v>
      </c>
      <c r="D11" s="677" t="s">
        <v>4642</v>
      </c>
      <c r="E11" s="678">
        <v>1</v>
      </c>
      <c r="F11" s="703"/>
    </row>
    <row r="12" spans="1:8" s="682" customFormat="1" ht="15.75" x14ac:dyDescent="0.2">
      <c r="A12" s="686" t="s">
        <v>4645</v>
      </c>
      <c r="B12" s="240" t="s">
        <v>485</v>
      </c>
      <c r="C12" s="241" t="s">
        <v>486</v>
      </c>
      <c r="D12" s="677" t="s">
        <v>4642</v>
      </c>
      <c r="E12" s="678">
        <v>1</v>
      </c>
      <c r="F12" s="703"/>
    </row>
    <row r="13" spans="1:8" s="682" customFormat="1" ht="15.75" x14ac:dyDescent="0.2">
      <c r="A13" s="686" t="s">
        <v>4646</v>
      </c>
      <c r="B13" s="240" t="s">
        <v>487</v>
      </c>
      <c r="C13" s="241" t="s">
        <v>488</v>
      </c>
      <c r="D13" s="677" t="s">
        <v>4642</v>
      </c>
      <c r="E13" s="678">
        <v>1</v>
      </c>
      <c r="F13" s="703"/>
    </row>
    <row r="14" spans="1:8" s="682" customFormat="1" ht="15.75" x14ac:dyDescent="0.2">
      <c r="A14" s="686" t="s">
        <v>4647</v>
      </c>
      <c r="B14" s="240" t="s">
        <v>489</v>
      </c>
      <c r="C14" s="241" t="s">
        <v>490</v>
      </c>
      <c r="D14" s="677" t="s">
        <v>4642</v>
      </c>
      <c r="E14" s="678">
        <v>1</v>
      </c>
      <c r="F14" s="703"/>
    </row>
    <row r="15" spans="1:8" s="682" customFormat="1" ht="15.75" x14ac:dyDescent="0.2">
      <c r="A15" s="686" t="s">
        <v>4648</v>
      </c>
      <c r="B15" s="240" t="s">
        <v>491</v>
      </c>
      <c r="C15" s="241" t="s">
        <v>492</v>
      </c>
      <c r="D15" s="677" t="s">
        <v>4642</v>
      </c>
      <c r="E15" s="678">
        <v>1</v>
      </c>
      <c r="F15" s="703"/>
    </row>
    <row r="16" spans="1:8" s="682" customFormat="1" ht="15.75" x14ac:dyDescent="0.2">
      <c r="A16" s="686" t="s">
        <v>4649</v>
      </c>
      <c r="B16" s="240" t="s">
        <v>493</v>
      </c>
      <c r="C16" s="241" t="s">
        <v>494</v>
      </c>
      <c r="D16" s="677" t="s">
        <v>4642</v>
      </c>
      <c r="E16" s="678">
        <v>1</v>
      </c>
      <c r="F16" s="703"/>
    </row>
    <row r="17" spans="1:6" s="682" customFormat="1" ht="15.75" x14ac:dyDescent="0.2">
      <c r="A17" s="686" t="s">
        <v>4650</v>
      </c>
      <c r="B17" s="240" t="s">
        <v>495</v>
      </c>
      <c r="C17" s="241" t="s">
        <v>496</v>
      </c>
      <c r="D17" s="677" t="s">
        <v>4642</v>
      </c>
      <c r="E17" s="678">
        <v>1</v>
      </c>
      <c r="F17" s="703"/>
    </row>
    <row r="18" spans="1:6" s="682" customFormat="1" ht="15.75" x14ac:dyDescent="0.2">
      <c r="A18" s="686" t="s">
        <v>4651</v>
      </c>
      <c r="B18" s="240" t="s">
        <v>497</v>
      </c>
      <c r="C18" s="241" t="s">
        <v>498</v>
      </c>
      <c r="D18" s="677" t="s">
        <v>4642</v>
      </c>
      <c r="E18" s="678">
        <v>1</v>
      </c>
      <c r="F18" s="703"/>
    </row>
    <row r="19" spans="1:6" s="682" customFormat="1" ht="15.75" x14ac:dyDescent="0.2">
      <c r="A19" s="686" t="s">
        <v>4652</v>
      </c>
      <c r="B19" s="240" t="s">
        <v>499</v>
      </c>
      <c r="C19" s="241" t="s">
        <v>500</v>
      </c>
      <c r="D19" s="677" t="s">
        <v>4642</v>
      </c>
      <c r="E19" s="678">
        <v>1</v>
      </c>
      <c r="F19" s="703"/>
    </row>
    <row r="20" spans="1:6" s="682" customFormat="1" ht="15.75" x14ac:dyDescent="0.2">
      <c r="A20" s="686" t="s">
        <v>4653</v>
      </c>
      <c r="B20" s="240" t="s">
        <v>501</v>
      </c>
      <c r="C20" s="241" t="s">
        <v>502</v>
      </c>
      <c r="D20" s="677" t="s">
        <v>4642</v>
      </c>
      <c r="E20" s="678">
        <v>1</v>
      </c>
      <c r="F20" s="703"/>
    </row>
    <row r="21" spans="1:6" s="682" customFormat="1" ht="15.75" x14ac:dyDescent="0.2">
      <c r="A21" s="686" t="s">
        <v>4654</v>
      </c>
      <c r="B21" s="240" t="s">
        <v>503</v>
      </c>
      <c r="C21" s="241" t="s">
        <v>504</v>
      </c>
      <c r="D21" s="677" t="s">
        <v>4642</v>
      </c>
      <c r="E21" s="678">
        <v>1</v>
      </c>
      <c r="F21" s="703"/>
    </row>
    <row r="22" spans="1:6" s="682" customFormat="1" ht="15.75" x14ac:dyDescent="0.2">
      <c r="A22" s="686" t="s">
        <v>4655</v>
      </c>
      <c r="B22" s="240" t="s">
        <v>505</v>
      </c>
      <c r="C22" s="241" t="s">
        <v>506</v>
      </c>
      <c r="D22" s="677" t="s">
        <v>4642</v>
      </c>
      <c r="E22" s="678">
        <v>1</v>
      </c>
      <c r="F22" s="703"/>
    </row>
    <row r="23" spans="1:6" s="675" customFormat="1" ht="15.75" x14ac:dyDescent="0.2">
      <c r="A23" s="21">
        <v>4</v>
      </c>
      <c r="B23" s="22" t="s">
        <v>36</v>
      </c>
      <c r="C23" s="23" t="s">
        <v>37</v>
      </c>
      <c r="D23" s="676" t="s">
        <v>4642</v>
      </c>
      <c r="E23" s="670">
        <v>1</v>
      </c>
      <c r="F23" s="703"/>
    </row>
    <row r="24" spans="1:6" s="682" customFormat="1" ht="15.75" x14ac:dyDescent="0.2">
      <c r="A24" s="686" t="s">
        <v>1428</v>
      </c>
      <c r="B24" s="288" t="s">
        <v>1443</v>
      </c>
      <c r="C24" s="289" t="s">
        <v>1444</v>
      </c>
      <c r="D24" s="677" t="s">
        <v>4642</v>
      </c>
      <c r="E24" s="678">
        <v>1</v>
      </c>
      <c r="F24" s="703"/>
    </row>
    <row r="25" spans="1:6" s="682" customFormat="1" ht="15.75" x14ac:dyDescent="0.2">
      <c r="A25" s="686" t="s">
        <v>1429</v>
      </c>
      <c r="B25" s="288" t="s">
        <v>1445</v>
      </c>
      <c r="C25" s="289" t="s">
        <v>484</v>
      </c>
      <c r="D25" s="677" t="s">
        <v>4642</v>
      </c>
      <c r="E25" s="678">
        <v>1</v>
      </c>
      <c r="F25" s="703"/>
    </row>
    <row r="26" spans="1:6" s="682" customFormat="1" ht="15.75" x14ac:dyDescent="0.2">
      <c r="A26" s="686" t="s">
        <v>1430</v>
      </c>
      <c r="B26" s="288" t="s">
        <v>1446</v>
      </c>
      <c r="C26" s="289" t="s">
        <v>486</v>
      </c>
      <c r="D26" s="677" t="s">
        <v>4642</v>
      </c>
      <c r="E26" s="678">
        <v>1</v>
      </c>
      <c r="F26" s="703"/>
    </row>
    <row r="27" spans="1:6" s="682" customFormat="1" ht="15.75" x14ac:dyDescent="0.2">
      <c r="A27" s="686" t="s">
        <v>1431</v>
      </c>
      <c r="B27" s="288" t="s">
        <v>1447</v>
      </c>
      <c r="C27" s="289" t="s">
        <v>490</v>
      </c>
      <c r="D27" s="677" t="s">
        <v>4642</v>
      </c>
      <c r="E27" s="678">
        <v>1</v>
      </c>
      <c r="F27" s="703"/>
    </row>
    <row r="28" spans="1:6" s="682" customFormat="1" ht="15.75" x14ac:dyDescent="0.2">
      <c r="A28" s="686" t="s">
        <v>1432</v>
      </c>
      <c r="B28" s="288" t="s">
        <v>1448</v>
      </c>
      <c r="C28" s="289" t="s">
        <v>488</v>
      </c>
      <c r="D28" s="677" t="s">
        <v>4642</v>
      </c>
      <c r="E28" s="678">
        <v>1</v>
      </c>
      <c r="F28" s="703"/>
    </row>
    <row r="29" spans="1:6" s="682" customFormat="1" ht="15.75" x14ac:dyDescent="0.2">
      <c r="A29" s="686" t="s">
        <v>1433</v>
      </c>
      <c r="B29" s="288" t="s">
        <v>1449</v>
      </c>
      <c r="C29" s="289" t="s">
        <v>1450</v>
      </c>
      <c r="D29" s="677" t="s">
        <v>4642</v>
      </c>
      <c r="E29" s="678">
        <v>1</v>
      </c>
      <c r="F29" s="703"/>
    </row>
    <row r="30" spans="1:6" s="682" customFormat="1" ht="15.75" x14ac:dyDescent="0.2">
      <c r="A30" s="686" t="s">
        <v>1434</v>
      </c>
      <c r="B30" s="288" t="s">
        <v>1451</v>
      </c>
      <c r="C30" s="289" t="s">
        <v>492</v>
      </c>
      <c r="D30" s="677" t="s">
        <v>4642</v>
      </c>
      <c r="E30" s="678">
        <v>1</v>
      </c>
      <c r="F30" s="703"/>
    </row>
    <row r="31" spans="1:6" s="682" customFormat="1" ht="15.75" x14ac:dyDescent="0.2">
      <c r="A31" s="686" t="s">
        <v>1435</v>
      </c>
      <c r="B31" s="288" t="s">
        <v>1452</v>
      </c>
      <c r="C31" s="289" t="s">
        <v>494</v>
      </c>
      <c r="D31" s="677" t="s">
        <v>4642</v>
      </c>
      <c r="E31" s="678">
        <v>1</v>
      </c>
      <c r="F31" s="703"/>
    </row>
    <row r="32" spans="1:6" s="682" customFormat="1" ht="15.75" x14ac:dyDescent="0.2">
      <c r="A32" s="686" t="s">
        <v>1436</v>
      </c>
      <c r="B32" s="288" t="s">
        <v>1453</v>
      </c>
      <c r="C32" s="289" t="s">
        <v>496</v>
      </c>
      <c r="D32" s="677" t="s">
        <v>4642</v>
      </c>
      <c r="E32" s="678">
        <v>1</v>
      </c>
      <c r="F32" s="703"/>
    </row>
    <row r="33" spans="1:6" s="682" customFormat="1" ht="15.75" x14ac:dyDescent="0.2">
      <c r="A33" s="686" t="s">
        <v>1437</v>
      </c>
      <c r="B33" s="288" t="s">
        <v>1454</v>
      </c>
      <c r="C33" s="289" t="s">
        <v>502</v>
      </c>
      <c r="D33" s="677" t="s">
        <v>4642</v>
      </c>
      <c r="E33" s="678">
        <v>1</v>
      </c>
      <c r="F33" s="703"/>
    </row>
    <row r="34" spans="1:6" s="682" customFormat="1" ht="15.75" x14ac:dyDescent="0.2">
      <c r="A34" s="686" t="s">
        <v>1438</v>
      </c>
      <c r="B34" s="288" t="s">
        <v>1455</v>
      </c>
      <c r="C34" s="289" t="s">
        <v>504</v>
      </c>
      <c r="D34" s="677" t="s">
        <v>4642</v>
      </c>
      <c r="E34" s="678">
        <v>1</v>
      </c>
      <c r="F34" s="703"/>
    </row>
    <row r="35" spans="1:6" s="682" customFormat="1" ht="15.75" x14ac:dyDescent="0.2">
      <c r="A35" s="686" t="s">
        <v>1439</v>
      </c>
      <c r="B35" s="288" t="s">
        <v>1456</v>
      </c>
      <c r="C35" s="289" t="s">
        <v>506</v>
      </c>
      <c r="D35" s="677" t="s">
        <v>4642</v>
      </c>
      <c r="E35" s="678">
        <v>1</v>
      </c>
      <c r="F35" s="703"/>
    </row>
    <row r="36" spans="1:6" s="682" customFormat="1" ht="15.75" x14ac:dyDescent="0.2">
      <c r="A36" s="686" t="s">
        <v>1440</v>
      </c>
      <c r="B36" s="288" t="s">
        <v>1457</v>
      </c>
      <c r="C36" s="289" t="s">
        <v>1458</v>
      </c>
      <c r="D36" s="677" t="s">
        <v>4642</v>
      </c>
      <c r="E36" s="678">
        <v>1</v>
      </c>
      <c r="F36" s="703"/>
    </row>
    <row r="37" spans="1:6" s="675" customFormat="1" ht="15.75" x14ac:dyDescent="0.2">
      <c r="A37" s="21">
        <v>5</v>
      </c>
      <c r="B37" s="22" t="s">
        <v>38</v>
      </c>
      <c r="C37" s="23" t="s">
        <v>39</v>
      </c>
      <c r="D37" s="676" t="s">
        <v>4642</v>
      </c>
      <c r="E37" s="670">
        <v>1</v>
      </c>
      <c r="F37" s="703"/>
    </row>
    <row r="38" spans="1:6" s="682" customFormat="1" ht="15.75" x14ac:dyDescent="0.2">
      <c r="A38" s="239" t="s">
        <v>1843</v>
      </c>
      <c r="B38" s="288" t="s">
        <v>1858</v>
      </c>
      <c r="C38" s="289" t="s">
        <v>1444</v>
      </c>
      <c r="D38" s="677" t="s">
        <v>4642</v>
      </c>
      <c r="E38" s="678">
        <v>1</v>
      </c>
      <c r="F38" s="703"/>
    </row>
    <row r="39" spans="1:6" s="682" customFormat="1" ht="15.75" x14ac:dyDescent="0.2">
      <c r="A39" s="239" t="s">
        <v>1844</v>
      </c>
      <c r="B39" s="288" t="s">
        <v>1859</v>
      </c>
      <c r="C39" s="289" t="s">
        <v>488</v>
      </c>
      <c r="D39" s="677" t="s">
        <v>4642</v>
      </c>
      <c r="E39" s="678">
        <v>1</v>
      </c>
      <c r="F39" s="703"/>
    </row>
    <row r="40" spans="1:6" s="682" customFormat="1" ht="15.75" x14ac:dyDescent="0.2">
      <c r="A40" s="239" t="s">
        <v>1845</v>
      </c>
      <c r="B40" s="288" t="s">
        <v>1860</v>
      </c>
      <c r="C40" s="289" t="s">
        <v>1861</v>
      </c>
      <c r="D40" s="677" t="s">
        <v>4642</v>
      </c>
      <c r="E40" s="678">
        <v>1</v>
      </c>
      <c r="F40" s="703"/>
    </row>
    <row r="41" spans="1:6" s="675" customFormat="1" ht="15.75" x14ac:dyDescent="0.2">
      <c r="A41" s="21">
        <v>6</v>
      </c>
      <c r="B41" s="22" t="s">
        <v>40</v>
      </c>
      <c r="C41" s="23" t="s">
        <v>41</v>
      </c>
      <c r="D41" s="676" t="s">
        <v>4642</v>
      </c>
      <c r="E41" s="670">
        <v>1</v>
      </c>
      <c r="F41" s="703"/>
    </row>
    <row r="42" spans="1:6" s="675" customFormat="1" ht="15.75" x14ac:dyDescent="0.2">
      <c r="A42" s="21">
        <v>7</v>
      </c>
      <c r="B42" s="22" t="s">
        <v>44</v>
      </c>
      <c r="C42" s="23" t="s">
        <v>45</v>
      </c>
      <c r="D42" s="676" t="s">
        <v>4642</v>
      </c>
      <c r="E42" s="670">
        <v>1</v>
      </c>
      <c r="F42" s="703"/>
    </row>
    <row r="43" spans="1:6" s="682" customFormat="1" ht="15.75" x14ac:dyDescent="0.2">
      <c r="A43" s="239" t="s">
        <v>4663</v>
      </c>
      <c r="B43" s="288" t="s">
        <v>2947</v>
      </c>
      <c r="C43" s="289" t="s">
        <v>1444</v>
      </c>
      <c r="D43" s="677" t="s">
        <v>4642</v>
      </c>
      <c r="E43" s="678">
        <v>1</v>
      </c>
      <c r="F43" s="703"/>
    </row>
    <row r="44" spans="1:6" s="682" customFormat="1" ht="15.75" x14ac:dyDescent="0.2">
      <c r="A44" s="239" t="s">
        <v>4664</v>
      </c>
      <c r="B44" s="288" t="s">
        <v>2948</v>
      </c>
      <c r="C44" s="289" t="s">
        <v>2949</v>
      </c>
      <c r="D44" s="677" t="s">
        <v>4642</v>
      </c>
      <c r="E44" s="678">
        <v>1</v>
      </c>
      <c r="F44" s="703"/>
    </row>
    <row r="45" spans="1:6" s="682" customFormat="1" ht="15.75" x14ac:dyDescent="0.2">
      <c r="A45" s="239" t="s">
        <v>4665</v>
      </c>
      <c r="B45" s="288" t="s">
        <v>2950</v>
      </c>
      <c r="C45" s="289" t="s">
        <v>488</v>
      </c>
      <c r="D45" s="677" t="s">
        <v>4642</v>
      </c>
      <c r="E45" s="678">
        <v>1</v>
      </c>
      <c r="F45" s="703"/>
    </row>
    <row r="46" spans="1:6" s="682" customFormat="1" ht="15.75" x14ac:dyDescent="0.2">
      <c r="A46" s="239" t="s">
        <v>4666</v>
      </c>
      <c r="B46" s="288" t="s">
        <v>2951</v>
      </c>
      <c r="C46" s="289" t="s">
        <v>502</v>
      </c>
      <c r="D46" s="677" t="s">
        <v>4642</v>
      </c>
      <c r="E46" s="678">
        <v>1</v>
      </c>
      <c r="F46" s="703"/>
    </row>
    <row r="47" spans="1:6" s="682" customFormat="1" ht="15.75" x14ac:dyDescent="0.2">
      <c r="A47" s="239" t="s">
        <v>4667</v>
      </c>
      <c r="B47" s="288" t="s">
        <v>2952</v>
      </c>
      <c r="C47" s="289" t="s">
        <v>506</v>
      </c>
      <c r="D47" s="677" t="s">
        <v>4642</v>
      </c>
      <c r="E47" s="678">
        <v>1</v>
      </c>
      <c r="F47" s="703"/>
    </row>
    <row r="48" spans="1:6" s="675" customFormat="1" ht="15.75" x14ac:dyDescent="0.2">
      <c r="A48" s="21">
        <v>8</v>
      </c>
      <c r="B48" s="22" t="s">
        <v>46</v>
      </c>
      <c r="C48" s="23" t="s">
        <v>47</v>
      </c>
      <c r="D48" s="676" t="s">
        <v>4642</v>
      </c>
      <c r="E48" s="670">
        <v>1</v>
      </c>
      <c r="F48" s="703"/>
    </row>
    <row r="49" spans="1:6" s="682" customFormat="1" ht="15.75" x14ac:dyDescent="0.2">
      <c r="A49" s="239" t="s">
        <v>3259</v>
      </c>
      <c r="B49" s="288" t="s">
        <v>3266</v>
      </c>
      <c r="C49" s="289" t="s">
        <v>502</v>
      </c>
      <c r="D49" s="677" t="s">
        <v>4642</v>
      </c>
      <c r="E49" s="678">
        <v>1</v>
      </c>
      <c r="F49" s="703"/>
    </row>
    <row r="50" spans="1:6" s="682" customFormat="1" ht="15.75" x14ac:dyDescent="0.2">
      <c r="A50" s="239" t="s">
        <v>3260</v>
      </c>
      <c r="B50" s="288" t="s">
        <v>3267</v>
      </c>
      <c r="C50" s="289" t="s">
        <v>506</v>
      </c>
      <c r="D50" s="677" t="s">
        <v>4642</v>
      </c>
      <c r="E50" s="678">
        <v>1</v>
      </c>
      <c r="F50" s="703"/>
    </row>
    <row r="51" spans="1:6" s="682" customFormat="1" ht="15.75" x14ac:dyDescent="0.2">
      <c r="A51" s="239" t="s">
        <v>3261</v>
      </c>
      <c r="B51" s="288" t="s">
        <v>3268</v>
      </c>
      <c r="C51" s="289" t="s">
        <v>488</v>
      </c>
      <c r="D51" s="677" t="s">
        <v>4642</v>
      </c>
      <c r="E51" s="678">
        <v>1</v>
      </c>
      <c r="F51" s="703"/>
    </row>
    <row r="52" spans="1:6" s="675" customFormat="1" ht="15.75" x14ac:dyDescent="0.2">
      <c r="A52" s="21">
        <v>9</v>
      </c>
      <c r="B52" s="22" t="s">
        <v>48</v>
      </c>
      <c r="C52" s="23" t="s">
        <v>49</v>
      </c>
      <c r="D52" s="676" t="s">
        <v>4642</v>
      </c>
      <c r="E52" s="670">
        <v>1</v>
      </c>
      <c r="F52" s="703"/>
    </row>
    <row r="53" spans="1:6" s="675" customFormat="1" ht="15.75" x14ac:dyDescent="0.2">
      <c r="A53" s="21">
        <v>10</v>
      </c>
      <c r="B53" s="22" t="s">
        <v>52</v>
      </c>
      <c r="C53" s="23" t="s">
        <v>53</v>
      </c>
      <c r="D53" s="676" t="s">
        <v>4642</v>
      </c>
      <c r="E53" s="670">
        <v>1</v>
      </c>
      <c r="F53" s="703"/>
    </row>
    <row r="54" spans="1:6" s="675" customFormat="1" ht="15.75" x14ac:dyDescent="0.2">
      <c r="A54" s="21">
        <v>11</v>
      </c>
      <c r="B54" s="22" t="s">
        <v>63</v>
      </c>
      <c r="C54" s="23" t="s">
        <v>64</v>
      </c>
      <c r="D54" s="669" t="s">
        <v>4642</v>
      </c>
      <c r="E54" s="670">
        <v>1</v>
      </c>
    </row>
    <row r="55" spans="1:6" s="682" customFormat="1" ht="38.25" x14ac:dyDescent="0.2">
      <c r="A55" s="294" t="s">
        <v>4656</v>
      </c>
      <c r="B55" s="288" t="s">
        <v>3596</v>
      </c>
      <c r="C55" s="289" t="s">
        <v>4615</v>
      </c>
      <c r="D55" s="689" t="s">
        <v>4642</v>
      </c>
      <c r="E55" s="678">
        <v>1</v>
      </c>
    </row>
    <row r="56" spans="1:6" s="682" customFormat="1" ht="38.25" x14ac:dyDescent="0.2">
      <c r="A56" s="294" t="s">
        <v>4657</v>
      </c>
      <c r="B56" s="288" t="s">
        <v>3596</v>
      </c>
      <c r="C56" s="289" t="s">
        <v>4616</v>
      </c>
      <c r="D56" s="689" t="s">
        <v>4642</v>
      </c>
      <c r="E56" s="678">
        <v>1</v>
      </c>
    </row>
    <row r="57" spans="1:6" s="682" customFormat="1" ht="38.25" x14ac:dyDescent="0.2">
      <c r="A57" s="294" t="s">
        <v>4658</v>
      </c>
      <c r="B57" s="288" t="s">
        <v>3598</v>
      </c>
      <c r="C57" s="289" t="s">
        <v>4617</v>
      </c>
      <c r="D57" s="689" t="s">
        <v>4642</v>
      </c>
      <c r="E57" s="678">
        <v>1</v>
      </c>
    </row>
    <row r="58" spans="1:6" s="682" customFormat="1" ht="38.25" x14ac:dyDescent="0.2">
      <c r="A58" s="294" t="s">
        <v>4668</v>
      </c>
      <c r="B58" s="288" t="s">
        <v>3598</v>
      </c>
      <c r="C58" s="289" t="s">
        <v>4618</v>
      </c>
      <c r="D58" s="689" t="s">
        <v>4642</v>
      </c>
      <c r="E58" s="678">
        <v>1</v>
      </c>
    </row>
    <row r="59" spans="1:6" s="682" customFormat="1" ht="25.5" x14ac:dyDescent="0.2">
      <c r="A59" s="294" t="s">
        <v>4669</v>
      </c>
      <c r="B59" s="288" t="s">
        <v>3600</v>
      </c>
      <c r="C59" s="289" t="s">
        <v>4622</v>
      </c>
      <c r="D59" s="689" t="s">
        <v>4642</v>
      </c>
      <c r="E59" s="678">
        <v>1</v>
      </c>
    </row>
    <row r="60" spans="1:6" s="682" customFormat="1" ht="25.5" x14ac:dyDescent="0.2">
      <c r="A60" s="294" t="s">
        <v>4670</v>
      </c>
      <c r="B60" s="288" t="s">
        <v>3600</v>
      </c>
      <c r="C60" s="289" t="s">
        <v>4619</v>
      </c>
      <c r="D60" s="677" t="s">
        <v>4642</v>
      </c>
      <c r="E60" s="678">
        <v>1</v>
      </c>
    </row>
    <row r="61" spans="1:6" s="682" customFormat="1" ht="25.5" x14ac:dyDescent="0.2">
      <c r="A61" s="294" t="s">
        <v>4671</v>
      </c>
      <c r="B61" s="288" t="s">
        <v>3602</v>
      </c>
      <c r="C61" s="289" t="s">
        <v>4621</v>
      </c>
      <c r="D61" s="677" t="s">
        <v>4642</v>
      </c>
      <c r="E61" s="678">
        <v>1</v>
      </c>
    </row>
    <row r="62" spans="1:6" s="682" customFormat="1" ht="25.5" x14ac:dyDescent="0.2">
      <c r="A62" s="294" t="s">
        <v>4672</v>
      </c>
      <c r="B62" s="288" t="s">
        <v>3602</v>
      </c>
      <c r="C62" s="289" t="s">
        <v>4620</v>
      </c>
      <c r="D62" s="677" t="s">
        <v>4642</v>
      </c>
      <c r="E62" s="678">
        <v>1</v>
      </c>
    </row>
    <row r="63" spans="1:6" s="675" customFormat="1" ht="15.75" x14ac:dyDescent="0.2">
      <c r="A63" s="21">
        <v>12</v>
      </c>
      <c r="B63" s="22" t="s">
        <v>67</v>
      </c>
      <c r="C63" s="23" t="s">
        <v>68</v>
      </c>
      <c r="D63" s="676" t="s">
        <v>4642</v>
      </c>
      <c r="E63" s="670">
        <v>1</v>
      </c>
    </row>
    <row r="64" spans="1:6" s="675" customFormat="1" ht="67.5" hidden="1" customHeight="1" x14ac:dyDescent="0.2">
      <c r="A64" s="21">
        <v>13</v>
      </c>
      <c r="B64" s="22" t="s">
        <v>69</v>
      </c>
      <c r="C64" s="23" t="s">
        <v>70</v>
      </c>
      <c r="D64" s="676" t="s">
        <v>4642</v>
      </c>
      <c r="E64" s="670">
        <v>1</v>
      </c>
    </row>
    <row r="65" spans="1:5" s="675" customFormat="1" ht="25.5" x14ac:dyDescent="0.2">
      <c r="A65" s="21">
        <v>13</v>
      </c>
      <c r="B65" s="22" t="s">
        <v>71</v>
      </c>
      <c r="C65" s="23" t="s">
        <v>72</v>
      </c>
      <c r="D65" s="676" t="s">
        <v>4642</v>
      </c>
      <c r="E65" s="670">
        <v>1</v>
      </c>
    </row>
    <row r="66" spans="1:5" s="675" customFormat="1" ht="38.25" x14ac:dyDescent="0.2">
      <c r="A66" s="21">
        <v>14</v>
      </c>
      <c r="B66" s="22" t="s">
        <v>71</v>
      </c>
      <c r="C66" s="23" t="s">
        <v>73</v>
      </c>
      <c r="D66" s="676" t="s">
        <v>4642</v>
      </c>
      <c r="E66" s="670">
        <v>1</v>
      </c>
    </row>
    <row r="67" spans="1:5" s="675" customFormat="1" ht="25.5" x14ac:dyDescent="0.2">
      <c r="A67" s="21">
        <v>15</v>
      </c>
      <c r="B67" s="22" t="s">
        <v>71</v>
      </c>
      <c r="C67" s="23" t="s">
        <v>4675</v>
      </c>
      <c r="D67" s="676" t="s">
        <v>4642</v>
      </c>
      <c r="E67" s="670">
        <v>1</v>
      </c>
    </row>
    <row r="68" spans="1:5" s="665" customFormat="1" ht="15" x14ac:dyDescent="0.25">
      <c r="A68" s="698"/>
      <c r="B68" s="699"/>
      <c r="C68" s="700"/>
      <c r="D68" s="701"/>
      <c r="E68" s="702"/>
    </row>
    <row r="69" spans="1:5" s="665" customFormat="1" ht="15" x14ac:dyDescent="0.25">
      <c r="A69" s="698"/>
      <c r="B69" t="s">
        <v>468</v>
      </c>
      <c r="C69" s="700"/>
      <c r="D69" s="701"/>
      <c r="E69" s="702"/>
    </row>
    <row r="70" spans="1:5" s="665" customFormat="1" ht="15" x14ac:dyDescent="0.25">
      <c r="A70" s="698"/>
      <c r="B70"/>
      <c r="C70" s="700"/>
      <c r="D70" s="701"/>
      <c r="E70" s="702"/>
    </row>
    <row r="71" spans="1:5" s="665" customFormat="1" ht="15" x14ac:dyDescent="0.25">
      <c r="A71" s="698"/>
      <c r="B71" t="s">
        <v>469</v>
      </c>
      <c r="C71" s="700"/>
      <c r="D71" s="701"/>
      <c r="E71" s="702"/>
    </row>
  </sheetData>
  <mergeCells count="2">
    <mergeCell ref="A1:E1"/>
    <mergeCell ref="B3:E3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7"/>
  <sheetViews>
    <sheetView topLeftCell="A94" zoomScale="115" zoomScaleNormal="115" workbookViewId="0">
      <selection activeCell="J27" sqref="J27:L28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3243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3244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502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1273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35.380000000000003</v>
      </c>
      <c r="D20" s="148" t="s">
        <v>3245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L114*7.3/1000</f>
        <v>2.83</v>
      </c>
      <c r="M22" s="148" t="s">
        <v>1246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32.619999999999997</v>
      </c>
      <c r="D23" s="152" t="s">
        <v>3246</v>
      </c>
      <c r="E23" s="135" t="s">
        <v>206</v>
      </c>
      <c r="G23" s="132" t="s">
        <v>212</v>
      </c>
      <c r="L23" s="153"/>
      <c r="M23" s="153">
        <v>41.17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2.76</v>
      </c>
      <c r="D24" s="152" t="s">
        <v>3247</v>
      </c>
      <c r="E24" s="135" t="s">
        <v>206</v>
      </c>
      <c r="G24" s="132" t="s">
        <v>214</v>
      </c>
      <c r="L24" s="153"/>
      <c r="M24" s="153">
        <v>0.09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1278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1278</v>
      </c>
    </row>
    <row r="32" spans="1:17" s="132" customFormat="1" ht="33.75" x14ac:dyDescent="0.2">
      <c r="A32" s="157" t="s">
        <v>225</v>
      </c>
      <c r="B32" s="158" t="s">
        <v>1292</v>
      </c>
      <c r="C32" s="917" t="s">
        <v>1293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256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1293</v>
      </c>
    </row>
    <row r="33" spans="1:22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2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16.16</v>
      </c>
      <c r="K34" s="168" t="s">
        <v>520</v>
      </c>
      <c r="L34" s="169">
        <v>80.8</v>
      </c>
      <c r="M34" s="170" t="s">
        <v>31</v>
      </c>
      <c r="N34" s="171" t="s">
        <v>31</v>
      </c>
      <c r="S34" s="137" t="s">
        <v>255</v>
      </c>
    </row>
    <row r="35" spans="1:22" s="132" customFormat="1" x14ac:dyDescent="0.2">
      <c r="A35" s="167"/>
      <c r="B35" s="166" t="s">
        <v>256</v>
      </c>
      <c r="C35" s="904" t="s">
        <v>257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3.08</v>
      </c>
      <c r="K35" s="168" t="s">
        <v>31</v>
      </c>
      <c r="L35" s="169">
        <v>12.32</v>
      </c>
      <c r="M35" s="170" t="s">
        <v>31</v>
      </c>
      <c r="N35" s="171" t="s">
        <v>31</v>
      </c>
      <c r="S35" s="137" t="s">
        <v>257</v>
      </c>
    </row>
    <row r="36" spans="1:22" s="132" customFormat="1" x14ac:dyDescent="0.2">
      <c r="A36" s="167"/>
      <c r="B36" s="166" t="s">
        <v>31</v>
      </c>
      <c r="C36" s="904" t="s">
        <v>258</v>
      </c>
      <c r="D36" s="904"/>
      <c r="E36" s="904"/>
      <c r="F36" s="168" t="s">
        <v>241</v>
      </c>
      <c r="G36" s="168" t="s">
        <v>1294</v>
      </c>
      <c r="H36" s="168" t="s">
        <v>520</v>
      </c>
      <c r="I36" s="168" t="s">
        <v>3016</v>
      </c>
      <c r="J36" s="169" t="s">
        <v>31</v>
      </c>
      <c r="K36" s="168" t="s">
        <v>31</v>
      </c>
      <c r="L36" s="169" t="s">
        <v>31</v>
      </c>
      <c r="M36" s="170" t="s">
        <v>31</v>
      </c>
      <c r="N36" s="171" t="s">
        <v>31</v>
      </c>
      <c r="T36" s="137" t="s">
        <v>258</v>
      </c>
    </row>
    <row r="37" spans="1:22" s="132" customFormat="1" x14ac:dyDescent="0.2">
      <c r="A37" s="167"/>
      <c r="B37" s="166" t="s">
        <v>31</v>
      </c>
      <c r="C37" s="917" t="s">
        <v>244</v>
      </c>
      <c r="D37" s="917"/>
      <c r="E37" s="917"/>
      <c r="F37" s="159" t="s">
        <v>31</v>
      </c>
      <c r="G37" s="159" t="s">
        <v>31</v>
      </c>
      <c r="H37" s="159" t="s">
        <v>31</v>
      </c>
      <c r="I37" s="159" t="s">
        <v>31</v>
      </c>
      <c r="J37" s="160">
        <v>19.239999999999998</v>
      </c>
      <c r="K37" s="159" t="s">
        <v>31</v>
      </c>
      <c r="L37" s="160">
        <v>93.12</v>
      </c>
      <c r="M37" s="161" t="s">
        <v>31</v>
      </c>
      <c r="N37" s="162" t="s">
        <v>31</v>
      </c>
      <c r="U37" s="137" t="s">
        <v>244</v>
      </c>
    </row>
    <row r="38" spans="1:22" s="132" customFormat="1" x14ac:dyDescent="0.2">
      <c r="A38" s="167"/>
      <c r="B38" s="166" t="s">
        <v>31</v>
      </c>
      <c r="C38" s="904" t="s">
        <v>245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 t="s">
        <v>31</v>
      </c>
      <c r="K38" s="168" t="s">
        <v>31</v>
      </c>
      <c r="L38" s="169">
        <v>80.8</v>
      </c>
      <c r="M38" s="170" t="s">
        <v>31</v>
      </c>
      <c r="N38" s="171" t="s">
        <v>31</v>
      </c>
      <c r="T38" s="137" t="s">
        <v>245</v>
      </c>
    </row>
    <row r="39" spans="1:22" s="132" customFormat="1" ht="22.5" x14ac:dyDescent="0.2">
      <c r="A39" s="167"/>
      <c r="B39" s="166" t="s">
        <v>699</v>
      </c>
      <c r="C39" s="904" t="s">
        <v>700</v>
      </c>
      <c r="D39" s="904"/>
      <c r="E39" s="904"/>
      <c r="F39" s="168" t="s">
        <v>144</v>
      </c>
      <c r="G39" s="168" t="s">
        <v>537</v>
      </c>
      <c r="H39" s="168" t="s">
        <v>31</v>
      </c>
      <c r="I39" s="168" t="s">
        <v>537</v>
      </c>
      <c r="J39" s="169" t="s">
        <v>31</v>
      </c>
      <c r="K39" s="168" t="s">
        <v>31</v>
      </c>
      <c r="L39" s="169">
        <v>64.64</v>
      </c>
      <c r="M39" s="170" t="s">
        <v>31</v>
      </c>
      <c r="N39" s="171" t="s">
        <v>31</v>
      </c>
      <c r="T39" s="137" t="s">
        <v>700</v>
      </c>
    </row>
    <row r="40" spans="1:22" s="132" customFormat="1" ht="22.5" x14ac:dyDescent="0.2">
      <c r="A40" s="167"/>
      <c r="B40" s="166" t="s">
        <v>701</v>
      </c>
      <c r="C40" s="904" t="s">
        <v>702</v>
      </c>
      <c r="D40" s="904"/>
      <c r="E40" s="904"/>
      <c r="F40" s="168" t="s">
        <v>144</v>
      </c>
      <c r="G40" s="168" t="s">
        <v>703</v>
      </c>
      <c r="H40" s="168" t="s">
        <v>31</v>
      </c>
      <c r="I40" s="168" t="s">
        <v>703</v>
      </c>
      <c r="J40" s="169" t="s">
        <v>31</v>
      </c>
      <c r="K40" s="168" t="s">
        <v>31</v>
      </c>
      <c r="L40" s="169">
        <v>48.48</v>
      </c>
      <c r="M40" s="170" t="s">
        <v>31</v>
      </c>
      <c r="N40" s="171" t="s">
        <v>31</v>
      </c>
      <c r="T40" s="137" t="s">
        <v>702</v>
      </c>
    </row>
    <row r="41" spans="1:22" s="132" customFormat="1" x14ac:dyDescent="0.2">
      <c r="A41" s="172"/>
      <c r="B41" s="173"/>
      <c r="C41" s="918" t="s">
        <v>252</v>
      </c>
      <c r="D41" s="918"/>
      <c r="E41" s="918"/>
      <c r="F41" s="174" t="s">
        <v>31</v>
      </c>
      <c r="G41" s="174" t="s">
        <v>31</v>
      </c>
      <c r="H41" s="174" t="s">
        <v>31</v>
      </c>
      <c r="I41" s="174" t="s">
        <v>31</v>
      </c>
      <c r="J41" s="175" t="s">
        <v>31</v>
      </c>
      <c r="K41" s="174" t="s">
        <v>31</v>
      </c>
      <c r="L41" s="175">
        <v>206.24</v>
      </c>
      <c r="M41" s="161" t="s">
        <v>31</v>
      </c>
      <c r="N41" s="176" t="s">
        <v>31</v>
      </c>
      <c r="V41" s="137" t="s">
        <v>252</v>
      </c>
    </row>
    <row r="42" spans="1:22" s="132" customFormat="1" ht="45" x14ac:dyDescent="0.2">
      <c r="A42" s="157" t="s">
        <v>235</v>
      </c>
      <c r="B42" s="158" t="s">
        <v>1296</v>
      </c>
      <c r="C42" s="917" t="s">
        <v>1297</v>
      </c>
      <c r="D42" s="917"/>
      <c r="E42" s="917"/>
      <c r="F42" s="159" t="s">
        <v>178</v>
      </c>
      <c r="G42" s="159" t="s">
        <v>31</v>
      </c>
      <c r="H42" s="159" t="s">
        <v>31</v>
      </c>
      <c r="I42" s="159" t="s">
        <v>256</v>
      </c>
      <c r="J42" s="160">
        <v>116.52</v>
      </c>
      <c r="K42" s="159" t="s">
        <v>31</v>
      </c>
      <c r="L42" s="160">
        <v>466.08</v>
      </c>
      <c r="M42" s="161" t="s">
        <v>31</v>
      </c>
      <c r="N42" s="162" t="s">
        <v>31</v>
      </c>
      <c r="Q42" s="137" t="s">
        <v>1297</v>
      </c>
    </row>
    <row r="43" spans="1:22" s="132" customFormat="1" ht="56.25" x14ac:dyDescent="0.2">
      <c r="A43" s="157" t="s">
        <v>238</v>
      </c>
      <c r="B43" s="158" t="s">
        <v>967</v>
      </c>
      <c r="C43" s="917" t="s">
        <v>968</v>
      </c>
      <c r="D43" s="917"/>
      <c r="E43" s="917"/>
      <c r="F43" s="159" t="s">
        <v>178</v>
      </c>
      <c r="G43" s="159" t="s">
        <v>31</v>
      </c>
      <c r="H43" s="159" t="s">
        <v>31</v>
      </c>
      <c r="I43" s="159" t="s">
        <v>225</v>
      </c>
      <c r="J43" s="160" t="s">
        <v>31</v>
      </c>
      <c r="K43" s="159" t="s">
        <v>31</v>
      </c>
      <c r="L43" s="160" t="s">
        <v>31</v>
      </c>
      <c r="M43" s="161" t="s">
        <v>31</v>
      </c>
      <c r="N43" s="162" t="s">
        <v>31</v>
      </c>
      <c r="Q43" s="137" t="s">
        <v>968</v>
      </c>
    </row>
    <row r="44" spans="1:22" s="132" customFormat="1" ht="22.5" x14ac:dyDescent="0.2">
      <c r="A44" s="165"/>
      <c r="B44" s="166" t="s">
        <v>231</v>
      </c>
      <c r="C44" s="904" t="s">
        <v>232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R44" s="137" t="s">
        <v>232</v>
      </c>
    </row>
    <row r="45" spans="1:22" s="132" customFormat="1" x14ac:dyDescent="0.2">
      <c r="A45" s="167"/>
      <c r="B45" s="166" t="s">
        <v>225</v>
      </c>
      <c r="C45" s="904" t="s">
        <v>255</v>
      </c>
      <c r="D45" s="904"/>
      <c r="E45" s="904"/>
      <c r="F45" s="168" t="s">
        <v>31</v>
      </c>
      <c r="G45" s="168" t="s">
        <v>31</v>
      </c>
      <c r="H45" s="168" t="s">
        <v>31</v>
      </c>
      <c r="I45" s="168" t="s">
        <v>31</v>
      </c>
      <c r="J45" s="169">
        <v>9.91</v>
      </c>
      <c r="K45" s="168" t="s">
        <v>520</v>
      </c>
      <c r="L45" s="169">
        <v>12.39</v>
      </c>
      <c r="M45" s="170" t="s">
        <v>31</v>
      </c>
      <c r="N45" s="171" t="s">
        <v>31</v>
      </c>
      <c r="S45" s="137" t="s">
        <v>255</v>
      </c>
    </row>
    <row r="46" spans="1:22" s="132" customFormat="1" x14ac:dyDescent="0.2">
      <c r="A46" s="167"/>
      <c r="B46" s="166" t="s">
        <v>235</v>
      </c>
      <c r="C46" s="904" t="s">
        <v>236</v>
      </c>
      <c r="D46" s="904"/>
      <c r="E46" s="904"/>
      <c r="F46" s="168" t="s">
        <v>31</v>
      </c>
      <c r="G46" s="168" t="s">
        <v>31</v>
      </c>
      <c r="H46" s="168" t="s">
        <v>31</v>
      </c>
      <c r="I46" s="168" t="s">
        <v>31</v>
      </c>
      <c r="J46" s="169">
        <v>5.43</v>
      </c>
      <c r="K46" s="168" t="s">
        <v>520</v>
      </c>
      <c r="L46" s="169">
        <v>6.79</v>
      </c>
      <c r="M46" s="170" t="s">
        <v>31</v>
      </c>
      <c r="N46" s="171" t="s">
        <v>31</v>
      </c>
      <c r="S46" s="137" t="s">
        <v>236</v>
      </c>
    </row>
    <row r="47" spans="1:22" s="132" customFormat="1" x14ac:dyDescent="0.2">
      <c r="A47" s="167"/>
      <c r="B47" s="166" t="s">
        <v>238</v>
      </c>
      <c r="C47" s="904" t="s">
        <v>239</v>
      </c>
      <c r="D47" s="904"/>
      <c r="E47" s="904"/>
      <c r="F47" s="168" t="s">
        <v>31</v>
      </c>
      <c r="G47" s="168" t="s">
        <v>31</v>
      </c>
      <c r="H47" s="168" t="s">
        <v>31</v>
      </c>
      <c r="I47" s="168" t="s">
        <v>31</v>
      </c>
      <c r="J47" s="169">
        <v>0.76</v>
      </c>
      <c r="K47" s="168" t="s">
        <v>520</v>
      </c>
      <c r="L47" s="169">
        <v>0.95</v>
      </c>
      <c r="M47" s="170" t="s">
        <v>31</v>
      </c>
      <c r="N47" s="171" t="s">
        <v>31</v>
      </c>
      <c r="S47" s="137" t="s">
        <v>239</v>
      </c>
    </row>
    <row r="48" spans="1:22" s="132" customFormat="1" x14ac:dyDescent="0.2">
      <c r="A48" s="167"/>
      <c r="B48" s="166" t="s">
        <v>256</v>
      </c>
      <c r="C48" s="904" t="s">
        <v>257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0.74</v>
      </c>
      <c r="K48" s="168" t="s">
        <v>31</v>
      </c>
      <c r="L48" s="169">
        <v>0.74</v>
      </c>
      <c r="M48" s="170" t="s">
        <v>31</v>
      </c>
      <c r="N48" s="171" t="s">
        <v>31</v>
      </c>
      <c r="S48" s="137" t="s">
        <v>257</v>
      </c>
    </row>
    <row r="49" spans="1:23" s="132" customFormat="1" x14ac:dyDescent="0.2">
      <c r="A49" s="167"/>
      <c r="B49" s="166" t="s">
        <v>31</v>
      </c>
      <c r="C49" s="904" t="s">
        <v>258</v>
      </c>
      <c r="D49" s="904"/>
      <c r="E49" s="904"/>
      <c r="F49" s="168" t="s">
        <v>241</v>
      </c>
      <c r="G49" s="168" t="s">
        <v>849</v>
      </c>
      <c r="H49" s="168" t="s">
        <v>520</v>
      </c>
      <c r="I49" s="168" t="s">
        <v>850</v>
      </c>
      <c r="J49" s="169" t="s">
        <v>31</v>
      </c>
      <c r="K49" s="168" t="s">
        <v>31</v>
      </c>
      <c r="L49" s="169" t="s">
        <v>31</v>
      </c>
      <c r="M49" s="170" t="s">
        <v>31</v>
      </c>
      <c r="N49" s="171" t="s">
        <v>31</v>
      </c>
      <c r="T49" s="137" t="s">
        <v>258</v>
      </c>
    </row>
    <row r="50" spans="1:23" s="132" customFormat="1" x14ac:dyDescent="0.2">
      <c r="A50" s="167"/>
      <c r="B50" s="166" t="s">
        <v>31</v>
      </c>
      <c r="C50" s="904" t="s">
        <v>240</v>
      </c>
      <c r="D50" s="904"/>
      <c r="E50" s="904"/>
      <c r="F50" s="168" t="s">
        <v>241</v>
      </c>
      <c r="G50" s="168" t="s">
        <v>736</v>
      </c>
      <c r="H50" s="168" t="s">
        <v>520</v>
      </c>
      <c r="I50" s="168" t="s">
        <v>371</v>
      </c>
      <c r="J50" s="169" t="s">
        <v>31</v>
      </c>
      <c r="K50" s="168" t="s">
        <v>31</v>
      </c>
      <c r="L50" s="169" t="s">
        <v>31</v>
      </c>
      <c r="M50" s="170" t="s">
        <v>31</v>
      </c>
      <c r="N50" s="171" t="s">
        <v>31</v>
      </c>
      <c r="T50" s="137" t="s">
        <v>240</v>
      </c>
    </row>
    <row r="51" spans="1:23" s="132" customFormat="1" x14ac:dyDescent="0.2">
      <c r="A51" s="167"/>
      <c r="B51" s="166" t="s">
        <v>31</v>
      </c>
      <c r="C51" s="917" t="s">
        <v>244</v>
      </c>
      <c r="D51" s="917"/>
      <c r="E51" s="917"/>
      <c r="F51" s="159" t="s">
        <v>31</v>
      </c>
      <c r="G51" s="159" t="s">
        <v>31</v>
      </c>
      <c r="H51" s="159" t="s">
        <v>31</v>
      </c>
      <c r="I51" s="159" t="s">
        <v>31</v>
      </c>
      <c r="J51" s="160">
        <v>16.079999999999998</v>
      </c>
      <c r="K51" s="159" t="s">
        <v>31</v>
      </c>
      <c r="L51" s="160">
        <v>19.920000000000002</v>
      </c>
      <c r="M51" s="161" t="s">
        <v>31</v>
      </c>
      <c r="N51" s="162" t="s">
        <v>31</v>
      </c>
      <c r="U51" s="137" t="s">
        <v>244</v>
      </c>
    </row>
    <row r="52" spans="1:23" s="132" customFormat="1" x14ac:dyDescent="0.2">
      <c r="A52" s="167"/>
      <c r="B52" s="166" t="s">
        <v>31</v>
      </c>
      <c r="C52" s="904" t="s">
        <v>245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 t="s">
        <v>31</v>
      </c>
      <c r="K52" s="168" t="s">
        <v>31</v>
      </c>
      <c r="L52" s="169">
        <v>13.34</v>
      </c>
      <c r="M52" s="170" t="s">
        <v>31</v>
      </c>
      <c r="N52" s="171" t="s">
        <v>31</v>
      </c>
      <c r="T52" s="137" t="s">
        <v>245</v>
      </c>
    </row>
    <row r="53" spans="1:23" s="132" customFormat="1" ht="22.5" x14ac:dyDescent="0.2">
      <c r="A53" s="167"/>
      <c r="B53" s="166" t="s">
        <v>892</v>
      </c>
      <c r="C53" s="904" t="s">
        <v>893</v>
      </c>
      <c r="D53" s="904"/>
      <c r="E53" s="904"/>
      <c r="F53" s="168" t="s">
        <v>144</v>
      </c>
      <c r="G53" s="168" t="s">
        <v>248</v>
      </c>
      <c r="H53" s="168" t="s">
        <v>31</v>
      </c>
      <c r="I53" s="168" t="s">
        <v>248</v>
      </c>
      <c r="J53" s="169" t="s">
        <v>31</v>
      </c>
      <c r="K53" s="168" t="s">
        <v>31</v>
      </c>
      <c r="L53" s="169">
        <v>12.67</v>
      </c>
      <c r="M53" s="170" t="s">
        <v>31</v>
      </c>
      <c r="N53" s="171" t="s">
        <v>31</v>
      </c>
      <c r="T53" s="137" t="s">
        <v>893</v>
      </c>
    </row>
    <row r="54" spans="1:23" s="132" customFormat="1" ht="22.5" x14ac:dyDescent="0.2">
      <c r="A54" s="167"/>
      <c r="B54" s="166" t="s">
        <v>894</v>
      </c>
      <c r="C54" s="904" t="s">
        <v>895</v>
      </c>
      <c r="D54" s="904"/>
      <c r="E54" s="904"/>
      <c r="F54" s="168" t="s">
        <v>144</v>
      </c>
      <c r="G54" s="168" t="s">
        <v>554</v>
      </c>
      <c r="H54" s="168" t="s">
        <v>31</v>
      </c>
      <c r="I54" s="168" t="s">
        <v>554</v>
      </c>
      <c r="J54" s="169" t="s">
        <v>31</v>
      </c>
      <c r="K54" s="168" t="s">
        <v>31</v>
      </c>
      <c r="L54" s="169">
        <v>8.67</v>
      </c>
      <c r="M54" s="170" t="s">
        <v>31</v>
      </c>
      <c r="N54" s="171" t="s">
        <v>31</v>
      </c>
      <c r="T54" s="137" t="s">
        <v>895</v>
      </c>
    </row>
    <row r="55" spans="1:23" s="132" customFormat="1" x14ac:dyDescent="0.2">
      <c r="A55" s="172"/>
      <c r="B55" s="173"/>
      <c r="C55" s="918" t="s">
        <v>252</v>
      </c>
      <c r="D55" s="918"/>
      <c r="E55" s="918"/>
      <c r="F55" s="174" t="s">
        <v>31</v>
      </c>
      <c r="G55" s="174" t="s">
        <v>31</v>
      </c>
      <c r="H55" s="174" t="s">
        <v>31</v>
      </c>
      <c r="I55" s="174" t="s">
        <v>31</v>
      </c>
      <c r="J55" s="175" t="s">
        <v>31</v>
      </c>
      <c r="K55" s="174" t="s">
        <v>31</v>
      </c>
      <c r="L55" s="175">
        <v>41.26</v>
      </c>
      <c r="M55" s="161" t="s">
        <v>31</v>
      </c>
      <c r="N55" s="176" t="s">
        <v>31</v>
      </c>
      <c r="V55" s="137" t="s">
        <v>252</v>
      </c>
    </row>
    <row r="56" spans="1:23" s="132" customFormat="1" ht="45" x14ac:dyDescent="0.2">
      <c r="A56" s="157" t="s">
        <v>256</v>
      </c>
      <c r="B56" s="158" t="s">
        <v>1298</v>
      </c>
      <c r="C56" s="917" t="s">
        <v>1299</v>
      </c>
      <c r="D56" s="917"/>
      <c r="E56" s="917"/>
      <c r="F56" s="159" t="s">
        <v>178</v>
      </c>
      <c r="G56" s="159" t="s">
        <v>31</v>
      </c>
      <c r="H56" s="159" t="s">
        <v>31</v>
      </c>
      <c r="I56" s="159" t="s">
        <v>225</v>
      </c>
      <c r="J56" s="160">
        <v>145.41999999999999</v>
      </c>
      <c r="K56" s="159" t="s">
        <v>31</v>
      </c>
      <c r="L56" s="160">
        <v>145.41999999999999</v>
      </c>
      <c r="M56" s="161" t="s">
        <v>31</v>
      </c>
      <c r="N56" s="162" t="s">
        <v>31</v>
      </c>
      <c r="Q56" s="137" t="s">
        <v>1299</v>
      </c>
    </row>
    <row r="57" spans="1:23" s="132" customFormat="1" ht="45" x14ac:dyDescent="0.2">
      <c r="A57" s="157" t="s">
        <v>285</v>
      </c>
      <c r="B57" s="158" t="s">
        <v>906</v>
      </c>
      <c r="C57" s="917" t="s">
        <v>907</v>
      </c>
      <c r="D57" s="917"/>
      <c r="E57" s="917"/>
      <c r="F57" s="159" t="s">
        <v>650</v>
      </c>
      <c r="G57" s="159" t="s">
        <v>31</v>
      </c>
      <c r="H57" s="159" t="s">
        <v>31</v>
      </c>
      <c r="I57" s="159" t="s">
        <v>1086</v>
      </c>
      <c r="J57" s="160" t="s">
        <v>31</v>
      </c>
      <c r="K57" s="159" t="s">
        <v>31</v>
      </c>
      <c r="L57" s="160" t="s">
        <v>31</v>
      </c>
      <c r="M57" s="161" t="s">
        <v>31</v>
      </c>
      <c r="N57" s="162" t="s">
        <v>31</v>
      </c>
      <c r="Q57" s="137" t="s">
        <v>907</v>
      </c>
    </row>
    <row r="58" spans="1:23" s="132" customFormat="1" x14ac:dyDescent="0.2">
      <c r="A58" s="163"/>
      <c r="B58" s="164"/>
      <c r="C58" s="904" t="s">
        <v>3238</v>
      </c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12"/>
      <c r="W58" s="137" t="s">
        <v>3238</v>
      </c>
    </row>
    <row r="59" spans="1:23" s="132" customFormat="1" ht="22.5" x14ac:dyDescent="0.2">
      <c r="A59" s="165"/>
      <c r="B59" s="166" t="s">
        <v>231</v>
      </c>
      <c r="C59" s="904" t="s">
        <v>232</v>
      </c>
      <c r="D59" s="904"/>
      <c r="E59" s="904"/>
      <c r="F59" s="904"/>
      <c r="G59" s="904"/>
      <c r="H59" s="904"/>
      <c r="I59" s="904"/>
      <c r="J59" s="904"/>
      <c r="K59" s="904"/>
      <c r="L59" s="904"/>
      <c r="M59" s="904"/>
      <c r="N59" s="912"/>
      <c r="R59" s="137" t="s">
        <v>232</v>
      </c>
    </row>
    <row r="60" spans="1:23" s="132" customFormat="1" x14ac:dyDescent="0.2">
      <c r="A60" s="167"/>
      <c r="B60" s="166" t="s">
        <v>225</v>
      </c>
      <c r="C60" s="904" t="s">
        <v>255</v>
      </c>
      <c r="D60" s="904"/>
      <c r="E60" s="904"/>
      <c r="F60" s="168" t="s">
        <v>31</v>
      </c>
      <c r="G60" s="168" t="s">
        <v>31</v>
      </c>
      <c r="H60" s="168" t="s">
        <v>31</v>
      </c>
      <c r="I60" s="168" t="s">
        <v>31</v>
      </c>
      <c r="J60" s="169">
        <v>139.54</v>
      </c>
      <c r="K60" s="168" t="s">
        <v>520</v>
      </c>
      <c r="L60" s="169">
        <v>122.1</v>
      </c>
      <c r="M60" s="170" t="s">
        <v>31</v>
      </c>
      <c r="N60" s="171" t="s">
        <v>31</v>
      </c>
      <c r="S60" s="137" t="s">
        <v>255</v>
      </c>
    </row>
    <row r="61" spans="1:23" s="132" customFormat="1" x14ac:dyDescent="0.2">
      <c r="A61" s="167"/>
      <c r="B61" s="166" t="s">
        <v>256</v>
      </c>
      <c r="C61" s="904" t="s">
        <v>257</v>
      </c>
      <c r="D61" s="904"/>
      <c r="E61" s="904"/>
      <c r="F61" s="168" t="s">
        <v>31</v>
      </c>
      <c r="G61" s="168" t="s">
        <v>31</v>
      </c>
      <c r="H61" s="168" t="s">
        <v>31</v>
      </c>
      <c r="I61" s="168" t="s">
        <v>31</v>
      </c>
      <c r="J61" s="169">
        <v>16.79</v>
      </c>
      <c r="K61" s="168" t="s">
        <v>31</v>
      </c>
      <c r="L61" s="169">
        <v>11.75</v>
      </c>
      <c r="M61" s="170" t="s">
        <v>31</v>
      </c>
      <c r="N61" s="171" t="s">
        <v>31</v>
      </c>
      <c r="S61" s="137" t="s">
        <v>257</v>
      </c>
    </row>
    <row r="62" spans="1:23" s="132" customFormat="1" x14ac:dyDescent="0.2">
      <c r="A62" s="167"/>
      <c r="B62" s="166" t="s">
        <v>31</v>
      </c>
      <c r="C62" s="904" t="s">
        <v>258</v>
      </c>
      <c r="D62" s="904"/>
      <c r="E62" s="904"/>
      <c r="F62" s="168" t="s">
        <v>241</v>
      </c>
      <c r="G62" s="168" t="s">
        <v>910</v>
      </c>
      <c r="H62" s="168" t="s">
        <v>520</v>
      </c>
      <c r="I62" s="168" t="s">
        <v>3239</v>
      </c>
      <c r="J62" s="169" t="s">
        <v>31</v>
      </c>
      <c r="K62" s="168" t="s">
        <v>31</v>
      </c>
      <c r="L62" s="169" t="s">
        <v>31</v>
      </c>
      <c r="M62" s="170" t="s">
        <v>31</v>
      </c>
      <c r="N62" s="171" t="s">
        <v>31</v>
      </c>
      <c r="T62" s="137" t="s">
        <v>258</v>
      </c>
    </row>
    <row r="63" spans="1:23" s="132" customFormat="1" x14ac:dyDescent="0.2">
      <c r="A63" s="167"/>
      <c r="B63" s="166" t="s">
        <v>31</v>
      </c>
      <c r="C63" s="917" t="s">
        <v>244</v>
      </c>
      <c r="D63" s="917"/>
      <c r="E63" s="917"/>
      <c r="F63" s="159" t="s">
        <v>31</v>
      </c>
      <c r="G63" s="159" t="s">
        <v>31</v>
      </c>
      <c r="H63" s="159" t="s">
        <v>31</v>
      </c>
      <c r="I63" s="159" t="s">
        <v>31</v>
      </c>
      <c r="J63" s="160">
        <v>156.33000000000001</v>
      </c>
      <c r="K63" s="159" t="s">
        <v>31</v>
      </c>
      <c r="L63" s="160">
        <v>133.85</v>
      </c>
      <c r="M63" s="161" t="s">
        <v>31</v>
      </c>
      <c r="N63" s="162" t="s">
        <v>31</v>
      </c>
      <c r="U63" s="137" t="s">
        <v>244</v>
      </c>
    </row>
    <row r="64" spans="1:23" s="132" customFormat="1" x14ac:dyDescent="0.2">
      <c r="A64" s="167"/>
      <c r="B64" s="166" t="s">
        <v>31</v>
      </c>
      <c r="C64" s="904" t="s">
        <v>245</v>
      </c>
      <c r="D64" s="904"/>
      <c r="E64" s="904"/>
      <c r="F64" s="168" t="s">
        <v>31</v>
      </c>
      <c r="G64" s="168" t="s">
        <v>31</v>
      </c>
      <c r="H64" s="168" t="s">
        <v>31</v>
      </c>
      <c r="I64" s="168" t="s">
        <v>31</v>
      </c>
      <c r="J64" s="169" t="s">
        <v>31</v>
      </c>
      <c r="K64" s="168" t="s">
        <v>31</v>
      </c>
      <c r="L64" s="169">
        <v>122.1</v>
      </c>
      <c r="M64" s="170" t="s">
        <v>31</v>
      </c>
      <c r="N64" s="171" t="s">
        <v>31</v>
      </c>
      <c r="T64" s="137" t="s">
        <v>245</v>
      </c>
    </row>
    <row r="65" spans="1:24" s="132" customFormat="1" ht="22.5" x14ac:dyDescent="0.2">
      <c r="A65" s="167"/>
      <c r="B65" s="166" t="s">
        <v>892</v>
      </c>
      <c r="C65" s="904" t="s">
        <v>893</v>
      </c>
      <c r="D65" s="904"/>
      <c r="E65" s="904"/>
      <c r="F65" s="168" t="s">
        <v>144</v>
      </c>
      <c r="G65" s="168" t="s">
        <v>248</v>
      </c>
      <c r="H65" s="168" t="s">
        <v>31</v>
      </c>
      <c r="I65" s="168" t="s">
        <v>248</v>
      </c>
      <c r="J65" s="169" t="s">
        <v>31</v>
      </c>
      <c r="K65" s="168" t="s">
        <v>31</v>
      </c>
      <c r="L65" s="169">
        <v>116</v>
      </c>
      <c r="M65" s="170" t="s">
        <v>31</v>
      </c>
      <c r="N65" s="171" t="s">
        <v>31</v>
      </c>
      <c r="T65" s="137" t="s">
        <v>893</v>
      </c>
    </row>
    <row r="66" spans="1:24" s="132" customFormat="1" ht="22.5" x14ac:dyDescent="0.2">
      <c r="A66" s="167"/>
      <c r="B66" s="166" t="s">
        <v>894</v>
      </c>
      <c r="C66" s="904" t="s">
        <v>895</v>
      </c>
      <c r="D66" s="904"/>
      <c r="E66" s="904"/>
      <c r="F66" s="168" t="s">
        <v>144</v>
      </c>
      <c r="G66" s="168" t="s">
        <v>554</v>
      </c>
      <c r="H66" s="168" t="s">
        <v>31</v>
      </c>
      <c r="I66" s="168" t="s">
        <v>554</v>
      </c>
      <c r="J66" s="169" t="s">
        <v>31</v>
      </c>
      <c r="K66" s="168" t="s">
        <v>31</v>
      </c>
      <c r="L66" s="169">
        <v>79.37</v>
      </c>
      <c r="M66" s="170" t="s">
        <v>31</v>
      </c>
      <c r="N66" s="171" t="s">
        <v>31</v>
      </c>
      <c r="T66" s="137" t="s">
        <v>895</v>
      </c>
    </row>
    <row r="67" spans="1:24" s="132" customFormat="1" x14ac:dyDescent="0.2">
      <c r="A67" s="172"/>
      <c r="B67" s="173"/>
      <c r="C67" s="918" t="s">
        <v>252</v>
      </c>
      <c r="D67" s="918"/>
      <c r="E67" s="918"/>
      <c r="F67" s="174" t="s">
        <v>31</v>
      </c>
      <c r="G67" s="174" t="s">
        <v>31</v>
      </c>
      <c r="H67" s="174" t="s">
        <v>31</v>
      </c>
      <c r="I67" s="174" t="s">
        <v>31</v>
      </c>
      <c r="J67" s="175" t="s">
        <v>31</v>
      </c>
      <c r="K67" s="174" t="s">
        <v>31</v>
      </c>
      <c r="L67" s="175">
        <v>329.22</v>
      </c>
      <c r="M67" s="161" t="s">
        <v>31</v>
      </c>
      <c r="N67" s="176" t="s">
        <v>31</v>
      </c>
      <c r="V67" s="137" t="s">
        <v>252</v>
      </c>
    </row>
    <row r="68" spans="1:24" s="132" customFormat="1" ht="33.75" x14ac:dyDescent="0.2">
      <c r="A68" s="157" t="s">
        <v>295</v>
      </c>
      <c r="B68" s="158" t="s">
        <v>3248</v>
      </c>
      <c r="C68" s="917" t="s">
        <v>3249</v>
      </c>
      <c r="D68" s="917"/>
      <c r="E68" s="917"/>
      <c r="F68" s="159" t="s">
        <v>744</v>
      </c>
      <c r="G68" s="159" t="s">
        <v>31</v>
      </c>
      <c r="H68" s="159" t="s">
        <v>31</v>
      </c>
      <c r="I68" s="159" t="s">
        <v>3240</v>
      </c>
      <c r="J68" s="160">
        <v>2.2400000000000002</v>
      </c>
      <c r="K68" s="159" t="s">
        <v>31</v>
      </c>
      <c r="L68" s="160">
        <v>159.94</v>
      </c>
      <c r="M68" s="161" t="s">
        <v>31</v>
      </c>
      <c r="N68" s="162" t="s">
        <v>31</v>
      </c>
      <c r="Q68" s="137" t="s">
        <v>3249</v>
      </c>
    </row>
    <row r="69" spans="1:24" s="132" customFormat="1" x14ac:dyDescent="0.2">
      <c r="A69" s="163"/>
      <c r="B69" s="164"/>
      <c r="C69" s="904" t="s">
        <v>3241</v>
      </c>
      <c r="D69" s="904"/>
      <c r="E69" s="904"/>
      <c r="F69" s="904"/>
      <c r="G69" s="904"/>
      <c r="H69" s="904"/>
      <c r="I69" s="904"/>
      <c r="J69" s="904"/>
      <c r="K69" s="904"/>
      <c r="L69" s="904"/>
      <c r="M69" s="904"/>
      <c r="N69" s="912"/>
      <c r="W69" s="137" t="s">
        <v>3241</v>
      </c>
    </row>
    <row r="70" spans="1:24" s="132" customFormat="1" ht="22.5" x14ac:dyDescent="0.2">
      <c r="A70" s="157" t="s">
        <v>304</v>
      </c>
      <c r="B70" s="158" t="s">
        <v>916</v>
      </c>
      <c r="C70" s="917" t="s">
        <v>917</v>
      </c>
      <c r="D70" s="917"/>
      <c r="E70" s="917"/>
      <c r="F70" s="159" t="s">
        <v>178</v>
      </c>
      <c r="G70" s="159" t="s">
        <v>31</v>
      </c>
      <c r="H70" s="159" t="s">
        <v>31</v>
      </c>
      <c r="I70" s="159" t="s">
        <v>2462</v>
      </c>
      <c r="J70" s="160">
        <v>0.82</v>
      </c>
      <c r="K70" s="159" t="s">
        <v>787</v>
      </c>
      <c r="L70" s="160">
        <v>175.64</v>
      </c>
      <c r="M70" s="161" t="s">
        <v>31</v>
      </c>
      <c r="N70" s="162" t="s">
        <v>31</v>
      </c>
      <c r="Q70" s="137" t="s">
        <v>917</v>
      </c>
    </row>
    <row r="71" spans="1:24" s="132" customFormat="1" x14ac:dyDescent="0.2">
      <c r="A71" s="163"/>
      <c r="B71" s="164"/>
      <c r="C71" s="904" t="s">
        <v>918</v>
      </c>
      <c r="D71" s="904"/>
      <c r="E71" s="904"/>
      <c r="F71" s="904"/>
      <c r="G71" s="904"/>
      <c r="H71" s="904"/>
      <c r="I71" s="904"/>
      <c r="J71" s="904"/>
      <c r="K71" s="904"/>
      <c r="L71" s="904"/>
      <c r="M71" s="904"/>
      <c r="N71" s="912"/>
      <c r="X71" s="137" t="s">
        <v>918</v>
      </c>
    </row>
    <row r="72" spans="1:24" s="132" customFormat="1" ht="22.5" x14ac:dyDescent="0.2">
      <c r="A72" s="165"/>
      <c r="B72" s="166" t="s">
        <v>789</v>
      </c>
      <c r="C72" s="904" t="s">
        <v>790</v>
      </c>
      <c r="D72" s="904"/>
      <c r="E72" s="904"/>
      <c r="F72" s="904"/>
      <c r="G72" s="904"/>
      <c r="H72" s="904"/>
      <c r="I72" s="904"/>
      <c r="J72" s="904"/>
      <c r="K72" s="904"/>
      <c r="L72" s="904"/>
      <c r="M72" s="904"/>
      <c r="N72" s="912"/>
      <c r="R72" s="137" t="s">
        <v>790</v>
      </c>
    </row>
    <row r="73" spans="1:24" s="132" customFormat="1" ht="45" x14ac:dyDescent="0.2">
      <c r="A73" s="157" t="s">
        <v>309</v>
      </c>
      <c r="B73" s="158" t="s">
        <v>926</v>
      </c>
      <c r="C73" s="917" t="s">
        <v>927</v>
      </c>
      <c r="D73" s="917"/>
      <c r="E73" s="917"/>
      <c r="F73" s="159" t="s">
        <v>650</v>
      </c>
      <c r="G73" s="159" t="s">
        <v>31</v>
      </c>
      <c r="H73" s="159" t="s">
        <v>31</v>
      </c>
      <c r="I73" s="159" t="s">
        <v>1086</v>
      </c>
      <c r="J73" s="160" t="s">
        <v>31</v>
      </c>
      <c r="K73" s="159" t="s">
        <v>31</v>
      </c>
      <c r="L73" s="160" t="s">
        <v>31</v>
      </c>
      <c r="M73" s="161" t="s">
        <v>31</v>
      </c>
      <c r="N73" s="162" t="s">
        <v>31</v>
      </c>
      <c r="Q73" s="137" t="s">
        <v>927</v>
      </c>
    </row>
    <row r="74" spans="1:24" s="132" customFormat="1" x14ac:dyDescent="0.2">
      <c r="A74" s="163"/>
      <c r="B74" s="164"/>
      <c r="C74" s="904" t="s">
        <v>3238</v>
      </c>
      <c r="D74" s="904"/>
      <c r="E74" s="904"/>
      <c r="F74" s="904"/>
      <c r="G74" s="904"/>
      <c r="H74" s="904"/>
      <c r="I74" s="904"/>
      <c r="J74" s="904"/>
      <c r="K74" s="904"/>
      <c r="L74" s="904"/>
      <c r="M74" s="904"/>
      <c r="N74" s="912"/>
      <c r="W74" s="137" t="s">
        <v>3238</v>
      </c>
    </row>
    <row r="75" spans="1:24" s="132" customFormat="1" ht="22.5" x14ac:dyDescent="0.2">
      <c r="A75" s="165"/>
      <c r="B75" s="166" t="s">
        <v>231</v>
      </c>
      <c r="C75" s="904" t="s">
        <v>232</v>
      </c>
      <c r="D75" s="904"/>
      <c r="E75" s="904"/>
      <c r="F75" s="904"/>
      <c r="G75" s="904"/>
      <c r="H75" s="904"/>
      <c r="I75" s="904"/>
      <c r="J75" s="904"/>
      <c r="K75" s="904"/>
      <c r="L75" s="904"/>
      <c r="M75" s="904"/>
      <c r="N75" s="912"/>
      <c r="R75" s="137" t="s">
        <v>232</v>
      </c>
    </row>
    <row r="76" spans="1:24" s="132" customFormat="1" x14ac:dyDescent="0.2">
      <c r="A76" s="167"/>
      <c r="B76" s="166" t="s">
        <v>225</v>
      </c>
      <c r="C76" s="904" t="s">
        <v>255</v>
      </c>
      <c r="D76" s="904"/>
      <c r="E76" s="904"/>
      <c r="F76" s="168" t="s">
        <v>31</v>
      </c>
      <c r="G76" s="168" t="s">
        <v>31</v>
      </c>
      <c r="H76" s="168" t="s">
        <v>31</v>
      </c>
      <c r="I76" s="168" t="s">
        <v>31</v>
      </c>
      <c r="J76" s="169">
        <v>42.21</v>
      </c>
      <c r="K76" s="168" t="s">
        <v>520</v>
      </c>
      <c r="L76" s="169">
        <v>36.93</v>
      </c>
      <c r="M76" s="170" t="s">
        <v>31</v>
      </c>
      <c r="N76" s="171" t="s">
        <v>31</v>
      </c>
      <c r="S76" s="137" t="s">
        <v>255</v>
      </c>
    </row>
    <row r="77" spans="1:24" s="132" customFormat="1" x14ac:dyDescent="0.2">
      <c r="A77" s="167"/>
      <c r="B77" s="166" t="s">
        <v>235</v>
      </c>
      <c r="C77" s="904" t="s">
        <v>236</v>
      </c>
      <c r="D77" s="904"/>
      <c r="E77" s="904"/>
      <c r="F77" s="168" t="s">
        <v>31</v>
      </c>
      <c r="G77" s="168" t="s">
        <v>31</v>
      </c>
      <c r="H77" s="168" t="s">
        <v>31</v>
      </c>
      <c r="I77" s="168" t="s">
        <v>31</v>
      </c>
      <c r="J77" s="169">
        <v>1.81</v>
      </c>
      <c r="K77" s="168" t="s">
        <v>520</v>
      </c>
      <c r="L77" s="169">
        <v>1.58</v>
      </c>
      <c r="M77" s="170" t="s">
        <v>31</v>
      </c>
      <c r="N77" s="171" t="s">
        <v>31</v>
      </c>
      <c r="S77" s="137" t="s">
        <v>236</v>
      </c>
    </row>
    <row r="78" spans="1:24" s="132" customFormat="1" x14ac:dyDescent="0.2">
      <c r="A78" s="167"/>
      <c r="B78" s="166" t="s">
        <v>238</v>
      </c>
      <c r="C78" s="904" t="s">
        <v>239</v>
      </c>
      <c r="D78" s="904"/>
      <c r="E78" s="904"/>
      <c r="F78" s="168" t="s">
        <v>31</v>
      </c>
      <c r="G78" s="168" t="s">
        <v>31</v>
      </c>
      <c r="H78" s="168" t="s">
        <v>31</v>
      </c>
      <c r="I78" s="168" t="s">
        <v>31</v>
      </c>
      <c r="J78" s="169">
        <v>0.26</v>
      </c>
      <c r="K78" s="168" t="s">
        <v>520</v>
      </c>
      <c r="L78" s="169">
        <v>0.23</v>
      </c>
      <c r="M78" s="170" t="s">
        <v>31</v>
      </c>
      <c r="N78" s="171" t="s">
        <v>31</v>
      </c>
      <c r="S78" s="137" t="s">
        <v>239</v>
      </c>
    </row>
    <row r="79" spans="1:24" s="132" customFormat="1" x14ac:dyDescent="0.2">
      <c r="A79" s="167"/>
      <c r="B79" s="166" t="s">
        <v>256</v>
      </c>
      <c r="C79" s="904" t="s">
        <v>257</v>
      </c>
      <c r="D79" s="904"/>
      <c r="E79" s="904"/>
      <c r="F79" s="168" t="s">
        <v>31</v>
      </c>
      <c r="G79" s="168" t="s">
        <v>31</v>
      </c>
      <c r="H79" s="168" t="s">
        <v>31</v>
      </c>
      <c r="I79" s="168" t="s">
        <v>31</v>
      </c>
      <c r="J79" s="169">
        <v>11.27</v>
      </c>
      <c r="K79" s="168" t="s">
        <v>31</v>
      </c>
      <c r="L79" s="169">
        <v>7.89</v>
      </c>
      <c r="M79" s="170" t="s">
        <v>31</v>
      </c>
      <c r="N79" s="171" t="s">
        <v>31</v>
      </c>
      <c r="S79" s="137" t="s">
        <v>257</v>
      </c>
    </row>
    <row r="80" spans="1:24" s="132" customFormat="1" x14ac:dyDescent="0.2">
      <c r="A80" s="167"/>
      <c r="B80" s="166" t="s">
        <v>31</v>
      </c>
      <c r="C80" s="904" t="s">
        <v>258</v>
      </c>
      <c r="D80" s="904"/>
      <c r="E80" s="904"/>
      <c r="F80" s="168" t="s">
        <v>241</v>
      </c>
      <c r="G80" s="168" t="s">
        <v>928</v>
      </c>
      <c r="H80" s="168" t="s">
        <v>520</v>
      </c>
      <c r="I80" s="168" t="s">
        <v>3242</v>
      </c>
      <c r="J80" s="169" t="s">
        <v>31</v>
      </c>
      <c r="K80" s="168" t="s">
        <v>31</v>
      </c>
      <c r="L80" s="169" t="s">
        <v>31</v>
      </c>
      <c r="M80" s="170" t="s">
        <v>31</v>
      </c>
      <c r="N80" s="171" t="s">
        <v>31</v>
      </c>
      <c r="T80" s="137" t="s">
        <v>258</v>
      </c>
    </row>
    <row r="81" spans="1:24" s="132" customFormat="1" x14ac:dyDescent="0.2">
      <c r="A81" s="167"/>
      <c r="B81" s="166" t="s">
        <v>31</v>
      </c>
      <c r="C81" s="904" t="s">
        <v>240</v>
      </c>
      <c r="D81" s="904"/>
      <c r="E81" s="904"/>
      <c r="F81" s="168" t="s">
        <v>241</v>
      </c>
      <c r="G81" s="168" t="s">
        <v>925</v>
      </c>
      <c r="H81" s="168" t="s">
        <v>520</v>
      </c>
      <c r="I81" s="168" t="s">
        <v>1089</v>
      </c>
      <c r="J81" s="169" t="s">
        <v>31</v>
      </c>
      <c r="K81" s="168" t="s">
        <v>31</v>
      </c>
      <c r="L81" s="169" t="s">
        <v>31</v>
      </c>
      <c r="M81" s="170" t="s">
        <v>31</v>
      </c>
      <c r="N81" s="171" t="s">
        <v>31</v>
      </c>
      <c r="T81" s="137" t="s">
        <v>240</v>
      </c>
    </row>
    <row r="82" spans="1:24" s="132" customFormat="1" x14ac:dyDescent="0.2">
      <c r="A82" s="167"/>
      <c r="B82" s="166" t="s">
        <v>31</v>
      </c>
      <c r="C82" s="917" t="s">
        <v>244</v>
      </c>
      <c r="D82" s="917"/>
      <c r="E82" s="917"/>
      <c r="F82" s="159" t="s">
        <v>31</v>
      </c>
      <c r="G82" s="159" t="s">
        <v>31</v>
      </c>
      <c r="H82" s="159" t="s">
        <v>31</v>
      </c>
      <c r="I82" s="159" t="s">
        <v>31</v>
      </c>
      <c r="J82" s="160">
        <v>55.29</v>
      </c>
      <c r="K82" s="159" t="s">
        <v>31</v>
      </c>
      <c r="L82" s="160">
        <v>46.4</v>
      </c>
      <c r="M82" s="161" t="s">
        <v>31</v>
      </c>
      <c r="N82" s="162" t="s">
        <v>31</v>
      </c>
      <c r="U82" s="137" t="s">
        <v>244</v>
      </c>
    </row>
    <row r="83" spans="1:24" s="132" customFormat="1" x14ac:dyDescent="0.2">
      <c r="A83" s="167"/>
      <c r="B83" s="166" t="s">
        <v>31</v>
      </c>
      <c r="C83" s="904" t="s">
        <v>245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 t="s">
        <v>31</v>
      </c>
      <c r="K83" s="168" t="s">
        <v>31</v>
      </c>
      <c r="L83" s="169">
        <v>37.159999999999997</v>
      </c>
      <c r="M83" s="170" t="s">
        <v>31</v>
      </c>
      <c r="N83" s="171" t="s">
        <v>31</v>
      </c>
      <c r="T83" s="137" t="s">
        <v>245</v>
      </c>
    </row>
    <row r="84" spans="1:24" s="132" customFormat="1" ht="22.5" x14ac:dyDescent="0.2">
      <c r="A84" s="167"/>
      <c r="B84" s="166" t="s">
        <v>892</v>
      </c>
      <c r="C84" s="904" t="s">
        <v>893</v>
      </c>
      <c r="D84" s="904"/>
      <c r="E84" s="904"/>
      <c r="F84" s="168" t="s">
        <v>144</v>
      </c>
      <c r="G84" s="168" t="s">
        <v>248</v>
      </c>
      <c r="H84" s="168" t="s">
        <v>31</v>
      </c>
      <c r="I84" s="168" t="s">
        <v>248</v>
      </c>
      <c r="J84" s="169" t="s">
        <v>31</v>
      </c>
      <c r="K84" s="168" t="s">
        <v>31</v>
      </c>
      <c r="L84" s="169">
        <v>35.299999999999997</v>
      </c>
      <c r="M84" s="170" t="s">
        <v>31</v>
      </c>
      <c r="N84" s="171" t="s">
        <v>31</v>
      </c>
      <c r="T84" s="137" t="s">
        <v>893</v>
      </c>
    </row>
    <row r="85" spans="1:24" s="132" customFormat="1" ht="22.5" x14ac:dyDescent="0.2">
      <c r="A85" s="167"/>
      <c r="B85" s="166" t="s">
        <v>894</v>
      </c>
      <c r="C85" s="904" t="s">
        <v>895</v>
      </c>
      <c r="D85" s="904"/>
      <c r="E85" s="904"/>
      <c r="F85" s="168" t="s">
        <v>144</v>
      </c>
      <c r="G85" s="168" t="s">
        <v>554</v>
      </c>
      <c r="H85" s="168" t="s">
        <v>31</v>
      </c>
      <c r="I85" s="168" t="s">
        <v>554</v>
      </c>
      <c r="J85" s="169" t="s">
        <v>31</v>
      </c>
      <c r="K85" s="168" t="s">
        <v>31</v>
      </c>
      <c r="L85" s="169">
        <v>24.15</v>
      </c>
      <c r="M85" s="170" t="s">
        <v>31</v>
      </c>
      <c r="N85" s="171" t="s">
        <v>31</v>
      </c>
      <c r="T85" s="137" t="s">
        <v>895</v>
      </c>
    </row>
    <row r="86" spans="1:24" s="132" customFormat="1" x14ac:dyDescent="0.2">
      <c r="A86" s="172"/>
      <c r="B86" s="173"/>
      <c r="C86" s="918" t="s">
        <v>252</v>
      </c>
      <c r="D86" s="918"/>
      <c r="E86" s="918"/>
      <c r="F86" s="174" t="s">
        <v>31</v>
      </c>
      <c r="G86" s="174" t="s">
        <v>31</v>
      </c>
      <c r="H86" s="174" t="s">
        <v>31</v>
      </c>
      <c r="I86" s="174" t="s">
        <v>31</v>
      </c>
      <c r="J86" s="175" t="s">
        <v>31</v>
      </c>
      <c r="K86" s="174" t="s">
        <v>31</v>
      </c>
      <c r="L86" s="175">
        <v>105.85</v>
      </c>
      <c r="M86" s="161" t="s">
        <v>31</v>
      </c>
      <c r="N86" s="176" t="s">
        <v>31</v>
      </c>
      <c r="V86" s="137" t="s">
        <v>252</v>
      </c>
    </row>
    <row r="87" spans="1:24" s="132" customFormat="1" ht="22.5" x14ac:dyDescent="0.2">
      <c r="A87" s="157" t="s">
        <v>315</v>
      </c>
      <c r="B87" s="158" t="s">
        <v>3250</v>
      </c>
      <c r="C87" s="917" t="s">
        <v>3251</v>
      </c>
      <c r="D87" s="917"/>
      <c r="E87" s="917"/>
      <c r="F87" s="159" t="s">
        <v>744</v>
      </c>
      <c r="G87" s="159" t="s">
        <v>31</v>
      </c>
      <c r="H87" s="159" t="s">
        <v>31</v>
      </c>
      <c r="I87" s="159" t="s">
        <v>3240</v>
      </c>
      <c r="J87" s="160">
        <v>36.22</v>
      </c>
      <c r="K87" s="159" t="s">
        <v>787</v>
      </c>
      <c r="L87" s="160">
        <v>2637.83</v>
      </c>
      <c r="M87" s="161" t="s">
        <v>31</v>
      </c>
      <c r="N87" s="162" t="s">
        <v>31</v>
      </c>
      <c r="Q87" s="137" t="s">
        <v>3251</v>
      </c>
    </row>
    <row r="88" spans="1:24" s="132" customFormat="1" x14ac:dyDescent="0.2">
      <c r="A88" s="163"/>
      <c r="B88" s="164"/>
      <c r="C88" s="904" t="s">
        <v>3241</v>
      </c>
      <c r="D88" s="904"/>
      <c r="E88" s="904"/>
      <c r="F88" s="904"/>
      <c r="G88" s="904"/>
      <c r="H88" s="904"/>
      <c r="I88" s="904"/>
      <c r="J88" s="904"/>
      <c r="K88" s="904"/>
      <c r="L88" s="904"/>
      <c r="M88" s="904"/>
      <c r="N88" s="912"/>
      <c r="W88" s="137" t="s">
        <v>3241</v>
      </c>
    </row>
    <row r="89" spans="1:24" s="132" customFormat="1" x14ac:dyDescent="0.2">
      <c r="A89" s="163"/>
      <c r="B89" s="164"/>
      <c r="C89" s="904" t="s">
        <v>3252</v>
      </c>
      <c r="D89" s="904"/>
      <c r="E89" s="904"/>
      <c r="F89" s="904"/>
      <c r="G89" s="904"/>
      <c r="H89" s="904"/>
      <c r="I89" s="904"/>
      <c r="J89" s="904"/>
      <c r="K89" s="904"/>
      <c r="L89" s="904"/>
      <c r="M89" s="904"/>
      <c r="N89" s="912"/>
      <c r="X89" s="137" t="s">
        <v>3252</v>
      </c>
    </row>
    <row r="90" spans="1:24" s="132" customFormat="1" ht="22.5" x14ac:dyDescent="0.2">
      <c r="A90" s="165"/>
      <c r="B90" s="166" t="s">
        <v>789</v>
      </c>
      <c r="C90" s="904" t="s">
        <v>790</v>
      </c>
      <c r="D90" s="904"/>
      <c r="E90" s="904"/>
      <c r="F90" s="904"/>
      <c r="G90" s="904"/>
      <c r="H90" s="904"/>
      <c r="I90" s="904"/>
      <c r="J90" s="904"/>
      <c r="K90" s="904"/>
      <c r="L90" s="904"/>
      <c r="M90" s="904"/>
      <c r="N90" s="912"/>
      <c r="R90" s="137" t="s">
        <v>790</v>
      </c>
    </row>
    <row r="91" spans="1:24" s="132" customFormat="1" ht="22.5" x14ac:dyDescent="0.2">
      <c r="A91" s="157" t="s">
        <v>318</v>
      </c>
      <c r="B91" s="158" t="s">
        <v>1047</v>
      </c>
      <c r="C91" s="917" t="s">
        <v>1048</v>
      </c>
      <c r="D91" s="917"/>
      <c r="E91" s="917"/>
      <c r="F91" s="159" t="s">
        <v>900</v>
      </c>
      <c r="G91" s="159" t="s">
        <v>31</v>
      </c>
      <c r="H91" s="159" t="s">
        <v>31</v>
      </c>
      <c r="I91" s="159" t="s">
        <v>868</v>
      </c>
      <c r="J91" s="160">
        <v>125</v>
      </c>
      <c r="K91" s="159" t="s">
        <v>31</v>
      </c>
      <c r="L91" s="160">
        <v>12.5</v>
      </c>
      <c r="M91" s="161" t="s">
        <v>31</v>
      </c>
      <c r="N91" s="162" t="s">
        <v>31</v>
      </c>
      <c r="Q91" s="137" t="s">
        <v>1048</v>
      </c>
    </row>
    <row r="92" spans="1:24" s="132" customFormat="1" x14ac:dyDescent="0.2">
      <c r="A92" s="163"/>
      <c r="B92" s="164"/>
      <c r="C92" s="904" t="s">
        <v>1049</v>
      </c>
      <c r="D92" s="904"/>
      <c r="E92" s="904"/>
      <c r="F92" s="904"/>
      <c r="G92" s="904"/>
      <c r="H92" s="904"/>
      <c r="I92" s="904"/>
      <c r="J92" s="904"/>
      <c r="K92" s="904"/>
      <c r="L92" s="904"/>
      <c r="M92" s="904"/>
      <c r="N92" s="912"/>
      <c r="W92" s="137" t="s">
        <v>1049</v>
      </c>
    </row>
    <row r="93" spans="1:24" s="132" customFormat="1" ht="33.75" x14ac:dyDescent="0.2">
      <c r="A93" s="157" t="s">
        <v>323</v>
      </c>
      <c r="B93" s="158" t="s">
        <v>949</v>
      </c>
      <c r="C93" s="917" t="s">
        <v>950</v>
      </c>
      <c r="D93" s="917"/>
      <c r="E93" s="917"/>
      <c r="F93" s="159" t="s">
        <v>178</v>
      </c>
      <c r="G93" s="159" t="s">
        <v>31</v>
      </c>
      <c r="H93" s="159" t="s">
        <v>31</v>
      </c>
      <c r="I93" s="159" t="s">
        <v>413</v>
      </c>
      <c r="J93" s="160" t="s">
        <v>31</v>
      </c>
      <c r="K93" s="159" t="s">
        <v>31</v>
      </c>
      <c r="L93" s="160" t="s">
        <v>31</v>
      </c>
      <c r="M93" s="161" t="s">
        <v>31</v>
      </c>
      <c r="N93" s="162" t="s">
        <v>31</v>
      </c>
      <c r="Q93" s="137" t="s">
        <v>950</v>
      </c>
    </row>
    <row r="94" spans="1:24" s="132" customFormat="1" ht="22.5" x14ac:dyDescent="0.2">
      <c r="A94" s="165"/>
      <c r="B94" s="166" t="s">
        <v>231</v>
      </c>
      <c r="C94" s="904" t="s">
        <v>232</v>
      </c>
      <c r="D94" s="904"/>
      <c r="E94" s="904"/>
      <c r="F94" s="904"/>
      <c r="G94" s="904"/>
      <c r="H94" s="904"/>
      <c r="I94" s="904"/>
      <c r="J94" s="904"/>
      <c r="K94" s="904"/>
      <c r="L94" s="904"/>
      <c r="M94" s="904"/>
      <c r="N94" s="912"/>
      <c r="R94" s="137" t="s">
        <v>232</v>
      </c>
    </row>
    <row r="95" spans="1:24" s="132" customFormat="1" x14ac:dyDescent="0.2">
      <c r="A95" s="167"/>
      <c r="B95" s="166" t="s">
        <v>225</v>
      </c>
      <c r="C95" s="904" t="s">
        <v>255</v>
      </c>
      <c r="D95" s="904"/>
      <c r="E95" s="904"/>
      <c r="F95" s="168" t="s">
        <v>31</v>
      </c>
      <c r="G95" s="168" t="s">
        <v>31</v>
      </c>
      <c r="H95" s="168" t="s">
        <v>31</v>
      </c>
      <c r="I95" s="168" t="s">
        <v>31</v>
      </c>
      <c r="J95" s="169">
        <v>3.57</v>
      </c>
      <c r="K95" s="168" t="s">
        <v>520</v>
      </c>
      <c r="L95" s="169">
        <v>133.88</v>
      </c>
      <c r="M95" s="170" t="s">
        <v>31</v>
      </c>
      <c r="N95" s="171" t="s">
        <v>31</v>
      </c>
      <c r="S95" s="137" t="s">
        <v>255</v>
      </c>
    </row>
    <row r="96" spans="1:24" s="132" customFormat="1" x14ac:dyDescent="0.2">
      <c r="A96" s="167"/>
      <c r="B96" s="166" t="s">
        <v>256</v>
      </c>
      <c r="C96" s="904" t="s">
        <v>257</v>
      </c>
      <c r="D96" s="904"/>
      <c r="E96" s="904"/>
      <c r="F96" s="168" t="s">
        <v>31</v>
      </c>
      <c r="G96" s="168" t="s">
        <v>31</v>
      </c>
      <c r="H96" s="168" t="s">
        <v>31</v>
      </c>
      <c r="I96" s="168" t="s">
        <v>31</v>
      </c>
      <c r="J96" s="169">
        <v>15.07</v>
      </c>
      <c r="K96" s="168" t="s">
        <v>31</v>
      </c>
      <c r="L96" s="169">
        <v>452.1</v>
      </c>
      <c r="M96" s="170" t="s">
        <v>31</v>
      </c>
      <c r="N96" s="171" t="s">
        <v>31</v>
      </c>
      <c r="S96" s="137" t="s">
        <v>257</v>
      </c>
    </row>
    <row r="97" spans="1:26" s="132" customFormat="1" x14ac:dyDescent="0.2">
      <c r="A97" s="167"/>
      <c r="B97" s="166" t="s">
        <v>31</v>
      </c>
      <c r="C97" s="904" t="s">
        <v>258</v>
      </c>
      <c r="D97" s="904"/>
      <c r="E97" s="904"/>
      <c r="F97" s="168" t="s">
        <v>241</v>
      </c>
      <c r="G97" s="168" t="s">
        <v>951</v>
      </c>
      <c r="H97" s="168" t="s">
        <v>520</v>
      </c>
      <c r="I97" s="168" t="s">
        <v>952</v>
      </c>
      <c r="J97" s="169" t="s">
        <v>31</v>
      </c>
      <c r="K97" s="168" t="s">
        <v>31</v>
      </c>
      <c r="L97" s="169" t="s">
        <v>31</v>
      </c>
      <c r="M97" s="170" t="s">
        <v>31</v>
      </c>
      <c r="N97" s="171" t="s">
        <v>31</v>
      </c>
      <c r="T97" s="137" t="s">
        <v>258</v>
      </c>
    </row>
    <row r="98" spans="1:26" s="132" customFormat="1" x14ac:dyDescent="0.2">
      <c r="A98" s="167"/>
      <c r="B98" s="166" t="s">
        <v>31</v>
      </c>
      <c r="C98" s="917" t="s">
        <v>244</v>
      </c>
      <c r="D98" s="917"/>
      <c r="E98" s="917"/>
      <c r="F98" s="159" t="s">
        <v>31</v>
      </c>
      <c r="G98" s="159" t="s">
        <v>31</v>
      </c>
      <c r="H98" s="159" t="s">
        <v>31</v>
      </c>
      <c r="I98" s="159" t="s">
        <v>31</v>
      </c>
      <c r="J98" s="160">
        <v>18.64</v>
      </c>
      <c r="K98" s="159" t="s">
        <v>31</v>
      </c>
      <c r="L98" s="160">
        <v>585.98</v>
      </c>
      <c r="M98" s="161" t="s">
        <v>31</v>
      </c>
      <c r="N98" s="162" t="s">
        <v>31</v>
      </c>
      <c r="U98" s="137" t="s">
        <v>244</v>
      </c>
    </row>
    <row r="99" spans="1:26" s="132" customFormat="1" x14ac:dyDescent="0.2">
      <c r="A99" s="167"/>
      <c r="B99" s="166" t="s">
        <v>31</v>
      </c>
      <c r="C99" s="904" t="s">
        <v>245</v>
      </c>
      <c r="D99" s="904"/>
      <c r="E99" s="904"/>
      <c r="F99" s="168" t="s">
        <v>31</v>
      </c>
      <c r="G99" s="168" t="s">
        <v>31</v>
      </c>
      <c r="H99" s="168" t="s">
        <v>31</v>
      </c>
      <c r="I99" s="168" t="s">
        <v>31</v>
      </c>
      <c r="J99" s="169" t="s">
        <v>31</v>
      </c>
      <c r="K99" s="168" t="s">
        <v>31</v>
      </c>
      <c r="L99" s="169">
        <v>133.88</v>
      </c>
      <c r="M99" s="170" t="s">
        <v>31</v>
      </c>
      <c r="N99" s="171" t="s">
        <v>31</v>
      </c>
      <c r="T99" s="137" t="s">
        <v>245</v>
      </c>
    </row>
    <row r="100" spans="1:26" s="132" customFormat="1" ht="22.5" x14ac:dyDescent="0.2">
      <c r="A100" s="167"/>
      <c r="B100" s="166" t="s">
        <v>892</v>
      </c>
      <c r="C100" s="904" t="s">
        <v>893</v>
      </c>
      <c r="D100" s="904"/>
      <c r="E100" s="904"/>
      <c r="F100" s="168" t="s">
        <v>144</v>
      </c>
      <c r="G100" s="168" t="s">
        <v>248</v>
      </c>
      <c r="H100" s="168" t="s">
        <v>31</v>
      </c>
      <c r="I100" s="168" t="s">
        <v>248</v>
      </c>
      <c r="J100" s="169" t="s">
        <v>31</v>
      </c>
      <c r="K100" s="168" t="s">
        <v>31</v>
      </c>
      <c r="L100" s="169">
        <v>127.19</v>
      </c>
      <c r="M100" s="170" t="s">
        <v>31</v>
      </c>
      <c r="N100" s="171" t="s">
        <v>31</v>
      </c>
      <c r="T100" s="137" t="s">
        <v>893</v>
      </c>
    </row>
    <row r="101" spans="1:26" s="132" customFormat="1" ht="22.5" x14ac:dyDescent="0.2">
      <c r="A101" s="167"/>
      <c r="B101" s="166" t="s">
        <v>894</v>
      </c>
      <c r="C101" s="904" t="s">
        <v>895</v>
      </c>
      <c r="D101" s="904"/>
      <c r="E101" s="904"/>
      <c r="F101" s="168" t="s">
        <v>144</v>
      </c>
      <c r="G101" s="168" t="s">
        <v>554</v>
      </c>
      <c r="H101" s="168" t="s">
        <v>31</v>
      </c>
      <c r="I101" s="168" t="s">
        <v>554</v>
      </c>
      <c r="J101" s="169" t="s">
        <v>31</v>
      </c>
      <c r="K101" s="168" t="s">
        <v>31</v>
      </c>
      <c r="L101" s="169">
        <v>87.02</v>
      </c>
      <c r="M101" s="170" t="s">
        <v>31</v>
      </c>
      <c r="N101" s="171" t="s">
        <v>31</v>
      </c>
      <c r="T101" s="137" t="s">
        <v>895</v>
      </c>
    </row>
    <row r="102" spans="1:26" s="132" customFormat="1" x14ac:dyDescent="0.2">
      <c r="A102" s="172"/>
      <c r="B102" s="173"/>
      <c r="C102" s="918" t="s">
        <v>252</v>
      </c>
      <c r="D102" s="918"/>
      <c r="E102" s="918"/>
      <c r="F102" s="174" t="s">
        <v>31</v>
      </c>
      <c r="G102" s="174" t="s">
        <v>31</v>
      </c>
      <c r="H102" s="174" t="s">
        <v>31</v>
      </c>
      <c r="I102" s="174" t="s">
        <v>31</v>
      </c>
      <c r="J102" s="175" t="s">
        <v>31</v>
      </c>
      <c r="K102" s="174" t="s">
        <v>31</v>
      </c>
      <c r="L102" s="175">
        <v>800.19</v>
      </c>
      <c r="M102" s="161" t="s">
        <v>31</v>
      </c>
      <c r="N102" s="176" t="s">
        <v>31</v>
      </c>
      <c r="V102" s="137" t="s">
        <v>252</v>
      </c>
    </row>
    <row r="103" spans="1:26" s="132" customFormat="1" ht="1.5" customHeight="1" x14ac:dyDescent="0.2">
      <c r="A103" s="177"/>
      <c r="B103" s="173"/>
      <c r="C103" s="173"/>
      <c r="D103" s="173"/>
      <c r="E103" s="173"/>
      <c r="F103" s="177"/>
      <c r="G103" s="177"/>
      <c r="H103" s="177"/>
      <c r="I103" s="177"/>
      <c r="J103" s="178"/>
      <c r="K103" s="177"/>
      <c r="L103" s="178"/>
      <c r="M103" s="168"/>
      <c r="N103" s="178"/>
    </row>
    <row r="104" spans="1:26" s="132" customFormat="1" ht="2.25" customHeight="1" x14ac:dyDescent="0.2"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91"/>
      <c r="M104" s="192"/>
      <c r="N104" s="193"/>
    </row>
    <row r="105" spans="1:26" s="132" customFormat="1" x14ac:dyDescent="0.2">
      <c r="A105" s="179"/>
      <c r="B105" s="180" t="s">
        <v>31</v>
      </c>
      <c r="C105" s="918" t="s">
        <v>466</v>
      </c>
      <c r="D105" s="918"/>
      <c r="E105" s="918"/>
      <c r="F105" s="918"/>
      <c r="G105" s="918"/>
      <c r="H105" s="918"/>
      <c r="I105" s="918"/>
      <c r="J105" s="918"/>
      <c r="K105" s="918"/>
      <c r="L105" s="181" t="s">
        <v>31</v>
      </c>
      <c r="M105" s="182" t="s">
        <v>31</v>
      </c>
      <c r="N105" s="183" t="s">
        <v>31</v>
      </c>
      <c r="Y105" s="137" t="s">
        <v>466</v>
      </c>
    </row>
    <row r="106" spans="1:26" s="132" customFormat="1" x14ac:dyDescent="0.2">
      <c r="A106" s="184"/>
      <c r="B106" s="166" t="s">
        <v>225</v>
      </c>
      <c r="C106" s="904" t="s">
        <v>808</v>
      </c>
      <c r="D106" s="904"/>
      <c r="E106" s="904"/>
      <c r="F106" s="904"/>
      <c r="G106" s="904"/>
      <c r="H106" s="904"/>
      <c r="I106" s="904"/>
      <c r="J106" s="904"/>
      <c r="K106" s="904"/>
      <c r="L106" s="185">
        <v>4468.67</v>
      </c>
      <c r="M106" s="186">
        <v>7.3</v>
      </c>
      <c r="N106" s="187">
        <v>32621</v>
      </c>
      <c r="Z106" s="137" t="s">
        <v>808</v>
      </c>
    </row>
    <row r="107" spans="1:26" s="132" customFormat="1" x14ac:dyDescent="0.2">
      <c r="A107" s="184"/>
      <c r="B107" s="166" t="s">
        <v>31</v>
      </c>
      <c r="C107" s="904" t="s">
        <v>270</v>
      </c>
      <c r="D107" s="904"/>
      <c r="E107" s="904"/>
      <c r="F107" s="904"/>
      <c r="G107" s="904"/>
      <c r="H107" s="904"/>
      <c r="I107" s="904"/>
      <c r="J107" s="904"/>
      <c r="K107" s="904"/>
      <c r="L107" s="185" t="s">
        <v>31</v>
      </c>
      <c r="M107" s="186" t="s">
        <v>31</v>
      </c>
      <c r="N107" s="187" t="s">
        <v>31</v>
      </c>
      <c r="Z107" s="137" t="s">
        <v>270</v>
      </c>
    </row>
    <row r="108" spans="1:26" s="132" customFormat="1" x14ac:dyDescent="0.2">
      <c r="A108" s="184"/>
      <c r="B108" s="166" t="s">
        <v>31</v>
      </c>
      <c r="C108" s="904" t="s">
        <v>271</v>
      </c>
      <c r="D108" s="904"/>
      <c r="E108" s="904"/>
      <c r="F108" s="904"/>
      <c r="G108" s="904"/>
      <c r="H108" s="904"/>
      <c r="I108" s="904"/>
      <c r="J108" s="904"/>
      <c r="K108" s="904"/>
      <c r="L108" s="185">
        <v>386.1</v>
      </c>
      <c r="M108" s="186" t="s">
        <v>31</v>
      </c>
      <c r="N108" s="187" t="s">
        <v>31</v>
      </c>
      <c r="Z108" s="137" t="s">
        <v>271</v>
      </c>
    </row>
    <row r="109" spans="1:26" s="132" customFormat="1" x14ac:dyDescent="0.2">
      <c r="A109" s="184"/>
      <c r="B109" s="166" t="s">
        <v>31</v>
      </c>
      <c r="C109" s="904" t="s">
        <v>272</v>
      </c>
      <c r="D109" s="904"/>
      <c r="E109" s="904"/>
      <c r="F109" s="904"/>
      <c r="G109" s="904"/>
      <c r="H109" s="904"/>
      <c r="I109" s="904"/>
      <c r="J109" s="904"/>
      <c r="K109" s="904"/>
      <c r="L109" s="185">
        <v>8.3699999999999992</v>
      </c>
      <c r="M109" s="186" t="s">
        <v>31</v>
      </c>
      <c r="N109" s="187" t="s">
        <v>31</v>
      </c>
      <c r="Z109" s="137" t="s">
        <v>272</v>
      </c>
    </row>
    <row r="110" spans="1:26" s="132" customFormat="1" x14ac:dyDescent="0.2">
      <c r="A110" s="184"/>
      <c r="B110" s="166" t="s">
        <v>31</v>
      </c>
      <c r="C110" s="904" t="s">
        <v>273</v>
      </c>
      <c r="D110" s="904"/>
      <c r="E110" s="904"/>
      <c r="F110" s="904"/>
      <c r="G110" s="904"/>
      <c r="H110" s="904"/>
      <c r="I110" s="904"/>
      <c r="J110" s="904"/>
      <c r="K110" s="904"/>
      <c r="L110" s="185">
        <v>3470.71</v>
      </c>
      <c r="M110" s="186" t="s">
        <v>31</v>
      </c>
      <c r="N110" s="187" t="s">
        <v>31</v>
      </c>
      <c r="Z110" s="137" t="s">
        <v>273</v>
      </c>
    </row>
    <row r="111" spans="1:26" s="132" customFormat="1" x14ac:dyDescent="0.2">
      <c r="A111" s="184"/>
      <c r="B111" s="166" t="s">
        <v>31</v>
      </c>
      <c r="C111" s="904" t="s">
        <v>274</v>
      </c>
      <c r="D111" s="904"/>
      <c r="E111" s="904"/>
      <c r="F111" s="904"/>
      <c r="G111" s="904"/>
      <c r="H111" s="904"/>
      <c r="I111" s="904"/>
      <c r="J111" s="904"/>
      <c r="K111" s="904"/>
      <c r="L111" s="185">
        <v>355.8</v>
      </c>
      <c r="M111" s="186" t="s">
        <v>31</v>
      </c>
      <c r="N111" s="187" t="s">
        <v>31</v>
      </c>
      <c r="Z111" s="137" t="s">
        <v>274</v>
      </c>
    </row>
    <row r="112" spans="1:26" s="132" customFormat="1" x14ac:dyDescent="0.2">
      <c r="A112" s="184"/>
      <c r="B112" s="166" t="s">
        <v>31</v>
      </c>
      <c r="C112" s="904" t="s">
        <v>275</v>
      </c>
      <c r="D112" s="904"/>
      <c r="E112" s="904"/>
      <c r="F112" s="904"/>
      <c r="G112" s="904"/>
      <c r="H112" s="904"/>
      <c r="I112" s="904"/>
      <c r="J112" s="904"/>
      <c r="K112" s="904"/>
      <c r="L112" s="185">
        <v>247.69</v>
      </c>
      <c r="M112" s="186" t="s">
        <v>31</v>
      </c>
      <c r="N112" s="187" t="s">
        <v>31</v>
      </c>
      <c r="Z112" s="137" t="s">
        <v>275</v>
      </c>
    </row>
    <row r="113" spans="1:27" x14ac:dyDescent="0.2">
      <c r="A113" s="184"/>
      <c r="B113" s="166" t="s">
        <v>235</v>
      </c>
      <c r="C113" s="904" t="s">
        <v>809</v>
      </c>
      <c r="D113" s="904"/>
      <c r="E113" s="904"/>
      <c r="F113" s="904"/>
      <c r="G113" s="904"/>
      <c r="H113" s="904"/>
      <c r="I113" s="904"/>
      <c r="J113" s="904"/>
      <c r="K113" s="904"/>
      <c r="L113" s="185">
        <v>611.5</v>
      </c>
      <c r="M113" s="186">
        <v>4.51</v>
      </c>
      <c r="N113" s="187">
        <v>2758</v>
      </c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7" t="s">
        <v>809</v>
      </c>
      <c r="AA113" s="132"/>
    </row>
    <row r="114" spans="1:27" x14ac:dyDescent="0.2">
      <c r="A114" s="184"/>
      <c r="B114" s="166" t="s">
        <v>31</v>
      </c>
      <c r="C114" s="904" t="s">
        <v>276</v>
      </c>
      <c r="D114" s="904"/>
      <c r="E114" s="904"/>
      <c r="F114" s="904"/>
      <c r="G114" s="904"/>
      <c r="H114" s="904"/>
      <c r="I114" s="904"/>
      <c r="J114" s="904"/>
      <c r="K114" s="904"/>
      <c r="L114" s="185">
        <v>387.28</v>
      </c>
      <c r="M114" s="186" t="s">
        <v>31</v>
      </c>
      <c r="N114" s="187" t="s">
        <v>31</v>
      </c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7" t="s">
        <v>276</v>
      </c>
      <c r="AA114" s="132"/>
    </row>
    <row r="115" spans="1:27" x14ac:dyDescent="0.2">
      <c r="A115" s="184"/>
      <c r="B115" s="166" t="s">
        <v>31</v>
      </c>
      <c r="C115" s="904" t="s">
        <v>277</v>
      </c>
      <c r="D115" s="904"/>
      <c r="E115" s="904"/>
      <c r="F115" s="904"/>
      <c r="G115" s="904"/>
      <c r="H115" s="904"/>
      <c r="I115" s="904"/>
      <c r="J115" s="904"/>
      <c r="K115" s="904"/>
      <c r="L115" s="185">
        <v>355.8</v>
      </c>
      <c r="M115" s="186" t="s">
        <v>31</v>
      </c>
      <c r="N115" s="187" t="s">
        <v>31</v>
      </c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7" t="s">
        <v>277</v>
      </c>
      <c r="AA115" s="132"/>
    </row>
    <row r="116" spans="1:27" x14ac:dyDescent="0.2">
      <c r="A116" s="184"/>
      <c r="B116" s="166" t="s">
        <v>31</v>
      </c>
      <c r="C116" s="904" t="s">
        <v>278</v>
      </c>
      <c r="D116" s="904"/>
      <c r="E116" s="904"/>
      <c r="F116" s="904"/>
      <c r="G116" s="904"/>
      <c r="H116" s="904"/>
      <c r="I116" s="904"/>
      <c r="J116" s="904"/>
      <c r="K116" s="904"/>
      <c r="L116" s="185">
        <v>247.69</v>
      </c>
      <c r="M116" s="186" t="s">
        <v>31</v>
      </c>
      <c r="N116" s="187" t="s">
        <v>31</v>
      </c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7" t="s">
        <v>278</v>
      </c>
      <c r="AA116" s="132"/>
    </row>
    <row r="117" spans="1:27" x14ac:dyDescent="0.2">
      <c r="A117" s="184"/>
      <c r="B117" s="178" t="s">
        <v>31</v>
      </c>
      <c r="C117" s="919" t="s">
        <v>467</v>
      </c>
      <c r="D117" s="919"/>
      <c r="E117" s="919"/>
      <c r="F117" s="919"/>
      <c r="G117" s="919"/>
      <c r="H117" s="919"/>
      <c r="I117" s="919"/>
      <c r="J117" s="919"/>
      <c r="K117" s="919"/>
      <c r="L117" s="188">
        <v>5080.17</v>
      </c>
      <c r="M117" s="189" t="s">
        <v>31</v>
      </c>
      <c r="N117" s="194">
        <v>35379</v>
      </c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7" t="s">
        <v>467</v>
      </c>
    </row>
    <row r="118" spans="1:27" ht="1.5" customHeight="1" x14ac:dyDescent="0.2">
      <c r="B118" s="178"/>
      <c r="C118" s="173"/>
      <c r="D118" s="173"/>
      <c r="E118" s="173"/>
      <c r="F118" s="173"/>
      <c r="G118" s="173"/>
      <c r="H118" s="173"/>
      <c r="I118" s="173"/>
      <c r="J118" s="173"/>
      <c r="K118" s="173"/>
      <c r="L118" s="188"/>
      <c r="M118" s="189"/>
      <c r="N118" s="195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</row>
    <row r="119" spans="1:27" ht="53.25" customHeight="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196"/>
      <c r="N119" s="196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</row>
    <row r="120" spans="1:27" x14ac:dyDescent="0.2">
      <c r="B120" s="197" t="s">
        <v>468</v>
      </c>
      <c r="C120" s="923" t="s">
        <v>31</v>
      </c>
      <c r="D120" s="923"/>
      <c r="E120" s="923"/>
      <c r="F120" s="923"/>
      <c r="G120" s="923"/>
      <c r="H120" s="923"/>
      <c r="I120" s="923"/>
      <c r="J120" s="923"/>
      <c r="K120" s="923"/>
      <c r="L120" s="923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</row>
    <row r="121" spans="1:27" ht="13.5" customHeight="1" x14ac:dyDescent="0.2">
      <c r="B121" s="133"/>
      <c r="C121" s="924" t="s">
        <v>11</v>
      </c>
      <c r="D121" s="924"/>
      <c r="E121" s="924"/>
      <c r="F121" s="924"/>
      <c r="G121" s="924"/>
      <c r="H121" s="924"/>
      <c r="I121" s="924"/>
      <c r="J121" s="924"/>
      <c r="K121" s="924"/>
      <c r="L121" s="924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</row>
    <row r="122" spans="1:27" ht="12.75" customHeight="1" x14ac:dyDescent="0.2">
      <c r="B122" s="197" t="s">
        <v>469</v>
      </c>
      <c r="C122" s="923" t="s">
        <v>31</v>
      </c>
      <c r="D122" s="923"/>
      <c r="E122" s="923"/>
      <c r="F122" s="923"/>
      <c r="G122" s="923"/>
      <c r="H122" s="923"/>
      <c r="I122" s="923"/>
      <c r="J122" s="923"/>
      <c r="K122" s="923"/>
      <c r="L122" s="923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</row>
    <row r="123" spans="1:27" ht="13.5" customHeight="1" x14ac:dyDescent="0.2">
      <c r="C123" s="924" t="s">
        <v>11</v>
      </c>
      <c r="D123" s="924"/>
      <c r="E123" s="924"/>
      <c r="F123" s="924"/>
      <c r="G123" s="924"/>
      <c r="H123" s="924"/>
      <c r="I123" s="924"/>
      <c r="J123" s="924"/>
      <c r="K123" s="924"/>
      <c r="L123" s="924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</row>
    <row r="137" s="132" customFormat="1" x14ac:dyDescent="0.2"/>
  </sheetData>
  <mergeCells count="109">
    <mergeCell ref="C121:L121"/>
    <mergeCell ref="C122:L122"/>
    <mergeCell ref="C123:L123"/>
    <mergeCell ref="C113:K113"/>
    <mergeCell ref="C114:K114"/>
    <mergeCell ref="C115:K115"/>
    <mergeCell ref="C116:K116"/>
    <mergeCell ref="C117:K117"/>
    <mergeCell ref="C120:L120"/>
    <mergeCell ref="C107:K107"/>
    <mergeCell ref="C108:K108"/>
    <mergeCell ref="C109:K109"/>
    <mergeCell ref="C110:K110"/>
    <mergeCell ref="C111:K111"/>
    <mergeCell ref="C112:K112"/>
    <mergeCell ref="C99:E99"/>
    <mergeCell ref="C100:E100"/>
    <mergeCell ref="C101:E101"/>
    <mergeCell ref="C102:E102"/>
    <mergeCell ref="C105:K105"/>
    <mergeCell ref="C106:K106"/>
    <mergeCell ref="C93:E93"/>
    <mergeCell ref="C94:N94"/>
    <mergeCell ref="C95:E95"/>
    <mergeCell ref="C96:E96"/>
    <mergeCell ref="C97:E97"/>
    <mergeCell ref="C98:E98"/>
    <mergeCell ref="C87:E87"/>
    <mergeCell ref="C88:N88"/>
    <mergeCell ref="C89:N89"/>
    <mergeCell ref="C90:N90"/>
    <mergeCell ref="C91:E91"/>
    <mergeCell ref="C92:N92"/>
    <mergeCell ref="C81:E81"/>
    <mergeCell ref="C82:E82"/>
    <mergeCell ref="C83:E83"/>
    <mergeCell ref="C84:E84"/>
    <mergeCell ref="C85:E85"/>
    <mergeCell ref="C86:E86"/>
    <mergeCell ref="C75:N75"/>
    <mergeCell ref="C76:E76"/>
    <mergeCell ref="C77:E77"/>
    <mergeCell ref="C78:E78"/>
    <mergeCell ref="C79:E79"/>
    <mergeCell ref="C80:E80"/>
    <mergeCell ref="C69:N69"/>
    <mergeCell ref="C70:E70"/>
    <mergeCell ref="C71:N71"/>
    <mergeCell ref="C72:N72"/>
    <mergeCell ref="C73:E73"/>
    <mergeCell ref="C74:N74"/>
    <mergeCell ref="C63:E63"/>
    <mergeCell ref="C64:E64"/>
    <mergeCell ref="C65:E65"/>
    <mergeCell ref="C66:E66"/>
    <mergeCell ref="C67:E67"/>
    <mergeCell ref="C68:E68"/>
    <mergeCell ref="C57:E57"/>
    <mergeCell ref="C58:N58"/>
    <mergeCell ref="C59:N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45:E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E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3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8"/>
  <sheetViews>
    <sheetView topLeftCell="A76" zoomScale="115" zoomScaleNormal="115" workbookViewId="0">
      <selection activeCell="N19" sqref="N19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3243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3253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506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1273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19.18</v>
      </c>
      <c r="D20" s="148" t="s">
        <v>3254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L95*7.3/1000</f>
        <v>1.1200000000000001</v>
      </c>
      <c r="M22" s="148" t="s">
        <v>3255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18.8</v>
      </c>
      <c r="D23" s="152" t="s">
        <v>3256</v>
      </c>
      <c r="E23" s="135" t="s">
        <v>206</v>
      </c>
      <c r="G23" s="132" t="s">
        <v>212</v>
      </c>
      <c r="L23" s="153"/>
      <c r="M23" s="153">
        <v>16.170000000000002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0.38</v>
      </c>
      <c r="D24" s="152" t="s">
        <v>1679</v>
      </c>
      <c r="E24" s="135" t="s">
        <v>206</v>
      </c>
      <c r="G24" s="132" t="s">
        <v>214</v>
      </c>
      <c r="L24" s="153"/>
      <c r="M24" s="153">
        <v>0.24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1402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1402</v>
      </c>
    </row>
    <row r="32" spans="1:17" s="132" customFormat="1" ht="56.25" x14ac:dyDescent="0.2">
      <c r="A32" s="157" t="s">
        <v>225</v>
      </c>
      <c r="B32" s="158" t="s">
        <v>967</v>
      </c>
      <c r="C32" s="917" t="s">
        <v>968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238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968</v>
      </c>
    </row>
    <row r="33" spans="1:24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4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9.91</v>
      </c>
      <c r="K34" s="168" t="s">
        <v>520</v>
      </c>
      <c r="L34" s="169">
        <v>37.159999999999997</v>
      </c>
      <c r="M34" s="170" t="s">
        <v>31</v>
      </c>
      <c r="N34" s="171" t="s">
        <v>31</v>
      </c>
      <c r="S34" s="137" t="s">
        <v>255</v>
      </c>
    </row>
    <row r="35" spans="1:24" s="132" customFormat="1" x14ac:dyDescent="0.2">
      <c r="A35" s="167"/>
      <c r="B35" s="166" t="s">
        <v>235</v>
      </c>
      <c r="C35" s="904" t="s">
        <v>236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5.43</v>
      </c>
      <c r="K35" s="168" t="s">
        <v>520</v>
      </c>
      <c r="L35" s="169">
        <v>20.36</v>
      </c>
      <c r="M35" s="170" t="s">
        <v>31</v>
      </c>
      <c r="N35" s="171" t="s">
        <v>31</v>
      </c>
      <c r="S35" s="137" t="s">
        <v>236</v>
      </c>
    </row>
    <row r="36" spans="1:24" s="132" customFormat="1" x14ac:dyDescent="0.2">
      <c r="A36" s="167"/>
      <c r="B36" s="166" t="s">
        <v>238</v>
      </c>
      <c r="C36" s="904" t="s">
        <v>239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0.76</v>
      </c>
      <c r="K36" s="168" t="s">
        <v>520</v>
      </c>
      <c r="L36" s="169">
        <v>2.85</v>
      </c>
      <c r="M36" s="170" t="s">
        <v>31</v>
      </c>
      <c r="N36" s="171" t="s">
        <v>31</v>
      </c>
      <c r="S36" s="137" t="s">
        <v>239</v>
      </c>
    </row>
    <row r="37" spans="1:24" s="132" customFormat="1" x14ac:dyDescent="0.2">
      <c r="A37" s="167"/>
      <c r="B37" s="166" t="s">
        <v>256</v>
      </c>
      <c r="C37" s="904" t="s">
        <v>257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0.74</v>
      </c>
      <c r="K37" s="168" t="s">
        <v>31</v>
      </c>
      <c r="L37" s="169">
        <v>2.2200000000000002</v>
      </c>
      <c r="M37" s="170" t="s">
        <v>31</v>
      </c>
      <c r="N37" s="171" t="s">
        <v>31</v>
      </c>
      <c r="S37" s="137" t="s">
        <v>257</v>
      </c>
    </row>
    <row r="38" spans="1:24" s="132" customFormat="1" x14ac:dyDescent="0.2">
      <c r="A38" s="167"/>
      <c r="B38" s="166" t="s">
        <v>31</v>
      </c>
      <c r="C38" s="904" t="s">
        <v>258</v>
      </c>
      <c r="D38" s="904"/>
      <c r="E38" s="904"/>
      <c r="F38" s="168" t="s">
        <v>241</v>
      </c>
      <c r="G38" s="168" t="s">
        <v>849</v>
      </c>
      <c r="H38" s="168" t="s">
        <v>520</v>
      </c>
      <c r="I38" s="168" t="s">
        <v>1360</v>
      </c>
      <c r="J38" s="169" t="s">
        <v>31</v>
      </c>
      <c r="K38" s="168" t="s">
        <v>31</v>
      </c>
      <c r="L38" s="169" t="s">
        <v>31</v>
      </c>
      <c r="M38" s="170" t="s">
        <v>31</v>
      </c>
      <c r="N38" s="171" t="s">
        <v>31</v>
      </c>
      <c r="T38" s="137" t="s">
        <v>258</v>
      </c>
    </row>
    <row r="39" spans="1:24" s="132" customFormat="1" x14ac:dyDescent="0.2">
      <c r="A39" s="167"/>
      <c r="B39" s="166" t="s">
        <v>31</v>
      </c>
      <c r="C39" s="904" t="s">
        <v>240</v>
      </c>
      <c r="D39" s="904"/>
      <c r="E39" s="904"/>
      <c r="F39" s="168" t="s">
        <v>241</v>
      </c>
      <c r="G39" s="168" t="s">
        <v>736</v>
      </c>
      <c r="H39" s="168" t="s">
        <v>520</v>
      </c>
      <c r="I39" s="168" t="s">
        <v>1748</v>
      </c>
      <c r="J39" s="169" t="s">
        <v>31</v>
      </c>
      <c r="K39" s="168" t="s">
        <v>31</v>
      </c>
      <c r="L39" s="169" t="s">
        <v>31</v>
      </c>
      <c r="M39" s="170" t="s">
        <v>31</v>
      </c>
      <c r="N39" s="171" t="s">
        <v>31</v>
      </c>
      <c r="T39" s="137" t="s">
        <v>240</v>
      </c>
    </row>
    <row r="40" spans="1:24" s="132" customFormat="1" x14ac:dyDescent="0.2">
      <c r="A40" s="167"/>
      <c r="B40" s="166" t="s">
        <v>31</v>
      </c>
      <c r="C40" s="917" t="s">
        <v>244</v>
      </c>
      <c r="D40" s="917"/>
      <c r="E40" s="917"/>
      <c r="F40" s="159" t="s">
        <v>31</v>
      </c>
      <c r="G40" s="159" t="s">
        <v>31</v>
      </c>
      <c r="H40" s="159" t="s">
        <v>31</v>
      </c>
      <c r="I40" s="159" t="s">
        <v>31</v>
      </c>
      <c r="J40" s="160">
        <v>16.079999999999998</v>
      </c>
      <c r="K40" s="159" t="s">
        <v>31</v>
      </c>
      <c r="L40" s="160">
        <v>59.74</v>
      </c>
      <c r="M40" s="161" t="s">
        <v>31</v>
      </c>
      <c r="N40" s="162" t="s">
        <v>31</v>
      </c>
      <c r="U40" s="137" t="s">
        <v>244</v>
      </c>
    </row>
    <row r="41" spans="1:24" s="132" customFormat="1" x14ac:dyDescent="0.2">
      <c r="A41" s="167"/>
      <c r="B41" s="166" t="s">
        <v>31</v>
      </c>
      <c r="C41" s="904" t="s">
        <v>245</v>
      </c>
      <c r="D41" s="904"/>
      <c r="E41" s="904"/>
      <c r="F41" s="168" t="s">
        <v>31</v>
      </c>
      <c r="G41" s="168" t="s">
        <v>31</v>
      </c>
      <c r="H41" s="168" t="s">
        <v>31</v>
      </c>
      <c r="I41" s="168" t="s">
        <v>31</v>
      </c>
      <c r="J41" s="169" t="s">
        <v>31</v>
      </c>
      <c r="K41" s="168" t="s">
        <v>31</v>
      </c>
      <c r="L41" s="169">
        <v>40.01</v>
      </c>
      <c r="M41" s="170" t="s">
        <v>31</v>
      </c>
      <c r="N41" s="171" t="s">
        <v>31</v>
      </c>
      <c r="T41" s="137" t="s">
        <v>245</v>
      </c>
    </row>
    <row r="42" spans="1:24" s="132" customFormat="1" ht="22.5" x14ac:dyDescent="0.2">
      <c r="A42" s="167"/>
      <c r="B42" s="166" t="s">
        <v>892</v>
      </c>
      <c r="C42" s="904" t="s">
        <v>893</v>
      </c>
      <c r="D42" s="904"/>
      <c r="E42" s="904"/>
      <c r="F42" s="168" t="s">
        <v>144</v>
      </c>
      <c r="G42" s="168" t="s">
        <v>248</v>
      </c>
      <c r="H42" s="168" t="s">
        <v>31</v>
      </c>
      <c r="I42" s="168" t="s">
        <v>248</v>
      </c>
      <c r="J42" s="169" t="s">
        <v>31</v>
      </c>
      <c r="K42" s="168" t="s">
        <v>31</v>
      </c>
      <c r="L42" s="169">
        <v>38.01</v>
      </c>
      <c r="M42" s="170" t="s">
        <v>31</v>
      </c>
      <c r="N42" s="171" t="s">
        <v>31</v>
      </c>
      <c r="T42" s="137" t="s">
        <v>893</v>
      </c>
    </row>
    <row r="43" spans="1:24" s="132" customFormat="1" ht="22.5" x14ac:dyDescent="0.2">
      <c r="A43" s="167"/>
      <c r="B43" s="166" t="s">
        <v>894</v>
      </c>
      <c r="C43" s="904" t="s">
        <v>895</v>
      </c>
      <c r="D43" s="904"/>
      <c r="E43" s="904"/>
      <c r="F43" s="168" t="s">
        <v>144</v>
      </c>
      <c r="G43" s="168" t="s">
        <v>554</v>
      </c>
      <c r="H43" s="168" t="s">
        <v>31</v>
      </c>
      <c r="I43" s="168" t="s">
        <v>554</v>
      </c>
      <c r="J43" s="169" t="s">
        <v>31</v>
      </c>
      <c r="K43" s="168" t="s">
        <v>31</v>
      </c>
      <c r="L43" s="169">
        <v>26.01</v>
      </c>
      <c r="M43" s="170" t="s">
        <v>31</v>
      </c>
      <c r="N43" s="171" t="s">
        <v>31</v>
      </c>
      <c r="T43" s="137" t="s">
        <v>895</v>
      </c>
    </row>
    <row r="44" spans="1:24" s="132" customFormat="1" x14ac:dyDescent="0.2">
      <c r="A44" s="172"/>
      <c r="B44" s="173"/>
      <c r="C44" s="918" t="s">
        <v>252</v>
      </c>
      <c r="D44" s="918"/>
      <c r="E44" s="918"/>
      <c r="F44" s="174" t="s">
        <v>31</v>
      </c>
      <c r="G44" s="174" t="s">
        <v>31</v>
      </c>
      <c r="H44" s="174" t="s">
        <v>31</v>
      </c>
      <c r="I44" s="174" t="s">
        <v>31</v>
      </c>
      <c r="J44" s="175" t="s">
        <v>31</v>
      </c>
      <c r="K44" s="174" t="s">
        <v>31</v>
      </c>
      <c r="L44" s="175">
        <v>123.76</v>
      </c>
      <c r="M44" s="161" t="s">
        <v>31</v>
      </c>
      <c r="N44" s="176" t="s">
        <v>31</v>
      </c>
      <c r="V44" s="137" t="s">
        <v>252</v>
      </c>
    </row>
    <row r="45" spans="1:24" s="132" customFormat="1" x14ac:dyDescent="0.2">
      <c r="A45" s="157" t="s">
        <v>235</v>
      </c>
      <c r="B45" s="158" t="s">
        <v>3257</v>
      </c>
      <c r="C45" s="917" t="s">
        <v>3258</v>
      </c>
      <c r="D45" s="917"/>
      <c r="E45" s="917"/>
      <c r="F45" s="159" t="s">
        <v>965</v>
      </c>
      <c r="G45" s="159" t="s">
        <v>31</v>
      </c>
      <c r="H45" s="159" t="s">
        <v>31</v>
      </c>
      <c r="I45" s="159" t="s">
        <v>908</v>
      </c>
      <c r="J45" s="160">
        <v>279.2</v>
      </c>
      <c r="K45" s="159" t="s">
        <v>31</v>
      </c>
      <c r="L45" s="160">
        <v>83.76</v>
      </c>
      <c r="M45" s="161" t="s">
        <v>31</v>
      </c>
      <c r="N45" s="162" t="s">
        <v>31</v>
      </c>
      <c r="Q45" s="137" t="s">
        <v>3258</v>
      </c>
    </row>
    <row r="46" spans="1:24" s="132" customFormat="1" x14ac:dyDescent="0.2">
      <c r="A46" s="163"/>
      <c r="B46" s="164"/>
      <c r="C46" s="904" t="s">
        <v>979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W46" s="137" t="s">
        <v>979</v>
      </c>
    </row>
    <row r="47" spans="1:24" s="132" customFormat="1" ht="22.5" x14ac:dyDescent="0.2">
      <c r="A47" s="157" t="s">
        <v>238</v>
      </c>
      <c r="B47" s="158" t="s">
        <v>1010</v>
      </c>
      <c r="C47" s="917" t="s">
        <v>1414</v>
      </c>
      <c r="D47" s="917"/>
      <c r="E47" s="917"/>
      <c r="F47" s="159" t="s">
        <v>178</v>
      </c>
      <c r="G47" s="159" t="s">
        <v>31</v>
      </c>
      <c r="H47" s="159" t="s">
        <v>31</v>
      </c>
      <c r="I47" s="159" t="s">
        <v>238</v>
      </c>
      <c r="J47" s="160">
        <v>5.53</v>
      </c>
      <c r="K47" s="159" t="s">
        <v>787</v>
      </c>
      <c r="L47" s="160">
        <v>16.920000000000002</v>
      </c>
      <c r="M47" s="161" t="s">
        <v>31</v>
      </c>
      <c r="N47" s="162" t="s">
        <v>31</v>
      </c>
      <c r="Q47" s="137" t="s">
        <v>1414</v>
      </c>
    </row>
    <row r="48" spans="1:24" s="132" customFormat="1" x14ac:dyDescent="0.2">
      <c r="A48" s="163"/>
      <c r="B48" s="164"/>
      <c r="C48" s="904" t="s">
        <v>1784</v>
      </c>
      <c r="D48" s="904"/>
      <c r="E48" s="904"/>
      <c r="F48" s="904"/>
      <c r="G48" s="904"/>
      <c r="H48" s="904"/>
      <c r="I48" s="904"/>
      <c r="J48" s="904"/>
      <c r="K48" s="904"/>
      <c r="L48" s="904"/>
      <c r="M48" s="904"/>
      <c r="N48" s="912"/>
      <c r="X48" s="137" t="s">
        <v>1784</v>
      </c>
    </row>
    <row r="49" spans="1:24" s="132" customFormat="1" ht="22.5" x14ac:dyDescent="0.2">
      <c r="A49" s="165"/>
      <c r="B49" s="166" t="s">
        <v>789</v>
      </c>
      <c r="C49" s="904" t="s">
        <v>790</v>
      </c>
      <c r="D49" s="904"/>
      <c r="E49" s="904"/>
      <c r="F49" s="904"/>
      <c r="G49" s="904"/>
      <c r="H49" s="904"/>
      <c r="I49" s="904"/>
      <c r="J49" s="904"/>
      <c r="K49" s="904"/>
      <c r="L49" s="904"/>
      <c r="M49" s="904"/>
      <c r="N49" s="912"/>
      <c r="R49" s="137" t="s">
        <v>790</v>
      </c>
    </row>
    <row r="50" spans="1:24" s="132" customFormat="1" ht="45" x14ac:dyDescent="0.2">
      <c r="A50" s="157" t="s">
        <v>256</v>
      </c>
      <c r="B50" s="158" t="s">
        <v>906</v>
      </c>
      <c r="C50" s="917" t="s">
        <v>907</v>
      </c>
      <c r="D50" s="917"/>
      <c r="E50" s="917"/>
      <c r="F50" s="159" t="s">
        <v>650</v>
      </c>
      <c r="G50" s="159" t="s">
        <v>31</v>
      </c>
      <c r="H50" s="159" t="s">
        <v>31</v>
      </c>
      <c r="I50" s="159" t="s">
        <v>838</v>
      </c>
      <c r="J50" s="160" t="s">
        <v>31</v>
      </c>
      <c r="K50" s="159" t="s">
        <v>31</v>
      </c>
      <c r="L50" s="160" t="s">
        <v>31</v>
      </c>
      <c r="M50" s="161" t="s">
        <v>31</v>
      </c>
      <c r="N50" s="162" t="s">
        <v>31</v>
      </c>
      <c r="Q50" s="137" t="s">
        <v>907</v>
      </c>
    </row>
    <row r="51" spans="1:24" s="132" customFormat="1" x14ac:dyDescent="0.2">
      <c r="A51" s="163"/>
      <c r="B51" s="164"/>
      <c r="C51" s="904" t="s">
        <v>1147</v>
      </c>
      <c r="D51" s="904"/>
      <c r="E51" s="904"/>
      <c r="F51" s="904"/>
      <c r="G51" s="904"/>
      <c r="H51" s="904"/>
      <c r="I51" s="904"/>
      <c r="J51" s="904"/>
      <c r="K51" s="904"/>
      <c r="L51" s="904"/>
      <c r="M51" s="904"/>
      <c r="N51" s="912"/>
      <c r="W51" s="137" t="s">
        <v>1147</v>
      </c>
    </row>
    <row r="52" spans="1:24" s="132" customFormat="1" ht="22.5" x14ac:dyDescent="0.2">
      <c r="A52" s="165"/>
      <c r="B52" s="166" t="s">
        <v>231</v>
      </c>
      <c r="C52" s="904" t="s">
        <v>232</v>
      </c>
      <c r="D52" s="904"/>
      <c r="E52" s="904"/>
      <c r="F52" s="904"/>
      <c r="G52" s="904"/>
      <c r="H52" s="904"/>
      <c r="I52" s="904"/>
      <c r="J52" s="904"/>
      <c r="K52" s="904"/>
      <c r="L52" s="904"/>
      <c r="M52" s="904"/>
      <c r="N52" s="912"/>
      <c r="R52" s="137" t="s">
        <v>232</v>
      </c>
    </row>
    <row r="53" spans="1:24" s="132" customFormat="1" x14ac:dyDescent="0.2">
      <c r="A53" s="167"/>
      <c r="B53" s="166" t="s">
        <v>225</v>
      </c>
      <c r="C53" s="904" t="s">
        <v>255</v>
      </c>
      <c r="D53" s="904"/>
      <c r="E53" s="904"/>
      <c r="F53" s="168" t="s">
        <v>31</v>
      </c>
      <c r="G53" s="168" t="s">
        <v>31</v>
      </c>
      <c r="H53" s="168" t="s">
        <v>31</v>
      </c>
      <c r="I53" s="168" t="s">
        <v>31</v>
      </c>
      <c r="J53" s="169">
        <v>139.54</v>
      </c>
      <c r="K53" s="168" t="s">
        <v>520</v>
      </c>
      <c r="L53" s="169">
        <v>87.21</v>
      </c>
      <c r="M53" s="170" t="s">
        <v>31</v>
      </c>
      <c r="N53" s="171" t="s">
        <v>31</v>
      </c>
      <c r="S53" s="137" t="s">
        <v>255</v>
      </c>
    </row>
    <row r="54" spans="1:24" s="132" customFormat="1" x14ac:dyDescent="0.2">
      <c r="A54" s="167"/>
      <c r="B54" s="166" t="s">
        <v>256</v>
      </c>
      <c r="C54" s="904" t="s">
        <v>257</v>
      </c>
      <c r="D54" s="904"/>
      <c r="E54" s="904"/>
      <c r="F54" s="168" t="s">
        <v>31</v>
      </c>
      <c r="G54" s="168" t="s">
        <v>31</v>
      </c>
      <c r="H54" s="168" t="s">
        <v>31</v>
      </c>
      <c r="I54" s="168" t="s">
        <v>31</v>
      </c>
      <c r="J54" s="169">
        <v>16.79</v>
      </c>
      <c r="K54" s="168" t="s">
        <v>31</v>
      </c>
      <c r="L54" s="169">
        <v>8.4</v>
      </c>
      <c r="M54" s="170" t="s">
        <v>31</v>
      </c>
      <c r="N54" s="171" t="s">
        <v>31</v>
      </c>
      <c r="S54" s="137" t="s">
        <v>257</v>
      </c>
    </row>
    <row r="55" spans="1:24" s="132" customFormat="1" x14ac:dyDescent="0.2">
      <c r="A55" s="167"/>
      <c r="B55" s="166" t="s">
        <v>31</v>
      </c>
      <c r="C55" s="904" t="s">
        <v>258</v>
      </c>
      <c r="D55" s="904"/>
      <c r="E55" s="904"/>
      <c r="F55" s="168" t="s">
        <v>241</v>
      </c>
      <c r="G55" s="168" t="s">
        <v>910</v>
      </c>
      <c r="H55" s="168" t="s">
        <v>520</v>
      </c>
      <c r="I55" s="168" t="s">
        <v>1232</v>
      </c>
      <c r="J55" s="169" t="s">
        <v>31</v>
      </c>
      <c r="K55" s="168" t="s">
        <v>31</v>
      </c>
      <c r="L55" s="169" t="s">
        <v>31</v>
      </c>
      <c r="M55" s="170" t="s">
        <v>31</v>
      </c>
      <c r="N55" s="171" t="s">
        <v>31</v>
      </c>
      <c r="T55" s="137" t="s">
        <v>258</v>
      </c>
    </row>
    <row r="56" spans="1:24" s="132" customFormat="1" x14ac:dyDescent="0.2">
      <c r="A56" s="167"/>
      <c r="B56" s="166" t="s">
        <v>31</v>
      </c>
      <c r="C56" s="917" t="s">
        <v>244</v>
      </c>
      <c r="D56" s="917"/>
      <c r="E56" s="917"/>
      <c r="F56" s="159" t="s">
        <v>31</v>
      </c>
      <c r="G56" s="159" t="s">
        <v>31</v>
      </c>
      <c r="H56" s="159" t="s">
        <v>31</v>
      </c>
      <c r="I56" s="159" t="s">
        <v>31</v>
      </c>
      <c r="J56" s="160">
        <v>156.33000000000001</v>
      </c>
      <c r="K56" s="159" t="s">
        <v>31</v>
      </c>
      <c r="L56" s="160">
        <v>95.61</v>
      </c>
      <c r="M56" s="161" t="s">
        <v>31</v>
      </c>
      <c r="N56" s="162" t="s">
        <v>31</v>
      </c>
      <c r="U56" s="137" t="s">
        <v>244</v>
      </c>
    </row>
    <row r="57" spans="1:24" s="132" customFormat="1" x14ac:dyDescent="0.2">
      <c r="A57" s="167"/>
      <c r="B57" s="166" t="s">
        <v>31</v>
      </c>
      <c r="C57" s="904" t="s">
        <v>245</v>
      </c>
      <c r="D57" s="904"/>
      <c r="E57" s="904"/>
      <c r="F57" s="168" t="s">
        <v>31</v>
      </c>
      <c r="G57" s="168" t="s">
        <v>31</v>
      </c>
      <c r="H57" s="168" t="s">
        <v>31</v>
      </c>
      <c r="I57" s="168" t="s">
        <v>31</v>
      </c>
      <c r="J57" s="169" t="s">
        <v>31</v>
      </c>
      <c r="K57" s="168" t="s">
        <v>31</v>
      </c>
      <c r="L57" s="169">
        <v>87.21</v>
      </c>
      <c r="M57" s="170" t="s">
        <v>31</v>
      </c>
      <c r="N57" s="171" t="s">
        <v>31</v>
      </c>
      <c r="T57" s="137" t="s">
        <v>245</v>
      </c>
    </row>
    <row r="58" spans="1:24" s="132" customFormat="1" ht="22.5" x14ac:dyDescent="0.2">
      <c r="A58" s="167"/>
      <c r="B58" s="166" t="s">
        <v>892</v>
      </c>
      <c r="C58" s="904" t="s">
        <v>893</v>
      </c>
      <c r="D58" s="904"/>
      <c r="E58" s="904"/>
      <c r="F58" s="168" t="s">
        <v>144</v>
      </c>
      <c r="G58" s="168" t="s">
        <v>248</v>
      </c>
      <c r="H58" s="168" t="s">
        <v>31</v>
      </c>
      <c r="I58" s="168" t="s">
        <v>248</v>
      </c>
      <c r="J58" s="169" t="s">
        <v>31</v>
      </c>
      <c r="K58" s="168" t="s">
        <v>31</v>
      </c>
      <c r="L58" s="169">
        <v>82.85</v>
      </c>
      <c r="M58" s="170" t="s">
        <v>31</v>
      </c>
      <c r="N58" s="171" t="s">
        <v>31</v>
      </c>
      <c r="T58" s="137" t="s">
        <v>893</v>
      </c>
    </row>
    <row r="59" spans="1:24" s="132" customFormat="1" ht="22.5" x14ac:dyDescent="0.2">
      <c r="A59" s="167"/>
      <c r="B59" s="166" t="s">
        <v>894</v>
      </c>
      <c r="C59" s="904" t="s">
        <v>895</v>
      </c>
      <c r="D59" s="904"/>
      <c r="E59" s="904"/>
      <c r="F59" s="168" t="s">
        <v>144</v>
      </c>
      <c r="G59" s="168" t="s">
        <v>554</v>
      </c>
      <c r="H59" s="168" t="s">
        <v>31</v>
      </c>
      <c r="I59" s="168" t="s">
        <v>554</v>
      </c>
      <c r="J59" s="169" t="s">
        <v>31</v>
      </c>
      <c r="K59" s="168" t="s">
        <v>31</v>
      </c>
      <c r="L59" s="169">
        <v>56.69</v>
      </c>
      <c r="M59" s="170" t="s">
        <v>31</v>
      </c>
      <c r="N59" s="171" t="s">
        <v>31</v>
      </c>
      <c r="T59" s="137" t="s">
        <v>895</v>
      </c>
    </row>
    <row r="60" spans="1:24" s="132" customFormat="1" x14ac:dyDescent="0.2">
      <c r="A60" s="172"/>
      <c r="B60" s="173"/>
      <c r="C60" s="918" t="s">
        <v>252</v>
      </c>
      <c r="D60" s="918"/>
      <c r="E60" s="918"/>
      <c r="F60" s="174" t="s">
        <v>31</v>
      </c>
      <c r="G60" s="174" t="s">
        <v>31</v>
      </c>
      <c r="H60" s="174" t="s">
        <v>31</v>
      </c>
      <c r="I60" s="174" t="s">
        <v>31</v>
      </c>
      <c r="J60" s="175" t="s">
        <v>31</v>
      </c>
      <c r="K60" s="174" t="s">
        <v>31</v>
      </c>
      <c r="L60" s="175">
        <v>235.15</v>
      </c>
      <c r="M60" s="161" t="s">
        <v>31</v>
      </c>
      <c r="N60" s="176" t="s">
        <v>31</v>
      </c>
      <c r="V60" s="137" t="s">
        <v>252</v>
      </c>
    </row>
    <row r="61" spans="1:24" s="132" customFormat="1" ht="33.75" x14ac:dyDescent="0.2">
      <c r="A61" s="157" t="s">
        <v>285</v>
      </c>
      <c r="B61" s="158" t="s">
        <v>3248</v>
      </c>
      <c r="C61" s="917" t="s">
        <v>3249</v>
      </c>
      <c r="D61" s="917"/>
      <c r="E61" s="917"/>
      <c r="F61" s="159" t="s">
        <v>744</v>
      </c>
      <c r="G61" s="159" t="s">
        <v>31</v>
      </c>
      <c r="H61" s="159" t="s">
        <v>31</v>
      </c>
      <c r="I61" s="159" t="s">
        <v>1235</v>
      </c>
      <c r="J61" s="160">
        <v>2.2400000000000002</v>
      </c>
      <c r="K61" s="159" t="s">
        <v>31</v>
      </c>
      <c r="L61" s="160">
        <v>114.24</v>
      </c>
      <c r="M61" s="161" t="s">
        <v>31</v>
      </c>
      <c r="N61" s="162" t="s">
        <v>31</v>
      </c>
      <c r="Q61" s="137" t="s">
        <v>3249</v>
      </c>
    </row>
    <row r="62" spans="1:24" s="132" customFormat="1" x14ac:dyDescent="0.2">
      <c r="A62" s="163"/>
      <c r="B62" s="164"/>
      <c r="C62" s="904" t="s">
        <v>1236</v>
      </c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12"/>
      <c r="W62" s="137" t="s">
        <v>1236</v>
      </c>
    </row>
    <row r="63" spans="1:24" s="132" customFormat="1" ht="22.5" x14ac:dyDescent="0.2">
      <c r="A63" s="157" t="s">
        <v>295</v>
      </c>
      <c r="B63" s="158" t="s">
        <v>916</v>
      </c>
      <c r="C63" s="917" t="s">
        <v>917</v>
      </c>
      <c r="D63" s="917"/>
      <c r="E63" s="917"/>
      <c r="F63" s="159" t="s">
        <v>178</v>
      </c>
      <c r="G63" s="159" t="s">
        <v>31</v>
      </c>
      <c r="H63" s="159" t="s">
        <v>31</v>
      </c>
      <c r="I63" s="159" t="s">
        <v>2280</v>
      </c>
      <c r="J63" s="160">
        <v>0.82</v>
      </c>
      <c r="K63" s="159" t="s">
        <v>787</v>
      </c>
      <c r="L63" s="160">
        <v>125.46</v>
      </c>
      <c r="M63" s="161" t="s">
        <v>31</v>
      </c>
      <c r="N63" s="162" t="s">
        <v>31</v>
      </c>
      <c r="Q63" s="137" t="s">
        <v>917</v>
      </c>
    </row>
    <row r="64" spans="1:24" s="132" customFormat="1" x14ac:dyDescent="0.2">
      <c r="A64" s="163"/>
      <c r="B64" s="164"/>
      <c r="C64" s="904" t="s">
        <v>918</v>
      </c>
      <c r="D64" s="904"/>
      <c r="E64" s="904"/>
      <c r="F64" s="904"/>
      <c r="G64" s="904"/>
      <c r="H64" s="904"/>
      <c r="I64" s="904"/>
      <c r="J64" s="904"/>
      <c r="K64" s="904"/>
      <c r="L64" s="904"/>
      <c r="M64" s="904"/>
      <c r="N64" s="912"/>
      <c r="X64" s="137" t="s">
        <v>918</v>
      </c>
    </row>
    <row r="65" spans="1:23" s="132" customFormat="1" ht="22.5" x14ac:dyDescent="0.2">
      <c r="A65" s="165"/>
      <c r="B65" s="166" t="s">
        <v>789</v>
      </c>
      <c r="C65" s="904" t="s">
        <v>790</v>
      </c>
      <c r="D65" s="904"/>
      <c r="E65" s="904"/>
      <c r="F65" s="904"/>
      <c r="G65" s="904"/>
      <c r="H65" s="904"/>
      <c r="I65" s="904"/>
      <c r="J65" s="904"/>
      <c r="K65" s="904"/>
      <c r="L65" s="904"/>
      <c r="M65" s="904"/>
      <c r="N65" s="912"/>
      <c r="R65" s="137" t="s">
        <v>790</v>
      </c>
    </row>
    <row r="66" spans="1:23" s="132" customFormat="1" ht="45" x14ac:dyDescent="0.2">
      <c r="A66" s="157" t="s">
        <v>304</v>
      </c>
      <c r="B66" s="158" t="s">
        <v>926</v>
      </c>
      <c r="C66" s="917" t="s">
        <v>927</v>
      </c>
      <c r="D66" s="917"/>
      <c r="E66" s="917"/>
      <c r="F66" s="159" t="s">
        <v>650</v>
      </c>
      <c r="G66" s="159" t="s">
        <v>31</v>
      </c>
      <c r="H66" s="159" t="s">
        <v>31</v>
      </c>
      <c r="I66" s="159" t="s">
        <v>838</v>
      </c>
      <c r="J66" s="160" t="s">
        <v>31</v>
      </c>
      <c r="K66" s="159" t="s">
        <v>31</v>
      </c>
      <c r="L66" s="160" t="s">
        <v>31</v>
      </c>
      <c r="M66" s="161" t="s">
        <v>31</v>
      </c>
      <c r="N66" s="162" t="s">
        <v>31</v>
      </c>
      <c r="Q66" s="137" t="s">
        <v>927</v>
      </c>
    </row>
    <row r="67" spans="1:23" s="132" customFormat="1" x14ac:dyDescent="0.2">
      <c r="A67" s="163"/>
      <c r="B67" s="164"/>
      <c r="C67" s="904" t="s">
        <v>1147</v>
      </c>
      <c r="D67" s="904"/>
      <c r="E67" s="904"/>
      <c r="F67" s="904"/>
      <c r="G67" s="904"/>
      <c r="H67" s="904"/>
      <c r="I67" s="904"/>
      <c r="J67" s="904"/>
      <c r="K67" s="904"/>
      <c r="L67" s="904"/>
      <c r="M67" s="904"/>
      <c r="N67" s="912"/>
      <c r="W67" s="137" t="s">
        <v>1147</v>
      </c>
    </row>
    <row r="68" spans="1:23" s="132" customFormat="1" ht="22.5" x14ac:dyDescent="0.2">
      <c r="A68" s="165"/>
      <c r="B68" s="166" t="s">
        <v>231</v>
      </c>
      <c r="C68" s="904" t="s">
        <v>232</v>
      </c>
      <c r="D68" s="904"/>
      <c r="E68" s="904"/>
      <c r="F68" s="904"/>
      <c r="G68" s="904"/>
      <c r="H68" s="904"/>
      <c r="I68" s="904"/>
      <c r="J68" s="904"/>
      <c r="K68" s="904"/>
      <c r="L68" s="904"/>
      <c r="M68" s="904"/>
      <c r="N68" s="912"/>
      <c r="R68" s="137" t="s">
        <v>232</v>
      </c>
    </row>
    <row r="69" spans="1:23" s="132" customFormat="1" x14ac:dyDescent="0.2">
      <c r="A69" s="167"/>
      <c r="B69" s="166" t="s">
        <v>225</v>
      </c>
      <c r="C69" s="904" t="s">
        <v>255</v>
      </c>
      <c r="D69" s="904"/>
      <c r="E69" s="904"/>
      <c r="F69" s="168" t="s">
        <v>31</v>
      </c>
      <c r="G69" s="168" t="s">
        <v>31</v>
      </c>
      <c r="H69" s="168" t="s">
        <v>31</v>
      </c>
      <c r="I69" s="168" t="s">
        <v>31</v>
      </c>
      <c r="J69" s="169">
        <v>42.21</v>
      </c>
      <c r="K69" s="168" t="s">
        <v>520</v>
      </c>
      <c r="L69" s="169">
        <v>26.38</v>
      </c>
      <c r="M69" s="170" t="s">
        <v>31</v>
      </c>
      <c r="N69" s="171" t="s">
        <v>31</v>
      </c>
      <c r="S69" s="137" t="s">
        <v>255</v>
      </c>
    </row>
    <row r="70" spans="1:23" s="132" customFormat="1" x14ac:dyDescent="0.2">
      <c r="A70" s="167"/>
      <c r="B70" s="166" t="s">
        <v>235</v>
      </c>
      <c r="C70" s="904" t="s">
        <v>236</v>
      </c>
      <c r="D70" s="904"/>
      <c r="E70" s="904"/>
      <c r="F70" s="168" t="s">
        <v>31</v>
      </c>
      <c r="G70" s="168" t="s">
        <v>31</v>
      </c>
      <c r="H70" s="168" t="s">
        <v>31</v>
      </c>
      <c r="I70" s="168" t="s">
        <v>31</v>
      </c>
      <c r="J70" s="169">
        <v>1.81</v>
      </c>
      <c r="K70" s="168" t="s">
        <v>520</v>
      </c>
      <c r="L70" s="169">
        <v>1.1299999999999999</v>
      </c>
      <c r="M70" s="170" t="s">
        <v>31</v>
      </c>
      <c r="N70" s="171" t="s">
        <v>31</v>
      </c>
      <c r="S70" s="137" t="s">
        <v>236</v>
      </c>
    </row>
    <row r="71" spans="1:23" s="132" customFormat="1" x14ac:dyDescent="0.2">
      <c r="A71" s="167"/>
      <c r="B71" s="166" t="s">
        <v>238</v>
      </c>
      <c r="C71" s="904" t="s">
        <v>239</v>
      </c>
      <c r="D71" s="904"/>
      <c r="E71" s="904"/>
      <c r="F71" s="168" t="s">
        <v>31</v>
      </c>
      <c r="G71" s="168" t="s">
        <v>31</v>
      </c>
      <c r="H71" s="168" t="s">
        <v>31</v>
      </c>
      <c r="I71" s="168" t="s">
        <v>31</v>
      </c>
      <c r="J71" s="169">
        <v>0.26</v>
      </c>
      <c r="K71" s="168" t="s">
        <v>520</v>
      </c>
      <c r="L71" s="169">
        <v>0.16</v>
      </c>
      <c r="M71" s="170" t="s">
        <v>31</v>
      </c>
      <c r="N71" s="171" t="s">
        <v>31</v>
      </c>
      <c r="S71" s="137" t="s">
        <v>239</v>
      </c>
    </row>
    <row r="72" spans="1:23" s="132" customFormat="1" x14ac:dyDescent="0.2">
      <c r="A72" s="167"/>
      <c r="B72" s="166" t="s">
        <v>256</v>
      </c>
      <c r="C72" s="904" t="s">
        <v>257</v>
      </c>
      <c r="D72" s="904"/>
      <c r="E72" s="904"/>
      <c r="F72" s="168" t="s">
        <v>31</v>
      </c>
      <c r="G72" s="168" t="s">
        <v>31</v>
      </c>
      <c r="H72" s="168" t="s">
        <v>31</v>
      </c>
      <c r="I72" s="168" t="s">
        <v>31</v>
      </c>
      <c r="J72" s="169">
        <v>11.27</v>
      </c>
      <c r="K72" s="168" t="s">
        <v>31</v>
      </c>
      <c r="L72" s="169">
        <v>5.64</v>
      </c>
      <c r="M72" s="170" t="s">
        <v>31</v>
      </c>
      <c r="N72" s="171" t="s">
        <v>31</v>
      </c>
      <c r="S72" s="137" t="s">
        <v>257</v>
      </c>
    </row>
    <row r="73" spans="1:23" s="132" customFormat="1" x14ac:dyDescent="0.2">
      <c r="A73" s="167"/>
      <c r="B73" s="166" t="s">
        <v>31</v>
      </c>
      <c r="C73" s="904" t="s">
        <v>258</v>
      </c>
      <c r="D73" s="904"/>
      <c r="E73" s="904"/>
      <c r="F73" s="168" t="s">
        <v>241</v>
      </c>
      <c r="G73" s="168" t="s">
        <v>928</v>
      </c>
      <c r="H73" s="168" t="s">
        <v>520</v>
      </c>
      <c r="I73" s="168" t="s">
        <v>1237</v>
      </c>
      <c r="J73" s="169" t="s">
        <v>31</v>
      </c>
      <c r="K73" s="168" t="s">
        <v>31</v>
      </c>
      <c r="L73" s="169" t="s">
        <v>31</v>
      </c>
      <c r="M73" s="170" t="s">
        <v>31</v>
      </c>
      <c r="N73" s="171" t="s">
        <v>31</v>
      </c>
      <c r="T73" s="137" t="s">
        <v>258</v>
      </c>
    </row>
    <row r="74" spans="1:23" s="132" customFormat="1" x14ac:dyDescent="0.2">
      <c r="A74" s="167"/>
      <c r="B74" s="166" t="s">
        <v>31</v>
      </c>
      <c r="C74" s="904" t="s">
        <v>240</v>
      </c>
      <c r="D74" s="904"/>
      <c r="E74" s="904"/>
      <c r="F74" s="168" t="s">
        <v>241</v>
      </c>
      <c r="G74" s="168" t="s">
        <v>925</v>
      </c>
      <c r="H74" s="168" t="s">
        <v>520</v>
      </c>
      <c r="I74" s="168" t="s">
        <v>852</v>
      </c>
      <c r="J74" s="169" t="s">
        <v>31</v>
      </c>
      <c r="K74" s="168" t="s">
        <v>31</v>
      </c>
      <c r="L74" s="169" t="s">
        <v>31</v>
      </c>
      <c r="M74" s="170" t="s">
        <v>31</v>
      </c>
      <c r="N74" s="171" t="s">
        <v>31</v>
      </c>
      <c r="T74" s="137" t="s">
        <v>240</v>
      </c>
    </row>
    <row r="75" spans="1:23" s="132" customFormat="1" x14ac:dyDescent="0.2">
      <c r="A75" s="167"/>
      <c r="B75" s="166" t="s">
        <v>31</v>
      </c>
      <c r="C75" s="917" t="s">
        <v>244</v>
      </c>
      <c r="D75" s="917"/>
      <c r="E75" s="917"/>
      <c r="F75" s="159" t="s">
        <v>31</v>
      </c>
      <c r="G75" s="159" t="s">
        <v>31</v>
      </c>
      <c r="H75" s="159" t="s">
        <v>31</v>
      </c>
      <c r="I75" s="159" t="s">
        <v>31</v>
      </c>
      <c r="J75" s="160">
        <v>55.29</v>
      </c>
      <c r="K75" s="159" t="s">
        <v>31</v>
      </c>
      <c r="L75" s="160">
        <v>33.15</v>
      </c>
      <c r="M75" s="161" t="s">
        <v>31</v>
      </c>
      <c r="N75" s="162" t="s">
        <v>31</v>
      </c>
      <c r="U75" s="137" t="s">
        <v>244</v>
      </c>
    </row>
    <row r="76" spans="1:23" s="132" customFormat="1" x14ac:dyDescent="0.2">
      <c r="A76" s="167"/>
      <c r="B76" s="166" t="s">
        <v>31</v>
      </c>
      <c r="C76" s="904" t="s">
        <v>245</v>
      </c>
      <c r="D76" s="904"/>
      <c r="E76" s="904"/>
      <c r="F76" s="168" t="s">
        <v>31</v>
      </c>
      <c r="G76" s="168" t="s">
        <v>31</v>
      </c>
      <c r="H76" s="168" t="s">
        <v>31</v>
      </c>
      <c r="I76" s="168" t="s">
        <v>31</v>
      </c>
      <c r="J76" s="169" t="s">
        <v>31</v>
      </c>
      <c r="K76" s="168" t="s">
        <v>31</v>
      </c>
      <c r="L76" s="169">
        <v>26.54</v>
      </c>
      <c r="M76" s="170" t="s">
        <v>31</v>
      </c>
      <c r="N76" s="171" t="s">
        <v>31</v>
      </c>
      <c r="T76" s="137" t="s">
        <v>245</v>
      </c>
    </row>
    <row r="77" spans="1:23" s="132" customFormat="1" ht="22.5" x14ac:dyDescent="0.2">
      <c r="A77" s="167"/>
      <c r="B77" s="166" t="s">
        <v>892</v>
      </c>
      <c r="C77" s="904" t="s">
        <v>893</v>
      </c>
      <c r="D77" s="904"/>
      <c r="E77" s="904"/>
      <c r="F77" s="168" t="s">
        <v>144</v>
      </c>
      <c r="G77" s="168" t="s">
        <v>248</v>
      </c>
      <c r="H77" s="168" t="s">
        <v>31</v>
      </c>
      <c r="I77" s="168" t="s">
        <v>248</v>
      </c>
      <c r="J77" s="169" t="s">
        <v>31</v>
      </c>
      <c r="K77" s="168" t="s">
        <v>31</v>
      </c>
      <c r="L77" s="169">
        <v>25.21</v>
      </c>
      <c r="M77" s="170" t="s">
        <v>31</v>
      </c>
      <c r="N77" s="171" t="s">
        <v>31</v>
      </c>
      <c r="T77" s="137" t="s">
        <v>893</v>
      </c>
    </row>
    <row r="78" spans="1:23" s="132" customFormat="1" ht="22.5" x14ac:dyDescent="0.2">
      <c r="A78" s="167"/>
      <c r="B78" s="166" t="s">
        <v>894</v>
      </c>
      <c r="C78" s="904" t="s">
        <v>895</v>
      </c>
      <c r="D78" s="904"/>
      <c r="E78" s="904"/>
      <c r="F78" s="168" t="s">
        <v>144</v>
      </c>
      <c r="G78" s="168" t="s">
        <v>554</v>
      </c>
      <c r="H78" s="168" t="s">
        <v>31</v>
      </c>
      <c r="I78" s="168" t="s">
        <v>554</v>
      </c>
      <c r="J78" s="169" t="s">
        <v>31</v>
      </c>
      <c r="K78" s="168" t="s">
        <v>31</v>
      </c>
      <c r="L78" s="169">
        <v>17.25</v>
      </c>
      <c r="M78" s="170" t="s">
        <v>31</v>
      </c>
      <c r="N78" s="171" t="s">
        <v>31</v>
      </c>
      <c r="T78" s="137" t="s">
        <v>895</v>
      </c>
    </row>
    <row r="79" spans="1:23" s="132" customFormat="1" x14ac:dyDescent="0.2">
      <c r="A79" s="172"/>
      <c r="B79" s="173"/>
      <c r="C79" s="918" t="s">
        <v>252</v>
      </c>
      <c r="D79" s="918"/>
      <c r="E79" s="918"/>
      <c r="F79" s="174" t="s">
        <v>31</v>
      </c>
      <c r="G79" s="174" t="s">
        <v>31</v>
      </c>
      <c r="H79" s="174" t="s">
        <v>31</v>
      </c>
      <c r="I79" s="174" t="s">
        <v>31</v>
      </c>
      <c r="J79" s="175" t="s">
        <v>31</v>
      </c>
      <c r="K79" s="174" t="s">
        <v>31</v>
      </c>
      <c r="L79" s="175">
        <v>75.61</v>
      </c>
      <c r="M79" s="161" t="s">
        <v>31</v>
      </c>
      <c r="N79" s="176" t="s">
        <v>31</v>
      </c>
      <c r="V79" s="137" t="s">
        <v>252</v>
      </c>
    </row>
    <row r="80" spans="1:23" s="132" customFormat="1" ht="22.5" x14ac:dyDescent="0.2">
      <c r="A80" s="157" t="s">
        <v>309</v>
      </c>
      <c r="B80" s="158" t="s">
        <v>3250</v>
      </c>
      <c r="C80" s="917" t="s">
        <v>3251</v>
      </c>
      <c r="D80" s="917"/>
      <c r="E80" s="917"/>
      <c r="F80" s="159" t="s">
        <v>744</v>
      </c>
      <c r="G80" s="159" t="s">
        <v>31</v>
      </c>
      <c r="H80" s="159" t="s">
        <v>31</v>
      </c>
      <c r="I80" s="159" t="s">
        <v>1235</v>
      </c>
      <c r="J80" s="160">
        <v>36.22</v>
      </c>
      <c r="K80" s="159" t="s">
        <v>787</v>
      </c>
      <c r="L80" s="160">
        <v>1884.16</v>
      </c>
      <c r="M80" s="161" t="s">
        <v>31</v>
      </c>
      <c r="N80" s="162" t="s">
        <v>31</v>
      </c>
      <c r="Q80" s="137" t="s">
        <v>3251</v>
      </c>
    </row>
    <row r="81" spans="1:26" s="132" customFormat="1" x14ac:dyDescent="0.2">
      <c r="A81" s="163"/>
      <c r="B81" s="164"/>
      <c r="C81" s="904" t="s">
        <v>1236</v>
      </c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12"/>
      <c r="W81" s="137" t="s">
        <v>1236</v>
      </c>
    </row>
    <row r="82" spans="1:26" s="132" customFormat="1" x14ac:dyDescent="0.2">
      <c r="A82" s="163"/>
      <c r="B82" s="164"/>
      <c r="C82" s="904" t="s">
        <v>3252</v>
      </c>
      <c r="D82" s="904"/>
      <c r="E82" s="904"/>
      <c r="F82" s="904"/>
      <c r="G82" s="904"/>
      <c r="H82" s="904"/>
      <c r="I82" s="904"/>
      <c r="J82" s="904"/>
      <c r="K82" s="904"/>
      <c r="L82" s="904"/>
      <c r="M82" s="904"/>
      <c r="N82" s="912"/>
      <c r="X82" s="137" t="s">
        <v>3252</v>
      </c>
    </row>
    <row r="83" spans="1:26" s="132" customFormat="1" ht="22.5" x14ac:dyDescent="0.2">
      <c r="A83" s="165"/>
      <c r="B83" s="166" t="s">
        <v>789</v>
      </c>
      <c r="C83" s="904" t="s">
        <v>790</v>
      </c>
      <c r="D83" s="904"/>
      <c r="E83" s="904"/>
      <c r="F83" s="904"/>
      <c r="G83" s="904"/>
      <c r="H83" s="904"/>
      <c r="I83" s="904"/>
      <c r="J83" s="904"/>
      <c r="K83" s="904"/>
      <c r="L83" s="904"/>
      <c r="M83" s="904"/>
      <c r="N83" s="912"/>
      <c r="R83" s="137" t="s">
        <v>790</v>
      </c>
    </row>
    <row r="84" spans="1:26" s="132" customFormat="1" ht="1.5" customHeight="1" x14ac:dyDescent="0.2">
      <c r="A84" s="177"/>
      <c r="B84" s="173"/>
      <c r="C84" s="173"/>
      <c r="D84" s="173"/>
      <c r="E84" s="173"/>
      <c r="F84" s="177"/>
      <c r="G84" s="177"/>
      <c r="H84" s="177"/>
      <c r="I84" s="177"/>
      <c r="J84" s="178"/>
      <c r="K84" s="177"/>
      <c r="L84" s="178"/>
      <c r="M84" s="168"/>
      <c r="N84" s="178"/>
    </row>
    <row r="85" spans="1:26" s="132" customFormat="1" ht="2.25" customHeight="1" x14ac:dyDescent="0.2"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91"/>
      <c r="M85" s="192"/>
      <c r="N85" s="193"/>
    </row>
    <row r="86" spans="1:26" s="132" customFormat="1" x14ac:dyDescent="0.2">
      <c r="A86" s="179"/>
      <c r="B86" s="180" t="s">
        <v>31</v>
      </c>
      <c r="C86" s="918" t="s">
        <v>466</v>
      </c>
      <c r="D86" s="918"/>
      <c r="E86" s="918"/>
      <c r="F86" s="918"/>
      <c r="G86" s="918"/>
      <c r="H86" s="918"/>
      <c r="I86" s="918"/>
      <c r="J86" s="918"/>
      <c r="K86" s="918"/>
      <c r="L86" s="181" t="s">
        <v>31</v>
      </c>
      <c r="M86" s="182" t="s">
        <v>31</v>
      </c>
      <c r="N86" s="183" t="s">
        <v>31</v>
      </c>
      <c r="Y86" s="137" t="s">
        <v>466</v>
      </c>
    </row>
    <row r="87" spans="1:26" s="132" customFormat="1" x14ac:dyDescent="0.2">
      <c r="A87" s="184"/>
      <c r="B87" s="166" t="s">
        <v>225</v>
      </c>
      <c r="C87" s="904" t="s">
        <v>808</v>
      </c>
      <c r="D87" s="904"/>
      <c r="E87" s="904"/>
      <c r="F87" s="904"/>
      <c r="G87" s="904"/>
      <c r="H87" s="904"/>
      <c r="I87" s="904"/>
      <c r="J87" s="904"/>
      <c r="K87" s="904"/>
      <c r="L87" s="185">
        <v>2575.3000000000002</v>
      </c>
      <c r="M87" s="186">
        <v>7.3</v>
      </c>
      <c r="N87" s="187">
        <v>18800</v>
      </c>
      <c r="Z87" s="137" t="s">
        <v>808</v>
      </c>
    </row>
    <row r="88" spans="1:26" s="132" customFormat="1" x14ac:dyDescent="0.2">
      <c r="A88" s="184"/>
      <c r="B88" s="166" t="s">
        <v>31</v>
      </c>
      <c r="C88" s="904" t="s">
        <v>270</v>
      </c>
      <c r="D88" s="904"/>
      <c r="E88" s="904"/>
      <c r="F88" s="904"/>
      <c r="G88" s="904"/>
      <c r="H88" s="904"/>
      <c r="I88" s="904"/>
      <c r="J88" s="904"/>
      <c r="K88" s="904"/>
      <c r="L88" s="185" t="s">
        <v>31</v>
      </c>
      <c r="M88" s="186" t="s">
        <v>31</v>
      </c>
      <c r="N88" s="187" t="s">
        <v>31</v>
      </c>
      <c r="Z88" s="137" t="s">
        <v>270</v>
      </c>
    </row>
    <row r="89" spans="1:26" s="132" customFormat="1" x14ac:dyDescent="0.2">
      <c r="A89" s="184"/>
      <c r="B89" s="166" t="s">
        <v>31</v>
      </c>
      <c r="C89" s="904" t="s">
        <v>271</v>
      </c>
      <c r="D89" s="904"/>
      <c r="E89" s="904"/>
      <c r="F89" s="904"/>
      <c r="G89" s="904"/>
      <c r="H89" s="904"/>
      <c r="I89" s="904"/>
      <c r="J89" s="904"/>
      <c r="K89" s="904"/>
      <c r="L89" s="185">
        <v>150.75</v>
      </c>
      <c r="M89" s="186" t="s">
        <v>31</v>
      </c>
      <c r="N89" s="187" t="s">
        <v>31</v>
      </c>
      <c r="Z89" s="137" t="s">
        <v>271</v>
      </c>
    </row>
    <row r="90" spans="1:26" s="132" customFormat="1" x14ac:dyDescent="0.2">
      <c r="A90" s="184"/>
      <c r="B90" s="166" t="s">
        <v>31</v>
      </c>
      <c r="C90" s="904" t="s">
        <v>272</v>
      </c>
      <c r="D90" s="904"/>
      <c r="E90" s="904"/>
      <c r="F90" s="904"/>
      <c r="G90" s="904"/>
      <c r="H90" s="904"/>
      <c r="I90" s="904"/>
      <c r="J90" s="904"/>
      <c r="K90" s="904"/>
      <c r="L90" s="185">
        <v>21.49</v>
      </c>
      <c r="M90" s="186" t="s">
        <v>31</v>
      </c>
      <c r="N90" s="187" t="s">
        <v>31</v>
      </c>
      <c r="Z90" s="137" t="s">
        <v>272</v>
      </c>
    </row>
    <row r="91" spans="1:26" s="132" customFormat="1" x14ac:dyDescent="0.2">
      <c r="A91" s="184"/>
      <c r="B91" s="166" t="s">
        <v>31</v>
      </c>
      <c r="C91" s="904" t="s">
        <v>273</v>
      </c>
      <c r="D91" s="904"/>
      <c r="E91" s="904"/>
      <c r="F91" s="904"/>
      <c r="G91" s="904"/>
      <c r="H91" s="904"/>
      <c r="I91" s="904"/>
      <c r="J91" s="904"/>
      <c r="K91" s="904"/>
      <c r="L91" s="185">
        <v>2157.04</v>
      </c>
      <c r="M91" s="186" t="s">
        <v>31</v>
      </c>
      <c r="N91" s="187" t="s">
        <v>31</v>
      </c>
      <c r="Z91" s="137" t="s">
        <v>273</v>
      </c>
    </row>
    <row r="92" spans="1:26" s="132" customFormat="1" x14ac:dyDescent="0.2">
      <c r="A92" s="184"/>
      <c r="B92" s="166" t="s">
        <v>31</v>
      </c>
      <c r="C92" s="904" t="s">
        <v>274</v>
      </c>
      <c r="D92" s="904"/>
      <c r="E92" s="904"/>
      <c r="F92" s="904"/>
      <c r="G92" s="904"/>
      <c r="H92" s="904"/>
      <c r="I92" s="904"/>
      <c r="J92" s="904"/>
      <c r="K92" s="904"/>
      <c r="L92" s="185">
        <v>146.07</v>
      </c>
      <c r="M92" s="186" t="s">
        <v>31</v>
      </c>
      <c r="N92" s="187" t="s">
        <v>31</v>
      </c>
      <c r="Z92" s="137" t="s">
        <v>274</v>
      </c>
    </row>
    <row r="93" spans="1:26" s="132" customFormat="1" x14ac:dyDescent="0.2">
      <c r="A93" s="184"/>
      <c r="B93" s="166" t="s">
        <v>31</v>
      </c>
      <c r="C93" s="904" t="s">
        <v>275</v>
      </c>
      <c r="D93" s="904"/>
      <c r="E93" s="904"/>
      <c r="F93" s="904"/>
      <c r="G93" s="904"/>
      <c r="H93" s="904"/>
      <c r="I93" s="904"/>
      <c r="J93" s="904"/>
      <c r="K93" s="904"/>
      <c r="L93" s="185">
        <v>99.95</v>
      </c>
      <c r="M93" s="186" t="s">
        <v>31</v>
      </c>
      <c r="N93" s="187" t="s">
        <v>31</v>
      </c>
      <c r="Z93" s="137" t="s">
        <v>275</v>
      </c>
    </row>
    <row r="94" spans="1:26" s="132" customFormat="1" x14ac:dyDescent="0.2">
      <c r="A94" s="184"/>
      <c r="B94" s="166" t="s">
        <v>235</v>
      </c>
      <c r="C94" s="904" t="s">
        <v>809</v>
      </c>
      <c r="D94" s="904"/>
      <c r="E94" s="904"/>
      <c r="F94" s="904"/>
      <c r="G94" s="904"/>
      <c r="H94" s="904"/>
      <c r="I94" s="904"/>
      <c r="J94" s="904"/>
      <c r="K94" s="904"/>
      <c r="L94" s="185">
        <v>83.76</v>
      </c>
      <c r="M94" s="186">
        <v>4.51</v>
      </c>
      <c r="N94" s="187">
        <v>378</v>
      </c>
      <c r="Z94" s="137" t="s">
        <v>809</v>
      </c>
    </row>
    <row r="95" spans="1:26" s="132" customFormat="1" x14ac:dyDescent="0.2">
      <c r="A95" s="184"/>
      <c r="B95" s="166" t="s">
        <v>31</v>
      </c>
      <c r="C95" s="904" t="s">
        <v>276</v>
      </c>
      <c r="D95" s="904"/>
      <c r="E95" s="904"/>
      <c r="F95" s="904"/>
      <c r="G95" s="904"/>
      <c r="H95" s="904"/>
      <c r="I95" s="904"/>
      <c r="J95" s="904"/>
      <c r="K95" s="904"/>
      <c r="L95" s="185">
        <v>153.76</v>
      </c>
      <c r="M95" s="186" t="s">
        <v>31</v>
      </c>
      <c r="N95" s="187" t="s">
        <v>31</v>
      </c>
      <c r="Z95" s="137" t="s">
        <v>276</v>
      </c>
    </row>
    <row r="96" spans="1:26" s="132" customFormat="1" x14ac:dyDescent="0.2">
      <c r="A96" s="184"/>
      <c r="B96" s="166" t="s">
        <v>31</v>
      </c>
      <c r="C96" s="904" t="s">
        <v>277</v>
      </c>
      <c r="D96" s="904"/>
      <c r="E96" s="904"/>
      <c r="F96" s="904"/>
      <c r="G96" s="904"/>
      <c r="H96" s="904"/>
      <c r="I96" s="904"/>
      <c r="J96" s="904"/>
      <c r="K96" s="904"/>
      <c r="L96" s="185">
        <v>146.07</v>
      </c>
      <c r="M96" s="186" t="s">
        <v>31</v>
      </c>
      <c r="N96" s="187" t="s">
        <v>31</v>
      </c>
      <c r="Z96" s="137" t="s">
        <v>277</v>
      </c>
    </row>
    <row r="97" spans="1:27" x14ac:dyDescent="0.2">
      <c r="A97" s="184"/>
      <c r="B97" s="166" t="s">
        <v>31</v>
      </c>
      <c r="C97" s="904" t="s">
        <v>278</v>
      </c>
      <c r="D97" s="904"/>
      <c r="E97" s="904"/>
      <c r="F97" s="904"/>
      <c r="G97" s="904"/>
      <c r="H97" s="904"/>
      <c r="I97" s="904"/>
      <c r="J97" s="904"/>
      <c r="K97" s="904"/>
      <c r="L97" s="185">
        <v>99.95</v>
      </c>
      <c r="M97" s="186" t="s">
        <v>31</v>
      </c>
      <c r="N97" s="187" t="s">
        <v>31</v>
      </c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7" t="s">
        <v>278</v>
      </c>
      <c r="AA97" s="132"/>
    </row>
    <row r="98" spans="1:27" x14ac:dyDescent="0.2">
      <c r="A98" s="184"/>
      <c r="B98" s="178" t="s">
        <v>31</v>
      </c>
      <c r="C98" s="919" t="s">
        <v>467</v>
      </c>
      <c r="D98" s="919"/>
      <c r="E98" s="919"/>
      <c r="F98" s="919"/>
      <c r="G98" s="919"/>
      <c r="H98" s="919"/>
      <c r="I98" s="919"/>
      <c r="J98" s="919"/>
      <c r="K98" s="919"/>
      <c r="L98" s="188">
        <v>2659.06</v>
      </c>
      <c r="M98" s="189" t="s">
        <v>31</v>
      </c>
      <c r="N98" s="194">
        <v>19178</v>
      </c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137" t="s">
        <v>467</v>
      </c>
    </row>
    <row r="99" spans="1:27" ht="1.5" customHeight="1" x14ac:dyDescent="0.2">
      <c r="B99" s="178"/>
      <c r="C99" s="173"/>
      <c r="D99" s="173"/>
      <c r="E99" s="173"/>
      <c r="F99" s="173"/>
      <c r="G99" s="173"/>
      <c r="H99" s="173"/>
      <c r="I99" s="173"/>
      <c r="J99" s="173"/>
      <c r="K99" s="173"/>
      <c r="L99" s="188"/>
      <c r="M99" s="189"/>
      <c r="N99" s="195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</row>
    <row r="100" spans="1:27" ht="53.25" customHeight="1" x14ac:dyDescent="0.2">
      <c r="A100" s="196"/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6"/>
      <c r="N100" s="196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</row>
    <row r="101" spans="1:27" x14ac:dyDescent="0.2">
      <c r="B101" s="197" t="s">
        <v>468</v>
      </c>
      <c r="C101" s="923" t="s">
        <v>31</v>
      </c>
      <c r="D101" s="923"/>
      <c r="E101" s="923"/>
      <c r="F101" s="923"/>
      <c r="G101" s="923"/>
      <c r="H101" s="923"/>
      <c r="I101" s="923"/>
      <c r="J101" s="923"/>
      <c r="K101" s="923"/>
      <c r="L101" s="923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</row>
    <row r="102" spans="1:27" ht="13.5" customHeight="1" x14ac:dyDescent="0.2">
      <c r="B102" s="133"/>
      <c r="C102" s="924" t="s">
        <v>11</v>
      </c>
      <c r="D102" s="924"/>
      <c r="E102" s="924"/>
      <c r="F102" s="924"/>
      <c r="G102" s="924"/>
      <c r="H102" s="924"/>
      <c r="I102" s="924"/>
      <c r="J102" s="924"/>
      <c r="K102" s="924"/>
      <c r="L102" s="924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</row>
    <row r="103" spans="1:27" ht="12.75" customHeight="1" x14ac:dyDescent="0.2">
      <c r="B103" s="197" t="s">
        <v>469</v>
      </c>
      <c r="C103" s="923" t="s">
        <v>31</v>
      </c>
      <c r="D103" s="923"/>
      <c r="E103" s="923"/>
      <c r="F103" s="923"/>
      <c r="G103" s="923"/>
      <c r="H103" s="923"/>
      <c r="I103" s="923"/>
      <c r="J103" s="923"/>
      <c r="K103" s="923"/>
      <c r="L103" s="923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</row>
    <row r="104" spans="1:27" ht="13.5" customHeight="1" x14ac:dyDescent="0.2">
      <c r="C104" s="924" t="s">
        <v>11</v>
      </c>
      <c r="D104" s="924"/>
      <c r="E104" s="924"/>
      <c r="F104" s="924"/>
      <c r="G104" s="924"/>
      <c r="H104" s="924"/>
      <c r="I104" s="924"/>
      <c r="J104" s="924"/>
      <c r="K104" s="924"/>
      <c r="L104" s="924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</row>
    <row r="118" s="132" customFormat="1" x14ac:dyDescent="0.2"/>
  </sheetData>
  <mergeCells count="90">
    <mergeCell ref="C103:L103"/>
    <mergeCell ref="C104:L104"/>
    <mergeCell ref="C95:K95"/>
    <mergeCell ref="C96:K96"/>
    <mergeCell ref="C97:K97"/>
    <mergeCell ref="C98:K98"/>
    <mergeCell ref="C101:L101"/>
    <mergeCell ref="C102:L102"/>
    <mergeCell ref="C94:K94"/>
    <mergeCell ref="C81:N81"/>
    <mergeCell ref="C82:N82"/>
    <mergeCell ref="C83:N83"/>
    <mergeCell ref="C86:K86"/>
    <mergeCell ref="C87:K87"/>
    <mergeCell ref="C88:K88"/>
    <mergeCell ref="C89:K89"/>
    <mergeCell ref="C90:K90"/>
    <mergeCell ref="C91:K91"/>
    <mergeCell ref="C92:K92"/>
    <mergeCell ref="C93:K93"/>
    <mergeCell ref="C80:E80"/>
    <mergeCell ref="C69:E69"/>
    <mergeCell ref="C70:E70"/>
    <mergeCell ref="C71:E71"/>
    <mergeCell ref="C72:E72"/>
    <mergeCell ref="C73:E73"/>
    <mergeCell ref="C74:E74"/>
    <mergeCell ref="C75:E75"/>
    <mergeCell ref="C76:E76"/>
    <mergeCell ref="C77:E77"/>
    <mergeCell ref="C78:E78"/>
    <mergeCell ref="C79:E79"/>
    <mergeCell ref="C68:N68"/>
    <mergeCell ref="C57:E57"/>
    <mergeCell ref="C58:E58"/>
    <mergeCell ref="C59:E59"/>
    <mergeCell ref="C60:E60"/>
    <mergeCell ref="C61:E61"/>
    <mergeCell ref="C62:N62"/>
    <mergeCell ref="C63:E63"/>
    <mergeCell ref="C64:N64"/>
    <mergeCell ref="C65:N65"/>
    <mergeCell ref="C66:E66"/>
    <mergeCell ref="C67:N67"/>
    <mergeCell ref="C56:E56"/>
    <mergeCell ref="C45:E45"/>
    <mergeCell ref="C46:N46"/>
    <mergeCell ref="C47:E47"/>
    <mergeCell ref="C48:N48"/>
    <mergeCell ref="C49:N49"/>
    <mergeCell ref="C50:E50"/>
    <mergeCell ref="C51:N51"/>
    <mergeCell ref="C52:N52"/>
    <mergeCell ref="C53:E53"/>
    <mergeCell ref="C54:E54"/>
    <mergeCell ref="C55:E55"/>
    <mergeCell ref="C44:E44"/>
    <mergeCell ref="C33:N33"/>
    <mergeCell ref="C34:E34"/>
    <mergeCell ref="C35:E35"/>
    <mergeCell ref="C36:E36"/>
    <mergeCell ref="C37:E37"/>
    <mergeCell ref="C38:E38"/>
    <mergeCell ref="C39:E39"/>
    <mergeCell ref="C40:E40"/>
    <mergeCell ref="C41:E41"/>
    <mergeCell ref="C42:E42"/>
    <mergeCell ref="C43:E43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J27:L28"/>
    <mergeCell ref="M27:M29"/>
    <mergeCell ref="N27:N29"/>
    <mergeCell ref="C30:E30"/>
    <mergeCell ref="A31:N31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17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showGridLines="0" view="pageBreakPreview" zoomScaleNormal="90" zoomScaleSheetLayoutView="100" workbookViewId="0">
      <selection activeCell="B26" sqref="B26:G28"/>
    </sheetView>
  </sheetViews>
  <sheetFormatPr defaultRowHeight="12.75" x14ac:dyDescent="0.2"/>
  <cols>
    <col min="1" max="1" width="5.5703125" style="200" customWidth="1"/>
    <col min="2" max="2" width="17" style="200" customWidth="1"/>
    <col min="3" max="3" width="37.85546875" style="200" customWidth="1"/>
    <col min="4" max="4" width="17.5703125" style="200" customWidth="1"/>
    <col min="5" max="5" width="15" style="200" customWidth="1"/>
    <col min="6" max="6" width="15.28515625" style="200" customWidth="1"/>
    <col min="7" max="7" width="13.85546875" style="200" customWidth="1"/>
    <col min="8" max="8" width="15.5703125" style="200" customWidth="1"/>
    <col min="9" max="16384" width="9.140625" style="200"/>
  </cols>
  <sheetData>
    <row r="1" spans="1:8" x14ac:dyDescent="0.2">
      <c r="H1" s="291" t="s">
        <v>470</v>
      </c>
    </row>
    <row r="2" spans="1:8" x14ac:dyDescent="0.2">
      <c r="A2" s="246"/>
      <c r="B2" s="247"/>
      <c r="C2" s="248"/>
      <c r="D2" s="249"/>
      <c r="E2" s="249"/>
      <c r="F2" s="249"/>
      <c r="G2" s="249"/>
      <c r="H2" s="291" t="s">
        <v>12</v>
      </c>
    </row>
    <row r="3" spans="1:8" ht="30" customHeight="1" x14ac:dyDescent="0.2">
      <c r="A3" s="246"/>
      <c r="B3" s="940" t="s">
        <v>23</v>
      </c>
      <c r="C3" s="940"/>
      <c r="D3" s="940"/>
      <c r="E3" s="940"/>
      <c r="F3" s="940"/>
      <c r="G3" s="940"/>
      <c r="H3" s="292"/>
    </row>
    <row r="4" spans="1:8" x14ac:dyDescent="0.2">
      <c r="A4" s="246"/>
      <c r="B4" s="247"/>
      <c r="C4" s="941" t="s">
        <v>3</v>
      </c>
      <c r="D4" s="941"/>
      <c r="E4" s="941"/>
      <c r="F4" s="941"/>
      <c r="G4" s="249"/>
      <c r="H4" s="249"/>
    </row>
    <row r="5" spans="1:8" ht="27" customHeight="1" x14ac:dyDescent="0.2">
      <c r="A5" s="246"/>
      <c r="B5" s="940" t="s">
        <v>47</v>
      </c>
      <c r="C5" s="940"/>
      <c r="D5" s="940"/>
      <c r="E5" s="940"/>
      <c r="F5" s="940"/>
      <c r="G5" s="940"/>
      <c r="H5" s="249"/>
    </row>
    <row r="6" spans="1:8" x14ac:dyDescent="0.2">
      <c r="A6" s="246"/>
      <c r="B6" s="247"/>
      <c r="C6" s="941" t="s">
        <v>194</v>
      </c>
      <c r="D6" s="941"/>
      <c r="E6" s="941"/>
      <c r="F6" s="941"/>
      <c r="G6" s="249"/>
      <c r="H6" s="249"/>
    </row>
    <row r="7" spans="1:8" x14ac:dyDescent="0.2">
      <c r="A7" s="246"/>
      <c r="B7" s="247"/>
      <c r="C7" s="250"/>
      <c r="D7" s="249"/>
      <c r="E7" s="249"/>
      <c r="F7" s="249"/>
      <c r="G7" s="249"/>
      <c r="H7" s="249"/>
    </row>
    <row r="8" spans="1:8" x14ac:dyDescent="0.2">
      <c r="A8" s="246"/>
      <c r="B8" s="247"/>
      <c r="C8" s="248"/>
      <c r="D8" s="251" t="s">
        <v>3264</v>
      </c>
      <c r="F8" s="249"/>
      <c r="G8" s="249"/>
      <c r="H8" s="249"/>
    </row>
    <row r="9" spans="1:8" x14ac:dyDescent="0.2">
      <c r="A9" s="246"/>
      <c r="B9" s="247"/>
      <c r="C9" s="248"/>
      <c r="D9" s="249"/>
      <c r="E9" s="249"/>
      <c r="F9" s="249"/>
      <c r="G9" s="249"/>
      <c r="H9" s="249"/>
    </row>
    <row r="10" spans="1:8" x14ac:dyDescent="0.2">
      <c r="B10" s="252" t="s">
        <v>472</v>
      </c>
      <c r="C10" s="942" t="s">
        <v>31</v>
      </c>
      <c r="D10" s="942"/>
      <c r="E10" s="942"/>
      <c r="F10" s="942"/>
      <c r="G10" s="942"/>
      <c r="H10" s="252"/>
    </row>
    <row r="11" spans="1:8" x14ac:dyDescent="0.2">
      <c r="A11" s="939" t="s">
        <v>202</v>
      </c>
      <c r="B11" s="939"/>
      <c r="C11" s="939"/>
      <c r="D11" s="939"/>
      <c r="E11" s="939"/>
      <c r="F11" s="939"/>
      <c r="G11" s="939"/>
      <c r="H11" s="939"/>
    </row>
    <row r="12" spans="1:8" x14ac:dyDescent="0.2">
      <c r="A12" s="246"/>
      <c r="B12" s="253" t="s">
        <v>473</v>
      </c>
      <c r="C12" s="254"/>
      <c r="D12" s="255"/>
      <c r="E12" s="255"/>
      <c r="F12" s="256">
        <f>H29</f>
        <v>33.200000000000003</v>
      </c>
      <c r="G12" s="257" t="s">
        <v>186</v>
      </c>
      <c r="H12" s="249"/>
    </row>
    <row r="13" spans="1:8" x14ac:dyDescent="0.2">
      <c r="A13" s="246"/>
      <c r="B13" s="247"/>
      <c r="D13" s="258"/>
      <c r="E13" s="249"/>
      <c r="F13" s="249"/>
      <c r="G13" s="249"/>
      <c r="H13" s="249"/>
    </row>
    <row r="14" spans="1:8" ht="14.25" customHeight="1" x14ac:dyDescent="0.2">
      <c r="A14" s="246"/>
      <c r="B14" s="259" t="s">
        <v>474</v>
      </c>
      <c r="D14" s="258"/>
      <c r="E14" s="249"/>
      <c r="F14" s="249"/>
      <c r="G14" s="249"/>
      <c r="H14" s="249"/>
    </row>
    <row r="15" spans="1:8" x14ac:dyDescent="0.2">
      <c r="A15" s="246"/>
      <c r="B15" s="260" t="s">
        <v>475</v>
      </c>
      <c r="D15" s="261"/>
      <c r="E15" s="262"/>
      <c r="F15" s="263"/>
      <c r="G15" s="249"/>
      <c r="H15" s="249"/>
    </row>
    <row r="16" spans="1:8" x14ac:dyDescent="0.2">
      <c r="A16" s="246"/>
      <c r="B16" s="246" t="s">
        <v>476</v>
      </c>
      <c r="D16" s="258"/>
      <c r="E16" s="249"/>
      <c r="F16" s="249"/>
      <c r="G16" s="249"/>
      <c r="H16" s="249"/>
    </row>
    <row r="17" spans="1:8" x14ac:dyDescent="0.2">
      <c r="A17" s="246"/>
      <c r="B17" s="260" t="s">
        <v>475</v>
      </c>
      <c r="D17" s="261"/>
      <c r="E17" s="262"/>
      <c r="F17" s="263"/>
      <c r="G17" s="249"/>
      <c r="H17" s="249"/>
    </row>
    <row r="18" spans="1:8" x14ac:dyDescent="0.2">
      <c r="A18" s="246"/>
      <c r="B18" s="264" t="s">
        <v>3265</v>
      </c>
      <c r="C18" s="264"/>
      <c r="D18" s="264"/>
      <c r="E18" s="264"/>
      <c r="F18" s="249"/>
      <c r="G18" s="249"/>
      <c r="H18" s="249"/>
    </row>
    <row r="19" spans="1:8" x14ac:dyDescent="0.2">
      <c r="A19" s="246"/>
      <c r="B19" s="247"/>
      <c r="C19" s="248"/>
      <c r="D19" s="249"/>
      <c r="E19" s="249"/>
      <c r="F19" s="249"/>
      <c r="G19" s="249"/>
      <c r="H19" s="249"/>
    </row>
    <row r="20" spans="1:8" x14ac:dyDescent="0.2">
      <c r="A20" s="943" t="s">
        <v>4</v>
      </c>
      <c r="B20" s="944" t="s">
        <v>15</v>
      </c>
      <c r="C20" s="943" t="s">
        <v>478</v>
      </c>
      <c r="D20" s="945" t="s">
        <v>113</v>
      </c>
      <c r="E20" s="946"/>
      <c r="F20" s="946"/>
      <c r="G20" s="946"/>
      <c r="H20" s="947"/>
    </row>
    <row r="21" spans="1:8" ht="20.25" customHeight="1" x14ac:dyDescent="0.2">
      <c r="A21" s="943"/>
      <c r="B21" s="944"/>
      <c r="C21" s="943"/>
      <c r="D21" s="943" t="s">
        <v>479</v>
      </c>
      <c r="E21" s="943" t="s">
        <v>5</v>
      </c>
      <c r="F21" s="943" t="s">
        <v>18</v>
      </c>
      <c r="G21" s="943" t="s">
        <v>19</v>
      </c>
      <c r="H21" s="943" t="s">
        <v>20</v>
      </c>
    </row>
    <row r="22" spans="1:8" ht="30.75" customHeight="1" x14ac:dyDescent="0.2">
      <c r="A22" s="943"/>
      <c r="B22" s="944"/>
      <c r="C22" s="943"/>
      <c r="D22" s="943"/>
      <c r="E22" s="943"/>
      <c r="F22" s="943"/>
      <c r="G22" s="943"/>
      <c r="H22" s="943"/>
    </row>
    <row r="23" spans="1:8" ht="39.75" customHeight="1" x14ac:dyDescent="0.2">
      <c r="A23" s="943"/>
      <c r="B23" s="944"/>
      <c r="C23" s="943"/>
      <c r="D23" s="943"/>
      <c r="E23" s="943"/>
      <c r="F23" s="943"/>
      <c r="G23" s="943"/>
      <c r="H23" s="943"/>
    </row>
    <row r="24" spans="1:8" x14ac:dyDescent="0.2">
      <c r="A24" s="265">
        <v>1</v>
      </c>
      <c r="B24" s="265">
        <v>2</v>
      </c>
      <c r="C24" s="265">
        <v>3</v>
      </c>
      <c r="D24" s="265">
        <v>4</v>
      </c>
      <c r="E24" s="265">
        <v>5</v>
      </c>
      <c r="F24" s="265">
        <v>6</v>
      </c>
      <c r="G24" s="265">
        <v>7</v>
      </c>
      <c r="H24" s="265">
        <v>8</v>
      </c>
    </row>
    <row r="25" spans="1:8" ht="21" customHeight="1" x14ac:dyDescent="0.2">
      <c r="A25" s="949" t="s">
        <v>480</v>
      </c>
      <c r="B25" s="950"/>
      <c r="C25" s="950"/>
      <c r="D25" s="950"/>
      <c r="E25" s="950"/>
      <c r="F25" s="950"/>
      <c r="G25" s="950"/>
      <c r="H25" s="950"/>
    </row>
    <row r="26" spans="1:8" ht="25.5" x14ac:dyDescent="0.2">
      <c r="A26" s="266">
        <v>1</v>
      </c>
      <c r="B26" s="267" t="s">
        <v>3266</v>
      </c>
      <c r="C26" s="268" t="s">
        <v>502</v>
      </c>
      <c r="D26" s="296"/>
      <c r="E26" s="269">
        <v>11.3</v>
      </c>
      <c r="F26" s="269">
        <v>2.76</v>
      </c>
      <c r="G26" s="269"/>
      <c r="H26" s="269">
        <f>E26+F26</f>
        <v>14.06</v>
      </c>
    </row>
    <row r="27" spans="1:8" ht="25.5" x14ac:dyDescent="0.2">
      <c r="A27" s="266">
        <v>2</v>
      </c>
      <c r="B27" s="267" t="s">
        <v>3267</v>
      </c>
      <c r="C27" s="268" t="s">
        <v>506</v>
      </c>
      <c r="D27" s="296"/>
      <c r="E27" s="269">
        <v>2.81</v>
      </c>
      <c r="F27" s="269">
        <v>0.38</v>
      </c>
      <c r="G27" s="269"/>
      <c r="H27" s="269">
        <f>E27+F27</f>
        <v>3.19</v>
      </c>
    </row>
    <row r="28" spans="1:8" x14ac:dyDescent="0.2">
      <c r="A28" s="266">
        <v>3</v>
      </c>
      <c r="B28" s="267" t="s">
        <v>3268</v>
      </c>
      <c r="C28" s="268" t="s">
        <v>488</v>
      </c>
      <c r="D28" s="296"/>
      <c r="E28" s="269">
        <v>11.72</v>
      </c>
      <c r="F28" s="269">
        <v>4.2300000000000004</v>
      </c>
      <c r="G28" s="269"/>
      <c r="H28" s="269">
        <f>E28+F28</f>
        <v>15.95</v>
      </c>
    </row>
    <row r="29" spans="1:8" s="229" customFormat="1" x14ac:dyDescent="0.2">
      <c r="A29" s="270" t="s">
        <v>31</v>
      </c>
      <c r="B29" s="271" t="s">
        <v>31</v>
      </c>
      <c r="C29" s="272" t="s">
        <v>507</v>
      </c>
      <c r="D29" s="297"/>
      <c r="E29" s="273">
        <f>E26+E27+E28</f>
        <v>25.83</v>
      </c>
      <c r="F29" s="273">
        <f>F26+F27+F28</f>
        <v>7.37</v>
      </c>
      <c r="G29" s="273"/>
      <c r="H29" s="273">
        <f>H26+H27+H28</f>
        <v>33.200000000000003</v>
      </c>
    </row>
    <row r="30" spans="1:8" x14ac:dyDescent="0.2">
      <c r="A30" s="274"/>
      <c r="B30" s="275"/>
      <c r="C30" s="276"/>
      <c r="D30" s="277"/>
      <c r="E30" s="277"/>
      <c r="F30" s="277"/>
      <c r="G30" s="277"/>
      <c r="H30" s="277"/>
    </row>
    <row r="33" spans="1:14" s="235" customFormat="1" x14ac:dyDescent="0.2">
      <c r="A33" s="935" t="s">
        <v>155</v>
      </c>
      <c r="B33" s="935"/>
      <c r="C33" s="935"/>
      <c r="D33" s="935"/>
      <c r="E33" s="935"/>
      <c r="F33" s="935"/>
      <c r="G33" s="935"/>
      <c r="H33" s="935"/>
      <c r="I33" s="935"/>
      <c r="J33" s="935"/>
      <c r="K33" s="935"/>
      <c r="L33" s="935"/>
      <c r="M33" s="935"/>
      <c r="N33" s="935"/>
    </row>
    <row r="34" spans="1:14" s="235" customFormat="1" x14ac:dyDescent="0.2">
      <c r="A34" s="936" t="s">
        <v>156</v>
      </c>
      <c r="B34" s="936"/>
      <c r="C34" s="936"/>
      <c r="D34" s="936"/>
      <c r="E34" s="936"/>
      <c r="F34" s="936"/>
      <c r="G34" s="936"/>
      <c r="H34" s="936"/>
      <c r="I34" s="936"/>
      <c r="J34" s="936"/>
      <c r="K34" s="936"/>
      <c r="L34" s="936"/>
      <c r="M34" s="936"/>
      <c r="N34" s="936"/>
    </row>
    <row r="35" spans="1:14" s="235" customFormat="1" x14ac:dyDescent="0.2">
      <c r="A35" s="937" t="s">
        <v>157</v>
      </c>
      <c r="B35" s="937"/>
      <c r="C35" s="937"/>
      <c r="D35" s="937"/>
      <c r="E35" s="937"/>
      <c r="F35" s="937"/>
      <c r="G35" s="937"/>
      <c r="H35" s="937"/>
      <c r="I35" s="937"/>
      <c r="J35" s="937"/>
      <c r="K35" s="937"/>
      <c r="L35" s="937"/>
      <c r="M35" s="937"/>
      <c r="N35" s="937"/>
    </row>
    <row r="36" spans="1:14" s="235" customFormat="1" x14ac:dyDescent="0.2">
      <c r="A36" s="938" t="s">
        <v>156</v>
      </c>
      <c r="B36" s="938"/>
      <c r="C36" s="938"/>
      <c r="D36" s="938"/>
      <c r="E36" s="938"/>
      <c r="F36" s="938"/>
      <c r="G36" s="938"/>
      <c r="H36" s="938"/>
      <c r="I36" s="938"/>
      <c r="J36" s="938"/>
      <c r="K36" s="938"/>
      <c r="L36" s="938"/>
      <c r="M36" s="938"/>
      <c r="N36" s="938"/>
    </row>
  </sheetData>
  <mergeCells count="20">
    <mergeCell ref="A25:H25"/>
    <mergeCell ref="A33:N33"/>
    <mergeCell ref="A34:N34"/>
    <mergeCell ref="A35:N35"/>
    <mergeCell ref="A36:N36"/>
    <mergeCell ref="A20:A23"/>
    <mergeCell ref="B20:B23"/>
    <mergeCell ref="C20:C23"/>
    <mergeCell ref="D20:H20"/>
    <mergeCell ref="D21:D23"/>
    <mergeCell ref="E21:E23"/>
    <mergeCell ref="F21:F23"/>
    <mergeCell ref="G21:G23"/>
    <mergeCell ref="H21:H23"/>
    <mergeCell ref="A11:H11"/>
    <mergeCell ref="B3:G3"/>
    <mergeCell ref="C4:F4"/>
    <mergeCell ref="B5:G5"/>
    <mergeCell ref="C6:F6"/>
    <mergeCell ref="C10:G10"/>
  </mergeCells>
  <pageMargins left="0.55000000000000004" right="0.24" top="0.57999999999999996" bottom="0.62" header="0.31" footer="0.37"/>
  <pageSetup paperSize="9" scale="70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5"/>
  <sheetViews>
    <sheetView topLeftCell="A91" zoomScale="115" zoomScaleNormal="115" workbookViewId="0">
      <selection activeCell="K36" sqref="K36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3269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3270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502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1273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14.06</v>
      </c>
      <c r="D20" s="148" t="s">
        <v>3271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L112*7.3/1000</f>
        <v>2.16</v>
      </c>
      <c r="M22" s="148" t="s">
        <v>3272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11.3</v>
      </c>
      <c r="D23" s="152" t="s">
        <v>3273</v>
      </c>
      <c r="E23" s="135" t="s">
        <v>206</v>
      </c>
      <c r="G23" s="132" t="s">
        <v>212</v>
      </c>
      <c r="L23" s="153"/>
      <c r="M23" s="153">
        <v>31.32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2.76</v>
      </c>
      <c r="D24" s="152" t="s">
        <v>3247</v>
      </c>
      <c r="E24" s="135" t="s">
        <v>206</v>
      </c>
      <c r="G24" s="132" t="s">
        <v>214</v>
      </c>
      <c r="L24" s="153"/>
      <c r="M24" s="153">
        <v>0.08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1278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1278</v>
      </c>
    </row>
    <row r="32" spans="1:17" s="132" customFormat="1" ht="33.75" x14ac:dyDescent="0.2">
      <c r="A32" s="157" t="s">
        <v>225</v>
      </c>
      <c r="B32" s="158" t="s">
        <v>1292</v>
      </c>
      <c r="C32" s="917" t="s">
        <v>1293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256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1293</v>
      </c>
    </row>
    <row r="33" spans="1:22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2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16.16</v>
      </c>
      <c r="K34" s="168" t="s">
        <v>520</v>
      </c>
      <c r="L34" s="169">
        <v>80.8</v>
      </c>
      <c r="M34" s="170" t="s">
        <v>31</v>
      </c>
      <c r="N34" s="171" t="s">
        <v>31</v>
      </c>
      <c r="S34" s="137" t="s">
        <v>255</v>
      </c>
    </row>
    <row r="35" spans="1:22" s="132" customFormat="1" x14ac:dyDescent="0.2">
      <c r="A35" s="167"/>
      <c r="B35" s="166" t="s">
        <v>256</v>
      </c>
      <c r="C35" s="904" t="s">
        <v>257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3.08</v>
      </c>
      <c r="K35" s="168" t="s">
        <v>31</v>
      </c>
      <c r="L35" s="169">
        <v>12.32</v>
      </c>
      <c r="M35" s="170" t="s">
        <v>31</v>
      </c>
      <c r="N35" s="171" t="s">
        <v>31</v>
      </c>
      <c r="S35" s="137" t="s">
        <v>257</v>
      </c>
    </row>
    <row r="36" spans="1:22" s="132" customFormat="1" x14ac:dyDescent="0.2">
      <c r="A36" s="167"/>
      <c r="B36" s="166" t="s">
        <v>31</v>
      </c>
      <c r="C36" s="904" t="s">
        <v>258</v>
      </c>
      <c r="D36" s="904"/>
      <c r="E36" s="904"/>
      <c r="F36" s="168" t="s">
        <v>241</v>
      </c>
      <c r="G36" s="168" t="s">
        <v>1294</v>
      </c>
      <c r="H36" s="168" t="s">
        <v>520</v>
      </c>
      <c r="I36" s="168" t="s">
        <v>3016</v>
      </c>
      <c r="J36" s="169" t="s">
        <v>31</v>
      </c>
      <c r="K36" s="168" t="s">
        <v>31</v>
      </c>
      <c r="L36" s="169" t="s">
        <v>31</v>
      </c>
      <c r="M36" s="170" t="s">
        <v>31</v>
      </c>
      <c r="N36" s="171" t="s">
        <v>31</v>
      </c>
      <c r="T36" s="137" t="s">
        <v>258</v>
      </c>
    </row>
    <row r="37" spans="1:22" s="132" customFormat="1" x14ac:dyDescent="0.2">
      <c r="A37" s="167"/>
      <c r="B37" s="166" t="s">
        <v>31</v>
      </c>
      <c r="C37" s="917" t="s">
        <v>244</v>
      </c>
      <c r="D37" s="917"/>
      <c r="E37" s="917"/>
      <c r="F37" s="159" t="s">
        <v>31</v>
      </c>
      <c r="G37" s="159" t="s">
        <v>31</v>
      </c>
      <c r="H37" s="159" t="s">
        <v>31</v>
      </c>
      <c r="I37" s="159" t="s">
        <v>31</v>
      </c>
      <c r="J37" s="160">
        <v>19.239999999999998</v>
      </c>
      <c r="K37" s="159" t="s">
        <v>31</v>
      </c>
      <c r="L37" s="160">
        <v>93.12</v>
      </c>
      <c r="M37" s="161" t="s">
        <v>31</v>
      </c>
      <c r="N37" s="162" t="s">
        <v>31</v>
      </c>
      <c r="U37" s="137" t="s">
        <v>244</v>
      </c>
    </row>
    <row r="38" spans="1:22" s="132" customFormat="1" x14ac:dyDescent="0.2">
      <c r="A38" s="167"/>
      <c r="B38" s="166" t="s">
        <v>31</v>
      </c>
      <c r="C38" s="904" t="s">
        <v>245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 t="s">
        <v>31</v>
      </c>
      <c r="K38" s="168" t="s">
        <v>31</v>
      </c>
      <c r="L38" s="169">
        <v>80.8</v>
      </c>
      <c r="M38" s="170" t="s">
        <v>31</v>
      </c>
      <c r="N38" s="171" t="s">
        <v>31</v>
      </c>
      <c r="T38" s="137" t="s">
        <v>245</v>
      </c>
    </row>
    <row r="39" spans="1:22" s="132" customFormat="1" ht="22.5" x14ac:dyDescent="0.2">
      <c r="A39" s="167"/>
      <c r="B39" s="166" t="s">
        <v>699</v>
      </c>
      <c r="C39" s="904" t="s">
        <v>700</v>
      </c>
      <c r="D39" s="904"/>
      <c r="E39" s="904"/>
      <c r="F39" s="168" t="s">
        <v>144</v>
      </c>
      <c r="G39" s="168" t="s">
        <v>537</v>
      </c>
      <c r="H39" s="168" t="s">
        <v>31</v>
      </c>
      <c r="I39" s="168" t="s">
        <v>537</v>
      </c>
      <c r="J39" s="169" t="s">
        <v>31</v>
      </c>
      <c r="K39" s="168" t="s">
        <v>31</v>
      </c>
      <c r="L39" s="169">
        <v>64.64</v>
      </c>
      <c r="M39" s="170" t="s">
        <v>31</v>
      </c>
      <c r="N39" s="171" t="s">
        <v>31</v>
      </c>
      <c r="T39" s="137" t="s">
        <v>700</v>
      </c>
    </row>
    <row r="40" spans="1:22" s="132" customFormat="1" ht="22.5" x14ac:dyDescent="0.2">
      <c r="A40" s="167"/>
      <c r="B40" s="166" t="s">
        <v>701</v>
      </c>
      <c r="C40" s="904" t="s">
        <v>702</v>
      </c>
      <c r="D40" s="904"/>
      <c r="E40" s="904"/>
      <c r="F40" s="168" t="s">
        <v>144</v>
      </c>
      <c r="G40" s="168" t="s">
        <v>703</v>
      </c>
      <c r="H40" s="168" t="s">
        <v>31</v>
      </c>
      <c r="I40" s="168" t="s">
        <v>703</v>
      </c>
      <c r="J40" s="169" t="s">
        <v>31</v>
      </c>
      <c r="K40" s="168" t="s">
        <v>31</v>
      </c>
      <c r="L40" s="169">
        <v>48.48</v>
      </c>
      <c r="M40" s="170" t="s">
        <v>31</v>
      </c>
      <c r="N40" s="171" t="s">
        <v>31</v>
      </c>
      <c r="T40" s="137" t="s">
        <v>702</v>
      </c>
    </row>
    <row r="41" spans="1:22" s="132" customFormat="1" x14ac:dyDescent="0.2">
      <c r="A41" s="172"/>
      <c r="B41" s="173"/>
      <c r="C41" s="918" t="s">
        <v>252</v>
      </c>
      <c r="D41" s="918"/>
      <c r="E41" s="918"/>
      <c r="F41" s="174" t="s">
        <v>31</v>
      </c>
      <c r="G41" s="174" t="s">
        <v>31</v>
      </c>
      <c r="H41" s="174" t="s">
        <v>31</v>
      </c>
      <c r="I41" s="174" t="s">
        <v>31</v>
      </c>
      <c r="J41" s="175" t="s">
        <v>31</v>
      </c>
      <c r="K41" s="174" t="s">
        <v>31</v>
      </c>
      <c r="L41" s="175">
        <v>206.24</v>
      </c>
      <c r="M41" s="161" t="s">
        <v>31</v>
      </c>
      <c r="N41" s="176" t="s">
        <v>31</v>
      </c>
      <c r="V41" s="137" t="s">
        <v>252</v>
      </c>
    </row>
    <row r="42" spans="1:22" s="132" customFormat="1" ht="45" x14ac:dyDescent="0.2">
      <c r="A42" s="157" t="s">
        <v>235</v>
      </c>
      <c r="B42" s="158" t="s">
        <v>1296</v>
      </c>
      <c r="C42" s="917" t="s">
        <v>1297</v>
      </c>
      <c r="D42" s="917"/>
      <c r="E42" s="917"/>
      <c r="F42" s="159" t="s">
        <v>178</v>
      </c>
      <c r="G42" s="159" t="s">
        <v>31</v>
      </c>
      <c r="H42" s="159" t="s">
        <v>31</v>
      </c>
      <c r="I42" s="159" t="s">
        <v>256</v>
      </c>
      <c r="J42" s="160">
        <v>116.52</v>
      </c>
      <c r="K42" s="159" t="s">
        <v>31</v>
      </c>
      <c r="L42" s="160">
        <v>466.08</v>
      </c>
      <c r="M42" s="161" t="s">
        <v>31</v>
      </c>
      <c r="N42" s="162" t="s">
        <v>31</v>
      </c>
      <c r="Q42" s="137" t="s">
        <v>1297</v>
      </c>
    </row>
    <row r="43" spans="1:22" s="132" customFormat="1" ht="56.25" x14ac:dyDescent="0.2">
      <c r="A43" s="157" t="s">
        <v>238</v>
      </c>
      <c r="B43" s="158" t="s">
        <v>967</v>
      </c>
      <c r="C43" s="917" t="s">
        <v>968</v>
      </c>
      <c r="D43" s="917"/>
      <c r="E43" s="917"/>
      <c r="F43" s="159" t="s">
        <v>178</v>
      </c>
      <c r="G43" s="159" t="s">
        <v>31</v>
      </c>
      <c r="H43" s="159" t="s">
        <v>31</v>
      </c>
      <c r="I43" s="159" t="s">
        <v>225</v>
      </c>
      <c r="J43" s="160" t="s">
        <v>31</v>
      </c>
      <c r="K43" s="159" t="s">
        <v>31</v>
      </c>
      <c r="L43" s="160" t="s">
        <v>31</v>
      </c>
      <c r="M43" s="161" t="s">
        <v>31</v>
      </c>
      <c r="N43" s="162" t="s">
        <v>31</v>
      </c>
      <c r="Q43" s="137" t="s">
        <v>968</v>
      </c>
    </row>
    <row r="44" spans="1:22" s="132" customFormat="1" ht="22.5" x14ac:dyDescent="0.2">
      <c r="A44" s="165"/>
      <c r="B44" s="166" t="s">
        <v>231</v>
      </c>
      <c r="C44" s="904" t="s">
        <v>232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R44" s="137" t="s">
        <v>232</v>
      </c>
    </row>
    <row r="45" spans="1:22" s="132" customFormat="1" x14ac:dyDescent="0.2">
      <c r="A45" s="167"/>
      <c r="B45" s="166" t="s">
        <v>225</v>
      </c>
      <c r="C45" s="904" t="s">
        <v>255</v>
      </c>
      <c r="D45" s="904"/>
      <c r="E45" s="904"/>
      <c r="F45" s="168" t="s">
        <v>31</v>
      </c>
      <c r="G45" s="168" t="s">
        <v>31</v>
      </c>
      <c r="H45" s="168" t="s">
        <v>31</v>
      </c>
      <c r="I45" s="168" t="s">
        <v>31</v>
      </c>
      <c r="J45" s="169">
        <v>9.91</v>
      </c>
      <c r="K45" s="168" t="s">
        <v>520</v>
      </c>
      <c r="L45" s="169">
        <v>12.39</v>
      </c>
      <c r="M45" s="170" t="s">
        <v>31</v>
      </c>
      <c r="N45" s="171" t="s">
        <v>31</v>
      </c>
      <c r="S45" s="137" t="s">
        <v>255</v>
      </c>
    </row>
    <row r="46" spans="1:22" s="132" customFormat="1" x14ac:dyDescent="0.2">
      <c r="A46" s="167"/>
      <c r="B46" s="166" t="s">
        <v>235</v>
      </c>
      <c r="C46" s="904" t="s">
        <v>236</v>
      </c>
      <c r="D46" s="904"/>
      <c r="E46" s="904"/>
      <c r="F46" s="168" t="s">
        <v>31</v>
      </c>
      <c r="G46" s="168" t="s">
        <v>31</v>
      </c>
      <c r="H46" s="168" t="s">
        <v>31</v>
      </c>
      <c r="I46" s="168" t="s">
        <v>31</v>
      </c>
      <c r="J46" s="169">
        <v>5.43</v>
      </c>
      <c r="K46" s="168" t="s">
        <v>520</v>
      </c>
      <c r="L46" s="169">
        <v>6.79</v>
      </c>
      <c r="M46" s="170" t="s">
        <v>31</v>
      </c>
      <c r="N46" s="171" t="s">
        <v>31</v>
      </c>
      <c r="S46" s="137" t="s">
        <v>236</v>
      </c>
    </row>
    <row r="47" spans="1:22" s="132" customFormat="1" x14ac:dyDescent="0.2">
      <c r="A47" s="167"/>
      <c r="B47" s="166" t="s">
        <v>238</v>
      </c>
      <c r="C47" s="904" t="s">
        <v>239</v>
      </c>
      <c r="D47" s="904"/>
      <c r="E47" s="904"/>
      <c r="F47" s="168" t="s">
        <v>31</v>
      </c>
      <c r="G47" s="168" t="s">
        <v>31</v>
      </c>
      <c r="H47" s="168" t="s">
        <v>31</v>
      </c>
      <c r="I47" s="168" t="s">
        <v>31</v>
      </c>
      <c r="J47" s="169">
        <v>0.76</v>
      </c>
      <c r="K47" s="168" t="s">
        <v>520</v>
      </c>
      <c r="L47" s="169">
        <v>0.95</v>
      </c>
      <c r="M47" s="170" t="s">
        <v>31</v>
      </c>
      <c r="N47" s="171" t="s">
        <v>31</v>
      </c>
      <c r="S47" s="137" t="s">
        <v>239</v>
      </c>
    </row>
    <row r="48" spans="1:22" s="132" customFormat="1" x14ac:dyDescent="0.2">
      <c r="A48" s="167"/>
      <c r="B48" s="166" t="s">
        <v>256</v>
      </c>
      <c r="C48" s="904" t="s">
        <v>257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0.74</v>
      </c>
      <c r="K48" s="168" t="s">
        <v>31</v>
      </c>
      <c r="L48" s="169">
        <v>0.74</v>
      </c>
      <c r="M48" s="170" t="s">
        <v>31</v>
      </c>
      <c r="N48" s="171" t="s">
        <v>31</v>
      </c>
      <c r="S48" s="137" t="s">
        <v>257</v>
      </c>
    </row>
    <row r="49" spans="1:23" s="132" customFormat="1" x14ac:dyDescent="0.2">
      <c r="A49" s="167"/>
      <c r="B49" s="166" t="s">
        <v>31</v>
      </c>
      <c r="C49" s="904" t="s">
        <v>258</v>
      </c>
      <c r="D49" s="904"/>
      <c r="E49" s="904"/>
      <c r="F49" s="168" t="s">
        <v>241</v>
      </c>
      <c r="G49" s="168" t="s">
        <v>849</v>
      </c>
      <c r="H49" s="168" t="s">
        <v>520</v>
      </c>
      <c r="I49" s="168" t="s">
        <v>850</v>
      </c>
      <c r="J49" s="169" t="s">
        <v>31</v>
      </c>
      <c r="K49" s="168" t="s">
        <v>31</v>
      </c>
      <c r="L49" s="169" t="s">
        <v>31</v>
      </c>
      <c r="M49" s="170" t="s">
        <v>31</v>
      </c>
      <c r="N49" s="171" t="s">
        <v>31</v>
      </c>
      <c r="T49" s="137" t="s">
        <v>258</v>
      </c>
    </row>
    <row r="50" spans="1:23" s="132" customFormat="1" x14ac:dyDescent="0.2">
      <c r="A50" s="167"/>
      <c r="B50" s="166" t="s">
        <v>31</v>
      </c>
      <c r="C50" s="904" t="s">
        <v>240</v>
      </c>
      <c r="D50" s="904"/>
      <c r="E50" s="904"/>
      <c r="F50" s="168" t="s">
        <v>241</v>
      </c>
      <c r="G50" s="168" t="s">
        <v>736</v>
      </c>
      <c r="H50" s="168" t="s">
        <v>520</v>
      </c>
      <c r="I50" s="168" t="s">
        <v>371</v>
      </c>
      <c r="J50" s="169" t="s">
        <v>31</v>
      </c>
      <c r="K50" s="168" t="s">
        <v>31</v>
      </c>
      <c r="L50" s="169" t="s">
        <v>31</v>
      </c>
      <c r="M50" s="170" t="s">
        <v>31</v>
      </c>
      <c r="N50" s="171" t="s">
        <v>31</v>
      </c>
      <c r="T50" s="137" t="s">
        <v>240</v>
      </c>
    </row>
    <row r="51" spans="1:23" s="132" customFormat="1" x14ac:dyDescent="0.2">
      <c r="A51" s="167"/>
      <c r="B51" s="166" t="s">
        <v>31</v>
      </c>
      <c r="C51" s="917" t="s">
        <v>244</v>
      </c>
      <c r="D51" s="917"/>
      <c r="E51" s="917"/>
      <c r="F51" s="159" t="s">
        <v>31</v>
      </c>
      <c r="G51" s="159" t="s">
        <v>31</v>
      </c>
      <c r="H51" s="159" t="s">
        <v>31</v>
      </c>
      <c r="I51" s="159" t="s">
        <v>31</v>
      </c>
      <c r="J51" s="160">
        <v>16.079999999999998</v>
      </c>
      <c r="K51" s="159" t="s">
        <v>31</v>
      </c>
      <c r="L51" s="160">
        <v>19.920000000000002</v>
      </c>
      <c r="M51" s="161" t="s">
        <v>31</v>
      </c>
      <c r="N51" s="162" t="s">
        <v>31</v>
      </c>
      <c r="U51" s="137" t="s">
        <v>244</v>
      </c>
    </row>
    <row r="52" spans="1:23" s="132" customFormat="1" x14ac:dyDescent="0.2">
      <c r="A52" s="167"/>
      <c r="B52" s="166" t="s">
        <v>31</v>
      </c>
      <c r="C52" s="904" t="s">
        <v>245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 t="s">
        <v>31</v>
      </c>
      <c r="K52" s="168" t="s">
        <v>31</v>
      </c>
      <c r="L52" s="169">
        <v>13.34</v>
      </c>
      <c r="M52" s="170" t="s">
        <v>31</v>
      </c>
      <c r="N52" s="171" t="s">
        <v>31</v>
      </c>
      <c r="T52" s="137" t="s">
        <v>245</v>
      </c>
    </row>
    <row r="53" spans="1:23" s="132" customFormat="1" ht="22.5" x14ac:dyDescent="0.2">
      <c r="A53" s="167"/>
      <c r="B53" s="166" t="s">
        <v>892</v>
      </c>
      <c r="C53" s="904" t="s">
        <v>893</v>
      </c>
      <c r="D53" s="904"/>
      <c r="E53" s="904"/>
      <c r="F53" s="168" t="s">
        <v>144</v>
      </c>
      <c r="G53" s="168" t="s">
        <v>248</v>
      </c>
      <c r="H53" s="168" t="s">
        <v>31</v>
      </c>
      <c r="I53" s="168" t="s">
        <v>248</v>
      </c>
      <c r="J53" s="169" t="s">
        <v>31</v>
      </c>
      <c r="K53" s="168" t="s">
        <v>31</v>
      </c>
      <c r="L53" s="169">
        <v>12.67</v>
      </c>
      <c r="M53" s="170" t="s">
        <v>31</v>
      </c>
      <c r="N53" s="171" t="s">
        <v>31</v>
      </c>
      <c r="T53" s="137" t="s">
        <v>893</v>
      </c>
    </row>
    <row r="54" spans="1:23" s="132" customFormat="1" ht="22.5" x14ac:dyDescent="0.2">
      <c r="A54" s="167"/>
      <c r="B54" s="166" t="s">
        <v>894</v>
      </c>
      <c r="C54" s="904" t="s">
        <v>895</v>
      </c>
      <c r="D54" s="904"/>
      <c r="E54" s="904"/>
      <c r="F54" s="168" t="s">
        <v>144</v>
      </c>
      <c r="G54" s="168" t="s">
        <v>554</v>
      </c>
      <c r="H54" s="168" t="s">
        <v>31</v>
      </c>
      <c r="I54" s="168" t="s">
        <v>554</v>
      </c>
      <c r="J54" s="169" t="s">
        <v>31</v>
      </c>
      <c r="K54" s="168" t="s">
        <v>31</v>
      </c>
      <c r="L54" s="169">
        <v>8.67</v>
      </c>
      <c r="M54" s="170" t="s">
        <v>31</v>
      </c>
      <c r="N54" s="171" t="s">
        <v>31</v>
      </c>
      <c r="T54" s="137" t="s">
        <v>895</v>
      </c>
    </row>
    <row r="55" spans="1:23" s="132" customFormat="1" x14ac:dyDescent="0.2">
      <c r="A55" s="172"/>
      <c r="B55" s="173"/>
      <c r="C55" s="918" t="s">
        <v>252</v>
      </c>
      <c r="D55" s="918"/>
      <c r="E55" s="918"/>
      <c r="F55" s="174" t="s">
        <v>31</v>
      </c>
      <c r="G55" s="174" t="s">
        <v>31</v>
      </c>
      <c r="H55" s="174" t="s">
        <v>31</v>
      </c>
      <c r="I55" s="174" t="s">
        <v>31</v>
      </c>
      <c r="J55" s="175" t="s">
        <v>31</v>
      </c>
      <c r="K55" s="174" t="s">
        <v>31</v>
      </c>
      <c r="L55" s="175">
        <v>41.26</v>
      </c>
      <c r="M55" s="161" t="s">
        <v>31</v>
      </c>
      <c r="N55" s="176" t="s">
        <v>31</v>
      </c>
      <c r="V55" s="137" t="s">
        <v>252</v>
      </c>
    </row>
    <row r="56" spans="1:23" s="132" customFormat="1" ht="45" x14ac:dyDescent="0.2">
      <c r="A56" s="157" t="s">
        <v>256</v>
      </c>
      <c r="B56" s="158" t="s">
        <v>1298</v>
      </c>
      <c r="C56" s="917" t="s">
        <v>1299</v>
      </c>
      <c r="D56" s="917"/>
      <c r="E56" s="917"/>
      <c r="F56" s="159" t="s">
        <v>178</v>
      </c>
      <c r="G56" s="159" t="s">
        <v>31</v>
      </c>
      <c r="H56" s="159" t="s">
        <v>31</v>
      </c>
      <c r="I56" s="159" t="s">
        <v>225</v>
      </c>
      <c r="J56" s="160">
        <v>145.41999999999999</v>
      </c>
      <c r="K56" s="159" t="s">
        <v>31</v>
      </c>
      <c r="L56" s="160">
        <v>145.41999999999999</v>
      </c>
      <c r="M56" s="161" t="s">
        <v>31</v>
      </c>
      <c r="N56" s="162" t="s">
        <v>31</v>
      </c>
      <c r="Q56" s="137" t="s">
        <v>1299</v>
      </c>
    </row>
    <row r="57" spans="1:23" s="132" customFormat="1" ht="45" x14ac:dyDescent="0.2">
      <c r="A57" s="157" t="s">
        <v>285</v>
      </c>
      <c r="B57" s="158" t="s">
        <v>906</v>
      </c>
      <c r="C57" s="917" t="s">
        <v>907</v>
      </c>
      <c r="D57" s="917"/>
      <c r="E57" s="917"/>
      <c r="F57" s="159" t="s">
        <v>650</v>
      </c>
      <c r="G57" s="159" t="s">
        <v>31</v>
      </c>
      <c r="H57" s="159" t="s">
        <v>31</v>
      </c>
      <c r="I57" s="159" t="s">
        <v>908</v>
      </c>
      <c r="J57" s="160" t="s">
        <v>31</v>
      </c>
      <c r="K57" s="159" t="s">
        <v>31</v>
      </c>
      <c r="L57" s="160" t="s">
        <v>31</v>
      </c>
      <c r="M57" s="161" t="s">
        <v>31</v>
      </c>
      <c r="N57" s="162" t="s">
        <v>31</v>
      </c>
      <c r="Q57" s="137" t="s">
        <v>907</v>
      </c>
    </row>
    <row r="58" spans="1:23" s="132" customFormat="1" x14ac:dyDescent="0.2">
      <c r="A58" s="163"/>
      <c r="B58" s="164"/>
      <c r="C58" s="904" t="s">
        <v>909</v>
      </c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12"/>
      <c r="W58" s="137" t="s">
        <v>909</v>
      </c>
    </row>
    <row r="59" spans="1:23" s="132" customFormat="1" ht="22.5" x14ac:dyDescent="0.2">
      <c r="A59" s="165"/>
      <c r="B59" s="166" t="s">
        <v>231</v>
      </c>
      <c r="C59" s="904" t="s">
        <v>232</v>
      </c>
      <c r="D59" s="904"/>
      <c r="E59" s="904"/>
      <c r="F59" s="904"/>
      <c r="G59" s="904"/>
      <c r="H59" s="904"/>
      <c r="I59" s="904"/>
      <c r="J59" s="904"/>
      <c r="K59" s="904"/>
      <c r="L59" s="904"/>
      <c r="M59" s="904"/>
      <c r="N59" s="912"/>
      <c r="R59" s="137" t="s">
        <v>232</v>
      </c>
    </row>
    <row r="60" spans="1:23" s="132" customFormat="1" x14ac:dyDescent="0.2">
      <c r="A60" s="167"/>
      <c r="B60" s="166" t="s">
        <v>225</v>
      </c>
      <c r="C60" s="904" t="s">
        <v>255</v>
      </c>
      <c r="D60" s="904"/>
      <c r="E60" s="904"/>
      <c r="F60" s="168" t="s">
        <v>31</v>
      </c>
      <c r="G60" s="168" t="s">
        <v>31</v>
      </c>
      <c r="H60" s="168" t="s">
        <v>31</v>
      </c>
      <c r="I60" s="168" t="s">
        <v>31</v>
      </c>
      <c r="J60" s="169">
        <v>139.54</v>
      </c>
      <c r="K60" s="168" t="s">
        <v>520</v>
      </c>
      <c r="L60" s="169">
        <v>52.33</v>
      </c>
      <c r="M60" s="170" t="s">
        <v>31</v>
      </c>
      <c r="N60" s="171" t="s">
        <v>31</v>
      </c>
      <c r="S60" s="137" t="s">
        <v>255</v>
      </c>
    </row>
    <row r="61" spans="1:23" s="132" customFormat="1" x14ac:dyDescent="0.2">
      <c r="A61" s="167"/>
      <c r="B61" s="166" t="s">
        <v>256</v>
      </c>
      <c r="C61" s="904" t="s">
        <v>257</v>
      </c>
      <c r="D61" s="904"/>
      <c r="E61" s="904"/>
      <c r="F61" s="168" t="s">
        <v>31</v>
      </c>
      <c r="G61" s="168" t="s">
        <v>31</v>
      </c>
      <c r="H61" s="168" t="s">
        <v>31</v>
      </c>
      <c r="I61" s="168" t="s">
        <v>31</v>
      </c>
      <c r="J61" s="169">
        <v>16.79</v>
      </c>
      <c r="K61" s="168" t="s">
        <v>31</v>
      </c>
      <c r="L61" s="169">
        <v>5.04</v>
      </c>
      <c r="M61" s="170" t="s">
        <v>31</v>
      </c>
      <c r="N61" s="171" t="s">
        <v>31</v>
      </c>
      <c r="S61" s="137" t="s">
        <v>257</v>
      </c>
    </row>
    <row r="62" spans="1:23" s="132" customFormat="1" x14ac:dyDescent="0.2">
      <c r="A62" s="167"/>
      <c r="B62" s="166" t="s">
        <v>31</v>
      </c>
      <c r="C62" s="904" t="s">
        <v>258</v>
      </c>
      <c r="D62" s="904"/>
      <c r="E62" s="904"/>
      <c r="F62" s="168" t="s">
        <v>241</v>
      </c>
      <c r="G62" s="168" t="s">
        <v>910</v>
      </c>
      <c r="H62" s="168" t="s">
        <v>520</v>
      </c>
      <c r="I62" s="168" t="s">
        <v>911</v>
      </c>
      <c r="J62" s="169" t="s">
        <v>31</v>
      </c>
      <c r="K62" s="168" t="s">
        <v>31</v>
      </c>
      <c r="L62" s="169" t="s">
        <v>31</v>
      </c>
      <c r="M62" s="170" t="s">
        <v>31</v>
      </c>
      <c r="N62" s="171" t="s">
        <v>31</v>
      </c>
      <c r="T62" s="137" t="s">
        <v>258</v>
      </c>
    </row>
    <row r="63" spans="1:23" s="132" customFormat="1" x14ac:dyDescent="0.2">
      <c r="A63" s="167"/>
      <c r="B63" s="166" t="s">
        <v>31</v>
      </c>
      <c r="C63" s="917" t="s">
        <v>244</v>
      </c>
      <c r="D63" s="917"/>
      <c r="E63" s="917"/>
      <c r="F63" s="159" t="s">
        <v>31</v>
      </c>
      <c r="G63" s="159" t="s">
        <v>31</v>
      </c>
      <c r="H63" s="159" t="s">
        <v>31</v>
      </c>
      <c r="I63" s="159" t="s">
        <v>31</v>
      </c>
      <c r="J63" s="160">
        <v>156.33000000000001</v>
      </c>
      <c r="K63" s="159" t="s">
        <v>31</v>
      </c>
      <c r="L63" s="160">
        <v>57.37</v>
      </c>
      <c r="M63" s="161" t="s">
        <v>31</v>
      </c>
      <c r="N63" s="162" t="s">
        <v>31</v>
      </c>
      <c r="U63" s="137" t="s">
        <v>244</v>
      </c>
    </row>
    <row r="64" spans="1:23" s="132" customFormat="1" x14ac:dyDescent="0.2">
      <c r="A64" s="167"/>
      <c r="B64" s="166" t="s">
        <v>31</v>
      </c>
      <c r="C64" s="904" t="s">
        <v>245</v>
      </c>
      <c r="D64" s="904"/>
      <c r="E64" s="904"/>
      <c r="F64" s="168" t="s">
        <v>31</v>
      </c>
      <c r="G64" s="168" t="s">
        <v>31</v>
      </c>
      <c r="H64" s="168" t="s">
        <v>31</v>
      </c>
      <c r="I64" s="168" t="s">
        <v>31</v>
      </c>
      <c r="J64" s="169" t="s">
        <v>31</v>
      </c>
      <c r="K64" s="168" t="s">
        <v>31</v>
      </c>
      <c r="L64" s="169">
        <v>52.33</v>
      </c>
      <c r="M64" s="170" t="s">
        <v>31</v>
      </c>
      <c r="N64" s="171" t="s">
        <v>31</v>
      </c>
      <c r="T64" s="137" t="s">
        <v>245</v>
      </c>
    </row>
    <row r="65" spans="1:24" s="132" customFormat="1" ht="22.5" x14ac:dyDescent="0.2">
      <c r="A65" s="167"/>
      <c r="B65" s="166" t="s">
        <v>892</v>
      </c>
      <c r="C65" s="904" t="s">
        <v>893</v>
      </c>
      <c r="D65" s="904"/>
      <c r="E65" s="904"/>
      <c r="F65" s="168" t="s">
        <v>144</v>
      </c>
      <c r="G65" s="168" t="s">
        <v>248</v>
      </c>
      <c r="H65" s="168" t="s">
        <v>31</v>
      </c>
      <c r="I65" s="168" t="s">
        <v>248</v>
      </c>
      <c r="J65" s="169" t="s">
        <v>31</v>
      </c>
      <c r="K65" s="168" t="s">
        <v>31</v>
      </c>
      <c r="L65" s="169">
        <v>49.71</v>
      </c>
      <c r="M65" s="170" t="s">
        <v>31</v>
      </c>
      <c r="N65" s="171" t="s">
        <v>31</v>
      </c>
      <c r="T65" s="137" t="s">
        <v>893</v>
      </c>
    </row>
    <row r="66" spans="1:24" s="132" customFormat="1" ht="22.5" x14ac:dyDescent="0.2">
      <c r="A66" s="167"/>
      <c r="B66" s="166" t="s">
        <v>894</v>
      </c>
      <c r="C66" s="904" t="s">
        <v>895</v>
      </c>
      <c r="D66" s="904"/>
      <c r="E66" s="904"/>
      <c r="F66" s="168" t="s">
        <v>144</v>
      </c>
      <c r="G66" s="168" t="s">
        <v>554</v>
      </c>
      <c r="H66" s="168" t="s">
        <v>31</v>
      </c>
      <c r="I66" s="168" t="s">
        <v>554</v>
      </c>
      <c r="J66" s="169" t="s">
        <v>31</v>
      </c>
      <c r="K66" s="168" t="s">
        <v>31</v>
      </c>
      <c r="L66" s="169">
        <v>34.01</v>
      </c>
      <c r="M66" s="170" t="s">
        <v>31</v>
      </c>
      <c r="N66" s="171" t="s">
        <v>31</v>
      </c>
      <c r="T66" s="137" t="s">
        <v>895</v>
      </c>
    </row>
    <row r="67" spans="1:24" s="132" customFormat="1" x14ac:dyDescent="0.2">
      <c r="A67" s="172"/>
      <c r="B67" s="173"/>
      <c r="C67" s="918" t="s">
        <v>252</v>
      </c>
      <c r="D67" s="918"/>
      <c r="E67" s="918"/>
      <c r="F67" s="174" t="s">
        <v>31</v>
      </c>
      <c r="G67" s="174" t="s">
        <v>31</v>
      </c>
      <c r="H67" s="174" t="s">
        <v>31</v>
      </c>
      <c r="I67" s="174" t="s">
        <v>31</v>
      </c>
      <c r="J67" s="175" t="s">
        <v>31</v>
      </c>
      <c r="K67" s="174" t="s">
        <v>31</v>
      </c>
      <c r="L67" s="175">
        <v>141.09</v>
      </c>
      <c r="M67" s="161" t="s">
        <v>31</v>
      </c>
      <c r="N67" s="176" t="s">
        <v>31</v>
      </c>
      <c r="V67" s="137" t="s">
        <v>252</v>
      </c>
    </row>
    <row r="68" spans="1:24" s="132" customFormat="1" ht="33.75" x14ac:dyDescent="0.2">
      <c r="A68" s="157" t="s">
        <v>295</v>
      </c>
      <c r="B68" s="158" t="s">
        <v>3248</v>
      </c>
      <c r="C68" s="917" t="s">
        <v>3249</v>
      </c>
      <c r="D68" s="917"/>
      <c r="E68" s="917"/>
      <c r="F68" s="159" t="s">
        <v>744</v>
      </c>
      <c r="G68" s="159" t="s">
        <v>31</v>
      </c>
      <c r="H68" s="159" t="s">
        <v>31</v>
      </c>
      <c r="I68" s="159" t="s">
        <v>914</v>
      </c>
      <c r="J68" s="160">
        <v>2.2400000000000002</v>
      </c>
      <c r="K68" s="159" t="s">
        <v>31</v>
      </c>
      <c r="L68" s="160">
        <v>68.540000000000006</v>
      </c>
      <c r="M68" s="161" t="s">
        <v>31</v>
      </c>
      <c r="N68" s="162" t="s">
        <v>31</v>
      </c>
      <c r="Q68" s="137" t="s">
        <v>3249</v>
      </c>
    </row>
    <row r="69" spans="1:24" s="132" customFormat="1" x14ac:dyDescent="0.2">
      <c r="A69" s="163"/>
      <c r="B69" s="164"/>
      <c r="C69" s="904" t="s">
        <v>915</v>
      </c>
      <c r="D69" s="904"/>
      <c r="E69" s="904"/>
      <c r="F69" s="904"/>
      <c r="G69" s="904"/>
      <c r="H69" s="904"/>
      <c r="I69" s="904"/>
      <c r="J69" s="904"/>
      <c r="K69" s="904"/>
      <c r="L69" s="904"/>
      <c r="M69" s="904"/>
      <c r="N69" s="912"/>
      <c r="W69" s="137" t="s">
        <v>915</v>
      </c>
    </row>
    <row r="70" spans="1:24" s="132" customFormat="1" ht="22.5" x14ac:dyDescent="0.2">
      <c r="A70" s="157" t="s">
        <v>304</v>
      </c>
      <c r="B70" s="158" t="s">
        <v>916</v>
      </c>
      <c r="C70" s="917" t="s">
        <v>917</v>
      </c>
      <c r="D70" s="917"/>
      <c r="E70" s="917"/>
      <c r="F70" s="159" t="s">
        <v>178</v>
      </c>
      <c r="G70" s="159" t="s">
        <v>31</v>
      </c>
      <c r="H70" s="159" t="s">
        <v>31</v>
      </c>
      <c r="I70" s="159" t="s">
        <v>801</v>
      </c>
      <c r="J70" s="160">
        <v>0.82</v>
      </c>
      <c r="K70" s="159" t="s">
        <v>787</v>
      </c>
      <c r="L70" s="160">
        <v>75.28</v>
      </c>
      <c r="M70" s="161" t="s">
        <v>31</v>
      </c>
      <c r="N70" s="162" t="s">
        <v>31</v>
      </c>
      <c r="Q70" s="137" t="s">
        <v>917</v>
      </c>
    </row>
    <row r="71" spans="1:24" s="132" customFormat="1" x14ac:dyDescent="0.2">
      <c r="A71" s="163"/>
      <c r="B71" s="164"/>
      <c r="C71" s="904" t="s">
        <v>918</v>
      </c>
      <c r="D71" s="904"/>
      <c r="E71" s="904"/>
      <c r="F71" s="904"/>
      <c r="G71" s="904"/>
      <c r="H71" s="904"/>
      <c r="I71" s="904"/>
      <c r="J71" s="904"/>
      <c r="K71" s="904"/>
      <c r="L71" s="904"/>
      <c r="M71" s="904"/>
      <c r="N71" s="912"/>
      <c r="X71" s="137" t="s">
        <v>918</v>
      </c>
    </row>
    <row r="72" spans="1:24" s="132" customFormat="1" ht="22.5" x14ac:dyDescent="0.2">
      <c r="A72" s="165"/>
      <c r="B72" s="166" t="s">
        <v>789</v>
      </c>
      <c r="C72" s="904" t="s">
        <v>790</v>
      </c>
      <c r="D72" s="904"/>
      <c r="E72" s="904"/>
      <c r="F72" s="904"/>
      <c r="G72" s="904"/>
      <c r="H72" s="904"/>
      <c r="I72" s="904"/>
      <c r="J72" s="904"/>
      <c r="K72" s="904"/>
      <c r="L72" s="904"/>
      <c r="M72" s="904"/>
      <c r="N72" s="912"/>
      <c r="R72" s="137" t="s">
        <v>790</v>
      </c>
    </row>
    <row r="73" spans="1:24" s="132" customFormat="1" ht="45" x14ac:dyDescent="0.2">
      <c r="A73" s="157" t="s">
        <v>309</v>
      </c>
      <c r="B73" s="158" t="s">
        <v>926</v>
      </c>
      <c r="C73" s="917" t="s">
        <v>927</v>
      </c>
      <c r="D73" s="917"/>
      <c r="E73" s="917"/>
      <c r="F73" s="159" t="s">
        <v>650</v>
      </c>
      <c r="G73" s="159" t="s">
        <v>31</v>
      </c>
      <c r="H73" s="159" t="s">
        <v>31</v>
      </c>
      <c r="I73" s="159" t="s">
        <v>908</v>
      </c>
      <c r="J73" s="160" t="s">
        <v>31</v>
      </c>
      <c r="K73" s="159" t="s">
        <v>31</v>
      </c>
      <c r="L73" s="160" t="s">
        <v>31</v>
      </c>
      <c r="M73" s="161" t="s">
        <v>31</v>
      </c>
      <c r="N73" s="162" t="s">
        <v>31</v>
      </c>
      <c r="Q73" s="137" t="s">
        <v>927</v>
      </c>
    </row>
    <row r="74" spans="1:24" s="132" customFormat="1" x14ac:dyDescent="0.2">
      <c r="A74" s="163"/>
      <c r="B74" s="164"/>
      <c r="C74" s="904" t="s">
        <v>909</v>
      </c>
      <c r="D74" s="904"/>
      <c r="E74" s="904"/>
      <c r="F74" s="904"/>
      <c r="G74" s="904"/>
      <c r="H74" s="904"/>
      <c r="I74" s="904"/>
      <c r="J74" s="904"/>
      <c r="K74" s="904"/>
      <c r="L74" s="904"/>
      <c r="M74" s="904"/>
      <c r="N74" s="912"/>
      <c r="W74" s="137" t="s">
        <v>909</v>
      </c>
    </row>
    <row r="75" spans="1:24" s="132" customFormat="1" ht="22.5" x14ac:dyDescent="0.2">
      <c r="A75" s="165"/>
      <c r="B75" s="166" t="s">
        <v>231</v>
      </c>
      <c r="C75" s="904" t="s">
        <v>232</v>
      </c>
      <c r="D75" s="904"/>
      <c r="E75" s="904"/>
      <c r="F75" s="904"/>
      <c r="G75" s="904"/>
      <c r="H75" s="904"/>
      <c r="I75" s="904"/>
      <c r="J75" s="904"/>
      <c r="K75" s="904"/>
      <c r="L75" s="904"/>
      <c r="M75" s="904"/>
      <c r="N75" s="912"/>
      <c r="R75" s="137" t="s">
        <v>232</v>
      </c>
    </row>
    <row r="76" spans="1:24" s="132" customFormat="1" x14ac:dyDescent="0.2">
      <c r="A76" s="167"/>
      <c r="B76" s="166" t="s">
        <v>225</v>
      </c>
      <c r="C76" s="904" t="s">
        <v>255</v>
      </c>
      <c r="D76" s="904"/>
      <c r="E76" s="904"/>
      <c r="F76" s="168" t="s">
        <v>31</v>
      </c>
      <c r="G76" s="168" t="s">
        <v>31</v>
      </c>
      <c r="H76" s="168" t="s">
        <v>31</v>
      </c>
      <c r="I76" s="168" t="s">
        <v>31</v>
      </c>
      <c r="J76" s="169">
        <v>42.21</v>
      </c>
      <c r="K76" s="168" t="s">
        <v>520</v>
      </c>
      <c r="L76" s="169">
        <v>15.83</v>
      </c>
      <c r="M76" s="170" t="s">
        <v>31</v>
      </c>
      <c r="N76" s="171" t="s">
        <v>31</v>
      </c>
      <c r="S76" s="137" t="s">
        <v>255</v>
      </c>
    </row>
    <row r="77" spans="1:24" s="132" customFormat="1" x14ac:dyDescent="0.2">
      <c r="A77" s="167"/>
      <c r="B77" s="166" t="s">
        <v>235</v>
      </c>
      <c r="C77" s="904" t="s">
        <v>236</v>
      </c>
      <c r="D77" s="904"/>
      <c r="E77" s="904"/>
      <c r="F77" s="168" t="s">
        <v>31</v>
      </c>
      <c r="G77" s="168" t="s">
        <v>31</v>
      </c>
      <c r="H77" s="168" t="s">
        <v>31</v>
      </c>
      <c r="I77" s="168" t="s">
        <v>31</v>
      </c>
      <c r="J77" s="169">
        <v>1.81</v>
      </c>
      <c r="K77" s="168" t="s">
        <v>520</v>
      </c>
      <c r="L77" s="169">
        <v>0.68</v>
      </c>
      <c r="M77" s="170" t="s">
        <v>31</v>
      </c>
      <c r="N77" s="171" t="s">
        <v>31</v>
      </c>
      <c r="S77" s="137" t="s">
        <v>236</v>
      </c>
    </row>
    <row r="78" spans="1:24" s="132" customFormat="1" x14ac:dyDescent="0.2">
      <c r="A78" s="167"/>
      <c r="B78" s="166" t="s">
        <v>238</v>
      </c>
      <c r="C78" s="904" t="s">
        <v>239</v>
      </c>
      <c r="D78" s="904"/>
      <c r="E78" s="904"/>
      <c r="F78" s="168" t="s">
        <v>31</v>
      </c>
      <c r="G78" s="168" t="s">
        <v>31</v>
      </c>
      <c r="H78" s="168" t="s">
        <v>31</v>
      </c>
      <c r="I78" s="168" t="s">
        <v>31</v>
      </c>
      <c r="J78" s="169">
        <v>0.26</v>
      </c>
      <c r="K78" s="168" t="s">
        <v>520</v>
      </c>
      <c r="L78" s="169">
        <v>0.1</v>
      </c>
      <c r="M78" s="170" t="s">
        <v>31</v>
      </c>
      <c r="N78" s="171" t="s">
        <v>31</v>
      </c>
      <c r="S78" s="137" t="s">
        <v>239</v>
      </c>
    </row>
    <row r="79" spans="1:24" s="132" customFormat="1" x14ac:dyDescent="0.2">
      <c r="A79" s="167"/>
      <c r="B79" s="166" t="s">
        <v>256</v>
      </c>
      <c r="C79" s="904" t="s">
        <v>257</v>
      </c>
      <c r="D79" s="904"/>
      <c r="E79" s="904"/>
      <c r="F79" s="168" t="s">
        <v>31</v>
      </c>
      <c r="G79" s="168" t="s">
        <v>31</v>
      </c>
      <c r="H79" s="168" t="s">
        <v>31</v>
      </c>
      <c r="I79" s="168" t="s">
        <v>31</v>
      </c>
      <c r="J79" s="169">
        <v>11.27</v>
      </c>
      <c r="K79" s="168" t="s">
        <v>31</v>
      </c>
      <c r="L79" s="169">
        <v>3.38</v>
      </c>
      <c r="M79" s="170" t="s">
        <v>31</v>
      </c>
      <c r="N79" s="171" t="s">
        <v>31</v>
      </c>
      <c r="S79" s="137" t="s">
        <v>257</v>
      </c>
    </row>
    <row r="80" spans="1:24" s="132" customFormat="1" x14ac:dyDescent="0.2">
      <c r="A80" s="167"/>
      <c r="B80" s="166" t="s">
        <v>31</v>
      </c>
      <c r="C80" s="904" t="s">
        <v>258</v>
      </c>
      <c r="D80" s="904"/>
      <c r="E80" s="904"/>
      <c r="F80" s="168" t="s">
        <v>241</v>
      </c>
      <c r="G80" s="168" t="s">
        <v>928</v>
      </c>
      <c r="H80" s="168" t="s">
        <v>520</v>
      </c>
      <c r="I80" s="168" t="s">
        <v>929</v>
      </c>
      <c r="J80" s="169" t="s">
        <v>31</v>
      </c>
      <c r="K80" s="168" t="s">
        <v>31</v>
      </c>
      <c r="L80" s="169" t="s">
        <v>31</v>
      </c>
      <c r="M80" s="170" t="s">
        <v>31</v>
      </c>
      <c r="N80" s="171" t="s">
        <v>31</v>
      </c>
      <c r="T80" s="137" t="s">
        <v>258</v>
      </c>
    </row>
    <row r="81" spans="1:23" s="132" customFormat="1" x14ac:dyDescent="0.2">
      <c r="A81" s="167"/>
      <c r="B81" s="166" t="s">
        <v>31</v>
      </c>
      <c r="C81" s="904" t="s">
        <v>240</v>
      </c>
      <c r="D81" s="904"/>
      <c r="E81" s="904"/>
      <c r="F81" s="168" t="s">
        <v>241</v>
      </c>
      <c r="G81" s="168" t="s">
        <v>925</v>
      </c>
      <c r="H81" s="168" t="s">
        <v>520</v>
      </c>
      <c r="I81" s="168" t="s">
        <v>930</v>
      </c>
      <c r="J81" s="169" t="s">
        <v>31</v>
      </c>
      <c r="K81" s="168" t="s">
        <v>31</v>
      </c>
      <c r="L81" s="169" t="s">
        <v>31</v>
      </c>
      <c r="M81" s="170" t="s">
        <v>31</v>
      </c>
      <c r="N81" s="171" t="s">
        <v>31</v>
      </c>
      <c r="T81" s="137" t="s">
        <v>240</v>
      </c>
    </row>
    <row r="82" spans="1:23" s="132" customFormat="1" x14ac:dyDescent="0.2">
      <c r="A82" s="167"/>
      <c r="B82" s="166" t="s">
        <v>31</v>
      </c>
      <c r="C82" s="917" t="s">
        <v>244</v>
      </c>
      <c r="D82" s="917"/>
      <c r="E82" s="917"/>
      <c r="F82" s="159" t="s">
        <v>31</v>
      </c>
      <c r="G82" s="159" t="s">
        <v>31</v>
      </c>
      <c r="H82" s="159" t="s">
        <v>31</v>
      </c>
      <c r="I82" s="159" t="s">
        <v>31</v>
      </c>
      <c r="J82" s="160">
        <v>55.29</v>
      </c>
      <c r="K82" s="159" t="s">
        <v>31</v>
      </c>
      <c r="L82" s="160">
        <v>19.89</v>
      </c>
      <c r="M82" s="161" t="s">
        <v>31</v>
      </c>
      <c r="N82" s="162" t="s">
        <v>31</v>
      </c>
      <c r="U82" s="137" t="s">
        <v>244</v>
      </c>
    </row>
    <row r="83" spans="1:23" s="132" customFormat="1" x14ac:dyDescent="0.2">
      <c r="A83" s="167"/>
      <c r="B83" s="166" t="s">
        <v>31</v>
      </c>
      <c r="C83" s="904" t="s">
        <v>245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 t="s">
        <v>31</v>
      </c>
      <c r="K83" s="168" t="s">
        <v>31</v>
      </c>
      <c r="L83" s="169">
        <v>15.93</v>
      </c>
      <c r="M83" s="170" t="s">
        <v>31</v>
      </c>
      <c r="N83" s="171" t="s">
        <v>31</v>
      </c>
      <c r="T83" s="137" t="s">
        <v>245</v>
      </c>
    </row>
    <row r="84" spans="1:23" s="132" customFormat="1" ht="22.5" x14ac:dyDescent="0.2">
      <c r="A84" s="167"/>
      <c r="B84" s="166" t="s">
        <v>892</v>
      </c>
      <c r="C84" s="904" t="s">
        <v>893</v>
      </c>
      <c r="D84" s="904"/>
      <c r="E84" s="904"/>
      <c r="F84" s="168" t="s">
        <v>144</v>
      </c>
      <c r="G84" s="168" t="s">
        <v>248</v>
      </c>
      <c r="H84" s="168" t="s">
        <v>31</v>
      </c>
      <c r="I84" s="168" t="s">
        <v>248</v>
      </c>
      <c r="J84" s="169" t="s">
        <v>31</v>
      </c>
      <c r="K84" s="168" t="s">
        <v>31</v>
      </c>
      <c r="L84" s="169">
        <v>15.13</v>
      </c>
      <c r="M84" s="170" t="s">
        <v>31</v>
      </c>
      <c r="N84" s="171" t="s">
        <v>31</v>
      </c>
      <c r="T84" s="137" t="s">
        <v>893</v>
      </c>
    </row>
    <row r="85" spans="1:23" s="132" customFormat="1" ht="22.5" x14ac:dyDescent="0.2">
      <c r="A85" s="167"/>
      <c r="B85" s="166" t="s">
        <v>894</v>
      </c>
      <c r="C85" s="904" t="s">
        <v>895</v>
      </c>
      <c r="D85" s="904"/>
      <c r="E85" s="904"/>
      <c r="F85" s="168" t="s">
        <v>144</v>
      </c>
      <c r="G85" s="168" t="s">
        <v>554</v>
      </c>
      <c r="H85" s="168" t="s">
        <v>31</v>
      </c>
      <c r="I85" s="168" t="s">
        <v>554</v>
      </c>
      <c r="J85" s="169" t="s">
        <v>31</v>
      </c>
      <c r="K85" s="168" t="s">
        <v>31</v>
      </c>
      <c r="L85" s="169">
        <v>10.35</v>
      </c>
      <c r="M85" s="170" t="s">
        <v>31</v>
      </c>
      <c r="N85" s="171" t="s">
        <v>31</v>
      </c>
      <c r="T85" s="137" t="s">
        <v>895</v>
      </c>
    </row>
    <row r="86" spans="1:23" s="132" customFormat="1" x14ac:dyDescent="0.2">
      <c r="A86" s="172"/>
      <c r="B86" s="173"/>
      <c r="C86" s="918" t="s">
        <v>252</v>
      </c>
      <c r="D86" s="918"/>
      <c r="E86" s="918"/>
      <c r="F86" s="174" t="s">
        <v>31</v>
      </c>
      <c r="G86" s="174" t="s">
        <v>31</v>
      </c>
      <c r="H86" s="174" t="s">
        <v>31</v>
      </c>
      <c r="I86" s="174" t="s">
        <v>31</v>
      </c>
      <c r="J86" s="175" t="s">
        <v>31</v>
      </c>
      <c r="K86" s="174" t="s">
        <v>31</v>
      </c>
      <c r="L86" s="175">
        <v>45.37</v>
      </c>
      <c r="M86" s="161" t="s">
        <v>31</v>
      </c>
      <c r="N86" s="176" t="s">
        <v>31</v>
      </c>
      <c r="V86" s="137" t="s">
        <v>252</v>
      </c>
    </row>
    <row r="87" spans="1:23" s="132" customFormat="1" ht="101.25" x14ac:dyDescent="0.2">
      <c r="A87" s="157" t="s">
        <v>315</v>
      </c>
      <c r="B87" s="158" t="s">
        <v>1092</v>
      </c>
      <c r="C87" s="917" t="s">
        <v>1320</v>
      </c>
      <c r="D87" s="917"/>
      <c r="E87" s="917"/>
      <c r="F87" s="159" t="s">
        <v>1037</v>
      </c>
      <c r="G87" s="159" t="s">
        <v>31</v>
      </c>
      <c r="H87" s="159" t="s">
        <v>31</v>
      </c>
      <c r="I87" s="159" t="s">
        <v>1651</v>
      </c>
      <c r="J87" s="160">
        <v>5167.54</v>
      </c>
      <c r="K87" s="159" t="s">
        <v>31</v>
      </c>
      <c r="L87" s="160">
        <v>158.13</v>
      </c>
      <c r="M87" s="161" t="s">
        <v>31</v>
      </c>
      <c r="N87" s="162" t="s">
        <v>31</v>
      </c>
      <c r="Q87" s="137" t="s">
        <v>1320</v>
      </c>
    </row>
    <row r="88" spans="1:23" s="132" customFormat="1" x14ac:dyDescent="0.2">
      <c r="A88" s="163"/>
      <c r="B88" s="164"/>
      <c r="C88" s="904" t="s">
        <v>1652</v>
      </c>
      <c r="D88" s="904"/>
      <c r="E88" s="904"/>
      <c r="F88" s="904"/>
      <c r="G88" s="904"/>
      <c r="H88" s="904"/>
      <c r="I88" s="904"/>
      <c r="J88" s="904"/>
      <c r="K88" s="904"/>
      <c r="L88" s="904"/>
      <c r="M88" s="904"/>
      <c r="N88" s="912"/>
      <c r="W88" s="137" t="s">
        <v>1652</v>
      </c>
    </row>
    <row r="89" spans="1:23" s="132" customFormat="1" ht="22.5" x14ac:dyDescent="0.2">
      <c r="A89" s="157" t="s">
        <v>318</v>
      </c>
      <c r="B89" s="158" t="s">
        <v>1047</v>
      </c>
      <c r="C89" s="917" t="s">
        <v>1048</v>
      </c>
      <c r="D89" s="917"/>
      <c r="E89" s="917"/>
      <c r="F89" s="159" t="s">
        <v>900</v>
      </c>
      <c r="G89" s="159" t="s">
        <v>31</v>
      </c>
      <c r="H89" s="159" t="s">
        <v>31</v>
      </c>
      <c r="I89" s="159" t="s">
        <v>868</v>
      </c>
      <c r="J89" s="160">
        <v>125</v>
      </c>
      <c r="K89" s="159" t="s">
        <v>31</v>
      </c>
      <c r="L89" s="160">
        <v>12.5</v>
      </c>
      <c r="M89" s="161" t="s">
        <v>31</v>
      </c>
      <c r="N89" s="162" t="s">
        <v>31</v>
      </c>
      <c r="Q89" s="137" t="s">
        <v>1048</v>
      </c>
    </row>
    <row r="90" spans="1:23" s="132" customFormat="1" x14ac:dyDescent="0.2">
      <c r="A90" s="163"/>
      <c r="B90" s="164"/>
      <c r="C90" s="904" t="s">
        <v>1049</v>
      </c>
      <c r="D90" s="904"/>
      <c r="E90" s="904"/>
      <c r="F90" s="904"/>
      <c r="G90" s="904"/>
      <c r="H90" s="904"/>
      <c r="I90" s="904"/>
      <c r="J90" s="904"/>
      <c r="K90" s="904"/>
      <c r="L90" s="904"/>
      <c r="M90" s="904"/>
      <c r="N90" s="912"/>
      <c r="W90" s="137" t="s">
        <v>1049</v>
      </c>
    </row>
    <row r="91" spans="1:23" s="132" customFormat="1" ht="33.75" x14ac:dyDescent="0.2">
      <c r="A91" s="157" t="s">
        <v>323</v>
      </c>
      <c r="B91" s="158" t="s">
        <v>949</v>
      </c>
      <c r="C91" s="917" t="s">
        <v>950</v>
      </c>
      <c r="D91" s="917"/>
      <c r="E91" s="917"/>
      <c r="F91" s="159" t="s">
        <v>178</v>
      </c>
      <c r="G91" s="159" t="s">
        <v>31</v>
      </c>
      <c r="H91" s="159" t="s">
        <v>31</v>
      </c>
      <c r="I91" s="159" t="s">
        <v>413</v>
      </c>
      <c r="J91" s="160" t="s">
        <v>31</v>
      </c>
      <c r="K91" s="159" t="s">
        <v>31</v>
      </c>
      <c r="L91" s="160" t="s">
        <v>31</v>
      </c>
      <c r="M91" s="161" t="s">
        <v>31</v>
      </c>
      <c r="N91" s="162" t="s">
        <v>31</v>
      </c>
      <c r="Q91" s="137" t="s">
        <v>950</v>
      </c>
    </row>
    <row r="92" spans="1:23" s="132" customFormat="1" ht="22.5" x14ac:dyDescent="0.2">
      <c r="A92" s="165"/>
      <c r="B92" s="166" t="s">
        <v>231</v>
      </c>
      <c r="C92" s="904" t="s">
        <v>232</v>
      </c>
      <c r="D92" s="904"/>
      <c r="E92" s="904"/>
      <c r="F92" s="904"/>
      <c r="G92" s="904"/>
      <c r="H92" s="904"/>
      <c r="I92" s="904"/>
      <c r="J92" s="904"/>
      <c r="K92" s="904"/>
      <c r="L92" s="904"/>
      <c r="M92" s="904"/>
      <c r="N92" s="912"/>
      <c r="R92" s="137" t="s">
        <v>232</v>
      </c>
    </row>
    <row r="93" spans="1:23" s="132" customFormat="1" x14ac:dyDescent="0.2">
      <c r="A93" s="167"/>
      <c r="B93" s="166" t="s">
        <v>225</v>
      </c>
      <c r="C93" s="904" t="s">
        <v>255</v>
      </c>
      <c r="D93" s="904"/>
      <c r="E93" s="904"/>
      <c r="F93" s="168" t="s">
        <v>31</v>
      </c>
      <c r="G93" s="168" t="s">
        <v>31</v>
      </c>
      <c r="H93" s="168" t="s">
        <v>31</v>
      </c>
      <c r="I93" s="168" t="s">
        <v>31</v>
      </c>
      <c r="J93" s="169">
        <v>3.57</v>
      </c>
      <c r="K93" s="168" t="s">
        <v>520</v>
      </c>
      <c r="L93" s="169">
        <v>133.88</v>
      </c>
      <c r="M93" s="170" t="s">
        <v>31</v>
      </c>
      <c r="N93" s="171" t="s">
        <v>31</v>
      </c>
      <c r="S93" s="137" t="s">
        <v>255</v>
      </c>
    </row>
    <row r="94" spans="1:23" s="132" customFormat="1" x14ac:dyDescent="0.2">
      <c r="A94" s="167"/>
      <c r="B94" s="166" t="s">
        <v>256</v>
      </c>
      <c r="C94" s="904" t="s">
        <v>257</v>
      </c>
      <c r="D94" s="904"/>
      <c r="E94" s="904"/>
      <c r="F94" s="168" t="s">
        <v>31</v>
      </c>
      <c r="G94" s="168" t="s">
        <v>31</v>
      </c>
      <c r="H94" s="168" t="s">
        <v>31</v>
      </c>
      <c r="I94" s="168" t="s">
        <v>31</v>
      </c>
      <c r="J94" s="169">
        <v>15.07</v>
      </c>
      <c r="K94" s="168" t="s">
        <v>31</v>
      </c>
      <c r="L94" s="169">
        <v>452.1</v>
      </c>
      <c r="M94" s="170" t="s">
        <v>31</v>
      </c>
      <c r="N94" s="171" t="s">
        <v>31</v>
      </c>
      <c r="S94" s="137" t="s">
        <v>257</v>
      </c>
    </row>
    <row r="95" spans="1:23" s="132" customFormat="1" x14ac:dyDescent="0.2">
      <c r="A95" s="167"/>
      <c r="B95" s="166" t="s">
        <v>31</v>
      </c>
      <c r="C95" s="904" t="s">
        <v>258</v>
      </c>
      <c r="D95" s="904"/>
      <c r="E95" s="904"/>
      <c r="F95" s="168" t="s">
        <v>241</v>
      </c>
      <c r="G95" s="168" t="s">
        <v>951</v>
      </c>
      <c r="H95" s="168" t="s">
        <v>520</v>
      </c>
      <c r="I95" s="168" t="s">
        <v>952</v>
      </c>
      <c r="J95" s="169" t="s">
        <v>31</v>
      </c>
      <c r="K95" s="168" t="s">
        <v>31</v>
      </c>
      <c r="L95" s="169" t="s">
        <v>31</v>
      </c>
      <c r="M95" s="170" t="s">
        <v>31</v>
      </c>
      <c r="N95" s="171" t="s">
        <v>31</v>
      </c>
      <c r="T95" s="137" t="s">
        <v>258</v>
      </c>
    </row>
    <row r="96" spans="1:23" s="132" customFormat="1" x14ac:dyDescent="0.2">
      <c r="A96" s="167"/>
      <c r="B96" s="166" t="s">
        <v>31</v>
      </c>
      <c r="C96" s="917" t="s">
        <v>244</v>
      </c>
      <c r="D96" s="917"/>
      <c r="E96" s="917"/>
      <c r="F96" s="159" t="s">
        <v>31</v>
      </c>
      <c r="G96" s="159" t="s">
        <v>31</v>
      </c>
      <c r="H96" s="159" t="s">
        <v>31</v>
      </c>
      <c r="I96" s="159" t="s">
        <v>31</v>
      </c>
      <c r="J96" s="160">
        <v>18.64</v>
      </c>
      <c r="K96" s="159" t="s">
        <v>31</v>
      </c>
      <c r="L96" s="160">
        <v>585.98</v>
      </c>
      <c r="M96" s="161" t="s">
        <v>31</v>
      </c>
      <c r="N96" s="162" t="s">
        <v>31</v>
      </c>
      <c r="U96" s="137" t="s">
        <v>244</v>
      </c>
    </row>
    <row r="97" spans="1:26" s="132" customFormat="1" x14ac:dyDescent="0.2">
      <c r="A97" s="167"/>
      <c r="B97" s="166" t="s">
        <v>31</v>
      </c>
      <c r="C97" s="904" t="s">
        <v>245</v>
      </c>
      <c r="D97" s="904"/>
      <c r="E97" s="904"/>
      <c r="F97" s="168" t="s">
        <v>31</v>
      </c>
      <c r="G97" s="168" t="s">
        <v>31</v>
      </c>
      <c r="H97" s="168" t="s">
        <v>31</v>
      </c>
      <c r="I97" s="168" t="s">
        <v>31</v>
      </c>
      <c r="J97" s="169" t="s">
        <v>31</v>
      </c>
      <c r="K97" s="168" t="s">
        <v>31</v>
      </c>
      <c r="L97" s="169">
        <v>133.88</v>
      </c>
      <c r="M97" s="170" t="s">
        <v>31</v>
      </c>
      <c r="N97" s="171" t="s">
        <v>31</v>
      </c>
      <c r="T97" s="137" t="s">
        <v>245</v>
      </c>
    </row>
    <row r="98" spans="1:26" s="132" customFormat="1" ht="22.5" x14ac:dyDescent="0.2">
      <c r="A98" s="167"/>
      <c r="B98" s="166" t="s">
        <v>892</v>
      </c>
      <c r="C98" s="904" t="s">
        <v>893</v>
      </c>
      <c r="D98" s="904"/>
      <c r="E98" s="904"/>
      <c r="F98" s="168" t="s">
        <v>144</v>
      </c>
      <c r="G98" s="168" t="s">
        <v>248</v>
      </c>
      <c r="H98" s="168" t="s">
        <v>31</v>
      </c>
      <c r="I98" s="168" t="s">
        <v>248</v>
      </c>
      <c r="J98" s="169" t="s">
        <v>31</v>
      </c>
      <c r="K98" s="168" t="s">
        <v>31</v>
      </c>
      <c r="L98" s="169">
        <v>127.19</v>
      </c>
      <c r="M98" s="170" t="s">
        <v>31</v>
      </c>
      <c r="N98" s="171" t="s">
        <v>31</v>
      </c>
      <c r="T98" s="137" t="s">
        <v>893</v>
      </c>
    </row>
    <row r="99" spans="1:26" s="132" customFormat="1" ht="22.5" x14ac:dyDescent="0.2">
      <c r="A99" s="167"/>
      <c r="B99" s="166" t="s">
        <v>894</v>
      </c>
      <c r="C99" s="904" t="s">
        <v>895</v>
      </c>
      <c r="D99" s="904"/>
      <c r="E99" s="904"/>
      <c r="F99" s="168" t="s">
        <v>144</v>
      </c>
      <c r="G99" s="168" t="s">
        <v>554</v>
      </c>
      <c r="H99" s="168" t="s">
        <v>31</v>
      </c>
      <c r="I99" s="168" t="s">
        <v>554</v>
      </c>
      <c r="J99" s="169" t="s">
        <v>31</v>
      </c>
      <c r="K99" s="168" t="s">
        <v>31</v>
      </c>
      <c r="L99" s="169">
        <v>87.02</v>
      </c>
      <c r="M99" s="170" t="s">
        <v>31</v>
      </c>
      <c r="N99" s="171" t="s">
        <v>31</v>
      </c>
      <c r="T99" s="137" t="s">
        <v>895</v>
      </c>
    </row>
    <row r="100" spans="1:26" s="132" customFormat="1" x14ac:dyDescent="0.2">
      <c r="A100" s="172"/>
      <c r="B100" s="173"/>
      <c r="C100" s="918" t="s">
        <v>252</v>
      </c>
      <c r="D100" s="918"/>
      <c r="E100" s="918"/>
      <c r="F100" s="174" t="s">
        <v>31</v>
      </c>
      <c r="G100" s="174" t="s">
        <v>31</v>
      </c>
      <c r="H100" s="174" t="s">
        <v>31</v>
      </c>
      <c r="I100" s="174" t="s">
        <v>31</v>
      </c>
      <c r="J100" s="175" t="s">
        <v>31</v>
      </c>
      <c r="K100" s="174" t="s">
        <v>31</v>
      </c>
      <c r="L100" s="175">
        <v>800.19</v>
      </c>
      <c r="M100" s="161" t="s">
        <v>31</v>
      </c>
      <c r="N100" s="176" t="s">
        <v>31</v>
      </c>
      <c r="V100" s="137" t="s">
        <v>252</v>
      </c>
    </row>
    <row r="101" spans="1:26" s="132" customFormat="1" ht="1.5" customHeight="1" x14ac:dyDescent="0.2">
      <c r="A101" s="177"/>
      <c r="B101" s="173"/>
      <c r="C101" s="173"/>
      <c r="D101" s="173"/>
      <c r="E101" s="173"/>
      <c r="F101" s="177"/>
      <c r="G101" s="177"/>
      <c r="H101" s="177"/>
      <c r="I101" s="177"/>
      <c r="J101" s="178"/>
      <c r="K101" s="177"/>
      <c r="L101" s="178"/>
      <c r="M101" s="168"/>
      <c r="N101" s="178"/>
    </row>
    <row r="102" spans="1:26" s="132" customFormat="1" ht="2.25" customHeight="1" x14ac:dyDescent="0.2"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91"/>
      <c r="M102" s="192"/>
      <c r="N102" s="193"/>
    </row>
    <row r="103" spans="1:26" s="132" customFormat="1" x14ac:dyDescent="0.2">
      <c r="A103" s="179"/>
      <c r="B103" s="180" t="s">
        <v>31</v>
      </c>
      <c r="C103" s="918" t="s">
        <v>466</v>
      </c>
      <c r="D103" s="918"/>
      <c r="E103" s="918"/>
      <c r="F103" s="918"/>
      <c r="G103" s="918"/>
      <c r="H103" s="918"/>
      <c r="I103" s="918"/>
      <c r="J103" s="918"/>
      <c r="K103" s="918"/>
      <c r="L103" s="181" t="s">
        <v>31</v>
      </c>
      <c r="M103" s="182" t="s">
        <v>31</v>
      </c>
      <c r="N103" s="183" t="s">
        <v>31</v>
      </c>
      <c r="Y103" s="137" t="s">
        <v>466</v>
      </c>
    </row>
    <row r="104" spans="1:26" s="132" customFormat="1" x14ac:dyDescent="0.2">
      <c r="A104" s="184"/>
      <c r="B104" s="166" t="s">
        <v>225</v>
      </c>
      <c r="C104" s="904" t="s">
        <v>808</v>
      </c>
      <c r="D104" s="904"/>
      <c r="E104" s="904"/>
      <c r="F104" s="904"/>
      <c r="G104" s="904"/>
      <c r="H104" s="904"/>
      <c r="I104" s="904"/>
      <c r="J104" s="904"/>
      <c r="K104" s="904"/>
      <c r="L104" s="185">
        <v>1548.6</v>
      </c>
      <c r="M104" s="186">
        <v>7.3</v>
      </c>
      <c r="N104" s="187">
        <v>11305</v>
      </c>
      <c r="Z104" s="137" t="s">
        <v>808</v>
      </c>
    </row>
    <row r="105" spans="1:26" s="132" customFormat="1" x14ac:dyDescent="0.2">
      <c r="A105" s="184"/>
      <c r="B105" s="166" t="s">
        <v>31</v>
      </c>
      <c r="C105" s="904" t="s">
        <v>270</v>
      </c>
      <c r="D105" s="904"/>
      <c r="E105" s="904"/>
      <c r="F105" s="904"/>
      <c r="G105" s="904"/>
      <c r="H105" s="904"/>
      <c r="I105" s="904"/>
      <c r="J105" s="904"/>
      <c r="K105" s="904"/>
      <c r="L105" s="185" t="s">
        <v>31</v>
      </c>
      <c r="M105" s="186" t="s">
        <v>31</v>
      </c>
      <c r="N105" s="187" t="s">
        <v>31</v>
      </c>
      <c r="Z105" s="137" t="s">
        <v>270</v>
      </c>
    </row>
    <row r="106" spans="1:26" s="132" customFormat="1" x14ac:dyDescent="0.2">
      <c r="A106" s="184"/>
      <c r="B106" s="166" t="s">
        <v>31</v>
      </c>
      <c r="C106" s="904" t="s">
        <v>271</v>
      </c>
      <c r="D106" s="904"/>
      <c r="E106" s="904"/>
      <c r="F106" s="904"/>
      <c r="G106" s="904"/>
      <c r="H106" s="904"/>
      <c r="I106" s="904"/>
      <c r="J106" s="904"/>
      <c r="K106" s="904"/>
      <c r="L106" s="185">
        <v>295.23</v>
      </c>
      <c r="M106" s="186" t="s">
        <v>31</v>
      </c>
      <c r="N106" s="187" t="s">
        <v>31</v>
      </c>
      <c r="Z106" s="137" t="s">
        <v>271</v>
      </c>
    </row>
    <row r="107" spans="1:26" s="132" customFormat="1" x14ac:dyDescent="0.2">
      <c r="A107" s="184"/>
      <c r="B107" s="166" t="s">
        <v>31</v>
      </c>
      <c r="C107" s="904" t="s">
        <v>272</v>
      </c>
      <c r="D107" s="904"/>
      <c r="E107" s="904"/>
      <c r="F107" s="904"/>
      <c r="G107" s="904"/>
      <c r="H107" s="904"/>
      <c r="I107" s="904"/>
      <c r="J107" s="904"/>
      <c r="K107" s="904"/>
      <c r="L107" s="185">
        <v>7.47</v>
      </c>
      <c r="M107" s="186" t="s">
        <v>31</v>
      </c>
      <c r="N107" s="187" t="s">
        <v>31</v>
      </c>
      <c r="Z107" s="137" t="s">
        <v>272</v>
      </c>
    </row>
    <row r="108" spans="1:26" s="132" customFormat="1" x14ac:dyDescent="0.2">
      <c r="A108" s="184"/>
      <c r="B108" s="166" t="s">
        <v>31</v>
      </c>
      <c r="C108" s="904" t="s">
        <v>273</v>
      </c>
      <c r="D108" s="904"/>
      <c r="E108" s="904"/>
      <c r="F108" s="904"/>
      <c r="G108" s="904"/>
      <c r="H108" s="904"/>
      <c r="I108" s="904"/>
      <c r="J108" s="904"/>
      <c r="K108" s="904"/>
      <c r="L108" s="185">
        <v>788.03</v>
      </c>
      <c r="M108" s="186" t="s">
        <v>31</v>
      </c>
      <c r="N108" s="187" t="s">
        <v>31</v>
      </c>
      <c r="Z108" s="137" t="s">
        <v>273</v>
      </c>
    </row>
    <row r="109" spans="1:26" s="132" customFormat="1" x14ac:dyDescent="0.2">
      <c r="A109" s="184"/>
      <c r="B109" s="166" t="s">
        <v>31</v>
      </c>
      <c r="C109" s="904" t="s">
        <v>274</v>
      </c>
      <c r="D109" s="904"/>
      <c r="E109" s="904"/>
      <c r="F109" s="904"/>
      <c r="G109" s="904"/>
      <c r="H109" s="904"/>
      <c r="I109" s="904"/>
      <c r="J109" s="904"/>
      <c r="K109" s="904"/>
      <c r="L109" s="185">
        <v>269.33999999999997</v>
      </c>
      <c r="M109" s="186" t="s">
        <v>31</v>
      </c>
      <c r="N109" s="187" t="s">
        <v>31</v>
      </c>
      <c r="Z109" s="137" t="s">
        <v>274</v>
      </c>
    </row>
    <row r="110" spans="1:26" s="132" customFormat="1" x14ac:dyDescent="0.2">
      <c r="A110" s="184"/>
      <c r="B110" s="166" t="s">
        <v>31</v>
      </c>
      <c r="C110" s="904" t="s">
        <v>275</v>
      </c>
      <c r="D110" s="904"/>
      <c r="E110" s="904"/>
      <c r="F110" s="904"/>
      <c r="G110" s="904"/>
      <c r="H110" s="904"/>
      <c r="I110" s="904"/>
      <c r="J110" s="904"/>
      <c r="K110" s="904"/>
      <c r="L110" s="185">
        <v>188.53</v>
      </c>
      <c r="M110" s="186" t="s">
        <v>31</v>
      </c>
      <c r="N110" s="187" t="s">
        <v>31</v>
      </c>
      <c r="Z110" s="137" t="s">
        <v>275</v>
      </c>
    </row>
    <row r="111" spans="1:26" s="132" customFormat="1" x14ac:dyDescent="0.2">
      <c r="A111" s="184"/>
      <c r="B111" s="166" t="s">
        <v>235</v>
      </c>
      <c r="C111" s="904" t="s">
        <v>809</v>
      </c>
      <c r="D111" s="904"/>
      <c r="E111" s="904"/>
      <c r="F111" s="904"/>
      <c r="G111" s="904"/>
      <c r="H111" s="904"/>
      <c r="I111" s="904"/>
      <c r="J111" s="904"/>
      <c r="K111" s="904"/>
      <c r="L111" s="185">
        <v>611.5</v>
      </c>
      <c r="M111" s="186">
        <v>4.51</v>
      </c>
      <c r="N111" s="187">
        <v>2758</v>
      </c>
      <c r="Z111" s="137" t="s">
        <v>809</v>
      </c>
    </row>
    <row r="112" spans="1:26" s="132" customFormat="1" x14ac:dyDescent="0.2">
      <c r="A112" s="184"/>
      <c r="B112" s="166" t="s">
        <v>31</v>
      </c>
      <c r="C112" s="904" t="s">
        <v>276</v>
      </c>
      <c r="D112" s="904"/>
      <c r="E112" s="904"/>
      <c r="F112" s="904"/>
      <c r="G112" s="904"/>
      <c r="H112" s="904"/>
      <c r="I112" s="904"/>
      <c r="J112" s="904"/>
      <c r="K112" s="904"/>
      <c r="L112" s="185">
        <v>296.27999999999997</v>
      </c>
      <c r="M112" s="186" t="s">
        <v>31</v>
      </c>
      <c r="N112" s="187" t="s">
        <v>31</v>
      </c>
      <c r="Z112" s="137" t="s">
        <v>276</v>
      </c>
    </row>
    <row r="113" spans="1:27" x14ac:dyDescent="0.2">
      <c r="A113" s="184"/>
      <c r="B113" s="166" t="s">
        <v>31</v>
      </c>
      <c r="C113" s="904" t="s">
        <v>277</v>
      </c>
      <c r="D113" s="904"/>
      <c r="E113" s="904"/>
      <c r="F113" s="904"/>
      <c r="G113" s="904"/>
      <c r="H113" s="904"/>
      <c r="I113" s="904"/>
      <c r="J113" s="904"/>
      <c r="K113" s="904"/>
      <c r="L113" s="185">
        <v>269.33999999999997</v>
      </c>
      <c r="M113" s="186" t="s">
        <v>31</v>
      </c>
      <c r="N113" s="187" t="s">
        <v>31</v>
      </c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7" t="s">
        <v>277</v>
      </c>
      <c r="AA113" s="132"/>
    </row>
    <row r="114" spans="1:27" x14ac:dyDescent="0.2">
      <c r="A114" s="184"/>
      <c r="B114" s="166" t="s">
        <v>31</v>
      </c>
      <c r="C114" s="904" t="s">
        <v>278</v>
      </c>
      <c r="D114" s="904"/>
      <c r="E114" s="904"/>
      <c r="F114" s="904"/>
      <c r="G114" s="904"/>
      <c r="H114" s="904"/>
      <c r="I114" s="904"/>
      <c r="J114" s="904"/>
      <c r="K114" s="904"/>
      <c r="L114" s="185">
        <v>188.53</v>
      </c>
      <c r="M114" s="186" t="s">
        <v>31</v>
      </c>
      <c r="N114" s="187" t="s">
        <v>31</v>
      </c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7" t="s">
        <v>278</v>
      </c>
      <c r="AA114" s="132"/>
    </row>
    <row r="115" spans="1:27" x14ac:dyDescent="0.2">
      <c r="A115" s="184"/>
      <c r="B115" s="178" t="s">
        <v>31</v>
      </c>
      <c r="C115" s="919" t="s">
        <v>467</v>
      </c>
      <c r="D115" s="919"/>
      <c r="E115" s="919"/>
      <c r="F115" s="919"/>
      <c r="G115" s="919"/>
      <c r="H115" s="919"/>
      <c r="I115" s="919"/>
      <c r="J115" s="919"/>
      <c r="K115" s="919"/>
      <c r="L115" s="188">
        <v>2160.1</v>
      </c>
      <c r="M115" s="189" t="s">
        <v>31</v>
      </c>
      <c r="N115" s="194">
        <v>14063</v>
      </c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7" t="s">
        <v>467</v>
      </c>
    </row>
    <row r="116" spans="1:27" ht="1.5" customHeight="1" x14ac:dyDescent="0.2">
      <c r="B116" s="178"/>
      <c r="C116" s="173"/>
      <c r="D116" s="173"/>
      <c r="E116" s="173"/>
      <c r="F116" s="173"/>
      <c r="G116" s="173"/>
      <c r="H116" s="173"/>
      <c r="I116" s="173"/>
      <c r="J116" s="173"/>
      <c r="K116" s="173"/>
      <c r="L116" s="188"/>
      <c r="M116" s="189"/>
      <c r="N116" s="195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</row>
    <row r="117" spans="1:27" ht="53.25" customHeight="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196"/>
      <c r="N117" s="196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</row>
    <row r="118" spans="1:27" x14ac:dyDescent="0.2">
      <c r="B118" s="197" t="s">
        <v>468</v>
      </c>
      <c r="C118" s="923" t="s">
        <v>31</v>
      </c>
      <c r="D118" s="923"/>
      <c r="E118" s="923"/>
      <c r="F118" s="923"/>
      <c r="G118" s="923"/>
      <c r="H118" s="923"/>
      <c r="I118" s="923"/>
      <c r="J118" s="923"/>
      <c r="K118" s="923"/>
      <c r="L118" s="923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</row>
    <row r="119" spans="1:27" ht="13.5" customHeight="1" x14ac:dyDescent="0.2">
      <c r="B119" s="133"/>
      <c r="C119" s="924" t="s">
        <v>11</v>
      </c>
      <c r="D119" s="924"/>
      <c r="E119" s="924"/>
      <c r="F119" s="924"/>
      <c r="G119" s="924"/>
      <c r="H119" s="924"/>
      <c r="I119" s="924"/>
      <c r="J119" s="924"/>
      <c r="K119" s="924"/>
      <c r="L119" s="924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</row>
    <row r="120" spans="1:27" ht="12.75" customHeight="1" x14ac:dyDescent="0.2">
      <c r="B120" s="197" t="s">
        <v>469</v>
      </c>
      <c r="C120" s="923" t="s">
        <v>31</v>
      </c>
      <c r="D120" s="923"/>
      <c r="E120" s="923"/>
      <c r="F120" s="923"/>
      <c r="G120" s="923"/>
      <c r="H120" s="923"/>
      <c r="I120" s="923"/>
      <c r="J120" s="923"/>
      <c r="K120" s="923"/>
      <c r="L120" s="923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</row>
    <row r="121" spans="1:27" ht="13.5" customHeight="1" x14ac:dyDescent="0.2">
      <c r="C121" s="924" t="s">
        <v>11</v>
      </c>
      <c r="D121" s="924"/>
      <c r="E121" s="924"/>
      <c r="F121" s="924"/>
      <c r="G121" s="924"/>
      <c r="H121" s="924"/>
      <c r="I121" s="924"/>
      <c r="J121" s="924"/>
      <c r="K121" s="924"/>
      <c r="L121" s="924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</row>
    <row r="135" s="132" customFormat="1" x14ac:dyDescent="0.2"/>
  </sheetData>
  <mergeCells count="107">
    <mergeCell ref="C121:L121"/>
    <mergeCell ref="C113:K113"/>
    <mergeCell ref="C114:K114"/>
    <mergeCell ref="C115:K115"/>
    <mergeCell ref="C118:L118"/>
    <mergeCell ref="C119:L119"/>
    <mergeCell ref="C120:L120"/>
    <mergeCell ref="C107:K107"/>
    <mergeCell ref="C108:K108"/>
    <mergeCell ref="C109:K109"/>
    <mergeCell ref="C110:K110"/>
    <mergeCell ref="C111:K111"/>
    <mergeCell ref="C112:K112"/>
    <mergeCell ref="C99:E99"/>
    <mergeCell ref="C100:E100"/>
    <mergeCell ref="C103:K103"/>
    <mergeCell ref="C104:K104"/>
    <mergeCell ref="C105:K105"/>
    <mergeCell ref="C106:K106"/>
    <mergeCell ref="C93:E93"/>
    <mergeCell ref="C94:E94"/>
    <mergeCell ref="C95:E95"/>
    <mergeCell ref="C96:E96"/>
    <mergeCell ref="C97:E97"/>
    <mergeCell ref="C98:E98"/>
    <mergeCell ref="C87:E87"/>
    <mergeCell ref="C88:N88"/>
    <mergeCell ref="C89:E89"/>
    <mergeCell ref="C90:N90"/>
    <mergeCell ref="C91:E91"/>
    <mergeCell ref="C92:N92"/>
    <mergeCell ref="C81:E81"/>
    <mergeCell ref="C82:E82"/>
    <mergeCell ref="C83:E83"/>
    <mergeCell ref="C84:E84"/>
    <mergeCell ref="C85:E85"/>
    <mergeCell ref="C86:E86"/>
    <mergeCell ref="C75:N75"/>
    <mergeCell ref="C76:E76"/>
    <mergeCell ref="C77:E77"/>
    <mergeCell ref="C78:E78"/>
    <mergeCell ref="C79:E79"/>
    <mergeCell ref="C80:E80"/>
    <mergeCell ref="C69:N69"/>
    <mergeCell ref="C70:E70"/>
    <mergeCell ref="C71:N71"/>
    <mergeCell ref="C72:N72"/>
    <mergeCell ref="C73:E73"/>
    <mergeCell ref="C74:N74"/>
    <mergeCell ref="C63:E63"/>
    <mergeCell ref="C64:E64"/>
    <mergeCell ref="C65:E65"/>
    <mergeCell ref="C66:E66"/>
    <mergeCell ref="C67:E67"/>
    <mergeCell ref="C68:E68"/>
    <mergeCell ref="C57:E57"/>
    <mergeCell ref="C58:N58"/>
    <mergeCell ref="C59:N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45:E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34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6"/>
  <sheetViews>
    <sheetView topLeftCell="A77" zoomScale="115" zoomScaleNormal="115" workbookViewId="0">
      <selection activeCell="AE50" sqref="AE50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4" width="110.140625" style="137" hidden="1" customWidth="1"/>
    <col min="25" max="27" width="84.42578125" style="137" hidden="1" customWidth="1"/>
    <col min="28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3269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3274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506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1273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3.19</v>
      </c>
      <c r="D20" s="148" t="s">
        <v>3275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L93*7.3/1000</f>
        <v>0.54</v>
      </c>
      <c r="M22" s="148" t="s">
        <v>2957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2.81</v>
      </c>
      <c r="D23" s="237" t="s">
        <v>1246</v>
      </c>
      <c r="E23" s="135" t="s">
        <v>206</v>
      </c>
      <c r="G23" s="132" t="s">
        <v>212</v>
      </c>
      <c r="L23" s="153"/>
      <c r="M23" s="153">
        <v>7.55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0.38</v>
      </c>
      <c r="D24" s="152" t="s">
        <v>1679</v>
      </c>
      <c r="E24" s="135" t="s">
        <v>206</v>
      </c>
      <c r="G24" s="132" t="s">
        <v>214</v>
      </c>
      <c r="L24" s="153"/>
      <c r="M24" s="153">
        <v>0.23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1402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1402</v>
      </c>
    </row>
    <row r="32" spans="1:17" s="132" customFormat="1" ht="56.25" x14ac:dyDescent="0.2">
      <c r="A32" s="157" t="s">
        <v>225</v>
      </c>
      <c r="B32" s="158" t="s">
        <v>967</v>
      </c>
      <c r="C32" s="917" t="s">
        <v>968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238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968</v>
      </c>
    </row>
    <row r="33" spans="1:24" s="132" customFormat="1" ht="22.5" x14ac:dyDescent="0.2">
      <c r="A33" s="165"/>
      <c r="B33" s="166" t="s">
        <v>231</v>
      </c>
      <c r="C33" s="904" t="s">
        <v>232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232</v>
      </c>
    </row>
    <row r="34" spans="1:24" s="132" customFormat="1" x14ac:dyDescent="0.2">
      <c r="A34" s="167"/>
      <c r="B34" s="166" t="s">
        <v>225</v>
      </c>
      <c r="C34" s="904" t="s">
        <v>255</v>
      </c>
      <c r="D34" s="904"/>
      <c r="E34" s="904"/>
      <c r="F34" s="168" t="s">
        <v>31</v>
      </c>
      <c r="G34" s="168" t="s">
        <v>31</v>
      </c>
      <c r="H34" s="168" t="s">
        <v>31</v>
      </c>
      <c r="I34" s="168" t="s">
        <v>31</v>
      </c>
      <c r="J34" s="169">
        <v>9.91</v>
      </c>
      <c r="K34" s="168" t="s">
        <v>520</v>
      </c>
      <c r="L34" s="169">
        <v>37.159999999999997</v>
      </c>
      <c r="M34" s="170" t="s">
        <v>31</v>
      </c>
      <c r="N34" s="171" t="s">
        <v>31</v>
      </c>
      <c r="S34" s="137" t="s">
        <v>255</v>
      </c>
    </row>
    <row r="35" spans="1:24" s="132" customFormat="1" x14ac:dyDescent="0.2">
      <c r="A35" s="167"/>
      <c r="B35" s="166" t="s">
        <v>235</v>
      </c>
      <c r="C35" s="904" t="s">
        <v>236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5.43</v>
      </c>
      <c r="K35" s="168" t="s">
        <v>520</v>
      </c>
      <c r="L35" s="169">
        <v>20.36</v>
      </c>
      <c r="M35" s="170" t="s">
        <v>31</v>
      </c>
      <c r="N35" s="171" t="s">
        <v>31</v>
      </c>
      <c r="S35" s="137" t="s">
        <v>236</v>
      </c>
    </row>
    <row r="36" spans="1:24" s="132" customFormat="1" x14ac:dyDescent="0.2">
      <c r="A36" s="167"/>
      <c r="B36" s="166" t="s">
        <v>238</v>
      </c>
      <c r="C36" s="904" t="s">
        <v>239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0.76</v>
      </c>
      <c r="K36" s="168" t="s">
        <v>520</v>
      </c>
      <c r="L36" s="169">
        <v>2.85</v>
      </c>
      <c r="M36" s="170" t="s">
        <v>31</v>
      </c>
      <c r="N36" s="171" t="s">
        <v>31</v>
      </c>
      <c r="S36" s="137" t="s">
        <v>239</v>
      </c>
    </row>
    <row r="37" spans="1:24" s="132" customFormat="1" x14ac:dyDescent="0.2">
      <c r="A37" s="167"/>
      <c r="B37" s="166" t="s">
        <v>256</v>
      </c>
      <c r="C37" s="904" t="s">
        <v>257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0.74</v>
      </c>
      <c r="K37" s="168" t="s">
        <v>31</v>
      </c>
      <c r="L37" s="169">
        <v>2.2200000000000002</v>
      </c>
      <c r="M37" s="170" t="s">
        <v>31</v>
      </c>
      <c r="N37" s="171" t="s">
        <v>31</v>
      </c>
      <c r="S37" s="137" t="s">
        <v>257</v>
      </c>
    </row>
    <row r="38" spans="1:24" s="132" customFormat="1" x14ac:dyDescent="0.2">
      <c r="A38" s="167"/>
      <c r="B38" s="166" t="s">
        <v>31</v>
      </c>
      <c r="C38" s="904" t="s">
        <v>258</v>
      </c>
      <c r="D38" s="904"/>
      <c r="E38" s="904"/>
      <c r="F38" s="168" t="s">
        <v>241</v>
      </c>
      <c r="G38" s="168" t="s">
        <v>849</v>
      </c>
      <c r="H38" s="168" t="s">
        <v>520</v>
      </c>
      <c r="I38" s="168" t="s">
        <v>1360</v>
      </c>
      <c r="J38" s="169" t="s">
        <v>31</v>
      </c>
      <c r="K38" s="168" t="s">
        <v>31</v>
      </c>
      <c r="L38" s="169" t="s">
        <v>31</v>
      </c>
      <c r="M38" s="170" t="s">
        <v>31</v>
      </c>
      <c r="N38" s="171" t="s">
        <v>31</v>
      </c>
      <c r="T38" s="137" t="s">
        <v>258</v>
      </c>
    </row>
    <row r="39" spans="1:24" s="132" customFormat="1" x14ac:dyDescent="0.2">
      <c r="A39" s="167"/>
      <c r="B39" s="166" t="s">
        <v>31</v>
      </c>
      <c r="C39" s="904" t="s">
        <v>240</v>
      </c>
      <c r="D39" s="904"/>
      <c r="E39" s="904"/>
      <c r="F39" s="168" t="s">
        <v>241</v>
      </c>
      <c r="G39" s="168" t="s">
        <v>736</v>
      </c>
      <c r="H39" s="168" t="s">
        <v>520</v>
      </c>
      <c r="I39" s="168" t="s">
        <v>1748</v>
      </c>
      <c r="J39" s="169" t="s">
        <v>31</v>
      </c>
      <c r="K39" s="168" t="s">
        <v>31</v>
      </c>
      <c r="L39" s="169" t="s">
        <v>31</v>
      </c>
      <c r="M39" s="170" t="s">
        <v>31</v>
      </c>
      <c r="N39" s="171" t="s">
        <v>31</v>
      </c>
      <c r="T39" s="137" t="s">
        <v>240</v>
      </c>
    </row>
    <row r="40" spans="1:24" s="132" customFormat="1" x14ac:dyDescent="0.2">
      <c r="A40" s="167"/>
      <c r="B40" s="166" t="s">
        <v>31</v>
      </c>
      <c r="C40" s="917" t="s">
        <v>244</v>
      </c>
      <c r="D40" s="917"/>
      <c r="E40" s="917"/>
      <c r="F40" s="159" t="s">
        <v>31</v>
      </c>
      <c r="G40" s="159" t="s">
        <v>31</v>
      </c>
      <c r="H40" s="159" t="s">
        <v>31</v>
      </c>
      <c r="I40" s="159" t="s">
        <v>31</v>
      </c>
      <c r="J40" s="160">
        <v>16.079999999999998</v>
      </c>
      <c r="K40" s="159" t="s">
        <v>31</v>
      </c>
      <c r="L40" s="160">
        <v>59.74</v>
      </c>
      <c r="M40" s="161" t="s">
        <v>31</v>
      </c>
      <c r="N40" s="162" t="s">
        <v>31</v>
      </c>
      <c r="U40" s="137" t="s">
        <v>244</v>
      </c>
    </row>
    <row r="41" spans="1:24" s="132" customFormat="1" x14ac:dyDescent="0.2">
      <c r="A41" s="167"/>
      <c r="B41" s="166" t="s">
        <v>31</v>
      </c>
      <c r="C41" s="904" t="s">
        <v>245</v>
      </c>
      <c r="D41" s="904"/>
      <c r="E41" s="904"/>
      <c r="F41" s="168" t="s">
        <v>31</v>
      </c>
      <c r="G41" s="168" t="s">
        <v>31</v>
      </c>
      <c r="H41" s="168" t="s">
        <v>31</v>
      </c>
      <c r="I41" s="168" t="s">
        <v>31</v>
      </c>
      <c r="J41" s="169" t="s">
        <v>31</v>
      </c>
      <c r="K41" s="168" t="s">
        <v>31</v>
      </c>
      <c r="L41" s="169">
        <v>40.01</v>
      </c>
      <c r="M41" s="170" t="s">
        <v>31</v>
      </c>
      <c r="N41" s="171" t="s">
        <v>31</v>
      </c>
      <c r="T41" s="137" t="s">
        <v>245</v>
      </c>
    </row>
    <row r="42" spans="1:24" s="132" customFormat="1" ht="22.5" x14ac:dyDescent="0.2">
      <c r="A42" s="167"/>
      <c r="B42" s="166" t="s">
        <v>892</v>
      </c>
      <c r="C42" s="904" t="s">
        <v>893</v>
      </c>
      <c r="D42" s="904"/>
      <c r="E42" s="904"/>
      <c r="F42" s="168" t="s">
        <v>144</v>
      </c>
      <c r="G42" s="168" t="s">
        <v>248</v>
      </c>
      <c r="H42" s="168" t="s">
        <v>31</v>
      </c>
      <c r="I42" s="168" t="s">
        <v>248</v>
      </c>
      <c r="J42" s="169" t="s">
        <v>31</v>
      </c>
      <c r="K42" s="168" t="s">
        <v>31</v>
      </c>
      <c r="L42" s="169">
        <v>38.01</v>
      </c>
      <c r="M42" s="170" t="s">
        <v>31</v>
      </c>
      <c r="N42" s="171" t="s">
        <v>31</v>
      </c>
      <c r="T42" s="137" t="s">
        <v>893</v>
      </c>
    </row>
    <row r="43" spans="1:24" s="132" customFormat="1" ht="22.5" x14ac:dyDescent="0.2">
      <c r="A43" s="167"/>
      <c r="B43" s="166" t="s">
        <v>894</v>
      </c>
      <c r="C43" s="904" t="s">
        <v>895</v>
      </c>
      <c r="D43" s="904"/>
      <c r="E43" s="904"/>
      <c r="F43" s="168" t="s">
        <v>144</v>
      </c>
      <c r="G43" s="168" t="s">
        <v>554</v>
      </c>
      <c r="H43" s="168" t="s">
        <v>31</v>
      </c>
      <c r="I43" s="168" t="s">
        <v>554</v>
      </c>
      <c r="J43" s="169" t="s">
        <v>31</v>
      </c>
      <c r="K43" s="168" t="s">
        <v>31</v>
      </c>
      <c r="L43" s="169">
        <v>26.01</v>
      </c>
      <c r="M43" s="170" t="s">
        <v>31</v>
      </c>
      <c r="N43" s="171" t="s">
        <v>31</v>
      </c>
      <c r="T43" s="137" t="s">
        <v>895</v>
      </c>
    </row>
    <row r="44" spans="1:24" s="132" customFormat="1" x14ac:dyDescent="0.2">
      <c r="A44" s="172"/>
      <c r="B44" s="173"/>
      <c r="C44" s="918" t="s">
        <v>252</v>
      </c>
      <c r="D44" s="918"/>
      <c r="E44" s="918"/>
      <c r="F44" s="174" t="s">
        <v>31</v>
      </c>
      <c r="G44" s="174" t="s">
        <v>31</v>
      </c>
      <c r="H44" s="174" t="s">
        <v>31</v>
      </c>
      <c r="I44" s="174" t="s">
        <v>31</v>
      </c>
      <c r="J44" s="175" t="s">
        <v>31</v>
      </c>
      <c r="K44" s="174" t="s">
        <v>31</v>
      </c>
      <c r="L44" s="175">
        <v>123.76</v>
      </c>
      <c r="M44" s="161" t="s">
        <v>31</v>
      </c>
      <c r="N44" s="176" t="s">
        <v>31</v>
      </c>
      <c r="V44" s="137" t="s">
        <v>252</v>
      </c>
    </row>
    <row r="45" spans="1:24" s="132" customFormat="1" x14ac:dyDescent="0.2">
      <c r="A45" s="157" t="s">
        <v>235</v>
      </c>
      <c r="B45" s="158" t="s">
        <v>3257</v>
      </c>
      <c r="C45" s="917" t="s">
        <v>3258</v>
      </c>
      <c r="D45" s="917"/>
      <c r="E45" s="917"/>
      <c r="F45" s="159" t="s">
        <v>965</v>
      </c>
      <c r="G45" s="159" t="s">
        <v>31</v>
      </c>
      <c r="H45" s="159" t="s">
        <v>31</v>
      </c>
      <c r="I45" s="159" t="s">
        <v>908</v>
      </c>
      <c r="J45" s="160">
        <v>279.2</v>
      </c>
      <c r="K45" s="159" t="s">
        <v>31</v>
      </c>
      <c r="L45" s="160">
        <v>83.76</v>
      </c>
      <c r="M45" s="161" t="s">
        <v>31</v>
      </c>
      <c r="N45" s="162" t="s">
        <v>31</v>
      </c>
      <c r="Q45" s="137" t="s">
        <v>3258</v>
      </c>
    </row>
    <row r="46" spans="1:24" s="132" customFormat="1" x14ac:dyDescent="0.2">
      <c r="A46" s="163"/>
      <c r="B46" s="164"/>
      <c r="C46" s="904" t="s">
        <v>979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W46" s="137" t="s">
        <v>979</v>
      </c>
    </row>
    <row r="47" spans="1:24" s="132" customFormat="1" ht="22.5" x14ac:dyDescent="0.2">
      <c r="A47" s="157" t="s">
        <v>238</v>
      </c>
      <c r="B47" s="158" t="s">
        <v>1010</v>
      </c>
      <c r="C47" s="917" t="s">
        <v>1414</v>
      </c>
      <c r="D47" s="917"/>
      <c r="E47" s="917"/>
      <c r="F47" s="159" t="s">
        <v>178</v>
      </c>
      <c r="G47" s="159" t="s">
        <v>31</v>
      </c>
      <c r="H47" s="159" t="s">
        <v>31</v>
      </c>
      <c r="I47" s="159" t="s">
        <v>238</v>
      </c>
      <c r="J47" s="160">
        <v>5.53</v>
      </c>
      <c r="K47" s="159" t="s">
        <v>787</v>
      </c>
      <c r="L47" s="160">
        <v>16.920000000000002</v>
      </c>
      <c r="M47" s="161" t="s">
        <v>31</v>
      </c>
      <c r="N47" s="162" t="s">
        <v>31</v>
      </c>
      <c r="Q47" s="137" t="s">
        <v>1414</v>
      </c>
    </row>
    <row r="48" spans="1:24" s="132" customFormat="1" x14ac:dyDescent="0.2">
      <c r="A48" s="163"/>
      <c r="B48" s="164"/>
      <c r="C48" s="904" t="s">
        <v>1784</v>
      </c>
      <c r="D48" s="904"/>
      <c r="E48" s="904"/>
      <c r="F48" s="904"/>
      <c r="G48" s="904"/>
      <c r="H48" s="904"/>
      <c r="I48" s="904"/>
      <c r="J48" s="904"/>
      <c r="K48" s="904"/>
      <c r="L48" s="904"/>
      <c r="M48" s="904"/>
      <c r="N48" s="912"/>
      <c r="X48" s="137" t="s">
        <v>1784</v>
      </c>
    </row>
    <row r="49" spans="1:24" s="132" customFormat="1" ht="22.5" x14ac:dyDescent="0.2">
      <c r="A49" s="165"/>
      <c r="B49" s="166" t="s">
        <v>789</v>
      </c>
      <c r="C49" s="904" t="s">
        <v>790</v>
      </c>
      <c r="D49" s="904"/>
      <c r="E49" s="904"/>
      <c r="F49" s="904"/>
      <c r="G49" s="904"/>
      <c r="H49" s="904"/>
      <c r="I49" s="904"/>
      <c r="J49" s="904"/>
      <c r="K49" s="904"/>
      <c r="L49" s="904"/>
      <c r="M49" s="904"/>
      <c r="N49" s="912"/>
      <c r="R49" s="137" t="s">
        <v>790</v>
      </c>
    </row>
    <row r="50" spans="1:24" s="132" customFormat="1" ht="45" x14ac:dyDescent="0.2">
      <c r="A50" s="157" t="s">
        <v>256</v>
      </c>
      <c r="B50" s="158" t="s">
        <v>906</v>
      </c>
      <c r="C50" s="917" t="s">
        <v>907</v>
      </c>
      <c r="D50" s="917"/>
      <c r="E50" s="917"/>
      <c r="F50" s="159" t="s">
        <v>650</v>
      </c>
      <c r="G50" s="159" t="s">
        <v>31</v>
      </c>
      <c r="H50" s="159" t="s">
        <v>31</v>
      </c>
      <c r="I50" s="159" t="s">
        <v>970</v>
      </c>
      <c r="J50" s="160" t="s">
        <v>31</v>
      </c>
      <c r="K50" s="159" t="s">
        <v>31</v>
      </c>
      <c r="L50" s="160" t="s">
        <v>31</v>
      </c>
      <c r="M50" s="161" t="s">
        <v>31</v>
      </c>
      <c r="N50" s="162" t="s">
        <v>31</v>
      </c>
      <c r="Q50" s="137" t="s">
        <v>907</v>
      </c>
    </row>
    <row r="51" spans="1:24" s="132" customFormat="1" x14ac:dyDescent="0.2">
      <c r="A51" s="163"/>
      <c r="B51" s="164"/>
      <c r="C51" s="904" t="s">
        <v>3276</v>
      </c>
      <c r="D51" s="904"/>
      <c r="E51" s="904"/>
      <c r="F51" s="904"/>
      <c r="G51" s="904"/>
      <c r="H51" s="904"/>
      <c r="I51" s="904"/>
      <c r="J51" s="904"/>
      <c r="K51" s="904"/>
      <c r="L51" s="904"/>
      <c r="M51" s="904"/>
      <c r="N51" s="912"/>
      <c r="W51" s="137" t="s">
        <v>3276</v>
      </c>
    </row>
    <row r="52" spans="1:24" s="132" customFormat="1" ht="22.5" x14ac:dyDescent="0.2">
      <c r="A52" s="165"/>
      <c r="B52" s="166" t="s">
        <v>231</v>
      </c>
      <c r="C52" s="904" t="s">
        <v>232</v>
      </c>
      <c r="D52" s="904"/>
      <c r="E52" s="904"/>
      <c r="F52" s="904"/>
      <c r="G52" s="904"/>
      <c r="H52" s="904"/>
      <c r="I52" s="904"/>
      <c r="J52" s="904"/>
      <c r="K52" s="904"/>
      <c r="L52" s="904"/>
      <c r="M52" s="904"/>
      <c r="N52" s="912"/>
      <c r="R52" s="137" t="s">
        <v>232</v>
      </c>
    </row>
    <row r="53" spans="1:24" s="132" customFormat="1" x14ac:dyDescent="0.2">
      <c r="A53" s="167"/>
      <c r="B53" s="166" t="s">
        <v>225</v>
      </c>
      <c r="C53" s="904" t="s">
        <v>255</v>
      </c>
      <c r="D53" s="904"/>
      <c r="E53" s="904"/>
      <c r="F53" s="168" t="s">
        <v>31</v>
      </c>
      <c r="G53" s="168" t="s">
        <v>31</v>
      </c>
      <c r="H53" s="168" t="s">
        <v>31</v>
      </c>
      <c r="I53" s="168" t="s">
        <v>31</v>
      </c>
      <c r="J53" s="169">
        <v>139.54</v>
      </c>
      <c r="K53" s="168" t="s">
        <v>520</v>
      </c>
      <c r="L53" s="169">
        <v>26.16</v>
      </c>
      <c r="M53" s="170" t="s">
        <v>31</v>
      </c>
      <c r="N53" s="171" t="s">
        <v>31</v>
      </c>
      <c r="S53" s="137" t="s">
        <v>255</v>
      </c>
    </row>
    <row r="54" spans="1:24" s="132" customFormat="1" x14ac:dyDescent="0.2">
      <c r="A54" s="167"/>
      <c r="B54" s="166" t="s">
        <v>256</v>
      </c>
      <c r="C54" s="904" t="s">
        <v>257</v>
      </c>
      <c r="D54" s="904"/>
      <c r="E54" s="904"/>
      <c r="F54" s="168" t="s">
        <v>31</v>
      </c>
      <c r="G54" s="168" t="s">
        <v>31</v>
      </c>
      <c r="H54" s="168" t="s">
        <v>31</v>
      </c>
      <c r="I54" s="168" t="s">
        <v>31</v>
      </c>
      <c r="J54" s="169">
        <v>16.79</v>
      </c>
      <c r="K54" s="168" t="s">
        <v>31</v>
      </c>
      <c r="L54" s="169">
        <v>2.52</v>
      </c>
      <c r="M54" s="170" t="s">
        <v>31</v>
      </c>
      <c r="N54" s="171" t="s">
        <v>31</v>
      </c>
      <c r="S54" s="137" t="s">
        <v>257</v>
      </c>
    </row>
    <row r="55" spans="1:24" s="132" customFormat="1" x14ac:dyDescent="0.2">
      <c r="A55" s="167"/>
      <c r="B55" s="166" t="s">
        <v>31</v>
      </c>
      <c r="C55" s="904" t="s">
        <v>258</v>
      </c>
      <c r="D55" s="904"/>
      <c r="E55" s="904"/>
      <c r="F55" s="168" t="s">
        <v>241</v>
      </c>
      <c r="G55" s="168" t="s">
        <v>910</v>
      </c>
      <c r="H55" s="168" t="s">
        <v>520</v>
      </c>
      <c r="I55" s="168" t="s">
        <v>3277</v>
      </c>
      <c r="J55" s="169" t="s">
        <v>31</v>
      </c>
      <c r="K55" s="168" t="s">
        <v>31</v>
      </c>
      <c r="L55" s="169" t="s">
        <v>31</v>
      </c>
      <c r="M55" s="170" t="s">
        <v>31</v>
      </c>
      <c r="N55" s="171" t="s">
        <v>31</v>
      </c>
      <c r="T55" s="137" t="s">
        <v>258</v>
      </c>
    </row>
    <row r="56" spans="1:24" s="132" customFormat="1" x14ac:dyDescent="0.2">
      <c r="A56" s="167"/>
      <c r="B56" s="166" t="s">
        <v>31</v>
      </c>
      <c r="C56" s="917" t="s">
        <v>244</v>
      </c>
      <c r="D56" s="917"/>
      <c r="E56" s="917"/>
      <c r="F56" s="159" t="s">
        <v>31</v>
      </c>
      <c r="G56" s="159" t="s">
        <v>31</v>
      </c>
      <c r="H56" s="159" t="s">
        <v>31</v>
      </c>
      <c r="I56" s="159" t="s">
        <v>31</v>
      </c>
      <c r="J56" s="160">
        <v>156.33000000000001</v>
      </c>
      <c r="K56" s="159" t="s">
        <v>31</v>
      </c>
      <c r="L56" s="160">
        <v>28.68</v>
      </c>
      <c r="M56" s="161" t="s">
        <v>31</v>
      </c>
      <c r="N56" s="162" t="s">
        <v>31</v>
      </c>
      <c r="U56" s="137" t="s">
        <v>244</v>
      </c>
    </row>
    <row r="57" spans="1:24" s="132" customFormat="1" x14ac:dyDescent="0.2">
      <c r="A57" s="167"/>
      <c r="B57" s="166" t="s">
        <v>31</v>
      </c>
      <c r="C57" s="904" t="s">
        <v>245</v>
      </c>
      <c r="D57" s="904"/>
      <c r="E57" s="904"/>
      <c r="F57" s="168" t="s">
        <v>31</v>
      </c>
      <c r="G57" s="168" t="s">
        <v>31</v>
      </c>
      <c r="H57" s="168" t="s">
        <v>31</v>
      </c>
      <c r="I57" s="168" t="s">
        <v>31</v>
      </c>
      <c r="J57" s="169" t="s">
        <v>31</v>
      </c>
      <c r="K57" s="168" t="s">
        <v>31</v>
      </c>
      <c r="L57" s="169">
        <v>26.16</v>
      </c>
      <c r="M57" s="170" t="s">
        <v>31</v>
      </c>
      <c r="N57" s="171" t="s">
        <v>31</v>
      </c>
      <c r="T57" s="137" t="s">
        <v>245</v>
      </c>
    </row>
    <row r="58" spans="1:24" s="132" customFormat="1" ht="22.5" x14ac:dyDescent="0.2">
      <c r="A58" s="167"/>
      <c r="B58" s="166" t="s">
        <v>892</v>
      </c>
      <c r="C58" s="904" t="s">
        <v>893</v>
      </c>
      <c r="D58" s="904"/>
      <c r="E58" s="904"/>
      <c r="F58" s="168" t="s">
        <v>144</v>
      </c>
      <c r="G58" s="168" t="s">
        <v>248</v>
      </c>
      <c r="H58" s="168" t="s">
        <v>31</v>
      </c>
      <c r="I58" s="168" t="s">
        <v>248</v>
      </c>
      <c r="J58" s="169" t="s">
        <v>31</v>
      </c>
      <c r="K58" s="168" t="s">
        <v>31</v>
      </c>
      <c r="L58" s="169">
        <v>24.85</v>
      </c>
      <c r="M58" s="170" t="s">
        <v>31</v>
      </c>
      <c r="N58" s="171" t="s">
        <v>31</v>
      </c>
      <c r="T58" s="137" t="s">
        <v>893</v>
      </c>
    </row>
    <row r="59" spans="1:24" s="132" customFormat="1" ht="22.5" x14ac:dyDescent="0.2">
      <c r="A59" s="167"/>
      <c r="B59" s="166" t="s">
        <v>894</v>
      </c>
      <c r="C59" s="904" t="s">
        <v>895</v>
      </c>
      <c r="D59" s="904"/>
      <c r="E59" s="904"/>
      <c r="F59" s="168" t="s">
        <v>144</v>
      </c>
      <c r="G59" s="168" t="s">
        <v>554</v>
      </c>
      <c r="H59" s="168" t="s">
        <v>31</v>
      </c>
      <c r="I59" s="168" t="s">
        <v>554</v>
      </c>
      <c r="J59" s="169" t="s">
        <v>31</v>
      </c>
      <c r="K59" s="168" t="s">
        <v>31</v>
      </c>
      <c r="L59" s="169">
        <v>17</v>
      </c>
      <c r="M59" s="170" t="s">
        <v>31</v>
      </c>
      <c r="N59" s="171" t="s">
        <v>31</v>
      </c>
      <c r="T59" s="137" t="s">
        <v>895</v>
      </c>
    </row>
    <row r="60" spans="1:24" s="132" customFormat="1" x14ac:dyDescent="0.2">
      <c r="A60" s="172"/>
      <c r="B60" s="173"/>
      <c r="C60" s="918" t="s">
        <v>252</v>
      </c>
      <c r="D60" s="918"/>
      <c r="E60" s="918"/>
      <c r="F60" s="174" t="s">
        <v>31</v>
      </c>
      <c r="G60" s="174" t="s">
        <v>31</v>
      </c>
      <c r="H60" s="174" t="s">
        <v>31</v>
      </c>
      <c r="I60" s="174" t="s">
        <v>31</v>
      </c>
      <c r="J60" s="175" t="s">
        <v>31</v>
      </c>
      <c r="K60" s="174" t="s">
        <v>31</v>
      </c>
      <c r="L60" s="175">
        <v>70.53</v>
      </c>
      <c r="M60" s="161" t="s">
        <v>31</v>
      </c>
      <c r="N60" s="176" t="s">
        <v>31</v>
      </c>
      <c r="V60" s="137" t="s">
        <v>252</v>
      </c>
    </row>
    <row r="61" spans="1:24" s="132" customFormat="1" ht="33.75" x14ac:dyDescent="0.2">
      <c r="A61" s="157" t="s">
        <v>285</v>
      </c>
      <c r="B61" s="158" t="s">
        <v>3248</v>
      </c>
      <c r="C61" s="917" t="s">
        <v>3249</v>
      </c>
      <c r="D61" s="917"/>
      <c r="E61" s="917"/>
      <c r="F61" s="159" t="s">
        <v>744</v>
      </c>
      <c r="G61" s="159" t="s">
        <v>31</v>
      </c>
      <c r="H61" s="159" t="s">
        <v>31</v>
      </c>
      <c r="I61" s="159" t="s">
        <v>1044</v>
      </c>
      <c r="J61" s="160">
        <v>2.2400000000000002</v>
      </c>
      <c r="K61" s="159" t="s">
        <v>31</v>
      </c>
      <c r="L61" s="160">
        <v>34.270000000000003</v>
      </c>
      <c r="M61" s="161" t="s">
        <v>31</v>
      </c>
      <c r="N61" s="162" t="s">
        <v>31</v>
      </c>
      <c r="Q61" s="137" t="s">
        <v>3249</v>
      </c>
    </row>
    <row r="62" spans="1:24" s="132" customFormat="1" x14ac:dyDescent="0.2">
      <c r="A62" s="163"/>
      <c r="B62" s="164"/>
      <c r="C62" s="904" t="s">
        <v>1045</v>
      </c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12"/>
      <c r="W62" s="137" t="s">
        <v>1045</v>
      </c>
    </row>
    <row r="63" spans="1:24" s="132" customFormat="1" ht="22.5" x14ac:dyDescent="0.2">
      <c r="A63" s="157" t="s">
        <v>295</v>
      </c>
      <c r="B63" s="158" t="s">
        <v>916</v>
      </c>
      <c r="C63" s="917" t="s">
        <v>917</v>
      </c>
      <c r="D63" s="917"/>
      <c r="E63" s="917"/>
      <c r="F63" s="159" t="s">
        <v>178</v>
      </c>
      <c r="G63" s="159" t="s">
        <v>31</v>
      </c>
      <c r="H63" s="159" t="s">
        <v>31</v>
      </c>
      <c r="I63" s="159" t="s">
        <v>1606</v>
      </c>
      <c r="J63" s="160">
        <v>0.82</v>
      </c>
      <c r="K63" s="159" t="s">
        <v>787</v>
      </c>
      <c r="L63" s="160">
        <v>37.64</v>
      </c>
      <c r="M63" s="161" t="s">
        <v>31</v>
      </c>
      <c r="N63" s="162" t="s">
        <v>31</v>
      </c>
      <c r="Q63" s="137" t="s">
        <v>917</v>
      </c>
    </row>
    <row r="64" spans="1:24" s="132" customFormat="1" x14ac:dyDescent="0.2">
      <c r="A64" s="163"/>
      <c r="B64" s="164"/>
      <c r="C64" s="904" t="s">
        <v>918</v>
      </c>
      <c r="D64" s="904"/>
      <c r="E64" s="904"/>
      <c r="F64" s="904"/>
      <c r="G64" s="904"/>
      <c r="H64" s="904"/>
      <c r="I64" s="904"/>
      <c r="J64" s="904"/>
      <c r="K64" s="904"/>
      <c r="L64" s="904"/>
      <c r="M64" s="904"/>
      <c r="N64" s="912"/>
      <c r="X64" s="137" t="s">
        <v>918</v>
      </c>
    </row>
    <row r="65" spans="1:23" s="132" customFormat="1" ht="22.5" x14ac:dyDescent="0.2">
      <c r="A65" s="165"/>
      <c r="B65" s="166" t="s">
        <v>789</v>
      </c>
      <c r="C65" s="904" t="s">
        <v>790</v>
      </c>
      <c r="D65" s="904"/>
      <c r="E65" s="904"/>
      <c r="F65" s="904"/>
      <c r="G65" s="904"/>
      <c r="H65" s="904"/>
      <c r="I65" s="904"/>
      <c r="J65" s="904"/>
      <c r="K65" s="904"/>
      <c r="L65" s="904"/>
      <c r="M65" s="904"/>
      <c r="N65" s="912"/>
      <c r="R65" s="137" t="s">
        <v>790</v>
      </c>
    </row>
    <row r="66" spans="1:23" s="132" customFormat="1" ht="45" x14ac:dyDescent="0.2">
      <c r="A66" s="157" t="s">
        <v>304</v>
      </c>
      <c r="B66" s="158" t="s">
        <v>926</v>
      </c>
      <c r="C66" s="917" t="s">
        <v>927</v>
      </c>
      <c r="D66" s="917"/>
      <c r="E66" s="917"/>
      <c r="F66" s="159" t="s">
        <v>650</v>
      </c>
      <c r="G66" s="159" t="s">
        <v>31</v>
      </c>
      <c r="H66" s="159" t="s">
        <v>31</v>
      </c>
      <c r="I66" s="159" t="s">
        <v>970</v>
      </c>
      <c r="J66" s="160" t="s">
        <v>31</v>
      </c>
      <c r="K66" s="159" t="s">
        <v>31</v>
      </c>
      <c r="L66" s="160" t="s">
        <v>31</v>
      </c>
      <c r="M66" s="161" t="s">
        <v>31</v>
      </c>
      <c r="N66" s="162" t="s">
        <v>31</v>
      </c>
      <c r="Q66" s="137" t="s">
        <v>927</v>
      </c>
    </row>
    <row r="67" spans="1:23" s="132" customFormat="1" x14ac:dyDescent="0.2">
      <c r="A67" s="163"/>
      <c r="B67" s="164"/>
      <c r="C67" s="904" t="s">
        <v>3276</v>
      </c>
      <c r="D67" s="904"/>
      <c r="E67" s="904"/>
      <c r="F67" s="904"/>
      <c r="G67" s="904"/>
      <c r="H67" s="904"/>
      <c r="I67" s="904"/>
      <c r="J67" s="904"/>
      <c r="K67" s="904"/>
      <c r="L67" s="904"/>
      <c r="M67" s="904"/>
      <c r="N67" s="912"/>
      <c r="W67" s="137" t="s">
        <v>3276</v>
      </c>
    </row>
    <row r="68" spans="1:23" s="132" customFormat="1" ht="22.5" x14ac:dyDescent="0.2">
      <c r="A68" s="165"/>
      <c r="B68" s="166" t="s">
        <v>231</v>
      </c>
      <c r="C68" s="904" t="s">
        <v>232</v>
      </c>
      <c r="D68" s="904"/>
      <c r="E68" s="904"/>
      <c r="F68" s="904"/>
      <c r="G68" s="904"/>
      <c r="H68" s="904"/>
      <c r="I68" s="904"/>
      <c r="J68" s="904"/>
      <c r="K68" s="904"/>
      <c r="L68" s="904"/>
      <c r="M68" s="904"/>
      <c r="N68" s="912"/>
      <c r="R68" s="137" t="s">
        <v>232</v>
      </c>
    </row>
    <row r="69" spans="1:23" s="132" customFormat="1" x14ac:dyDescent="0.2">
      <c r="A69" s="167"/>
      <c r="B69" s="166" t="s">
        <v>225</v>
      </c>
      <c r="C69" s="904" t="s">
        <v>255</v>
      </c>
      <c r="D69" s="904"/>
      <c r="E69" s="904"/>
      <c r="F69" s="168" t="s">
        <v>31</v>
      </c>
      <c r="G69" s="168" t="s">
        <v>31</v>
      </c>
      <c r="H69" s="168" t="s">
        <v>31</v>
      </c>
      <c r="I69" s="168" t="s">
        <v>31</v>
      </c>
      <c r="J69" s="169">
        <v>42.21</v>
      </c>
      <c r="K69" s="168" t="s">
        <v>520</v>
      </c>
      <c r="L69" s="169">
        <v>7.91</v>
      </c>
      <c r="M69" s="170" t="s">
        <v>31</v>
      </c>
      <c r="N69" s="171" t="s">
        <v>31</v>
      </c>
      <c r="S69" s="137" t="s">
        <v>255</v>
      </c>
    </row>
    <row r="70" spans="1:23" s="132" customFormat="1" x14ac:dyDescent="0.2">
      <c r="A70" s="167"/>
      <c r="B70" s="166" t="s">
        <v>235</v>
      </c>
      <c r="C70" s="904" t="s">
        <v>236</v>
      </c>
      <c r="D70" s="904"/>
      <c r="E70" s="904"/>
      <c r="F70" s="168" t="s">
        <v>31</v>
      </c>
      <c r="G70" s="168" t="s">
        <v>31</v>
      </c>
      <c r="H70" s="168" t="s">
        <v>31</v>
      </c>
      <c r="I70" s="168" t="s">
        <v>31</v>
      </c>
      <c r="J70" s="169">
        <v>1.81</v>
      </c>
      <c r="K70" s="168" t="s">
        <v>520</v>
      </c>
      <c r="L70" s="169">
        <v>0.34</v>
      </c>
      <c r="M70" s="170" t="s">
        <v>31</v>
      </c>
      <c r="N70" s="171" t="s">
        <v>31</v>
      </c>
      <c r="S70" s="137" t="s">
        <v>236</v>
      </c>
    </row>
    <row r="71" spans="1:23" s="132" customFormat="1" x14ac:dyDescent="0.2">
      <c r="A71" s="167"/>
      <c r="B71" s="166" t="s">
        <v>238</v>
      </c>
      <c r="C71" s="904" t="s">
        <v>239</v>
      </c>
      <c r="D71" s="904"/>
      <c r="E71" s="904"/>
      <c r="F71" s="168" t="s">
        <v>31</v>
      </c>
      <c r="G71" s="168" t="s">
        <v>31</v>
      </c>
      <c r="H71" s="168" t="s">
        <v>31</v>
      </c>
      <c r="I71" s="168" t="s">
        <v>31</v>
      </c>
      <c r="J71" s="169">
        <v>0.26</v>
      </c>
      <c r="K71" s="168" t="s">
        <v>520</v>
      </c>
      <c r="L71" s="169">
        <v>0.05</v>
      </c>
      <c r="M71" s="170" t="s">
        <v>31</v>
      </c>
      <c r="N71" s="171" t="s">
        <v>31</v>
      </c>
      <c r="S71" s="137" t="s">
        <v>239</v>
      </c>
    </row>
    <row r="72" spans="1:23" s="132" customFormat="1" x14ac:dyDescent="0.2">
      <c r="A72" s="167"/>
      <c r="B72" s="166" t="s">
        <v>256</v>
      </c>
      <c r="C72" s="904" t="s">
        <v>257</v>
      </c>
      <c r="D72" s="904"/>
      <c r="E72" s="904"/>
      <c r="F72" s="168" t="s">
        <v>31</v>
      </c>
      <c r="G72" s="168" t="s">
        <v>31</v>
      </c>
      <c r="H72" s="168" t="s">
        <v>31</v>
      </c>
      <c r="I72" s="168" t="s">
        <v>31</v>
      </c>
      <c r="J72" s="169">
        <v>11.27</v>
      </c>
      <c r="K72" s="168" t="s">
        <v>31</v>
      </c>
      <c r="L72" s="169">
        <v>1.69</v>
      </c>
      <c r="M72" s="170" t="s">
        <v>31</v>
      </c>
      <c r="N72" s="171" t="s">
        <v>31</v>
      </c>
      <c r="S72" s="137" t="s">
        <v>257</v>
      </c>
    </row>
    <row r="73" spans="1:23" s="132" customFormat="1" x14ac:dyDescent="0.2">
      <c r="A73" s="167"/>
      <c r="B73" s="166" t="s">
        <v>31</v>
      </c>
      <c r="C73" s="904" t="s">
        <v>258</v>
      </c>
      <c r="D73" s="904"/>
      <c r="E73" s="904"/>
      <c r="F73" s="168" t="s">
        <v>241</v>
      </c>
      <c r="G73" s="168" t="s">
        <v>928</v>
      </c>
      <c r="H73" s="168" t="s">
        <v>520</v>
      </c>
      <c r="I73" s="168" t="s">
        <v>3278</v>
      </c>
      <c r="J73" s="169" t="s">
        <v>31</v>
      </c>
      <c r="K73" s="168" t="s">
        <v>31</v>
      </c>
      <c r="L73" s="169" t="s">
        <v>31</v>
      </c>
      <c r="M73" s="170" t="s">
        <v>31</v>
      </c>
      <c r="N73" s="171" t="s">
        <v>31</v>
      </c>
      <c r="T73" s="137" t="s">
        <v>258</v>
      </c>
    </row>
    <row r="74" spans="1:23" s="132" customFormat="1" x14ac:dyDescent="0.2">
      <c r="A74" s="167"/>
      <c r="B74" s="166" t="s">
        <v>31</v>
      </c>
      <c r="C74" s="904" t="s">
        <v>240</v>
      </c>
      <c r="D74" s="904"/>
      <c r="E74" s="904"/>
      <c r="F74" s="168" t="s">
        <v>241</v>
      </c>
      <c r="G74" s="168" t="s">
        <v>925</v>
      </c>
      <c r="H74" s="168" t="s">
        <v>520</v>
      </c>
      <c r="I74" s="168" t="s">
        <v>3279</v>
      </c>
      <c r="J74" s="169" t="s">
        <v>31</v>
      </c>
      <c r="K74" s="168" t="s">
        <v>31</v>
      </c>
      <c r="L74" s="169" t="s">
        <v>31</v>
      </c>
      <c r="M74" s="170" t="s">
        <v>31</v>
      </c>
      <c r="N74" s="171" t="s">
        <v>31</v>
      </c>
      <c r="T74" s="137" t="s">
        <v>240</v>
      </c>
    </row>
    <row r="75" spans="1:23" s="132" customFormat="1" x14ac:dyDescent="0.2">
      <c r="A75" s="167"/>
      <c r="B75" s="166" t="s">
        <v>31</v>
      </c>
      <c r="C75" s="917" t="s">
        <v>244</v>
      </c>
      <c r="D75" s="917"/>
      <c r="E75" s="917"/>
      <c r="F75" s="159" t="s">
        <v>31</v>
      </c>
      <c r="G75" s="159" t="s">
        <v>31</v>
      </c>
      <c r="H75" s="159" t="s">
        <v>31</v>
      </c>
      <c r="I75" s="159" t="s">
        <v>31</v>
      </c>
      <c r="J75" s="160">
        <v>55.29</v>
      </c>
      <c r="K75" s="159" t="s">
        <v>31</v>
      </c>
      <c r="L75" s="160">
        <v>9.94</v>
      </c>
      <c r="M75" s="161" t="s">
        <v>31</v>
      </c>
      <c r="N75" s="162" t="s">
        <v>31</v>
      </c>
      <c r="U75" s="137" t="s">
        <v>244</v>
      </c>
    </row>
    <row r="76" spans="1:23" s="132" customFormat="1" x14ac:dyDescent="0.2">
      <c r="A76" s="167"/>
      <c r="B76" s="166" t="s">
        <v>31</v>
      </c>
      <c r="C76" s="904" t="s">
        <v>245</v>
      </c>
      <c r="D76" s="904"/>
      <c r="E76" s="904"/>
      <c r="F76" s="168" t="s">
        <v>31</v>
      </c>
      <c r="G76" s="168" t="s">
        <v>31</v>
      </c>
      <c r="H76" s="168" t="s">
        <v>31</v>
      </c>
      <c r="I76" s="168" t="s">
        <v>31</v>
      </c>
      <c r="J76" s="169" t="s">
        <v>31</v>
      </c>
      <c r="K76" s="168" t="s">
        <v>31</v>
      </c>
      <c r="L76" s="169">
        <v>7.96</v>
      </c>
      <c r="M76" s="170" t="s">
        <v>31</v>
      </c>
      <c r="N76" s="171" t="s">
        <v>31</v>
      </c>
      <c r="T76" s="137" t="s">
        <v>245</v>
      </c>
    </row>
    <row r="77" spans="1:23" s="132" customFormat="1" ht="22.5" x14ac:dyDescent="0.2">
      <c r="A77" s="167"/>
      <c r="B77" s="166" t="s">
        <v>892</v>
      </c>
      <c r="C77" s="904" t="s">
        <v>893</v>
      </c>
      <c r="D77" s="904"/>
      <c r="E77" s="904"/>
      <c r="F77" s="168" t="s">
        <v>144</v>
      </c>
      <c r="G77" s="168" t="s">
        <v>248</v>
      </c>
      <c r="H77" s="168" t="s">
        <v>31</v>
      </c>
      <c r="I77" s="168" t="s">
        <v>248</v>
      </c>
      <c r="J77" s="169" t="s">
        <v>31</v>
      </c>
      <c r="K77" s="168" t="s">
        <v>31</v>
      </c>
      <c r="L77" s="169">
        <v>7.56</v>
      </c>
      <c r="M77" s="170" t="s">
        <v>31</v>
      </c>
      <c r="N77" s="171" t="s">
        <v>31</v>
      </c>
      <c r="T77" s="137" t="s">
        <v>893</v>
      </c>
    </row>
    <row r="78" spans="1:23" s="132" customFormat="1" ht="22.5" x14ac:dyDescent="0.2">
      <c r="A78" s="167"/>
      <c r="B78" s="166" t="s">
        <v>894</v>
      </c>
      <c r="C78" s="904" t="s">
        <v>895</v>
      </c>
      <c r="D78" s="904"/>
      <c r="E78" s="904"/>
      <c r="F78" s="168" t="s">
        <v>144</v>
      </c>
      <c r="G78" s="168" t="s">
        <v>554</v>
      </c>
      <c r="H78" s="168" t="s">
        <v>31</v>
      </c>
      <c r="I78" s="168" t="s">
        <v>554</v>
      </c>
      <c r="J78" s="169" t="s">
        <v>31</v>
      </c>
      <c r="K78" s="168" t="s">
        <v>31</v>
      </c>
      <c r="L78" s="169">
        <v>5.17</v>
      </c>
      <c r="M78" s="170" t="s">
        <v>31</v>
      </c>
      <c r="N78" s="171" t="s">
        <v>31</v>
      </c>
      <c r="T78" s="137" t="s">
        <v>895</v>
      </c>
    </row>
    <row r="79" spans="1:23" s="132" customFormat="1" x14ac:dyDescent="0.2">
      <c r="A79" s="172"/>
      <c r="B79" s="173"/>
      <c r="C79" s="918" t="s">
        <v>252</v>
      </c>
      <c r="D79" s="918"/>
      <c r="E79" s="918"/>
      <c r="F79" s="174" t="s">
        <v>31</v>
      </c>
      <c r="G79" s="174" t="s">
        <v>31</v>
      </c>
      <c r="H79" s="174" t="s">
        <v>31</v>
      </c>
      <c r="I79" s="174" t="s">
        <v>31</v>
      </c>
      <c r="J79" s="175" t="s">
        <v>31</v>
      </c>
      <c r="K79" s="174" t="s">
        <v>31</v>
      </c>
      <c r="L79" s="175">
        <v>22.67</v>
      </c>
      <c r="M79" s="161" t="s">
        <v>31</v>
      </c>
      <c r="N79" s="176" t="s">
        <v>31</v>
      </c>
      <c r="V79" s="137" t="s">
        <v>252</v>
      </c>
    </row>
    <row r="80" spans="1:23" s="132" customFormat="1" ht="101.25" x14ac:dyDescent="0.2">
      <c r="A80" s="157" t="s">
        <v>309</v>
      </c>
      <c r="B80" s="158" t="s">
        <v>1092</v>
      </c>
      <c r="C80" s="917" t="s">
        <v>1320</v>
      </c>
      <c r="D80" s="917"/>
      <c r="E80" s="917"/>
      <c r="F80" s="159" t="s">
        <v>1037</v>
      </c>
      <c r="G80" s="159" t="s">
        <v>31</v>
      </c>
      <c r="H80" s="159" t="s">
        <v>31</v>
      </c>
      <c r="I80" s="159" t="s">
        <v>3280</v>
      </c>
      <c r="J80" s="160">
        <v>5167.54</v>
      </c>
      <c r="K80" s="159" t="s">
        <v>31</v>
      </c>
      <c r="L80" s="160">
        <v>79.06</v>
      </c>
      <c r="M80" s="161" t="s">
        <v>31</v>
      </c>
      <c r="N80" s="162" t="s">
        <v>31</v>
      </c>
      <c r="Q80" s="137" t="s">
        <v>1320</v>
      </c>
    </row>
    <row r="81" spans="1:27" x14ac:dyDescent="0.2">
      <c r="A81" s="163"/>
      <c r="B81" s="164"/>
      <c r="C81" s="904" t="s">
        <v>3281</v>
      </c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12"/>
      <c r="O81" s="132"/>
      <c r="P81" s="132"/>
      <c r="Q81" s="132"/>
      <c r="R81" s="132"/>
      <c r="S81" s="132"/>
      <c r="T81" s="132"/>
      <c r="U81" s="132"/>
      <c r="V81" s="132"/>
      <c r="W81" s="137" t="s">
        <v>3281</v>
      </c>
      <c r="X81" s="132"/>
      <c r="Y81" s="132"/>
      <c r="Z81" s="132"/>
      <c r="AA81" s="132"/>
    </row>
    <row r="82" spans="1:27" ht="1.5" customHeight="1" x14ac:dyDescent="0.2">
      <c r="A82" s="177"/>
      <c r="B82" s="173"/>
      <c r="C82" s="173"/>
      <c r="D82" s="173"/>
      <c r="E82" s="173"/>
      <c r="F82" s="177"/>
      <c r="G82" s="177"/>
      <c r="H82" s="177"/>
      <c r="I82" s="177"/>
      <c r="J82" s="178"/>
      <c r="K82" s="177"/>
      <c r="L82" s="178"/>
      <c r="M82" s="168"/>
      <c r="N82" s="178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</row>
    <row r="83" spans="1:27" ht="2.25" customHeight="1" x14ac:dyDescent="0.2"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91"/>
      <c r="M83" s="192"/>
      <c r="N83" s="193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</row>
    <row r="84" spans="1:27" x14ac:dyDescent="0.2">
      <c r="A84" s="179"/>
      <c r="B84" s="180" t="s">
        <v>31</v>
      </c>
      <c r="C84" s="918" t="s">
        <v>466</v>
      </c>
      <c r="D84" s="918"/>
      <c r="E84" s="918"/>
      <c r="F84" s="918"/>
      <c r="G84" s="918"/>
      <c r="H84" s="918"/>
      <c r="I84" s="918"/>
      <c r="J84" s="918"/>
      <c r="K84" s="918"/>
      <c r="L84" s="181" t="s">
        <v>31</v>
      </c>
      <c r="M84" s="182" t="s">
        <v>31</v>
      </c>
      <c r="N84" s="183" t="s">
        <v>31</v>
      </c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7" t="s">
        <v>466</v>
      </c>
      <c r="Z84" s="132"/>
      <c r="AA84" s="132"/>
    </row>
    <row r="85" spans="1:27" x14ac:dyDescent="0.2">
      <c r="A85" s="184"/>
      <c r="B85" s="166" t="s">
        <v>225</v>
      </c>
      <c r="C85" s="904" t="s">
        <v>808</v>
      </c>
      <c r="D85" s="904"/>
      <c r="E85" s="904"/>
      <c r="F85" s="904"/>
      <c r="G85" s="904"/>
      <c r="H85" s="904"/>
      <c r="I85" s="904"/>
      <c r="J85" s="904"/>
      <c r="K85" s="904"/>
      <c r="L85" s="185">
        <v>384.85</v>
      </c>
      <c r="M85" s="186">
        <v>7.3</v>
      </c>
      <c r="N85" s="187">
        <v>2809</v>
      </c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7" t="s">
        <v>808</v>
      </c>
      <c r="AA85" s="132"/>
    </row>
    <row r="86" spans="1:27" x14ac:dyDescent="0.2">
      <c r="A86" s="184"/>
      <c r="B86" s="166" t="s">
        <v>31</v>
      </c>
      <c r="C86" s="904" t="s">
        <v>270</v>
      </c>
      <c r="D86" s="904"/>
      <c r="E86" s="904"/>
      <c r="F86" s="904"/>
      <c r="G86" s="904"/>
      <c r="H86" s="904"/>
      <c r="I86" s="904"/>
      <c r="J86" s="904"/>
      <c r="K86" s="904"/>
      <c r="L86" s="185" t="s">
        <v>31</v>
      </c>
      <c r="M86" s="186" t="s">
        <v>31</v>
      </c>
      <c r="N86" s="187" t="s">
        <v>31</v>
      </c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7" t="s">
        <v>270</v>
      </c>
      <c r="AA86" s="132"/>
    </row>
    <row r="87" spans="1:27" x14ac:dyDescent="0.2">
      <c r="A87" s="184"/>
      <c r="B87" s="166" t="s">
        <v>31</v>
      </c>
      <c r="C87" s="904" t="s">
        <v>271</v>
      </c>
      <c r="D87" s="904"/>
      <c r="E87" s="904"/>
      <c r="F87" s="904"/>
      <c r="G87" s="904"/>
      <c r="H87" s="904"/>
      <c r="I87" s="904"/>
      <c r="J87" s="904"/>
      <c r="K87" s="904"/>
      <c r="L87" s="185">
        <v>71.23</v>
      </c>
      <c r="M87" s="186" t="s">
        <v>31</v>
      </c>
      <c r="N87" s="187" t="s">
        <v>31</v>
      </c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7" t="s">
        <v>271</v>
      </c>
      <c r="AA87" s="132"/>
    </row>
    <row r="88" spans="1:27" x14ac:dyDescent="0.2">
      <c r="A88" s="184"/>
      <c r="B88" s="166" t="s">
        <v>31</v>
      </c>
      <c r="C88" s="904" t="s">
        <v>272</v>
      </c>
      <c r="D88" s="904"/>
      <c r="E88" s="904"/>
      <c r="F88" s="904"/>
      <c r="G88" s="904"/>
      <c r="H88" s="904"/>
      <c r="I88" s="904"/>
      <c r="J88" s="904"/>
      <c r="K88" s="904"/>
      <c r="L88" s="185">
        <v>20.7</v>
      </c>
      <c r="M88" s="186" t="s">
        <v>31</v>
      </c>
      <c r="N88" s="187" t="s">
        <v>31</v>
      </c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7" t="s">
        <v>272</v>
      </c>
      <c r="AA88" s="132"/>
    </row>
    <row r="89" spans="1:27" x14ac:dyDescent="0.2">
      <c r="A89" s="184"/>
      <c r="B89" s="166" t="s">
        <v>31</v>
      </c>
      <c r="C89" s="904" t="s">
        <v>273</v>
      </c>
      <c r="D89" s="904"/>
      <c r="E89" s="904"/>
      <c r="F89" s="904"/>
      <c r="G89" s="904"/>
      <c r="H89" s="904"/>
      <c r="I89" s="904"/>
      <c r="J89" s="904"/>
      <c r="K89" s="904"/>
      <c r="L89" s="185">
        <v>174.32</v>
      </c>
      <c r="M89" s="186" t="s">
        <v>31</v>
      </c>
      <c r="N89" s="187" t="s">
        <v>31</v>
      </c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7" t="s">
        <v>273</v>
      </c>
      <c r="AA89" s="132"/>
    </row>
    <row r="90" spans="1:27" x14ac:dyDescent="0.2">
      <c r="A90" s="184"/>
      <c r="B90" s="166" t="s">
        <v>31</v>
      </c>
      <c r="C90" s="904" t="s">
        <v>274</v>
      </c>
      <c r="D90" s="904"/>
      <c r="E90" s="904"/>
      <c r="F90" s="904"/>
      <c r="G90" s="904"/>
      <c r="H90" s="904"/>
      <c r="I90" s="904"/>
      <c r="J90" s="904"/>
      <c r="K90" s="904"/>
      <c r="L90" s="185">
        <v>70.42</v>
      </c>
      <c r="M90" s="186" t="s">
        <v>31</v>
      </c>
      <c r="N90" s="187" t="s">
        <v>31</v>
      </c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7" t="s">
        <v>274</v>
      </c>
      <c r="AA90" s="132"/>
    </row>
    <row r="91" spans="1:27" x14ac:dyDescent="0.2">
      <c r="A91" s="184"/>
      <c r="B91" s="166" t="s">
        <v>31</v>
      </c>
      <c r="C91" s="904" t="s">
        <v>275</v>
      </c>
      <c r="D91" s="904"/>
      <c r="E91" s="904"/>
      <c r="F91" s="904"/>
      <c r="G91" s="904"/>
      <c r="H91" s="904"/>
      <c r="I91" s="904"/>
      <c r="J91" s="904"/>
      <c r="K91" s="904"/>
      <c r="L91" s="185">
        <v>48.18</v>
      </c>
      <c r="M91" s="186" t="s">
        <v>31</v>
      </c>
      <c r="N91" s="187" t="s">
        <v>31</v>
      </c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7" t="s">
        <v>275</v>
      </c>
      <c r="AA91" s="132"/>
    </row>
    <row r="92" spans="1:27" x14ac:dyDescent="0.2">
      <c r="A92" s="184"/>
      <c r="B92" s="166" t="s">
        <v>235</v>
      </c>
      <c r="C92" s="904" t="s">
        <v>809</v>
      </c>
      <c r="D92" s="904"/>
      <c r="E92" s="904"/>
      <c r="F92" s="904"/>
      <c r="G92" s="904"/>
      <c r="H92" s="904"/>
      <c r="I92" s="904"/>
      <c r="J92" s="904"/>
      <c r="K92" s="904"/>
      <c r="L92" s="185">
        <v>83.76</v>
      </c>
      <c r="M92" s="186">
        <v>4.51</v>
      </c>
      <c r="N92" s="187">
        <v>378</v>
      </c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7" t="s">
        <v>809</v>
      </c>
      <c r="AA92" s="132"/>
    </row>
    <row r="93" spans="1:27" x14ac:dyDescent="0.2">
      <c r="A93" s="184"/>
      <c r="B93" s="166" t="s">
        <v>31</v>
      </c>
      <c r="C93" s="904" t="s">
        <v>276</v>
      </c>
      <c r="D93" s="904"/>
      <c r="E93" s="904"/>
      <c r="F93" s="904"/>
      <c r="G93" s="904"/>
      <c r="H93" s="904"/>
      <c r="I93" s="904"/>
      <c r="J93" s="904"/>
      <c r="K93" s="904"/>
      <c r="L93" s="185">
        <v>74.13</v>
      </c>
      <c r="M93" s="186" t="s">
        <v>31</v>
      </c>
      <c r="N93" s="187" t="s">
        <v>31</v>
      </c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7" t="s">
        <v>276</v>
      </c>
      <c r="AA93" s="132"/>
    </row>
    <row r="94" spans="1:27" x14ac:dyDescent="0.2">
      <c r="A94" s="184"/>
      <c r="B94" s="166" t="s">
        <v>31</v>
      </c>
      <c r="C94" s="904" t="s">
        <v>277</v>
      </c>
      <c r="D94" s="904"/>
      <c r="E94" s="904"/>
      <c r="F94" s="904"/>
      <c r="G94" s="904"/>
      <c r="H94" s="904"/>
      <c r="I94" s="904"/>
      <c r="J94" s="904"/>
      <c r="K94" s="904"/>
      <c r="L94" s="185">
        <v>70.42</v>
      </c>
      <c r="M94" s="186" t="s">
        <v>31</v>
      </c>
      <c r="N94" s="187" t="s">
        <v>31</v>
      </c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7" t="s">
        <v>277</v>
      </c>
      <c r="AA94" s="132"/>
    </row>
    <row r="95" spans="1:27" x14ac:dyDescent="0.2">
      <c r="A95" s="184"/>
      <c r="B95" s="166" t="s">
        <v>31</v>
      </c>
      <c r="C95" s="904" t="s">
        <v>278</v>
      </c>
      <c r="D95" s="904"/>
      <c r="E95" s="904"/>
      <c r="F95" s="904"/>
      <c r="G95" s="904"/>
      <c r="H95" s="904"/>
      <c r="I95" s="904"/>
      <c r="J95" s="904"/>
      <c r="K95" s="904"/>
      <c r="L95" s="185">
        <v>48.18</v>
      </c>
      <c r="M95" s="186" t="s">
        <v>31</v>
      </c>
      <c r="N95" s="187" t="s">
        <v>31</v>
      </c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7" t="s">
        <v>278</v>
      </c>
      <c r="AA95" s="132"/>
    </row>
    <row r="96" spans="1:27" x14ac:dyDescent="0.2">
      <c r="A96" s="184"/>
      <c r="B96" s="178" t="s">
        <v>31</v>
      </c>
      <c r="C96" s="919" t="s">
        <v>467</v>
      </c>
      <c r="D96" s="919"/>
      <c r="E96" s="919"/>
      <c r="F96" s="919"/>
      <c r="G96" s="919"/>
      <c r="H96" s="919"/>
      <c r="I96" s="919"/>
      <c r="J96" s="919"/>
      <c r="K96" s="919"/>
      <c r="L96" s="188">
        <v>468.61</v>
      </c>
      <c r="M96" s="189" t="s">
        <v>31</v>
      </c>
      <c r="N96" s="194">
        <v>3187</v>
      </c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7" t="s">
        <v>467</v>
      </c>
    </row>
    <row r="97" spans="1:14" s="132" customFormat="1" ht="1.5" customHeight="1" x14ac:dyDescent="0.2">
      <c r="B97" s="178"/>
      <c r="C97" s="173"/>
      <c r="D97" s="173"/>
      <c r="E97" s="173"/>
      <c r="F97" s="173"/>
      <c r="G97" s="173"/>
      <c r="H97" s="173"/>
      <c r="I97" s="173"/>
      <c r="J97" s="173"/>
      <c r="K97" s="173"/>
      <c r="L97" s="188"/>
      <c r="M97" s="189"/>
      <c r="N97" s="195"/>
    </row>
    <row r="98" spans="1:14" s="132" customFormat="1" ht="53.25" customHeight="1" x14ac:dyDescent="0.2">
      <c r="A98" s="196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  <c r="N98" s="196"/>
    </row>
    <row r="99" spans="1:14" s="132" customFormat="1" x14ac:dyDescent="0.2">
      <c r="B99" s="197" t="s">
        <v>468</v>
      </c>
      <c r="C99" s="923" t="s">
        <v>31</v>
      </c>
      <c r="D99" s="923"/>
      <c r="E99" s="923"/>
      <c r="F99" s="923"/>
      <c r="G99" s="923"/>
      <c r="H99" s="923"/>
      <c r="I99" s="923"/>
      <c r="J99" s="923"/>
      <c r="K99" s="923"/>
      <c r="L99" s="923"/>
    </row>
    <row r="100" spans="1:14" s="132" customFormat="1" ht="13.5" customHeight="1" x14ac:dyDescent="0.2">
      <c r="B100" s="133"/>
      <c r="C100" s="924" t="s">
        <v>11</v>
      </c>
      <c r="D100" s="924"/>
      <c r="E100" s="924"/>
      <c r="F100" s="924"/>
      <c r="G100" s="924"/>
      <c r="H100" s="924"/>
      <c r="I100" s="924"/>
      <c r="J100" s="924"/>
      <c r="K100" s="924"/>
      <c r="L100" s="924"/>
    </row>
    <row r="101" spans="1:14" s="132" customFormat="1" ht="12.75" customHeight="1" x14ac:dyDescent="0.2">
      <c r="B101" s="197" t="s">
        <v>469</v>
      </c>
      <c r="C101" s="923" t="s">
        <v>31</v>
      </c>
      <c r="D101" s="923"/>
      <c r="E101" s="923"/>
      <c r="F101" s="923"/>
      <c r="G101" s="923"/>
      <c r="H101" s="923"/>
      <c r="I101" s="923"/>
      <c r="J101" s="923"/>
      <c r="K101" s="923"/>
      <c r="L101" s="923"/>
    </row>
    <row r="102" spans="1:14" s="132" customFormat="1" ht="13.5" customHeight="1" x14ac:dyDescent="0.2">
      <c r="C102" s="924" t="s">
        <v>11</v>
      </c>
      <c r="D102" s="924"/>
      <c r="E102" s="924"/>
      <c r="F102" s="924"/>
      <c r="G102" s="924"/>
      <c r="H102" s="924"/>
      <c r="I102" s="924"/>
      <c r="J102" s="924"/>
      <c r="K102" s="924"/>
      <c r="L102" s="924"/>
    </row>
    <row r="116" s="132" customFormat="1" x14ac:dyDescent="0.2"/>
  </sheetData>
  <mergeCells count="88">
    <mergeCell ref="C102:L102"/>
    <mergeCell ref="C89:K89"/>
    <mergeCell ref="C90:K90"/>
    <mergeCell ref="C91:K91"/>
    <mergeCell ref="C92:K92"/>
    <mergeCell ref="C93:K93"/>
    <mergeCell ref="C94:K94"/>
    <mergeCell ref="C95:K95"/>
    <mergeCell ref="C96:K96"/>
    <mergeCell ref="C99:L99"/>
    <mergeCell ref="C100:L100"/>
    <mergeCell ref="C101:L101"/>
    <mergeCell ref="C88:K88"/>
    <mergeCell ref="C75:E75"/>
    <mergeCell ref="C76:E76"/>
    <mergeCell ref="C77:E77"/>
    <mergeCell ref="C78:E78"/>
    <mergeCell ref="C79:E79"/>
    <mergeCell ref="C80:E80"/>
    <mergeCell ref="C81:N81"/>
    <mergeCell ref="C84:K84"/>
    <mergeCell ref="C85:K85"/>
    <mergeCell ref="C86:K86"/>
    <mergeCell ref="C87:K87"/>
    <mergeCell ref="C74:E74"/>
    <mergeCell ref="C63:E63"/>
    <mergeCell ref="C64:N64"/>
    <mergeCell ref="C65:N65"/>
    <mergeCell ref="C66:E66"/>
    <mergeCell ref="C67:N67"/>
    <mergeCell ref="C68:N68"/>
    <mergeCell ref="C69:E69"/>
    <mergeCell ref="C70:E70"/>
    <mergeCell ref="C71:E71"/>
    <mergeCell ref="C72:E72"/>
    <mergeCell ref="C73:E73"/>
    <mergeCell ref="C38:E38"/>
    <mergeCell ref="C62:N62"/>
    <mergeCell ref="C51:N51"/>
    <mergeCell ref="C52:N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50:E50"/>
    <mergeCell ref="C39:E39"/>
    <mergeCell ref="C40:E40"/>
    <mergeCell ref="C41:E41"/>
    <mergeCell ref="C42:E42"/>
    <mergeCell ref="C43:E43"/>
    <mergeCell ref="C44:E44"/>
    <mergeCell ref="C45:E45"/>
    <mergeCell ref="C46:N46"/>
    <mergeCell ref="C47:E47"/>
    <mergeCell ref="C48:N48"/>
    <mergeCell ref="C49:N49"/>
    <mergeCell ref="N27:N29"/>
    <mergeCell ref="C30:E30"/>
    <mergeCell ref="A31:N31"/>
    <mergeCell ref="G27:I28"/>
    <mergeCell ref="C37:E37"/>
    <mergeCell ref="C33:N33"/>
    <mergeCell ref="C34:E34"/>
    <mergeCell ref="C35:E35"/>
    <mergeCell ref="C36:E36"/>
    <mergeCell ref="A12:N12"/>
    <mergeCell ref="A13:N13"/>
    <mergeCell ref="B15:F15"/>
    <mergeCell ref="B16:F16"/>
    <mergeCell ref="L25:M25"/>
    <mergeCell ref="C32:E32"/>
    <mergeCell ref="A27:A29"/>
    <mergeCell ref="B27:B29"/>
    <mergeCell ref="C27:E29"/>
    <mergeCell ref="F27:F29"/>
    <mergeCell ref="J27:L28"/>
    <mergeCell ref="M27:M29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15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60"/>
  <sheetViews>
    <sheetView topLeftCell="A119" zoomScale="115" zoomScaleNormal="115" workbookViewId="0">
      <selection activeCell="AC20" sqref="AC20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7" width="138.42578125" style="137" hidden="1" customWidth="1"/>
    <col min="18" max="18" width="34.140625" style="137" hidden="1" customWidth="1"/>
    <col min="19" max="19" width="110.140625" style="137" hidden="1" customWidth="1"/>
    <col min="20" max="23" width="34.140625" style="137" hidden="1" customWidth="1"/>
    <col min="24" max="25" width="110.140625" style="137" hidden="1" customWidth="1"/>
    <col min="26" max="28" width="84.42578125" style="137" hidden="1" customWidth="1"/>
    <col min="29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47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3282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488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813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15.95</v>
      </c>
      <c r="D20" s="148" t="s">
        <v>3283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L137*7.3/1000</f>
        <v>2.61</v>
      </c>
      <c r="M22" s="148" t="s">
        <v>1206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11.72</v>
      </c>
      <c r="D23" s="237" t="s">
        <v>3284</v>
      </c>
      <c r="E23" s="135" t="s">
        <v>206</v>
      </c>
      <c r="G23" s="132" t="s">
        <v>212</v>
      </c>
      <c r="L23" s="153"/>
      <c r="M23" s="153">
        <v>37.53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4.2300000000000004</v>
      </c>
      <c r="D24" s="152" t="s">
        <v>3285</v>
      </c>
      <c r="E24" s="135" t="s">
        <v>206</v>
      </c>
      <c r="G24" s="132" t="s">
        <v>214</v>
      </c>
      <c r="L24" s="153"/>
      <c r="M24" s="153">
        <v>0.01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3286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3286</v>
      </c>
    </row>
    <row r="32" spans="1:17" s="132" customFormat="1" x14ac:dyDescent="0.2">
      <c r="A32" s="920" t="s">
        <v>819</v>
      </c>
      <c r="B32" s="921"/>
      <c r="C32" s="921"/>
      <c r="D32" s="921"/>
      <c r="E32" s="921"/>
      <c r="F32" s="921"/>
      <c r="G32" s="921"/>
      <c r="H32" s="921"/>
      <c r="I32" s="921"/>
      <c r="J32" s="921"/>
      <c r="K32" s="921"/>
      <c r="L32" s="921"/>
      <c r="M32" s="921"/>
      <c r="N32" s="922"/>
      <c r="Q32" s="137" t="s">
        <v>819</v>
      </c>
    </row>
    <row r="33" spans="1:24" s="132" customFormat="1" ht="33.75" x14ac:dyDescent="0.2">
      <c r="A33" s="157" t="s">
        <v>225</v>
      </c>
      <c r="B33" s="158" t="s">
        <v>960</v>
      </c>
      <c r="C33" s="917" t="s">
        <v>961</v>
      </c>
      <c r="D33" s="917"/>
      <c r="E33" s="917"/>
      <c r="F33" s="159" t="s">
        <v>178</v>
      </c>
      <c r="G33" s="159" t="s">
        <v>31</v>
      </c>
      <c r="H33" s="159" t="s">
        <v>31</v>
      </c>
      <c r="I33" s="159" t="s">
        <v>225</v>
      </c>
      <c r="J33" s="160" t="s">
        <v>31</v>
      </c>
      <c r="K33" s="159" t="s">
        <v>31</v>
      </c>
      <c r="L33" s="160" t="s">
        <v>31</v>
      </c>
      <c r="M33" s="161" t="s">
        <v>31</v>
      </c>
      <c r="N33" s="162" t="s">
        <v>31</v>
      </c>
      <c r="R33" s="137" t="s">
        <v>961</v>
      </c>
    </row>
    <row r="34" spans="1:24" s="132" customFormat="1" ht="33.75" x14ac:dyDescent="0.2">
      <c r="A34" s="165"/>
      <c r="B34" s="166" t="s">
        <v>822</v>
      </c>
      <c r="C34" s="904" t="s">
        <v>519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519</v>
      </c>
    </row>
    <row r="35" spans="1:24" s="132" customFormat="1" x14ac:dyDescent="0.2">
      <c r="A35" s="167"/>
      <c r="B35" s="166" t="s">
        <v>225</v>
      </c>
      <c r="C35" s="904" t="s">
        <v>255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55.41</v>
      </c>
      <c r="K35" s="168" t="s">
        <v>520</v>
      </c>
      <c r="L35" s="169">
        <v>69.260000000000005</v>
      </c>
      <c r="M35" s="170" t="s">
        <v>31</v>
      </c>
      <c r="N35" s="171" t="s">
        <v>31</v>
      </c>
      <c r="T35" s="137" t="s">
        <v>255</v>
      </c>
    </row>
    <row r="36" spans="1:24" s="132" customFormat="1" x14ac:dyDescent="0.2">
      <c r="A36" s="167"/>
      <c r="B36" s="166" t="s">
        <v>256</v>
      </c>
      <c r="C36" s="904" t="s">
        <v>257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4.3</v>
      </c>
      <c r="K36" s="168" t="s">
        <v>31</v>
      </c>
      <c r="L36" s="169">
        <v>4.3</v>
      </c>
      <c r="M36" s="170" t="s">
        <v>31</v>
      </c>
      <c r="N36" s="171" t="s">
        <v>31</v>
      </c>
      <c r="T36" s="137" t="s">
        <v>257</v>
      </c>
    </row>
    <row r="37" spans="1:24" s="132" customFormat="1" x14ac:dyDescent="0.2">
      <c r="A37" s="167"/>
      <c r="B37" s="166" t="s">
        <v>31</v>
      </c>
      <c r="C37" s="904" t="s">
        <v>258</v>
      </c>
      <c r="D37" s="904"/>
      <c r="E37" s="904"/>
      <c r="F37" s="168" t="s">
        <v>241</v>
      </c>
      <c r="G37" s="168" t="s">
        <v>962</v>
      </c>
      <c r="H37" s="168" t="s">
        <v>520</v>
      </c>
      <c r="I37" s="168" t="s">
        <v>2384</v>
      </c>
      <c r="J37" s="169" t="s">
        <v>31</v>
      </c>
      <c r="K37" s="168" t="s">
        <v>31</v>
      </c>
      <c r="L37" s="169" t="s">
        <v>31</v>
      </c>
      <c r="M37" s="170" t="s">
        <v>31</v>
      </c>
      <c r="N37" s="171" t="s">
        <v>31</v>
      </c>
      <c r="U37" s="137" t="s">
        <v>258</v>
      </c>
    </row>
    <row r="38" spans="1:24" s="132" customFormat="1" x14ac:dyDescent="0.2">
      <c r="A38" s="167"/>
      <c r="B38" s="166" t="s">
        <v>31</v>
      </c>
      <c r="C38" s="917" t="s">
        <v>244</v>
      </c>
      <c r="D38" s="917"/>
      <c r="E38" s="917"/>
      <c r="F38" s="159" t="s">
        <v>31</v>
      </c>
      <c r="G38" s="159" t="s">
        <v>31</v>
      </c>
      <c r="H38" s="159" t="s">
        <v>31</v>
      </c>
      <c r="I38" s="159" t="s">
        <v>31</v>
      </c>
      <c r="J38" s="160">
        <v>59.71</v>
      </c>
      <c r="K38" s="159" t="s">
        <v>31</v>
      </c>
      <c r="L38" s="160">
        <v>73.56</v>
      </c>
      <c r="M38" s="161" t="s">
        <v>31</v>
      </c>
      <c r="N38" s="162" t="s">
        <v>31</v>
      </c>
      <c r="V38" s="137" t="s">
        <v>244</v>
      </c>
    </row>
    <row r="39" spans="1:24" s="132" customFormat="1" x14ac:dyDescent="0.2">
      <c r="A39" s="167"/>
      <c r="B39" s="166" t="s">
        <v>31</v>
      </c>
      <c r="C39" s="904" t="s">
        <v>245</v>
      </c>
      <c r="D39" s="904"/>
      <c r="E39" s="904"/>
      <c r="F39" s="168" t="s">
        <v>31</v>
      </c>
      <c r="G39" s="168" t="s">
        <v>31</v>
      </c>
      <c r="H39" s="168" t="s">
        <v>31</v>
      </c>
      <c r="I39" s="168" t="s">
        <v>31</v>
      </c>
      <c r="J39" s="169" t="s">
        <v>31</v>
      </c>
      <c r="K39" s="168" t="s">
        <v>31</v>
      </c>
      <c r="L39" s="169">
        <v>69.260000000000005</v>
      </c>
      <c r="M39" s="170" t="s">
        <v>31</v>
      </c>
      <c r="N39" s="171" t="s">
        <v>31</v>
      </c>
      <c r="U39" s="137" t="s">
        <v>245</v>
      </c>
    </row>
    <row r="40" spans="1:24" s="132" customFormat="1" ht="22.5" x14ac:dyDescent="0.2">
      <c r="A40" s="167"/>
      <c r="B40" s="166" t="s">
        <v>699</v>
      </c>
      <c r="C40" s="904" t="s">
        <v>700</v>
      </c>
      <c r="D40" s="904"/>
      <c r="E40" s="904"/>
      <c r="F40" s="168" t="s">
        <v>144</v>
      </c>
      <c r="G40" s="168" t="s">
        <v>537</v>
      </c>
      <c r="H40" s="168" t="s">
        <v>31</v>
      </c>
      <c r="I40" s="168" t="s">
        <v>537</v>
      </c>
      <c r="J40" s="169" t="s">
        <v>31</v>
      </c>
      <c r="K40" s="168" t="s">
        <v>31</v>
      </c>
      <c r="L40" s="169">
        <v>55.41</v>
      </c>
      <c r="M40" s="170" t="s">
        <v>31</v>
      </c>
      <c r="N40" s="171" t="s">
        <v>31</v>
      </c>
      <c r="U40" s="137" t="s">
        <v>700</v>
      </c>
    </row>
    <row r="41" spans="1:24" s="132" customFormat="1" ht="22.5" x14ac:dyDescent="0.2">
      <c r="A41" s="167"/>
      <c r="B41" s="166" t="s">
        <v>701</v>
      </c>
      <c r="C41" s="904" t="s">
        <v>702</v>
      </c>
      <c r="D41" s="904"/>
      <c r="E41" s="904"/>
      <c r="F41" s="168" t="s">
        <v>144</v>
      </c>
      <c r="G41" s="168" t="s">
        <v>703</v>
      </c>
      <c r="H41" s="168" t="s">
        <v>31</v>
      </c>
      <c r="I41" s="168" t="s">
        <v>703</v>
      </c>
      <c r="J41" s="169" t="s">
        <v>31</v>
      </c>
      <c r="K41" s="168" t="s">
        <v>31</v>
      </c>
      <c r="L41" s="169">
        <v>41.56</v>
      </c>
      <c r="M41" s="170" t="s">
        <v>31</v>
      </c>
      <c r="N41" s="171" t="s">
        <v>31</v>
      </c>
      <c r="U41" s="137" t="s">
        <v>702</v>
      </c>
    </row>
    <row r="42" spans="1:24" s="132" customFormat="1" x14ac:dyDescent="0.2">
      <c r="A42" s="172"/>
      <c r="B42" s="173"/>
      <c r="C42" s="918" t="s">
        <v>252</v>
      </c>
      <c r="D42" s="918"/>
      <c r="E42" s="918"/>
      <c r="F42" s="174" t="s">
        <v>31</v>
      </c>
      <c r="G42" s="174" t="s">
        <v>31</v>
      </c>
      <c r="H42" s="174" t="s">
        <v>31</v>
      </c>
      <c r="I42" s="174" t="s">
        <v>31</v>
      </c>
      <c r="J42" s="175" t="s">
        <v>31</v>
      </c>
      <c r="K42" s="174" t="s">
        <v>31</v>
      </c>
      <c r="L42" s="175">
        <v>170.53</v>
      </c>
      <c r="M42" s="161" t="s">
        <v>31</v>
      </c>
      <c r="N42" s="176" t="s">
        <v>31</v>
      </c>
      <c r="W42" s="137" t="s">
        <v>252</v>
      </c>
    </row>
    <row r="43" spans="1:24" s="132" customFormat="1" ht="33.75" x14ac:dyDescent="0.2">
      <c r="A43" s="157" t="s">
        <v>235</v>
      </c>
      <c r="B43" s="158" t="s">
        <v>963</v>
      </c>
      <c r="C43" s="917" t="s">
        <v>964</v>
      </c>
      <c r="D43" s="917"/>
      <c r="E43" s="917"/>
      <c r="F43" s="159" t="s">
        <v>965</v>
      </c>
      <c r="G43" s="159" t="s">
        <v>31</v>
      </c>
      <c r="H43" s="159" t="s">
        <v>31</v>
      </c>
      <c r="I43" s="159" t="s">
        <v>868</v>
      </c>
      <c r="J43" s="160">
        <v>2202.6</v>
      </c>
      <c r="K43" s="159" t="s">
        <v>31</v>
      </c>
      <c r="L43" s="160">
        <v>220.26</v>
      </c>
      <c r="M43" s="161" t="s">
        <v>31</v>
      </c>
      <c r="N43" s="162" t="s">
        <v>31</v>
      </c>
      <c r="R43" s="137" t="s">
        <v>964</v>
      </c>
    </row>
    <row r="44" spans="1:24" s="132" customFormat="1" x14ac:dyDescent="0.2">
      <c r="A44" s="163"/>
      <c r="B44" s="164"/>
      <c r="C44" s="904" t="s">
        <v>3237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X44" s="137" t="s">
        <v>3237</v>
      </c>
    </row>
    <row r="45" spans="1:24" s="132" customFormat="1" ht="56.25" x14ac:dyDescent="0.2">
      <c r="A45" s="157" t="s">
        <v>238</v>
      </c>
      <c r="B45" s="158" t="s">
        <v>973</v>
      </c>
      <c r="C45" s="917" t="s">
        <v>974</v>
      </c>
      <c r="D45" s="917"/>
      <c r="E45" s="917"/>
      <c r="F45" s="159" t="s">
        <v>178</v>
      </c>
      <c r="G45" s="159" t="s">
        <v>31</v>
      </c>
      <c r="H45" s="159" t="s">
        <v>31</v>
      </c>
      <c r="I45" s="159" t="s">
        <v>235</v>
      </c>
      <c r="J45" s="160" t="s">
        <v>31</v>
      </c>
      <c r="K45" s="159" t="s">
        <v>31</v>
      </c>
      <c r="L45" s="160" t="s">
        <v>31</v>
      </c>
      <c r="M45" s="161" t="s">
        <v>31</v>
      </c>
      <c r="N45" s="162" t="s">
        <v>31</v>
      </c>
      <c r="R45" s="137" t="s">
        <v>974</v>
      </c>
    </row>
    <row r="46" spans="1:24" s="132" customFormat="1" ht="33.75" x14ac:dyDescent="0.2">
      <c r="A46" s="165"/>
      <c r="B46" s="166" t="s">
        <v>822</v>
      </c>
      <c r="C46" s="904" t="s">
        <v>519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S46" s="137" t="s">
        <v>519</v>
      </c>
    </row>
    <row r="47" spans="1:24" s="132" customFormat="1" x14ac:dyDescent="0.2">
      <c r="A47" s="167"/>
      <c r="B47" s="166" t="s">
        <v>225</v>
      </c>
      <c r="C47" s="904" t="s">
        <v>255</v>
      </c>
      <c r="D47" s="904"/>
      <c r="E47" s="904"/>
      <c r="F47" s="168" t="s">
        <v>31</v>
      </c>
      <c r="G47" s="168" t="s">
        <v>31</v>
      </c>
      <c r="H47" s="168" t="s">
        <v>31</v>
      </c>
      <c r="I47" s="168" t="s">
        <v>31</v>
      </c>
      <c r="J47" s="169">
        <v>8.08</v>
      </c>
      <c r="K47" s="168" t="s">
        <v>520</v>
      </c>
      <c r="L47" s="169">
        <v>20.2</v>
      </c>
      <c r="M47" s="170" t="s">
        <v>31</v>
      </c>
      <c r="N47" s="171" t="s">
        <v>31</v>
      </c>
      <c r="T47" s="137" t="s">
        <v>255</v>
      </c>
    </row>
    <row r="48" spans="1:24" s="132" customFormat="1" x14ac:dyDescent="0.2">
      <c r="A48" s="167"/>
      <c r="B48" s="166" t="s">
        <v>256</v>
      </c>
      <c r="C48" s="904" t="s">
        <v>257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2.0699999999999998</v>
      </c>
      <c r="K48" s="168" t="s">
        <v>31</v>
      </c>
      <c r="L48" s="169">
        <v>4.1399999999999997</v>
      </c>
      <c r="M48" s="170" t="s">
        <v>31</v>
      </c>
      <c r="N48" s="171" t="s">
        <v>31</v>
      </c>
      <c r="T48" s="137" t="s">
        <v>257</v>
      </c>
    </row>
    <row r="49" spans="1:24" s="132" customFormat="1" x14ac:dyDescent="0.2">
      <c r="A49" s="167"/>
      <c r="B49" s="166" t="s">
        <v>31</v>
      </c>
      <c r="C49" s="904" t="s">
        <v>258</v>
      </c>
      <c r="D49" s="904"/>
      <c r="E49" s="904"/>
      <c r="F49" s="168" t="s">
        <v>241</v>
      </c>
      <c r="G49" s="168" t="s">
        <v>975</v>
      </c>
      <c r="H49" s="168" t="s">
        <v>520</v>
      </c>
      <c r="I49" s="168" t="s">
        <v>866</v>
      </c>
      <c r="J49" s="169" t="s">
        <v>31</v>
      </c>
      <c r="K49" s="168" t="s">
        <v>31</v>
      </c>
      <c r="L49" s="169" t="s">
        <v>31</v>
      </c>
      <c r="M49" s="170" t="s">
        <v>31</v>
      </c>
      <c r="N49" s="171" t="s">
        <v>31</v>
      </c>
      <c r="U49" s="137" t="s">
        <v>258</v>
      </c>
    </row>
    <row r="50" spans="1:24" s="132" customFormat="1" x14ac:dyDescent="0.2">
      <c r="A50" s="167"/>
      <c r="B50" s="166" t="s">
        <v>31</v>
      </c>
      <c r="C50" s="917" t="s">
        <v>244</v>
      </c>
      <c r="D50" s="917"/>
      <c r="E50" s="917"/>
      <c r="F50" s="159" t="s">
        <v>31</v>
      </c>
      <c r="G50" s="159" t="s">
        <v>31</v>
      </c>
      <c r="H50" s="159" t="s">
        <v>31</v>
      </c>
      <c r="I50" s="159" t="s">
        <v>31</v>
      </c>
      <c r="J50" s="160">
        <v>10.15</v>
      </c>
      <c r="K50" s="159" t="s">
        <v>31</v>
      </c>
      <c r="L50" s="160">
        <v>24.34</v>
      </c>
      <c r="M50" s="161" t="s">
        <v>31</v>
      </c>
      <c r="N50" s="162" t="s">
        <v>31</v>
      </c>
      <c r="V50" s="137" t="s">
        <v>244</v>
      </c>
    </row>
    <row r="51" spans="1:24" s="132" customFormat="1" x14ac:dyDescent="0.2">
      <c r="A51" s="167"/>
      <c r="B51" s="166" t="s">
        <v>31</v>
      </c>
      <c r="C51" s="904" t="s">
        <v>245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 t="s">
        <v>31</v>
      </c>
      <c r="K51" s="168" t="s">
        <v>31</v>
      </c>
      <c r="L51" s="169">
        <v>20.2</v>
      </c>
      <c r="M51" s="170" t="s">
        <v>31</v>
      </c>
      <c r="N51" s="171" t="s">
        <v>31</v>
      </c>
      <c r="U51" s="137" t="s">
        <v>245</v>
      </c>
    </row>
    <row r="52" spans="1:24" s="132" customFormat="1" ht="22.5" x14ac:dyDescent="0.2">
      <c r="A52" s="167"/>
      <c r="B52" s="166" t="s">
        <v>699</v>
      </c>
      <c r="C52" s="904" t="s">
        <v>700</v>
      </c>
      <c r="D52" s="904"/>
      <c r="E52" s="904"/>
      <c r="F52" s="168" t="s">
        <v>144</v>
      </c>
      <c r="G52" s="168" t="s">
        <v>537</v>
      </c>
      <c r="H52" s="168" t="s">
        <v>31</v>
      </c>
      <c r="I52" s="168" t="s">
        <v>537</v>
      </c>
      <c r="J52" s="169" t="s">
        <v>31</v>
      </c>
      <c r="K52" s="168" t="s">
        <v>31</v>
      </c>
      <c r="L52" s="169">
        <v>16.16</v>
      </c>
      <c r="M52" s="170" t="s">
        <v>31</v>
      </c>
      <c r="N52" s="171" t="s">
        <v>31</v>
      </c>
      <c r="U52" s="137" t="s">
        <v>700</v>
      </c>
    </row>
    <row r="53" spans="1:24" s="132" customFormat="1" ht="22.5" x14ac:dyDescent="0.2">
      <c r="A53" s="167"/>
      <c r="B53" s="166" t="s">
        <v>701</v>
      </c>
      <c r="C53" s="904" t="s">
        <v>702</v>
      </c>
      <c r="D53" s="904"/>
      <c r="E53" s="904"/>
      <c r="F53" s="168" t="s">
        <v>144</v>
      </c>
      <c r="G53" s="168" t="s">
        <v>703</v>
      </c>
      <c r="H53" s="168" t="s">
        <v>31</v>
      </c>
      <c r="I53" s="168" t="s">
        <v>703</v>
      </c>
      <c r="J53" s="169" t="s">
        <v>31</v>
      </c>
      <c r="K53" s="168" t="s">
        <v>31</v>
      </c>
      <c r="L53" s="169">
        <v>12.12</v>
      </c>
      <c r="M53" s="170" t="s">
        <v>31</v>
      </c>
      <c r="N53" s="171" t="s">
        <v>31</v>
      </c>
      <c r="U53" s="137" t="s">
        <v>702</v>
      </c>
    </row>
    <row r="54" spans="1:24" s="132" customFormat="1" x14ac:dyDescent="0.2">
      <c r="A54" s="172"/>
      <c r="B54" s="173"/>
      <c r="C54" s="918" t="s">
        <v>252</v>
      </c>
      <c r="D54" s="918"/>
      <c r="E54" s="918"/>
      <c r="F54" s="174" t="s">
        <v>31</v>
      </c>
      <c r="G54" s="174" t="s">
        <v>31</v>
      </c>
      <c r="H54" s="174" t="s">
        <v>31</v>
      </c>
      <c r="I54" s="174" t="s">
        <v>31</v>
      </c>
      <c r="J54" s="175" t="s">
        <v>31</v>
      </c>
      <c r="K54" s="174" t="s">
        <v>31</v>
      </c>
      <c r="L54" s="175">
        <v>52.62</v>
      </c>
      <c r="M54" s="161" t="s">
        <v>31</v>
      </c>
      <c r="N54" s="176" t="s">
        <v>31</v>
      </c>
      <c r="W54" s="137" t="s">
        <v>252</v>
      </c>
    </row>
    <row r="55" spans="1:24" s="132" customFormat="1" ht="22.5" x14ac:dyDescent="0.2">
      <c r="A55" s="157" t="s">
        <v>256</v>
      </c>
      <c r="B55" s="158" t="s">
        <v>977</v>
      </c>
      <c r="C55" s="917" t="s">
        <v>978</v>
      </c>
      <c r="D55" s="917"/>
      <c r="E55" s="917"/>
      <c r="F55" s="159" t="s">
        <v>965</v>
      </c>
      <c r="G55" s="159" t="s">
        <v>31</v>
      </c>
      <c r="H55" s="159" t="s">
        <v>31</v>
      </c>
      <c r="I55" s="159" t="s">
        <v>574</v>
      </c>
      <c r="J55" s="160">
        <v>1699.1</v>
      </c>
      <c r="K55" s="159" t="s">
        <v>31</v>
      </c>
      <c r="L55" s="160">
        <v>339.82</v>
      </c>
      <c r="M55" s="161" t="s">
        <v>31</v>
      </c>
      <c r="N55" s="162" t="s">
        <v>31</v>
      </c>
      <c r="R55" s="137" t="s">
        <v>978</v>
      </c>
    </row>
    <row r="56" spans="1:24" s="132" customFormat="1" x14ac:dyDescent="0.2">
      <c r="A56" s="163"/>
      <c r="B56" s="164"/>
      <c r="C56" s="904" t="s">
        <v>966</v>
      </c>
      <c r="D56" s="904"/>
      <c r="E56" s="904"/>
      <c r="F56" s="904"/>
      <c r="G56" s="904"/>
      <c r="H56" s="904"/>
      <c r="I56" s="904"/>
      <c r="J56" s="904"/>
      <c r="K56" s="904"/>
      <c r="L56" s="904"/>
      <c r="M56" s="904"/>
      <c r="N56" s="912"/>
      <c r="X56" s="137" t="s">
        <v>966</v>
      </c>
    </row>
    <row r="57" spans="1:24" s="132" customFormat="1" ht="33.75" x14ac:dyDescent="0.2">
      <c r="A57" s="157" t="s">
        <v>285</v>
      </c>
      <c r="B57" s="158" t="s">
        <v>980</v>
      </c>
      <c r="C57" s="917" t="s">
        <v>981</v>
      </c>
      <c r="D57" s="917"/>
      <c r="E57" s="917"/>
      <c r="F57" s="159" t="s">
        <v>178</v>
      </c>
      <c r="G57" s="159" t="s">
        <v>31</v>
      </c>
      <c r="H57" s="159" t="s">
        <v>31</v>
      </c>
      <c r="I57" s="159" t="s">
        <v>235</v>
      </c>
      <c r="J57" s="160" t="s">
        <v>31</v>
      </c>
      <c r="K57" s="159" t="s">
        <v>31</v>
      </c>
      <c r="L57" s="160" t="s">
        <v>31</v>
      </c>
      <c r="M57" s="161" t="s">
        <v>31</v>
      </c>
      <c r="N57" s="162" t="s">
        <v>31</v>
      </c>
      <c r="R57" s="137" t="s">
        <v>981</v>
      </c>
    </row>
    <row r="58" spans="1:24" s="132" customFormat="1" ht="33.75" x14ac:dyDescent="0.2">
      <c r="A58" s="165"/>
      <c r="B58" s="166" t="s">
        <v>822</v>
      </c>
      <c r="C58" s="904" t="s">
        <v>519</v>
      </c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12"/>
      <c r="S58" s="137" t="s">
        <v>519</v>
      </c>
    </row>
    <row r="59" spans="1:24" s="132" customFormat="1" x14ac:dyDescent="0.2">
      <c r="A59" s="167"/>
      <c r="B59" s="166" t="s">
        <v>225</v>
      </c>
      <c r="C59" s="904" t="s">
        <v>255</v>
      </c>
      <c r="D59" s="904"/>
      <c r="E59" s="904"/>
      <c r="F59" s="168" t="s">
        <v>31</v>
      </c>
      <c r="G59" s="168" t="s">
        <v>31</v>
      </c>
      <c r="H59" s="168" t="s">
        <v>31</v>
      </c>
      <c r="I59" s="168" t="s">
        <v>31</v>
      </c>
      <c r="J59" s="169">
        <v>8.08</v>
      </c>
      <c r="K59" s="168" t="s">
        <v>520</v>
      </c>
      <c r="L59" s="169">
        <v>20.2</v>
      </c>
      <c r="M59" s="170" t="s">
        <v>31</v>
      </c>
      <c r="N59" s="171" t="s">
        <v>31</v>
      </c>
      <c r="T59" s="137" t="s">
        <v>255</v>
      </c>
    </row>
    <row r="60" spans="1:24" s="132" customFormat="1" x14ac:dyDescent="0.2">
      <c r="A60" s="167"/>
      <c r="B60" s="166" t="s">
        <v>256</v>
      </c>
      <c r="C60" s="904" t="s">
        <v>257</v>
      </c>
      <c r="D60" s="904"/>
      <c r="E60" s="904"/>
      <c r="F60" s="168" t="s">
        <v>31</v>
      </c>
      <c r="G60" s="168" t="s">
        <v>31</v>
      </c>
      <c r="H60" s="168" t="s">
        <v>31</v>
      </c>
      <c r="I60" s="168" t="s">
        <v>31</v>
      </c>
      <c r="J60" s="169">
        <v>1.88</v>
      </c>
      <c r="K60" s="168" t="s">
        <v>31</v>
      </c>
      <c r="L60" s="169">
        <v>3.76</v>
      </c>
      <c r="M60" s="170" t="s">
        <v>31</v>
      </c>
      <c r="N60" s="171" t="s">
        <v>31</v>
      </c>
      <c r="T60" s="137" t="s">
        <v>257</v>
      </c>
    </row>
    <row r="61" spans="1:24" s="132" customFormat="1" x14ac:dyDescent="0.2">
      <c r="A61" s="167"/>
      <c r="B61" s="166" t="s">
        <v>31</v>
      </c>
      <c r="C61" s="904" t="s">
        <v>258</v>
      </c>
      <c r="D61" s="904"/>
      <c r="E61" s="904"/>
      <c r="F61" s="168" t="s">
        <v>241</v>
      </c>
      <c r="G61" s="168" t="s">
        <v>975</v>
      </c>
      <c r="H61" s="168" t="s">
        <v>520</v>
      </c>
      <c r="I61" s="168" t="s">
        <v>866</v>
      </c>
      <c r="J61" s="169" t="s">
        <v>31</v>
      </c>
      <c r="K61" s="168" t="s">
        <v>31</v>
      </c>
      <c r="L61" s="169" t="s">
        <v>31</v>
      </c>
      <c r="M61" s="170" t="s">
        <v>31</v>
      </c>
      <c r="N61" s="171" t="s">
        <v>31</v>
      </c>
      <c r="U61" s="137" t="s">
        <v>258</v>
      </c>
    </row>
    <row r="62" spans="1:24" s="132" customFormat="1" x14ac:dyDescent="0.2">
      <c r="A62" s="167"/>
      <c r="B62" s="166" t="s">
        <v>31</v>
      </c>
      <c r="C62" s="917" t="s">
        <v>244</v>
      </c>
      <c r="D62" s="917"/>
      <c r="E62" s="917"/>
      <c r="F62" s="159" t="s">
        <v>31</v>
      </c>
      <c r="G62" s="159" t="s">
        <v>31</v>
      </c>
      <c r="H62" s="159" t="s">
        <v>31</v>
      </c>
      <c r="I62" s="159" t="s">
        <v>31</v>
      </c>
      <c r="J62" s="160">
        <v>9.9600000000000009</v>
      </c>
      <c r="K62" s="159" t="s">
        <v>31</v>
      </c>
      <c r="L62" s="160">
        <v>23.96</v>
      </c>
      <c r="M62" s="161" t="s">
        <v>31</v>
      </c>
      <c r="N62" s="162" t="s">
        <v>31</v>
      </c>
      <c r="V62" s="137" t="s">
        <v>244</v>
      </c>
    </row>
    <row r="63" spans="1:24" s="132" customFormat="1" x14ac:dyDescent="0.2">
      <c r="A63" s="167"/>
      <c r="B63" s="166" t="s">
        <v>31</v>
      </c>
      <c r="C63" s="904" t="s">
        <v>245</v>
      </c>
      <c r="D63" s="904"/>
      <c r="E63" s="904"/>
      <c r="F63" s="168" t="s">
        <v>31</v>
      </c>
      <c r="G63" s="168" t="s">
        <v>31</v>
      </c>
      <c r="H63" s="168" t="s">
        <v>31</v>
      </c>
      <c r="I63" s="168" t="s">
        <v>31</v>
      </c>
      <c r="J63" s="169" t="s">
        <v>31</v>
      </c>
      <c r="K63" s="168" t="s">
        <v>31</v>
      </c>
      <c r="L63" s="169">
        <v>20.2</v>
      </c>
      <c r="M63" s="170" t="s">
        <v>31</v>
      </c>
      <c r="N63" s="171" t="s">
        <v>31</v>
      </c>
      <c r="U63" s="137" t="s">
        <v>245</v>
      </c>
    </row>
    <row r="64" spans="1:24" s="132" customFormat="1" ht="22.5" x14ac:dyDescent="0.2">
      <c r="A64" s="167"/>
      <c r="B64" s="166" t="s">
        <v>699</v>
      </c>
      <c r="C64" s="904" t="s">
        <v>700</v>
      </c>
      <c r="D64" s="904"/>
      <c r="E64" s="904"/>
      <c r="F64" s="168" t="s">
        <v>144</v>
      </c>
      <c r="G64" s="168" t="s">
        <v>537</v>
      </c>
      <c r="H64" s="168" t="s">
        <v>31</v>
      </c>
      <c r="I64" s="168" t="s">
        <v>537</v>
      </c>
      <c r="J64" s="169" t="s">
        <v>31</v>
      </c>
      <c r="K64" s="168" t="s">
        <v>31</v>
      </c>
      <c r="L64" s="169">
        <v>16.16</v>
      </c>
      <c r="M64" s="170" t="s">
        <v>31</v>
      </c>
      <c r="N64" s="171" t="s">
        <v>31</v>
      </c>
      <c r="U64" s="137" t="s">
        <v>700</v>
      </c>
    </row>
    <row r="65" spans="1:24" s="132" customFormat="1" ht="22.5" x14ac:dyDescent="0.2">
      <c r="A65" s="167"/>
      <c r="B65" s="166" t="s">
        <v>701</v>
      </c>
      <c r="C65" s="904" t="s">
        <v>702</v>
      </c>
      <c r="D65" s="904"/>
      <c r="E65" s="904"/>
      <c r="F65" s="168" t="s">
        <v>144</v>
      </c>
      <c r="G65" s="168" t="s">
        <v>703</v>
      </c>
      <c r="H65" s="168" t="s">
        <v>31</v>
      </c>
      <c r="I65" s="168" t="s">
        <v>703</v>
      </c>
      <c r="J65" s="169" t="s">
        <v>31</v>
      </c>
      <c r="K65" s="168" t="s">
        <v>31</v>
      </c>
      <c r="L65" s="169">
        <v>12.12</v>
      </c>
      <c r="M65" s="170" t="s">
        <v>31</v>
      </c>
      <c r="N65" s="171" t="s">
        <v>31</v>
      </c>
      <c r="U65" s="137" t="s">
        <v>702</v>
      </c>
    </row>
    <row r="66" spans="1:24" s="132" customFormat="1" x14ac:dyDescent="0.2">
      <c r="A66" s="172"/>
      <c r="B66" s="173"/>
      <c r="C66" s="918" t="s">
        <v>252</v>
      </c>
      <c r="D66" s="918"/>
      <c r="E66" s="918"/>
      <c r="F66" s="174" t="s">
        <v>31</v>
      </c>
      <c r="G66" s="174" t="s">
        <v>31</v>
      </c>
      <c r="H66" s="174" t="s">
        <v>31</v>
      </c>
      <c r="I66" s="174" t="s">
        <v>31</v>
      </c>
      <c r="J66" s="175" t="s">
        <v>31</v>
      </c>
      <c r="K66" s="174" t="s">
        <v>31</v>
      </c>
      <c r="L66" s="175">
        <v>52.24</v>
      </c>
      <c r="M66" s="161" t="s">
        <v>31</v>
      </c>
      <c r="N66" s="176" t="s">
        <v>31</v>
      </c>
      <c r="W66" s="137" t="s">
        <v>252</v>
      </c>
    </row>
    <row r="67" spans="1:24" s="132" customFormat="1" ht="33.75" x14ac:dyDescent="0.2">
      <c r="A67" s="157" t="s">
        <v>295</v>
      </c>
      <c r="B67" s="158" t="s">
        <v>982</v>
      </c>
      <c r="C67" s="917" t="s">
        <v>983</v>
      </c>
      <c r="D67" s="917"/>
      <c r="E67" s="917"/>
      <c r="F67" s="159" t="s">
        <v>965</v>
      </c>
      <c r="G67" s="159" t="s">
        <v>31</v>
      </c>
      <c r="H67" s="159" t="s">
        <v>31</v>
      </c>
      <c r="I67" s="159" t="s">
        <v>574</v>
      </c>
      <c r="J67" s="160">
        <v>1006.8</v>
      </c>
      <c r="K67" s="159" t="s">
        <v>31</v>
      </c>
      <c r="L67" s="160">
        <v>201.36</v>
      </c>
      <c r="M67" s="161" t="s">
        <v>31</v>
      </c>
      <c r="N67" s="162" t="s">
        <v>31</v>
      </c>
      <c r="R67" s="137" t="s">
        <v>983</v>
      </c>
    </row>
    <row r="68" spans="1:24" s="132" customFormat="1" x14ac:dyDescent="0.2">
      <c r="A68" s="163"/>
      <c r="B68" s="164"/>
      <c r="C68" s="904" t="s">
        <v>966</v>
      </c>
      <c r="D68" s="904"/>
      <c r="E68" s="904"/>
      <c r="F68" s="904"/>
      <c r="G68" s="904"/>
      <c r="H68" s="904"/>
      <c r="I68" s="904"/>
      <c r="J68" s="904"/>
      <c r="K68" s="904"/>
      <c r="L68" s="904"/>
      <c r="M68" s="904"/>
      <c r="N68" s="912"/>
      <c r="X68" s="137" t="s">
        <v>966</v>
      </c>
    </row>
    <row r="69" spans="1:24" s="132" customFormat="1" ht="22.5" x14ac:dyDescent="0.2">
      <c r="A69" s="157" t="s">
        <v>304</v>
      </c>
      <c r="B69" s="158" t="s">
        <v>984</v>
      </c>
      <c r="C69" s="917" t="s">
        <v>985</v>
      </c>
      <c r="D69" s="917"/>
      <c r="E69" s="917"/>
      <c r="F69" s="159" t="s">
        <v>178</v>
      </c>
      <c r="G69" s="159" t="s">
        <v>31</v>
      </c>
      <c r="H69" s="159" t="s">
        <v>31</v>
      </c>
      <c r="I69" s="159" t="s">
        <v>225</v>
      </c>
      <c r="J69" s="160" t="s">
        <v>31</v>
      </c>
      <c r="K69" s="159" t="s">
        <v>31</v>
      </c>
      <c r="L69" s="160" t="s">
        <v>31</v>
      </c>
      <c r="M69" s="161" t="s">
        <v>31</v>
      </c>
      <c r="N69" s="162" t="s">
        <v>31</v>
      </c>
      <c r="R69" s="137" t="s">
        <v>985</v>
      </c>
    </row>
    <row r="70" spans="1:24" s="132" customFormat="1" ht="33.75" x14ac:dyDescent="0.2">
      <c r="A70" s="165"/>
      <c r="B70" s="166" t="s">
        <v>822</v>
      </c>
      <c r="C70" s="904" t="s">
        <v>519</v>
      </c>
      <c r="D70" s="904"/>
      <c r="E70" s="904"/>
      <c r="F70" s="904"/>
      <c r="G70" s="904"/>
      <c r="H70" s="904"/>
      <c r="I70" s="904"/>
      <c r="J70" s="904"/>
      <c r="K70" s="904"/>
      <c r="L70" s="904"/>
      <c r="M70" s="904"/>
      <c r="N70" s="912"/>
      <c r="S70" s="137" t="s">
        <v>519</v>
      </c>
    </row>
    <row r="71" spans="1:24" s="132" customFormat="1" x14ac:dyDescent="0.2">
      <c r="A71" s="167"/>
      <c r="B71" s="166" t="s">
        <v>225</v>
      </c>
      <c r="C71" s="904" t="s">
        <v>255</v>
      </c>
      <c r="D71" s="904"/>
      <c r="E71" s="904"/>
      <c r="F71" s="168" t="s">
        <v>31</v>
      </c>
      <c r="G71" s="168" t="s">
        <v>31</v>
      </c>
      <c r="H71" s="168" t="s">
        <v>31</v>
      </c>
      <c r="I71" s="168" t="s">
        <v>31</v>
      </c>
      <c r="J71" s="169">
        <v>36.76</v>
      </c>
      <c r="K71" s="168" t="s">
        <v>520</v>
      </c>
      <c r="L71" s="169">
        <v>45.95</v>
      </c>
      <c r="M71" s="170" t="s">
        <v>31</v>
      </c>
      <c r="N71" s="171" t="s">
        <v>31</v>
      </c>
      <c r="T71" s="137" t="s">
        <v>255</v>
      </c>
    </row>
    <row r="72" spans="1:24" s="132" customFormat="1" x14ac:dyDescent="0.2">
      <c r="A72" s="167"/>
      <c r="B72" s="166" t="s">
        <v>256</v>
      </c>
      <c r="C72" s="904" t="s">
        <v>257</v>
      </c>
      <c r="D72" s="904"/>
      <c r="E72" s="904"/>
      <c r="F72" s="168" t="s">
        <v>31</v>
      </c>
      <c r="G72" s="168" t="s">
        <v>31</v>
      </c>
      <c r="H72" s="168" t="s">
        <v>31</v>
      </c>
      <c r="I72" s="168" t="s">
        <v>31</v>
      </c>
      <c r="J72" s="169">
        <v>4.5999999999999996</v>
      </c>
      <c r="K72" s="168" t="s">
        <v>31</v>
      </c>
      <c r="L72" s="169">
        <v>4.5999999999999996</v>
      </c>
      <c r="M72" s="170" t="s">
        <v>31</v>
      </c>
      <c r="N72" s="171" t="s">
        <v>31</v>
      </c>
      <c r="T72" s="137" t="s">
        <v>257</v>
      </c>
    </row>
    <row r="73" spans="1:24" s="132" customFormat="1" x14ac:dyDescent="0.2">
      <c r="A73" s="167"/>
      <c r="B73" s="166" t="s">
        <v>31</v>
      </c>
      <c r="C73" s="904" t="s">
        <v>258</v>
      </c>
      <c r="D73" s="904"/>
      <c r="E73" s="904"/>
      <c r="F73" s="168" t="s">
        <v>241</v>
      </c>
      <c r="G73" s="168" t="s">
        <v>986</v>
      </c>
      <c r="H73" s="168" t="s">
        <v>520</v>
      </c>
      <c r="I73" s="168" t="s">
        <v>987</v>
      </c>
      <c r="J73" s="169" t="s">
        <v>31</v>
      </c>
      <c r="K73" s="168" t="s">
        <v>31</v>
      </c>
      <c r="L73" s="169" t="s">
        <v>31</v>
      </c>
      <c r="M73" s="170" t="s">
        <v>31</v>
      </c>
      <c r="N73" s="171" t="s">
        <v>31</v>
      </c>
      <c r="U73" s="137" t="s">
        <v>258</v>
      </c>
    </row>
    <row r="74" spans="1:24" s="132" customFormat="1" x14ac:dyDescent="0.2">
      <c r="A74" s="167"/>
      <c r="B74" s="166" t="s">
        <v>31</v>
      </c>
      <c r="C74" s="917" t="s">
        <v>244</v>
      </c>
      <c r="D74" s="917"/>
      <c r="E74" s="917"/>
      <c r="F74" s="159" t="s">
        <v>31</v>
      </c>
      <c r="G74" s="159" t="s">
        <v>31</v>
      </c>
      <c r="H74" s="159" t="s">
        <v>31</v>
      </c>
      <c r="I74" s="159" t="s">
        <v>31</v>
      </c>
      <c r="J74" s="160">
        <v>41.36</v>
      </c>
      <c r="K74" s="159" t="s">
        <v>31</v>
      </c>
      <c r="L74" s="160">
        <v>50.55</v>
      </c>
      <c r="M74" s="161" t="s">
        <v>31</v>
      </c>
      <c r="N74" s="162" t="s">
        <v>31</v>
      </c>
      <c r="V74" s="137" t="s">
        <v>244</v>
      </c>
    </row>
    <row r="75" spans="1:24" s="132" customFormat="1" x14ac:dyDescent="0.2">
      <c r="A75" s="167"/>
      <c r="B75" s="166" t="s">
        <v>31</v>
      </c>
      <c r="C75" s="904" t="s">
        <v>245</v>
      </c>
      <c r="D75" s="904"/>
      <c r="E75" s="904"/>
      <c r="F75" s="168" t="s">
        <v>31</v>
      </c>
      <c r="G75" s="168" t="s">
        <v>31</v>
      </c>
      <c r="H75" s="168" t="s">
        <v>31</v>
      </c>
      <c r="I75" s="168" t="s">
        <v>31</v>
      </c>
      <c r="J75" s="169" t="s">
        <v>31</v>
      </c>
      <c r="K75" s="168" t="s">
        <v>31</v>
      </c>
      <c r="L75" s="169">
        <v>45.95</v>
      </c>
      <c r="M75" s="170" t="s">
        <v>31</v>
      </c>
      <c r="N75" s="171" t="s">
        <v>31</v>
      </c>
      <c r="U75" s="137" t="s">
        <v>245</v>
      </c>
    </row>
    <row r="76" spans="1:24" s="132" customFormat="1" ht="22.5" x14ac:dyDescent="0.2">
      <c r="A76" s="167"/>
      <c r="B76" s="166" t="s">
        <v>699</v>
      </c>
      <c r="C76" s="904" t="s">
        <v>700</v>
      </c>
      <c r="D76" s="904"/>
      <c r="E76" s="904"/>
      <c r="F76" s="168" t="s">
        <v>144</v>
      </c>
      <c r="G76" s="168" t="s">
        <v>537</v>
      </c>
      <c r="H76" s="168" t="s">
        <v>31</v>
      </c>
      <c r="I76" s="168" t="s">
        <v>537</v>
      </c>
      <c r="J76" s="169" t="s">
        <v>31</v>
      </c>
      <c r="K76" s="168" t="s">
        <v>31</v>
      </c>
      <c r="L76" s="169">
        <v>36.76</v>
      </c>
      <c r="M76" s="170" t="s">
        <v>31</v>
      </c>
      <c r="N76" s="171" t="s">
        <v>31</v>
      </c>
      <c r="U76" s="137" t="s">
        <v>700</v>
      </c>
    </row>
    <row r="77" spans="1:24" s="132" customFormat="1" ht="22.5" x14ac:dyDescent="0.2">
      <c r="A77" s="167"/>
      <c r="B77" s="166" t="s">
        <v>701</v>
      </c>
      <c r="C77" s="904" t="s">
        <v>702</v>
      </c>
      <c r="D77" s="904"/>
      <c r="E77" s="904"/>
      <c r="F77" s="168" t="s">
        <v>144</v>
      </c>
      <c r="G77" s="168" t="s">
        <v>703</v>
      </c>
      <c r="H77" s="168" t="s">
        <v>31</v>
      </c>
      <c r="I77" s="168" t="s">
        <v>703</v>
      </c>
      <c r="J77" s="169" t="s">
        <v>31</v>
      </c>
      <c r="K77" s="168" t="s">
        <v>31</v>
      </c>
      <c r="L77" s="169">
        <v>27.57</v>
      </c>
      <c r="M77" s="170" t="s">
        <v>31</v>
      </c>
      <c r="N77" s="171" t="s">
        <v>31</v>
      </c>
      <c r="U77" s="137" t="s">
        <v>702</v>
      </c>
    </row>
    <row r="78" spans="1:24" s="132" customFormat="1" x14ac:dyDescent="0.2">
      <c r="A78" s="172"/>
      <c r="B78" s="173"/>
      <c r="C78" s="918" t="s">
        <v>252</v>
      </c>
      <c r="D78" s="918"/>
      <c r="E78" s="918"/>
      <c r="F78" s="174" t="s">
        <v>31</v>
      </c>
      <c r="G78" s="174" t="s">
        <v>31</v>
      </c>
      <c r="H78" s="174" t="s">
        <v>31</v>
      </c>
      <c r="I78" s="174" t="s">
        <v>31</v>
      </c>
      <c r="J78" s="175" t="s">
        <v>31</v>
      </c>
      <c r="K78" s="174" t="s">
        <v>31</v>
      </c>
      <c r="L78" s="175">
        <v>114.88</v>
      </c>
      <c r="M78" s="161" t="s">
        <v>31</v>
      </c>
      <c r="N78" s="176" t="s">
        <v>31</v>
      </c>
      <c r="W78" s="137" t="s">
        <v>252</v>
      </c>
    </row>
    <row r="79" spans="1:24" s="132" customFormat="1" ht="22.5" x14ac:dyDescent="0.2">
      <c r="A79" s="157" t="s">
        <v>309</v>
      </c>
      <c r="B79" s="158" t="s">
        <v>988</v>
      </c>
      <c r="C79" s="917" t="s">
        <v>989</v>
      </c>
      <c r="D79" s="917"/>
      <c r="E79" s="917"/>
      <c r="F79" s="159" t="s">
        <v>178</v>
      </c>
      <c r="G79" s="159" t="s">
        <v>31</v>
      </c>
      <c r="H79" s="159" t="s">
        <v>31</v>
      </c>
      <c r="I79" s="159" t="s">
        <v>225</v>
      </c>
      <c r="J79" s="160">
        <v>175.63</v>
      </c>
      <c r="K79" s="159" t="s">
        <v>31</v>
      </c>
      <c r="L79" s="160">
        <v>175.63</v>
      </c>
      <c r="M79" s="161" t="s">
        <v>31</v>
      </c>
      <c r="N79" s="162" t="s">
        <v>31</v>
      </c>
      <c r="R79" s="137" t="s">
        <v>989</v>
      </c>
    </row>
    <row r="80" spans="1:24" s="132" customFormat="1" x14ac:dyDescent="0.2">
      <c r="A80" s="920" t="s">
        <v>884</v>
      </c>
      <c r="B80" s="921"/>
      <c r="C80" s="921"/>
      <c r="D80" s="921"/>
      <c r="E80" s="921"/>
      <c r="F80" s="921"/>
      <c r="G80" s="921"/>
      <c r="H80" s="921"/>
      <c r="I80" s="921"/>
      <c r="J80" s="921"/>
      <c r="K80" s="921"/>
      <c r="L80" s="921"/>
      <c r="M80" s="921"/>
      <c r="N80" s="922"/>
      <c r="Q80" s="137" t="s">
        <v>884</v>
      </c>
    </row>
    <row r="81" spans="1:25" s="132" customFormat="1" ht="45" x14ac:dyDescent="0.2">
      <c r="A81" s="157" t="s">
        <v>315</v>
      </c>
      <c r="B81" s="158" t="s">
        <v>906</v>
      </c>
      <c r="C81" s="917" t="s">
        <v>907</v>
      </c>
      <c r="D81" s="917"/>
      <c r="E81" s="917"/>
      <c r="F81" s="159" t="s">
        <v>650</v>
      </c>
      <c r="G81" s="159" t="s">
        <v>31</v>
      </c>
      <c r="H81" s="159" t="s">
        <v>31</v>
      </c>
      <c r="I81" s="159" t="s">
        <v>908</v>
      </c>
      <c r="J81" s="160" t="s">
        <v>31</v>
      </c>
      <c r="K81" s="159" t="s">
        <v>31</v>
      </c>
      <c r="L81" s="160" t="s">
        <v>31</v>
      </c>
      <c r="M81" s="161" t="s">
        <v>31</v>
      </c>
      <c r="N81" s="162" t="s">
        <v>31</v>
      </c>
      <c r="R81" s="137" t="s">
        <v>907</v>
      </c>
    </row>
    <row r="82" spans="1:25" s="132" customFormat="1" x14ac:dyDescent="0.2">
      <c r="A82" s="163"/>
      <c r="B82" s="164"/>
      <c r="C82" s="904" t="s">
        <v>909</v>
      </c>
      <c r="D82" s="904"/>
      <c r="E82" s="904"/>
      <c r="F82" s="904"/>
      <c r="G82" s="904"/>
      <c r="H82" s="904"/>
      <c r="I82" s="904"/>
      <c r="J82" s="904"/>
      <c r="K82" s="904"/>
      <c r="L82" s="904"/>
      <c r="M82" s="904"/>
      <c r="N82" s="912"/>
      <c r="X82" s="137" t="s">
        <v>909</v>
      </c>
    </row>
    <row r="83" spans="1:25" s="132" customFormat="1" ht="33.75" x14ac:dyDescent="0.2">
      <c r="A83" s="165"/>
      <c r="B83" s="166" t="s">
        <v>822</v>
      </c>
      <c r="C83" s="904" t="s">
        <v>519</v>
      </c>
      <c r="D83" s="904"/>
      <c r="E83" s="904"/>
      <c r="F83" s="904"/>
      <c r="G83" s="904"/>
      <c r="H83" s="904"/>
      <c r="I83" s="904"/>
      <c r="J83" s="904"/>
      <c r="K83" s="904"/>
      <c r="L83" s="904"/>
      <c r="M83" s="904"/>
      <c r="N83" s="912"/>
      <c r="S83" s="137" t="s">
        <v>519</v>
      </c>
    </row>
    <row r="84" spans="1:25" s="132" customFormat="1" x14ac:dyDescent="0.2">
      <c r="A84" s="167"/>
      <c r="B84" s="166" t="s">
        <v>225</v>
      </c>
      <c r="C84" s="904" t="s">
        <v>255</v>
      </c>
      <c r="D84" s="904"/>
      <c r="E84" s="904"/>
      <c r="F84" s="168" t="s">
        <v>31</v>
      </c>
      <c r="G84" s="168" t="s">
        <v>31</v>
      </c>
      <c r="H84" s="168" t="s">
        <v>31</v>
      </c>
      <c r="I84" s="168" t="s">
        <v>31</v>
      </c>
      <c r="J84" s="169">
        <v>139.54</v>
      </c>
      <c r="K84" s="168" t="s">
        <v>520</v>
      </c>
      <c r="L84" s="169">
        <v>52.33</v>
      </c>
      <c r="M84" s="170" t="s">
        <v>31</v>
      </c>
      <c r="N84" s="171" t="s">
        <v>31</v>
      </c>
      <c r="T84" s="137" t="s">
        <v>255</v>
      </c>
    </row>
    <row r="85" spans="1:25" s="132" customFormat="1" x14ac:dyDescent="0.2">
      <c r="A85" s="167"/>
      <c r="B85" s="166" t="s">
        <v>256</v>
      </c>
      <c r="C85" s="904" t="s">
        <v>257</v>
      </c>
      <c r="D85" s="904"/>
      <c r="E85" s="904"/>
      <c r="F85" s="168" t="s">
        <v>31</v>
      </c>
      <c r="G85" s="168" t="s">
        <v>31</v>
      </c>
      <c r="H85" s="168" t="s">
        <v>31</v>
      </c>
      <c r="I85" s="168" t="s">
        <v>31</v>
      </c>
      <c r="J85" s="169">
        <v>16.79</v>
      </c>
      <c r="K85" s="168" t="s">
        <v>31</v>
      </c>
      <c r="L85" s="169">
        <v>5.04</v>
      </c>
      <c r="M85" s="170" t="s">
        <v>31</v>
      </c>
      <c r="N85" s="171" t="s">
        <v>31</v>
      </c>
      <c r="T85" s="137" t="s">
        <v>257</v>
      </c>
    </row>
    <row r="86" spans="1:25" s="132" customFormat="1" x14ac:dyDescent="0.2">
      <c r="A86" s="167"/>
      <c r="B86" s="166" t="s">
        <v>31</v>
      </c>
      <c r="C86" s="904" t="s">
        <v>258</v>
      </c>
      <c r="D86" s="904"/>
      <c r="E86" s="904"/>
      <c r="F86" s="168" t="s">
        <v>241</v>
      </c>
      <c r="G86" s="168" t="s">
        <v>910</v>
      </c>
      <c r="H86" s="168" t="s">
        <v>520</v>
      </c>
      <c r="I86" s="168" t="s">
        <v>911</v>
      </c>
      <c r="J86" s="169" t="s">
        <v>31</v>
      </c>
      <c r="K86" s="168" t="s">
        <v>31</v>
      </c>
      <c r="L86" s="169" t="s">
        <v>31</v>
      </c>
      <c r="M86" s="170" t="s">
        <v>31</v>
      </c>
      <c r="N86" s="171" t="s">
        <v>31</v>
      </c>
      <c r="U86" s="137" t="s">
        <v>258</v>
      </c>
    </row>
    <row r="87" spans="1:25" s="132" customFormat="1" x14ac:dyDescent="0.2">
      <c r="A87" s="167"/>
      <c r="B87" s="166" t="s">
        <v>31</v>
      </c>
      <c r="C87" s="917" t="s">
        <v>244</v>
      </c>
      <c r="D87" s="917"/>
      <c r="E87" s="917"/>
      <c r="F87" s="159" t="s">
        <v>31</v>
      </c>
      <c r="G87" s="159" t="s">
        <v>31</v>
      </c>
      <c r="H87" s="159" t="s">
        <v>31</v>
      </c>
      <c r="I87" s="159" t="s">
        <v>31</v>
      </c>
      <c r="J87" s="160">
        <v>156.33000000000001</v>
      </c>
      <c r="K87" s="159" t="s">
        <v>31</v>
      </c>
      <c r="L87" s="160">
        <v>57.37</v>
      </c>
      <c r="M87" s="161" t="s">
        <v>31</v>
      </c>
      <c r="N87" s="162" t="s">
        <v>31</v>
      </c>
      <c r="V87" s="137" t="s">
        <v>244</v>
      </c>
    </row>
    <row r="88" spans="1:25" s="132" customFormat="1" x14ac:dyDescent="0.2">
      <c r="A88" s="167"/>
      <c r="B88" s="166" t="s">
        <v>31</v>
      </c>
      <c r="C88" s="904" t="s">
        <v>245</v>
      </c>
      <c r="D88" s="904"/>
      <c r="E88" s="904"/>
      <c r="F88" s="168" t="s">
        <v>31</v>
      </c>
      <c r="G88" s="168" t="s">
        <v>31</v>
      </c>
      <c r="H88" s="168" t="s">
        <v>31</v>
      </c>
      <c r="I88" s="168" t="s">
        <v>31</v>
      </c>
      <c r="J88" s="169" t="s">
        <v>31</v>
      </c>
      <c r="K88" s="168" t="s">
        <v>31</v>
      </c>
      <c r="L88" s="169">
        <v>52.33</v>
      </c>
      <c r="M88" s="170" t="s">
        <v>31</v>
      </c>
      <c r="N88" s="171" t="s">
        <v>31</v>
      </c>
      <c r="U88" s="137" t="s">
        <v>245</v>
      </c>
    </row>
    <row r="89" spans="1:25" s="132" customFormat="1" ht="22.5" x14ac:dyDescent="0.2">
      <c r="A89" s="167"/>
      <c r="B89" s="166" t="s">
        <v>892</v>
      </c>
      <c r="C89" s="904" t="s">
        <v>893</v>
      </c>
      <c r="D89" s="904"/>
      <c r="E89" s="904"/>
      <c r="F89" s="168" t="s">
        <v>144</v>
      </c>
      <c r="G89" s="168" t="s">
        <v>248</v>
      </c>
      <c r="H89" s="168" t="s">
        <v>31</v>
      </c>
      <c r="I89" s="168" t="s">
        <v>248</v>
      </c>
      <c r="J89" s="169" t="s">
        <v>31</v>
      </c>
      <c r="K89" s="168" t="s">
        <v>31</v>
      </c>
      <c r="L89" s="169">
        <v>49.71</v>
      </c>
      <c r="M89" s="170" t="s">
        <v>31</v>
      </c>
      <c r="N89" s="171" t="s">
        <v>31</v>
      </c>
      <c r="U89" s="137" t="s">
        <v>893</v>
      </c>
    </row>
    <row r="90" spans="1:25" s="132" customFormat="1" ht="22.5" x14ac:dyDescent="0.2">
      <c r="A90" s="167"/>
      <c r="B90" s="166" t="s">
        <v>894</v>
      </c>
      <c r="C90" s="904" t="s">
        <v>895</v>
      </c>
      <c r="D90" s="904"/>
      <c r="E90" s="904"/>
      <c r="F90" s="168" t="s">
        <v>144</v>
      </c>
      <c r="G90" s="168" t="s">
        <v>554</v>
      </c>
      <c r="H90" s="168" t="s">
        <v>31</v>
      </c>
      <c r="I90" s="168" t="s">
        <v>554</v>
      </c>
      <c r="J90" s="169" t="s">
        <v>31</v>
      </c>
      <c r="K90" s="168" t="s">
        <v>31</v>
      </c>
      <c r="L90" s="169">
        <v>34.01</v>
      </c>
      <c r="M90" s="170" t="s">
        <v>31</v>
      </c>
      <c r="N90" s="171" t="s">
        <v>31</v>
      </c>
      <c r="U90" s="137" t="s">
        <v>895</v>
      </c>
    </row>
    <row r="91" spans="1:25" s="132" customFormat="1" x14ac:dyDescent="0.2">
      <c r="A91" s="172"/>
      <c r="B91" s="173"/>
      <c r="C91" s="918" t="s">
        <v>252</v>
      </c>
      <c r="D91" s="918"/>
      <c r="E91" s="918"/>
      <c r="F91" s="174" t="s">
        <v>31</v>
      </c>
      <c r="G91" s="174" t="s">
        <v>31</v>
      </c>
      <c r="H91" s="174" t="s">
        <v>31</v>
      </c>
      <c r="I91" s="174" t="s">
        <v>31</v>
      </c>
      <c r="J91" s="175" t="s">
        <v>31</v>
      </c>
      <c r="K91" s="174" t="s">
        <v>31</v>
      </c>
      <c r="L91" s="175">
        <v>141.09</v>
      </c>
      <c r="M91" s="161" t="s">
        <v>31</v>
      </c>
      <c r="N91" s="176" t="s">
        <v>31</v>
      </c>
      <c r="W91" s="137" t="s">
        <v>252</v>
      </c>
    </row>
    <row r="92" spans="1:25" s="132" customFormat="1" ht="33.75" x14ac:dyDescent="0.2">
      <c r="A92" s="157" t="s">
        <v>318</v>
      </c>
      <c r="B92" s="158" t="s">
        <v>912</v>
      </c>
      <c r="C92" s="917" t="s">
        <v>913</v>
      </c>
      <c r="D92" s="917"/>
      <c r="E92" s="917"/>
      <c r="F92" s="159" t="s">
        <v>744</v>
      </c>
      <c r="G92" s="159" t="s">
        <v>31</v>
      </c>
      <c r="H92" s="159" t="s">
        <v>31</v>
      </c>
      <c r="I92" s="159" t="s">
        <v>914</v>
      </c>
      <c r="J92" s="160">
        <v>1.61</v>
      </c>
      <c r="K92" s="159" t="s">
        <v>31</v>
      </c>
      <c r="L92" s="160">
        <v>49.27</v>
      </c>
      <c r="M92" s="161" t="s">
        <v>31</v>
      </c>
      <c r="N92" s="162" t="s">
        <v>31</v>
      </c>
      <c r="R92" s="137" t="s">
        <v>913</v>
      </c>
    </row>
    <row r="93" spans="1:25" s="132" customFormat="1" x14ac:dyDescent="0.2">
      <c r="A93" s="163"/>
      <c r="B93" s="164"/>
      <c r="C93" s="904" t="s">
        <v>915</v>
      </c>
      <c r="D93" s="904"/>
      <c r="E93" s="904"/>
      <c r="F93" s="904"/>
      <c r="G93" s="904"/>
      <c r="H93" s="904"/>
      <c r="I93" s="904"/>
      <c r="J93" s="904"/>
      <c r="K93" s="904"/>
      <c r="L93" s="904"/>
      <c r="M93" s="904"/>
      <c r="N93" s="912"/>
      <c r="X93" s="137" t="s">
        <v>915</v>
      </c>
    </row>
    <row r="94" spans="1:25" s="132" customFormat="1" ht="22.5" x14ac:dyDescent="0.2">
      <c r="A94" s="157" t="s">
        <v>323</v>
      </c>
      <c r="B94" s="158" t="s">
        <v>916</v>
      </c>
      <c r="C94" s="917" t="s">
        <v>917</v>
      </c>
      <c r="D94" s="917"/>
      <c r="E94" s="917"/>
      <c r="F94" s="159" t="s">
        <v>178</v>
      </c>
      <c r="G94" s="159" t="s">
        <v>31</v>
      </c>
      <c r="H94" s="159" t="s">
        <v>31</v>
      </c>
      <c r="I94" s="159" t="s">
        <v>801</v>
      </c>
      <c r="J94" s="160">
        <v>0.82</v>
      </c>
      <c r="K94" s="159" t="s">
        <v>787</v>
      </c>
      <c r="L94" s="160">
        <v>75.28</v>
      </c>
      <c r="M94" s="161" t="s">
        <v>31</v>
      </c>
      <c r="N94" s="162" t="s">
        <v>31</v>
      </c>
      <c r="R94" s="137" t="s">
        <v>917</v>
      </c>
    </row>
    <row r="95" spans="1:25" s="132" customFormat="1" x14ac:dyDescent="0.2">
      <c r="A95" s="163"/>
      <c r="B95" s="164"/>
      <c r="C95" s="904" t="s">
        <v>918</v>
      </c>
      <c r="D95" s="904"/>
      <c r="E95" s="904"/>
      <c r="F95" s="904"/>
      <c r="G95" s="904"/>
      <c r="H95" s="904"/>
      <c r="I95" s="904"/>
      <c r="J95" s="904"/>
      <c r="K95" s="904"/>
      <c r="L95" s="904"/>
      <c r="M95" s="904"/>
      <c r="N95" s="912"/>
      <c r="Y95" s="137" t="s">
        <v>918</v>
      </c>
    </row>
    <row r="96" spans="1:25" s="132" customFormat="1" ht="22.5" x14ac:dyDescent="0.2">
      <c r="A96" s="165"/>
      <c r="B96" s="166" t="s">
        <v>789</v>
      </c>
      <c r="C96" s="904" t="s">
        <v>790</v>
      </c>
      <c r="D96" s="904"/>
      <c r="E96" s="904"/>
      <c r="F96" s="904"/>
      <c r="G96" s="904"/>
      <c r="H96" s="904"/>
      <c r="I96" s="904"/>
      <c r="J96" s="904"/>
      <c r="K96" s="904"/>
      <c r="L96" s="904"/>
      <c r="M96" s="904"/>
      <c r="N96" s="912"/>
      <c r="S96" s="137" t="s">
        <v>790</v>
      </c>
    </row>
    <row r="97" spans="1:24" s="132" customFormat="1" ht="45" x14ac:dyDescent="0.2">
      <c r="A97" s="157" t="s">
        <v>328</v>
      </c>
      <c r="B97" s="158" t="s">
        <v>926</v>
      </c>
      <c r="C97" s="917" t="s">
        <v>927</v>
      </c>
      <c r="D97" s="917"/>
      <c r="E97" s="917"/>
      <c r="F97" s="159" t="s">
        <v>650</v>
      </c>
      <c r="G97" s="159" t="s">
        <v>31</v>
      </c>
      <c r="H97" s="159" t="s">
        <v>31</v>
      </c>
      <c r="I97" s="159" t="s">
        <v>908</v>
      </c>
      <c r="J97" s="160" t="s">
        <v>31</v>
      </c>
      <c r="K97" s="159" t="s">
        <v>31</v>
      </c>
      <c r="L97" s="160" t="s">
        <v>31</v>
      </c>
      <c r="M97" s="161" t="s">
        <v>31</v>
      </c>
      <c r="N97" s="162" t="s">
        <v>31</v>
      </c>
      <c r="R97" s="137" t="s">
        <v>927</v>
      </c>
    </row>
    <row r="98" spans="1:24" s="132" customFormat="1" x14ac:dyDescent="0.2">
      <c r="A98" s="163"/>
      <c r="B98" s="164"/>
      <c r="C98" s="904" t="s">
        <v>909</v>
      </c>
      <c r="D98" s="904"/>
      <c r="E98" s="904"/>
      <c r="F98" s="904"/>
      <c r="G98" s="904"/>
      <c r="H98" s="904"/>
      <c r="I98" s="904"/>
      <c r="J98" s="904"/>
      <c r="K98" s="904"/>
      <c r="L98" s="904"/>
      <c r="M98" s="904"/>
      <c r="N98" s="912"/>
      <c r="X98" s="137" t="s">
        <v>909</v>
      </c>
    </row>
    <row r="99" spans="1:24" s="132" customFormat="1" ht="33.75" x14ac:dyDescent="0.2">
      <c r="A99" s="165"/>
      <c r="B99" s="166" t="s">
        <v>822</v>
      </c>
      <c r="C99" s="904" t="s">
        <v>519</v>
      </c>
      <c r="D99" s="904"/>
      <c r="E99" s="904"/>
      <c r="F99" s="904"/>
      <c r="G99" s="904"/>
      <c r="H99" s="904"/>
      <c r="I99" s="904"/>
      <c r="J99" s="904"/>
      <c r="K99" s="904"/>
      <c r="L99" s="904"/>
      <c r="M99" s="904"/>
      <c r="N99" s="912"/>
      <c r="S99" s="137" t="s">
        <v>519</v>
      </c>
    </row>
    <row r="100" spans="1:24" s="132" customFormat="1" x14ac:dyDescent="0.2">
      <c r="A100" s="167"/>
      <c r="B100" s="166" t="s">
        <v>225</v>
      </c>
      <c r="C100" s="904" t="s">
        <v>255</v>
      </c>
      <c r="D100" s="904"/>
      <c r="E100" s="904"/>
      <c r="F100" s="168" t="s">
        <v>31</v>
      </c>
      <c r="G100" s="168" t="s">
        <v>31</v>
      </c>
      <c r="H100" s="168" t="s">
        <v>31</v>
      </c>
      <c r="I100" s="168" t="s">
        <v>31</v>
      </c>
      <c r="J100" s="169">
        <v>42.21</v>
      </c>
      <c r="K100" s="168" t="s">
        <v>520</v>
      </c>
      <c r="L100" s="169">
        <v>15.83</v>
      </c>
      <c r="M100" s="170" t="s">
        <v>31</v>
      </c>
      <c r="N100" s="171" t="s">
        <v>31</v>
      </c>
      <c r="T100" s="137" t="s">
        <v>255</v>
      </c>
    </row>
    <row r="101" spans="1:24" s="132" customFormat="1" x14ac:dyDescent="0.2">
      <c r="A101" s="167"/>
      <c r="B101" s="166" t="s">
        <v>235</v>
      </c>
      <c r="C101" s="904" t="s">
        <v>236</v>
      </c>
      <c r="D101" s="904"/>
      <c r="E101" s="904"/>
      <c r="F101" s="168" t="s">
        <v>31</v>
      </c>
      <c r="G101" s="168" t="s">
        <v>31</v>
      </c>
      <c r="H101" s="168" t="s">
        <v>31</v>
      </c>
      <c r="I101" s="168" t="s">
        <v>31</v>
      </c>
      <c r="J101" s="169">
        <v>1.81</v>
      </c>
      <c r="K101" s="168" t="s">
        <v>520</v>
      </c>
      <c r="L101" s="169">
        <v>0.68</v>
      </c>
      <c r="M101" s="170" t="s">
        <v>31</v>
      </c>
      <c r="N101" s="171" t="s">
        <v>31</v>
      </c>
      <c r="T101" s="137" t="s">
        <v>236</v>
      </c>
    </row>
    <row r="102" spans="1:24" s="132" customFormat="1" x14ac:dyDescent="0.2">
      <c r="A102" s="167"/>
      <c r="B102" s="166" t="s">
        <v>238</v>
      </c>
      <c r="C102" s="904" t="s">
        <v>239</v>
      </c>
      <c r="D102" s="904"/>
      <c r="E102" s="904"/>
      <c r="F102" s="168" t="s">
        <v>31</v>
      </c>
      <c r="G102" s="168" t="s">
        <v>31</v>
      </c>
      <c r="H102" s="168" t="s">
        <v>31</v>
      </c>
      <c r="I102" s="168" t="s">
        <v>31</v>
      </c>
      <c r="J102" s="169">
        <v>0.26</v>
      </c>
      <c r="K102" s="168" t="s">
        <v>520</v>
      </c>
      <c r="L102" s="169">
        <v>0.1</v>
      </c>
      <c r="M102" s="170" t="s">
        <v>31</v>
      </c>
      <c r="N102" s="171" t="s">
        <v>31</v>
      </c>
      <c r="T102" s="137" t="s">
        <v>239</v>
      </c>
    </row>
    <row r="103" spans="1:24" s="132" customFormat="1" x14ac:dyDescent="0.2">
      <c r="A103" s="167"/>
      <c r="B103" s="166" t="s">
        <v>256</v>
      </c>
      <c r="C103" s="904" t="s">
        <v>257</v>
      </c>
      <c r="D103" s="904"/>
      <c r="E103" s="904"/>
      <c r="F103" s="168" t="s">
        <v>31</v>
      </c>
      <c r="G103" s="168" t="s">
        <v>31</v>
      </c>
      <c r="H103" s="168" t="s">
        <v>31</v>
      </c>
      <c r="I103" s="168" t="s">
        <v>31</v>
      </c>
      <c r="J103" s="169">
        <v>11.27</v>
      </c>
      <c r="K103" s="168" t="s">
        <v>31</v>
      </c>
      <c r="L103" s="169">
        <v>3.38</v>
      </c>
      <c r="M103" s="170" t="s">
        <v>31</v>
      </c>
      <c r="N103" s="171" t="s">
        <v>31</v>
      </c>
      <c r="T103" s="137" t="s">
        <v>257</v>
      </c>
    </row>
    <row r="104" spans="1:24" s="132" customFormat="1" x14ac:dyDescent="0.2">
      <c r="A104" s="167"/>
      <c r="B104" s="166" t="s">
        <v>31</v>
      </c>
      <c r="C104" s="904" t="s">
        <v>258</v>
      </c>
      <c r="D104" s="904"/>
      <c r="E104" s="904"/>
      <c r="F104" s="168" t="s">
        <v>241</v>
      </c>
      <c r="G104" s="168" t="s">
        <v>928</v>
      </c>
      <c r="H104" s="168" t="s">
        <v>520</v>
      </c>
      <c r="I104" s="168" t="s">
        <v>929</v>
      </c>
      <c r="J104" s="169" t="s">
        <v>31</v>
      </c>
      <c r="K104" s="168" t="s">
        <v>31</v>
      </c>
      <c r="L104" s="169" t="s">
        <v>31</v>
      </c>
      <c r="M104" s="170" t="s">
        <v>31</v>
      </c>
      <c r="N104" s="171" t="s">
        <v>31</v>
      </c>
      <c r="U104" s="137" t="s">
        <v>258</v>
      </c>
    </row>
    <row r="105" spans="1:24" s="132" customFormat="1" x14ac:dyDescent="0.2">
      <c r="A105" s="167"/>
      <c r="B105" s="166" t="s">
        <v>31</v>
      </c>
      <c r="C105" s="904" t="s">
        <v>240</v>
      </c>
      <c r="D105" s="904"/>
      <c r="E105" s="904"/>
      <c r="F105" s="168" t="s">
        <v>241</v>
      </c>
      <c r="G105" s="168" t="s">
        <v>925</v>
      </c>
      <c r="H105" s="168" t="s">
        <v>520</v>
      </c>
      <c r="I105" s="168" t="s">
        <v>930</v>
      </c>
      <c r="J105" s="169" t="s">
        <v>31</v>
      </c>
      <c r="K105" s="168" t="s">
        <v>31</v>
      </c>
      <c r="L105" s="169" t="s">
        <v>31</v>
      </c>
      <c r="M105" s="170" t="s">
        <v>31</v>
      </c>
      <c r="N105" s="171" t="s">
        <v>31</v>
      </c>
      <c r="U105" s="137" t="s">
        <v>240</v>
      </c>
    </row>
    <row r="106" spans="1:24" s="132" customFormat="1" x14ac:dyDescent="0.2">
      <c r="A106" s="167"/>
      <c r="B106" s="166" t="s">
        <v>31</v>
      </c>
      <c r="C106" s="917" t="s">
        <v>244</v>
      </c>
      <c r="D106" s="917"/>
      <c r="E106" s="917"/>
      <c r="F106" s="159" t="s">
        <v>31</v>
      </c>
      <c r="G106" s="159" t="s">
        <v>31</v>
      </c>
      <c r="H106" s="159" t="s">
        <v>31</v>
      </c>
      <c r="I106" s="159" t="s">
        <v>31</v>
      </c>
      <c r="J106" s="160">
        <v>55.29</v>
      </c>
      <c r="K106" s="159" t="s">
        <v>31</v>
      </c>
      <c r="L106" s="160">
        <v>19.89</v>
      </c>
      <c r="M106" s="161" t="s">
        <v>31</v>
      </c>
      <c r="N106" s="162" t="s">
        <v>31</v>
      </c>
      <c r="V106" s="137" t="s">
        <v>244</v>
      </c>
    </row>
    <row r="107" spans="1:24" s="132" customFormat="1" x14ac:dyDescent="0.2">
      <c r="A107" s="167"/>
      <c r="B107" s="166" t="s">
        <v>31</v>
      </c>
      <c r="C107" s="904" t="s">
        <v>245</v>
      </c>
      <c r="D107" s="904"/>
      <c r="E107" s="904"/>
      <c r="F107" s="168" t="s">
        <v>31</v>
      </c>
      <c r="G107" s="168" t="s">
        <v>31</v>
      </c>
      <c r="H107" s="168" t="s">
        <v>31</v>
      </c>
      <c r="I107" s="168" t="s">
        <v>31</v>
      </c>
      <c r="J107" s="169" t="s">
        <v>31</v>
      </c>
      <c r="K107" s="168" t="s">
        <v>31</v>
      </c>
      <c r="L107" s="169">
        <v>15.93</v>
      </c>
      <c r="M107" s="170" t="s">
        <v>31</v>
      </c>
      <c r="N107" s="171" t="s">
        <v>31</v>
      </c>
      <c r="U107" s="137" t="s">
        <v>245</v>
      </c>
    </row>
    <row r="108" spans="1:24" s="132" customFormat="1" ht="22.5" x14ac:dyDescent="0.2">
      <c r="A108" s="167"/>
      <c r="B108" s="166" t="s">
        <v>892</v>
      </c>
      <c r="C108" s="904" t="s">
        <v>893</v>
      </c>
      <c r="D108" s="904"/>
      <c r="E108" s="904"/>
      <c r="F108" s="168" t="s">
        <v>144</v>
      </c>
      <c r="G108" s="168" t="s">
        <v>248</v>
      </c>
      <c r="H108" s="168" t="s">
        <v>31</v>
      </c>
      <c r="I108" s="168" t="s">
        <v>248</v>
      </c>
      <c r="J108" s="169" t="s">
        <v>31</v>
      </c>
      <c r="K108" s="168" t="s">
        <v>31</v>
      </c>
      <c r="L108" s="169">
        <v>15.13</v>
      </c>
      <c r="M108" s="170" t="s">
        <v>31</v>
      </c>
      <c r="N108" s="171" t="s">
        <v>31</v>
      </c>
      <c r="U108" s="137" t="s">
        <v>893</v>
      </c>
    </row>
    <row r="109" spans="1:24" s="132" customFormat="1" ht="22.5" x14ac:dyDescent="0.2">
      <c r="A109" s="167"/>
      <c r="B109" s="166" t="s">
        <v>894</v>
      </c>
      <c r="C109" s="904" t="s">
        <v>895</v>
      </c>
      <c r="D109" s="904"/>
      <c r="E109" s="904"/>
      <c r="F109" s="168" t="s">
        <v>144</v>
      </c>
      <c r="G109" s="168" t="s">
        <v>554</v>
      </c>
      <c r="H109" s="168" t="s">
        <v>31</v>
      </c>
      <c r="I109" s="168" t="s">
        <v>554</v>
      </c>
      <c r="J109" s="169" t="s">
        <v>31</v>
      </c>
      <c r="K109" s="168" t="s">
        <v>31</v>
      </c>
      <c r="L109" s="169">
        <v>10.35</v>
      </c>
      <c r="M109" s="170" t="s">
        <v>31</v>
      </c>
      <c r="N109" s="171" t="s">
        <v>31</v>
      </c>
      <c r="U109" s="137" t="s">
        <v>895</v>
      </c>
    </row>
    <row r="110" spans="1:24" s="132" customFormat="1" x14ac:dyDescent="0.2">
      <c r="A110" s="172"/>
      <c r="B110" s="173"/>
      <c r="C110" s="918" t="s">
        <v>252</v>
      </c>
      <c r="D110" s="918"/>
      <c r="E110" s="918"/>
      <c r="F110" s="174" t="s">
        <v>31</v>
      </c>
      <c r="G110" s="174" t="s">
        <v>31</v>
      </c>
      <c r="H110" s="174" t="s">
        <v>31</v>
      </c>
      <c r="I110" s="174" t="s">
        <v>31</v>
      </c>
      <c r="J110" s="175" t="s">
        <v>31</v>
      </c>
      <c r="K110" s="174" t="s">
        <v>31</v>
      </c>
      <c r="L110" s="175">
        <v>45.37</v>
      </c>
      <c r="M110" s="161" t="s">
        <v>31</v>
      </c>
      <c r="N110" s="176" t="s">
        <v>31</v>
      </c>
      <c r="W110" s="137" t="s">
        <v>252</v>
      </c>
    </row>
    <row r="111" spans="1:24" s="132" customFormat="1" ht="22.5" x14ac:dyDescent="0.2">
      <c r="A111" s="157" t="s">
        <v>336</v>
      </c>
      <c r="B111" s="158" t="s">
        <v>1035</v>
      </c>
      <c r="C111" s="917" t="s">
        <v>1036</v>
      </c>
      <c r="D111" s="917"/>
      <c r="E111" s="917"/>
      <c r="F111" s="159" t="s">
        <v>1037</v>
      </c>
      <c r="G111" s="159" t="s">
        <v>31</v>
      </c>
      <c r="H111" s="159" t="s">
        <v>31</v>
      </c>
      <c r="I111" s="159" t="s">
        <v>1651</v>
      </c>
      <c r="J111" s="160">
        <v>2605.5500000000002</v>
      </c>
      <c r="K111" s="159" t="s">
        <v>31</v>
      </c>
      <c r="L111" s="160">
        <v>79.73</v>
      </c>
      <c r="M111" s="161" t="s">
        <v>31</v>
      </c>
      <c r="N111" s="162" t="s">
        <v>31</v>
      </c>
      <c r="R111" s="137" t="s">
        <v>1036</v>
      </c>
    </row>
    <row r="112" spans="1:24" s="132" customFormat="1" x14ac:dyDescent="0.2">
      <c r="A112" s="163"/>
      <c r="B112" s="164"/>
      <c r="C112" s="904" t="s">
        <v>1652</v>
      </c>
      <c r="D112" s="904"/>
      <c r="E112" s="904"/>
      <c r="F112" s="904"/>
      <c r="G112" s="904"/>
      <c r="H112" s="904"/>
      <c r="I112" s="904"/>
      <c r="J112" s="904"/>
      <c r="K112" s="904"/>
      <c r="L112" s="904"/>
      <c r="M112" s="904"/>
      <c r="N112" s="912"/>
      <c r="X112" s="137" t="s">
        <v>1652</v>
      </c>
    </row>
    <row r="113" spans="1:27" s="132" customFormat="1" ht="22.5" x14ac:dyDescent="0.2">
      <c r="A113" s="157" t="s">
        <v>341</v>
      </c>
      <c r="B113" s="158" t="s">
        <v>1047</v>
      </c>
      <c r="C113" s="917" t="s">
        <v>1048</v>
      </c>
      <c r="D113" s="917"/>
      <c r="E113" s="917"/>
      <c r="F113" s="159" t="s">
        <v>900</v>
      </c>
      <c r="G113" s="159" t="s">
        <v>31</v>
      </c>
      <c r="H113" s="159" t="s">
        <v>31</v>
      </c>
      <c r="I113" s="159" t="s">
        <v>574</v>
      </c>
      <c r="J113" s="160">
        <v>125</v>
      </c>
      <c r="K113" s="159" t="s">
        <v>31</v>
      </c>
      <c r="L113" s="160">
        <v>25</v>
      </c>
      <c r="M113" s="161" t="s">
        <v>31</v>
      </c>
      <c r="N113" s="162" t="s">
        <v>31</v>
      </c>
      <c r="R113" s="137" t="s">
        <v>1048</v>
      </c>
    </row>
    <row r="114" spans="1:27" s="132" customFormat="1" x14ac:dyDescent="0.2">
      <c r="A114" s="163"/>
      <c r="B114" s="164"/>
      <c r="C114" s="904" t="s">
        <v>1013</v>
      </c>
      <c r="D114" s="904"/>
      <c r="E114" s="904"/>
      <c r="F114" s="904"/>
      <c r="G114" s="904"/>
      <c r="H114" s="904"/>
      <c r="I114" s="904"/>
      <c r="J114" s="904"/>
      <c r="K114" s="904"/>
      <c r="L114" s="904"/>
      <c r="M114" s="904"/>
      <c r="N114" s="912"/>
      <c r="X114" s="137" t="s">
        <v>1013</v>
      </c>
    </row>
    <row r="115" spans="1:27" s="132" customFormat="1" ht="33.75" x14ac:dyDescent="0.2">
      <c r="A115" s="157" t="s">
        <v>344</v>
      </c>
      <c r="B115" s="158" t="s">
        <v>949</v>
      </c>
      <c r="C115" s="917" t="s">
        <v>950</v>
      </c>
      <c r="D115" s="917"/>
      <c r="E115" s="917"/>
      <c r="F115" s="159" t="s">
        <v>178</v>
      </c>
      <c r="G115" s="159" t="s">
        <v>31</v>
      </c>
      <c r="H115" s="159" t="s">
        <v>31</v>
      </c>
      <c r="I115" s="159" t="s">
        <v>413</v>
      </c>
      <c r="J115" s="160" t="s">
        <v>31</v>
      </c>
      <c r="K115" s="159" t="s">
        <v>31</v>
      </c>
      <c r="L115" s="160" t="s">
        <v>31</v>
      </c>
      <c r="M115" s="161" t="s">
        <v>31</v>
      </c>
      <c r="N115" s="162" t="s">
        <v>31</v>
      </c>
      <c r="R115" s="137" t="s">
        <v>950</v>
      </c>
    </row>
    <row r="116" spans="1:27" s="132" customFormat="1" ht="33.75" x14ac:dyDescent="0.2">
      <c r="A116" s="165"/>
      <c r="B116" s="166" t="s">
        <v>822</v>
      </c>
      <c r="C116" s="904" t="s">
        <v>519</v>
      </c>
      <c r="D116" s="904"/>
      <c r="E116" s="904"/>
      <c r="F116" s="904"/>
      <c r="G116" s="904"/>
      <c r="H116" s="904"/>
      <c r="I116" s="904"/>
      <c r="J116" s="904"/>
      <c r="K116" s="904"/>
      <c r="L116" s="904"/>
      <c r="M116" s="904"/>
      <c r="N116" s="912"/>
      <c r="S116" s="137" t="s">
        <v>519</v>
      </c>
    </row>
    <row r="117" spans="1:27" s="132" customFormat="1" x14ac:dyDescent="0.2">
      <c r="A117" s="167"/>
      <c r="B117" s="166" t="s">
        <v>225</v>
      </c>
      <c r="C117" s="904" t="s">
        <v>255</v>
      </c>
      <c r="D117" s="904"/>
      <c r="E117" s="904"/>
      <c r="F117" s="168" t="s">
        <v>31</v>
      </c>
      <c r="G117" s="168" t="s">
        <v>31</v>
      </c>
      <c r="H117" s="168" t="s">
        <v>31</v>
      </c>
      <c r="I117" s="168" t="s">
        <v>31</v>
      </c>
      <c r="J117" s="169">
        <v>3.57</v>
      </c>
      <c r="K117" s="168" t="s">
        <v>520</v>
      </c>
      <c r="L117" s="169">
        <v>133.88</v>
      </c>
      <c r="M117" s="170" t="s">
        <v>31</v>
      </c>
      <c r="N117" s="171" t="s">
        <v>31</v>
      </c>
      <c r="T117" s="137" t="s">
        <v>255</v>
      </c>
    </row>
    <row r="118" spans="1:27" s="132" customFormat="1" x14ac:dyDescent="0.2">
      <c r="A118" s="167"/>
      <c r="B118" s="166" t="s">
        <v>256</v>
      </c>
      <c r="C118" s="904" t="s">
        <v>257</v>
      </c>
      <c r="D118" s="904"/>
      <c r="E118" s="904"/>
      <c r="F118" s="168" t="s">
        <v>31</v>
      </c>
      <c r="G118" s="168" t="s">
        <v>31</v>
      </c>
      <c r="H118" s="168" t="s">
        <v>31</v>
      </c>
      <c r="I118" s="168" t="s">
        <v>31</v>
      </c>
      <c r="J118" s="169">
        <v>15.07</v>
      </c>
      <c r="K118" s="168" t="s">
        <v>31</v>
      </c>
      <c r="L118" s="169">
        <v>452.1</v>
      </c>
      <c r="M118" s="170" t="s">
        <v>31</v>
      </c>
      <c r="N118" s="171" t="s">
        <v>31</v>
      </c>
      <c r="T118" s="137" t="s">
        <v>257</v>
      </c>
    </row>
    <row r="119" spans="1:27" s="132" customFormat="1" x14ac:dyDescent="0.2">
      <c r="A119" s="167"/>
      <c r="B119" s="166" t="s">
        <v>31</v>
      </c>
      <c r="C119" s="904" t="s">
        <v>258</v>
      </c>
      <c r="D119" s="904"/>
      <c r="E119" s="904"/>
      <c r="F119" s="168" t="s">
        <v>241</v>
      </c>
      <c r="G119" s="168" t="s">
        <v>951</v>
      </c>
      <c r="H119" s="168" t="s">
        <v>520</v>
      </c>
      <c r="I119" s="168" t="s">
        <v>952</v>
      </c>
      <c r="J119" s="169" t="s">
        <v>31</v>
      </c>
      <c r="K119" s="168" t="s">
        <v>31</v>
      </c>
      <c r="L119" s="169" t="s">
        <v>31</v>
      </c>
      <c r="M119" s="170" t="s">
        <v>31</v>
      </c>
      <c r="N119" s="171" t="s">
        <v>31</v>
      </c>
      <c r="U119" s="137" t="s">
        <v>258</v>
      </c>
    </row>
    <row r="120" spans="1:27" s="132" customFormat="1" x14ac:dyDescent="0.2">
      <c r="A120" s="167"/>
      <c r="B120" s="166" t="s">
        <v>31</v>
      </c>
      <c r="C120" s="917" t="s">
        <v>244</v>
      </c>
      <c r="D120" s="917"/>
      <c r="E120" s="917"/>
      <c r="F120" s="159" t="s">
        <v>31</v>
      </c>
      <c r="G120" s="159" t="s">
        <v>31</v>
      </c>
      <c r="H120" s="159" t="s">
        <v>31</v>
      </c>
      <c r="I120" s="159" t="s">
        <v>31</v>
      </c>
      <c r="J120" s="160">
        <v>18.64</v>
      </c>
      <c r="K120" s="159" t="s">
        <v>31</v>
      </c>
      <c r="L120" s="160">
        <v>585.98</v>
      </c>
      <c r="M120" s="161" t="s">
        <v>31</v>
      </c>
      <c r="N120" s="162" t="s">
        <v>31</v>
      </c>
      <c r="V120" s="137" t="s">
        <v>244</v>
      </c>
    </row>
    <row r="121" spans="1:27" s="132" customFormat="1" x14ac:dyDescent="0.2">
      <c r="A121" s="167"/>
      <c r="B121" s="166" t="s">
        <v>31</v>
      </c>
      <c r="C121" s="904" t="s">
        <v>245</v>
      </c>
      <c r="D121" s="904"/>
      <c r="E121" s="904"/>
      <c r="F121" s="168" t="s">
        <v>31</v>
      </c>
      <c r="G121" s="168" t="s">
        <v>31</v>
      </c>
      <c r="H121" s="168" t="s">
        <v>31</v>
      </c>
      <c r="I121" s="168" t="s">
        <v>31</v>
      </c>
      <c r="J121" s="169" t="s">
        <v>31</v>
      </c>
      <c r="K121" s="168" t="s">
        <v>31</v>
      </c>
      <c r="L121" s="169">
        <v>133.88</v>
      </c>
      <c r="M121" s="170" t="s">
        <v>31</v>
      </c>
      <c r="N121" s="171" t="s">
        <v>31</v>
      </c>
      <c r="U121" s="137" t="s">
        <v>245</v>
      </c>
    </row>
    <row r="122" spans="1:27" s="132" customFormat="1" ht="22.5" x14ac:dyDescent="0.2">
      <c r="A122" s="167"/>
      <c r="B122" s="166" t="s">
        <v>892</v>
      </c>
      <c r="C122" s="904" t="s">
        <v>893</v>
      </c>
      <c r="D122" s="904"/>
      <c r="E122" s="904"/>
      <c r="F122" s="168" t="s">
        <v>144</v>
      </c>
      <c r="G122" s="168" t="s">
        <v>248</v>
      </c>
      <c r="H122" s="168" t="s">
        <v>31</v>
      </c>
      <c r="I122" s="168" t="s">
        <v>248</v>
      </c>
      <c r="J122" s="169" t="s">
        <v>31</v>
      </c>
      <c r="K122" s="168" t="s">
        <v>31</v>
      </c>
      <c r="L122" s="169">
        <v>127.19</v>
      </c>
      <c r="M122" s="170" t="s">
        <v>31</v>
      </c>
      <c r="N122" s="171" t="s">
        <v>31</v>
      </c>
      <c r="U122" s="137" t="s">
        <v>893</v>
      </c>
    </row>
    <row r="123" spans="1:27" s="132" customFormat="1" ht="22.5" x14ac:dyDescent="0.2">
      <c r="A123" s="167"/>
      <c r="B123" s="166" t="s">
        <v>894</v>
      </c>
      <c r="C123" s="904" t="s">
        <v>895</v>
      </c>
      <c r="D123" s="904"/>
      <c r="E123" s="904"/>
      <c r="F123" s="168" t="s">
        <v>144</v>
      </c>
      <c r="G123" s="168" t="s">
        <v>554</v>
      </c>
      <c r="H123" s="168" t="s">
        <v>31</v>
      </c>
      <c r="I123" s="168" t="s">
        <v>554</v>
      </c>
      <c r="J123" s="169" t="s">
        <v>31</v>
      </c>
      <c r="K123" s="168" t="s">
        <v>31</v>
      </c>
      <c r="L123" s="169">
        <v>87.02</v>
      </c>
      <c r="M123" s="170" t="s">
        <v>31</v>
      </c>
      <c r="N123" s="171" t="s">
        <v>31</v>
      </c>
      <c r="U123" s="137" t="s">
        <v>895</v>
      </c>
    </row>
    <row r="124" spans="1:27" s="132" customFormat="1" x14ac:dyDescent="0.2">
      <c r="A124" s="172"/>
      <c r="B124" s="173"/>
      <c r="C124" s="918" t="s">
        <v>252</v>
      </c>
      <c r="D124" s="918"/>
      <c r="E124" s="918"/>
      <c r="F124" s="174" t="s">
        <v>31</v>
      </c>
      <c r="G124" s="174" t="s">
        <v>31</v>
      </c>
      <c r="H124" s="174" t="s">
        <v>31</v>
      </c>
      <c r="I124" s="174" t="s">
        <v>31</v>
      </c>
      <c r="J124" s="175" t="s">
        <v>31</v>
      </c>
      <c r="K124" s="174" t="s">
        <v>31</v>
      </c>
      <c r="L124" s="175">
        <v>800.19</v>
      </c>
      <c r="M124" s="161" t="s">
        <v>31</v>
      </c>
      <c r="N124" s="176" t="s">
        <v>31</v>
      </c>
      <c r="W124" s="137" t="s">
        <v>252</v>
      </c>
    </row>
    <row r="125" spans="1:27" s="132" customFormat="1" ht="1.5" customHeight="1" x14ac:dyDescent="0.2">
      <c r="A125" s="177"/>
      <c r="B125" s="173"/>
      <c r="C125" s="173"/>
      <c r="D125" s="173"/>
      <c r="E125" s="173"/>
      <c r="F125" s="177"/>
      <c r="G125" s="177"/>
      <c r="H125" s="177"/>
      <c r="I125" s="177"/>
      <c r="J125" s="178"/>
      <c r="K125" s="177"/>
      <c r="L125" s="178"/>
      <c r="M125" s="168"/>
      <c r="N125" s="178"/>
    </row>
    <row r="126" spans="1:27" s="132" customFormat="1" ht="2.25" customHeight="1" x14ac:dyDescent="0.2"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91"/>
      <c r="M126" s="192"/>
      <c r="N126" s="193"/>
    </row>
    <row r="127" spans="1:27" s="132" customFormat="1" x14ac:dyDescent="0.2">
      <c r="A127" s="179"/>
      <c r="B127" s="180" t="s">
        <v>31</v>
      </c>
      <c r="C127" s="918" t="s">
        <v>466</v>
      </c>
      <c r="D127" s="918"/>
      <c r="E127" s="918"/>
      <c r="F127" s="918"/>
      <c r="G127" s="918"/>
      <c r="H127" s="918"/>
      <c r="I127" s="918"/>
      <c r="J127" s="918"/>
      <c r="K127" s="918"/>
      <c r="L127" s="181" t="s">
        <v>31</v>
      </c>
      <c r="M127" s="182" t="s">
        <v>31</v>
      </c>
      <c r="N127" s="183" t="s">
        <v>31</v>
      </c>
      <c r="Z127" s="137" t="s">
        <v>466</v>
      </c>
    </row>
    <row r="128" spans="1:27" s="132" customFormat="1" x14ac:dyDescent="0.2">
      <c r="A128" s="184"/>
      <c r="B128" s="166" t="s">
        <v>225</v>
      </c>
      <c r="C128" s="904" t="s">
        <v>808</v>
      </c>
      <c r="D128" s="904"/>
      <c r="E128" s="904"/>
      <c r="F128" s="904"/>
      <c r="G128" s="904"/>
      <c r="H128" s="904"/>
      <c r="I128" s="904"/>
      <c r="J128" s="904"/>
      <c r="K128" s="904"/>
      <c r="L128" s="185">
        <v>1606.2</v>
      </c>
      <c r="M128" s="186">
        <v>7.3</v>
      </c>
      <c r="N128" s="187">
        <v>11725</v>
      </c>
      <c r="AA128" s="137" t="s">
        <v>808</v>
      </c>
    </row>
    <row r="129" spans="1:28" x14ac:dyDescent="0.2">
      <c r="A129" s="184"/>
      <c r="B129" s="166" t="s">
        <v>31</v>
      </c>
      <c r="C129" s="904" t="s">
        <v>270</v>
      </c>
      <c r="D129" s="904"/>
      <c r="E129" s="904"/>
      <c r="F129" s="904"/>
      <c r="G129" s="904"/>
      <c r="H129" s="904"/>
      <c r="I129" s="904"/>
      <c r="J129" s="904"/>
      <c r="K129" s="904"/>
      <c r="L129" s="185" t="s">
        <v>31</v>
      </c>
      <c r="M129" s="186" t="s">
        <v>31</v>
      </c>
      <c r="N129" s="187" t="s">
        <v>31</v>
      </c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7" t="s">
        <v>270</v>
      </c>
      <c r="AB129" s="132"/>
    </row>
    <row r="130" spans="1:28" x14ac:dyDescent="0.2">
      <c r="A130" s="184"/>
      <c r="B130" s="166" t="s">
        <v>31</v>
      </c>
      <c r="C130" s="904" t="s">
        <v>271</v>
      </c>
      <c r="D130" s="904"/>
      <c r="E130" s="904"/>
      <c r="F130" s="904"/>
      <c r="G130" s="904"/>
      <c r="H130" s="904"/>
      <c r="I130" s="904"/>
      <c r="J130" s="904"/>
      <c r="K130" s="904"/>
      <c r="L130" s="185">
        <v>357.65</v>
      </c>
      <c r="M130" s="186" t="s">
        <v>31</v>
      </c>
      <c r="N130" s="187" t="s">
        <v>31</v>
      </c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7" t="s">
        <v>271</v>
      </c>
      <c r="AB130" s="132"/>
    </row>
    <row r="131" spans="1:28" x14ac:dyDescent="0.2">
      <c r="A131" s="184"/>
      <c r="B131" s="166" t="s">
        <v>31</v>
      </c>
      <c r="C131" s="904" t="s">
        <v>272</v>
      </c>
      <c r="D131" s="904"/>
      <c r="E131" s="904"/>
      <c r="F131" s="904"/>
      <c r="G131" s="904"/>
      <c r="H131" s="904"/>
      <c r="I131" s="904"/>
      <c r="J131" s="904"/>
      <c r="K131" s="904"/>
      <c r="L131" s="185">
        <v>0.68</v>
      </c>
      <c r="M131" s="186" t="s">
        <v>31</v>
      </c>
      <c r="N131" s="187" t="s">
        <v>31</v>
      </c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7" t="s">
        <v>272</v>
      </c>
      <c r="AB131" s="132"/>
    </row>
    <row r="132" spans="1:28" x14ac:dyDescent="0.2">
      <c r="A132" s="184"/>
      <c r="B132" s="166" t="s">
        <v>31</v>
      </c>
      <c r="C132" s="904" t="s">
        <v>273</v>
      </c>
      <c r="D132" s="904"/>
      <c r="E132" s="904"/>
      <c r="F132" s="904"/>
      <c r="G132" s="904"/>
      <c r="H132" s="904"/>
      <c r="I132" s="904"/>
      <c r="J132" s="904"/>
      <c r="K132" s="904"/>
      <c r="L132" s="185">
        <v>706.6</v>
      </c>
      <c r="M132" s="186" t="s">
        <v>31</v>
      </c>
      <c r="N132" s="187" t="s">
        <v>31</v>
      </c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7" t="s">
        <v>273</v>
      </c>
      <c r="AB132" s="132"/>
    </row>
    <row r="133" spans="1:28" x14ac:dyDescent="0.2">
      <c r="A133" s="184"/>
      <c r="B133" s="166" t="s">
        <v>31</v>
      </c>
      <c r="C133" s="904" t="s">
        <v>274</v>
      </c>
      <c r="D133" s="904"/>
      <c r="E133" s="904"/>
      <c r="F133" s="904"/>
      <c r="G133" s="904"/>
      <c r="H133" s="904"/>
      <c r="I133" s="904"/>
      <c r="J133" s="904"/>
      <c r="K133" s="904"/>
      <c r="L133" s="185">
        <v>316.52</v>
      </c>
      <c r="M133" s="186" t="s">
        <v>31</v>
      </c>
      <c r="N133" s="187" t="s">
        <v>31</v>
      </c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7" t="s">
        <v>274</v>
      </c>
      <c r="AB133" s="132"/>
    </row>
    <row r="134" spans="1:28" x14ac:dyDescent="0.2">
      <c r="A134" s="184"/>
      <c r="B134" s="166" t="s">
        <v>31</v>
      </c>
      <c r="C134" s="904" t="s">
        <v>275</v>
      </c>
      <c r="D134" s="904"/>
      <c r="E134" s="904"/>
      <c r="F134" s="904"/>
      <c r="G134" s="904"/>
      <c r="H134" s="904"/>
      <c r="I134" s="904"/>
      <c r="J134" s="904"/>
      <c r="K134" s="904"/>
      <c r="L134" s="185">
        <v>224.75</v>
      </c>
      <c r="M134" s="186" t="s">
        <v>31</v>
      </c>
      <c r="N134" s="187" t="s">
        <v>31</v>
      </c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7" t="s">
        <v>275</v>
      </c>
      <c r="AB134" s="132"/>
    </row>
    <row r="135" spans="1:28" x14ac:dyDescent="0.2">
      <c r="A135" s="184"/>
      <c r="B135" s="166" t="s">
        <v>31</v>
      </c>
      <c r="C135" s="904" t="s">
        <v>809</v>
      </c>
      <c r="D135" s="904"/>
      <c r="E135" s="904"/>
      <c r="F135" s="904"/>
      <c r="G135" s="904"/>
      <c r="H135" s="904"/>
      <c r="I135" s="904"/>
      <c r="J135" s="904"/>
      <c r="K135" s="904"/>
      <c r="L135" s="185">
        <v>937.07</v>
      </c>
      <c r="M135" s="186" t="s">
        <v>31</v>
      </c>
      <c r="N135" s="187">
        <v>4226</v>
      </c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7" t="s">
        <v>809</v>
      </c>
      <c r="AB135" s="132"/>
    </row>
    <row r="136" spans="1:28" x14ac:dyDescent="0.2">
      <c r="A136" s="184"/>
      <c r="B136" s="166" t="s">
        <v>235</v>
      </c>
      <c r="C136" s="904" t="s">
        <v>954</v>
      </c>
      <c r="D136" s="904"/>
      <c r="E136" s="904"/>
      <c r="F136" s="904"/>
      <c r="G136" s="904"/>
      <c r="H136" s="904"/>
      <c r="I136" s="904"/>
      <c r="J136" s="904"/>
      <c r="K136" s="904"/>
      <c r="L136" s="185">
        <v>937.07</v>
      </c>
      <c r="M136" s="186">
        <v>4.51</v>
      </c>
      <c r="N136" s="187">
        <v>4226</v>
      </c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7" t="s">
        <v>954</v>
      </c>
      <c r="AB136" s="132"/>
    </row>
    <row r="137" spans="1:28" x14ac:dyDescent="0.2">
      <c r="A137" s="184"/>
      <c r="B137" s="166" t="s">
        <v>31</v>
      </c>
      <c r="C137" s="904" t="s">
        <v>276</v>
      </c>
      <c r="D137" s="904"/>
      <c r="E137" s="904"/>
      <c r="F137" s="904"/>
      <c r="G137" s="904"/>
      <c r="H137" s="904"/>
      <c r="I137" s="904"/>
      <c r="J137" s="904"/>
      <c r="K137" s="904"/>
      <c r="L137" s="185">
        <v>357.75</v>
      </c>
      <c r="M137" s="186" t="s">
        <v>31</v>
      </c>
      <c r="N137" s="187" t="s">
        <v>31</v>
      </c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7" t="s">
        <v>276</v>
      </c>
      <c r="AB137" s="132"/>
    </row>
    <row r="138" spans="1:28" x14ac:dyDescent="0.2">
      <c r="A138" s="184"/>
      <c r="B138" s="166" t="s">
        <v>31</v>
      </c>
      <c r="C138" s="904" t="s">
        <v>277</v>
      </c>
      <c r="D138" s="904"/>
      <c r="E138" s="904"/>
      <c r="F138" s="904"/>
      <c r="G138" s="904"/>
      <c r="H138" s="904"/>
      <c r="I138" s="904"/>
      <c r="J138" s="904"/>
      <c r="K138" s="904"/>
      <c r="L138" s="185">
        <v>316.52</v>
      </c>
      <c r="M138" s="186" t="s">
        <v>31</v>
      </c>
      <c r="N138" s="187" t="s">
        <v>31</v>
      </c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137" t="s">
        <v>277</v>
      </c>
      <c r="AB138" s="132"/>
    </row>
    <row r="139" spans="1:28" x14ac:dyDescent="0.2">
      <c r="A139" s="184"/>
      <c r="B139" s="166" t="s">
        <v>31</v>
      </c>
      <c r="C139" s="904" t="s">
        <v>278</v>
      </c>
      <c r="D139" s="904"/>
      <c r="E139" s="904"/>
      <c r="F139" s="904"/>
      <c r="G139" s="904"/>
      <c r="H139" s="904"/>
      <c r="I139" s="904"/>
      <c r="J139" s="904"/>
      <c r="K139" s="904"/>
      <c r="L139" s="185">
        <v>224.75</v>
      </c>
      <c r="M139" s="186" t="s">
        <v>31</v>
      </c>
      <c r="N139" s="187" t="s">
        <v>31</v>
      </c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7" t="s">
        <v>278</v>
      </c>
      <c r="AB139" s="132"/>
    </row>
    <row r="140" spans="1:28" x14ac:dyDescent="0.2">
      <c r="A140" s="184"/>
      <c r="B140" s="178" t="s">
        <v>31</v>
      </c>
      <c r="C140" s="919" t="s">
        <v>467</v>
      </c>
      <c r="D140" s="919"/>
      <c r="E140" s="919"/>
      <c r="F140" s="919"/>
      <c r="G140" s="919"/>
      <c r="H140" s="919"/>
      <c r="I140" s="919"/>
      <c r="J140" s="919"/>
      <c r="K140" s="919"/>
      <c r="L140" s="188">
        <v>2543.27</v>
      </c>
      <c r="M140" s="189" t="s">
        <v>31</v>
      </c>
      <c r="N140" s="194">
        <v>15951</v>
      </c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7" t="s">
        <v>467</v>
      </c>
    </row>
    <row r="141" spans="1:28" ht="1.5" customHeight="1" x14ac:dyDescent="0.2">
      <c r="B141" s="178"/>
      <c r="C141" s="173"/>
      <c r="D141" s="173"/>
      <c r="E141" s="173"/>
      <c r="F141" s="173"/>
      <c r="G141" s="173"/>
      <c r="H141" s="173"/>
      <c r="I141" s="173"/>
      <c r="J141" s="173"/>
      <c r="K141" s="173"/>
      <c r="L141" s="188"/>
      <c r="M141" s="189"/>
      <c r="N141" s="195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</row>
    <row r="142" spans="1:28" ht="53.25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</row>
    <row r="143" spans="1:28" x14ac:dyDescent="0.2">
      <c r="B143" s="197" t="s">
        <v>468</v>
      </c>
      <c r="C143" s="923" t="s">
        <v>31</v>
      </c>
      <c r="D143" s="923"/>
      <c r="E143" s="923"/>
      <c r="F143" s="923"/>
      <c r="G143" s="923"/>
      <c r="H143" s="923"/>
      <c r="I143" s="923"/>
      <c r="J143" s="923"/>
      <c r="K143" s="923"/>
      <c r="L143" s="923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</row>
    <row r="144" spans="1:28" ht="13.5" customHeight="1" x14ac:dyDescent="0.2">
      <c r="B144" s="133"/>
      <c r="C144" s="924" t="s">
        <v>11</v>
      </c>
      <c r="D144" s="924"/>
      <c r="E144" s="924"/>
      <c r="F144" s="924"/>
      <c r="G144" s="924"/>
      <c r="H144" s="924"/>
      <c r="I144" s="924"/>
      <c r="J144" s="924"/>
      <c r="K144" s="924"/>
      <c r="L144" s="924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</row>
    <row r="145" spans="2:12" s="132" customFormat="1" ht="12.75" customHeight="1" x14ac:dyDescent="0.2">
      <c r="B145" s="197" t="s">
        <v>469</v>
      </c>
      <c r="C145" s="923" t="s">
        <v>31</v>
      </c>
      <c r="D145" s="923"/>
      <c r="E145" s="923"/>
      <c r="F145" s="923"/>
      <c r="G145" s="923"/>
      <c r="H145" s="923"/>
      <c r="I145" s="923"/>
      <c r="J145" s="923"/>
      <c r="K145" s="923"/>
      <c r="L145" s="923"/>
    </row>
    <row r="146" spans="2:12" s="132" customFormat="1" ht="13.5" customHeight="1" x14ac:dyDescent="0.2">
      <c r="C146" s="924" t="s">
        <v>11</v>
      </c>
      <c r="D146" s="924"/>
      <c r="E146" s="924"/>
      <c r="F146" s="924"/>
      <c r="G146" s="924"/>
      <c r="H146" s="924"/>
      <c r="I146" s="924"/>
      <c r="J146" s="924"/>
      <c r="K146" s="924"/>
      <c r="L146" s="924"/>
    </row>
    <row r="160" spans="2:12" s="132" customFormat="1" x14ac:dyDescent="0.2"/>
  </sheetData>
  <mergeCells count="132">
    <mergeCell ref="C145:L145"/>
    <mergeCell ref="C146:L146"/>
    <mergeCell ref="C137:K137"/>
    <mergeCell ref="C138:K138"/>
    <mergeCell ref="C139:K139"/>
    <mergeCell ref="C140:K140"/>
    <mergeCell ref="C143:L143"/>
    <mergeCell ref="C144:L144"/>
    <mergeCell ref="C131:K131"/>
    <mergeCell ref="C132:K132"/>
    <mergeCell ref="C133:K133"/>
    <mergeCell ref="C134:K134"/>
    <mergeCell ref="C135:K135"/>
    <mergeCell ref="C136:K136"/>
    <mergeCell ref="C123:E123"/>
    <mergeCell ref="C124:E124"/>
    <mergeCell ref="C127:K127"/>
    <mergeCell ref="C128:K128"/>
    <mergeCell ref="C129:K129"/>
    <mergeCell ref="C130:K130"/>
    <mergeCell ref="C117:E117"/>
    <mergeCell ref="C118:E118"/>
    <mergeCell ref="C119:E119"/>
    <mergeCell ref="C120:E120"/>
    <mergeCell ref="C121:E121"/>
    <mergeCell ref="C122:E122"/>
    <mergeCell ref="C111:E111"/>
    <mergeCell ref="C112:N112"/>
    <mergeCell ref="C113:E113"/>
    <mergeCell ref="C114:N114"/>
    <mergeCell ref="C115:E115"/>
    <mergeCell ref="C116:N116"/>
    <mergeCell ref="C105:E105"/>
    <mergeCell ref="C106:E106"/>
    <mergeCell ref="C107:E107"/>
    <mergeCell ref="C108:E108"/>
    <mergeCell ref="C109:E109"/>
    <mergeCell ref="C110:E110"/>
    <mergeCell ref="C99:N99"/>
    <mergeCell ref="C100:E100"/>
    <mergeCell ref="C101:E101"/>
    <mergeCell ref="C102:E102"/>
    <mergeCell ref="C103:E103"/>
    <mergeCell ref="C104:E104"/>
    <mergeCell ref="C93:N93"/>
    <mergeCell ref="C94:E94"/>
    <mergeCell ref="C95:N95"/>
    <mergeCell ref="C96:N96"/>
    <mergeCell ref="C97:E97"/>
    <mergeCell ref="C98:N98"/>
    <mergeCell ref="C87:E87"/>
    <mergeCell ref="C88:E88"/>
    <mergeCell ref="C89:E89"/>
    <mergeCell ref="C90:E90"/>
    <mergeCell ref="C91:E91"/>
    <mergeCell ref="C92:E92"/>
    <mergeCell ref="C81:E81"/>
    <mergeCell ref="C82:N82"/>
    <mergeCell ref="C83:N83"/>
    <mergeCell ref="C84:E84"/>
    <mergeCell ref="C85:E85"/>
    <mergeCell ref="C86:E86"/>
    <mergeCell ref="C75:E75"/>
    <mergeCell ref="C76:E76"/>
    <mergeCell ref="C77:E77"/>
    <mergeCell ref="C78:E78"/>
    <mergeCell ref="C79:E79"/>
    <mergeCell ref="A80:N80"/>
    <mergeCell ref="C69:E69"/>
    <mergeCell ref="C70:N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N68"/>
    <mergeCell ref="C57:E57"/>
    <mergeCell ref="C58:N58"/>
    <mergeCell ref="C59:E59"/>
    <mergeCell ref="C60:E60"/>
    <mergeCell ref="C61:E61"/>
    <mergeCell ref="C62:E62"/>
    <mergeCell ref="C51:E51"/>
    <mergeCell ref="C52:E52"/>
    <mergeCell ref="C53:E53"/>
    <mergeCell ref="C54:E54"/>
    <mergeCell ref="C55:E55"/>
    <mergeCell ref="C56:N56"/>
    <mergeCell ref="C45:E45"/>
    <mergeCell ref="C46:N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E33"/>
    <mergeCell ref="C34:N34"/>
    <mergeCell ref="C35:E35"/>
    <mergeCell ref="C36:E36"/>
    <mergeCell ref="C37:E37"/>
    <mergeCell ref="C38:E38"/>
    <mergeCell ref="C30:E30"/>
    <mergeCell ref="A31:N31"/>
    <mergeCell ref="A32:N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59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62"/>
  <sheetViews>
    <sheetView topLeftCell="A409" zoomScale="115" zoomScaleNormal="115" workbookViewId="0">
      <selection activeCell="AG22" sqref="AG22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9" width="110.140625" style="137" hidden="1" customWidth="1"/>
    <col min="20" max="23" width="34.140625" style="137" hidden="1" customWidth="1"/>
    <col min="24" max="24" width="110.140625" style="137" hidden="1" customWidth="1"/>
    <col min="25" max="30" width="84.42578125" style="137" hidden="1" customWidth="1"/>
    <col min="31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49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3290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3291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3292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470.54</v>
      </c>
      <c r="D20" s="148" t="s">
        <v>3293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21.01</v>
      </c>
      <c r="D22" s="148" t="s">
        <v>3294</v>
      </c>
      <c r="E22" s="135" t="s">
        <v>206</v>
      </c>
      <c r="G22" s="132" t="s">
        <v>209</v>
      </c>
      <c r="L22" s="147">
        <f>L439*5.44/1000</f>
        <v>32.090000000000003</v>
      </c>
      <c r="M22" s="148" t="s">
        <v>3295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313.33</v>
      </c>
      <c r="D23" s="152" t="s">
        <v>3296</v>
      </c>
      <c r="E23" s="135" t="s">
        <v>206</v>
      </c>
      <c r="G23" s="132" t="s">
        <v>212</v>
      </c>
      <c r="L23" s="153"/>
      <c r="M23" s="153">
        <v>618.74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136.19999999999999</v>
      </c>
      <c r="D24" s="152" t="s">
        <v>3297</v>
      </c>
      <c r="E24" s="135" t="s">
        <v>206</v>
      </c>
      <c r="G24" s="132" t="s">
        <v>214</v>
      </c>
      <c r="L24" s="153"/>
      <c r="M24" s="153">
        <v>18.28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5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3106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3106</v>
      </c>
    </row>
    <row r="32" spans="1:17" s="132" customFormat="1" ht="33.75" x14ac:dyDescent="0.2">
      <c r="A32" s="157" t="s">
        <v>225</v>
      </c>
      <c r="B32" s="158" t="s">
        <v>3298</v>
      </c>
      <c r="C32" s="917" t="s">
        <v>3299</v>
      </c>
      <c r="D32" s="917"/>
      <c r="E32" s="917"/>
      <c r="F32" s="159" t="s">
        <v>386</v>
      </c>
      <c r="G32" s="159" t="s">
        <v>31</v>
      </c>
      <c r="H32" s="159" t="s">
        <v>31</v>
      </c>
      <c r="I32" s="159" t="s">
        <v>3300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3299</v>
      </c>
    </row>
    <row r="33" spans="1:23" s="132" customFormat="1" x14ac:dyDescent="0.2">
      <c r="A33" s="163"/>
      <c r="B33" s="164"/>
      <c r="C33" s="904" t="s">
        <v>3301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3301</v>
      </c>
    </row>
    <row r="34" spans="1:23" s="132" customFormat="1" ht="33.75" x14ac:dyDescent="0.2">
      <c r="A34" s="165"/>
      <c r="B34" s="166" t="s">
        <v>518</v>
      </c>
      <c r="C34" s="904" t="s">
        <v>2892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2892</v>
      </c>
    </row>
    <row r="35" spans="1:23" s="132" customFormat="1" x14ac:dyDescent="0.2">
      <c r="A35" s="167"/>
      <c r="B35" s="166" t="s">
        <v>225</v>
      </c>
      <c r="C35" s="904" t="s">
        <v>255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1201.2</v>
      </c>
      <c r="K35" s="168" t="s">
        <v>520</v>
      </c>
      <c r="L35" s="169">
        <v>533.78</v>
      </c>
      <c r="M35" s="170" t="s">
        <v>31</v>
      </c>
      <c r="N35" s="171" t="s">
        <v>31</v>
      </c>
      <c r="T35" s="137" t="s">
        <v>255</v>
      </c>
    </row>
    <row r="36" spans="1:23" s="132" customFormat="1" x14ac:dyDescent="0.2">
      <c r="A36" s="167"/>
      <c r="B36" s="166" t="s">
        <v>31</v>
      </c>
      <c r="C36" s="904" t="s">
        <v>258</v>
      </c>
      <c r="D36" s="904"/>
      <c r="E36" s="904"/>
      <c r="F36" s="168" t="s">
        <v>241</v>
      </c>
      <c r="G36" s="168" t="s">
        <v>2289</v>
      </c>
      <c r="H36" s="168" t="s">
        <v>520</v>
      </c>
      <c r="I36" s="168" t="s">
        <v>3302</v>
      </c>
      <c r="J36" s="169" t="s">
        <v>31</v>
      </c>
      <c r="K36" s="168" t="s">
        <v>31</v>
      </c>
      <c r="L36" s="169" t="s">
        <v>31</v>
      </c>
      <c r="M36" s="170" t="s">
        <v>31</v>
      </c>
      <c r="N36" s="171" t="s">
        <v>31</v>
      </c>
      <c r="U36" s="137" t="s">
        <v>258</v>
      </c>
    </row>
    <row r="37" spans="1:23" s="132" customFormat="1" x14ac:dyDescent="0.2">
      <c r="A37" s="167"/>
      <c r="B37" s="166" t="s">
        <v>31</v>
      </c>
      <c r="C37" s="917" t="s">
        <v>244</v>
      </c>
      <c r="D37" s="917"/>
      <c r="E37" s="917"/>
      <c r="F37" s="159" t="s">
        <v>31</v>
      </c>
      <c r="G37" s="159" t="s">
        <v>31</v>
      </c>
      <c r="H37" s="159" t="s">
        <v>31</v>
      </c>
      <c r="I37" s="159" t="s">
        <v>31</v>
      </c>
      <c r="J37" s="160">
        <v>1201.2</v>
      </c>
      <c r="K37" s="159" t="s">
        <v>31</v>
      </c>
      <c r="L37" s="160">
        <v>533.78</v>
      </c>
      <c r="M37" s="161" t="s">
        <v>31</v>
      </c>
      <c r="N37" s="162" t="s">
        <v>31</v>
      </c>
      <c r="V37" s="137" t="s">
        <v>244</v>
      </c>
    </row>
    <row r="38" spans="1:23" s="132" customFormat="1" x14ac:dyDescent="0.2">
      <c r="A38" s="167"/>
      <c r="B38" s="166" t="s">
        <v>31</v>
      </c>
      <c r="C38" s="904" t="s">
        <v>245</v>
      </c>
      <c r="D38" s="904"/>
      <c r="E38" s="904"/>
      <c r="F38" s="168" t="s">
        <v>31</v>
      </c>
      <c r="G38" s="168" t="s">
        <v>31</v>
      </c>
      <c r="H38" s="168" t="s">
        <v>31</v>
      </c>
      <c r="I38" s="168" t="s">
        <v>31</v>
      </c>
      <c r="J38" s="169" t="s">
        <v>31</v>
      </c>
      <c r="K38" s="168" t="s">
        <v>31</v>
      </c>
      <c r="L38" s="169">
        <v>533.78</v>
      </c>
      <c r="M38" s="170" t="s">
        <v>31</v>
      </c>
      <c r="N38" s="171" t="s">
        <v>31</v>
      </c>
      <c r="U38" s="137" t="s">
        <v>245</v>
      </c>
    </row>
    <row r="39" spans="1:23" s="132" customFormat="1" ht="22.5" x14ac:dyDescent="0.2">
      <c r="A39" s="167"/>
      <c r="B39" s="166" t="s">
        <v>2975</v>
      </c>
      <c r="C39" s="904" t="s">
        <v>2976</v>
      </c>
      <c r="D39" s="904"/>
      <c r="E39" s="904"/>
      <c r="F39" s="168" t="s">
        <v>144</v>
      </c>
      <c r="G39" s="168" t="s">
        <v>537</v>
      </c>
      <c r="H39" s="168" t="s">
        <v>31</v>
      </c>
      <c r="I39" s="168" t="s">
        <v>537</v>
      </c>
      <c r="J39" s="169" t="s">
        <v>31</v>
      </c>
      <c r="K39" s="168" t="s">
        <v>31</v>
      </c>
      <c r="L39" s="169">
        <v>427.02</v>
      </c>
      <c r="M39" s="170" t="s">
        <v>31</v>
      </c>
      <c r="N39" s="171" t="s">
        <v>31</v>
      </c>
      <c r="U39" s="137" t="s">
        <v>2976</v>
      </c>
    </row>
    <row r="40" spans="1:23" s="132" customFormat="1" ht="22.5" x14ac:dyDescent="0.2">
      <c r="A40" s="167"/>
      <c r="B40" s="166" t="s">
        <v>2977</v>
      </c>
      <c r="C40" s="904" t="s">
        <v>2978</v>
      </c>
      <c r="D40" s="904"/>
      <c r="E40" s="904"/>
      <c r="F40" s="168" t="s">
        <v>144</v>
      </c>
      <c r="G40" s="168" t="s">
        <v>1606</v>
      </c>
      <c r="H40" s="168" t="s">
        <v>31</v>
      </c>
      <c r="I40" s="168" t="s">
        <v>1606</v>
      </c>
      <c r="J40" s="169" t="s">
        <v>31</v>
      </c>
      <c r="K40" s="168" t="s">
        <v>31</v>
      </c>
      <c r="L40" s="169">
        <v>240.2</v>
      </c>
      <c r="M40" s="170" t="s">
        <v>31</v>
      </c>
      <c r="N40" s="171" t="s">
        <v>31</v>
      </c>
      <c r="U40" s="137" t="s">
        <v>2978</v>
      </c>
    </row>
    <row r="41" spans="1:23" s="132" customFormat="1" x14ac:dyDescent="0.2">
      <c r="A41" s="172"/>
      <c r="B41" s="173"/>
      <c r="C41" s="918" t="s">
        <v>252</v>
      </c>
      <c r="D41" s="918"/>
      <c r="E41" s="918"/>
      <c r="F41" s="174" t="s">
        <v>31</v>
      </c>
      <c r="G41" s="174" t="s">
        <v>31</v>
      </c>
      <c r="H41" s="174" t="s">
        <v>31</v>
      </c>
      <c r="I41" s="174" t="s">
        <v>31</v>
      </c>
      <c r="J41" s="175" t="s">
        <v>31</v>
      </c>
      <c r="K41" s="174" t="s">
        <v>31</v>
      </c>
      <c r="L41" s="175">
        <v>1201</v>
      </c>
      <c r="M41" s="161" t="s">
        <v>31</v>
      </c>
      <c r="N41" s="176" t="s">
        <v>31</v>
      </c>
      <c r="W41" s="137" t="s">
        <v>252</v>
      </c>
    </row>
    <row r="42" spans="1:23" s="132" customFormat="1" ht="22.5" x14ac:dyDescent="0.2">
      <c r="A42" s="157" t="s">
        <v>235</v>
      </c>
      <c r="B42" s="158" t="s">
        <v>3303</v>
      </c>
      <c r="C42" s="917" t="s">
        <v>3304</v>
      </c>
      <c r="D42" s="917"/>
      <c r="E42" s="917"/>
      <c r="F42" s="159" t="s">
        <v>386</v>
      </c>
      <c r="G42" s="159" t="s">
        <v>31</v>
      </c>
      <c r="H42" s="159" t="s">
        <v>31</v>
      </c>
      <c r="I42" s="159" t="s">
        <v>3305</v>
      </c>
      <c r="J42" s="160" t="s">
        <v>31</v>
      </c>
      <c r="K42" s="159" t="s">
        <v>31</v>
      </c>
      <c r="L42" s="160" t="s">
        <v>31</v>
      </c>
      <c r="M42" s="161" t="s">
        <v>31</v>
      </c>
      <c r="N42" s="162" t="s">
        <v>31</v>
      </c>
      <c r="Q42" s="137" t="s">
        <v>3304</v>
      </c>
    </row>
    <row r="43" spans="1:23" s="132" customFormat="1" x14ac:dyDescent="0.2">
      <c r="A43" s="163"/>
      <c r="B43" s="164"/>
      <c r="C43" s="904" t="s">
        <v>3306</v>
      </c>
      <c r="D43" s="904"/>
      <c r="E43" s="904"/>
      <c r="F43" s="904"/>
      <c r="G43" s="904"/>
      <c r="H43" s="904"/>
      <c r="I43" s="904"/>
      <c r="J43" s="904"/>
      <c r="K43" s="904"/>
      <c r="L43" s="904"/>
      <c r="M43" s="904"/>
      <c r="N43" s="912"/>
      <c r="R43" s="137" t="s">
        <v>3306</v>
      </c>
    </row>
    <row r="44" spans="1:23" s="132" customFormat="1" ht="33.75" x14ac:dyDescent="0.2">
      <c r="A44" s="165"/>
      <c r="B44" s="166" t="s">
        <v>518</v>
      </c>
      <c r="C44" s="904" t="s">
        <v>2892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S44" s="137" t="s">
        <v>2892</v>
      </c>
    </row>
    <row r="45" spans="1:23" s="132" customFormat="1" x14ac:dyDescent="0.2">
      <c r="A45" s="167"/>
      <c r="B45" s="166" t="s">
        <v>225</v>
      </c>
      <c r="C45" s="904" t="s">
        <v>255</v>
      </c>
      <c r="D45" s="904"/>
      <c r="E45" s="904"/>
      <c r="F45" s="168" t="s">
        <v>31</v>
      </c>
      <c r="G45" s="168" t="s">
        <v>31</v>
      </c>
      <c r="H45" s="168" t="s">
        <v>31</v>
      </c>
      <c r="I45" s="168" t="s">
        <v>31</v>
      </c>
      <c r="J45" s="169">
        <v>663.75</v>
      </c>
      <c r="K45" s="168" t="s">
        <v>520</v>
      </c>
      <c r="L45" s="169">
        <v>196.64</v>
      </c>
      <c r="M45" s="170" t="s">
        <v>31</v>
      </c>
      <c r="N45" s="171" t="s">
        <v>31</v>
      </c>
      <c r="T45" s="137" t="s">
        <v>255</v>
      </c>
    </row>
    <row r="46" spans="1:23" s="132" customFormat="1" x14ac:dyDescent="0.2">
      <c r="A46" s="167"/>
      <c r="B46" s="166" t="s">
        <v>31</v>
      </c>
      <c r="C46" s="904" t="s">
        <v>258</v>
      </c>
      <c r="D46" s="904"/>
      <c r="E46" s="904"/>
      <c r="F46" s="168" t="s">
        <v>241</v>
      </c>
      <c r="G46" s="168" t="s">
        <v>3307</v>
      </c>
      <c r="H46" s="168" t="s">
        <v>520</v>
      </c>
      <c r="I46" s="168" t="s">
        <v>3308</v>
      </c>
      <c r="J46" s="169" t="s">
        <v>31</v>
      </c>
      <c r="K46" s="168" t="s">
        <v>31</v>
      </c>
      <c r="L46" s="169" t="s">
        <v>31</v>
      </c>
      <c r="M46" s="170" t="s">
        <v>31</v>
      </c>
      <c r="N46" s="171" t="s">
        <v>31</v>
      </c>
      <c r="U46" s="137" t="s">
        <v>258</v>
      </c>
    </row>
    <row r="47" spans="1:23" s="132" customFormat="1" x14ac:dyDescent="0.2">
      <c r="A47" s="167"/>
      <c r="B47" s="166" t="s">
        <v>31</v>
      </c>
      <c r="C47" s="917" t="s">
        <v>244</v>
      </c>
      <c r="D47" s="917"/>
      <c r="E47" s="917"/>
      <c r="F47" s="159" t="s">
        <v>31</v>
      </c>
      <c r="G47" s="159" t="s">
        <v>31</v>
      </c>
      <c r="H47" s="159" t="s">
        <v>31</v>
      </c>
      <c r="I47" s="159" t="s">
        <v>31</v>
      </c>
      <c r="J47" s="160">
        <v>663.75</v>
      </c>
      <c r="K47" s="159" t="s">
        <v>31</v>
      </c>
      <c r="L47" s="160">
        <v>196.64</v>
      </c>
      <c r="M47" s="161" t="s">
        <v>31</v>
      </c>
      <c r="N47" s="162" t="s">
        <v>31</v>
      </c>
      <c r="V47" s="137" t="s">
        <v>244</v>
      </c>
    </row>
    <row r="48" spans="1:23" s="132" customFormat="1" x14ac:dyDescent="0.2">
      <c r="A48" s="167"/>
      <c r="B48" s="166" t="s">
        <v>31</v>
      </c>
      <c r="C48" s="904" t="s">
        <v>245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 t="s">
        <v>31</v>
      </c>
      <c r="K48" s="168" t="s">
        <v>31</v>
      </c>
      <c r="L48" s="169">
        <v>196.64</v>
      </c>
      <c r="M48" s="170" t="s">
        <v>31</v>
      </c>
      <c r="N48" s="171" t="s">
        <v>31</v>
      </c>
      <c r="U48" s="137" t="s">
        <v>245</v>
      </c>
    </row>
    <row r="49" spans="1:23" s="132" customFormat="1" ht="22.5" x14ac:dyDescent="0.2">
      <c r="A49" s="167"/>
      <c r="B49" s="166" t="s">
        <v>2975</v>
      </c>
      <c r="C49" s="904" t="s">
        <v>2976</v>
      </c>
      <c r="D49" s="904"/>
      <c r="E49" s="904"/>
      <c r="F49" s="168" t="s">
        <v>144</v>
      </c>
      <c r="G49" s="168" t="s">
        <v>537</v>
      </c>
      <c r="H49" s="168" t="s">
        <v>31</v>
      </c>
      <c r="I49" s="168" t="s">
        <v>537</v>
      </c>
      <c r="J49" s="169" t="s">
        <v>31</v>
      </c>
      <c r="K49" s="168" t="s">
        <v>31</v>
      </c>
      <c r="L49" s="169">
        <v>157.31</v>
      </c>
      <c r="M49" s="170" t="s">
        <v>31</v>
      </c>
      <c r="N49" s="171" t="s">
        <v>31</v>
      </c>
      <c r="U49" s="137" t="s">
        <v>2976</v>
      </c>
    </row>
    <row r="50" spans="1:23" s="132" customFormat="1" ht="22.5" x14ac:dyDescent="0.2">
      <c r="A50" s="167"/>
      <c r="B50" s="166" t="s">
        <v>2977</v>
      </c>
      <c r="C50" s="904" t="s">
        <v>2978</v>
      </c>
      <c r="D50" s="904"/>
      <c r="E50" s="904"/>
      <c r="F50" s="168" t="s">
        <v>144</v>
      </c>
      <c r="G50" s="168" t="s">
        <v>1606</v>
      </c>
      <c r="H50" s="168" t="s">
        <v>31</v>
      </c>
      <c r="I50" s="168" t="s">
        <v>1606</v>
      </c>
      <c r="J50" s="169" t="s">
        <v>31</v>
      </c>
      <c r="K50" s="168" t="s">
        <v>31</v>
      </c>
      <c r="L50" s="169">
        <v>88.49</v>
      </c>
      <c r="M50" s="170" t="s">
        <v>31</v>
      </c>
      <c r="N50" s="171" t="s">
        <v>31</v>
      </c>
      <c r="U50" s="137" t="s">
        <v>2978</v>
      </c>
    </row>
    <row r="51" spans="1:23" s="132" customFormat="1" x14ac:dyDescent="0.2">
      <c r="A51" s="172"/>
      <c r="B51" s="173"/>
      <c r="C51" s="918" t="s">
        <v>252</v>
      </c>
      <c r="D51" s="918"/>
      <c r="E51" s="918"/>
      <c r="F51" s="174" t="s">
        <v>31</v>
      </c>
      <c r="G51" s="174" t="s">
        <v>31</v>
      </c>
      <c r="H51" s="174" t="s">
        <v>31</v>
      </c>
      <c r="I51" s="174" t="s">
        <v>31</v>
      </c>
      <c r="J51" s="175" t="s">
        <v>31</v>
      </c>
      <c r="K51" s="174" t="s">
        <v>31</v>
      </c>
      <c r="L51" s="175">
        <v>442.44</v>
      </c>
      <c r="M51" s="161" t="s">
        <v>31</v>
      </c>
      <c r="N51" s="176" t="s">
        <v>31</v>
      </c>
      <c r="W51" s="137" t="s">
        <v>252</v>
      </c>
    </row>
    <row r="52" spans="1:23" s="132" customFormat="1" ht="56.25" x14ac:dyDescent="0.2">
      <c r="A52" s="157" t="s">
        <v>238</v>
      </c>
      <c r="B52" s="158" t="s">
        <v>3309</v>
      </c>
      <c r="C52" s="917" t="s">
        <v>3310</v>
      </c>
      <c r="D52" s="917"/>
      <c r="E52" s="917"/>
      <c r="F52" s="159" t="s">
        <v>228</v>
      </c>
      <c r="G52" s="159" t="s">
        <v>31</v>
      </c>
      <c r="H52" s="159" t="s">
        <v>31</v>
      </c>
      <c r="I52" s="159" t="s">
        <v>3311</v>
      </c>
      <c r="J52" s="160" t="s">
        <v>31</v>
      </c>
      <c r="K52" s="159" t="s">
        <v>31</v>
      </c>
      <c r="L52" s="160" t="s">
        <v>31</v>
      </c>
      <c r="M52" s="161" t="s">
        <v>31</v>
      </c>
      <c r="N52" s="162" t="s">
        <v>31</v>
      </c>
      <c r="Q52" s="137" t="s">
        <v>3310</v>
      </c>
    </row>
    <row r="53" spans="1:23" s="132" customFormat="1" x14ac:dyDescent="0.2">
      <c r="A53" s="163"/>
      <c r="B53" s="164"/>
      <c r="C53" s="904" t="s">
        <v>3312</v>
      </c>
      <c r="D53" s="904"/>
      <c r="E53" s="904"/>
      <c r="F53" s="904"/>
      <c r="G53" s="904"/>
      <c r="H53" s="904"/>
      <c r="I53" s="904"/>
      <c r="J53" s="904"/>
      <c r="K53" s="904"/>
      <c r="L53" s="904"/>
      <c r="M53" s="904"/>
      <c r="N53" s="912"/>
      <c r="R53" s="137" t="s">
        <v>3312</v>
      </c>
    </row>
    <row r="54" spans="1:23" s="132" customFormat="1" ht="33.75" x14ac:dyDescent="0.2">
      <c r="A54" s="165"/>
      <c r="B54" s="166" t="s">
        <v>518</v>
      </c>
      <c r="C54" s="904" t="s">
        <v>2892</v>
      </c>
      <c r="D54" s="904"/>
      <c r="E54" s="904"/>
      <c r="F54" s="904"/>
      <c r="G54" s="904"/>
      <c r="H54" s="904"/>
      <c r="I54" s="904"/>
      <c r="J54" s="904"/>
      <c r="K54" s="904"/>
      <c r="L54" s="904"/>
      <c r="M54" s="904"/>
      <c r="N54" s="912"/>
      <c r="S54" s="137" t="s">
        <v>2892</v>
      </c>
    </row>
    <row r="55" spans="1:23" s="132" customFormat="1" x14ac:dyDescent="0.2">
      <c r="A55" s="167"/>
      <c r="B55" s="166" t="s">
        <v>235</v>
      </c>
      <c r="C55" s="904" t="s">
        <v>236</v>
      </c>
      <c r="D55" s="904"/>
      <c r="E55" s="904"/>
      <c r="F55" s="168" t="s">
        <v>31</v>
      </c>
      <c r="G55" s="168" t="s">
        <v>31</v>
      </c>
      <c r="H55" s="168" t="s">
        <v>31</v>
      </c>
      <c r="I55" s="168" t="s">
        <v>31</v>
      </c>
      <c r="J55" s="169">
        <v>2550</v>
      </c>
      <c r="K55" s="168" t="s">
        <v>520</v>
      </c>
      <c r="L55" s="169">
        <v>37.770000000000003</v>
      </c>
      <c r="M55" s="170" t="s">
        <v>31</v>
      </c>
      <c r="N55" s="171" t="s">
        <v>31</v>
      </c>
      <c r="T55" s="137" t="s">
        <v>236</v>
      </c>
    </row>
    <row r="56" spans="1:23" s="132" customFormat="1" x14ac:dyDescent="0.2">
      <c r="A56" s="167"/>
      <c r="B56" s="166" t="s">
        <v>238</v>
      </c>
      <c r="C56" s="904" t="s">
        <v>239</v>
      </c>
      <c r="D56" s="904"/>
      <c r="E56" s="904"/>
      <c r="F56" s="168" t="s">
        <v>31</v>
      </c>
      <c r="G56" s="168" t="s">
        <v>31</v>
      </c>
      <c r="H56" s="168" t="s">
        <v>31</v>
      </c>
      <c r="I56" s="168" t="s">
        <v>31</v>
      </c>
      <c r="J56" s="169">
        <v>344.25</v>
      </c>
      <c r="K56" s="168" t="s">
        <v>520</v>
      </c>
      <c r="L56" s="169">
        <v>5.0999999999999996</v>
      </c>
      <c r="M56" s="170" t="s">
        <v>31</v>
      </c>
      <c r="N56" s="171" t="s">
        <v>31</v>
      </c>
      <c r="T56" s="137" t="s">
        <v>239</v>
      </c>
    </row>
    <row r="57" spans="1:23" s="132" customFormat="1" x14ac:dyDescent="0.2">
      <c r="A57" s="167"/>
      <c r="B57" s="166" t="s">
        <v>31</v>
      </c>
      <c r="C57" s="904" t="s">
        <v>240</v>
      </c>
      <c r="D57" s="904"/>
      <c r="E57" s="904"/>
      <c r="F57" s="168" t="s">
        <v>241</v>
      </c>
      <c r="G57" s="168" t="s">
        <v>1927</v>
      </c>
      <c r="H57" s="168" t="s">
        <v>520</v>
      </c>
      <c r="I57" s="168" t="s">
        <v>3313</v>
      </c>
      <c r="J57" s="169" t="s">
        <v>31</v>
      </c>
      <c r="K57" s="168" t="s">
        <v>31</v>
      </c>
      <c r="L57" s="169" t="s">
        <v>31</v>
      </c>
      <c r="M57" s="170" t="s">
        <v>31</v>
      </c>
      <c r="N57" s="171" t="s">
        <v>31</v>
      </c>
      <c r="U57" s="137" t="s">
        <v>240</v>
      </c>
    </row>
    <row r="58" spans="1:23" s="132" customFormat="1" x14ac:dyDescent="0.2">
      <c r="A58" s="167"/>
      <c r="B58" s="166" t="s">
        <v>31</v>
      </c>
      <c r="C58" s="917" t="s">
        <v>244</v>
      </c>
      <c r="D58" s="917"/>
      <c r="E58" s="917"/>
      <c r="F58" s="159" t="s">
        <v>31</v>
      </c>
      <c r="G58" s="159" t="s">
        <v>31</v>
      </c>
      <c r="H58" s="159" t="s">
        <v>31</v>
      </c>
      <c r="I58" s="159" t="s">
        <v>31</v>
      </c>
      <c r="J58" s="160">
        <v>2550</v>
      </c>
      <c r="K58" s="159" t="s">
        <v>31</v>
      </c>
      <c r="L58" s="160">
        <v>37.770000000000003</v>
      </c>
      <c r="M58" s="161" t="s">
        <v>31</v>
      </c>
      <c r="N58" s="162" t="s">
        <v>31</v>
      </c>
      <c r="V58" s="137" t="s">
        <v>244</v>
      </c>
    </row>
    <row r="59" spans="1:23" s="132" customFormat="1" x14ac:dyDescent="0.2">
      <c r="A59" s="167"/>
      <c r="B59" s="166" t="s">
        <v>31</v>
      </c>
      <c r="C59" s="904" t="s">
        <v>245</v>
      </c>
      <c r="D59" s="904"/>
      <c r="E59" s="904"/>
      <c r="F59" s="168" t="s">
        <v>31</v>
      </c>
      <c r="G59" s="168" t="s">
        <v>31</v>
      </c>
      <c r="H59" s="168" t="s">
        <v>31</v>
      </c>
      <c r="I59" s="168" t="s">
        <v>31</v>
      </c>
      <c r="J59" s="169" t="s">
        <v>31</v>
      </c>
      <c r="K59" s="168" t="s">
        <v>31</v>
      </c>
      <c r="L59" s="169">
        <v>5.0999999999999996</v>
      </c>
      <c r="M59" s="170" t="s">
        <v>31</v>
      </c>
      <c r="N59" s="171" t="s">
        <v>31</v>
      </c>
      <c r="U59" s="137" t="s">
        <v>245</v>
      </c>
    </row>
    <row r="60" spans="1:23" s="132" customFormat="1" ht="33.75" x14ac:dyDescent="0.2">
      <c r="A60" s="167"/>
      <c r="B60" s="166" t="s">
        <v>246</v>
      </c>
      <c r="C60" s="904" t="s">
        <v>247</v>
      </c>
      <c r="D60" s="904"/>
      <c r="E60" s="904"/>
      <c r="F60" s="168" t="s">
        <v>144</v>
      </c>
      <c r="G60" s="168" t="s">
        <v>248</v>
      </c>
      <c r="H60" s="168" t="s">
        <v>31</v>
      </c>
      <c r="I60" s="168" t="s">
        <v>248</v>
      </c>
      <c r="J60" s="169" t="s">
        <v>31</v>
      </c>
      <c r="K60" s="168" t="s">
        <v>31</v>
      </c>
      <c r="L60" s="169">
        <v>4.8499999999999996</v>
      </c>
      <c r="M60" s="170" t="s">
        <v>31</v>
      </c>
      <c r="N60" s="171" t="s">
        <v>31</v>
      </c>
      <c r="U60" s="137" t="s">
        <v>247</v>
      </c>
    </row>
    <row r="61" spans="1:23" s="132" customFormat="1" ht="22.5" x14ac:dyDescent="0.2">
      <c r="A61" s="167"/>
      <c r="B61" s="166" t="s">
        <v>249</v>
      </c>
      <c r="C61" s="904" t="s">
        <v>250</v>
      </c>
      <c r="D61" s="904"/>
      <c r="E61" s="904"/>
      <c r="F61" s="168" t="s">
        <v>144</v>
      </c>
      <c r="G61" s="168" t="s">
        <v>251</v>
      </c>
      <c r="H61" s="168" t="s">
        <v>31</v>
      </c>
      <c r="I61" s="168" t="s">
        <v>251</v>
      </c>
      <c r="J61" s="169" t="s">
        <v>31</v>
      </c>
      <c r="K61" s="168" t="s">
        <v>31</v>
      </c>
      <c r="L61" s="169">
        <v>2.5499999999999998</v>
      </c>
      <c r="M61" s="170" t="s">
        <v>31</v>
      </c>
      <c r="N61" s="171" t="s">
        <v>31</v>
      </c>
      <c r="U61" s="137" t="s">
        <v>250</v>
      </c>
    </row>
    <row r="62" spans="1:23" s="132" customFormat="1" x14ac:dyDescent="0.2">
      <c r="A62" s="172"/>
      <c r="B62" s="173"/>
      <c r="C62" s="918" t="s">
        <v>252</v>
      </c>
      <c r="D62" s="918"/>
      <c r="E62" s="918"/>
      <c r="F62" s="174" t="s">
        <v>31</v>
      </c>
      <c r="G62" s="174" t="s">
        <v>31</v>
      </c>
      <c r="H62" s="174" t="s">
        <v>31</v>
      </c>
      <c r="I62" s="174" t="s">
        <v>31</v>
      </c>
      <c r="J62" s="175" t="s">
        <v>31</v>
      </c>
      <c r="K62" s="174" t="s">
        <v>31</v>
      </c>
      <c r="L62" s="175">
        <v>45.17</v>
      </c>
      <c r="M62" s="161" t="s">
        <v>31</v>
      </c>
      <c r="N62" s="176" t="s">
        <v>31</v>
      </c>
      <c r="W62" s="137" t="s">
        <v>252</v>
      </c>
    </row>
    <row r="63" spans="1:23" s="132" customFormat="1" ht="45" x14ac:dyDescent="0.2">
      <c r="A63" s="157" t="s">
        <v>256</v>
      </c>
      <c r="B63" s="158" t="s">
        <v>263</v>
      </c>
      <c r="C63" s="917" t="s">
        <v>305</v>
      </c>
      <c r="D63" s="917"/>
      <c r="E63" s="917"/>
      <c r="F63" s="159" t="s">
        <v>265</v>
      </c>
      <c r="G63" s="159" t="s">
        <v>31</v>
      </c>
      <c r="H63" s="159" t="s">
        <v>31</v>
      </c>
      <c r="I63" s="159" t="s">
        <v>3314</v>
      </c>
      <c r="J63" s="160">
        <v>2.91</v>
      </c>
      <c r="K63" s="159" t="s">
        <v>31</v>
      </c>
      <c r="L63" s="160">
        <v>62.07</v>
      </c>
      <c r="M63" s="161" t="s">
        <v>31</v>
      </c>
      <c r="N63" s="162" t="s">
        <v>31</v>
      </c>
      <c r="Q63" s="137" t="s">
        <v>305</v>
      </c>
    </row>
    <row r="64" spans="1:23" s="132" customFormat="1" x14ac:dyDescent="0.2">
      <c r="A64" s="163"/>
      <c r="B64" s="164"/>
      <c r="C64" s="904" t="s">
        <v>3315</v>
      </c>
      <c r="D64" s="904"/>
      <c r="E64" s="904"/>
      <c r="F64" s="904"/>
      <c r="G64" s="904"/>
      <c r="H64" s="904"/>
      <c r="I64" s="904"/>
      <c r="J64" s="904"/>
      <c r="K64" s="904"/>
      <c r="L64" s="904"/>
      <c r="M64" s="904"/>
      <c r="N64" s="912"/>
      <c r="R64" s="137" t="s">
        <v>3315</v>
      </c>
    </row>
    <row r="65" spans="1:23" s="132" customFormat="1" ht="22.5" x14ac:dyDescent="0.2">
      <c r="A65" s="157" t="s">
        <v>285</v>
      </c>
      <c r="B65" s="158" t="s">
        <v>3113</v>
      </c>
      <c r="C65" s="917" t="s">
        <v>3114</v>
      </c>
      <c r="D65" s="917"/>
      <c r="E65" s="917"/>
      <c r="F65" s="159" t="s">
        <v>650</v>
      </c>
      <c r="G65" s="159" t="s">
        <v>31</v>
      </c>
      <c r="H65" s="159" t="s">
        <v>31</v>
      </c>
      <c r="I65" s="159" t="s">
        <v>629</v>
      </c>
      <c r="J65" s="160" t="s">
        <v>31</v>
      </c>
      <c r="K65" s="159" t="s">
        <v>31</v>
      </c>
      <c r="L65" s="160" t="s">
        <v>31</v>
      </c>
      <c r="M65" s="161" t="s">
        <v>31</v>
      </c>
      <c r="N65" s="162" t="s">
        <v>31</v>
      </c>
      <c r="Q65" s="137" t="s">
        <v>3114</v>
      </c>
    </row>
    <row r="66" spans="1:23" s="132" customFormat="1" x14ac:dyDescent="0.2">
      <c r="A66" s="163"/>
      <c r="B66" s="164"/>
      <c r="C66" s="904" t="s">
        <v>3316</v>
      </c>
      <c r="D66" s="904"/>
      <c r="E66" s="904"/>
      <c r="F66" s="904"/>
      <c r="G66" s="904"/>
      <c r="H66" s="904"/>
      <c r="I66" s="904"/>
      <c r="J66" s="904"/>
      <c r="K66" s="904"/>
      <c r="L66" s="904"/>
      <c r="M66" s="904"/>
      <c r="N66" s="912"/>
      <c r="R66" s="137" t="s">
        <v>3316</v>
      </c>
    </row>
    <row r="67" spans="1:23" s="132" customFormat="1" ht="33.75" x14ac:dyDescent="0.2">
      <c r="A67" s="165"/>
      <c r="B67" s="166" t="s">
        <v>518</v>
      </c>
      <c r="C67" s="904" t="s">
        <v>2892</v>
      </c>
      <c r="D67" s="904"/>
      <c r="E67" s="904"/>
      <c r="F67" s="904"/>
      <c r="G67" s="904"/>
      <c r="H67" s="904"/>
      <c r="I67" s="904"/>
      <c r="J67" s="904"/>
      <c r="K67" s="904"/>
      <c r="L67" s="904"/>
      <c r="M67" s="904"/>
      <c r="N67" s="912"/>
      <c r="S67" s="137" t="s">
        <v>2892</v>
      </c>
    </row>
    <row r="68" spans="1:23" s="132" customFormat="1" x14ac:dyDescent="0.2">
      <c r="A68" s="167"/>
      <c r="B68" s="166" t="s">
        <v>225</v>
      </c>
      <c r="C68" s="904" t="s">
        <v>255</v>
      </c>
      <c r="D68" s="904"/>
      <c r="E68" s="904"/>
      <c r="F68" s="168" t="s">
        <v>31</v>
      </c>
      <c r="G68" s="168" t="s">
        <v>31</v>
      </c>
      <c r="H68" s="168" t="s">
        <v>31</v>
      </c>
      <c r="I68" s="168" t="s">
        <v>31</v>
      </c>
      <c r="J68" s="169">
        <v>49.82</v>
      </c>
      <c r="K68" s="168" t="s">
        <v>520</v>
      </c>
      <c r="L68" s="169">
        <v>40.479999999999997</v>
      </c>
      <c r="M68" s="170" t="s">
        <v>31</v>
      </c>
      <c r="N68" s="171" t="s">
        <v>31</v>
      </c>
      <c r="T68" s="137" t="s">
        <v>255</v>
      </c>
    </row>
    <row r="69" spans="1:23" s="132" customFormat="1" x14ac:dyDescent="0.2">
      <c r="A69" s="167"/>
      <c r="B69" s="166" t="s">
        <v>235</v>
      </c>
      <c r="C69" s="904" t="s">
        <v>236</v>
      </c>
      <c r="D69" s="904"/>
      <c r="E69" s="904"/>
      <c r="F69" s="168" t="s">
        <v>31</v>
      </c>
      <c r="G69" s="168" t="s">
        <v>31</v>
      </c>
      <c r="H69" s="168" t="s">
        <v>31</v>
      </c>
      <c r="I69" s="168" t="s">
        <v>31</v>
      </c>
      <c r="J69" s="169">
        <v>256.27</v>
      </c>
      <c r="K69" s="168" t="s">
        <v>520</v>
      </c>
      <c r="L69" s="169">
        <v>208.22</v>
      </c>
      <c r="M69" s="170" t="s">
        <v>31</v>
      </c>
      <c r="N69" s="171" t="s">
        <v>31</v>
      </c>
      <c r="T69" s="137" t="s">
        <v>236</v>
      </c>
    </row>
    <row r="70" spans="1:23" s="132" customFormat="1" x14ac:dyDescent="0.2">
      <c r="A70" s="167"/>
      <c r="B70" s="166" t="s">
        <v>238</v>
      </c>
      <c r="C70" s="904" t="s">
        <v>239</v>
      </c>
      <c r="D70" s="904"/>
      <c r="E70" s="904"/>
      <c r="F70" s="168" t="s">
        <v>31</v>
      </c>
      <c r="G70" s="168" t="s">
        <v>31</v>
      </c>
      <c r="H70" s="168" t="s">
        <v>31</v>
      </c>
      <c r="I70" s="168" t="s">
        <v>31</v>
      </c>
      <c r="J70" s="169">
        <v>45.24</v>
      </c>
      <c r="K70" s="168" t="s">
        <v>520</v>
      </c>
      <c r="L70" s="169">
        <v>36.76</v>
      </c>
      <c r="M70" s="170" t="s">
        <v>31</v>
      </c>
      <c r="N70" s="171" t="s">
        <v>31</v>
      </c>
      <c r="T70" s="137" t="s">
        <v>239</v>
      </c>
    </row>
    <row r="71" spans="1:23" s="132" customFormat="1" x14ac:dyDescent="0.2">
      <c r="A71" s="167"/>
      <c r="B71" s="166" t="s">
        <v>256</v>
      </c>
      <c r="C71" s="904" t="s">
        <v>257</v>
      </c>
      <c r="D71" s="904"/>
      <c r="E71" s="904"/>
      <c r="F71" s="168" t="s">
        <v>31</v>
      </c>
      <c r="G71" s="168" t="s">
        <v>31</v>
      </c>
      <c r="H71" s="168" t="s">
        <v>31</v>
      </c>
      <c r="I71" s="168" t="s">
        <v>31</v>
      </c>
      <c r="J71" s="169">
        <v>1</v>
      </c>
      <c r="K71" s="168" t="s">
        <v>31</v>
      </c>
      <c r="L71" s="169">
        <v>0.65</v>
      </c>
      <c r="M71" s="170" t="s">
        <v>31</v>
      </c>
      <c r="N71" s="171" t="s">
        <v>31</v>
      </c>
      <c r="T71" s="137" t="s">
        <v>257</v>
      </c>
    </row>
    <row r="72" spans="1:23" s="132" customFormat="1" x14ac:dyDescent="0.2">
      <c r="A72" s="167"/>
      <c r="B72" s="166" t="s">
        <v>31</v>
      </c>
      <c r="C72" s="904" t="s">
        <v>258</v>
      </c>
      <c r="D72" s="904"/>
      <c r="E72" s="904"/>
      <c r="F72" s="168" t="s">
        <v>241</v>
      </c>
      <c r="G72" s="168" t="s">
        <v>697</v>
      </c>
      <c r="H72" s="168" t="s">
        <v>520</v>
      </c>
      <c r="I72" s="168" t="s">
        <v>3317</v>
      </c>
      <c r="J72" s="169" t="s">
        <v>31</v>
      </c>
      <c r="K72" s="168" t="s">
        <v>31</v>
      </c>
      <c r="L72" s="169" t="s">
        <v>31</v>
      </c>
      <c r="M72" s="170" t="s">
        <v>31</v>
      </c>
      <c r="N72" s="171" t="s">
        <v>31</v>
      </c>
      <c r="U72" s="137" t="s">
        <v>258</v>
      </c>
    </row>
    <row r="73" spans="1:23" s="132" customFormat="1" x14ac:dyDescent="0.2">
      <c r="A73" s="167"/>
      <c r="B73" s="166" t="s">
        <v>31</v>
      </c>
      <c r="C73" s="904" t="s">
        <v>240</v>
      </c>
      <c r="D73" s="904"/>
      <c r="E73" s="904"/>
      <c r="F73" s="168" t="s">
        <v>241</v>
      </c>
      <c r="G73" s="168" t="s">
        <v>1490</v>
      </c>
      <c r="H73" s="168" t="s">
        <v>520</v>
      </c>
      <c r="I73" s="168" t="s">
        <v>3318</v>
      </c>
      <c r="J73" s="169" t="s">
        <v>31</v>
      </c>
      <c r="K73" s="168" t="s">
        <v>31</v>
      </c>
      <c r="L73" s="169" t="s">
        <v>31</v>
      </c>
      <c r="M73" s="170" t="s">
        <v>31</v>
      </c>
      <c r="N73" s="171" t="s">
        <v>31</v>
      </c>
      <c r="U73" s="137" t="s">
        <v>240</v>
      </c>
    </row>
    <row r="74" spans="1:23" s="132" customFormat="1" x14ac:dyDescent="0.2">
      <c r="A74" s="167"/>
      <c r="B74" s="166" t="s">
        <v>31</v>
      </c>
      <c r="C74" s="917" t="s">
        <v>244</v>
      </c>
      <c r="D74" s="917"/>
      <c r="E74" s="917"/>
      <c r="F74" s="159" t="s">
        <v>31</v>
      </c>
      <c r="G74" s="159" t="s">
        <v>31</v>
      </c>
      <c r="H74" s="159" t="s">
        <v>31</v>
      </c>
      <c r="I74" s="159" t="s">
        <v>31</v>
      </c>
      <c r="J74" s="160">
        <v>307.08999999999997</v>
      </c>
      <c r="K74" s="159" t="s">
        <v>31</v>
      </c>
      <c r="L74" s="160">
        <v>249.35</v>
      </c>
      <c r="M74" s="161" t="s">
        <v>31</v>
      </c>
      <c r="N74" s="162" t="s">
        <v>31</v>
      </c>
      <c r="V74" s="137" t="s">
        <v>244</v>
      </c>
    </row>
    <row r="75" spans="1:23" s="132" customFormat="1" x14ac:dyDescent="0.2">
      <c r="A75" s="167"/>
      <c r="B75" s="166" t="s">
        <v>31</v>
      </c>
      <c r="C75" s="904" t="s">
        <v>245</v>
      </c>
      <c r="D75" s="904"/>
      <c r="E75" s="904"/>
      <c r="F75" s="168" t="s">
        <v>31</v>
      </c>
      <c r="G75" s="168" t="s">
        <v>31</v>
      </c>
      <c r="H75" s="168" t="s">
        <v>31</v>
      </c>
      <c r="I75" s="168" t="s">
        <v>31</v>
      </c>
      <c r="J75" s="169" t="s">
        <v>31</v>
      </c>
      <c r="K75" s="168" t="s">
        <v>31</v>
      </c>
      <c r="L75" s="169">
        <v>77.239999999999995</v>
      </c>
      <c r="M75" s="170" t="s">
        <v>31</v>
      </c>
      <c r="N75" s="171" t="s">
        <v>31</v>
      </c>
      <c r="U75" s="137" t="s">
        <v>245</v>
      </c>
    </row>
    <row r="76" spans="1:23" s="132" customFormat="1" ht="22.5" x14ac:dyDescent="0.2">
      <c r="A76" s="167"/>
      <c r="B76" s="166" t="s">
        <v>892</v>
      </c>
      <c r="C76" s="904" t="s">
        <v>893</v>
      </c>
      <c r="D76" s="904"/>
      <c r="E76" s="904"/>
      <c r="F76" s="168" t="s">
        <v>144</v>
      </c>
      <c r="G76" s="168" t="s">
        <v>248</v>
      </c>
      <c r="H76" s="168" t="s">
        <v>31</v>
      </c>
      <c r="I76" s="168" t="s">
        <v>248</v>
      </c>
      <c r="J76" s="169" t="s">
        <v>31</v>
      </c>
      <c r="K76" s="168" t="s">
        <v>31</v>
      </c>
      <c r="L76" s="169">
        <v>73.38</v>
      </c>
      <c r="M76" s="170" t="s">
        <v>31</v>
      </c>
      <c r="N76" s="171" t="s">
        <v>31</v>
      </c>
      <c r="U76" s="137" t="s">
        <v>893</v>
      </c>
    </row>
    <row r="77" spans="1:23" s="132" customFormat="1" ht="22.5" x14ac:dyDescent="0.2">
      <c r="A77" s="167"/>
      <c r="B77" s="166" t="s">
        <v>894</v>
      </c>
      <c r="C77" s="904" t="s">
        <v>895</v>
      </c>
      <c r="D77" s="904"/>
      <c r="E77" s="904"/>
      <c r="F77" s="168" t="s">
        <v>144</v>
      </c>
      <c r="G77" s="168" t="s">
        <v>554</v>
      </c>
      <c r="H77" s="168" t="s">
        <v>31</v>
      </c>
      <c r="I77" s="168" t="s">
        <v>554</v>
      </c>
      <c r="J77" s="169" t="s">
        <v>31</v>
      </c>
      <c r="K77" s="168" t="s">
        <v>31</v>
      </c>
      <c r="L77" s="169">
        <v>50.21</v>
      </c>
      <c r="M77" s="170" t="s">
        <v>31</v>
      </c>
      <c r="N77" s="171" t="s">
        <v>31</v>
      </c>
      <c r="U77" s="137" t="s">
        <v>895</v>
      </c>
    </row>
    <row r="78" spans="1:23" s="132" customFormat="1" x14ac:dyDescent="0.2">
      <c r="A78" s="172"/>
      <c r="B78" s="173"/>
      <c r="C78" s="918" t="s">
        <v>252</v>
      </c>
      <c r="D78" s="918"/>
      <c r="E78" s="918"/>
      <c r="F78" s="174" t="s">
        <v>31</v>
      </c>
      <c r="G78" s="174" t="s">
        <v>31</v>
      </c>
      <c r="H78" s="174" t="s">
        <v>31</v>
      </c>
      <c r="I78" s="174" t="s">
        <v>31</v>
      </c>
      <c r="J78" s="175" t="s">
        <v>31</v>
      </c>
      <c r="K78" s="174" t="s">
        <v>31</v>
      </c>
      <c r="L78" s="175">
        <v>372.94</v>
      </c>
      <c r="M78" s="161" t="s">
        <v>31</v>
      </c>
      <c r="N78" s="176" t="s">
        <v>31</v>
      </c>
      <c r="W78" s="137" t="s">
        <v>252</v>
      </c>
    </row>
    <row r="79" spans="1:23" s="132" customFormat="1" ht="33.75" x14ac:dyDescent="0.2">
      <c r="A79" s="157" t="s">
        <v>295</v>
      </c>
      <c r="B79" s="158" t="s">
        <v>601</v>
      </c>
      <c r="C79" s="917" t="s">
        <v>602</v>
      </c>
      <c r="D79" s="917"/>
      <c r="E79" s="917"/>
      <c r="F79" s="159" t="s">
        <v>401</v>
      </c>
      <c r="G79" s="159" t="s">
        <v>31</v>
      </c>
      <c r="H79" s="159" t="s">
        <v>31</v>
      </c>
      <c r="I79" s="159" t="s">
        <v>3319</v>
      </c>
      <c r="J79" s="160">
        <v>55.26</v>
      </c>
      <c r="K79" s="159" t="s">
        <v>31</v>
      </c>
      <c r="L79" s="160">
        <v>654.83000000000004</v>
      </c>
      <c r="M79" s="161" t="s">
        <v>31</v>
      </c>
      <c r="N79" s="162" t="s">
        <v>31</v>
      </c>
      <c r="Q79" s="137" t="s">
        <v>602</v>
      </c>
    </row>
    <row r="80" spans="1:23" s="132" customFormat="1" ht="22.5" x14ac:dyDescent="0.2">
      <c r="A80" s="157" t="s">
        <v>304</v>
      </c>
      <c r="B80" s="158" t="s">
        <v>3117</v>
      </c>
      <c r="C80" s="917" t="s">
        <v>3118</v>
      </c>
      <c r="D80" s="917"/>
      <c r="E80" s="917"/>
      <c r="F80" s="159" t="s">
        <v>650</v>
      </c>
      <c r="G80" s="159" t="s">
        <v>31</v>
      </c>
      <c r="H80" s="159" t="s">
        <v>31</v>
      </c>
      <c r="I80" s="159" t="s">
        <v>1790</v>
      </c>
      <c r="J80" s="160" t="s">
        <v>31</v>
      </c>
      <c r="K80" s="159" t="s">
        <v>31</v>
      </c>
      <c r="L80" s="160" t="s">
        <v>31</v>
      </c>
      <c r="M80" s="161" t="s">
        <v>31</v>
      </c>
      <c r="N80" s="162" t="s">
        <v>31</v>
      </c>
      <c r="Q80" s="137" t="s">
        <v>3118</v>
      </c>
    </row>
    <row r="81" spans="1:24" s="132" customFormat="1" x14ac:dyDescent="0.2">
      <c r="A81" s="163"/>
      <c r="B81" s="164"/>
      <c r="C81" s="904" t="s">
        <v>3320</v>
      </c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12"/>
      <c r="R81" s="137" t="s">
        <v>3320</v>
      </c>
    </row>
    <row r="82" spans="1:24" s="132" customFormat="1" ht="33.75" x14ac:dyDescent="0.2">
      <c r="A82" s="165"/>
      <c r="B82" s="166" t="s">
        <v>518</v>
      </c>
      <c r="C82" s="904" t="s">
        <v>2892</v>
      </c>
      <c r="D82" s="904"/>
      <c r="E82" s="904"/>
      <c r="F82" s="904"/>
      <c r="G82" s="904"/>
      <c r="H82" s="904"/>
      <c r="I82" s="904"/>
      <c r="J82" s="904"/>
      <c r="K82" s="904"/>
      <c r="L82" s="904"/>
      <c r="M82" s="904"/>
      <c r="N82" s="912"/>
      <c r="S82" s="137" t="s">
        <v>2892</v>
      </c>
    </row>
    <row r="83" spans="1:24" s="132" customFormat="1" x14ac:dyDescent="0.2">
      <c r="A83" s="167"/>
      <c r="B83" s="166" t="s">
        <v>225</v>
      </c>
      <c r="C83" s="904" t="s">
        <v>255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>
        <v>103.02</v>
      </c>
      <c r="K83" s="168" t="s">
        <v>520</v>
      </c>
      <c r="L83" s="169">
        <v>57.95</v>
      </c>
      <c r="M83" s="170" t="s">
        <v>31</v>
      </c>
      <c r="N83" s="171" t="s">
        <v>31</v>
      </c>
      <c r="T83" s="137" t="s">
        <v>255</v>
      </c>
    </row>
    <row r="84" spans="1:24" s="132" customFormat="1" x14ac:dyDescent="0.2">
      <c r="A84" s="167"/>
      <c r="B84" s="166" t="s">
        <v>235</v>
      </c>
      <c r="C84" s="904" t="s">
        <v>236</v>
      </c>
      <c r="D84" s="904"/>
      <c r="E84" s="904"/>
      <c r="F84" s="168" t="s">
        <v>31</v>
      </c>
      <c r="G84" s="168" t="s">
        <v>31</v>
      </c>
      <c r="H84" s="168" t="s">
        <v>31</v>
      </c>
      <c r="I84" s="168" t="s">
        <v>31</v>
      </c>
      <c r="J84" s="169">
        <v>92.28</v>
      </c>
      <c r="K84" s="168" t="s">
        <v>520</v>
      </c>
      <c r="L84" s="169">
        <v>51.91</v>
      </c>
      <c r="M84" s="170" t="s">
        <v>31</v>
      </c>
      <c r="N84" s="171" t="s">
        <v>31</v>
      </c>
      <c r="T84" s="137" t="s">
        <v>236</v>
      </c>
    </row>
    <row r="85" spans="1:24" s="132" customFormat="1" x14ac:dyDescent="0.2">
      <c r="A85" s="167"/>
      <c r="B85" s="166" t="s">
        <v>238</v>
      </c>
      <c r="C85" s="904" t="s">
        <v>239</v>
      </c>
      <c r="D85" s="904"/>
      <c r="E85" s="904"/>
      <c r="F85" s="168" t="s">
        <v>31</v>
      </c>
      <c r="G85" s="168" t="s">
        <v>31</v>
      </c>
      <c r="H85" s="168" t="s">
        <v>31</v>
      </c>
      <c r="I85" s="168" t="s">
        <v>31</v>
      </c>
      <c r="J85" s="169">
        <v>11.3</v>
      </c>
      <c r="K85" s="168" t="s">
        <v>520</v>
      </c>
      <c r="L85" s="169">
        <v>6.36</v>
      </c>
      <c r="M85" s="170" t="s">
        <v>31</v>
      </c>
      <c r="N85" s="171" t="s">
        <v>31</v>
      </c>
      <c r="T85" s="137" t="s">
        <v>239</v>
      </c>
    </row>
    <row r="86" spans="1:24" s="132" customFormat="1" x14ac:dyDescent="0.2">
      <c r="A86" s="167"/>
      <c r="B86" s="166" t="s">
        <v>256</v>
      </c>
      <c r="C86" s="904" t="s">
        <v>257</v>
      </c>
      <c r="D86" s="904"/>
      <c r="E86" s="904"/>
      <c r="F86" s="168" t="s">
        <v>31</v>
      </c>
      <c r="G86" s="168" t="s">
        <v>31</v>
      </c>
      <c r="H86" s="168" t="s">
        <v>31</v>
      </c>
      <c r="I86" s="168" t="s">
        <v>31</v>
      </c>
      <c r="J86" s="169">
        <v>72.97</v>
      </c>
      <c r="K86" s="168" t="s">
        <v>31</v>
      </c>
      <c r="L86" s="169">
        <v>32.840000000000003</v>
      </c>
      <c r="M86" s="170" t="s">
        <v>31</v>
      </c>
      <c r="N86" s="171" t="s">
        <v>31</v>
      </c>
      <c r="T86" s="137" t="s">
        <v>257</v>
      </c>
    </row>
    <row r="87" spans="1:24" s="132" customFormat="1" x14ac:dyDescent="0.2">
      <c r="A87" s="167"/>
      <c r="B87" s="166" t="s">
        <v>31</v>
      </c>
      <c r="C87" s="904" t="s">
        <v>258</v>
      </c>
      <c r="D87" s="904"/>
      <c r="E87" s="904"/>
      <c r="F87" s="168" t="s">
        <v>241</v>
      </c>
      <c r="G87" s="168" t="s">
        <v>3120</v>
      </c>
      <c r="H87" s="168" t="s">
        <v>520</v>
      </c>
      <c r="I87" s="168" t="s">
        <v>3321</v>
      </c>
      <c r="J87" s="169" t="s">
        <v>31</v>
      </c>
      <c r="K87" s="168" t="s">
        <v>31</v>
      </c>
      <c r="L87" s="169" t="s">
        <v>31</v>
      </c>
      <c r="M87" s="170" t="s">
        <v>31</v>
      </c>
      <c r="N87" s="171" t="s">
        <v>31</v>
      </c>
      <c r="U87" s="137" t="s">
        <v>258</v>
      </c>
    </row>
    <row r="88" spans="1:24" s="132" customFormat="1" x14ac:dyDescent="0.2">
      <c r="A88" s="167"/>
      <c r="B88" s="166" t="s">
        <v>31</v>
      </c>
      <c r="C88" s="904" t="s">
        <v>240</v>
      </c>
      <c r="D88" s="904"/>
      <c r="E88" s="904"/>
      <c r="F88" s="168" t="s">
        <v>241</v>
      </c>
      <c r="G88" s="168" t="s">
        <v>1644</v>
      </c>
      <c r="H88" s="168" t="s">
        <v>520</v>
      </c>
      <c r="I88" s="168" t="s">
        <v>3322</v>
      </c>
      <c r="J88" s="169" t="s">
        <v>31</v>
      </c>
      <c r="K88" s="168" t="s">
        <v>31</v>
      </c>
      <c r="L88" s="169" t="s">
        <v>31</v>
      </c>
      <c r="M88" s="170" t="s">
        <v>31</v>
      </c>
      <c r="N88" s="171" t="s">
        <v>31</v>
      </c>
      <c r="U88" s="137" t="s">
        <v>240</v>
      </c>
    </row>
    <row r="89" spans="1:24" s="132" customFormat="1" x14ac:dyDescent="0.2">
      <c r="A89" s="167"/>
      <c r="B89" s="166" t="s">
        <v>31</v>
      </c>
      <c r="C89" s="917" t="s">
        <v>244</v>
      </c>
      <c r="D89" s="917"/>
      <c r="E89" s="917"/>
      <c r="F89" s="159" t="s">
        <v>31</v>
      </c>
      <c r="G89" s="159" t="s">
        <v>31</v>
      </c>
      <c r="H89" s="159" t="s">
        <v>31</v>
      </c>
      <c r="I89" s="159" t="s">
        <v>31</v>
      </c>
      <c r="J89" s="160">
        <v>268.27</v>
      </c>
      <c r="K89" s="159" t="s">
        <v>31</v>
      </c>
      <c r="L89" s="160">
        <v>142.69999999999999</v>
      </c>
      <c r="M89" s="161" t="s">
        <v>31</v>
      </c>
      <c r="N89" s="162" t="s">
        <v>31</v>
      </c>
      <c r="V89" s="137" t="s">
        <v>244</v>
      </c>
    </row>
    <row r="90" spans="1:24" s="132" customFormat="1" x14ac:dyDescent="0.2">
      <c r="A90" s="167"/>
      <c r="B90" s="166" t="s">
        <v>31</v>
      </c>
      <c r="C90" s="904" t="s">
        <v>245</v>
      </c>
      <c r="D90" s="904"/>
      <c r="E90" s="904"/>
      <c r="F90" s="168" t="s">
        <v>31</v>
      </c>
      <c r="G90" s="168" t="s">
        <v>31</v>
      </c>
      <c r="H90" s="168" t="s">
        <v>31</v>
      </c>
      <c r="I90" s="168" t="s">
        <v>31</v>
      </c>
      <c r="J90" s="169" t="s">
        <v>31</v>
      </c>
      <c r="K90" s="168" t="s">
        <v>31</v>
      </c>
      <c r="L90" s="169">
        <v>64.31</v>
      </c>
      <c r="M90" s="170" t="s">
        <v>31</v>
      </c>
      <c r="N90" s="171" t="s">
        <v>31</v>
      </c>
      <c r="U90" s="137" t="s">
        <v>245</v>
      </c>
    </row>
    <row r="91" spans="1:24" s="132" customFormat="1" ht="22.5" x14ac:dyDescent="0.2">
      <c r="A91" s="167"/>
      <c r="B91" s="166" t="s">
        <v>892</v>
      </c>
      <c r="C91" s="904" t="s">
        <v>893</v>
      </c>
      <c r="D91" s="904"/>
      <c r="E91" s="904"/>
      <c r="F91" s="168" t="s">
        <v>144</v>
      </c>
      <c r="G91" s="168" t="s">
        <v>248</v>
      </c>
      <c r="H91" s="168" t="s">
        <v>31</v>
      </c>
      <c r="I91" s="168" t="s">
        <v>248</v>
      </c>
      <c r="J91" s="169" t="s">
        <v>31</v>
      </c>
      <c r="K91" s="168" t="s">
        <v>31</v>
      </c>
      <c r="L91" s="169">
        <v>61.09</v>
      </c>
      <c r="M91" s="170" t="s">
        <v>31</v>
      </c>
      <c r="N91" s="171" t="s">
        <v>31</v>
      </c>
      <c r="U91" s="137" t="s">
        <v>893</v>
      </c>
    </row>
    <row r="92" spans="1:24" s="132" customFormat="1" ht="22.5" x14ac:dyDescent="0.2">
      <c r="A92" s="167"/>
      <c r="B92" s="166" t="s">
        <v>894</v>
      </c>
      <c r="C92" s="904" t="s">
        <v>895</v>
      </c>
      <c r="D92" s="904"/>
      <c r="E92" s="904"/>
      <c r="F92" s="168" t="s">
        <v>144</v>
      </c>
      <c r="G92" s="168" t="s">
        <v>554</v>
      </c>
      <c r="H92" s="168" t="s">
        <v>31</v>
      </c>
      <c r="I92" s="168" t="s">
        <v>554</v>
      </c>
      <c r="J92" s="169" t="s">
        <v>31</v>
      </c>
      <c r="K92" s="168" t="s">
        <v>31</v>
      </c>
      <c r="L92" s="169">
        <v>41.8</v>
      </c>
      <c r="M92" s="170" t="s">
        <v>31</v>
      </c>
      <c r="N92" s="171" t="s">
        <v>31</v>
      </c>
      <c r="U92" s="137" t="s">
        <v>895</v>
      </c>
    </row>
    <row r="93" spans="1:24" s="132" customFormat="1" x14ac:dyDescent="0.2">
      <c r="A93" s="172"/>
      <c r="B93" s="173"/>
      <c r="C93" s="918" t="s">
        <v>252</v>
      </c>
      <c r="D93" s="918"/>
      <c r="E93" s="918"/>
      <c r="F93" s="174" t="s">
        <v>31</v>
      </c>
      <c r="G93" s="174" t="s">
        <v>31</v>
      </c>
      <c r="H93" s="174" t="s">
        <v>31</v>
      </c>
      <c r="I93" s="174" t="s">
        <v>31</v>
      </c>
      <c r="J93" s="175" t="s">
        <v>31</v>
      </c>
      <c r="K93" s="174" t="s">
        <v>31</v>
      </c>
      <c r="L93" s="175">
        <v>245.59</v>
      </c>
      <c r="M93" s="161" t="s">
        <v>31</v>
      </c>
      <c r="N93" s="176" t="s">
        <v>31</v>
      </c>
      <c r="W93" s="137" t="s">
        <v>252</v>
      </c>
    </row>
    <row r="94" spans="1:24" s="132" customFormat="1" ht="22.5" x14ac:dyDescent="0.2">
      <c r="A94" s="157" t="s">
        <v>309</v>
      </c>
      <c r="B94" s="158" t="s">
        <v>3123</v>
      </c>
      <c r="C94" s="917" t="s">
        <v>3323</v>
      </c>
      <c r="D94" s="917"/>
      <c r="E94" s="917"/>
      <c r="F94" s="159" t="s">
        <v>744</v>
      </c>
      <c r="G94" s="159" t="s">
        <v>31</v>
      </c>
      <c r="H94" s="159" t="s">
        <v>31</v>
      </c>
      <c r="I94" s="159" t="s">
        <v>3324</v>
      </c>
      <c r="J94" s="160">
        <v>52.07</v>
      </c>
      <c r="K94" s="159" t="s">
        <v>787</v>
      </c>
      <c r="L94" s="160">
        <v>2437.81</v>
      </c>
      <c r="M94" s="161" t="s">
        <v>31</v>
      </c>
      <c r="N94" s="162" t="s">
        <v>31</v>
      </c>
      <c r="Q94" s="137" t="s">
        <v>3323</v>
      </c>
    </row>
    <row r="95" spans="1:24" s="132" customFormat="1" x14ac:dyDescent="0.2">
      <c r="A95" s="163"/>
      <c r="B95" s="164"/>
      <c r="C95" s="904" t="s">
        <v>3325</v>
      </c>
      <c r="D95" s="904"/>
      <c r="E95" s="904"/>
      <c r="F95" s="904"/>
      <c r="G95" s="904"/>
      <c r="H95" s="904"/>
      <c r="I95" s="904"/>
      <c r="J95" s="904"/>
      <c r="K95" s="904"/>
      <c r="L95" s="904"/>
      <c r="M95" s="904"/>
      <c r="N95" s="912"/>
      <c r="R95" s="137" t="s">
        <v>3325</v>
      </c>
    </row>
    <row r="96" spans="1:24" s="132" customFormat="1" x14ac:dyDescent="0.2">
      <c r="A96" s="163"/>
      <c r="B96" s="164"/>
      <c r="C96" s="904" t="s">
        <v>3326</v>
      </c>
      <c r="D96" s="904"/>
      <c r="E96" s="904"/>
      <c r="F96" s="904"/>
      <c r="G96" s="904"/>
      <c r="H96" s="904"/>
      <c r="I96" s="904"/>
      <c r="J96" s="904"/>
      <c r="K96" s="904"/>
      <c r="L96" s="904"/>
      <c r="M96" s="904"/>
      <c r="N96" s="912"/>
      <c r="X96" s="137" t="s">
        <v>3326</v>
      </c>
    </row>
    <row r="97" spans="1:23" s="132" customFormat="1" ht="22.5" x14ac:dyDescent="0.2">
      <c r="A97" s="165"/>
      <c r="B97" s="166" t="s">
        <v>789</v>
      </c>
      <c r="C97" s="904" t="s">
        <v>790</v>
      </c>
      <c r="D97" s="904"/>
      <c r="E97" s="904"/>
      <c r="F97" s="904"/>
      <c r="G97" s="904"/>
      <c r="H97" s="904"/>
      <c r="I97" s="904"/>
      <c r="J97" s="904"/>
      <c r="K97" s="904"/>
      <c r="L97" s="904"/>
      <c r="M97" s="904"/>
      <c r="N97" s="912"/>
      <c r="S97" s="137" t="s">
        <v>790</v>
      </c>
    </row>
    <row r="98" spans="1:23" s="132" customFormat="1" ht="22.5" x14ac:dyDescent="0.2">
      <c r="A98" s="157" t="s">
        <v>315</v>
      </c>
      <c r="B98" s="158" t="s">
        <v>3327</v>
      </c>
      <c r="C98" s="917" t="s">
        <v>3328</v>
      </c>
      <c r="D98" s="917"/>
      <c r="E98" s="917"/>
      <c r="F98" s="159" t="s">
        <v>650</v>
      </c>
      <c r="G98" s="159" t="s">
        <v>31</v>
      </c>
      <c r="H98" s="159" t="s">
        <v>31</v>
      </c>
      <c r="I98" s="159" t="s">
        <v>1701</v>
      </c>
      <c r="J98" s="160" t="s">
        <v>31</v>
      </c>
      <c r="K98" s="159" t="s">
        <v>31</v>
      </c>
      <c r="L98" s="160" t="s">
        <v>31</v>
      </c>
      <c r="M98" s="161" t="s">
        <v>31</v>
      </c>
      <c r="N98" s="162" t="s">
        <v>31</v>
      </c>
      <c r="Q98" s="137" t="s">
        <v>3328</v>
      </c>
    </row>
    <row r="99" spans="1:23" s="132" customFormat="1" x14ac:dyDescent="0.2">
      <c r="A99" s="163"/>
      <c r="B99" s="164"/>
      <c r="C99" s="904" t="s">
        <v>3329</v>
      </c>
      <c r="D99" s="904"/>
      <c r="E99" s="904"/>
      <c r="F99" s="904"/>
      <c r="G99" s="904"/>
      <c r="H99" s="904"/>
      <c r="I99" s="904"/>
      <c r="J99" s="904"/>
      <c r="K99" s="904"/>
      <c r="L99" s="904"/>
      <c r="M99" s="904"/>
      <c r="N99" s="912"/>
      <c r="R99" s="137" t="s">
        <v>3329</v>
      </c>
    </row>
    <row r="100" spans="1:23" s="132" customFormat="1" ht="33.75" x14ac:dyDescent="0.2">
      <c r="A100" s="165"/>
      <c r="B100" s="166" t="s">
        <v>518</v>
      </c>
      <c r="C100" s="904" t="s">
        <v>2892</v>
      </c>
      <c r="D100" s="904"/>
      <c r="E100" s="904"/>
      <c r="F100" s="904"/>
      <c r="G100" s="904"/>
      <c r="H100" s="904"/>
      <c r="I100" s="904"/>
      <c r="J100" s="904"/>
      <c r="K100" s="904"/>
      <c r="L100" s="904"/>
      <c r="M100" s="904"/>
      <c r="N100" s="912"/>
      <c r="S100" s="137" t="s">
        <v>2892</v>
      </c>
    </row>
    <row r="101" spans="1:23" s="132" customFormat="1" x14ac:dyDescent="0.2">
      <c r="A101" s="167"/>
      <c r="B101" s="166" t="s">
        <v>225</v>
      </c>
      <c r="C101" s="904" t="s">
        <v>255</v>
      </c>
      <c r="D101" s="904"/>
      <c r="E101" s="904"/>
      <c r="F101" s="168" t="s">
        <v>31</v>
      </c>
      <c r="G101" s="168" t="s">
        <v>31</v>
      </c>
      <c r="H101" s="168" t="s">
        <v>31</v>
      </c>
      <c r="I101" s="168" t="s">
        <v>31</v>
      </c>
      <c r="J101" s="169">
        <v>103.02</v>
      </c>
      <c r="K101" s="168" t="s">
        <v>520</v>
      </c>
      <c r="L101" s="169">
        <v>47.65</v>
      </c>
      <c r="M101" s="170" t="s">
        <v>31</v>
      </c>
      <c r="N101" s="171" t="s">
        <v>31</v>
      </c>
      <c r="T101" s="137" t="s">
        <v>255</v>
      </c>
    </row>
    <row r="102" spans="1:23" s="132" customFormat="1" x14ac:dyDescent="0.2">
      <c r="A102" s="167"/>
      <c r="B102" s="166" t="s">
        <v>235</v>
      </c>
      <c r="C102" s="904" t="s">
        <v>236</v>
      </c>
      <c r="D102" s="904"/>
      <c r="E102" s="904"/>
      <c r="F102" s="168" t="s">
        <v>31</v>
      </c>
      <c r="G102" s="168" t="s">
        <v>31</v>
      </c>
      <c r="H102" s="168" t="s">
        <v>31</v>
      </c>
      <c r="I102" s="168" t="s">
        <v>31</v>
      </c>
      <c r="J102" s="169">
        <v>66.92</v>
      </c>
      <c r="K102" s="168" t="s">
        <v>520</v>
      </c>
      <c r="L102" s="169">
        <v>30.95</v>
      </c>
      <c r="M102" s="170" t="s">
        <v>31</v>
      </c>
      <c r="N102" s="171" t="s">
        <v>31</v>
      </c>
      <c r="T102" s="137" t="s">
        <v>236</v>
      </c>
    </row>
    <row r="103" spans="1:23" s="132" customFormat="1" x14ac:dyDescent="0.2">
      <c r="A103" s="167"/>
      <c r="B103" s="166" t="s">
        <v>238</v>
      </c>
      <c r="C103" s="904" t="s">
        <v>239</v>
      </c>
      <c r="D103" s="904"/>
      <c r="E103" s="904"/>
      <c r="F103" s="168" t="s">
        <v>31</v>
      </c>
      <c r="G103" s="168" t="s">
        <v>31</v>
      </c>
      <c r="H103" s="168" t="s">
        <v>31</v>
      </c>
      <c r="I103" s="168" t="s">
        <v>31</v>
      </c>
      <c r="J103" s="169">
        <v>7.79</v>
      </c>
      <c r="K103" s="168" t="s">
        <v>520</v>
      </c>
      <c r="L103" s="169">
        <v>3.6</v>
      </c>
      <c r="M103" s="170" t="s">
        <v>31</v>
      </c>
      <c r="N103" s="171" t="s">
        <v>31</v>
      </c>
      <c r="T103" s="137" t="s">
        <v>239</v>
      </c>
    </row>
    <row r="104" spans="1:23" s="132" customFormat="1" x14ac:dyDescent="0.2">
      <c r="A104" s="167"/>
      <c r="B104" s="166" t="s">
        <v>256</v>
      </c>
      <c r="C104" s="904" t="s">
        <v>257</v>
      </c>
      <c r="D104" s="904"/>
      <c r="E104" s="904"/>
      <c r="F104" s="168" t="s">
        <v>31</v>
      </c>
      <c r="G104" s="168" t="s">
        <v>31</v>
      </c>
      <c r="H104" s="168" t="s">
        <v>31</v>
      </c>
      <c r="I104" s="168" t="s">
        <v>31</v>
      </c>
      <c r="J104" s="169">
        <v>72.97</v>
      </c>
      <c r="K104" s="168" t="s">
        <v>31</v>
      </c>
      <c r="L104" s="169">
        <v>27</v>
      </c>
      <c r="M104" s="170" t="s">
        <v>31</v>
      </c>
      <c r="N104" s="171" t="s">
        <v>31</v>
      </c>
      <c r="T104" s="137" t="s">
        <v>257</v>
      </c>
    </row>
    <row r="105" spans="1:23" s="132" customFormat="1" x14ac:dyDescent="0.2">
      <c r="A105" s="167"/>
      <c r="B105" s="166" t="s">
        <v>31</v>
      </c>
      <c r="C105" s="904" t="s">
        <v>258</v>
      </c>
      <c r="D105" s="904"/>
      <c r="E105" s="904"/>
      <c r="F105" s="168" t="s">
        <v>241</v>
      </c>
      <c r="G105" s="168" t="s">
        <v>3120</v>
      </c>
      <c r="H105" s="168" t="s">
        <v>520</v>
      </c>
      <c r="I105" s="168" t="s">
        <v>3330</v>
      </c>
      <c r="J105" s="169" t="s">
        <v>31</v>
      </c>
      <c r="K105" s="168" t="s">
        <v>31</v>
      </c>
      <c r="L105" s="169" t="s">
        <v>31</v>
      </c>
      <c r="M105" s="170" t="s">
        <v>31</v>
      </c>
      <c r="N105" s="171" t="s">
        <v>31</v>
      </c>
      <c r="U105" s="137" t="s">
        <v>258</v>
      </c>
    </row>
    <row r="106" spans="1:23" s="132" customFormat="1" x14ac:dyDescent="0.2">
      <c r="A106" s="167"/>
      <c r="B106" s="166" t="s">
        <v>31</v>
      </c>
      <c r="C106" s="904" t="s">
        <v>240</v>
      </c>
      <c r="D106" s="904"/>
      <c r="E106" s="904"/>
      <c r="F106" s="168" t="s">
        <v>241</v>
      </c>
      <c r="G106" s="168" t="s">
        <v>3331</v>
      </c>
      <c r="H106" s="168" t="s">
        <v>520</v>
      </c>
      <c r="I106" s="168" t="s">
        <v>3332</v>
      </c>
      <c r="J106" s="169" t="s">
        <v>31</v>
      </c>
      <c r="K106" s="168" t="s">
        <v>31</v>
      </c>
      <c r="L106" s="169" t="s">
        <v>31</v>
      </c>
      <c r="M106" s="170" t="s">
        <v>31</v>
      </c>
      <c r="N106" s="171" t="s">
        <v>31</v>
      </c>
      <c r="U106" s="137" t="s">
        <v>240</v>
      </c>
    </row>
    <row r="107" spans="1:23" s="132" customFormat="1" x14ac:dyDescent="0.2">
      <c r="A107" s="167"/>
      <c r="B107" s="166" t="s">
        <v>31</v>
      </c>
      <c r="C107" s="917" t="s">
        <v>244</v>
      </c>
      <c r="D107" s="917"/>
      <c r="E107" s="917"/>
      <c r="F107" s="159" t="s">
        <v>31</v>
      </c>
      <c r="G107" s="159" t="s">
        <v>31</v>
      </c>
      <c r="H107" s="159" t="s">
        <v>31</v>
      </c>
      <c r="I107" s="159" t="s">
        <v>31</v>
      </c>
      <c r="J107" s="160">
        <v>242.91</v>
      </c>
      <c r="K107" s="159" t="s">
        <v>31</v>
      </c>
      <c r="L107" s="160">
        <v>105.6</v>
      </c>
      <c r="M107" s="161" t="s">
        <v>31</v>
      </c>
      <c r="N107" s="162" t="s">
        <v>31</v>
      </c>
      <c r="V107" s="137" t="s">
        <v>244</v>
      </c>
    </row>
    <row r="108" spans="1:23" s="132" customFormat="1" x14ac:dyDescent="0.2">
      <c r="A108" s="167"/>
      <c r="B108" s="166" t="s">
        <v>31</v>
      </c>
      <c r="C108" s="904" t="s">
        <v>245</v>
      </c>
      <c r="D108" s="904"/>
      <c r="E108" s="904"/>
      <c r="F108" s="168" t="s">
        <v>31</v>
      </c>
      <c r="G108" s="168" t="s">
        <v>31</v>
      </c>
      <c r="H108" s="168" t="s">
        <v>31</v>
      </c>
      <c r="I108" s="168" t="s">
        <v>31</v>
      </c>
      <c r="J108" s="169" t="s">
        <v>31</v>
      </c>
      <c r="K108" s="168" t="s">
        <v>31</v>
      </c>
      <c r="L108" s="169">
        <v>51.25</v>
      </c>
      <c r="M108" s="170" t="s">
        <v>31</v>
      </c>
      <c r="N108" s="171" t="s">
        <v>31</v>
      </c>
      <c r="U108" s="137" t="s">
        <v>245</v>
      </c>
    </row>
    <row r="109" spans="1:23" s="132" customFormat="1" ht="22.5" x14ac:dyDescent="0.2">
      <c r="A109" s="167"/>
      <c r="B109" s="166" t="s">
        <v>892</v>
      </c>
      <c r="C109" s="904" t="s">
        <v>893</v>
      </c>
      <c r="D109" s="904"/>
      <c r="E109" s="904"/>
      <c r="F109" s="168" t="s">
        <v>144</v>
      </c>
      <c r="G109" s="168" t="s">
        <v>248</v>
      </c>
      <c r="H109" s="168" t="s">
        <v>31</v>
      </c>
      <c r="I109" s="168" t="s">
        <v>248</v>
      </c>
      <c r="J109" s="169" t="s">
        <v>31</v>
      </c>
      <c r="K109" s="168" t="s">
        <v>31</v>
      </c>
      <c r="L109" s="169">
        <v>48.69</v>
      </c>
      <c r="M109" s="170" t="s">
        <v>31</v>
      </c>
      <c r="N109" s="171" t="s">
        <v>31</v>
      </c>
      <c r="U109" s="137" t="s">
        <v>893</v>
      </c>
    </row>
    <row r="110" spans="1:23" s="132" customFormat="1" ht="22.5" x14ac:dyDescent="0.2">
      <c r="A110" s="167"/>
      <c r="B110" s="166" t="s">
        <v>894</v>
      </c>
      <c r="C110" s="904" t="s">
        <v>895</v>
      </c>
      <c r="D110" s="904"/>
      <c r="E110" s="904"/>
      <c r="F110" s="168" t="s">
        <v>144</v>
      </c>
      <c r="G110" s="168" t="s">
        <v>554</v>
      </c>
      <c r="H110" s="168" t="s">
        <v>31</v>
      </c>
      <c r="I110" s="168" t="s">
        <v>554</v>
      </c>
      <c r="J110" s="169" t="s">
        <v>31</v>
      </c>
      <c r="K110" s="168" t="s">
        <v>31</v>
      </c>
      <c r="L110" s="169">
        <v>33.31</v>
      </c>
      <c r="M110" s="170" t="s">
        <v>31</v>
      </c>
      <c r="N110" s="171" t="s">
        <v>31</v>
      </c>
      <c r="U110" s="137" t="s">
        <v>895</v>
      </c>
    </row>
    <row r="111" spans="1:23" s="132" customFormat="1" x14ac:dyDescent="0.2">
      <c r="A111" s="172"/>
      <c r="B111" s="173"/>
      <c r="C111" s="918" t="s">
        <v>252</v>
      </c>
      <c r="D111" s="918"/>
      <c r="E111" s="918"/>
      <c r="F111" s="174" t="s">
        <v>31</v>
      </c>
      <c r="G111" s="174" t="s">
        <v>31</v>
      </c>
      <c r="H111" s="174" t="s">
        <v>31</v>
      </c>
      <c r="I111" s="174" t="s">
        <v>31</v>
      </c>
      <c r="J111" s="175" t="s">
        <v>31</v>
      </c>
      <c r="K111" s="174" t="s">
        <v>31</v>
      </c>
      <c r="L111" s="175">
        <v>187.6</v>
      </c>
      <c r="M111" s="161" t="s">
        <v>31</v>
      </c>
      <c r="N111" s="176" t="s">
        <v>31</v>
      </c>
      <c r="W111" s="137" t="s">
        <v>252</v>
      </c>
    </row>
    <row r="112" spans="1:23" s="132" customFormat="1" ht="22.5" x14ac:dyDescent="0.2">
      <c r="A112" s="157" t="s">
        <v>318</v>
      </c>
      <c r="B112" s="158" t="s">
        <v>3123</v>
      </c>
      <c r="C112" s="917" t="s">
        <v>3333</v>
      </c>
      <c r="D112" s="917"/>
      <c r="E112" s="917"/>
      <c r="F112" s="159" t="s">
        <v>744</v>
      </c>
      <c r="G112" s="159" t="s">
        <v>31</v>
      </c>
      <c r="H112" s="159" t="s">
        <v>31</v>
      </c>
      <c r="I112" s="159" t="s">
        <v>3334</v>
      </c>
      <c r="J112" s="160">
        <v>25.92</v>
      </c>
      <c r="K112" s="159" t="s">
        <v>787</v>
      </c>
      <c r="L112" s="160">
        <v>997.79</v>
      </c>
      <c r="M112" s="161" t="s">
        <v>31</v>
      </c>
      <c r="N112" s="162" t="s">
        <v>31</v>
      </c>
      <c r="Q112" s="137" t="s">
        <v>3333</v>
      </c>
    </row>
    <row r="113" spans="1:24" s="132" customFormat="1" x14ac:dyDescent="0.2">
      <c r="A113" s="163"/>
      <c r="B113" s="164"/>
      <c r="C113" s="904" t="s">
        <v>3335</v>
      </c>
      <c r="D113" s="904"/>
      <c r="E113" s="904"/>
      <c r="F113" s="904"/>
      <c r="G113" s="904"/>
      <c r="H113" s="904"/>
      <c r="I113" s="904"/>
      <c r="J113" s="904"/>
      <c r="K113" s="904"/>
      <c r="L113" s="904"/>
      <c r="M113" s="904"/>
      <c r="N113" s="912"/>
      <c r="R113" s="137" t="s">
        <v>3335</v>
      </c>
    </row>
    <row r="114" spans="1:24" s="132" customFormat="1" x14ac:dyDescent="0.2">
      <c r="A114" s="163"/>
      <c r="B114" s="164"/>
      <c r="C114" s="904" t="s">
        <v>3336</v>
      </c>
      <c r="D114" s="904"/>
      <c r="E114" s="904"/>
      <c r="F114" s="904"/>
      <c r="G114" s="904"/>
      <c r="H114" s="904"/>
      <c r="I114" s="904"/>
      <c r="J114" s="904"/>
      <c r="K114" s="904"/>
      <c r="L114" s="904"/>
      <c r="M114" s="904"/>
      <c r="N114" s="912"/>
      <c r="X114" s="137" t="s">
        <v>3336</v>
      </c>
    </row>
    <row r="115" spans="1:24" s="132" customFormat="1" ht="22.5" x14ac:dyDescent="0.2">
      <c r="A115" s="165"/>
      <c r="B115" s="166" t="s">
        <v>789</v>
      </c>
      <c r="C115" s="904" t="s">
        <v>790</v>
      </c>
      <c r="D115" s="904"/>
      <c r="E115" s="904"/>
      <c r="F115" s="904"/>
      <c r="G115" s="904"/>
      <c r="H115" s="904"/>
      <c r="I115" s="904"/>
      <c r="J115" s="904"/>
      <c r="K115" s="904"/>
      <c r="L115" s="904"/>
      <c r="M115" s="904"/>
      <c r="N115" s="912"/>
      <c r="S115" s="137" t="s">
        <v>790</v>
      </c>
    </row>
    <row r="116" spans="1:24" s="132" customFormat="1" ht="22.5" x14ac:dyDescent="0.2">
      <c r="A116" s="157" t="s">
        <v>323</v>
      </c>
      <c r="B116" s="158" t="s">
        <v>3337</v>
      </c>
      <c r="C116" s="917" t="s">
        <v>3338</v>
      </c>
      <c r="D116" s="917"/>
      <c r="E116" s="917"/>
      <c r="F116" s="159" t="s">
        <v>650</v>
      </c>
      <c r="G116" s="159" t="s">
        <v>31</v>
      </c>
      <c r="H116" s="159" t="s">
        <v>31</v>
      </c>
      <c r="I116" s="159" t="s">
        <v>629</v>
      </c>
      <c r="J116" s="160" t="s">
        <v>31</v>
      </c>
      <c r="K116" s="159" t="s">
        <v>31</v>
      </c>
      <c r="L116" s="160" t="s">
        <v>31</v>
      </c>
      <c r="M116" s="161" t="s">
        <v>31</v>
      </c>
      <c r="N116" s="162" t="s">
        <v>31</v>
      </c>
      <c r="Q116" s="137" t="s">
        <v>3338</v>
      </c>
    </row>
    <row r="117" spans="1:24" s="132" customFormat="1" x14ac:dyDescent="0.2">
      <c r="A117" s="163"/>
      <c r="B117" s="164"/>
      <c r="C117" s="904" t="s">
        <v>3339</v>
      </c>
      <c r="D117" s="904"/>
      <c r="E117" s="904"/>
      <c r="F117" s="904"/>
      <c r="G117" s="904"/>
      <c r="H117" s="904"/>
      <c r="I117" s="904"/>
      <c r="J117" s="904"/>
      <c r="K117" s="904"/>
      <c r="L117" s="904"/>
      <c r="M117" s="904"/>
      <c r="N117" s="912"/>
      <c r="R117" s="137" t="s">
        <v>3339</v>
      </c>
    </row>
    <row r="118" spans="1:24" s="132" customFormat="1" ht="33.75" x14ac:dyDescent="0.2">
      <c r="A118" s="165"/>
      <c r="B118" s="166" t="s">
        <v>518</v>
      </c>
      <c r="C118" s="904" t="s">
        <v>2892</v>
      </c>
      <c r="D118" s="904"/>
      <c r="E118" s="904"/>
      <c r="F118" s="904"/>
      <c r="G118" s="904"/>
      <c r="H118" s="904"/>
      <c r="I118" s="904"/>
      <c r="J118" s="904"/>
      <c r="K118" s="904"/>
      <c r="L118" s="904"/>
      <c r="M118" s="904"/>
      <c r="N118" s="912"/>
      <c r="S118" s="137" t="s">
        <v>2892</v>
      </c>
    </row>
    <row r="119" spans="1:24" s="132" customFormat="1" x14ac:dyDescent="0.2">
      <c r="A119" s="167"/>
      <c r="B119" s="166" t="s">
        <v>225</v>
      </c>
      <c r="C119" s="904" t="s">
        <v>255</v>
      </c>
      <c r="D119" s="904"/>
      <c r="E119" s="904"/>
      <c r="F119" s="168" t="s">
        <v>31</v>
      </c>
      <c r="G119" s="168" t="s">
        <v>31</v>
      </c>
      <c r="H119" s="168" t="s">
        <v>31</v>
      </c>
      <c r="I119" s="168" t="s">
        <v>31</v>
      </c>
      <c r="J119" s="169">
        <v>3.85</v>
      </c>
      <c r="K119" s="168" t="s">
        <v>520</v>
      </c>
      <c r="L119" s="169">
        <v>3.13</v>
      </c>
      <c r="M119" s="170" t="s">
        <v>31</v>
      </c>
      <c r="N119" s="171" t="s">
        <v>31</v>
      </c>
      <c r="T119" s="137" t="s">
        <v>255</v>
      </c>
    </row>
    <row r="120" spans="1:24" s="132" customFormat="1" x14ac:dyDescent="0.2">
      <c r="A120" s="167"/>
      <c r="B120" s="166" t="s">
        <v>235</v>
      </c>
      <c r="C120" s="904" t="s">
        <v>236</v>
      </c>
      <c r="D120" s="904"/>
      <c r="E120" s="904"/>
      <c r="F120" s="168" t="s">
        <v>31</v>
      </c>
      <c r="G120" s="168" t="s">
        <v>31</v>
      </c>
      <c r="H120" s="168" t="s">
        <v>31</v>
      </c>
      <c r="I120" s="168" t="s">
        <v>31</v>
      </c>
      <c r="J120" s="169">
        <v>1.31</v>
      </c>
      <c r="K120" s="168" t="s">
        <v>520</v>
      </c>
      <c r="L120" s="169">
        <v>1.06</v>
      </c>
      <c r="M120" s="170" t="s">
        <v>31</v>
      </c>
      <c r="N120" s="171" t="s">
        <v>31</v>
      </c>
      <c r="T120" s="137" t="s">
        <v>236</v>
      </c>
    </row>
    <row r="121" spans="1:24" s="132" customFormat="1" x14ac:dyDescent="0.2">
      <c r="A121" s="167"/>
      <c r="B121" s="166" t="s">
        <v>238</v>
      </c>
      <c r="C121" s="904" t="s">
        <v>239</v>
      </c>
      <c r="D121" s="904"/>
      <c r="E121" s="904"/>
      <c r="F121" s="168" t="s">
        <v>31</v>
      </c>
      <c r="G121" s="168" t="s">
        <v>31</v>
      </c>
      <c r="H121" s="168" t="s">
        <v>31</v>
      </c>
      <c r="I121" s="168" t="s">
        <v>31</v>
      </c>
      <c r="J121" s="169">
        <v>0.23</v>
      </c>
      <c r="K121" s="168" t="s">
        <v>520</v>
      </c>
      <c r="L121" s="169">
        <v>0.19</v>
      </c>
      <c r="M121" s="170" t="s">
        <v>31</v>
      </c>
      <c r="N121" s="171" t="s">
        <v>31</v>
      </c>
      <c r="T121" s="137" t="s">
        <v>239</v>
      </c>
    </row>
    <row r="122" spans="1:24" s="132" customFormat="1" x14ac:dyDescent="0.2">
      <c r="A122" s="167"/>
      <c r="B122" s="166" t="s">
        <v>256</v>
      </c>
      <c r="C122" s="904" t="s">
        <v>257</v>
      </c>
      <c r="D122" s="904"/>
      <c r="E122" s="904"/>
      <c r="F122" s="168" t="s">
        <v>31</v>
      </c>
      <c r="G122" s="168" t="s">
        <v>31</v>
      </c>
      <c r="H122" s="168" t="s">
        <v>31</v>
      </c>
      <c r="I122" s="168" t="s">
        <v>31</v>
      </c>
      <c r="J122" s="169">
        <v>0.08</v>
      </c>
      <c r="K122" s="168" t="s">
        <v>31</v>
      </c>
      <c r="L122" s="169">
        <v>0.05</v>
      </c>
      <c r="M122" s="170" t="s">
        <v>31</v>
      </c>
      <c r="N122" s="171" t="s">
        <v>31</v>
      </c>
      <c r="T122" s="137" t="s">
        <v>257</v>
      </c>
    </row>
    <row r="123" spans="1:24" s="132" customFormat="1" x14ac:dyDescent="0.2">
      <c r="A123" s="167"/>
      <c r="B123" s="166" t="s">
        <v>31</v>
      </c>
      <c r="C123" s="904" t="s">
        <v>258</v>
      </c>
      <c r="D123" s="904"/>
      <c r="E123" s="904"/>
      <c r="F123" s="168" t="s">
        <v>241</v>
      </c>
      <c r="G123" s="168" t="s">
        <v>3340</v>
      </c>
      <c r="H123" s="168" t="s">
        <v>520</v>
      </c>
      <c r="I123" s="168" t="s">
        <v>1991</v>
      </c>
      <c r="J123" s="169" t="s">
        <v>31</v>
      </c>
      <c r="K123" s="168" t="s">
        <v>31</v>
      </c>
      <c r="L123" s="169" t="s">
        <v>31</v>
      </c>
      <c r="M123" s="170" t="s">
        <v>31</v>
      </c>
      <c r="N123" s="171" t="s">
        <v>31</v>
      </c>
      <c r="U123" s="137" t="s">
        <v>258</v>
      </c>
    </row>
    <row r="124" spans="1:24" s="132" customFormat="1" x14ac:dyDescent="0.2">
      <c r="A124" s="167"/>
      <c r="B124" s="166" t="s">
        <v>31</v>
      </c>
      <c r="C124" s="904" t="s">
        <v>240</v>
      </c>
      <c r="D124" s="904"/>
      <c r="E124" s="904"/>
      <c r="F124" s="168" t="s">
        <v>241</v>
      </c>
      <c r="G124" s="168" t="s">
        <v>925</v>
      </c>
      <c r="H124" s="168" t="s">
        <v>520</v>
      </c>
      <c r="I124" s="168" t="s">
        <v>1319</v>
      </c>
      <c r="J124" s="169" t="s">
        <v>31</v>
      </c>
      <c r="K124" s="168" t="s">
        <v>31</v>
      </c>
      <c r="L124" s="169" t="s">
        <v>31</v>
      </c>
      <c r="M124" s="170" t="s">
        <v>31</v>
      </c>
      <c r="N124" s="171" t="s">
        <v>31</v>
      </c>
      <c r="U124" s="137" t="s">
        <v>240</v>
      </c>
    </row>
    <row r="125" spans="1:24" s="132" customFormat="1" x14ac:dyDescent="0.2">
      <c r="A125" s="167"/>
      <c r="B125" s="166" t="s">
        <v>31</v>
      </c>
      <c r="C125" s="917" t="s">
        <v>244</v>
      </c>
      <c r="D125" s="917"/>
      <c r="E125" s="917"/>
      <c r="F125" s="159" t="s">
        <v>31</v>
      </c>
      <c r="G125" s="159" t="s">
        <v>31</v>
      </c>
      <c r="H125" s="159" t="s">
        <v>31</v>
      </c>
      <c r="I125" s="159" t="s">
        <v>31</v>
      </c>
      <c r="J125" s="160">
        <v>5.24</v>
      </c>
      <c r="K125" s="159" t="s">
        <v>31</v>
      </c>
      <c r="L125" s="160">
        <v>4.24</v>
      </c>
      <c r="M125" s="161" t="s">
        <v>31</v>
      </c>
      <c r="N125" s="162" t="s">
        <v>31</v>
      </c>
      <c r="V125" s="137" t="s">
        <v>244</v>
      </c>
    </row>
    <row r="126" spans="1:24" s="132" customFormat="1" x14ac:dyDescent="0.2">
      <c r="A126" s="167"/>
      <c r="B126" s="166" t="s">
        <v>31</v>
      </c>
      <c r="C126" s="904" t="s">
        <v>245</v>
      </c>
      <c r="D126" s="904"/>
      <c r="E126" s="904"/>
      <c r="F126" s="168" t="s">
        <v>31</v>
      </c>
      <c r="G126" s="168" t="s">
        <v>31</v>
      </c>
      <c r="H126" s="168" t="s">
        <v>31</v>
      </c>
      <c r="I126" s="168" t="s">
        <v>31</v>
      </c>
      <c r="J126" s="169" t="s">
        <v>31</v>
      </c>
      <c r="K126" s="168" t="s">
        <v>31</v>
      </c>
      <c r="L126" s="169">
        <v>3.32</v>
      </c>
      <c r="M126" s="170" t="s">
        <v>31</v>
      </c>
      <c r="N126" s="171" t="s">
        <v>31</v>
      </c>
      <c r="U126" s="137" t="s">
        <v>245</v>
      </c>
    </row>
    <row r="127" spans="1:24" s="132" customFormat="1" ht="22.5" x14ac:dyDescent="0.2">
      <c r="A127" s="167"/>
      <c r="B127" s="166" t="s">
        <v>892</v>
      </c>
      <c r="C127" s="904" t="s">
        <v>893</v>
      </c>
      <c r="D127" s="904"/>
      <c r="E127" s="904"/>
      <c r="F127" s="168" t="s">
        <v>144</v>
      </c>
      <c r="G127" s="168" t="s">
        <v>248</v>
      </c>
      <c r="H127" s="168" t="s">
        <v>31</v>
      </c>
      <c r="I127" s="168" t="s">
        <v>248</v>
      </c>
      <c r="J127" s="169" t="s">
        <v>31</v>
      </c>
      <c r="K127" s="168" t="s">
        <v>31</v>
      </c>
      <c r="L127" s="169">
        <v>3.15</v>
      </c>
      <c r="M127" s="170" t="s">
        <v>31</v>
      </c>
      <c r="N127" s="171" t="s">
        <v>31</v>
      </c>
      <c r="U127" s="137" t="s">
        <v>893</v>
      </c>
    </row>
    <row r="128" spans="1:24" s="132" customFormat="1" ht="22.5" x14ac:dyDescent="0.2">
      <c r="A128" s="167"/>
      <c r="B128" s="166" t="s">
        <v>894</v>
      </c>
      <c r="C128" s="904" t="s">
        <v>895</v>
      </c>
      <c r="D128" s="904"/>
      <c r="E128" s="904"/>
      <c r="F128" s="168" t="s">
        <v>144</v>
      </c>
      <c r="G128" s="168" t="s">
        <v>554</v>
      </c>
      <c r="H128" s="168" t="s">
        <v>31</v>
      </c>
      <c r="I128" s="168" t="s">
        <v>554</v>
      </c>
      <c r="J128" s="169" t="s">
        <v>31</v>
      </c>
      <c r="K128" s="168" t="s">
        <v>31</v>
      </c>
      <c r="L128" s="169">
        <v>2.16</v>
      </c>
      <c r="M128" s="170" t="s">
        <v>31</v>
      </c>
      <c r="N128" s="171" t="s">
        <v>31</v>
      </c>
      <c r="U128" s="137" t="s">
        <v>895</v>
      </c>
    </row>
    <row r="129" spans="1:23" s="132" customFormat="1" x14ac:dyDescent="0.2">
      <c r="A129" s="172"/>
      <c r="B129" s="173"/>
      <c r="C129" s="918" t="s">
        <v>252</v>
      </c>
      <c r="D129" s="918"/>
      <c r="E129" s="918"/>
      <c r="F129" s="174" t="s">
        <v>31</v>
      </c>
      <c r="G129" s="174" t="s">
        <v>31</v>
      </c>
      <c r="H129" s="174" t="s">
        <v>31</v>
      </c>
      <c r="I129" s="174" t="s">
        <v>31</v>
      </c>
      <c r="J129" s="175" t="s">
        <v>31</v>
      </c>
      <c r="K129" s="174" t="s">
        <v>31</v>
      </c>
      <c r="L129" s="175">
        <v>9.5500000000000007</v>
      </c>
      <c r="M129" s="161" t="s">
        <v>31</v>
      </c>
      <c r="N129" s="176" t="s">
        <v>31</v>
      </c>
      <c r="W129" s="137" t="s">
        <v>252</v>
      </c>
    </row>
    <row r="130" spans="1:23" s="132" customFormat="1" ht="22.5" x14ac:dyDescent="0.2">
      <c r="A130" s="157" t="s">
        <v>328</v>
      </c>
      <c r="B130" s="158" t="s">
        <v>3341</v>
      </c>
      <c r="C130" s="917" t="s">
        <v>3342</v>
      </c>
      <c r="D130" s="917"/>
      <c r="E130" s="917"/>
      <c r="F130" s="159" t="s">
        <v>178</v>
      </c>
      <c r="G130" s="159" t="s">
        <v>31</v>
      </c>
      <c r="H130" s="159" t="s">
        <v>31</v>
      </c>
      <c r="I130" s="159" t="s">
        <v>225</v>
      </c>
      <c r="J130" s="160">
        <v>376.94</v>
      </c>
      <c r="K130" s="159" t="s">
        <v>31</v>
      </c>
      <c r="L130" s="160">
        <v>376.94</v>
      </c>
      <c r="M130" s="161" t="s">
        <v>31</v>
      </c>
      <c r="N130" s="162" t="s">
        <v>31</v>
      </c>
      <c r="Q130" s="137" t="s">
        <v>3342</v>
      </c>
    </row>
    <row r="131" spans="1:23" s="132" customFormat="1" ht="22.5" x14ac:dyDescent="0.2">
      <c r="A131" s="157" t="s">
        <v>336</v>
      </c>
      <c r="B131" s="158" t="s">
        <v>3343</v>
      </c>
      <c r="C131" s="917" t="s">
        <v>3344</v>
      </c>
      <c r="D131" s="917"/>
      <c r="E131" s="917"/>
      <c r="F131" s="159" t="s">
        <v>3071</v>
      </c>
      <c r="G131" s="159" t="s">
        <v>31</v>
      </c>
      <c r="H131" s="159" t="s">
        <v>31</v>
      </c>
      <c r="I131" s="159" t="s">
        <v>851</v>
      </c>
      <c r="J131" s="160" t="s">
        <v>31</v>
      </c>
      <c r="K131" s="159" t="s">
        <v>31</v>
      </c>
      <c r="L131" s="160" t="s">
        <v>31</v>
      </c>
      <c r="M131" s="161" t="s">
        <v>31</v>
      </c>
      <c r="N131" s="162" t="s">
        <v>31</v>
      </c>
      <c r="Q131" s="137" t="s">
        <v>3344</v>
      </c>
    </row>
    <row r="132" spans="1:23" s="132" customFormat="1" x14ac:dyDescent="0.2">
      <c r="A132" s="163"/>
      <c r="B132" s="164"/>
      <c r="C132" s="904" t="s">
        <v>3345</v>
      </c>
      <c r="D132" s="904"/>
      <c r="E132" s="904"/>
      <c r="F132" s="904"/>
      <c r="G132" s="904"/>
      <c r="H132" s="904"/>
      <c r="I132" s="904"/>
      <c r="J132" s="904"/>
      <c r="K132" s="904"/>
      <c r="L132" s="904"/>
      <c r="M132" s="904"/>
      <c r="N132" s="912"/>
      <c r="R132" s="137" t="s">
        <v>3345</v>
      </c>
    </row>
    <row r="133" spans="1:23" s="132" customFormat="1" ht="33.75" x14ac:dyDescent="0.2">
      <c r="A133" s="165"/>
      <c r="B133" s="166" t="s">
        <v>518</v>
      </c>
      <c r="C133" s="904" t="s">
        <v>2892</v>
      </c>
      <c r="D133" s="904"/>
      <c r="E133" s="904"/>
      <c r="F133" s="904"/>
      <c r="G133" s="904"/>
      <c r="H133" s="904"/>
      <c r="I133" s="904"/>
      <c r="J133" s="904"/>
      <c r="K133" s="904"/>
      <c r="L133" s="904"/>
      <c r="M133" s="904"/>
      <c r="N133" s="912"/>
      <c r="S133" s="137" t="s">
        <v>2892</v>
      </c>
    </row>
    <row r="134" spans="1:23" s="132" customFormat="1" x14ac:dyDescent="0.2">
      <c r="A134" s="167"/>
      <c r="B134" s="166" t="s">
        <v>225</v>
      </c>
      <c r="C134" s="904" t="s">
        <v>255</v>
      </c>
      <c r="D134" s="904"/>
      <c r="E134" s="904"/>
      <c r="F134" s="168" t="s">
        <v>31</v>
      </c>
      <c r="G134" s="168" t="s">
        <v>31</v>
      </c>
      <c r="H134" s="168" t="s">
        <v>31</v>
      </c>
      <c r="I134" s="168" t="s">
        <v>31</v>
      </c>
      <c r="J134" s="169">
        <v>1125.18</v>
      </c>
      <c r="K134" s="168" t="s">
        <v>520</v>
      </c>
      <c r="L134" s="169">
        <v>14.06</v>
      </c>
      <c r="M134" s="170" t="s">
        <v>31</v>
      </c>
      <c r="N134" s="171" t="s">
        <v>31</v>
      </c>
      <c r="T134" s="137" t="s">
        <v>255</v>
      </c>
    </row>
    <row r="135" spans="1:23" s="132" customFormat="1" x14ac:dyDescent="0.2">
      <c r="A135" s="167"/>
      <c r="B135" s="166" t="s">
        <v>256</v>
      </c>
      <c r="C135" s="904" t="s">
        <v>257</v>
      </c>
      <c r="D135" s="904"/>
      <c r="E135" s="904"/>
      <c r="F135" s="168" t="s">
        <v>31</v>
      </c>
      <c r="G135" s="168" t="s">
        <v>31</v>
      </c>
      <c r="H135" s="168" t="s">
        <v>31</v>
      </c>
      <c r="I135" s="168" t="s">
        <v>31</v>
      </c>
      <c r="J135" s="169">
        <v>63068.02</v>
      </c>
      <c r="K135" s="168" t="s">
        <v>31</v>
      </c>
      <c r="L135" s="169">
        <v>630.67999999999995</v>
      </c>
      <c r="M135" s="170" t="s">
        <v>31</v>
      </c>
      <c r="N135" s="171" t="s">
        <v>31</v>
      </c>
      <c r="T135" s="137" t="s">
        <v>257</v>
      </c>
    </row>
    <row r="136" spans="1:23" s="132" customFormat="1" x14ac:dyDescent="0.2">
      <c r="A136" s="167"/>
      <c r="B136" s="166" t="s">
        <v>31</v>
      </c>
      <c r="C136" s="904" t="s">
        <v>258</v>
      </c>
      <c r="D136" s="904"/>
      <c r="E136" s="904"/>
      <c r="F136" s="168" t="s">
        <v>241</v>
      </c>
      <c r="G136" s="168" t="s">
        <v>2238</v>
      </c>
      <c r="H136" s="168" t="s">
        <v>520</v>
      </c>
      <c r="I136" s="168" t="s">
        <v>3346</v>
      </c>
      <c r="J136" s="169" t="s">
        <v>31</v>
      </c>
      <c r="K136" s="168" t="s">
        <v>31</v>
      </c>
      <c r="L136" s="169" t="s">
        <v>31</v>
      </c>
      <c r="M136" s="170" t="s">
        <v>31</v>
      </c>
      <c r="N136" s="171" t="s">
        <v>31</v>
      </c>
      <c r="U136" s="137" t="s">
        <v>258</v>
      </c>
    </row>
    <row r="137" spans="1:23" s="132" customFormat="1" x14ac:dyDescent="0.2">
      <c r="A137" s="167"/>
      <c r="B137" s="166" t="s">
        <v>31</v>
      </c>
      <c r="C137" s="917" t="s">
        <v>244</v>
      </c>
      <c r="D137" s="917"/>
      <c r="E137" s="917"/>
      <c r="F137" s="159" t="s">
        <v>31</v>
      </c>
      <c r="G137" s="159" t="s">
        <v>31</v>
      </c>
      <c r="H137" s="159" t="s">
        <v>31</v>
      </c>
      <c r="I137" s="159" t="s">
        <v>31</v>
      </c>
      <c r="J137" s="160">
        <v>64193.2</v>
      </c>
      <c r="K137" s="159" t="s">
        <v>31</v>
      </c>
      <c r="L137" s="160">
        <v>644.74</v>
      </c>
      <c r="M137" s="161" t="s">
        <v>31</v>
      </c>
      <c r="N137" s="162" t="s">
        <v>31</v>
      </c>
      <c r="V137" s="137" t="s">
        <v>244</v>
      </c>
    </row>
    <row r="138" spans="1:23" s="132" customFormat="1" x14ac:dyDescent="0.2">
      <c r="A138" s="167"/>
      <c r="B138" s="166" t="s">
        <v>31</v>
      </c>
      <c r="C138" s="904" t="s">
        <v>245</v>
      </c>
      <c r="D138" s="904"/>
      <c r="E138" s="904"/>
      <c r="F138" s="168" t="s">
        <v>31</v>
      </c>
      <c r="G138" s="168" t="s">
        <v>31</v>
      </c>
      <c r="H138" s="168" t="s">
        <v>31</v>
      </c>
      <c r="I138" s="168" t="s">
        <v>31</v>
      </c>
      <c r="J138" s="169" t="s">
        <v>31</v>
      </c>
      <c r="K138" s="168" t="s">
        <v>31</v>
      </c>
      <c r="L138" s="169">
        <v>14.06</v>
      </c>
      <c r="M138" s="170" t="s">
        <v>31</v>
      </c>
      <c r="N138" s="171" t="s">
        <v>31</v>
      </c>
      <c r="U138" s="137" t="s">
        <v>245</v>
      </c>
    </row>
    <row r="139" spans="1:23" s="132" customFormat="1" ht="22.5" x14ac:dyDescent="0.2">
      <c r="A139" s="167"/>
      <c r="B139" s="166" t="s">
        <v>699</v>
      </c>
      <c r="C139" s="904" t="s">
        <v>3074</v>
      </c>
      <c r="D139" s="904"/>
      <c r="E139" s="904"/>
      <c r="F139" s="168" t="s">
        <v>144</v>
      </c>
      <c r="G139" s="168" t="s">
        <v>1705</v>
      </c>
      <c r="H139" s="168" t="s">
        <v>31</v>
      </c>
      <c r="I139" s="168" t="s">
        <v>1705</v>
      </c>
      <c r="J139" s="169" t="s">
        <v>31</v>
      </c>
      <c r="K139" s="168" t="s">
        <v>31</v>
      </c>
      <c r="L139" s="169">
        <v>14.06</v>
      </c>
      <c r="M139" s="170" t="s">
        <v>31</v>
      </c>
      <c r="N139" s="171" t="s">
        <v>31</v>
      </c>
      <c r="U139" s="137" t="s">
        <v>3074</v>
      </c>
    </row>
    <row r="140" spans="1:23" s="132" customFormat="1" ht="22.5" x14ac:dyDescent="0.2">
      <c r="A140" s="167"/>
      <c r="B140" s="166" t="s">
        <v>3075</v>
      </c>
      <c r="C140" s="904" t="s">
        <v>3076</v>
      </c>
      <c r="D140" s="904"/>
      <c r="E140" s="904"/>
      <c r="F140" s="168" t="s">
        <v>144</v>
      </c>
      <c r="G140" s="168" t="s">
        <v>554</v>
      </c>
      <c r="H140" s="168" t="s">
        <v>31</v>
      </c>
      <c r="I140" s="168" t="s">
        <v>554</v>
      </c>
      <c r="J140" s="169" t="s">
        <v>31</v>
      </c>
      <c r="K140" s="168" t="s">
        <v>31</v>
      </c>
      <c r="L140" s="169">
        <v>9.14</v>
      </c>
      <c r="M140" s="170" t="s">
        <v>31</v>
      </c>
      <c r="N140" s="171" t="s">
        <v>31</v>
      </c>
      <c r="U140" s="137" t="s">
        <v>3076</v>
      </c>
    </row>
    <row r="141" spans="1:23" s="132" customFormat="1" x14ac:dyDescent="0.2">
      <c r="A141" s="172"/>
      <c r="B141" s="173"/>
      <c r="C141" s="918" t="s">
        <v>252</v>
      </c>
      <c r="D141" s="918"/>
      <c r="E141" s="918"/>
      <c r="F141" s="174" t="s">
        <v>31</v>
      </c>
      <c r="G141" s="174" t="s">
        <v>31</v>
      </c>
      <c r="H141" s="174" t="s">
        <v>31</v>
      </c>
      <c r="I141" s="174" t="s">
        <v>31</v>
      </c>
      <c r="J141" s="175" t="s">
        <v>31</v>
      </c>
      <c r="K141" s="174" t="s">
        <v>31</v>
      </c>
      <c r="L141" s="175">
        <v>667.94</v>
      </c>
      <c r="M141" s="161" t="s">
        <v>31</v>
      </c>
      <c r="N141" s="176" t="s">
        <v>31</v>
      </c>
      <c r="W141" s="137" t="s">
        <v>252</v>
      </c>
    </row>
    <row r="142" spans="1:23" s="132" customFormat="1" ht="22.5" x14ac:dyDescent="0.2">
      <c r="A142" s="157" t="s">
        <v>341</v>
      </c>
      <c r="B142" s="158" t="s">
        <v>3347</v>
      </c>
      <c r="C142" s="917" t="s">
        <v>3348</v>
      </c>
      <c r="D142" s="917"/>
      <c r="E142" s="917"/>
      <c r="F142" s="159" t="s">
        <v>650</v>
      </c>
      <c r="G142" s="159" t="s">
        <v>31</v>
      </c>
      <c r="H142" s="159" t="s">
        <v>31</v>
      </c>
      <c r="I142" s="159" t="s">
        <v>868</v>
      </c>
      <c r="J142" s="160" t="s">
        <v>31</v>
      </c>
      <c r="K142" s="159" t="s">
        <v>31</v>
      </c>
      <c r="L142" s="160" t="s">
        <v>31</v>
      </c>
      <c r="M142" s="161" t="s">
        <v>31</v>
      </c>
      <c r="N142" s="162" t="s">
        <v>31</v>
      </c>
      <c r="Q142" s="137" t="s">
        <v>3348</v>
      </c>
    </row>
    <row r="143" spans="1:23" s="132" customFormat="1" x14ac:dyDescent="0.2">
      <c r="A143" s="163"/>
      <c r="B143" s="164"/>
      <c r="C143" s="904" t="s">
        <v>1049</v>
      </c>
      <c r="D143" s="904"/>
      <c r="E143" s="904"/>
      <c r="F143" s="904"/>
      <c r="G143" s="904"/>
      <c r="H143" s="904"/>
      <c r="I143" s="904"/>
      <c r="J143" s="904"/>
      <c r="K143" s="904"/>
      <c r="L143" s="904"/>
      <c r="M143" s="904"/>
      <c r="N143" s="912"/>
      <c r="R143" s="137" t="s">
        <v>1049</v>
      </c>
    </row>
    <row r="144" spans="1:23" s="132" customFormat="1" ht="33.75" x14ac:dyDescent="0.2">
      <c r="A144" s="165"/>
      <c r="B144" s="166" t="s">
        <v>518</v>
      </c>
      <c r="C144" s="904" t="s">
        <v>2892</v>
      </c>
      <c r="D144" s="904"/>
      <c r="E144" s="904"/>
      <c r="F144" s="904"/>
      <c r="G144" s="904"/>
      <c r="H144" s="904"/>
      <c r="I144" s="904"/>
      <c r="J144" s="904"/>
      <c r="K144" s="904"/>
      <c r="L144" s="904"/>
      <c r="M144" s="904"/>
      <c r="N144" s="912"/>
      <c r="S144" s="137" t="s">
        <v>2892</v>
      </c>
    </row>
    <row r="145" spans="1:23" s="132" customFormat="1" x14ac:dyDescent="0.2">
      <c r="A145" s="167"/>
      <c r="B145" s="166" t="s">
        <v>225</v>
      </c>
      <c r="C145" s="904" t="s">
        <v>255</v>
      </c>
      <c r="D145" s="904"/>
      <c r="E145" s="904"/>
      <c r="F145" s="168" t="s">
        <v>31</v>
      </c>
      <c r="G145" s="168" t="s">
        <v>31</v>
      </c>
      <c r="H145" s="168" t="s">
        <v>31</v>
      </c>
      <c r="I145" s="168" t="s">
        <v>31</v>
      </c>
      <c r="J145" s="169">
        <v>174.46</v>
      </c>
      <c r="K145" s="168" t="s">
        <v>520</v>
      </c>
      <c r="L145" s="169">
        <v>21.81</v>
      </c>
      <c r="M145" s="170" t="s">
        <v>31</v>
      </c>
      <c r="N145" s="171" t="s">
        <v>31</v>
      </c>
      <c r="T145" s="137" t="s">
        <v>255</v>
      </c>
    </row>
    <row r="146" spans="1:23" s="132" customFormat="1" x14ac:dyDescent="0.2">
      <c r="A146" s="167"/>
      <c r="B146" s="166" t="s">
        <v>235</v>
      </c>
      <c r="C146" s="904" t="s">
        <v>236</v>
      </c>
      <c r="D146" s="904"/>
      <c r="E146" s="904"/>
      <c r="F146" s="168" t="s">
        <v>31</v>
      </c>
      <c r="G146" s="168" t="s">
        <v>31</v>
      </c>
      <c r="H146" s="168" t="s">
        <v>31</v>
      </c>
      <c r="I146" s="168" t="s">
        <v>31</v>
      </c>
      <c r="J146" s="169">
        <v>54.07</v>
      </c>
      <c r="K146" s="168" t="s">
        <v>520</v>
      </c>
      <c r="L146" s="169">
        <v>6.76</v>
      </c>
      <c r="M146" s="170" t="s">
        <v>31</v>
      </c>
      <c r="N146" s="171" t="s">
        <v>31</v>
      </c>
      <c r="T146" s="137" t="s">
        <v>236</v>
      </c>
    </row>
    <row r="147" spans="1:23" s="132" customFormat="1" x14ac:dyDescent="0.2">
      <c r="A147" s="167"/>
      <c r="B147" s="166" t="s">
        <v>238</v>
      </c>
      <c r="C147" s="904" t="s">
        <v>239</v>
      </c>
      <c r="D147" s="904"/>
      <c r="E147" s="904"/>
      <c r="F147" s="168" t="s">
        <v>31</v>
      </c>
      <c r="G147" s="168" t="s">
        <v>31</v>
      </c>
      <c r="H147" s="168" t="s">
        <v>31</v>
      </c>
      <c r="I147" s="168" t="s">
        <v>31</v>
      </c>
      <c r="J147" s="169">
        <v>5.0199999999999996</v>
      </c>
      <c r="K147" s="168" t="s">
        <v>520</v>
      </c>
      <c r="L147" s="169">
        <v>0.63</v>
      </c>
      <c r="M147" s="170" t="s">
        <v>31</v>
      </c>
      <c r="N147" s="171" t="s">
        <v>31</v>
      </c>
      <c r="T147" s="137" t="s">
        <v>239</v>
      </c>
    </row>
    <row r="148" spans="1:23" s="132" customFormat="1" x14ac:dyDescent="0.2">
      <c r="A148" s="167"/>
      <c r="B148" s="166" t="s">
        <v>256</v>
      </c>
      <c r="C148" s="904" t="s">
        <v>257</v>
      </c>
      <c r="D148" s="904"/>
      <c r="E148" s="904"/>
      <c r="F148" s="168" t="s">
        <v>31</v>
      </c>
      <c r="G148" s="168" t="s">
        <v>31</v>
      </c>
      <c r="H148" s="168" t="s">
        <v>31</v>
      </c>
      <c r="I148" s="168" t="s">
        <v>31</v>
      </c>
      <c r="J148" s="169">
        <v>38.65</v>
      </c>
      <c r="K148" s="168" t="s">
        <v>31</v>
      </c>
      <c r="L148" s="169">
        <v>3.87</v>
      </c>
      <c r="M148" s="170" t="s">
        <v>31</v>
      </c>
      <c r="N148" s="171" t="s">
        <v>31</v>
      </c>
      <c r="T148" s="137" t="s">
        <v>257</v>
      </c>
    </row>
    <row r="149" spans="1:23" s="132" customFormat="1" x14ac:dyDescent="0.2">
      <c r="A149" s="167"/>
      <c r="B149" s="166" t="s">
        <v>31</v>
      </c>
      <c r="C149" s="904" t="s">
        <v>258</v>
      </c>
      <c r="D149" s="904"/>
      <c r="E149" s="904"/>
      <c r="F149" s="168" t="s">
        <v>241</v>
      </c>
      <c r="G149" s="168" t="s">
        <v>3349</v>
      </c>
      <c r="H149" s="168" t="s">
        <v>520</v>
      </c>
      <c r="I149" s="168" t="s">
        <v>1892</v>
      </c>
      <c r="J149" s="169" t="s">
        <v>31</v>
      </c>
      <c r="K149" s="168" t="s">
        <v>31</v>
      </c>
      <c r="L149" s="169" t="s">
        <v>31</v>
      </c>
      <c r="M149" s="170" t="s">
        <v>31</v>
      </c>
      <c r="N149" s="171" t="s">
        <v>31</v>
      </c>
      <c r="U149" s="137" t="s">
        <v>258</v>
      </c>
    </row>
    <row r="150" spans="1:23" s="132" customFormat="1" x14ac:dyDescent="0.2">
      <c r="A150" s="167"/>
      <c r="B150" s="166" t="s">
        <v>31</v>
      </c>
      <c r="C150" s="904" t="s">
        <v>240</v>
      </c>
      <c r="D150" s="904"/>
      <c r="E150" s="904"/>
      <c r="F150" s="168" t="s">
        <v>241</v>
      </c>
      <c r="G150" s="168" t="s">
        <v>860</v>
      </c>
      <c r="H150" s="168" t="s">
        <v>520</v>
      </c>
      <c r="I150" s="168" t="s">
        <v>947</v>
      </c>
      <c r="J150" s="169" t="s">
        <v>31</v>
      </c>
      <c r="K150" s="168" t="s">
        <v>31</v>
      </c>
      <c r="L150" s="169" t="s">
        <v>31</v>
      </c>
      <c r="M150" s="170" t="s">
        <v>31</v>
      </c>
      <c r="N150" s="171" t="s">
        <v>31</v>
      </c>
      <c r="U150" s="137" t="s">
        <v>240</v>
      </c>
    </row>
    <row r="151" spans="1:23" s="132" customFormat="1" x14ac:dyDescent="0.2">
      <c r="A151" s="167"/>
      <c r="B151" s="166" t="s">
        <v>31</v>
      </c>
      <c r="C151" s="917" t="s">
        <v>244</v>
      </c>
      <c r="D151" s="917"/>
      <c r="E151" s="917"/>
      <c r="F151" s="159" t="s">
        <v>31</v>
      </c>
      <c r="G151" s="159" t="s">
        <v>31</v>
      </c>
      <c r="H151" s="159" t="s">
        <v>31</v>
      </c>
      <c r="I151" s="159" t="s">
        <v>31</v>
      </c>
      <c r="J151" s="160">
        <v>267.18</v>
      </c>
      <c r="K151" s="159" t="s">
        <v>31</v>
      </c>
      <c r="L151" s="160">
        <v>32.44</v>
      </c>
      <c r="M151" s="161" t="s">
        <v>31</v>
      </c>
      <c r="N151" s="162" t="s">
        <v>31</v>
      </c>
      <c r="V151" s="137" t="s">
        <v>244</v>
      </c>
    </row>
    <row r="152" spans="1:23" s="132" customFormat="1" x14ac:dyDescent="0.2">
      <c r="A152" s="167"/>
      <c r="B152" s="166" t="s">
        <v>31</v>
      </c>
      <c r="C152" s="904" t="s">
        <v>245</v>
      </c>
      <c r="D152" s="904"/>
      <c r="E152" s="904"/>
      <c r="F152" s="168" t="s">
        <v>31</v>
      </c>
      <c r="G152" s="168" t="s">
        <v>31</v>
      </c>
      <c r="H152" s="168" t="s">
        <v>31</v>
      </c>
      <c r="I152" s="168" t="s">
        <v>31</v>
      </c>
      <c r="J152" s="169" t="s">
        <v>31</v>
      </c>
      <c r="K152" s="168" t="s">
        <v>31</v>
      </c>
      <c r="L152" s="169">
        <v>22.44</v>
      </c>
      <c r="M152" s="170" t="s">
        <v>31</v>
      </c>
      <c r="N152" s="171" t="s">
        <v>31</v>
      </c>
      <c r="U152" s="137" t="s">
        <v>245</v>
      </c>
    </row>
    <row r="153" spans="1:23" s="132" customFormat="1" ht="22.5" x14ac:dyDescent="0.2">
      <c r="A153" s="167"/>
      <c r="B153" s="166" t="s">
        <v>892</v>
      </c>
      <c r="C153" s="904" t="s">
        <v>893</v>
      </c>
      <c r="D153" s="904"/>
      <c r="E153" s="904"/>
      <c r="F153" s="168" t="s">
        <v>144</v>
      </c>
      <c r="G153" s="168" t="s">
        <v>248</v>
      </c>
      <c r="H153" s="168" t="s">
        <v>31</v>
      </c>
      <c r="I153" s="168" t="s">
        <v>248</v>
      </c>
      <c r="J153" s="169" t="s">
        <v>31</v>
      </c>
      <c r="K153" s="168" t="s">
        <v>31</v>
      </c>
      <c r="L153" s="169">
        <v>21.32</v>
      </c>
      <c r="M153" s="170" t="s">
        <v>31</v>
      </c>
      <c r="N153" s="171" t="s">
        <v>31</v>
      </c>
      <c r="U153" s="137" t="s">
        <v>893</v>
      </c>
    </row>
    <row r="154" spans="1:23" s="132" customFormat="1" ht="22.5" x14ac:dyDescent="0.2">
      <c r="A154" s="167"/>
      <c r="B154" s="166" t="s">
        <v>894</v>
      </c>
      <c r="C154" s="904" t="s">
        <v>895</v>
      </c>
      <c r="D154" s="904"/>
      <c r="E154" s="904"/>
      <c r="F154" s="168" t="s">
        <v>144</v>
      </c>
      <c r="G154" s="168" t="s">
        <v>554</v>
      </c>
      <c r="H154" s="168" t="s">
        <v>31</v>
      </c>
      <c r="I154" s="168" t="s">
        <v>554</v>
      </c>
      <c r="J154" s="169" t="s">
        <v>31</v>
      </c>
      <c r="K154" s="168" t="s">
        <v>31</v>
      </c>
      <c r="L154" s="169">
        <v>14.59</v>
      </c>
      <c r="M154" s="170" t="s">
        <v>31</v>
      </c>
      <c r="N154" s="171" t="s">
        <v>31</v>
      </c>
      <c r="U154" s="137" t="s">
        <v>895</v>
      </c>
    </row>
    <row r="155" spans="1:23" s="132" customFormat="1" x14ac:dyDescent="0.2">
      <c r="A155" s="172"/>
      <c r="B155" s="173"/>
      <c r="C155" s="918" t="s">
        <v>252</v>
      </c>
      <c r="D155" s="918"/>
      <c r="E155" s="918"/>
      <c r="F155" s="174" t="s">
        <v>31</v>
      </c>
      <c r="G155" s="174" t="s">
        <v>31</v>
      </c>
      <c r="H155" s="174" t="s">
        <v>31</v>
      </c>
      <c r="I155" s="174" t="s">
        <v>31</v>
      </c>
      <c r="J155" s="175" t="s">
        <v>31</v>
      </c>
      <c r="K155" s="174" t="s">
        <v>31</v>
      </c>
      <c r="L155" s="175">
        <v>68.349999999999994</v>
      </c>
      <c r="M155" s="161" t="s">
        <v>31</v>
      </c>
      <c r="N155" s="176" t="s">
        <v>31</v>
      </c>
      <c r="W155" s="137" t="s">
        <v>252</v>
      </c>
    </row>
    <row r="156" spans="1:23" s="132" customFormat="1" ht="22.5" x14ac:dyDescent="0.2">
      <c r="A156" s="157" t="s">
        <v>344</v>
      </c>
      <c r="B156" s="158" t="s">
        <v>3350</v>
      </c>
      <c r="C156" s="917" t="s">
        <v>3351</v>
      </c>
      <c r="D156" s="917"/>
      <c r="E156" s="917"/>
      <c r="F156" s="159" t="s">
        <v>650</v>
      </c>
      <c r="G156" s="159" t="s">
        <v>31</v>
      </c>
      <c r="H156" s="159" t="s">
        <v>31</v>
      </c>
      <c r="I156" s="159" t="s">
        <v>868</v>
      </c>
      <c r="J156" s="160" t="s">
        <v>31</v>
      </c>
      <c r="K156" s="159" t="s">
        <v>31</v>
      </c>
      <c r="L156" s="160" t="s">
        <v>31</v>
      </c>
      <c r="M156" s="161" t="s">
        <v>31</v>
      </c>
      <c r="N156" s="162" t="s">
        <v>31</v>
      </c>
      <c r="Q156" s="137" t="s">
        <v>3351</v>
      </c>
    </row>
    <row r="157" spans="1:23" s="132" customFormat="1" x14ac:dyDescent="0.2">
      <c r="A157" s="163"/>
      <c r="B157" s="164"/>
      <c r="C157" s="904" t="s">
        <v>1049</v>
      </c>
      <c r="D157" s="904"/>
      <c r="E157" s="904"/>
      <c r="F157" s="904"/>
      <c r="G157" s="904"/>
      <c r="H157" s="904"/>
      <c r="I157" s="904"/>
      <c r="J157" s="904"/>
      <c r="K157" s="904"/>
      <c r="L157" s="904"/>
      <c r="M157" s="904"/>
      <c r="N157" s="912"/>
      <c r="R157" s="137" t="s">
        <v>1049</v>
      </c>
    </row>
    <row r="158" spans="1:23" s="132" customFormat="1" ht="33.75" x14ac:dyDescent="0.2">
      <c r="A158" s="165"/>
      <c r="B158" s="166" t="s">
        <v>518</v>
      </c>
      <c r="C158" s="904" t="s">
        <v>2892</v>
      </c>
      <c r="D158" s="904"/>
      <c r="E158" s="904"/>
      <c r="F158" s="904"/>
      <c r="G158" s="904"/>
      <c r="H158" s="904"/>
      <c r="I158" s="904"/>
      <c r="J158" s="904"/>
      <c r="K158" s="904"/>
      <c r="L158" s="904"/>
      <c r="M158" s="904"/>
      <c r="N158" s="912"/>
      <c r="S158" s="137" t="s">
        <v>2892</v>
      </c>
    </row>
    <row r="159" spans="1:23" s="132" customFormat="1" x14ac:dyDescent="0.2">
      <c r="A159" s="167"/>
      <c r="B159" s="166" t="s">
        <v>225</v>
      </c>
      <c r="C159" s="904" t="s">
        <v>255</v>
      </c>
      <c r="D159" s="904"/>
      <c r="E159" s="904"/>
      <c r="F159" s="168" t="s">
        <v>31</v>
      </c>
      <c r="G159" s="168" t="s">
        <v>31</v>
      </c>
      <c r="H159" s="168" t="s">
        <v>31</v>
      </c>
      <c r="I159" s="168" t="s">
        <v>31</v>
      </c>
      <c r="J159" s="169">
        <v>106.78</v>
      </c>
      <c r="K159" s="168" t="s">
        <v>520</v>
      </c>
      <c r="L159" s="169">
        <v>13.35</v>
      </c>
      <c r="M159" s="170" t="s">
        <v>31</v>
      </c>
      <c r="N159" s="171" t="s">
        <v>31</v>
      </c>
      <c r="T159" s="137" t="s">
        <v>255</v>
      </c>
    </row>
    <row r="160" spans="1:23" s="132" customFormat="1" x14ac:dyDescent="0.2">
      <c r="A160" s="167"/>
      <c r="B160" s="166" t="s">
        <v>235</v>
      </c>
      <c r="C160" s="904" t="s">
        <v>236</v>
      </c>
      <c r="D160" s="904"/>
      <c r="E160" s="904"/>
      <c r="F160" s="168" t="s">
        <v>31</v>
      </c>
      <c r="G160" s="168" t="s">
        <v>31</v>
      </c>
      <c r="H160" s="168" t="s">
        <v>31</v>
      </c>
      <c r="I160" s="168" t="s">
        <v>31</v>
      </c>
      <c r="J160" s="169">
        <v>181.03</v>
      </c>
      <c r="K160" s="168" t="s">
        <v>520</v>
      </c>
      <c r="L160" s="169">
        <v>22.63</v>
      </c>
      <c r="M160" s="170" t="s">
        <v>31</v>
      </c>
      <c r="N160" s="171" t="s">
        <v>31</v>
      </c>
      <c r="T160" s="137" t="s">
        <v>236</v>
      </c>
    </row>
    <row r="161" spans="1:24" s="132" customFormat="1" x14ac:dyDescent="0.2">
      <c r="A161" s="167"/>
      <c r="B161" s="166" t="s">
        <v>238</v>
      </c>
      <c r="C161" s="904" t="s">
        <v>239</v>
      </c>
      <c r="D161" s="904"/>
      <c r="E161" s="904"/>
      <c r="F161" s="168" t="s">
        <v>31</v>
      </c>
      <c r="G161" s="168" t="s">
        <v>31</v>
      </c>
      <c r="H161" s="168" t="s">
        <v>31</v>
      </c>
      <c r="I161" s="168" t="s">
        <v>31</v>
      </c>
      <c r="J161" s="169">
        <v>23.59</v>
      </c>
      <c r="K161" s="168" t="s">
        <v>520</v>
      </c>
      <c r="L161" s="169">
        <v>2.95</v>
      </c>
      <c r="M161" s="170" t="s">
        <v>31</v>
      </c>
      <c r="N161" s="171" t="s">
        <v>31</v>
      </c>
      <c r="T161" s="137" t="s">
        <v>239</v>
      </c>
    </row>
    <row r="162" spans="1:24" s="132" customFormat="1" x14ac:dyDescent="0.2">
      <c r="A162" s="167"/>
      <c r="B162" s="166" t="s">
        <v>256</v>
      </c>
      <c r="C162" s="904" t="s">
        <v>257</v>
      </c>
      <c r="D162" s="904"/>
      <c r="E162" s="904"/>
      <c r="F162" s="168" t="s">
        <v>31</v>
      </c>
      <c r="G162" s="168" t="s">
        <v>31</v>
      </c>
      <c r="H162" s="168" t="s">
        <v>31</v>
      </c>
      <c r="I162" s="168" t="s">
        <v>31</v>
      </c>
      <c r="J162" s="169">
        <v>73.05</v>
      </c>
      <c r="K162" s="168" t="s">
        <v>31</v>
      </c>
      <c r="L162" s="169">
        <v>7.31</v>
      </c>
      <c r="M162" s="170" t="s">
        <v>31</v>
      </c>
      <c r="N162" s="171" t="s">
        <v>31</v>
      </c>
      <c r="T162" s="137" t="s">
        <v>257</v>
      </c>
    </row>
    <row r="163" spans="1:24" s="132" customFormat="1" x14ac:dyDescent="0.2">
      <c r="A163" s="167"/>
      <c r="B163" s="166" t="s">
        <v>31</v>
      </c>
      <c r="C163" s="904" t="s">
        <v>258</v>
      </c>
      <c r="D163" s="904"/>
      <c r="E163" s="904"/>
      <c r="F163" s="168" t="s">
        <v>241</v>
      </c>
      <c r="G163" s="168" t="s">
        <v>3352</v>
      </c>
      <c r="H163" s="168" t="s">
        <v>520</v>
      </c>
      <c r="I163" s="168" t="s">
        <v>3353</v>
      </c>
      <c r="J163" s="169" t="s">
        <v>31</v>
      </c>
      <c r="K163" s="168" t="s">
        <v>31</v>
      </c>
      <c r="L163" s="169" t="s">
        <v>31</v>
      </c>
      <c r="M163" s="170" t="s">
        <v>31</v>
      </c>
      <c r="N163" s="171" t="s">
        <v>31</v>
      </c>
      <c r="U163" s="137" t="s">
        <v>258</v>
      </c>
    </row>
    <row r="164" spans="1:24" s="132" customFormat="1" x14ac:dyDescent="0.2">
      <c r="A164" s="167"/>
      <c r="B164" s="166" t="s">
        <v>31</v>
      </c>
      <c r="C164" s="904" t="s">
        <v>240</v>
      </c>
      <c r="D164" s="904"/>
      <c r="E164" s="904"/>
      <c r="F164" s="168" t="s">
        <v>241</v>
      </c>
      <c r="G164" s="168" t="s">
        <v>3354</v>
      </c>
      <c r="H164" s="168" t="s">
        <v>520</v>
      </c>
      <c r="I164" s="168" t="s">
        <v>3355</v>
      </c>
      <c r="J164" s="169" t="s">
        <v>31</v>
      </c>
      <c r="K164" s="168" t="s">
        <v>31</v>
      </c>
      <c r="L164" s="169" t="s">
        <v>31</v>
      </c>
      <c r="M164" s="170" t="s">
        <v>31</v>
      </c>
      <c r="N164" s="171" t="s">
        <v>31</v>
      </c>
      <c r="U164" s="137" t="s">
        <v>240</v>
      </c>
    </row>
    <row r="165" spans="1:24" s="132" customFormat="1" x14ac:dyDescent="0.2">
      <c r="A165" s="167"/>
      <c r="B165" s="166" t="s">
        <v>31</v>
      </c>
      <c r="C165" s="917" t="s">
        <v>244</v>
      </c>
      <c r="D165" s="917"/>
      <c r="E165" s="917"/>
      <c r="F165" s="159" t="s">
        <v>31</v>
      </c>
      <c r="G165" s="159" t="s">
        <v>31</v>
      </c>
      <c r="H165" s="159" t="s">
        <v>31</v>
      </c>
      <c r="I165" s="159" t="s">
        <v>31</v>
      </c>
      <c r="J165" s="160">
        <v>360.86</v>
      </c>
      <c r="K165" s="159" t="s">
        <v>31</v>
      </c>
      <c r="L165" s="160">
        <v>43.29</v>
      </c>
      <c r="M165" s="161" t="s">
        <v>31</v>
      </c>
      <c r="N165" s="162" t="s">
        <v>31</v>
      </c>
      <c r="V165" s="137" t="s">
        <v>244</v>
      </c>
    </row>
    <row r="166" spans="1:24" s="132" customFormat="1" x14ac:dyDescent="0.2">
      <c r="A166" s="167"/>
      <c r="B166" s="166" t="s">
        <v>31</v>
      </c>
      <c r="C166" s="904" t="s">
        <v>245</v>
      </c>
      <c r="D166" s="904"/>
      <c r="E166" s="904"/>
      <c r="F166" s="168" t="s">
        <v>31</v>
      </c>
      <c r="G166" s="168" t="s">
        <v>31</v>
      </c>
      <c r="H166" s="168" t="s">
        <v>31</v>
      </c>
      <c r="I166" s="168" t="s">
        <v>31</v>
      </c>
      <c r="J166" s="169" t="s">
        <v>31</v>
      </c>
      <c r="K166" s="168" t="s">
        <v>31</v>
      </c>
      <c r="L166" s="169">
        <v>16.3</v>
      </c>
      <c r="M166" s="170" t="s">
        <v>31</v>
      </c>
      <c r="N166" s="171" t="s">
        <v>31</v>
      </c>
      <c r="U166" s="137" t="s">
        <v>245</v>
      </c>
    </row>
    <row r="167" spans="1:24" s="132" customFormat="1" ht="22.5" x14ac:dyDescent="0.2">
      <c r="A167" s="167"/>
      <c r="B167" s="166" t="s">
        <v>892</v>
      </c>
      <c r="C167" s="904" t="s">
        <v>893</v>
      </c>
      <c r="D167" s="904"/>
      <c r="E167" s="904"/>
      <c r="F167" s="168" t="s">
        <v>144</v>
      </c>
      <c r="G167" s="168" t="s">
        <v>248</v>
      </c>
      <c r="H167" s="168" t="s">
        <v>31</v>
      </c>
      <c r="I167" s="168" t="s">
        <v>248</v>
      </c>
      <c r="J167" s="169" t="s">
        <v>31</v>
      </c>
      <c r="K167" s="168" t="s">
        <v>31</v>
      </c>
      <c r="L167" s="169">
        <v>15.49</v>
      </c>
      <c r="M167" s="170" t="s">
        <v>31</v>
      </c>
      <c r="N167" s="171" t="s">
        <v>31</v>
      </c>
      <c r="U167" s="137" t="s">
        <v>893</v>
      </c>
    </row>
    <row r="168" spans="1:24" s="132" customFormat="1" ht="22.5" x14ac:dyDescent="0.2">
      <c r="A168" s="167"/>
      <c r="B168" s="166" t="s">
        <v>894</v>
      </c>
      <c r="C168" s="904" t="s">
        <v>895</v>
      </c>
      <c r="D168" s="904"/>
      <c r="E168" s="904"/>
      <c r="F168" s="168" t="s">
        <v>144</v>
      </c>
      <c r="G168" s="168" t="s">
        <v>554</v>
      </c>
      <c r="H168" s="168" t="s">
        <v>31</v>
      </c>
      <c r="I168" s="168" t="s">
        <v>554</v>
      </c>
      <c r="J168" s="169" t="s">
        <v>31</v>
      </c>
      <c r="K168" s="168" t="s">
        <v>31</v>
      </c>
      <c r="L168" s="169">
        <v>10.6</v>
      </c>
      <c r="M168" s="170" t="s">
        <v>31</v>
      </c>
      <c r="N168" s="171" t="s">
        <v>31</v>
      </c>
      <c r="U168" s="137" t="s">
        <v>895</v>
      </c>
    </row>
    <row r="169" spans="1:24" s="132" customFormat="1" x14ac:dyDescent="0.2">
      <c r="A169" s="172"/>
      <c r="B169" s="173"/>
      <c r="C169" s="918" t="s">
        <v>252</v>
      </c>
      <c r="D169" s="918"/>
      <c r="E169" s="918"/>
      <c r="F169" s="174" t="s">
        <v>31</v>
      </c>
      <c r="G169" s="174" t="s">
        <v>31</v>
      </c>
      <c r="H169" s="174" t="s">
        <v>31</v>
      </c>
      <c r="I169" s="174" t="s">
        <v>31</v>
      </c>
      <c r="J169" s="175" t="s">
        <v>31</v>
      </c>
      <c r="K169" s="174" t="s">
        <v>31</v>
      </c>
      <c r="L169" s="175">
        <v>69.38</v>
      </c>
      <c r="M169" s="161" t="s">
        <v>31</v>
      </c>
      <c r="N169" s="176" t="s">
        <v>31</v>
      </c>
      <c r="W169" s="137" t="s">
        <v>252</v>
      </c>
    </row>
    <row r="170" spans="1:24" s="132" customFormat="1" ht="22.5" x14ac:dyDescent="0.2">
      <c r="A170" s="157" t="s">
        <v>346</v>
      </c>
      <c r="B170" s="158" t="s">
        <v>3123</v>
      </c>
      <c r="C170" s="917" t="s">
        <v>3356</v>
      </c>
      <c r="D170" s="917"/>
      <c r="E170" s="917"/>
      <c r="F170" s="159" t="s">
        <v>744</v>
      </c>
      <c r="G170" s="159" t="s">
        <v>31</v>
      </c>
      <c r="H170" s="159" t="s">
        <v>31</v>
      </c>
      <c r="I170" s="159" t="s">
        <v>1769</v>
      </c>
      <c r="J170" s="160">
        <v>280.27999999999997</v>
      </c>
      <c r="K170" s="159" t="s">
        <v>787</v>
      </c>
      <c r="L170" s="160">
        <v>2916.03</v>
      </c>
      <c r="M170" s="161" t="s">
        <v>31</v>
      </c>
      <c r="N170" s="162" t="s">
        <v>31</v>
      </c>
      <c r="Q170" s="137" t="s">
        <v>3356</v>
      </c>
    </row>
    <row r="171" spans="1:24" s="132" customFormat="1" x14ac:dyDescent="0.2">
      <c r="A171" s="163"/>
      <c r="B171" s="164"/>
      <c r="C171" s="904" t="s">
        <v>1770</v>
      </c>
      <c r="D171" s="904"/>
      <c r="E171" s="904"/>
      <c r="F171" s="904"/>
      <c r="G171" s="904"/>
      <c r="H171" s="904"/>
      <c r="I171" s="904"/>
      <c r="J171" s="904"/>
      <c r="K171" s="904"/>
      <c r="L171" s="904"/>
      <c r="M171" s="904"/>
      <c r="N171" s="912"/>
      <c r="R171" s="137" t="s">
        <v>1770</v>
      </c>
    </row>
    <row r="172" spans="1:24" s="132" customFormat="1" x14ac:dyDescent="0.2">
      <c r="A172" s="163"/>
      <c r="B172" s="164"/>
      <c r="C172" s="904" t="s">
        <v>3357</v>
      </c>
      <c r="D172" s="904"/>
      <c r="E172" s="904"/>
      <c r="F172" s="904"/>
      <c r="G172" s="904"/>
      <c r="H172" s="904"/>
      <c r="I172" s="904"/>
      <c r="J172" s="904"/>
      <c r="K172" s="904"/>
      <c r="L172" s="904"/>
      <c r="M172" s="904"/>
      <c r="N172" s="912"/>
      <c r="X172" s="137" t="s">
        <v>3357</v>
      </c>
    </row>
    <row r="173" spans="1:24" s="132" customFormat="1" ht="22.5" x14ac:dyDescent="0.2">
      <c r="A173" s="165"/>
      <c r="B173" s="166" t="s">
        <v>789</v>
      </c>
      <c r="C173" s="904" t="s">
        <v>790</v>
      </c>
      <c r="D173" s="904"/>
      <c r="E173" s="904"/>
      <c r="F173" s="904"/>
      <c r="G173" s="904"/>
      <c r="H173" s="904"/>
      <c r="I173" s="904"/>
      <c r="J173" s="904"/>
      <c r="K173" s="904"/>
      <c r="L173" s="904"/>
      <c r="M173" s="904"/>
      <c r="N173" s="912"/>
      <c r="S173" s="137" t="s">
        <v>790</v>
      </c>
    </row>
    <row r="174" spans="1:24" s="132" customFormat="1" ht="22.5" x14ac:dyDescent="0.2">
      <c r="A174" s="157" t="s">
        <v>348</v>
      </c>
      <c r="B174" s="158" t="s">
        <v>1951</v>
      </c>
      <c r="C174" s="917" t="s">
        <v>1952</v>
      </c>
      <c r="D174" s="917"/>
      <c r="E174" s="917"/>
      <c r="F174" s="159" t="s">
        <v>650</v>
      </c>
      <c r="G174" s="159" t="s">
        <v>31</v>
      </c>
      <c r="H174" s="159" t="s">
        <v>31</v>
      </c>
      <c r="I174" s="159" t="s">
        <v>242</v>
      </c>
      <c r="J174" s="160" t="s">
        <v>31</v>
      </c>
      <c r="K174" s="159" t="s">
        <v>31</v>
      </c>
      <c r="L174" s="160" t="s">
        <v>31</v>
      </c>
      <c r="M174" s="161" t="s">
        <v>31</v>
      </c>
      <c r="N174" s="162" t="s">
        <v>31</v>
      </c>
      <c r="Q174" s="137" t="s">
        <v>1952</v>
      </c>
    </row>
    <row r="175" spans="1:24" s="132" customFormat="1" x14ac:dyDescent="0.2">
      <c r="A175" s="163"/>
      <c r="B175" s="164"/>
      <c r="C175" s="904" t="s">
        <v>3358</v>
      </c>
      <c r="D175" s="904"/>
      <c r="E175" s="904"/>
      <c r="F175" s="904"/>
      <c r="G175" s="904"/>
      <c r="H175" s="904"/>
      <c r="I175" s="904"/>
      <c r="J175" s="904"/>
      <c r="K175" s="904"/>
      <c r="L175" s="904"/>
      <c r="M175" s="904"/>
      <c r="N175" s="912"/>
      <c r="R175" s="137" t="s">
        <v>3358</v>
      </c>
    </row>
    <row r="176" spans="1:24" s="132" customFormat="1" ht="33.75" x14ac:dyDescent="0.2">
      <c r="A176" s="165"/>
      <c r="B176" s="166" t="s">
        <v>518</v>
      </c>
      <c r="C176" s="904" t="s">
        <v>2892</v>
      </c>
      <c r="D176" s="904"/>
      <c r="E176" s="904"/>
      <c r="F176" s="904"/>
      <c r="G176" s="904"/>
      <c r="H176" s="904"/>
      <c r="I176" s="904"/>
      <c r="J176" s="904"/>
      <c r="K176" s="904"/>
      <c r="L176" s="904"/>
      <c r="M176" s="904"/>
      <c r="N176" s="912"/>
      <c r="S176" s="137" t="s">
        <v>2892</v>
      </c>
    </row>
    <row r="177" spans="1:23" s="132" customFormat="1" x14ac:dyDescent="0.2">
      <c r="A177" s="167"/>
      <c r="B177" s="166" t="s">
        <v>225</v>
      </c>
      <c r="C177" s="904" t="s">
        <v>255</v>
      </c>
      <c r="D177" s="904"/>
      <c r="E177" s="904"/>
      <c r="F177" s="168" t="s">
        <v>31</v>
      </c>
      <c r="G177" s="168" t="s">
        <v>31</v>
      </c>
      <c r="H177" s="168" t="s">
        <v>31</v>
      </c>
      <c r="I177" s="168" t="s">
        <v>31</v>
      </c>
      <c r="J177" s="169">
        <v>135.36000000000001</v>
      </c>
      <c r="K177" s="168" t="s">
        <v>520</v>
      </c>
      <c r="L177" s="169">
        <v>499.14</v>
      </c>
      <c r="M177" s="170" t="s">
        <v>31</v>
      </c>
      <c r="N177" s="171" t="s">
        <v>31</v>
      </c>
      <c r="T177" s="137" t="s">
        <v>255</v>
      </c>
    </row>
    <row r="178" spans="1:23" s="132" customFormat="1" x14ac:dyDescent="0.2">
      <c r="A178" s="167"/>
      <c r="B178" s="166" t="s">
        <v>235</v>
      </c>
      <c r="C178" s="904" t="s">
        <v>236</v>
      </c>
      <c r="D178" s="904"/>
      <c r="E178" s="904"/>
      <c r="F178" s="168" t="s">
        <v>31</v>
      </c>
      <c r="G178" s="168" t="s">
        <v>31</v>
      </c>
      <c r="H178" s="168" t="s">
        <v>31</v>
      </c>
      <c r="I178" s="168" t="s">
        <v>31</v>
      </c>
      <c r="J178" s="169">
        <v>58.09</v>
      </c>
      <c r="K178" s="168" t="s">
        <v>520</v>
      </c>
      <c r="L178" s="169">
        <v>214.21</v>
      </c>
      <c r="M178" s="170" t="s">
        <v>31</v>
      </c>
      <c r="N178" s="171" t="s">
        <v>31</v>
      </c>
      <c r="T178" s="137" t="s">
        <v>236</v>
      </c>
    </row>
    <row r="179" spans="1:23" s="132" customFormat="1" x14ac:dyDescent="0.2">
      <c r="A179" s="167"/>
      <c r="B179" s="166" t="s">
        <v>238</v>
      </c>
      <c r="C179" s="904" t="s">
        <v>239</v>
      </c>
      <c r="D179" s="904"/>
      <c r="E179" s="904"/>
      <c r="F179" s="168" t="s">
        <v>31</v>
      </c>
      <c r="G179" s="168" t="s">
        <v>31</v>
      </c>
      <c r="H179" s="168" t="s">
        <v>31</v>
      </c>
      <c r="I179" s="168" t="s">
        <v>31</v>
      </c>
      <c r="J179" s="169">
        <v>5.0199999999999996</v>
      </c>
      <c r="K179" s="168" t="s">
        <v>520</v>
      </c>
      <c r="L179" s="169">
        <v>18.510000000000002</v>
      </c>
      <c r="M179" s="170" t="s">
        <v>31</v>
      </c>
      <c r="N179" s="171" t="s">
        <v>31</v>
      </c>
      <c r="T179" s="137" t="s">
        <v>239</v>
      </c>
    </row>
    <row r="180" spans="1:23" s="132" customFormat="1" x14ac:dyDescent="0.2">
      <c r="A180" s="167"/>
      <c r="B180" s="166" t="s">
        <v>256</v>
      </c>
      <c r="C180" s="904" t="s">
        <v>257</v>
      </c>
      <c r="D180" s="904"/>
      <c r="E180" s="904"/>
      <c r="F180" s="168" t="s">
        <v>31</v>
      </c>
      <c r="G180" s="168" t="s">
        <v>31</v>
      </c>
      <c r="H180" s="168" t="s">
        <v>31</v>
      </c>
      <c r="I180" s="168" t="s">
        <v>31</v>
      </c>
      <c r="J180" s="169">
        <v>894.6</v>
      </c>
      <c r="K180" s="168" t="s">
        <v>31</v>
      </c>
      <c r="L180" s="169">
        <v>2639.07</v>
      </c>
      <c r="M180" s="170" t="s">
        <v>31</v>
      </c>
      <c r="N180" s="171" t="s">
        <v>31</v>
      </c>
      <c r="T180" s="137" t="s">
        <v>257</v>
      </c>
    </row>
    <row r="181" spans="1:23" s="132" customFormat="1" x14ac:dyDescent="0.2">
      <c r="A181" s="167"/>
      <c r="B181" s="166" t="s">
        <v>31</v>
      </c>
      <c r="C181" s="904" t="s">
        <v>258</v>
      </c>
      <c r="D181" s="904"/>
      <c r="E181" s="904"/>
      <c r="F181" s="168" t="s">
        <v>241</v>
      </c>
      <c r="G181" s="168" t="s">
        <v>389</v>
      </c>
      <c r="H181" s="168" t="s">
        <v>520</v>
      </c>
      <c r="I181" s="168" t="s">
        <v>3359</v>
      </c>
      <c r="J181" s="169" t="s">
        <v>31</v>
      </c>
      <c r="K181" s="168" t="s">
        <v>31</v>
      </c>
      <c r="L181" s="169" t="s">
        <v>31</v>
      </c>
      <c r="M181" s="170" t="s">
        <v>31</v>
      </c>
      <c r="N181" s="171" t="s">
        <v>31</v>
      </c>
      <c r="U181" s="137" t="s">
        <v>258</v>
      </c>
    </row>
    <row r="182" spans="1:23" s="132" customFormat="1" x14ac:dyDescent="0.2">
      <c r="A182" s="167"/>
      <c r="B182" s="166" t="s">
        <v>31</v>
      </c>
      <c r="C182" s="904" t="s">
        <v>240</v>
      </c>
      <c r="D182" s="904"/>
      <c r="E182" s="904"/>
      <c r="F182" s="168" t="s">
        <v>241</v>
      </c>
      <c r="G182" s="168" t="s">
        <v>860</v>
      </c>
      <c r="H182" s="168" t="s">
        <v>520</v>
      </c>
      <c r="I182" s="168" t="s">
        <v>3360</v>
      </c>
      <c r="J182" s="169" t="s">
        <v>31</v>
      </c>
      <c r="K182" s="168" t="s">
        <v>31</v>
      </c>
      <c r="L182" s="169" t="s">
        <v>31</v>
      </c>
      <c r="M182" s="170" t="s">
        <v>31</v>
      </c>
      <c r="N182" s="171" t="s">
        <v>31</v>
      </c>
      <c r="U182" s="137" t="s">
        <v>240</v>
      </c>
    </row>
    <row r="183" spans="1:23" s="132" customFormat="1" x14ac:dyDescent="0.2">
      <c r="A183" s="167"/>
      <c r="B183" s="166" t="s">
        <v>31</v>
      </c>
      <c r="C183" s="917" t="s">
        <v>244</v>
      </c>
      <c r="D183" s="917"/>
      <c r="E183" s="917"/>
      <c r="F183" s="159" t="s">
        <v>31</v>
      </c>
      <c r="G183" s="159" t="s">
        <v>31</v>
      </c>
      <c r="H183" s="159" t="s">
        <v>31</v>
      </c>
      <c r="I183" s="159" t="s">
        <v>31</v>
      </c>
      <c r="J183" s="160">
        <v>1088.05</v>
      </c>
      <c r="K183" s="159" t="s">
        <v>31</v>
      </c>
      <c r="L183" s="160">
        <v>3352.42</v>
      </c>
      <c r="M183" s="161" t="s">
        <v>31</v>
      </c>
      <c r="N183" s="162" t="s">
        <v>31</v>
      </c>
      <c r="V183" s="137" t="s">
        <v>244</v>
      </c>
    </row>
    <row r="184" spans="1:23" s="132" customFormat="1" x14ac:dyDescent="0.2">
      <c r="A184" s="167"/>
      <c r="B184" s="166" t="s">
        <v>31</v>
      </c>
      <c r="C184" s="904" t="s">
        <v>245</v>
      </c>
      <c r="D184" s="904"/>
      <c r="E184" s="904"/>
      <c r="F184" s="168" t="s">
        <v>31</v>
      </c>
      <c r="G184" s="168" t="s">
        <v>31</v>
      </c>
      <c r="H184" s="168" t="s">
        <v>31</v>
      </c>
      <c r="I184" s="168" t="s">
        <v>31</v>
      </c>
      <c r="J184" s="169" t="s">
        <v>31</v>
      </c>
      <c r="K184" s="168" t="s">
        <v>31</v>
      </c>
      <c r="L184" s="169">
        <v>517.65</v>
      </c>
      <c r="M184" s="170" t="s">
        <v>31</v>
      </c>
      <c r="N184" s="171" t="s">
        <v>31</v>
      </c>
      <c r="U184" s="137" t="s">
        <v>245</v>
      </c>
    </row>
    <row r="185" spans="1:23" s="132" customFormat="1" ht="22.5" x14ac:dyDescent="0.2">
      <c r="A185" s="167"/>
      <c r="B185" s="166" t="s">
        <v>892</v>
      </c>
      <c r="C185" s="904" t="s">
        <v>893</v>
      </c>
      <c r="D185" s="904"/>
      <c r="E185" s="904"/>
      <c r="F185" s="168" t="s">
        <v>144</v>
      </c>
      <c r="G185" s="168" t="s">
        <v>248</v>
      </c>
      <c r="H185" s="168" t="s">
        <v>31</v>
      </c>
      <c r="I185" s="168" t="s">
        <v>248</v>
      </c>
      <c r="J185" s="169" t="s">
        <v>31</v>
      </c>
      <c r="K185" s="168" t="s">
        <v>31</v>
      </c>
      <c r="L185" s="169">
        <v>491.77</v>
      </c>
      <c r="M185" s="170" t="s">
        <v>31</v>
      </c>
      <c r="N185" s="171" t="s">
        <v>31</v>
      </c>
      <c r="U185" s="137" t="s">
        <v>893</v>
      </c>
    </row>
    <row r="186" spans="1:23" s="132" customFormat="1" ht="22.5" x14ac:dyDescent="0.2">
      <c r="A186" s="167"/>
      <c r="B186" s="166" t="s">
        <v>894</v>
      </c>
      <c r="C186" s="904" t="s">
        <v>895</v>
      </c>
      <c r="D186" s="904"/>
      <c r="E186" s="904"/>
      <c r="F186" s="168" t="s">
        <v>144</v>
      </c>
      <c r="G186" s="168" t="s">
        <v>554</v>
      </c>
      <c r="H186" s="168" t="s">
        <v>31</v>
      </c>
      <c r="I186" s="168" t="s">
        <v>554</v>
      </c>
      <c r="J186" s="169" t="s">
        <v>31</v>
      </c>
      <c r="K186" s="168" t="s">
        <v>31</v>
      </c>
      <c r="L186" s="169">
        <v>336.47</v>
      </c>
      <c r="M186" s="170" t="s">
        <v>31</v>
      </c>
      <c r="N186" s="171" t="s">
        <v>31</v>
      </c>
      <c r="U186" s="137" t="s">
        <v>895</v>
      </c>
    </row>
    <row r="187" spans="1:23" s="132" customFormat="1" x14ac:dyDescent="0.2">
      <c r="A187" s="172"/>
      <c r="B187" s="173"/>
      <c r="C187" s="918" t="s">
        <v>252</v>
      </c>
      <c r="D187" s="918"/>
      <c r="E187" s="918"/>
      <c r="F187" s="174" t="s">
        <v>31</v>
      </c>
      <c r="G187" s="174" t="s">
        <v>31</v>
      </c>
      <c r="H187" s="174" t="s">
        <v>31</v>
      </c>
      <c r="I187" s="174" t="s">
        <v>31</v>
      </c>
      <c r="J187" s="175" t="s">
        <v>31</v>
      </c>
      <c r="K187" s="174" t="s">
        <v>31</v>
      </c>
      <c r="L187" s="175">
        <v>4180.66</v>
      </c>
      <c r="M187" s="161" t="s">
        <v>31</v>
      </c>
      <c r="N187" s="176" t="s">
        <v>31</v>
      </c>
      <c r="W187" s="137" t="s">
        <v>252</v>
      </c>
    </row>
    <row r="188" spans="1:23" s="132" customFormat="1" x14ac:dyDescent="0.2">
      <c r="A188" s="157" t="s">
        <v>351</v>
      </c>
      <c r="B188" s="158" t="s">
        <v>3205</v>
      </c>
      <c r="C188" s="917" t="s">
        <v>3206</v>
      </c>
      <c r="D188" s="917"/>
      <c r="E188" s="917"/>
      <c r="F188" s="159" t="s">
        <v>564</v>
      </c>
      <c r="G188" s="159" t="s">
        <v>31</v>
      </c>
      <c r="H188" s="159" t="s">
        <v>31</v>
      </c>
      <c r="I188" s="159" t="s">
        <v>3361</v>
      </c>
      <c r="J188" s="160">
        <v>6200</v>
      </c>
      <c r="K188" s="159" t="s">
        <v>31</v>
      </c>
      <c r="L188" s="160">
        <v>2306.4</v>
      </c>
      <c r="M188" s="161" t="s">
        <v>31</v>
      </c>
      <c r="N188" s="162" t="s">
        <v>31</v>
      </c>
      <c r="Q188" s="137" t="s">
        <v>3206</v>
      </c>
    </row>
    <row r="189" spans="1:23" s="132" customFormat="1" x14ac:dyDescent="0.2">
      <c r="A189" s="163"/>
      <c r="B189" s="164"/>
      <c r="C189" s="904" t="s">
        <v>3362</v>
      </c>
      <c r="D189" s="904"/>
      <c r="E189" s="904"/>
      <c r="F189" s="904"/>
      <c r="G189" s="904"/>
      <c r="H189" s="904"/>
      <c r="I189" s="904"/>
      <c r="J189" s="904"/>
      <c r="K189" s="904"/>
      <c r="L189" s="904"/>
      <c r="M189" s="904"/>
      <c r="N189" s="912"/>
      <c r="R189" s="137" t="s">
        <v>3362</v>
      </c>
    </row>
    <row r="190" spans="1:23" s="132" customFormat="1" ht="22.5" x14ac:dyDescent="0.2">
      <c r="A190" s="157" t="s">
        <v>356</v>
      </c>
      <c r="B190" s="158" t="s">
        <v>3363</v>
      </c>
      <c r="C190" s="917" t="s">
        <v>3364</v>
      </c>
      <c r="D190" s="917"/>
      <c r="E190" s="917"/>
      <c r="F190" s="159" t="s">
        <v>965</v>
      </c>
      <c r="G190" s="159" t="s">
        <v>31</v>
      </c>
      <c r="H190" s="159" t="s">
        <v>31</v>
      </c>
      <c r="I190" s="159" t="s">
        <v>527</v>
      </c>
      <c r="J190" s="160" t="s">
        <v>31</v>
      </c>
      <c r="K190" s="159" t="s">
        <v>31</v>
      </c>
      <c r="L190" s="160" t="s">
        <v>31</v>
      </c>
      <c r="M190" s="161" t="s">
        <v>31</v>
      </c>
      <c r="N190" s="162" t="s">
        <v>31</v>
      </c>
      <c r="Q190" s="137" t="s">
        <v>3364</v>
      </c>
    </row>
    <row r="191" spans="1:23" s="132" customFormat="1" x14ac:dyDescent="0.2">
      <c r="A191" s="163"/>
      <c r="B191" s="164"/>
      <c r="C191" s="904" t="s">
        <v>1167</v>
      </c>
      <c r="D191" s="904"/>
      <c r="E191" s="904"/>
      <c r="F191" s="904"/>
      <c r="G191" s="904"/>
      <c r="H191" s="904"/>
      <c r="I191" s="904"/>
      <c r="J191" s="904"/>
      <c r="K191" s="904"/>
      <c r="L191" s="904"/>
      <c r="M191" s="904"/>
      <c r="N191" s="912"/>
      <c r="R191" s="137" t="s">
        <v>1167</v>
      </c>
    </row>
    <row r="192" spans="1:23" s="132" customFormat="1" ht="33.75" x14ac:dyDescent="0.2">
      <c r="A192" s="165"/>
      <c r="B192" s="166" t="s">
        <v>518</v>
      </c>
      <c r="C192" s="904" t="s">
        <v>2892</v>
      </c>
      <c r="D192" s="904"/>
      <c r="E192" s="904"/>
      <c r="F192" s="904"/>
      <c r="G192" s="904"/>
      <c r="H192" s="904"/>
      <c r="I192" s="904"/>
      <c r="J192" s="904"/>
      <c r="K192" s="904"/>
      <c r="L192" s="904"/>
      <c r="M192" s="904"/>
      <c r="N192" s="912"/>
      <c r="S192" s="137" t="s">
        <v>2892</v>
      </c>
    </row>
    <row r="193" spans="1:23" s="132" customFormat="1" x14ac:dyDescent="0.2">
      <c r="A193" s="167"/>
      <c r="B193" s="166" t="s">
        <v>225</v>
      </c>
      <c r="C193" s="904" t="s">
        <v>255</v>
      </c>
      <c r="D193" s="904"/>
      <c r="E193" s="904"/>
      <c r="F193" s="168" t="s">
        <v>31</v>
      </c>
      <c r="G193" s="168" t="s">
        <v>31</v>
      </c>
      <c r="H193" s="168" t="s">
        <v>31</v>
      </c>
      <c r="I193" s="168" t="s">
        <v>31</v>
      </c>
      <c r="J193" s="169">
        <v>96.82</v>
      </c>
      <c r="K193" s="168" t="s">
        <v>520</v>
      </c>
      <c r="L193" s="169">
        <v>290.45999999999998</v>
      </c>
      <c r="M193" s="170" t="s">
        <v>31</v>
      </c>
      <c r="N193" s="171" t="s">
        <v>31</v>
      </c>
      <c r="T193" s="137" t="s">
        <v>255</v>
      </c>
    </row>
    <row r="194" spans="1:23" s="132" customFormat="1" x14ac:dyDescent="0.2">
      <c r="A194" s="167"/>
      <c r="B194" s="166" t="s">
        <v>235</v>
      </c>
      <c r="C194" s="904" t="s">
        <v>236</v>
      </c>
      <c r="D194" s="904"/>
      <c r="E194" s="904"/>
      <c r="F194" s="168" t="s">
        <v>31</v>
      </c>
      <c r="G194" s="168" t="s">
        <v>31</v>
      </c>
      <c r="H194" s="168" t="s">
        <v>31</v>
      </c>
      <c r="I194" s="168" t="s">
        <v>31</v>
      </c>
      <c r="J194" s="169">
        <v>61.13</v>
      </c>
      <c r="K194" s="168" t="s">
        <v>520</v>
      </c>
      <c r="L194" s="169">
        <v>183.39</v>
      </c>
      <c r="M194" s="170" t="s">
        <v>31</v>
      </c>
      <c r="N194" s="171" t="s">
        <v>31</v>
      </c>
      <c r="T194" s="137" t="s">
        <v>236</v>
      </c>
    </row>
    <row r="195" spans="1:23" s="132" customFormat="1" x14ac:dyDescent="0.2">
      <c r="A195" s="167"/>
      <c r="B195" s="166" t="s">
        <v>238</v>
      </c>
      <c r="C195" s="904" t="s">
        <v>239</v>
      </c>
      <c r="D195" s="904"/>
      <c r="E195" s="904"/>
      <c r="F195" s="168" t="s">
        <v>31</v>
      </c>
      <c r="G195" s="168" t="s">
        <v>31</v>
      </c>
      <c r="H195" s="168" t="s">
        <v>31</v>
      </c>
      <c r="I195" s="168" t="s">
        <v>31</v>
      </c>
      <c r="J195" s="169">
        <v>6.78</v>
      </c>
      <c r="K195" s="168" t="s">
        <v>520</v>
      </c>
      <c r="L195" s="169">
        <v>20.34</v>
      </c>
      <c r="M195" s="170" t="s">
        <v>31</v>
      </c>
      <c r="N195" s="171" t="s">
        <v>31</v>
      </c>
      <c r="T195" s="137" t="s">
        <v>239</v>
      </c>
    </row>
    <row r="196" spans="1:23" s="132" customFormat="1" x14ac:dyDescent="0.2">
      <c r="A196" s="167"/>
      <c r="B196" s="166" t="s">
        <v>256</v>
      </c>
      <c r="C196" s="904" t="s">
        <v>257</v>
      </c>
      <c r="D196" s="904"/>
      <c r="E196" s="904"/>
      <c r="F196" s="168" t="s">
        <v>31</v>
      </c>
      <c r="G196" s="168" t="s">
        <v>31</v>
      </c>
      <c r="H196" s="168" t="s">
        <v>31</v>
      </c>
      <c r="I196" s="168" t="s">
        <v>31</v>
      </c>
      <c r="J196" s="169">
        <v>581.9</v>
      </c>
      <c r="K196" s="168" t="s">
        <v>31</v>
      </c>
      <c r="L196" s="169">
        <v>1396.56</v>
      </c>
      <c r="M196" s="170" t="s">
        <v>31</v>
      </c>
      <c r="N196" s="171" t="s">
        <v>31</v>
      </c>
      <c r="T196" s="137" t="s">
        <v>257</v>
      </c>
    </row>
    <row r="197" spans="1:23" s="132" customFormat="1" x14ac:dyDescent="0.2">
      <c r="A197" s="167"/>
      <c r="B197" s="166" t="s">
        <v>31</v>
      </c>
      <c r="C197" s="904" t="s">
        <v>258</v>
      </c>
      <c r="D197" s="904"/>
      <c r="E197" s="904"/>
      <c r="F197" s="168" t="s">
        <v>241</v>
      </c>
      <c r="G197" s="168" t="s">
        <v>3365</v>
      </c>
      <c r="H197" s="168" t="s">
        <v>520</v>
      </c>
      <c r="I197" s="168" t="s">
        <v>3366</v>
      </c>
      <c r="J197" s="169" t="s">
        <v>31</v>
      </c>
      <c r="K197" s="168" t="s">
        <v>31</v>
      </c>
      <c r="L197" s="169" t="s">
        <v>31</v>
      </c>
      <c r="M197" s="170" t="s">
        <v>31</v>
      </c>
      <c r="N197" s="171" t="s">
        <v>31</v>
      </c>
      <c r="U197" s="137" t="s">
        <v>258</v>
      </c>
    </row>
    <row r="198" spans="1:23" s="132" customFormat="1" x14ac:dyDescent="0.2">
      <c r="A198" s="167"/>
      <c r="B198" s="166" t="s">
        <v>31</v>
      </c>
      <c r="C198" s="904" t="s">
        <v>240</v>
      </c>
      <c r="D198" s="904"/>
      <c r="E198" s="904"/>
      <c r="F198" s="168" t="s">
        <v>241</v>
      </c>
      <c r="G198" s="168" t="s">
        <v>2148</v>
      </c>
      <c r="H198" s="168" t="s">
        <v>520</v>
      </c>
      <c r="I198" s="168" t="s">
        <v>3367</v>
      </c>
      <c r="J198" s="169" t="s">
        <v>31</v>
      </c>
      <c r="K198" s="168" t="s">
        <v>31</v>
      </c>
      <c r="L198" s="169" t="s">
        <v>31</v>
      </c>
      <c r="M198" s="170" t="s">
        <v>31</v>
      </c>
      <c r="N198" s="171" t="s">
        <v>31</v>
      </c>
      <c r="U198" s="137" t="s">
        <v>240</v>
      </c>
    </row>
    <row r="199" spans="1:23" s="132" customFormat="1" x14ac:dyDescent="0.2">
      <c r="A199" s="167"/>
      <c r="B199" s="166" t="s">
        <v>31</v>
      </c>
      <c r="C199" s="917" t="s">
        <v>244</v>
      </c>
      <c r="D199" s="917"/>
      <c r="E199" s="917"/>
      <c r="F199" s="159" t="s">
        <v>31</v>
      </c>
      <c r="G199" s="159" t="s">
        <v>31</v>
      </c>
      <c r="H199" s="159" t="s">
        <v>31</v>
      </c>
      <c r="I199" s="159" t="s">
        <v>31</v>
      </c>
      <c r="J199" s="160">
        <v>739.85</v>
      </c>
      <c r="K199" s="159" t="s">
        <v>31</v>
      </c>
      <c r="L199" s="160">
        <v>1870.41</v>
      </c>
      <c r="M199" s="161" t="s">
        <v>31</v>
      </c>
      <c r="N199" s="162" t="s">
        <v>31</v>
      </c>
      <c r="V199" s="137" t="s">
        <v>244</v>
      </c>
    </row>
    <row r="200" spans="1:23" s="132" customFormat="1" x14ac:dyDescent="0.2">
      <c r="A200" s="167"/>
      <c r="B200" s="166" t="s">
        <v>31</v>
      </c>
      <c r="C200" s="904" t="s">
        <v>245</v>
      </c>
      <c r="D200" s="904"/>
      <c r="E200" s="904"/>
      <c r="F200" s="168" t="s">
        <v>31</v>
      </c>
      <c r="G200" s="168" t="s">
        <v>31</v>
      </c>
      <c r="H200" s="168" t="s">
        <v>31</v>
      </c>
      <c r="I200" s="168" t="s">
        <v>31</v>
      </c>
      <c r="J200" s="169" t="s">
        <v>31</v>
      </c>
      <c r="K200" s="168" t="s">
        <v>31</v>
      </c>
      <c r="L200" s="169">
        <v>310.8</v>
      </c>
      <c r="M200" s="170" t="s">
        <v>31</v>
      </c>
      <c r="N200" s="171" t="s">
        <v>31</v>
      </c>
      <c r="U200" s="137" t="s">
        <v>245</v>
      </c>
    </row>
    <row r="201" spans="1:23" s="132" customFormat="1" ht="22.5" x14ac:dyDescent="0.2">
      <c r="A201" s="167"/>
      <c r="B201" s="166" t="s">
        <v>892</v>
      </c>
      <c r="C201" s="904" t="s">
        <v>893</v>
      </c>
      <c r="D201" s="904"/>
      <c r="E201" s="904"/>
      <c r="F201" s="168" t="s">
        <v>144</v>
      </c>
      <c r="G201" s="168" t="s">
        <v>248</v>
      </c>
      <c r="H201" s="168" t="s">
        <v>31</v>
      </c>
      <c r="I201" s="168" t="s">
        <v>248</v>
      </c>
      <c r="J201" s="169" t="s">
        <v>31</v>
      </c>
      <c r="K201" s="168" t="s">
        <v>31</v>
      </c>
      <c r="L201" s="169">
        <v>295.26</v>
      </c>
      <c r="M201" s="170" t="s">
        <v>31</v>
      </c>
      <c r="N201" s="171" t="s">
        <v>31</v>
      </c>
      <c r="U201" s="137" t="s">
        <v>893</v>
      </c>
    </row>
    <row r="202" spans="1:23" s="132" customFormat="1" ht="22.5" x14ac:dyDescent="0.2">
      <c r="A202" s="167"/>
      <c r="B202" s="166" t="s">
        <v>894</v>
      </c>
      <c r="C202" s="904" t="s">
        <v>895</v>
      </c>
      <c r="D202" s="904"/>
      <c r="E202" s="904"/>
      <c r="F202" s="168" t="s">
        <v>144</v>
      </c>
      <c r="G202" s="168" t="s">
        <v>554</v>
      </c>
      <c r="H202" s="168" t="s">
        <v>31</v>
      </c>
      <c r="I202" s="168" t="s">
        <v>554</v>
      </c>
      <c r="J202" s="169" t="s">
        <v>31</v>
      </c>
      <c r="K202" s="168" t="s">
        <v>31</v>
      </c>
      <c r="L202" s="169">
        <v>202.02</v>
      </c>
      <c r="M202" s="170" t="s">
        <v>31</v>
      </c>
      <c r="N202" s="171" t="s">
        <v>31</v>
      </c>
      <c r="U202" s="137" t="s">
        <v>895</v>
      </c>
    </row>
    <row r="203" spans="1:23" s="132" customFormat="1" x14ac:dyDescent="0.2">
      <c r="A203" s="172"/>
      <c r="B203" s="173"/>
      <c r="C203" s="918" t="s">
        <v>252</v>
      </c>
      <c r="D203" s="918"/>
      <c r="E203" s="918"/>
      <c r="F203" s="174" t="s">
        <v>31</v>
      </c>
      <c r="G203" s="174" t="s">
        <v>31</v>
      </c>
      <c r="H203" s="174" t="s">
        <v>31</v>
      </c>
      <c r="I203" s="174" t="s">
        <v>31</v>
      </c>
      <c r="J203" s="175" t="s">
        <v>31</v>
      </c>
      <c r="K203" s="174" t="s">
        <v>31</v>
      </c>
      <c r="L203" s="175">
        <v>2367.69</v>
      </c>
      <c r="M203" s="161" t="s">
        <v>31</v>
      </c>
      <c r="N203" s="176" t="s">
        <v>31</v>
      </c>
      <c r="W203" s="137" t="s">
        <v>252</v>
      </c>
    </row>
    <row r="204" spans="1:23" s="132" customFormat="1" x14ac:dyDescent="0.2">
      <c r="A204" s="157" t="s">
        <v>359</v>
      </c>
      <c r="B204" s="158" t="s">
        <v>3197</v>
      </c>
      <c r="C204" s="917" t="s">
        <v>3198</v>
      </c>
      <c r="D204" s="917"/>
      <c r="E204" s="917"/>
      <c r="F204" s="159" t="s">
        <v>564</v>
      </c>
      <c r="G204" s="159" t="s">
        <v>31</v>
      </c>
      <c r="H204" s="159" t="s">
        <v>31</v>
      </c>
      <c r="I204" s="159" t="s">
        <v>3368</v>
      </c>
      <c r="J204" s="160">
        <v>5636.21</v>
      </c>
      <c r="K204" s="159" t="s">
        <v>31</v>
      </c>
      <c r="L204" s="160">
        <v>2322.12</v>
      </c>
      <c r="M204" s="161" t="s">
        <v>31</v>
      </c>
      <c r="N204" s="162" t="s">
        <v>31</v>
      </c>
      <c r="Q204" s="137" t="s">
        <v>3198</v>
      </c>
    </row>
    <row r="205" spans="1:23" s="132" customFormat="1" x14ac:dyDescent="0.2">
      <c r="A205" s="163"/>
      <c r="B205" s="164"/>
      <c r="C205" s="904" t="s">
        <v>3369</v>
      </c>
      <c r="D205" s="904"/>
      <c r="E205" s="904"/>
      <c r="F205" s="904"/>
      <c r="G205" s="904"/>
      <c r="H205" s="904"/>
      <c r="I205" s="904"/>
      <c r="J205" s="904"/>
      <c r="K205" s="904"/>
      <c r="L205" s="904"/>
      <c r="M205" s="904"/>
      <c r="N205" s="912"/>
      <c r="R205" s="137" t="s">
        <v>3369</v>
      </c>
    </row>
    <row r="206" spans="1:23" s="132" customFormat="1" ht="22.5" x14ac:dyDescent="0.2">
      <c r="A206" s="157" t="s">
        <v>364</v>
      </c>
      <c r="B206" s="158" t="s">
        <v>3213</v>
      </c>
      <c r="C206" s="917" t="s">
        <v>3214</v>
      </c>
      <c r="D206" s="917"/>
      <c r="E206" s="917"/>
      <c r="F206" s="159" t="s">
        <v>965</v>
      </c>
      <c r="G206" s="159" t="s">
        <v>31</v>
      </c>
      <c r="H206" s="159" t="s">
        <v>31</v>
      </c>
      <c r="I206" s="159" t="s">
        <v>225</v>
      </c>
      <c r="J206" s="160" t="s">
        <v>31</v>
      </c>
      <c r="K206" s="159" t="s">
        <v>31</v>
      </c>
      <c r="L206" s="160" t="s">
        <v>31</v>
      </c>
      <c r="M206" s="161" t="s">
        <v>31</v>
      </c>
      <c r="N206" s="162" t="s">
        <v>31</v>
      </c>
      <c r="Q206" s="137" t="s">
        <v>3214</v>
      </c>
    </row>
    <row r="207" spans="1:23" s="132" customFormat="1" x14ac:dyDescent="0.2">
      <c r="A207" s="163"/>
      <c r="B207" s="164"/>
      <c r="C207" s="904" t="s">
        <v>1053</v>
      </c>
      <c r="D207" s="904"/>
      <c r="E207" s="904"/>
      <c r="F207" s="904"/>
      <c r="G207" s="904"/>
      <c r="H207" s="904"/>
      <c r="I207" s="904"/>
      <c r="J207" s="904"/>
      <c r="K207" s="904"/>
      <c r="L207" s="904"/>
      <c r="M207" s="904"/>
      <c r="N207" s="912"/>
      <c r="R207" s="137" t="s">
        <v>1053</v>
      </c>
    </row>
    <row r="208" spans="1:23" s="132" customFormat="1" ht="33.75" x14ac:dyDescent="0.2">
      <c r="A208" s="165"/>
      <c r="B208" s="166" t="s">
        <v>518</v>
      </c>
      <c r="C208" s="904" t="s">
        <v>2892</v>
      </c>
      <c r="D208" s="904"/>
      <c r="E208" s="904"/>
      <c r="F208" s="904"/>
      <c r="G208" s="904"/>
      <c r="H208" s="904"/>
      <c r="I208" s="904"/>
      <c r="J208" s="904"/>
      <c r="K208" s="904"/>
      <c r="L208" s="904"/>
      <c r="M208" s="904"/>
      <c r="N208" s="912"/>
      <c r="S208" s="137" t="s">
        <v>2892</v>
      </c>
    </row>
    <row r="209" spans="1:26" s="132" customFormat="1" x14ac:dyDescent="0.2">
      <c r="A209" s="167"/>
      <c r="B209" s="166" t="s">
        <v>225</v>
      </c>
      <c r="C209" s="904" t="s">
        <v>255</v>
      </c>
      <c r="D209" s="904"/>
      <c r="E209" s="904"/>
      <c r="F209" s="168" t="s">
        <v>31</v>
      </c>
      <c r="G209" s="168" t="s">
        <v>31</v>
      </c>
      <c r="H209" s="168" t="s">
        <v>31</v>
      </c>
      <c r="I209" s="168" t="s">
        <v>31</v>
      </c>
      <c r="J209" s="169">
        <v>87.14</v>
      </c>
      <c r="K209" s="168" t="s">
        <v>520</v>
      </c>
      <c r="L209" s="169">
        <v>108.93</v>
      </c>
      <c r="M209" s="170" t="s">
        <v>31</v>
      </c>
      <c r="N209" s="171" t="s">
        <v>31</v>
      </c>
      <c r="T209" s="137" t="s">
        <v>255</v>
      </c>
    </row>
    <row r="210" spans="1:26" s="132" customFormat="1" x14ac:dyDescent="0.2">
      <c r="A210" s="167"/>
      <c r="B210" s="166" t="s">
        <v>235</v>
      </c>
      <c r="C210" s="904" t="s">
        <v>236</v>
      </c>
      <c r="D210" s="904"/>
      <c r="E210" s="904"/>
      <c r="F210" s="168" t="s">
        <v>31</v>
      </c>
      <c r="G210" s="168" t="s">
        <v>31</v>
      </c>
      <c r="H210" s="168" t="s">
        <v>31</v>
      </c>
      <c r="I210" s="168" t="s">
        <v>31</v>
      </c>
      <c r="J210" s="169">
        <v>43.02</v>
      </c>
      <c r="K210" s="168" t="s">
        <v>520</v>
      </c>
      <c r="L210" s="169">
        <v>53.78</v>
      </c>
      <c r="M210" s="170" t="s">
        <v>31</v>
      </c>
      <c r="N210" s="171" t="s">
        <v>31</v>
      </c>
      <c r="T210" s="137" t="s">
        <v>236</v>
      </c>
    </row>
    <row r="211" spans="1:26" s="132" customFormat="1" x14ac:dyDescent="0.2">
      <c r="A211" s="167"/>
      <c r="B211" s="166" t="s">
        <v>238</v>
      </c>
      <c r="C211" s="904" t="s">
        <v>239</v>
      </c>
      <c r="D211" s="904"/>
      <c r="E211" s="904"/>
      <c r="F211" s="168" t="s">
        <v>31</v>
      </c>
      <c r="G211" s="168" t="s">
        <v>31</v>
      </c>
      <c r="H211" s="168" t="s">
        <v>31</v>
      </c>
      <c r="I211" s="168" t="s">
        <v>31</v>
      </c>
      <c r="J211" s="169">
        <v>4.2699999999999996</v>
      </c>
      <c r="K211" s="168" t="s">
        <v>520</v>
      </c>
      <c r="L211" s="169">
        <v>5.34</v>
      </c>
      <c r="M211" s="170" t="s">
        <v>31</v>
      </c>
      <c r="N211" s="171" t="s">
        <v>31</v>
      </c>
      <c r="T211" s="137" t="s">
        <v>239</v>
      </c>
    </row>
    <row r="212" spans="1:26" s="132" customFormat="1" x14ac:dyDescent="0.2">
      <c r="A212" s="167"/>
      <c r="B212" s="166" t="s">
        <v>256</v>
      </c>
      <c r="C212" s="904" t="s">
        <v>257</v>
      </c>
      <c r="D212" s="904"/>
      <c r="E212" s="904"/>
      <c r="F212" s="168" t="s">
        <v>31</v>
      </c>
      <c r="G212" s="168" t="s">
        <v>31</v>
      </c>
      <c r="H212" s="168" t="s">
        <v>31</v>
      </c>
      <c r="I212" s="168" t="s">
        <v>31</v>
      </c>
      <c r="J212" s="169">
        <v>485.57</v>
      </c>
      <c r="K212" s="168" t="s">
        <v>31</v>
      </c>
      <c r="L212" s="169">
        <v>485.57</v>
      </c>
      <c r="M212" s="170" t="s">
        <v>31</v>
      </c>
      <c r="N212" s="171" t="s">
        <v>31</v>
      </c>
      <c r="T212" s="137" t="s">
        <v>257</v>
      </c>
    </row>
    <row r="213" spans="1:26" s="132" customFormat="1" x14ac:dyDescent="0.2">
      <c r="A213" s="167"/>
      <c r="B213" s="166" t="s">
        <v>31</v>
      </c>
      <c r="C213" s="904" t="s">
        <v>258</v>
      </c>
      <c r="D213" s="904"/>
      <c r="E213" s="904"/>
      <c r="F213" s="168" t="s">
        <v>241</v>
      </c>
      <c r="G213" s="168" t="s">
        <v>3216</v>
      </c>
      <c r="H213" s="168" t="s">
        <v>520</v>
      </c>
      <c r="I213" s="168" t="s">
        <v>3370</v>
      </c>
      <c r="J213" s="169" t="s">
        <v>31</v>
      </c>
      <c r="K213" s="168" t="s">
        <v>31</v>
      </c>
      <c r="L213" s="169" t="s">
        <v>31</v>
      </c>
      <c r="M213" s="170" t="s">
        <v>31</v>
      </c>
      <c r="N213" s="171" t="s">
        <v>31</v>
      </c>
      <c r="U213" s="137" t="s">
        <v>258</v>
      </c>
    </row>
    <row r="214" spans="1:26" s="132" customFormat="1" x14ac:dyDescent="0.2">
      <c r="A214" s="167"/>
      <c r="B214" s="166" t="s">
        <v>31</v>
      </c>
      <c r="C214" s="904" t="s">
        <v>240</v>
      </c>
      <c r="D214" s="904"/>
      <c r="E214" s="904"/>
      <c r="F214" s="168" t="s">
        <v>241</v>
      </c>
      <c r="G214" s="168" t="s">
        <v>3217</v>
      </c>
      <c r="H214" s="168" t="s">
        <v>520</v>
      </c>
      <c r="I214" s="168" t="s">
        <v>3371</v>
      </c>
      <c r="J214" s="169" t="s">
        <v>31</v>
      </c>
      <c r="K214" s="168" t="s">
        <v>31</v>
      </c>
      <c r="L214" s="169" t="s">
        <v>31</v>
      </c>
      <c r="M214" s="170" t="s">
        <v>31</v>
      </c>
      <c r="N214" s="171" t="s">
        <v>31</v>
      </c>
      <c r="U214" s="137" t="s">
        <v>240</v>
      </c>
    </row>
    <row r="215" spans="1:26" s="132" customFormat="1" x14ac:dyDescent="0.2">
      <c r="A215" s="167"/>
      <c r="B215" s="166" t="s">
        <v>31</v>
      </c>
      <c r="C215" s="917" t="s">
        <v>244</v>
      </c>
      <c r="D215" s="917"/>
      <c r="E215" s="917"/>
      <c r="F215" s="159" t="s">
        <v>31</v>
      </c>
      <c r="G215" s="159" t="s">
        <v>31</v>
      </c>
      <c r="H215" s="159" t="s">
        <v>31</v>
      </c>
      <c r="I215" s="159" t="s">
        <v>31</v>
      </c>
      <c r="J215" s="160">
        <v>615.73</v>
      </c>
      <c r="K215" s="159" t="s">
        <v>31</v>
      </c>
      <c r="L215" s="160">
        <v>648.28</v>
      </c>
      <c r="M215" s="161" t="s">
        <v>31</v>
      </c>
      <c r="N215" s="162" t="s">
        <v>31</v>
      </c>
      <c r="V215" s="137" t="s">
        <v>244</v>
      </c>
    </row>
    <row r="216" spans="1:26" s="132" customFormat="1" x14ac:dyDescent="0.2">
      <c r="A216" s="167"/>
      <c r="B216" s="166" t="s">
        <v>31</v>
      </c>
      <c r="C216" s="904" t="s">
        <v>245</v>
      </c>
      <c r="D216" s="904"/>
      <c r="E216" s="904"/>
      <c r="F216" s="168" t="s">
        <v>31</v>
      </c>
      <c r="G216" s="168" t="s">
        <v>31</v>
      </c>
      <c r="H216" s="168" t="s">
        <v>31</v>
      </c>
      <c r="I216" s="168" t="s">
        <v>31</v>
      </c>
      <c r="J216" s="169" t="s">
        <v>31</v>
      </c>
      <c r="K216" s="168" t="s">
        <v>31</v>
      </c>
      <c r="L216" s="169">
        <v>114.27</v>
      </c>
      <c r="M216" s="170" t="s">
        <v>31</v>
      </c>
      <c r="N216" s="171" t="s">
        <v>31</v>
      </c>
      <c r="U216" s="137" t="s">
        <v>245</v>
      </c>
    </row>
    <row r="217" spans="1:26" s="132" customFormat="1" ht="22.5" x14ac:dyDescent="0.2">
      <c r="A217" s="167"/>
      <c r="B217" s="166" t="s">
        <v>892</v>
      </c>
      <c r="C217" s="904" t="s">
        <v>893</v>
      </c>
      <c r="D217" s="904"/>
      <c r="E217" s="904"/>
      <c r="F217" s="168" t="s">
        <v>144</v>
      </c>
      <c r="G217" s="168" t="s">
        <v>248</v>
      </c>
      <c r="H217" s="168" t="s">
        <v>31</v>
      </c>
      <c r="I217" s="168" t="s">
        <v>248</v>
      </c>
      <c r="J217" s="169" t="s">
        <v>31</v>
      </c>
      <c r="K217" s="168" t="s">
        <v>31</v>
      </c>
      <c r="L217" s="169">
        <v>108.56</v>
      </c>
      <c r="M217" s="170" t="s">
        <v>31</v>
      </c>
      <c r="N217" s="171" t="s">
        <v>31</v>
      </c>
      <c r="U217" s="137" t="s">
        <v>893</v>
      </c>
    </row>
    <row r="218" spans="1:26" s="132" customFormat="1" ht="22.5" x14ac:dyDescent="0.2">
      <c r="A218" s="167"/>
      <c r="B218" s="166" t="s">
        <v>894</v>
      </c>
      <c r="C218" s="904" t="s">
        <v>895</v>
      </c>
      <c r="D218" s="904"/>
      <c r="E218" s="904"/>
      <c r="F218" s="168" t="s">
        <v>144</v>
      </c>
      <c r="G218" s="168" t="s">
        <v>554</v>
      </c>
      <c r="H218" s="168" t="s">
        <v>31</v>
      </c>
      <c r="I218" s="168" t="s">
        <v>554</v>
      </c>
      <c r="J218" s="169" t="s">
        <v>31</v>
      </c>
      <c r="K218" s="168" t="s">
        <v>31</v>
      </c>
      <c r="L218" s="169">
        <v>74.28</v>
      </c>
      <c r="M218" s="170" t="s">
        <v>31</v>
      </c>
      <c r="N218" s="171" t="s">
        <v>31</v>
      </c>
      <c r="U218" s="137" t="s">
        <v>895</v>
      </c>
    </row>
    <row r="219" spans="1:26" s="132" customFormat="1" x14ac:dyDescent="0.2">
      <c r="A219" s="172"/>
      <c r="B219" s="173"/>
      <c r="C219" s="918" t="s">
        <v>252</v>
      </c>
      <c r="D219" s="918"/>
      <c r="E219" s="918"/>
      <c r="F219" s="174" t="s">
        <v>31</v>
      </c>
      <c r="G219" s="174" t="s">
        <v>31</v>
      </c>
      <c r="H219" s="174" t="s">
        <v>31</v>
      </c>
      <c r="I219" s="174" t="s">
        <v>31</v>
      </c>
      <c r="J219" s="175" t="s">
        <v>31</v>
      </c>
      <c r="K219" s="174" t="s">
        <v>31</v>
      </c>
      <c r="L219" s="175">
        <v>831.12</v>
      </c>
      <c r="M219" s="161" t="s">
        <v>31</v>
      </c>
      <c r="N219" s="176" t="s">
        <v>31</v>
      </c>
      <c r="W219" s="137" t="s">
        <v>252</v>
      </c>
    </row>
    <row r="220" spans="1:26" s="132" customFormat="1" x14ac:dyDescent="0.2">
      <c r="A220" s="157" t="s">
        <v>366</v>
      </c>
      <c r="B220" s="158" t="s">
        <v>3372</v>
      </c>
      <c r="C220" s="917" t="s">
        <v>3373</v>
      </c>
      <c r="D220" s="917"/>
      <c r="E220" s="917"/>
      <c r="F220" s="159" t="s">
        <v>564</v>
      </c>
      <c r="G220" s="159" t="s">
        <v>31</v>
      </c>
      <c r="H220" s="159" t="s">
        <v>31</v>
      </c>
      <c r="I220" s="159" t="s">
        <v>3374</v>
      </c>
      <c r="J220" s="160">
        <v>5763</v>
      </c>
      <c r="K220" s="159" t="s">
        <v>31</v>
      </c>
      <c r="L220" s="160">
        <v>651.22</v>
      </c>
      <c r="M220" s="161" t="s">
        <v>31</v>
      </c>
      <c r="N220" s="162" t="s">
        <v>31</v>
      </c>
      <c r="Q220" s="137" t="s">
        <v>3373</v>
      </c>
    </row>
    <row r="221" spans="1:26" s="132" customFormat="1" x14ac:dyDescent="0.2">
      <c r="A221" s="163"/>
      <c r="B221" s="164"/>
      <c r="C221" s="904" t="s">
        <v>3375</v>
      </c>
      <c r="D221" s="904"/>
      <c r="E221" s="904"/>
      <c r="F221" s="904"/>
      <c r="G221" s="904"/>
      <c r="H221" s="904"/>
      <c r="I221" s="904"/>
      <c r="J221" s="904"/>
      <c r="K221" s="904"/>
      <c r="L221" s="904"/>
      <c r="M221" s="904"/>
      <c r="N221" s="912"/>
      <c r="R221" s="137" t="s">
        <v>3375</v>
      </c>
    </row>
    <row r="222" spans="1:26" s="132" customFormat="1" ht="1.5" customHeight="1" x14ac:dyDescent="0.2">
      <c r="A222" s="177"/>
      <c r="B222" s="173"/>
      <c r="C222" s="173"/>
      <c r="D222" s="173"/>
      <c r="E222" s="173"/>
      <c r="F222" s="177"/>
      <c r="G222" s="177"/>
      <c r="H222" s="177"/>
      <c r="I222" s="177"/>
      <c r="J222" s="178"/>
      <c r="K222" s="177"/>
      <c r="L222" s="178"/>
      <c r="M222" s="168"/>
      <c r="N222" s="178"/>
    </row>
    <row r="223" spans="1:26" s="132" customFormat="1" x14ac:dyDescent="0.2">
      <c r="A223" s="179"/>
      <c r="B223" s="180" t="s">
        <v>31</v>
      </c>
      <c r="C223" s="918" t="s">
        <v>3153</v>
      </c>
      <c r="D223" s="918"/>
      <c r="E223" s="918"/>
      <c r="F223" s="918"/>
      <c r="G223" s="918"/>
      <c r="H223" s="918"/>
      <c r="I223" s="918"/>
      <c r="J223" s="918"/>
      <c r="K223" s="918"/>
      <c r="L223" s="181" t="s">
        <v>31</v>
      </c>
      <c r="M223" s="182"/>
      <c r="N223" s="183"/>
      <c r="Y223" s="137" t="s">
        <v>3153</v>
      </c>
    </row>
    <row r="224" spans="1:26" s="132" customFormat="1" x14ac:dyDescent="0.2">
      <c r="A224" s="184"/>
      <c r="B224" s="166" t="s">
        <v>31</v>
      </c>
      <c r="C224" s="904" t="s">
        <v>269</v>
      </c>
      <c r="D224" s="904"/>
      <c r="E224" s="904"/>
      <c r="F224" s="904"/>
      <c r="G224" s="904"/>
      <c r="H224" s="904"/>
      <c r="I224" s="904"/>
      <c r="J224" s="904"/>
      <c r="K224" s="904"/>
      <c r="L224" s="185">
        <v>3073.45</v>
      </c>
      <c r="M224" s="186"/>
      <c r="N224" s="187" t="s">
        <v>31</v>
      </c>
      <c r="Z224" s="137" t="s">
        <v>269</v>
      </c>
    </row>
    <row r="225" spans="1:26" s="132" customFormat="1" x14ac:dyDescent="0.2">
      <c r="A225" s="184"/>
      <c r="B225" s="166" t="s">
        <v>225</v>
      </c>
      <c r="C225" s="904" t="s">
        <v>658</v>
      </c>
      <c r="D225" s="904"/>
      <c r="E225" s="904"/>
      <c r="F225" s="904"/>
      <c r="G225" s="904"/>
      <c r="H225" s="904"/>
      <c r="I225" s="904"/>
      <c r="J225" s="904"/>
      <c r="K225" s="904"/>
      <c r="L225" s="185">
        <v>3011.38</v>
      </c>
      <c r="M225" s="186"/>
      <c r="N225" s="187" t="s">
        <v>31</v>
      </c>
      <c r="Z225" s="137" t="s">
        <v>658</v>
      </c>
    </row>
    <row r="226" spans="1:26" s="132" customFormat="1" x14ac:dyDescent="0.2">
      <c r="A226" s="184"/>
      <c r="B226" s="166" t="s">
        <v>31</v>
      </c>
      <c r="C226" s="904" t="s">
        <v>659</v>
      </c>
      <c r="D226" s="904"/>
      <c r="E226" s="904"/>
      <c r="F226" s="904"/>
      <c r="G226" s="904"/>
      <c r="H226" s="904"/>
      <c r="I226" s="904"/>
      <c r="J226" s="904"/>
      <c r="K226" s="904"/>
      <c r="L226" s="185" t="s">
        <v>31</v>
      </c>
      <c r="M226" s="186"/>
      <c r="N226" s="187" t="s">
        <v>31</v>
      </c>
      <c r="Z226" s="137" t="s">
        <v>659</v>
      </c>
    </row>
    <row r="227" spans="1:26" s="132" customFormat="1" x14ac:dyDescent="0.2">
      <c r="A227" s="184"/>
      <c r="B227" s="166" t="s">
        <v>31</v>
      </c>
      <c r="C227" s="904" t="s">
        <v>660</v>
      </c>
      <c r="D227" s="904"/>
      <c r="E227" s="904"/>
      <c r="F227" s="904"/>
      <c r="G227" s="904"/>
      <c r="H227" s="904"/>
      <c r="I227" s="904"/>
      <c r="J227" s="904"/>
      <c r="K227" s="904"/>
      <c r="L227" s="185">
        <v>744.48</v>
      </c>
      <c r="M227" s="186"/>
      <c r="N227" s="187" t="s">
        <v>31</v>
      </c>
      <c r="Z227" s="137" t="s">
        <v>660</v>
      </c>
    </row>
    <row r="228" spans="1:26" s="132" customFormat="1" x14ac:dyDescent="0.2">
      <c r="A228" s="184"/>
      <c r="B228" s="166" t="s">
        <v>31</v>
      </c>
      <c r="C228" s="904" t="s">
        <v>661</v>
      </c>
      <c r="D228" s="904"/>
      <c r="E228" s="904"/>
      <c r="F228" s="904"/>
      <c r="G228" s="904"/>
      <c r="H228" s="904"/>
      <c r="I228" s="904"/>
      <c r="J228" s="904"/>
      <c r="K228" s="904"/>
      <c r="L228" s="185">
        <v>37.770000000000003</v>
      </c>
      <c r="M228" s="186"/>
      <c r="N228" s="187" t="s">
        <v>31</v>
      </c>
      <c r="Z228" s="137" t="s">
        <v>661</v>
      </c>
    </row>
    <row r="229" spans="1:26" s="132" customFormat="1" x14ac:dyDescent="0.2">
      <c r="A229" s="184"/>
      <c r="B229" s="166" t="s">
        <v>31</v>
      </c>
      <c r="C229" s="904" t="s">
        <v>662</v>
      </c>
      <c r="D229" s="904"/>
      <c r="E229" s="904"/>
      <c r="F229" s="904"/>
      <c r="G229" s="904"/>
      <c r="H229" s="904"/>
      <c r="I229" s="904"/>
      <c r="J229" s="904"/>
      <c r="K229" s="904"/>
      <c r="L229" s="185">
        <v>1285.51</v>
      </c>
      <c r="M229" s="186"/>
      <c r="N229" s="187" t="s">
        <v>31</v>
      </c>
      <c r="Z229" s="137" t="s">
        <v>662</v>
      </c>
    </row>
    <row r="230" spans="1:26" s="132" customFormat="1" x14ac:dyDescent="0.2">
      <c r="A230" s="184"/>
      <c r="B230" s="166" t="s">
        <v>31</v>
      </c>
      <c r="C230" s="904" t="s">
        <v>663</v>
      </c>
      <c r="D230" s="904"/>
      <c r="E230" s="904"/>
      <c r="F230" s="904"/>
      <c r="G230" s="904"/>
      <c r="H230" s="904"/>
      <c r="I230" s="904"/>
      <c r="J230" s="904"/>
      <c r="K230" s="904"/>
      <c r="L230" s="185">
        <v>603.24</v>
      </c>
      <c r="M230" s="186"/>
      <c r="N230" s="187" t="s">
        <v>31</v>
      </c>
      <c r="Z230" s="137" t="s">
        <v>663</v>
      </c>
    </row>
    <row r="231" spans="1:26" s="132" customFormat="1" x14ac:dyDescent="0.2">
      <c r="A231" s="184"/>
      <c r="B231" s="166" t="s">
        <v>31</v>
      </c>
      <c r="C231" s="904" t="s">
        <v>664</v>
      </c>
      <c r="D231" s="904"/>
      <c r="E231" s="904"/>
      <c r="F231" s="904"/>
      <c r="G231" s="904"/>
      <c r="H231" s="904"/>
      <c r="I231" s="904"/>
      <c r="J231" s="904"/>
      <c r="K231" s="904"/>
      <c r="L231" s="185">
        <v>340.38</v>
      </c>
      <c r="M231" s="186"/>
      <c r="N231" s="187" t="s">
        <v>31</v>
      </c>
      <c r="Z231" s="137" t="s">
        <v>664</v>
      </c>
    </row>
    <row r="232" spans="1:26" s="132" customFormat="1" x14ac:dyDescent="0.2">
      <c r="A232" s="184"/>
      <c r="B232" s="166" t="s">
        <v>225</v>
      </c>
      <c r="C232" s="904" t="s">
        <v>665</v>
      </c>
      <c r="D232" s="904"/>
      <c r="E232" s="904"/>
      <c r="F232" s="904"/>
      <c r="G232" s="904"/>
      <c r="H232" s="904"/>
      <c r="I232" s="904"/>
      <c r="J232" s="904"/>
      <c r="K232" s="904"/>
      <c r="L232" s="185">
        <v>62.07</v>
      </c>
      <c r="M232" s="186"/>
      <c r="N232" s="187" t="s">
        <v>31</v>
      </c>
      <c r="Z232" s="137" t="s">
        <v>665</v>
      </c>
    </row>
    <row r="233" spans="1:26" s="132" customFormat="1" x14ac:dyDescent="0.2">
      <c r="A233" s="184"/>
      <c r="B233" s="166" t="s">
        <v>225</v>
      </c>
      <c r="C233" s="904" t="s">
        <v>808</v>
      </c>
      <c r="D233" s="904"/>
      <c r="E233" s="904"/>
      <c r="F233" s="904"/>
      <c r="G233" s="904"/>
      <c r="H233" s="904"/>
      <c r="I233" s="904"/>
      <c r="J233" s="904"/>
      <c r="K233" s="904"/>
      <c r="L233" s="185">
        <v>20341.189999999999</v>
      </c>
      <c r="M233" s="186"/>
      <c r="N233" s="187" t="s">
        <v>31</v>
      </c>
      <c r="Z233" s="137" t="s">
        <v>808</v>
      </c>
    </row>
    <row r="234" spans="1:26" s="132" customFormat="1" x14ac:dyDescent="0.2">
      <c r="A234" s="184"/>
      <c r="B234" s="166" t="s">
        <v>31</v>
      </c>
      <c r="C234" s="904" t="s">
        <v>270</v>
      </c>
      <c r="D234" s="904"/>
      <c r="E234" s="904"/>
      <c r="F234" s="904"/>
      <c r="G234" s="904"/>
      <c r="H234" s="904"/>
      <c r="I234" s="904"/>
      <c r="J234" s="904"/>
      <c r="K234" s="904"/>
      <c r="L234" s="185" t="s">
        <v>31</v>
      </c>
      <c r="M234" s="186"/>
      <c r="N234" s="187" t="s">
        <v>31</v>
      </c>
      <c r="Z234" s="137" t="s">
        <v>270</v>
      </c>
    </row>
    <row r="235" spans="1:26" s="132" customFormat="1" x14ac:dyDescent="0.2">
      <c r="A235" s="184"/>
      <c r="B235" s="166" t="s">
        <v>31</v>
      </c>
      <c r="C235" s="904" t="s">
        <v>271</v>
      </c>
      <c r="D235" s="904"/>
      <c r="E235" s="904"/>
      <c r="F235" s="904"/>
      <c r="G235" s="904"/>
      <c r="H235" s="904"/>
      <c r="I235" s="904"/>
      <c r="J235" s="904"/>
      <c r="K235" s="904"/>
      <c r="L235" s="185">
        <v>1082.9000000000001</v>
      </c>
      <c r="M235" s="186"/>
      <c r="N235" s="187" t="s">
        <v>31</v>
      </c>
      <c r="Z235" s="137" t="s">
        <v>271</v>
      </c>
    </row>
    <row r="236" spans="1:26" s="132" customFormat="1" x14ac:dyDescent="0.2">
      <c r="A236" s="184"/>
      <c r="B236" s="166" t="s">
        <v>31</v>
      </c>
      <c r="C236" s="904" t="s">
        <v>272</v>
      </c>
      <c r="D236" s="904"/>
      <c r="E236" s="904"/>
      <c r="F236" s="904"/>
      <c r="G236" s="904"/>
      <c r="H236" s="904"/>
      <c r="I236" s="904"/>
      <c r="J236" s="904"/>
      <c r="K236" s="904"/>
      <c r="L236" s="185">
        <v>772.91</v>
      </c>
      <c r="M236" s="186"/>
      <c r="N236" s="187" t="s">
        <v>31</v>
      </c>
      <c r="Z236" s="137" t="s">
        <v>272</v>
      </c>
    </row>
    <row r="237" spans="1:26" s="132" customFormat="1" x14ac:dyDescent="0.2">
      <c r="A237" s="184"/>
      <c r="B237" s="166" t="s">
        <v>31</v>
      </c>
      <c r="C237" s="904" t="s">
        <v>273</v>
      </c>
      <c r="D237" s="904"/>
      <c r="E237" s="904"/>
      <c r="F237" s="904"/>
      <c r="G237" s="904"/>
      <c r="H237" s="904"/>
      <c r="I237" s="904"/>
      <c r="J237" s="904"/>
      <c r="K237" s="904"/>
      <c r="L237" s="185">
        <v>16601.23</v>
      </c>
      <c r="M237" s="186"/>
      <c r="N237" s="187" t="s">
        <v>31</v>
      </c>
      <c r="Z237" s="137" t="s">
        <v>273</v>
      </c>
    </row>
    <row r="238" spans="1:26" s="132" customFormat="1" x14ac:dyDescent="0.2">
      <c r="A238" s="184"/>
      <c r="B238" s="166" t="s">
        <v>31</v>
      </c>
      <c r="C238" s="904" t="s">
        <v>274</v>
      </c>
      <c r="D238" s="904"/>
      <c r="E238" s="904"/>
      <c r="F238" s="904"/>
      <c r="G238" s="904"/>
      <c r="H238" s="904"/>
      <c r="I238" s="904"/>
      <c r="J238" s="904"/>
      <c r="K238" s="904"/>
      <c r="L238" s="185">
        <v>1118.71</v>
      </c>
      <c r="M238" s="186"/>
      <c r="N238" s="187" t="s">
        <v>31</v>
      </c>
      <c r="Z238" s="137" t="s">
        <v>274</v>
      </c>
    </row>
    <row r="239" spans="1:26" s="132" customFormat="1" x14ac:dyDescent="0.2">
      <c r="A239" s="184"/>
      <c r="B239" s="166" t="s">
        <v>31</v>
      </c>
      <c r="C239" s="904" t="s">
        <v>275</v>
      </c>
      <c r="D239" s="904"/>
      <c r="E239" s="904"/>
      <c r="F239" s="904"/>
      <c r="G239" s="904"/>
      <c r="H239" s="904"/>
      <c r="I239" s="904"/>
      <c r="J239" s="904"/>
      <c r="K239" s="904"/>
      <c r="L239" s="185">
        <v>765.44</v>
      </c>
      <c r="M239" s="186"/>
      <c r="N239" s="187" t="s">
        <v>31</v>
      </c>
      <c r="Z239" s="137" t="s">
        <v>275</v>
      </c>
    </row>
    <row r="240" spans="1:26" s="132" customFormat="1" x14ac:dyDescent="0.2">
      <c r="A240" s="184"/>
      <c r="B240" s="166" t="s">
        <v>31</v>
      </c>
      <c r="C240" s="904" t="s">
        <v>276</v>
      </c>
      <c r="D240" s="904"/>
      <c r="E240" s="904"/>
      <c r="F240" s="904"/>
      <c r="G240" s="904"/>
      <c r="H240" s="904"/>
      <c r="I240" s="904"/>
      <c r="J240" s="904"/>
      <c r="K240" s="904"/>
      <c r="L240" s="185">
        <v>1927.16</v>
      </c>
      <c r="M240" s="186"/>
      <c r="N240" s="187" t="s">
        <v>31</v>
      </c>
      <c r="Z240" s="137" t="s">
        <v>276</v>
      </c>
    </row>
    <row r="241" spans="1:27" s="132" customFormat="1" x14ac:dyDescent="0.2">
      <c r="A241" s="184"/>
      <c r="B241" s="166" t="s">
        <v>31</v>
      </c>
      <c r="C241" s="904" t="s">
        <v>277</v>
      </c>
      <c r="D241" s="904"/>
      <c r="E241" s="904"/>
      <c r="F241" s="904"/>
      <c r="G241" s="904"/>
      <c r="H241" s="904"/>
      <c r="I241" s="904"/>
      <c r="J241" s="904"/>
      <c r="K241" s="904"/>
      <c r="L241" s="185">
        <v>1721.95</v>
      </c>
      <c r="M241" s="186"/>
      <c r="N241" s="187" t="s">
        <v>31</v>
      </c>
      <c r="Z241" s="137" t="s">
        <v>277</v>
      </c>
    </row>
    <row r="242" spans="1:27" s="132" customFormat="1" x14ac:dyDescent="0.2">
      <c r="A242" s="184"/>
      <c r="B242" s="166" t="s">
        <v>31</v>
      </c>
      <c r="C242" s="904" t="s">
        <v>278</v>
      </c>
      <c r="D242" s="904"/>
      <c r="E242" s="904"/>
      <c r="F242" s="904"/>
      <c r="G242" s="904"/>
      <c r="H242" s="904"/>
      <c r="I242" s="904"/>
      <c r="J242" s="904"/>
      <c r="K242" s="904"/>
      <c r="L242" s="185">
        <v>1105.82</v>
      </c>
      <c r="M242" s="186"/>
      <c r="N242" s="187" t="s">
        <v>31</v>
      </c>
      <c r="Z242" s="137" t="s">
        <v>278</v>
      </c>
    </row>
    <row r="243" spans="1:27" s="132" customFormat="1" x14ac:dyDescent="0.2">
      <c r="A243" s="184"/>
      <c r="B243" s="178" t="s">
        <v>31</v>
      </c>
      <c r="C243" s="919" t="s">
        <v>3154</v>
      </c>
      <c r="D243" s="919"/>
      <c r="E243" s="919"/>
      <c r="F243" s="919"/>
      <c r="G243" s="919"/>
      <c r="H243" s="919"/>
      <c r="I243" s="919"/>
      <c r="J243" s="919"/>
      <c r="K243" s="919"/>
      <c r="L243" s="188">
        <v>23414.639999999999</v>
      </c>
      <c r="M243" s="189"/>
      <c r="N243" s="190"/>
      <c r="AA243" s="137" t="s">
        <v>3154</v>
      </c>
    </row>
    <row r="244" spans="1:27" s="132" customFormat="1" x14ac:dyDescent="0.2">
      <c r="A244" s="914" t="s">
        <v>3376</v>
      </c>
      <c r="B244" s="915"/>
      <c r="C244" s="915"/>
      <c r="D244" s="915"/>
      <c r="E244" s="915"/>
      <c r="F244" s="915"/>
      <c r="G244" s="915"/>
      <c r="H244" s="915"/>
      <c r="I244" s="915"/>
      <c r="J244" s="915"/>
      <c r="K244" s="915"/>
      <c r="L244" s="915"/>
      <c r="M244" s="915"/>
      <c r="N244" s="916"/>
      <c r="P244" s="137" t="s">
        <v>3376</v>
      </c>
    </row>
    <row r="245" spans="1:27" s="132" customFormat="1" ht="33.75" x14ac:dyDescent="0.2">
      <c r="A245" s="157" t="s">
        <v>368</v>
      </c>
      <c r="B245" s="158" t="s">
        <v>1002</v>
      </c>
      <c r="C245" s="917" t="s">
        <v>1003</v>
      </c>
      <c r="D245" s="917"/>
      <c r="E245" s="917"/>
      <c r="F245" s="159" t="s">
        <v>178</v>
      </c>
      <c r="G245" s="159" t="s">
        <v>31</v>
      </c>
      <c r="H245" s="159" t="s">
        <v>31</v>
      </c>
      <c r="I245" s="159" t="s">
        <v>256</v>
      </c>
      <c r="J245" s="160" t="s">
        <v>31</v>
      </c>
      <c r="K245" s="159" t="s">
        <v>31</v>
      </c>
      <c r="L245" s="160" t="s">
        <v>31</v>
      </c>
      <c r="M245" s="161" t="s">
        <v>31</v>
      </c>
      <c r="N245" s="162" t="s">
        <v>31</v>
      </c>
      <c r="Q245" s="137" t="s">
        <v>1003</v>
      </c>
    </row>
    <row r="246" spans="1:27" s="132" customFormat="1" ht="33.75" x14ac:dyDescent="0.2">
      <c r="A246" s="165"/>
      <c r="B246" s="166" t="s">
        <v>518</v>
      </c>
      <c r="C246" s="904" t="s">
        <v>2892</v>
      </c>
      <c r="D246" s="904"/>
      <c r="E246" s="904"/>
      <c r="F246" s="904"/>
      <c r="G246" s="904"/>
      <c r="H246" s="904"/>
      <c r="I246" s="904"/>
      <c r="J246" s="904"/>
      <c r="K246" s="904"/>
      <c r="L246" s="904"/>
      <c r="M246" s="904"/>
      <c r="N246" s="912"/>
      <c r="S246" s="137" t="s">
        <v>2892</v>
      </c>
    </row>
    <row r="247" spans="1:27" s="132" customFormat="1" x14ac:dyDescent="0.2">
      <c r="A247" s="167"/>
      <c r="B247" s="166" t="s">
        <v>225</v>
      </c>
      <c r="C247" s="904" t="s">
        <v>255</v>
      </c>
      <c r="D247" s="904"/>
      <c r="E247" s="904"/>
      <c r="F247" s="168" t="s">
        <v>31</v>
      </c>
      <c r="G247" s="168" t="s">
        <v>31</v>
      </c>
      <c r="H247" s="168" t="s">
        <v>31</v>
      </c>
      <c r="I247" s="168" t="s">
        <v>31</v>
      </c>
      <c r="J247" s="169">
        <v>20.440000000000001</v>
      </c>
      <c r="K247" s="168" t="s">
        <v>520</v>
      </c>
      <c r="L247" s="169">
        <v>102.2</v>
      </c>
      <c r="M247" s="170" t="s">
        <v>31</v>
      </c>
      <c r="N247" s="171" t="s">
        <v>31</v>
      </c>
      <c r="T247" s="137" t="s">
        <v>255</v>
      </c>
    </row>
    <row r="248" spans="1:27" s="132" customFormat="1" x14ac:dyDescent="0.2">
      <c r="A248" s="167"/>
      <c r="B248" s="166" t="s">
        <v>235</v>
      </c>
      <c r="C248" s="904" t="s">
        <v>236</v>
      </c>
      <c r="D248" s="904"/>
      <c r="E248" s="904"/>
      <c r="F248" s="168" t="s">
        <v>31</v>
      </c>
      <c r="G248" s="168" t="s">
        <v>31</v>
      </c>
      <c r="H248" s="168" t="s">
        <v>31</v>
      </c>
      <c r="I248" s="168" t="s">
        <v>31</v>
      </c>
      <c r="J248" s="169">
        <v>33.47</v>
      </c>
      <c r="K248" s="168" t="s">
        <v>520</v>
      </c>
      <c r="L248" s="169">
        <v>167.35</v>
      </c>
      <c r="M248" s="170" t="s">
        <v>31</v>
      </c>
      <c r="N248" s="171" t="s">
        <v>31</v>
      </c>
      <c r="T248" s="137" t="s">
        <v>236</v>
      </c>
    </row>
    <row r="249" spans="1:27" s="132" customFormat="1" x14ac:dyDescent="0.2">
      <c r="A249" s="167"/>
      <c r="B249" s="166" t="s">
        <v>238</v>
      </c>
      <c r="C249" s="904" t="s">
        <v>239</v>
      </c>
      <c r="D249" s="904"/>
      <c r="E249" s="904"/>
      <c r="F249" s="168" t="s">
        <v>31</v>
      </c>
      <c r="G249" s="168" t="s">
        <v>31</v>
      </c>
      <c r="H249" s="168" t="s">
        <v>31</v>
      </c>
      <c r="I249" s="168" t="s">
        <v>31</v>
      </c>
      <c r="J249" s="169">
        <v>3.42</v>
      </c>
      <c r="K249" s="168" t="s">
        <v>520</v>
      </c>
      <c r="L249" s="169">
        <v>17.100000000000001</v>
      </c>
      <c r="M249" s="170" t="s">
        <v>31</v>
      </c>
      <c r="N249" s="171" t="s">
        <v>31</v>
      </c>
      <c r="T249" s="137" t="s">
        <v>239</v>
      </c>
    </row>
    <row r="250" spans="1:27" s="132" customFormat="1" x14ac:dyDescent="0.2">
      <c r="A250" s="167"/>
      <c r="B250" s="166" t="s">
        <v>256</v>
      </c>
      <c r="C250" s="904" t="s">
        <v>257</v>
      </c>
      <c r="D250" s="904"/>
      <c r="E250" s="904"/>
      <c r="F250" s="168" t="s">
        <v>31</v>
      </c>
      <c r="G250" s="168" t="s">
        <v>31</v>
      </c>
      <c r="H250" s="168" t="s">
        <v>31</v>
      </c>
      <c r="I250" s="168" t="s">
        <v>31</v>
      </c>
      <c r="J250" s="169">
        <v>2.94</v>
      </c>
      <c r="K250" s="168" t="s">
        <v>31</v>
      </c>
      <c r="L250" s="169">
        <v>11.76</v>
      </c>
      <c r="M250" s="170" t="s">
        <v>31</v>
      </c>
      <c r="N250" s="171" t="s">
        <v>31</v>
      </c>
      <c r="T250" s="137" t="s">
        <v>257</v>
      </c>
    </row>
    <row r="251" spans="1:27" s="132" customFormat="1" x14ac:dyDescent="0.2">
      <c r="A251" s="167"/>
      <c r="B251" s="166" t="s">
        <v>31</v>
      </c>
      <c r="C251" s="904" t="s">
        <v>258</v>
      </c>
      <c r="D251" s="904"/>
      <c r="E251" s="904"/>
      <c r="F251" s="168" t="s">
        <v>241</v>
      </c>
      <c r="G251" s="168" t="s">
        <v>1004</v>
      </c>
      <c r="H251" s="168" t="s">
        <v>520</v>
      </c>
      <c r="I251" s="168" t="s">
        <v>3365</v>
      </c>
      <c r="J251" s="169" t="s">
        <v>31</v>
      </c>
      <c r="K251" s="168" t="s">
        <v>31</v>
      </c>
      <c r="L251" s="169" t="s">
        <v>31</v>
      </c>
      <c r="M251" s="170" t="s">
        <v>31</v>
      </c>
      <c r="N251" s="171" t="s">
        <v>31</v>
      </c>
      <c r="U251" s="137" t="s">
        <v>258</v>
      </c>
    </row>
    <row r="252" spans="1:27" s="132" customFormat="1" x14ac:dyDescent="0.2">
      <c r="A252" s="167"/>
      <c r="B252" s="166" t="s">
        <v>31</v>
      </c>
      <c r="C252" s="904" t="s">
        <v>240</v>
      </c>
      <c r="D252" s="904"/>
      <c r="E252" s="904"/>
      <c r="F252" s="168" t="s">
        <v>241</v>
      </c>
      <c r="G252" s="168" t="s">
        <v>1005</v>
      </c>
      <c r="H252" s="168" t="s">
        <v>520</v>
      </c>
      <c r="I252" s="168" t="s">
        <v>3377</v>
      </c>
      <c r="J252" s="169" t="s">
        <v>31</v>
      </c>
      <c r="K252" s="168" t="s">
        <v>31</v>
      </c>
      <c r="L252" s="169" t="s">
        <v>31</v>
      </c>
      <c r="M252" s="170" t="s">
        <v>31</v>
      </c>
      <c r="N252" s="171" t="s">
        <v>31</v>
      </c>
      <c r="U252" s="137" t="s">
        <v>240</v>
      </c>
    </row>
    <row r="253" spans="1:27" s="132" customFormat="1" x14ac:dyDescent="0.2">
      <c r="A253" s="167"/>
      <c r="B253" s="166" t="s">
        <v>31</v>
      </c>
      <c r="C253" s="917" t="s">
        <v>244</v>
      </c>
      <c r="D253" s="917"/>
      <c r="E253" s="917"/>
      <c r="F253" s="159" t="s">
        <v>31</v>
      </c>
      <c r="G253" s="159" t="s">
        <v>31</v>
      </c>
      <c r="H253" s="159" t="s">
        <v>31</v>
      </c>
      <c r="I253" s="159" t="s">
        <v>31</v>
      </c>
      <c r="J253" s="160">
        <v>56.85</v>
      </c>
      <c r="K253" s="159" t="s">
        <v>31</v>
      </c>
      <c r="L253" s="160">
        <v>281.31</v>
      </c>
      <c r="M253" s="161" t="s">
        <v>31</v>
      </c>
      <c r="N253" s="162" t="s">
        <v>31</v>
      </c>
      <c r="V253" s="137" t="s">
        <v>244</v>
      </c>
    </row>
    <row r="254" spans="1:27" s="132" customFormat="1" x14ac:dyDescent="0.2">
      <c r="A254" s="167"/>
      <c r="B254" s="166" t="s">
        <v>31</v>
      </c>
      <c r="C254" s="904" t="s">
        <v>245</v>
      </c>
      <c r="D254" s="904"/>
      <c r="E254" s="904"/>
      <c r="F254" s="168" t="s">
        <v>31</v>
      </c>
      <c r="G254" s="168" t="s">
        <v>31</v>
      </c>
      <c r="H254" s="168" t="s">
        <v>31</v>
      </c>
      <c r="I254" s="168" t="s">
        <v>31</v>
      </c>
      <c r="J254" s="169" t="s">
        <v>31</v>
      </c>
      <c r="K254" s="168" t="s">
        <v>31</v>
      </c>
      <c r="L254" s="169">
        <v>119.3</v>
      </c>
      <c r="M254" s="170" t="s">
        <v>31</v>
      </c>
      <c r="N254" s="171" t="s">
        <v>31</v>
      </c>
      <c r="U254" s="137" t="s">
        <v>245</v>
      </c>
    </row>
    <row r="255" spans="1:27" s="132" customFormat="1" ht="22.5" x14ac:dyDescent="0.2">
      <c r="A255" s="167"/>
      <c r="B255" s="166" t="s">
        <v>892</v>
      </c>
      <c r="C255" s="904" t="s">
        <v>893</v>
      </c>
      <c r="D255" s="904"/>
      <c r="E255" s="904"/>
      <c r="F255" s="168" t="s">
        <v>144</v>
      </c>
      <c r="G255" s="168" t="s">
        <v>248</v>
      </c>
      <c r="H255" s="168" t="s">
        <v>31</v>
      </c>
      <c r="I255" s="168" t="s">
        <v>248</v>
      </c>
      <c r="J255" s="169" t="s">
        <v>31</v>
      </c>
      <c r="K255" s="168" t="s">
        <v>31</v>
      </c>
      <c r="L255" s="169">
        <v>113.34</v>
      </c>
      <c r="M255" s="170" t="s">
        <v>31</v>
      </c>
      <c r="N255" s="171" t="s">
        <v>31</v>
      </c>
      <c r="U255" s="137" t="s">
        <v>893</v>
      </c>
    </row>
    <row r="256" spans="1:27" s="132" customFormat="1" ht="22.5" x14ac:dyDescent="0.2">
      <c r="A256" s="167"/>
      <c r="B256" s="166" t="s">
        <v>894</v>
      </c>
      <c r="C256" s="904" t="s">
        <v>895</v>
      </c>
      <c r="D256" s="904"/>
      <c r="E256" s="904"/>
      <c r="F256" s="168" t="s">
        <v>144</v>
      </c>
      <c r="G256" s="168" t="s">
        <v>554</v>
      </c>
      <c r="H256" s="168" t="s">
        <v>31</v>
      </c>
      <c r="I256" s="168" t="s">
        <v>554</v>
      </c>
      <c r="J256" s="169" t="s">
        <v>31</v>
      </c>
      <c r="K256" s="168" t="s">
        <v>31</v>
      </c>
      <c r="L256" s="169">
        <v>77.55</v>
      </c>
      <c r="M256" s="170" t="s">
        <v>31</v>
      </c>
      <c r="N256" s="171" t="s">
        <v>31</v>
      </c>
      <c r="U256" s="137" t="s">
        <v>895</v>
      </c>
    </row>
    <row r="257" spans="1:24" s="132" customFormat="1" x14ac:dyDescent="0.2">
      <c r="A257" s="172"/>
      <c r="B257" s="173"/>
      <c r="C257" s="918" t="s">
        <v>252</v>
      </c>
      <c r="D257" s="918"/>
      <c r="E257" s="918"/>
      <c r="F257" s="174" t="s">
        <v>31</v>
      </c>
      <c r="G257" s="174" t="s">
        <v>31</v>
      </c>
      <c r="H257" s="174" t="s">
        <v>31</v>
      </c>
      <c r="I257" s="174" t="s">
        <v>31</v>
      </c>
      <c r="J257" s="175" t="s">
        <v>31</v>
      </c>
      <c r="K257" s="174" t="s">
        <v>31</v>
      </c>
      <c r="L257" s="175">
        <v>472.2</v>
      </c>
      <c r="M257" s="161" t="s">
        <v>31</v>
      </c>
      <c r="N257" s="176" t="s">
        <v>31</v>
      </c>
      <c r="W257" s="137" t="s">
        <v>252</v>
      </c>
    </row>
    <row r="258" spans="1:24" s="132" customFormat="1" ht="22.5" x14ac:dyDescent="0.2">
      <c r="A258" s="157" t="s">
        <v>370</v>
      </c>
      <c r="B258" s="158" t="s">
        <v>3378</v>
      </c>
      <c r="C258" s="917" t="s">
        <v>3379</v>
      </c>
      <c r="D258" s="917"/>
      <c r="E258" s="917"/>
      <c r="F258" s="159" t="s">
        <v>178</v>
      </c>
      <c r="G258" s="159" t="s">
        <v>31</v>
      </c>
      <c r="H258" s="159" t="s">
        <v>31</v>
      </c>
      <c r="I258" s="159" t="s">
        <v>225</v>
      </c>
      <c r="J258" s="160">
        <v>7150.78</v>
      </c>
      <c r="K258" s="159" t="s">
        <v>706</v>
      </c>
      <c r="L258" s="160">
        <v>7236.59</v>
      </c>
      <c r="M258" s="161" t="s">
        <v>31</v>
      </c>
      <c r="N258" s="162" t="s">
        <v>31</v>
      </c>
      <c r="Q258" s="137" t="s">
        <v>3379</v>
      </c>
    </row>
    <row r="259" spans="1:24" s="132" customFormat="1" x14ac:dyDescent="0.2">
      <c r="A259" s="163"/>
      <c r="B259" s="164"/>
      <c r="C259" s="904" t="s">
        <v>3380</v>
      </c>
      <c r="D259" s="904"/>
      <c r="E259" s="904"/>
      <c r="F259" s="904"/>
      <c r="G259" s="904"/>
      <c r="H259" s="904"/>
      <c r="I259" s="904"/>
      <c r="J259" s="904"/>
      <c r="K259" s="904"/>
      <c r="L259" s="904"/>
      <c r="M259" s="904"/>
      <c r="N259" s="912"/>
      <c r="X259" s="137" t="s">
        <v>3380</v>
      </c>
    </row>
    <row r="260" spans="1:24" s="132" customFormat="1" ht="22.5" x14ac:dyDescent="0.2">
      <c r="A260" s="165"/>
      <c r="B260" s="166" t="s">
        <v>708</v>
      </c>
      <c r="C260" s="904" t="s">
        <v>709</v>
      </c>
      <c r="D260" s="904"/>
      <c r="E260" s="904"/>
      <c r="F260" s="904"/>
      <c r="G260" s="904"/>
      <c r="H260" s="904"/>
      <c r="I260" s="904"/>
      <c r="J260" s="904"/>
      <c r="K260" s="904"/>
      <c r="L260" s="904"/>
      <c r="M260" s="904"/>
      <c r="N260" s="912"/>
      <c r="S260" s="137" t="s">
        <v>709</v>
      </c>
    </row>
    <row r="261" spans="1:24" s="132" customFormat="1" ht="22.5" x14ac:dyDescent="0.2">
      <c r="A261" s="157" t="s">
        <v>375</v>
      </c>
      <c r="B261" s="158" t="s">
        <v>3378</v>
      </c>
      <c r="C261" s="917" t="s">
        <v>3381</v>
      </c>
      <c r="D261" s="917"/>
      <c r="E261" s="917"/>
      <c r="F261" s="159" t="s">
        <v>178</v>
      </c>
      <c r="G261" s="159" t="s">
        <v>31</v>
      </c>
      <c r="H261" s="159" t="s">
        <v>31</v>
      </c>
      <c r="I261" s="159" t="s">
        <v>225</v>
      </c>
      <c r="J261" s="160">
        <v>7224.69</v>
      </c>
      <c r="K261" s="159" t="s">
        <v>706</v>
      </c>
      <c r="L261" s="160">
        <v>7311.39</v>
      </c>
      <c r="M261" s="161" t="s">
        <v>31</v>
      </c>
      <c r="N261" s="162" t="s">
        <v>31</v>
      </c>
      <c r="Q261" s="137" t="s">
        <v>3381</v>
      </c>
    </row>
    <row r="262" spans="1:24" s="132" customFormat="1" x14ac:dyDescent="0.2">
      <c r="A262" s="163"/>
      <c r="B262" s="164"/>
      <c r="C262" s="904" t="s">
        <v>3382</v>
      </c>
      <c r="D262" s="904"/>
      <c r="E262" s="904"/>
      <c r="F262" s="904"/>
      <c r="G262" s="904"/>
      <c r="H262" s="904"/>
      <c r="I262" s="904"/>
      <c r="J262" s="904"/>
      <c r="K262" s="904"/>
      <c r="L262" s="904"/>
      <c r="M262" s="904"/>
      <c r="N262" s="912"/>
      <c r="X262" s="137" t="s">
        <v>3382</v>
      </c>
    </row>
    <row r="263" spans="1:24" s="132" customFormat="1" ht="22.5" x14ac:dyDescent="0.2">
      <c r="A263" s="165"/>
      <c r="B263" s="166" t="s">
        <v>708</v>
      </c>
      <c r="C263" s="904" t="s">
        <v>709</v>
      </c>
      <c r="D263" s="904"/>
      <c r="E263" s="904"/>
      <c r="F263" s="904"/>
      <c r="G263" s="904"/>
      <c r="H263" s="904"/>
      <c r="I263" s="904"/>
      <c r="J263" s="904"/>
      <c r="K263" s="904"/>
      <c r="L263" s="904"/>
      <c r="M263" s="904"/>
      <c r="N263" s="912"/>
      <c r="S263" s="137" t="s">
        <v>709</v>
      </c>
    </row>
    <row r="264" spans="1:24" s="132" customFormat="1" ht="22.5" x14ac:dyDescent="0.2">
      <c r="A264" s="157" t="s">
        <v>380</v>
      </c>
      <c r="B264" s="158" t="s">
        <v>3378</v>
      </c>
      <c r="C264" s="917" t="s">
        <v>3383</v>
      </c>
      <c r="D264" s="917"/>
      <c r="E264" s="917"/>
      <c r="F264" s="159" t="s">
        <v>178</v>
      </c>
      <c r="G264" s="159" t="s">
        <v>31</v>
      </c>
      <c r="H264" s="159" t="s">
        <v>31</v>
      </c>
      <c r="I264" s="159" t="s">
        <v>225</v>
      </c>
      <c r="J264" s="160">
        <v>7150.78</v>
      </c>
      <c r="K264" s="159" t="s">
        <v>706</v>
      </c>
      <c r="L264" s="160">
        <v>7236.59</v>
      </c>
      <c r="M264" s="161" t="s">
        <v>31</v>
      </c>
      <c r="N264" s="162" t="s">
        <v>31</v>
      </c>
      <c r="Q264" s="137" t="s">
        <v>3383</v>
      </c>
    </row>
    <row r="265" spans="1:24" s="132" customFormat="1" x14ac:dyDescent="0.2">
      <c r="A265" s="163"/>
      <c r="B265" s="164"/>
      <c r="C265" s="904" t="s">
        <v>3380</v>
      </c>
      <c r="D265" s="904"/>
      <c r="E265" s="904"/>
      <c r="F265" s="904"/>
      <c r="G265" s="904"/>
      <c r="H265" s="904"/>
      <c r="I265" s="904"/>
      <c r="J265" s="904"/>
      <c r="K265" s="904"/>
      <c r="L265" s="904"/>
      <c r="M265" s="904"/>
      <c r="N265" s="912"/>
      <c r="X265" s="137" t="s">
        <v>3380</v>
      </c>
    </row>
    <row r="266" spans="1:24" s="132" customFormat="1" ht="22.5" x14ac:dyDescent="0.2">
      <c r="A266" s="165"/>
      <c r="B266" s="166" t="s">
        <v>708</v>
      </c>
      <c r="C266" s="904" t="s">
        <v>709</v>
      </c>
      <c r="D266" s="904"/>
      <c r="E266" s="904"/>
      <c r="F266" s="904"/>
      <c r="G266" s="904"/>
      <c r="H266" s="904"/>
      <c r="I266" s="904"/>
      <c r="J266" s="904"/>
      <c r="K266" s="904"/>
      <c r="L266" s="904"/>
      <c r="M266" s="904"/>
      <c r="N266" s="912"/>
      <c r="S266" s="137" t="s">
        <v>709</v>
      </c>
    </row>
    <row r="267" spans="1:24" s="132" customFormat="1" ht="22.5" x14ac:dyDescent="0.2">
      <c r="A267" s="157" t="s">
        <v>383</v>
      </c>
      <c r="B267" s="158" t="s">
        <v>3378</v>
      </c>
      <c r="C267" s="917" t="s">
        <v>3384</v>
      </c>
      <c r="D267" s="917"/>
      <c r="E267" s="917"/>
      <c r="F267" s="159" t="s">
        <v>178</v>
      </c>
      <c r="G267" s="159" t="s">
        <v>31</v>
      </c>
      <c r="H267" s="159" t="s">
        <v>31</v>
      </c>
      <c r="I267" s="159" t="s">
        <v>225</v>
      </c>
      <c r="J267" s="160">
        <v>8314.86</v>
      </c>
      <c r="K267" s="159" t="s">
        <v>706</v>
      </c>
      <c r="L267" s="160">
        <v>8414.64</v>
      </c>
      <c r="M267" s="161" t="s">
        <v>31</v>
      </c>
      <c r="N267" s="162" t="s">
        <v>31</v>
      </c>
      <c r="Q267" s="137" t="s">
        <v>3384</v>
      </c>
    </row>
    <row r="268" spans="1:24" s="132" customFormat="1" x14ac:dyDescent="0.2">
      <c r="A268" s="163"/>
      <c r="B268" s="164"/>
      <c r="C268" s="904" t="s">
        <v>3385</v>
      </c>
      <c r="D268" s="904"/>
      <c r="E268" s="904"/>
      <c r="F268" s="904"/>
      <c r="G268" s="904"/>
      <c r="H268" s="904"/>
      <c r="I268" s="904"/>
      <c r="J268" s="904"/>
      <c r="K268" s="904"/>
      <c r="L268" s="904"/>
      <c r="M268" s="904"/>
      <c r="N268" s="912"/>
      <c r="X268" s="137" t="s">
        <v>3385</v>
      </c>
    </row>
    <row r="269" spans="1:24" s="132" customFormat="1" ht="22.5" x14ac:dyDescent="0.2">
      <c r="A269" s="165"/>
      <c r="B269" s="166" t="s">
        <v>708</v>
      </c>
      <c r="C269" s="904" t="s">
        <v>709</v>
      </c>
      <c r="D269" s="904"/>
      <c r="E269" s="904"/>
      <c r="F269" s="904"/>
      <c r="G269" s="904"/>
      <c r="H269" s="904"/>
      <c r="I269" s="904"/>
      <c r="J269" s="904"/>
      <c r="K269" s="904"/>
      <c r="L269" s="904"/>
      <c r="M269" s="904"/>
      <c r="N269" s="912"/>
      <c r="S269" s="137" t="s">
        <v>709</v>
      </c>
    </row>
    <row r="270" spans="1:24" s="132" customFormat="1" ht="45" x14ac:dyDescent="0.2">
      <c r="A270" s="157" t="s">
        <v>398</v>
      </c>
      <c r="B270" s="158" t="s">
        <v>3386</v>
      </c>
      <c r="C270" s="917" t="s">
        <v>3387</v>
      </c>
      <c r="D270" s="917"/>
      <c r="E270" s="917"/>
      <c r="F270" s="159" t="s">
        <v>900</v>
      </c>
      <c r="G270" s="159" t="s">
        <v>31</v>
      </c>
      <c r="H270" s="159" t="s">
        <v>31</v>
      </c>
      <c r="I270" s="159" t="s">
        <v>868</v>
      </c>
      <c r="J270" s="160" t="s">
        <v>31</v>
      </c>
      <c r="K270" s="159" t="s">
        <v>31</v>
      </c>
      <c r="L270" s="160" t="s">
        <v>31</v>
      </c>
      <c r="M270" s="161" t="s">
        <v>31</v>
      </c>
      <c r="N270" s="162" t="s">
        <v>31</v>
      </c>
      <c r="Q270" s="137" t="s">
        <v>3387</v>
      </c>
    </row>
    <row r="271" spans="1:24" s="132" customFormat="1" x14ac:dyDescent="0.2">
      <c r="A271" s="163"/>
      <c r="B271" s="164"/>
      <c r="C271" s="904" t="s">
        <v>3388</v>
      </c>
      <c r="D271" s="904"/>
      <c r="E271" s="904"/>
      <c r="F271" s="904"/>
      <c r="G271" s="904"/>
      <c r="H271" s="904"/>
      <c r="I271" s="904"/>
      <c r="J271" s="904"/>
      <c r="K271" s="904"/>
      <c r="L271" s="904"/>
      <c r="M271" s="904"/>
      <c r="N271" s="912"/>
      <c r="R271" s="137" t="s">
        <v>3388</v>
      </c>
    </row>
    <row r="272" spans="1:24" s="132" customFormat="1" ht="33.75" x14ac:dyDescent="0.2">
      <c r="A272" s="165"/>
      <c r="B272" s="166" t="s">
        <v>518</v>
      </c>
      <c r="C272" s="904" t="s">
        <v>2892</v>
      </c>
      <c r="D272" s="904"/>
      <c r="E272" s="904"/>
      <c r="F272" s="904"/>
      <c r="G272" s="904"/>
      <c r="H272" s="904"/>
      <c r="I272" s="904"/>
      <c r="J272" s="904"/>
      <c r="K272" s="904"/>
      <c r="L272" s="904"/>
      <c r="M272" s="904"/>
      <c r="N272" s="912"/>
      <c r="S272" s="137" t="s">
        <v>2892</v>
      </c>
    </row>
    <row r="273" spans="1:24" s="132" customFormat="1" x14ac:dyDescent="0.2">
      <c r="A273" s="167"/>
      <c r="B273" s="166" t="s">
        <v>225</v>
      </c>
      <c r="C273" s="904" t="s">
        <v>255</v>
      </c>
      <c r="D273" s="904"/>
      <c r="E273" s="904"/>
      <c r="F273" s="168" t="s">
        <v>31</v>
      </c>
      <c r="G273" s="168" t="s">
        <v>31</v>
      </c>
      <c r="H273" s="168" t="s">
        <v>31</v>
      </c>
      <c r="I273" s="168" t="s">
        <v>31</v>
      </c>
      <c r="J273" s="169">
        <v>700.75</v>
      </c>
      <c r="K273" s="168" t="s">
        <v>520</v>
      </c>
      <c r="L273" s="169">
        <v>87.59</v>
      </c>
      <c r="M273" s="170" t="s">
        <v>31</v>
      </c>
      <c r="N273" s="171" t="s">
        <v>31</v>
      </c>
      <c r="T273" s="137" t="s">
        <v>255</v>
      </c>
    </row>
    <row r="274" spans="1:24" s="132" customFormat="1" x14ac:dyDescent="0.2">
      <c r="A274" s="167"/>
      <c r="B274" s="166" t="s">
        <v>235</v>
      </c>
      <c r="C274" s="904" t="s">
        <v>236</v>
      </c>
      <c r="D274" s="904"/>
      <c r="E274" s="904"/>
      <c r="F274" s="168" t="s">
        <v>31</v>
      </c>
      <c r="G274" s="168" t="s">
        <v>31</v>
      </c>
      <c r="H274" s="168" t="s">
        <v>31</v>
      </c>
      <c r="I274" s="168" t="s">
        <v>31</v>
      </c>
      <c r="J274" s="169">
        <v>158.72</v>
      </c>
      <c r="K274" s="168" t="s">
        <v>520</v>
      </c>
      <c r="L274" s="169">
        <v>19.84</v>
      </c>
      <c r="M274" s="170" t="s">
        <v>31</v>
      </c>
      <c r="N274" s="171" t="s">
        <v>31</v>
      </c>
      <c r="T274" s="137" t="s">
        <v>236</v>
      </c>
    </row>
    <row r="275" spans="1:24" s="132" customFormat="1" x14ac:dyDescent="0.2">
      <c r="A275" s="167"/>
      <c r="B275" s="166" t="s">
        <v>238</v>
      </c>
      <c r="C275" s="904" t="s">
        <v>239</v>
      </c>
      <c r="D275" s="904"/>
      <c r="E275" s="904"/>
      <c r="F275" s="168" t="s">
        <v>31</v>
      </c>
      <c r="G275" s="168" t="s">
        <v>31</v>
      </c>
      <c r="H275" s="168" t="s">
        <v>31</v>
      </c>
      <c r="I275" s="168" t="s">
        <v>31</v>
      </c>
      <c r="J275" s="169">
        <v>21.97</v>
      </c>
      <c r="K275" s="168" t="s">
        <v>520</v>
      </c>
      <c r="L275" s="169">
        <v>2.75</v>
      </c>
      <c r="M275" s="170" t="s">
        <v>31</v>
      </c>
      <c r="N275" s="171" t="s">
        <v>31</v>
      </c>
      <c r="T275" s="137" t="s">
        <v>239</v>
      </c>
    </row>
    <row r="276" spans="1:24" s="132" customFormat="1" x14ac:dyDescent="0.2">
      <c r="A276" s="167"/>
      <c r="B276" s="166" t="s">
        <v>256</v>
      </c>
      <c r="C276" s="904" t="s">
        <v>257</v>
      </c>
      <c r="D276" s="904"/>
      <c r="E276" s="904"/>
      <c r="F276" s="168" t="s">
        <v>31</v>
      </c>
      <c r="G276" s="168" t="s">
        <v>31</v>
      </c>
      <c r="H276" s="168" t="s">
        <v>31</v>
      </c>
      <c r="I276" s="168" t="s">
        <v>31</v>
      </c>
      <c r="J276" s="169">
        <v>514.36</v>
      </c>
      <c r="K276" s="168" t="s">
        <v>31</v>
      </c>
      <c r="L276" s="169">
        <v>51.44</v>
      </c>
      <c r="M276" s="170" t="s">
        <v>31</v>
      </c>
      <c r="N276" s="171" t="s">
        <v>31</v>
      </c>
      <c r="T276" s="137" t="s">
        <v>257</v>
      </c>
    </row>
    <row r="277" spans="1:24" s="132" customFormat="1" x14ac:dyDescent="0.2">
      <c r="A277" s="167"/>
      <c r="B277" s="166" t="s">
        <v>31</v>
      </c>
      <c r="C277" s="904" t="s">
        <v>258</v>
      </c>
      <c r="D277" s="904"/>
      <c r="E277" s="904"/>
      <c r="F277" s="168" t="s">
        <v>241</v>
      </c>
      <c r="G277" s="168" t="s">
        <v>3389</v>
      </c>
      <c r="H277" s="168" t="s">
        <v>520</v>
      </c>
      <c r="I277" s="168" t="s">
        <v>3390</v>
      </c>
      <c r="J277" s="169" t="s">
        <v>31</v>
      </c>
      <c r="K277" s="168" t="s">
        <v>31</v>
      </c>
      <c r="L277" s="169" t="s">
        <v>31</v>
      </c>
      <c r="M277" s="170" t="s">
        <v>31</v>
      </c>
      <c r="N277" s="171" t="s">
        <v>31</v>
      </c>
      <c r="U277" s="137" t="s">
        <v>258</v>
      </c>
    </row>
    <row r="278" spans="1:24" s="132" customFormat="1" x14ac:dyDescent="0.2">
      <c r="A278" s="167"/>
      <c r="B278" s="166" t="s">
        <v>31</v>
      </c>
      <c r="C278" s="904" t="s">
        <v>240</v>
      </c>
      <c r="D278" s="904"/>
      <c r="E278" s="904"/>
      <c r="F278" s="168" t="s">
        <v>241</v>
      </c>
      <c r="G278" s="168" t="s">
        <v>2790</v>
      </c>
      <c r="H278" s="168" t="s">
        <v>520</v>
      </c>
      <c r="I278" s="168" t="s">
        <v>3107</v>
      </c>
      <c r="J278" s="169" t="s">
        <v>31</v>
      </c>
      <c r="K278" s="168" t="s">
        <v>31</v>
      </c>
      <c r="L278" s="169" t="s">
        <v>31</v>
      </c>
      <c r="M278" s="170" t="s">
        <v>31</v>
      </c>
      <c r="N278" s="171" t="s">
        <v>31</v>
      </c>
      <c r="U278" s="137" t="s">
        <v>240</v>
      </c>
    </row>
    <row r="279" spans="1:24" s="132" customFormat="1" x14ac:dyDescent="0.2">
      <c r="A279" s="167"/>
      <c r="B279" s="166" t="s">
        <v>31</v>
      </c>
      <c r="C279" s="917" t="s">
        <v>244</v>
      </c>
      <c r="D279" s="917"/>
      <c r="E279" s="917"/>
      <c r="F279" s="159" t="s">
        <v>31</v>
      </c>
      <c r="G279" s="159" t="s">
        <v>31</v>
      </c>
      <c r="H279" s="159" t="s">
        <v>31</v>
      </c>
      <c r="I279" s="159" t="s">
        <v>31</v>
      </c>
      <c r="J279" s="160">
        <v>1373.83</v>
      </c>
      <c r="K279" s="159" t="s">
        <v>31</v>
      </c>
      <c r="L279" s="160">
        <v>158.87</v>
      </c>
      <c r="M279" s="161" t="s">
        <v>31</v>
      </c>
      <c r="N279" s="162" t="s">
        <v>31</v>
      </c>
      <c r="V279" s="137" t="s">
        <v>244</v>
      </c>
    </row>
    <row r="280" spans="1:24" s="132" customFormat="1" x14ac:dyDescent="0.2">
      <c r="A280" s="167"/>
      <c r="B280" s="166" t="s">
        <v>31</v>
      </c>
      <c r="C280" s="904" t="s">
        <v>245</v>
      </c>
      <c r="D280" s="904"/>
      <c r="E280" s="904"/>
      <c r="F280" s="168" t="s">
        <v>31</v>
      </c>
      <c r="G280" s="168" t="s">
        <v>31</v>
      </c>
      <c r="H280" s="168" t="s">
        <v>31</v>
      </c>
      <c r="I280" s="168" t="s">
        <v>31</v>
      </c>
      <c r="J280" s="169" t="s">
        <v>31</v>
      </c>
      <c r="K280" s="168" t="s">
        <v>31</v>
      </c>
      <c r="L280" s="169">
        <v>90.34</v>
      </c>
      <c r="M280" s="170" t="s">
        <v>31</v>
      </c>
      <c r="N280" s="171" t="s">
        <v>31</v>
      </c>
      <c r="U280" s="137" t="s">
        <v>245</v>
      </c>
    </row>
    <row r="281" spans="1:24" s="132" customFormat="1" ht="22.5" x14ac:dyDescent="0.2">
      <c r="A281" s="167"/>
      <c r="B281" s="166" t="s">
        <v>892</v>
      </c>
      <c r="C281" s="904" t="s">
        <v>893</v>
      </c>
      <c r="D281" s="904"/>
      <c r="E281" s="904"/>
      <c r="F281" s="168" t="s">
        <v>144</v>
      </c>
      <c r="G281" s="168" t="s">
        <v>248</v>
      </c>
      <c r="H281" s="168" t="s">
        <v>31</v>
      </c>
      <c r="I281" s="168" t="s">
        <v>248</v>
      </c>
      <c r="J281" s="169" t="s">
        <v>31</v>
      </c>
      <c r="K281" s="168" t="s">
        <v>31</v>
      </c>
      <c r="L281" s="169">
        <v>85.82</v>
      </c>
      <c r="M281" s="170" t="s">
        <v>31</v>
      </c>
      <c r="N281" s="171" t="s">
        <v>31</v>
      </c>
      <c r="U281" s="137" t="s">
        <v>893</v>
      </c>
    </row>
    <row r="282" spans="1:24" s="132" customFormat="1" ht="22.5" x14ac:dyDescent="0.2">
      <c r="A282" s="167"/>
      <c r="B282" s="166" t="s">
        <v>894</v>
      </c>
      <c r="C282" s="904" t="s">
        <v>895</v>
      </c>
      <c r="D282" s="904"/>
      <c r="E282" s="904"/>
      <c r="F282" s="168" t="s">
        <v>144</v>
      </c>
      <c r="G282" s="168" t="s">
        <v>554</v>
      </c>
      <c r="H282" s="168" t="s">
        <v>31</v>
      </c>
      <c r="I282" s="168" t="s">
        <v>554</v>
      </c>
      <c r="J282" s="169" t="s">
        <v>31</v>
      </c>
      <c r="K282" s="168" t="s">
        <v>31</v>
      </c>
      <c r="L282" s="169">
        <v>58.72</v>
      </c>
      <c r="M282" s="170" t="s">
        <v>31</v>
      </c>
      <c r="N282" s="171" t="s">
        <v>31</v>
      </c>
      <c r="U282" s="137" t="s">
        <v>895</v>
      </c>
    </row>
    <row r="283" spans="1:24" s="132" customFormat="1" x14ac:dyDescent="0.2">
      <c r="A283" s="172"/>
      <c r="B283" s="173"/>
      <c r="C283" s="918" t="s">
        <v>252</v>
      </c>
      <c r="D283" s="918"/>
      <c r="E283" s="918"/>
      <c r="F283" s="174" t="s">
        <v>31</v>
      </c>
      <c r="G283" s="174" t="s">
        <v>31</v>
      </c>
      <c r="H283" s="174" t="s">
        <v>31</v>
      </c>
      <c r="I283" s="174" t="s">
        <v>31</v>
      </c>
      <c r="J283" s="175" t="s">
        <v>31</v>
      </c>
      <c r="K283" s="174" t="s">
        <v>31</v>
      </c>
      <c r="L283" s="175">
        <v>303.41000000000003</v>
      </c>
      <c r="M283" s="161" t="s">
        <v>31</v>
      </c>
      <c r="N283" s="176" t="s">
        <v>31</v>
      </c>
      <c r="W283" s="137" t="s">
        <v>252</v>
      </c>
    </row>
    <row r="284" spans="1:24" s="132" customFormat="1" ht="22.5" x14ac:dyDescent="0.2">
      <c r="A284" s="157" t="s">
        <v>404</v>
      </c>
      <c r="B284" s="158" t="s">
        <v>2671</v>
      </c>
      <c r="C284" s="917" t="s">
        <v>3391</v>
      </c>
      <c r="D284" s="917"/>
      <c r="E284" s="917"/>
      <c r="F284" s="159" t="s">
        <v>178</v>
      </c>
      <c r="G284" s="159" t="s">
        <v>31</v>
      </c>
      <c r="H284" s="159" t="s">
        <v>31</v>
      </c>
      <c r="I284" s="159" t="s">
        <v>285</v>
      </c>
      <c r="J284" s="160">
        <v>324.56</v>
      </c>
      <c r="K284" s="159" t="s">
        <v>787</v>
      </c>
      <c r="L284" s="160">
        <v>1655.26</v>
      </c>
      <c r="M284" s="161" t="s">
        <v>31</v>
      </c>
      <c r="N284" s="162" t="s">
        <v>31</v>
      </c>
      <c r="Q284" s="137" t="s">
        <v>3391</v>
      </c>
    </row>
    <row r="285" spans="1:24" s="132" customFormat="1" x14ac:dyDescent="0.2">
      <c r="A285" s="163"/>
      <c r="B285" s="164"/>
      <c r="C285" s="904" t="s">
        <v>3392</v>
      </c>
      <c r="D285" s="904"/>
      <c r="E285" s="904"/>
      <c r="F285" s="904"/>
      <c r="G285" s="904"/>
      <c r="H285" s="904"/>
      <c r="I285" s="904"/>
      <c r="J285" s="904"/>
      <c r="K285" s="904"/>
      <c r="L285" s="904"/>
      <c r="M285" s="904"/>
      <c r="N285" s="912"/>
      <c r="X285" s="137" t="s">
        <v>3392</v>
      </c>
    </row>
    <row r="286" spans="1:24" s="132" customFormat="1" ht="22.5" x14ac:dyDescent="0.2">
      <c r="A286" s="165"/>
      <c r="B286" s="166" t="s">
        <v>789</v>
      </c>
      <c r="C286" s="904" t="s">
        <v>790</v>
      </c>
      <c r="D286" s="904"/>
      <c r="E286" s="904"/>
      <c r="F286" s="904"/>
      <c r="G286" s="904"/>
      <c r="H286" s="904"/>
      <c r="I286" s="904"/>
      <c r="J286" s="904"/>
      <c r="K286" s="904"/>
      <c r="L286" s="904"/>
      <c r="M286" s="904"/>
      <c r="N286" s="912"/>
      <c r="S286" s="137" t="s">
        <v>790</v>
      </c>
    </row>
    <row r="287" spans="1:24" s="132" customFormat="1" ht="22.5" x14ac:dyDescent="0.2">
      <c r="A287" s="157" t="s">
        <v>413</v>
      </c>
      <c r="B287" s="158" t="s">
        <v>2671</v>
      </c>
      <c r="C287" s="917" t="s">
        <v>3393</v>
      </c>
      <c r="D287" s="917"/>
      <c r="E287" s="917"/>
      <c r="F287" s="159" t="s">
        <v>178</v>
      </c>
      <c r="G287" s="159" t="s">
        <v>31</v>
      </c>
      <c r="H287" s="159" t="s">
        <v>31</v>
      </c>
      <c r="I287" s="159" t="s">
        <v>285</v>
      </c>
      <c r="J287" s="160">
        <v>95.99</v>
      </c>
      <c r="K287" s="159" t="s">
        <v>787</v>
      </c>
      <c r="L287" s="160">
        <v>489.55</v>
      </c>
      <c r="M287" s="161" t="s">
        <v>31</v>
      </c>
      <c r="N287" s="162" t="s">
        <v>31</v>
      </c>
      <c r="Q287" s="137" t="s">
        <v>3393</v>
      </c>
    </row>
    <row r="288" spans="1:24" s="132" customFormat="1" x14ac:dyDescent="0.2">
      <c r="A288" s="163"/>
      <c r="B288" s="164"/>
      <c r="C288" s="904" t="s">
        <v>3394</v>
      </c>
      <c r="D288" s="904"/>
      <c r="E288" s="904"/>
      <c r="F288" s="904"/>
      <c r="G288" s="904"/>
      <c r="H288" s="904"/>
      <c r="I288" s="904"/>
      <c r="J288" s="904"/>
      <c r="K288" s="904"/>
      <c r="L288" s="904"/>
      <c r="M288" s="904"/>
      <c r="N288" s="912"/>
      <c r="X288" s="137" t="s">
        <v>3394</v>
      </c>
    </row>
    <row r="289" spans="1:23" s="132" customFormat="1" ht="22.5" x14ac:dyDescent="0.2">
      <c r="A289" s="165"/>
      <c r="B289" s="166" t="s">
        <v>789</v>
      </c>
      <c r="C289" s="904" t="s">
        <v>790</v>
      </c>
      <c r="D289" s="904"/>
      <c r="E289" s="904"/>
      <c r="F289" s="904"/>
      <c r="G289" s="904"/>
      <c r="H289" s="904"/>
      <c r="I289" s="904"/>
      <c r="J289" s="904"/>
      <c r="K289" s="904"/>
      <c r="L289" s="904"/>
      <c r="M289" s="904"/>
      <c r="N289" s="912"/>
      <c r="S289" s="137" t="s">
        <v>790</v>
      </c>
    </row>
    <row r="290" spans="1:23" s="132" customFormat="1" x14ac:dyDescent="0.2">
      <c r="A290" s="157" t="s">
        <v>418</v>
      </c>
      <c r="B290" s="158" t="s">
        <v>3395</v>
      </c>
      <c r="C290" s="917" t="s">
        <v>3396</v>
      </c>
      <c r="D290" s="917"/>
      <c r="E290" s="917"/>
      <c r="F290" s="159" t="s">
        <v>178</v>
      </c>
      <c r="G290" s="159" t="s">
        <v>31</v>
      </c>
      <c r="H290" s="159" t="s">
        <v>31</v>
      </c>
      <c r="I290" s="159" t="s">
        <v>318</v>
      </c>
      <c r="J290" s="160">
        <v>14.21</v>
      </c>
      <c r="K290" s="159" t="s">
        <v>31</v>
      </c>
      <c r="L290" s="160">
        <v>142.1</v>
      </c>
      <c r="M290" s="161" t="s">
        <v>31</v>
      </c>
      <c r="N290" s="162" t="s">
        <v>31</v>
      </c>
      <c r="Q290" s="137" t="s">
        <v>3396</v>
      </c>
    </row>
    <row r="291" spans="1:23" s="132" customFormat="1" ht="45" x14ac:dyDescent="0.2">
      <c r="A291" s="157" t="s">
        <v>423</v>
      </c>
      <c r="B291" s="158" t="s">
        <v>3397</v>
      </c>
      <c r="C291" s="917" t="s">
        <v>3398</v>
      </c>
      <c r="D291" s="917"/>
      <c r="E291" s="917"/>
      <c r="F291" s="159" t="s">
        <v>900</v>
      </c>
      <c r="G291" s="159" t="s">
        <v>31</v>
      </c>
      <c r="H291" s="159" t="s">
        <v>31</v>
      </c>
      <c r="I291" s="159" t="s">
        <v>868</v>
      </c>
      <c r="J291" s="160" t="s">
        <v>31</v>
      </c>
      <c r="K291" s="159" t="s">
        <v>31</v>
      </c>
      <c r="L291" s="160" t="s">
        <v>31</v>
      </c>
      <c r="M291" s="161" t="s">
        <v>31</v>
      </c>
      <c r="N291" s="162" t="s">
        <v>31</v>
      </c>
      <c r="Q291" s="137" t="s">
        <v>3398</v>
      </c>
    </row>
    <row r="292" spans="1:23" s="132" customFormat="1" x14ac:dyDescent="0.2">
      <c r="A292" s="163"/>
      <c r="B292" s="164"/>
      <c r="C292" s="904" t="s">
        <v>1049</v>
      </c>
      <c r="D292" s="904"/>
      <c r="E292" s="904"/>
      <c r="F292" s="904"/>
      <c r="G292" s="904"/>
      <c r="H292" s="904"/>
      <c r="I292" s="904"/>
      <c r="J292" s="904"/>
      <c r="K292" s="904"/>
      <c r="L292" s="904"/>
      <c r="M292" s="904"/>
      <c r="N292" s="912"/>
      <c r="R292" s="137" t="s">
        <v>1049</v>
      </c>
    </row>
    <row r="293" spans="1:23" s="132" customFormat="1" ht="33.75" x14ac:dyDescent="0.2">
      <c r="A293" s="165"/>
      <c r="B293" s="166" t="s">
        <v>518</v>
      </c>
      <c r="C293" s="904" t="s">
        <v>2892</v>
      </c>
      <c r="D293" s="904"/>
      <c r="E293" s="904"/>
      <c r="F293" s="904"/>
      <c r="G293" s="904"/>
      <c r="H293" s="904"/>
      <c r="I293" s="904"/>
      <c r="J293" s="904"/>
      <c r="K293" s="904"/>
      <c r="L293" s="904"/>
      <c r="M293" s="904"/>
      <c r="N293" s="912"/>
      <c r="S293" s="137" t="s">
        <v>2892</v>
      </c>
    </row>
    <row r="294" spans="1:23" s="132" customFormat="1" x14ac:dyDescent="0.2">
      <c r="A294" s="167"/>
      <c r="B294" s="166" t="s">
        <v>225</v>
      </c>
      <c r="C294" s="904" t="s">
        <v>255</v>
      </c>
      <c r="D294" s="904"/>
      <c r="E294" s="904"/>
      <c r="F294" s="168" t="s">
        <v>31</v>
      </c>
      <c r="G294" s="168" t="s">
        <v>31</v>
      </c>
      <c r="H294" s="168" t="s">
        <v>31</v>
      </c>
      <c r="I294" s="168" t="s">
        <v>31</v>
      </c>
      <c r="J294" s="169">
        <v>741.32</v>
      </c>
      <c r="K294" s="168" t="s">
        <v>520</v>
      </c>
      <c r="L294" s="169">
        <v>92.67</v>
      </c>
      <c r="M294" s="170" t="s">
        <v>31</v>
      </c>
      <c r="N294" s="171" t="s">
        <v>31</v>
      </c>
      <c r="T294" s="137" t="s">
        <v>255</v>
      </c>
    </row>
    <row r="295" spans="1:23" s="132" customFormat="1" x14ac:dyDescent="0.2">
      <c r="A295" s="167"/>
      <c r="B295" s="166" t="s">
        <v>235</v>
      </c>
      <c r="C295" s="904" t="s">
        <v>236</v>
      </c>
      <c r="D295" s="904"/>
      <c r="E295" s="904"/>
      <c r="F295" s="168" t="s">
        <v>31</v>
      </c>
      <c r="G295" s="168" t="s">
        <v>31</v>
      </c>
      <c r="H295" s="168" t="s">
        <v>31</v>
      </c>
      <c r="I295" s="168" t="s">
        <v>31</v>
      </c>
      <c r="J295" s="169">
        <v>92.36</v>
      </c>
      <c r="K295" s="168" t="s">
        <v>520</v>
      </c>
      <c r="L295" s="169">
        <v>11.55</v>
      </c>
      <c r="M295" s="170" t="s">
        <v>31</v>
      </c>
      <c r="N295" s="171" t="s">
        <v>31</v>
      </c>
      <c r="T295" s="137" t="s">
        <v>236</v>
      </c>
    </row>
    <row r="296" spans="1:23" s="132" customFormat="1" x14ac:dyDescent="0.2">
      <c r="A296" s="167"/>
      <c r="B296" s="166" t="s">
        <v>238</v>
      </c>
      <c r="C296" s="904" t="s">
        <v>239</v>
      </c>
      <c r="D296" s="904"/>
      <c r="E296" s="904"/>
      <c r="F296" s="168" t="s">
        <v>31</v>
      </c>
      <c r="G296" s="168" t="s">
        <v>31</v>
      </c>
      <c r="H296" s="168" t="s">
        <v>31</v>
      </c>
      <c r="I296" s="168" t="s">
        <v>31</v>
      </c>
      <c r="J296" s="169">
        <v>12.81</v>
      </c>
      <c r="K296" s="168" t="s">
        <v>520</v>
      </c>
      <c r="L296" s="169">
        <v>1.6</v>
      </c>
      <c r="M296" s="170" t="s">
        <v>31</v>
      </c>
      <c r="N296" s="171" t="s">
        <v>31</v>
      </c>
      <c r="T296" s="137" t="s">
        <v>239</v>
      </c>
    </row>
    <row r="297" spans="1:23" s="132" customFormat="1" x14ac:dyDescent="0.2">
      <c r="A297" s="167"/>
      <c r="B297" s="166" t="s">
        <v>256</v>
      </c>
      <c r="C297" s="904" t="s">
        <v>257</v>
      </c>
      <c r="D297" s="904"/>
      <c r="E297" s="904"/>
      <c r="F297" s="168" t="s">
        <v>31</v>
      </c>
      <c r="G297" s="168" t="s">
        <v>31</v>
      </c>
      <c r="H297" s="168" t="s">
        <v>31</v>
      </c>
      <c r="I297" s="168" t="s">
        <v>31</v>
      </c>
      <c r="J297" s="169">
        <v>515.16999999999996</v>
      </c>
      <c r="K297" s="168" t="s">
        <v>31</v>
      </c>
      <c r="L297" s="169">
        <v>51.52</v>
      </c>
      <c r="M297" s="170" t="s">
        <v>31</v>
      </c>
      <c r="N297" s="171" t="s">
        <v>31</v>
      </c>
      <c r="T297" s="137" t="s">
        <v>257</v>
      </c>
    </row>
    <row r="298" spans="1:23" s="132" customFormat="1" x14ac:dyDescent="0.2">
      <c r="A298" s="167"/>
      <c r="B298" s="166" t="s">
        <v>31</v>
      </c>
      <c r="C298" s="904" t="s">
        <v>258</v>
      </c>
      <c r="D298" s="904"/>
      <c r="E298" s="904"/>
      <c r="F298" s="168" t="s">
        <v>241</v>
      </c>
      <c r="G298" s="168" t="s">
        <v>3399</v>
      </c>
      <c r="H298" s="168" t="s">
        <v>520</v>
      </c>
      <c r="I298" s="168" t="s">
        <v>3400</v>
      </c>
      <c r="J298" s="169" t="s">
        <v>31</v>
      </c>
      <c r="K298" s="168" t="s">
        <v>31</v>
      </c>
      <c r="L298" s="169" t="s">
        <v>31</v>
      </c>
      <c r="M298" s="170" t="s">
        <v>31</v>
      </c>
      <c r="N298" s="171" t="s">
        <v>31</v>
      </c>
      <c r="U298" s="137" t="s">
        <v>258</v>
      </c>
    </row>
    <row r="299" spans="1:23" s="132" customFormat="1" x14ac:dyDescent="0.2">
      <c r="A299" s="167"/>
      <c r="B299" s="166" t="s">
        <v>31</v>
      </c>
      <c r="C299" s="904" t="s">
        <v>240</v>
      </c>
      <c r="D299" s="904"/>
      <c r="E299" s="904"/>
      <c r="F299" s="168" t="s">
        <v>241</v>
      </c>
      <c r="G299" s="168" t="s">
        <v>787</v>
      </c>
      <c r="H299" s="168" t="s">
        <v>520</v>
      </c>
      <c r="I299" s="168" t="s">
        <v>3401</v>
      </c>
      <c r="J299" s="169" t="s">
        <v>31</v>
      </c>
      <c r="K299" s="168" t="s">
        <v>31</v>
      </c>
      <c r="L299" s="169" t="s">
        <v>31</v>
      </c>
      <c r="M299" s="170" t="s">
        <v>31</v>
      </c>
      <c r="N299" s="171" t="s">
        <v>31</v>
      </c>
      <c r="U299" s="137" t="s">
        <v>240</v>
      </c>
    </row>
    <row r="300" spans="1:23" s="132" customFormat="1" x14ac:dyDescent="0.2">
      <c r="A300" s="167"/>
      <c r="B300" s="166" t="s">
        <v>31</v>
      </c>
      <c r="C300" s="917" t="s">
        <v>244</v>
      </c>
      <c r="D300" s="917"/>
      <c r="E300" s="917"/>
      <c r="F300" s="159" t="s">
        <v>31</v>
      </c>
      <c r="G300" s="159" t="s">
        <v>31</v>
      </c>
      <c r="H300" s="159" t="s">
        <v>31</v>
      </c>
      <c r="I300" s="159" t="s">
        <v>31</v>
      </c>
      <c r="J300" s="160">
        <v>1348.85</v>
      </c>
      <c r="K300" s="159" t="s">
        <v>31</v>
      </c>
      <c r="L300" s="160">
        <v>155.74</v>
      </c>
      <c r="M300" s="161" t="s">
        <v>31</v>
      </c>
      <c r="N300" s="162" t="s">
        <v>31</v>
      </c>
      <c r="V300" s="137" t="s">
        <v>244</v>
      </c>
    </row>
    <row r="301" spans="1:23" s="132" customFormat="1" x14ac:dyDescent="0.2">
      <c r="A301" s="167"/>
      <c r="B301" s="166" t="s">
        <v>31</v>
      </c>
      <c r="C301" s="904" t="s">
        <v>245</v>
      </c>
      <c r="D301" s="904"/>
      <c r="E301" s="904"/>
      <c r="F301" s="168" t="s">
        <v>31</v>
      </c>
      <c r="G301" s="168" t="s">
        <v>31</v>
      </c>
      <c r="H301" s="168" t="s">
        <v>31</v>
      </c>
      <c r="I301" s="168" t="s">
        <v>31</v>
      </c>
      <c r="J301" s="169" t="s">
        <v>31</v>
      </c>
      <c r="K301" s="168" t="s">
        <v>31</v>
      </c>
      <c r="L301" s="169">
        <v>94.27</v>
      </c>
      <c r="M301" s="170" t="s">
        <v>31</v>
      </c>
      <c r="N301" s="171" t="s">
        <v>31</v>
      </c>
      <c r="U301" s="137" t="s">
        <v>245</v>
      </c>
    </row>
    <row r="302" spans="1:23" s="132" customFormat="1" ht="22.5" x14ac:dyDescent="0.2">
      <c r="A302" s="167"/>
      <c r="B302" s="166" t="s">
        <v>892</v>
      </c>
      <c r="C302" s="904" t="s">
        <v>893</v>
      </c>
      <c r="D302" s="904"/>
      <c r="E302" s="904"/>
      <c r="F302" s="168" t="s">
        <v>144</v>
      </c>
      <c r="G302" s="168" t="s">
        <v>248</v>
      </c>
      <c r="H302" s="168" t="s">
        <v>31</v>
      </c>
      <c r="I302" s="168" t="s">
        <v>248</v>
      </c>
      <c r="J302" s="169" t="s">
        <v>31</v>
      </c>
      <c r="K302" s="168" t="s">
        <v>31</v>
      </c>
      <c r="L302" s="169">
        <v>89.56</v>
      </c>
      <c r="M302" s="170" t="s">
        <v>31</v>
      </c>
      <c r="N302" s="171" t="s">
        <v>31</v>
      </c>
      <c r="U302" s="137" t="s">
        <v>893</v>
      </c>
    </row>
    <row r="303" spans="1:23" s="132" customFormat="1" ht="22.5" x14ac:dyDescent="0.2">
      <c r="A303" s="167"/>
      <c r="B303" s="166" t="s">
        <v>894</v>
      </c>
      <c r="C303" s="904" t="s">
        <v>895</v>
      </c>
      <c r="D303" s="904"/>
      <c r="E303" s="904"/>
      <c r="F303" s="168" t="s">
        <v>144</v>
      </c>
      <c r="G303" s="168" t="s">
        <v>554</v>
      </c>
      <c r="H303" s="168" t="s">
        <v>31</v>
      </c>
      <c r="I303" s="168" t="s">
        <v>554</v>
      </c>
      <c r="J303" s="169" t="s">
        <v>31</v>
      </c>
      <c r="K303" s="168" t="s">
        <v>31</v>
      </c>
      <c r="L303" s="169">
        <v>61.28</v>
      </c>
      <c r="M303" s="170" t="s">
        <v>31</v>
      </c>
      <c r="N303" s="171" t="s">
        <v>31</v>
      </c>
      <c r="U303" s="137" t="s">
        <v>895</v>
      </c>
    </row>
    <row r="304" spans="1:23" s="132" customFormat="1" x14ac:dyDescent="0.2">
      <c r="A304" s="172"/>
      <c r="B304" s="173"/>
      <c r="C304" s="918" t="s">
        <v>252</v>
      </c>
      <c r="D304" s="918"/>
      <c r="E304" s="918"/>
      <c r="F304" s="174" t="s">
        <v>31</v>
      </c>
      <c r="G304" s="174" t="s">
        <v>31</v>
      </c>
      <c r="H304" s="174" t="s">
        <v>31</v>
      </c>
      <c r="I304" s="174" t="s">
        <v>31</v>
      </c>
      <c r="J304" s="175" t="s">
        <v>31</v>
      </c>
      <c r="K304" s="174" t="s">
        <v>31</v>
      </c>
      <c r="L304" s="175">
        <v>306.58</v>
      </c>
      <c r="M304" s="161" t="s">
        <v>31</v>
      </c>
      <c r="N304" s="176" t="s">
        <v>31</v>
      </c>
      <c r="W304" s="137" t="s">
        <v>252</v>
      </c>
    </row>
    <row r="305" spans="1:23" s="132" customFormat="1" x14ac:dyDescent="0.2">
      <c r="A305" s="157" t="s">
        <v>426</v>
      </c>
      <c r="B305" s="158" t="s">
        <v>3402</v>
      </c>
      <c r="C305" s="917" t="s">
        <v>3403</v>
      </c>
      <c r="D305" s="917"/>
      <c r="E305" s="917"/>
      <c r="F305" s="159" t="s">
        <v>178</v>
      </c>
      <c r="G305" s="159" t="s">
        <v>31</v>
      </c>
      <c r="H305" s="159" t="s">
        <v>31</v>
      </c>
      <c r="I305" s="159" t="s">
        <v>318</v>
      </c>
      <c r="J305" s="160">
        <v>56.22</v>
      </c>
      <c r="K305" s="159" t="s">
        <v>31</v>
      </c>
      <c r="L305" s="160">
        <v>562.20000000000005</v>
      </c>
      <c r="M305" s="161" t="s">
        <v>31</v>
      </c>
      <c r="N305" s="162" t="s">
        <v>31</v>
      </c>
      <c r="Q305" s="137" t="s">
        <v>3403</v>
      </c>
    </row>
    <row r="306" spans="1:23" s="132" customFormat="1" x14ac:dyDescent="0.2">
      <c r="A306" s="157" t="s">
        <v>431</v>
      </c>
      <c r="B306" s="158" t="s">
        <v>1407</v>
      </c>
      <c r="C306" s="917" t="s">
        <v>1408</v>
      </c>
      <c r="D306" s="917"/>
      <c r="E306" s="917"/>
      <c r="F306" s="159" t="s">
        <v>900</v>
      </c>
      <c r="G306" s="159" t="s">
        <v>31</v>
      </c>
      <c r="H306" s="159" t="s">
        <v>31</v>
      </c>
      <c r="I306" s="159" t="s">
        <v>736</v>
      </c>
      <c r="J306" s="160" t="s">
        <v>31</v>
      </c>
      <c r="K306" s="159" t="s">
        <v>31</v>
      </c>
      <c r="L306" s="160" t="s">
        <v>31</v>
      </c>
      <c r="M306" s="161" t="s">
        <v>31</v>
      </c>
      <c r="N306" s="162" t="s">
        <v>31</v>
      </c>
      <c r="Q306" s="137" t="s">
        <v>1408</v>
      </c>
    </row>
    <row r="307" spans="1:23" s="132" customFormat="1" x14ac:dyDescent="0.2">
      <c r="A307" s="163"/>
      <c r="B307" s="164"/>
      <c r="C307" s="904" t="s">
        <v>737</v>
      </c>
      <c r="D307" s="904"/>
      <c r="E307" s="904"/>
      <c r="F307" s="904"/>
      <c r="G307" s="904"/>
      <c r="H307" s="904"/>
      <c r="I307" s="904"/>
      <c r="J307" s="904"/>
      <c r="K307" s="904"/>
      <c r="L307" s="904"/>
      <c r="M307" s="904"/>
      <c r="N307" s="912"/>
      <c r="R307" s="137" t="s">
        <v>737</v>
      </c>
    </row>
    <row r="308" spans="1:23" s="132" customFormat="1" ht="33.75" x14ac:dyDescent="0.2">
      <c r="A308" s="165"/>
      <c r="B308" s="166" t="s">
        <v>518</v>
      </c>
      <c r="C308" s="904" t="s">
        <v>2892</v>
      </c>
      <c r="D308" s="904"/>
      <c r="E308" s="904"/>
      <c r="F308" s="904"/>
      <c r="G308" s="904"/>
      <c r="H308" s="904"/>
      <c r="I308" s="904"/>
      <c r="J308" s="904"/>
      <c r="K308" s="904"/>
      <c r="L308" s="904"/>
      <c r="M308" s="904"/>
      <c r="N308" s="912"/>
      <c r="S308" s="137" t="s">
        <v>2892</v>
      </c>
    </row>
    <row r="309" spans="1:23" s="132" customFormat="1" x14ac:dyDescent="0.2">
      <c r="A309" s="167"/>
      <c r="B309" s="166" t="s">
        <v>225</v>
      </c>
      <c r="C309" s="904" t="s">
        <v>255</v>
      </c>
      <c r="D309" s="904"/>
      <c r="E309" s="904"/>
      <c r="F309" s="168" t="s">
        <v>31</v>
      </c>
      <c r="G309" s="168" t="s">
        <v>31</v>
      </c>
      <c r="H309" s="168" t="s">
        <v>31</v>
      </c>
      <c r="I309" s="168" t="s">
        <v>31</v>
      </c>
      <c r="J309" s="169">
        <v>779.32</v>
      </c>
      <c r="K309" s="168" t="s">
        <v>520</v>
      </c>
      <c r="L309" s="169">
        <v>58.45</v>
      </c>
      <c r="M309" s="170" t="s">
        <v>31</v>
      </c>
      <c r="N309" s="171" t="s">
        <v>31</v>
      </c>
      <c r="T309" s="137" t="s">
        <v>255</v>
      </c>
    </row>
    <row r="310" spans="1:23" s="132" customFormat="1" x14ac:dyDescent="0.2">
      <c r="A310" s="167"/>
      <c r="B310" s="166" t="s">
        <v>235</v>
      </c>
      <c r="C310" s="904" t="s">
        <v>236</v>
      </c>
      <c r="D310" s="904"/>
      <c r="E310" s="904"/>
      <c r="F310" s="168" t="s">
        <v>31</v>
      </c>
      <c r="G310" s="168" t="s">
        <v>31</v>
      </c>
      <c r="H310" s="168" t="s">
        <v>31</v>
      </c>
      <c r="I310" s="168" t="s">
        <v>31</v>
      </c>
      <c r="J310" s="169">
        <v>36.22</v>
      </c>
      <c r="K310" s="168" t="s">
        <v>520</v>
      </c>
      <c r="L310" s="169">
        <v>2.72</v>
      </c>
      <c r="M310" s="170" t="s">
        <v>31</v>
      </c>
      <c r="N310" s="171" t="s">
        <v>31</v>
      </c>
      <c r="T310" s="137" t="s">
        <v>236</v>
      </c>
    </row>
    <row r="311" spans="1:23" s="132" customFormat="1" x14ac:dyDescent="0.2">
      <c r="A311" s="167"/>
      <c r="B311" s="166" t="s">
        <v>238</v>
      </c>
      <c r="C311" s="904" t="s">
        <v>239</v>
      </c>
      <c r="D311" s="904"/>
      <c r="E311" s="904"/>
      <c r="F311" s="168" t="s">
        <v>31</v>
      </c>
      <c r="G311" s="168" t="s">
        <v>31</v>
      </c>
      <c r="H311" s="168" t="s">
        <v>31</v>
      </c>
      <c r="I311" s="168" t="s">
        <v>31</v>
      </c>
      <c r="J311" s="169">
        <v>5.0199999999999996</v>
      </c>
      <c r="K311" s="168" t="s">
        <v>520</v>
      </c>
      <c r="L311" s="169">
        <v>0.38</v>
      </c>
      <c r="M311" s="170" t="s">
        <v>31</v>
      </c>
      <c r="N311" s="171" t="s">
        <v>31</v>
      </c>
      <c r="T311" s="137" t="s">
        <v>239</v>
      </c>
    </row>
    <row r="312" spans="1:23" s="132" customFormat="1" x14ac:dyDescent="0.2">
      <c r="A312" s="167"/>
      <c r="B312" s="166" t="s">
        <v>256</v>
      </c>
      <c r="C312" s="904" t="s">
        <v>257</v>
      </c>
      <c r="D312" s="904"/>
      <c r="E312" s="904"/>
      <c r="F312" s="168" t="s">
        <v>31</v>
      </c>
      <c r="G312" s="168" t="s">
        <v>31</v>
      </c>
      <c r="H312" s="168" t="s">
        <v>31</v>
      </c>
      <c r="I312" s="168" t="s">
        <v>31</v>
      </c>
      <c r="J312" s="169">
        <v>520.4</v>
      </c>
      <c r="K312" s="168" t="s">
        <v>31</v>
      </c>
      <c r="L312" s="169">
        <v>31.22</v>
      </c>
      <c r="M312" s="170" t="s">
        <v>31</v>
      </c>
      <c r="N312" s="171" t="s">
        <v>31</v>
      </c>
      <c r="T312" s="137" t="s">
        <v>257</v>
      </c>
    </row>
    <row r="313" spans="1:23" s="132" customFormat="1" x14ac:dyDescent="0.2">
      <c r="A313" s="167"/>
      <c r="B313" s="166" t="s">
        <v>31</v>
      </c>
      <c r="C313" s="904" t="s">
        <v>258</v>
      </c>
      <c r="D313" s="904"/>
      <c r="E313" s="904"/>
      <c r="F313" s="168" t="s">
        <v>241</v>
      </c>
      <c r="G313" s="168" t="s">
        <v>1409</v>
      </c>
      <c r="H313" s="168" t="s">
        <v>520</v>
      </c>
      <c r="I313" s="168" t="s">
        <v>3404</v>
      </c>
      <c r="J313" s="169" t="s">
        <v>31</v>
      </c>
      <c r="K313" s="168" t="s">
        <v>31</v>
      </c>
      <c r="L313" s="169" t="s">
        <v>31</v>
      </c>
      <c r="M313" s="170" t="s">
        <v>31</v>
      </c>
      <c r="N313" s="171" t="s">
        <v>31</v>
      </c>
      <c r="U313" s="137" t="s">
        <v>258</v>
      </c>
    </row>
    <row r="314" spans="1:23" s="132" customFormat="1" x14ac:dyDescent="0.2">
      <c r="A314" s="167"/>
      <c r="B314" s="166" t="s">
        <v>31</v>
      </c>
      <c r="C314" s="904" t="s">
        <v>240</v>
      </c>
      <c r="D314" s="904"/>
      <c r="E314" s="904"/>
      <c r="F314" s="168" t="s">
        <v>241</v>
      </c>
      <c r="G314" s="168" t="s">
        <v>860</v>
      </c>
      <c r="H314" s="168" t="s">
        <v>520</v>
      </c>
      <c r="I314" s="168" t="s">
        <v>1381</v>
      </c>
      <c r="J314" s="169" t="s">
        <v>31</v>
      </c>
      <c r="K314" s="168" t="s">
        <v>31</v>
      </c>
      <c r="L314" s="169" t="s">
        <v>31</v>
      </c>
      <c r="M314" s="170" t="s">
        <v>31</v>
      </c>
      <c r="N314" s="171" t="s">
        <v>31</v>
      </c>
      <c r="U314" s="137" t="s">
        <v>240</v>
      </c>
    </row>
    <row r="315" spans="1:23" s="132" customFormat="1" x14ac:dyDescent="0.2">
      <c r="A315" s="167"/>
      <c r="B315" s="166" t="s">
        <v>31</v>
      </c>
      <c r="C315" s="917" t="s">
        <v>244</v>
      </c>
      <c r="D315" s="917"/>
      <c r="E315" s="917"/>
      <c r="F315" s="159" t="s">
        <v>31</v>
      </c>
      <c r="G315" s="159" t="s">
        <v>31</v>
      </c>
      <c r="H315" s="159" t="s">
        <v>31</v>
      </c>
      <c r="I315" s="159" t="s">
        <v>31</v>
      </c>
      <c r="J315" s="160">
        <v>1335.94</v>
      </c>
      <c r="K315" s="159" t="s">
        <v>31</v>
      </c>
      <c r="L315" s="160">
        <v>92.39</v>
      </c>
      <c r="M315" s="161" t="s">
        <v>31</v>
      </c>
      <c r="N315" s="162" t="s">
        <v>31</v>
      </c>
      <c r="V315" s="137" t="s">
        <v>244</v>
      </c>
    </row>
    <row r="316" spans="1:23" s="132" customFormat="1" x14ac:dyDescent="0.2">
      <c r="A316" s="167"/>
      <c r="B316" s="166" t="s">
        <v>31</v>
      </c>
      <c r="C316" s="904" t="s">
        <v>245</v>
      </c>
      <c r="D316" s="904"/>
      <c r="E316" s="904"/>
      <c r="F316" s="168" t="s">
        <v>31</v>
      </c>
      <c r="G316" s="168" t="s">
        <v>31</v>
      </c>
      <c r="H316" s="168" t="s">
        <v>31</v>
      </c>
      <c r="I316" s="168" t="s">
        <v>31</v>
      </c>
      <c r="J316" s="169" t="s">
        <v>31</v>
      </c>
      <c r="K316" s="168" t="s">
        <v>31</v>
      </c>
      <c r="L316" s="169">
        <v>58.83</v>
      </c>
      <c r="M316" s="170" t="s">
        <v>31</v>
      </c>
      <c r="N316" s="171" t="s">
        <v>31</v>
      </c>
      <c r="U316" s="137" t="s">
        <v>245</v>
      </c>
    </row>
    <row r="317" spans="1:23" s="132" customFormat="1" ht="22.5" x14ac:dyDescent="0.2">
      <c r="A317" s="167"/>
      <c r="B317" s="166" t="s">
        <v>892</v>
      </c>
      <c r="C317" s="904" t="s">
        <v>893</v>
      </c>
      <c r="D317" s="904"/>
      <c r="E317" s="904"/>
      <c r="F317" s="168" t="s">
        <v>144</v>
      </c>
      <c r="G317" s="168" t="s">
        <v>248</v>
      </c>
      <c r="H317" s="168" t="s">
        <v>31</v>
      </c>
      <c r="I317" s="168" t="s">
        <v>248</v>
      </c>
      <c r="J317" s="169" t="s">
        <v>31</v>
      </c>
      <c r="K317" s="168" t="s">
        <v>31</v>
      </c>
      <c r="L317" s="169">
        <v>55.89</v>
      </c>
      <c r="M317" s="170" t="s">
        <v>31</v>
      </c>
      <c r="N317" s="171" t="s">
        <v>31</v>
      </c>
      <c r="U317" s="137" t="s">
        <v>893</v>
      </c>
    </row>
    <row r="318" spans="1:23" s="132" customFormat="1" ht="22.5" x14ac:dyDescent="0.2">
      <c r="A318" s="167"/>
      <c r="B318" s="166" t="s">
        <v>894</v>
      </c>
      <c r="C318" s="904" t="s">
        <v>895</v>
      </c>
      <c r="D318" s="904"/>
      <c r="E318" s="904"/>
      <c r="F318" s="168" t="s">
        <v>144</v>
      </c>
      <c r="G318" s="168" t="s">
        <v>554</v>
      </c>
      <c r="H318" s="168" t="s">
        <v>31</v>
      </c>
      <c r="I318" s="168" t="s">
        <v>554</v>
      </c>
      <c r="J318" s="169" t="s">
        <v>31</v>
      </c>
      <c r="K318" s="168" t="s">
        <v>31</v>
      </c>
      <c r="L318" s="169">
        <v>38.24</v>
      </c>
      <c r="M318" s="170" t="s">
        <v>31</v>
      </c>
      <c r="N318" s="171" t="s">
        <v>31</v>
      </c>
      <c r="U318" s="137" t="s">
        <v>895</v>
      </c>
    </row>
    <row r="319" spans="1:23" s="132" customFormat="1" x14ac:dyDescent="0.2">
      <c r="A319" s="172"/>
      <c r="B319" s="173"/>
      <c r="C319" s="918" t="s">
        <v>252</v>
      </c>
      <c r="D319" s="918"/>
      <c r="E319" s="918"/>
      <c r="F319" s="174" t="s">
        <v>31</v>
      </c>
      <c r="G319" s="174" t="s">
        <v>31</v>
      </c>
      <c r="H319" s="174" t="s">
        <v>31</v>
      </c>
      <c r="I319" s="174" t="s">
        <v>31</v>
      </c>
      <c r="J319" s="175" t="s">
        <v>31</v>
      </c>
      <c r="K319" s="174" t="s">
        <v>31</v>
      </c>
      <c r="L319" s="175">
        <v>186.52</v>
      </c>
      <c r="M319" s="161" t="s">
        <v>31</v>
      </c>
      <c r="N319" s="176" t="s">
        <v>31</v>
      </c>
      <c r="W319" s="137" t="s">
        <v>252</v>
      </c>
    </row>
    <row r="320" spans="1:23" s="132" customFormat="1" ht="33.75" x14ac:dyDescent="0.2">
      <c r="A320" s="157" t="s">
        <v>438</v>
      </c>
      <c r="B320" s="158" t="s">
        <v>3405</v>
      </c>
      <c r="C320" s="917" t="s">
        <v>3406</v>
      </c>
      <c r="D320" s="917"/>
      <c r="E320" s="917"/>
      <c r="F320" s="159" t="s">
        <v>178</v>
      </c>
      <c r="G320" s="159" t="s">
        <v>31</v>
      </c>
      <c r="H320" s="159" t="s">
        <v>31</v>
      </c>
      <c r="I320" s="159" t="s">
        <v>295</v>
      </c>
      <c r="J320" s="160">
        <v>205.38</v>
      </c>
      <c r="K320" s="159" t="s">
        <v>31</v>
      </c>
      <c r="L320" s="160">
        <v>1232.28</v>
      </c>
      <c r="M320" s="161" t="s">
        <v>31</v>
      </c>
      <c r="N320" s="162" t="s">
        <v>31</v>
      </c>
      <c r="Q320" s="137" t="s">
        <v>3406</v>
      </c>
    </row>
    <row r="321" spans="1:24" s="132" customFormat="1" ht="33.75" x14ac:dyDescent="0.2">
      <c r="A321" s="157" t="s">
        <v>443</v>
      </c>
      <c r="B321" s="158" t="s">
        <v>3407</v>
      </c>
      <c r="C321" s="917" t="s">
        <v>3408</v>
      </c>
      <c r="D321" s="917"/>
      <c r="E321" s="917"/>
      <c r="F321" s="159" t="s">
        <v>900</v>
      </c>
      <c r="G321" s="159" t="s">
        <v>31</v>
      </c>
      <c r="H321" s="159" t="s">
        <v>31</v>
      </c>
      <c r="I321" s="159" t="s">
        <v>1781</v>
      </c>
      <c r="J321" s="160" t="s">
        <v>31</v>
      </c>
      <c r="K321" s="159" t="s">
        <v>31</v>
      </c>
      <c r="L321" s="160" t="s">
        <v>31</v>
      </c>
      <c r="M321" s="161" t="s">
        <v>31</v>
      </c>
      <c r="N321" s="162" t="s">
        <v>31</v>
      </c>
      <c r="Q321" s="137" t="s">
        <v>3408</v>
      </c>
    </row>
    <row r="322" spans="1:24" s="132" customFormat="1" x14ac:dyDescent="0.2">
      <c r="A322" s="163"/>
      <c r="B322" s="164"/>
      <c r="C322" s="904" t="s">
        <v>1782</v>
      </c>
      <c r="D322" s="904"/>
      <c r="E322" s="904"/>
      <c r="F322" s="904"/>
      <c r="G322" s="904"/>
      <c r="H322" s="904"/>
      <c r="I322" s="904"/>
      <c r="J322" s="904"/>
      <c r="K322" s="904"/>
      <c r="L322" s="904"/>
      <c r="M322" s="904"/>
      <c r="N322" s="912"/>
      <c r="R322" s="137" t="s">
        <v>1782</v>
      </c>
    </row>
    <row r="323" spans="1:24" s="132" customFormat="1" ht="33.75" x14ac:dyDescent="0.2">
      <c r="A323" s="165"/>
      <c r="B323" s="166" t="s">
        <v>518</v>
      </c>
      <c r="C323" s="904" t="s">
        <v>2892</v>
      </c>
      <c r="D323" s="904"/>
      <c r="E323" s="904"/>
      <c r="F323" s="904"/>
      <c r="G323" s="904"/>
      <c r="H323" s="904"/>
      <c r="I323" s="904"/>
      <c r="J323" s="904"/>
      <c r="K323" s="904"/>
      <c r="L323" s="904"/>
      <c r="M323" s="904"/>
      <c r="N323" s="912"/>
      <c r="S323" s="137" t="s">
        <v>2892</v>
      </c>
    </row>
    <row r="324" spans="1:24" s="132" customFormat="1" x14ac:dyDescent="0.2">
      <c r="A324" s="167"/>
      <c r="B324" s="166" t="s">
        <v>225</v>
      </c>
      <c r="C324" s="904" t="s">
        <v>255</v>
      </c>
      <c r="D324" s="904"/>
      <c r="E324" s="904"/>
      <c r="F324" s="168" t="s">
        <v>31</v>
      </c>
      <c r="G324" s="168" t="s">
        <v>31</v>
      </c>
      <c r="H324" s="168" t="s">
        <v>31</v>
      </c>
      <c r="I324" s="168" t="s">
        <v>31</v>
      </c>
      <c r="J324" s="169">
        <v>2841.09</v>
      </c>
      <c r="K324" s="168" t="s">
        <v>520</v>
      </c>
      <c r="L324" s="169">
        <v>142.05000000000001</v>
      </c>
      <c r="M324" s="170" t="s">
        <v>31</v>
      </c>
      <c r="N324" s="171" t="s">
        <v>31</v>
      </c>
      <c r="T324" s="137" t="s">
        <v>255</v>
      </c>
    </row>
    <row r="325" spans="1:24" s="132" customFormat="1" x14ac:dyDescent="0.2">
      <c r="A325" s="167"/>
      <c r="B325" s="166" t="s">
        <v>235</v>
      </c>
      <c r="C325" s="904" t="s">
        <v>236</v>
      </c>
      <c r="D325" s="904"/>
      <c r="E325" s="904"/>
      <c r="F325" s="168" t="s">
        <v>31</v>
      </c>
      <c r="G325" s="168" t="s">
        <v>31</v>
      </c>
      <c r="H325" s="168" t="s">
        <v>31</v>
      </c>
      <c r="I325" s="168" t="s">
        <v>31</v>
      </c>
      <c r="J325" s="169">
        <v>3143.62</v>
      </c>
      <c r="K325" s="168" t="s">
        <v>520</v>
      </c>
      <c r="L325" s="169">
        <v>157.18</v>
      </c>
      <c r="M325" s="170" t="s">
        <v>31</v>
      </c>
      <c r="N325" s="171" t="s">
        <v>31</v>
      </c>
      <c r="T325" s="137" t="s">
        <v>236</v>
      </c>
    </row>
    <row r="326" spans="1:24" s="132" customFormat="1" x14ac:dyDescent="0.2">
      <c r="A326" s="167"/>
      <c r="B326" s="166" t="s">
        <v>238</v>
      </c>
      <c r="C326" s="904" t="s">
        <v>239</v>
      </c>
      <c r="D326" s="904"/>
      <c r="E326" s="904"/>
      <c r="F326" s="168" t="s">
        <v>31</v>
      </c>
      <c r="G326" s="168" t="s">
        <v>31</v>
      </c>
      <c r="H326" s="168" t="s">
        <v>31</v>
      </c>
      <c r="I326" s="168" t="s">
        <v>31</v>
      </c>
      <c r="J326" s="169">
        <v>979.01</v>
      </c>
      <c r="K326" s="168" t="s">
        <v>520</v>
      </c>
      <c r="L326" s="169">
        <v>48.95</v>
      </c>
      <c r="M326" s="170" t="s">
        <v>31</v>
      </c>
      <c r="N326" s="171" t="s">
        <v>31</v>
      </c>
      <c r="T326" s="137" t="s">
        <v>239</v>
      </c>
    </row>
    <row r="327" spans="1:24" s="132" customFormat="1" x14ac:dyDescent="0.2">
      <c r="A327" s="167"/>
      <c r="B327" s="166" t="s">
        <v>256</v>
      </c>
      <c r="C327" s="904" t="s">
        <v>257</v>
      </c>
      <c r="D327" s="904"/>
      <c r="E327" s="904"/>
      <c r="F327" s="168" t="s">
        <v>31</v>
      </c>
      <c r="G327" s="168" t="s">
        <v>31</v>
      </c>
      <c r="H327" s="168" t="s">
        <v>31</v>
      </c>
      <c r="I327" s="168" t="s">
        <v>31</v>
      </c>
      <c r="J327" s="169">
        <v>1289.8599999999999</v>
      </c>
      <c r="K327" s="168" t="s">
        <v>31</v>
      </c>
      <c r="L327" s="169">
        <v>51.59</v>
      </c>
      <c r="M327" s="170" t="s">
        <v>31</v>
      </c>
      <c r="N327" s="171" t="s">
        <v>31</v>
      </c>
      <c r="T327" s="137" t="s">
        <v>257</v>
      </c>
    </row>
    <row r="328" spans="1:24" s="132" customFormat="1" x14ac:dyDescent="0.2">
      <c r="A328" s="167"/>
      <c r="B328" s="166" t="s">
        <v>31</v>
      </c>
      <c r="C328" s="904" t="s">
        <v>258</v>
      </c>
      <c r="D328" s="904"/>
      <c r="E328" s="904"/>
      <c r="F328" s="168" t="s">
        <v>241</v>
      </c>
      <c r="G328" s="168" t="s">
        <v>3409</v>
      </c>
      <c r="H328" s="168" t="s">
        <v>520</v>
      </c>
      <c r="I328" s="168" t="s">
        <v>3410</v>
      </c>
      <c r="J328" s="169" t="s">
        <v>31</v>
      </c>
      <c r="K328" s="168" t="s">
        <v>31</v>
      </c>
      <c r="L328" s="169" t="s">
        <v>31</v>
      </c>
      <c r="M328" s="170" t="s">
        <v>31</v>
      </c>
      <c r="N328" s="171" t="s">
        <v>31</v>
      </c>
      <c r="U328" s="137" t="s">
        <v>258</v>
      </c>
    </row>
    <row r="329" spans="1:24" s="132" customFormat="1" x14ac:dyDescent="0.2">
      <c r="A329" s="167"/>
      <c r="B329" s="166" t="s">
        <v>31</v>
      </c>
      <c r="C329" s="904" t="s">
        <v>240</v>
      </c>
      <c r="D329" s="904"/>
      <c r="E329" s="904"/>
      <c r="F329" s="168" t="s">
        <v>241</v>
      </c>
      <c r="G329" s="168" t="s">
        <v>3411</v>
      </c>
      <c r="H329" s="168" t="s">
        <v>520</v>
      </c>
      <c r="I329" s="168" t="s">
        <v>3412</v>
      </c>
      <c r="J329" s="169" t="s">
        <v>31</v>
      </c>
      <c r="K329" s="168" t="s">
        <v>31</v>
      </c>
      <c r="L329" s="169" t="s">
        <v>31</v>
      </c>
      <c r="M329" s="170" t="s">
        <v>31</v>
      </c>
      <c r="N329" s="171" t="s">
        <v>31</v>
      </c>
      <c r="U329" s="137" t="s">
        <v>240</v>
      </c>
    </row>
    <row r="330" spans="1:24" s="132" customFormat="1" x14ac:dyDescent="0.2">
      <c r="A330" s="167"/>
      <c r="B330" s="166" t="s">
        <v>31</v>
      </c>
      <c r="C330" s="917" t="s">
        <v>244</v>
      </c>
      <c r="D330" s="917"/>
      <c r="E330" s="917"/>
      <c r="F330" s="159" t="s">
        <v>31</v>
      </c>
      <c r="G330" s="159" t="s">
        <v>31</v>
      </c>
      <c r="H330" s="159" t="s">
        <v>31</v>
      </c>
      <c r="I330" s="159" t="s">
        <v>31</v>
      </c>
      <c r="J330" s="160">
        <v>7274.57</v>
      </c>
      <c r="K330" s="159" t="s">
        <v>31</v>
      </c>
      <c r="L330" s="160">
        <v>350.82</v>
      </c>
      <c r="M330" s="161" t="s">
        <v>31</v>
      </c>
      <c r="N330" s="162" t="s">
        <v>31</v>
      </c>
      <c r="V330" s="137" t="s">
        <v>244</v>
      </c>
    </row>
    <row r="331" spans="1:24" s="132" customFormat="1" x14ac:dyDescent="0.2">
      <c r="A331" s="167"/>
      <c r="B331" s="166" t="s">
        <v>31</v>
      </c>
      <c r="C331" s="904" t="s">
        <v>245</v>
      </c>
      <c r="D331" s="904"/>
      <c r="E331" s="904"/>
      <c r="F331" s="168" t="s">
        <v>31</v>
      </c>
      <c r="G331" s="168" t="s">
        <v>31</v>
      </c>
      <c r="H331" s="168" t="s">
        <v>31</v>
      </c>
      <c r="I331" s="168" t="s">
        <v>31</v>
      </c>
      <c r="J331" s="169" t="s">
        <v>31</v>
      </c>
      <c r="K331" s="168" t="s">
        <v>31</v>
      </c>
      <c r="L331" s="169">
        <v>191</v>
      </c>
      <c r="M331" s="170" t="s">
        <v>31</v>
      </c>
      <c r="N331" s="171" t="s">
        <v>31</v>
      </c>
      <c r="U331" s="137" t="s">
        <v>245</v>
      </c>
    </row>
    <row r="332" spans="1:24" s="132" customFormat="1" ht="22.5" x14ac:dyDescent="0.2">
      <c r="A332" s="167"/>
      <c r="B332" s="166" t="s">
        <v>892</v>
      </c>
      <c r="C332" s="904" t="s">
        <v>893</v>
      </c>
      <c r="D332" s="904"/>
      <c r="E332" s="904"/>
      <c r="F332" s="168" t="s">
        <v>144</v>
      </c>
      <c r="G332" s="168" t="s">
        <v>248</v>
      </c>
      <c r="H332" s="168" t="s">
        <v>31</v>
      </c>
      <c r="I332" s="168" t="s">
        <v>248</v>
      </c>
      <c r="J332" s="169" t="s">
        <v>31</v>
      </c>
      <c r="K332" s="168" t="s">
        <v>31</v>
      </c>
      <c r="L332" s="169">
        <v>181.45</v>
      </c>
      <c r="M332" s="170" t="s">
        <v>31</v>
      </c>
      <c r="N332" s="171" t="s">
        <v>31</v>
      </c>
      <c r="U332" s="137" t="s">
        <v>893</v>
      </c>
    </row>
    <row r="333" spans="1:24" s="132" customFormat="1" ht="22.5" x14ac:dyDescent="0.2">
      <c r="A333" s="167"/>
      <c r="B333" s="166" t="s">
        <v>894</v>
      </c>
      <c r="C333" s="904" t="s">
        <v>895</v>
      </c>
      <c r="D333" s="904"/>
      <c r="E333" s="904"/>
      <c r="F333" s="168" t="s">
        <v>144</v>
      </c>
      <c r="G333" s="168" t="s">
        <v>554</v>
      </c>
      <c r="H333" s="168" t="s">
        <v>31</v>
      </c>
      <c r="I333" s="168" t="s">
        <v>554</v>
      </c>
      <c r="J333" s="169" t="s">
        <v>31</v>
      </c>
      <c r="K333" s="168" t="s">
        <v>31</v>
      </c>
      <c r="L333" s="169">
        <v>124.15</v>
      </c>
      <c r="M333" s="170" t="s">
        <v>31</v>
      </c>
      <c r="N333" s="171" t="s">
        <v>31</v>
      </c>
      <c r="U333" s="137" t="s">
        <v>895</v>
      </c>
    </row>
    <row r="334" spans="1:24" s="132" customFormat="1" x14ac:dyDescent="0.2">
      <c r="A334" s="172"/>
      <c r="B334" s="173"/>
      <c r="C334" s="918" t="s">
        <v>252</v>
      </c>
      <c r="D334" s="918"/>
      <c r="E334" s="918"/>
      <c r="F334" s="174" t="s">
        <v>31</v>
      </c>
      <c r="G334" s="174" t="s">
        <v>31</v>
      </c>
      <c r="H334" s="174" t="s">
        <v>31</v>
      </c>
      <c r="I334" s="174" t="s">
        <v>31</v>
      </c>
      <c r="J334" s="175" t="s">
        <v>31</v>
      </c>
      <c r="K334" s="174" t="s">
        <v>31</v>
      </c>
      <c r="L334" s="175">
        <v>656.42</v>
      </c>
      <c r="M334" s="161" t="s">
        <v>31</v>
      </c>
      <c r="N334" s="176" t="s">
        <v>31</v>
      </c>
      <c r="W334" s="137" t="s">
        <v>252</v>
      </c>
    </row>
    <row r="335" spans="1:24" s="132" customFormat="1" ht="22.5" x14ac:dyDescent="0.2">
      <c r="A335" s="157" t="s">
        <v>447</v>
      </c>
      <c r="B335" s="158" t="s">
        <v>3413</v>
      </c>
      <c r="C335" s="917" t="s">
        <v>3414</v>
      </c>
      <c r="D335" s="917"/>
      <c r="E335" s="917"/>
      <c r="F335" s="159" t="s">
        <v>178</v>
      </c>
      <c r="G335" s="159" t="s">
        <v>31</v>
      </c>
      <c r="H335" s="159" t="s">
        <v>31</v>
      </c>
      <c r="I335" s="159" t="s">
        <v>256</v>
      </c>
      <c r="J335" s="160">
        <v>3003.42</v>
      </c>
      <c r="K335" s="159" t="s">
        <v>787</v>
      </c>
      <c r="L335" s="160">
        <v>12253.95</v>
      </c>
      <c r="M335" s="161" t="s">
        <v>31</v>
      </c>
      <c r="N335" s="162" t="s">
        <v>31</v>
      </c>
      <c r="Q335" s="137" t="s">
        <v>3414</v>
      </c>
    </row>
    <row r="336" spans="1:24" s="132" customFormat="1" x14ac:dyDescent="0.2">
      <c r="A336" s="163"/>
      <c r="B336" s="164"/>
      <c r="C336" s="904" t="s">
        <v>3415</v>
      </c>
      <c r="D336" s="904"/>
      <c r="E336" s="904"/>
      <c r="F336" s="904"/>
      <c r="G336" s="904"/>
      <c r="H336" s="904"/>
      <c r="I336" s="904"/>
      <c r="J336" s="904"/>
      <c r="K336" s="904"/>
      <c r="L336" s="904"/>
      <c r="M336" s="904"/>
      <c r="N336" s="912"/>
      <c r="X336" s="137" t="s">
        <v>3415</v>
      </c>
    </row>
    <row r="337" spans="1:22" s="132" customFormat="1" ht="22.5" x14ac:dyDescent="0.2">
      <c r="A337" s="165"/>
      <c r="B337" s="166" t="s">
        <v>789</v>
      </c>
      <c r="C337" s="904" t="s">
        <v>790</v>
      </c>
      <c r="D337" s="904"/>
      <c r="E337" s="904"/>
      <c r="F337" s="904"/>
      <c r="G337" s="904"/>
      <c r="H337" s="904"/>
      <c r="I337" s="904"/>
      <c r="J337" s="904"/>
      <c r="K337" s="904"/>
      <c r="L337" s="904"/>
      <c r="M337" s="904"/>
      <c r="N337" s="912"/>
      <c r="S337" s="137" t="s">
        <v>790</v>
      </c>
    </row>
    <row r="338" spans="1:22" s="132" customFormat="1" ht="33.75" x14ac:dyDescent="0.2">
      <c r="A338" s="157" t="s">
        <v>452</v>
      </c>
      <c r="B338" s="158" t="s">
        <v>3416</v>
      </c>
      <c r="C338" s="917" t="s">
        <v>3417</v>
      </c>
      <c r="D338" s="917"/>
      <c r="E338" s="917"/>
      <c r="F338" s="159" t="s">
        <v>965</v>
      </c>
      <c r="G338" s="159" t="s">
        <v>31</v>
      </c>
      <c r="H338" s="159" t="s">
        <v>31</v>
      </c>
      <c r="I338" s="159" t="s">
        <v>860</v>
      </c>
      <c r="J338" s="160">
        <v>763.24</v>
      </c>
      <c r="K338" s="159" t="s">
        <v>31</v>
      </c>
      <c r="L338" s="160">
        <v>305.3</v>
      </c>
      <c r="M338" s="161" t="s">
        <v>31</v>
      </c>
      <c r="N338" s="162" t="s">
        <v>31</v>
      </c>
      <c r="Q338" s="137" t="s">
        <v>3417</v>
      </c>
    </row>
    <row r="339" spans="1:22" s="132" customFormat="1" x14ac:dyDescent="0.2">
      <c r="A339" s="163"/>
      <c r="B339" s="164"/>
      <c r="C339" s="904" t="s">
        <v>1660</v>
      </c>
      <c r="D339" s="904"/>
      <c r="E339" s="904"/>
      <c r="F339" s="904"/>
      <c r="G339" s="904"/>
      <c r="H339" s="904"/>
      <c r="I339" s="904"/>
      <c r="J339" s="904"/>
      <c r="K339" s="904"/>
      <c r="L339" s="904"/>
      <c r="M339" s="904"/>
      <c r="N339" s="912"/>
      <c r="R339" s="137" t="s">
        <v>1660</v>
      </c>
    </row>
    <row r="340" spans="1:22" s="132" customFormat="1" ht="22.5" x14ac:dyDescent="0.2">
      <c r="A340" s="157" t="s">
        <v>459</v>
      </c>
      <c r="B340" s="158" t="s">
        <v>3418</v>
      </c>
      <c r="C340" s="917" t="s">
        <v>3419</v>
      </c>
      <c r="D340" s="917"/>
      <c r="E340" s="917"/>
      <c r="F340" s="159" t="s">
        <v>900</v>
      </c>
      <c r="G340" s="159" t="s">
        <v>31</v>
      </c>
      <c r="H340" s="159" t="s">
        <v>31</v>
      </c>
      <c r="I340" s="159" t="s">
        <v>1481</v>
      </c>
      <c r="J340" s="160" t="s">
        <v>31</v>
      </c>
      <c r="K340" s="159" t="s">
        <v>31</v>
      </c>
      <c r="L340" s="160" t="s">
        <v>31</v>
      </c>
      <c r="M340" s="161" t="s">
        <v>31</v>
      </c>
      <c r="N340" s="162" t="s">
        <v>31</v>
      </c>
      <c r="Q340" s="137" t="s">
        <v>3419</v>
      </c>
    </row>
    <row r="341" spans="1:22" s="132" customFormat="1" x14ac:dyDescent="0.2">
      <c r="A341" s="163"/>
      <c r="B341" s="164"/>
      <c r="C341" s="904" t="s">
        <v>3420</v>
      </c>
      <c r="D341" s="904"/>
      <c r="E341" s="904"/>
      <c r="F341" s="904"/>
      <c r="G341" s="904"/>
      <c r="H341" s="904"/>
      <c r="I341" s="904"/>
      <c r="J341" s="904"/>
      <c r="K341" s="904"/>
      <c r="L341" s="904"/>
      <c r="M341" s="904"/>
      <c r="N341" s="912"/>
      <c r="R341" s="137" t="s">
        <v>3420</v>
      </c>
    </row>
    <row r="342" spans="1:22" s="132" customFormat="1" ht="33.75" x14ac:dyDescent="0.2">
      <c r="A342" s="165"/>
      <c r="B342" s="166" t="s">
        <v>518</v>
      </c>
      <c r="C342" s="904" t="s">
        <v>2892</v>
      </c>
      <c r="D342" s="904"/>
      <c r="E342" s="904"/>
      <c r="F342" s="904"/>
      <c r="G342" s="904"/>
      <c r="H342" s="904"/>
      <c r="I342" s="904"/>
      <c r="J342" s="904"/>
      <c r="K342" s="904"/>
      <c r="L342" s="904"/>
      <c r="M342" s="904"/>
      <c r="N342" s="912"/>
      <c r="S342" s="137" t="s">
        <v>2892</v>
      </c>
    </row>
    <row r="343" spans="1:22" s="132" customFormat="1" x14ac:dyDescent="0.2">
      <c r="A343" s="167"/>
      <c r="B343" s="166" t="s">
        <v>225</v>
      </c>
      <c r="C343" s="904" t="s">
        <v>255</v>
      </c>
      <c r="D343" s="904"/>
      <c r="E343" s="904"/>
      <c r="F343" s="168" t="s">
        <v>31</v>
      </c>
      <c r="G343" s="168" t="s">
        <v>31</v>
      </c>
      <c r="H343" s="168" t="s">
        <v>31</v>
      </c>
      <c r="I343" s="168" t="s">
        <v>31</v>
      </c>
      <c r="J343" s="169">
        <v>313.47000000000003</v>
      </c>
      <c r="K343" s="168" t="s">
        <v>520</v>
      </c>
      <c r="L343" s="169">
        <v>66.61</v>
      </c>
      <c r="M343" s="170" t="s">
        <v>31</v>
      </c>
      <c r="N343" s="171" t="s">
        <v>31</v>
      </c>
      <c r="T343" s="137" t="s">
        <v>255</v>
      </c>
    </row>
    <row r="344" spans="1:22" s="132" customFormat="1" x14ac:dyDescent="0.2">
      <c r="A344" s="167"/>
      <c r="B344" s="166" t="s">
        <v>235</v>
      </c>
      <c r="C344" s="904" t="s">
        <v>236</v>
      </c>
      <c r="D344" s="904"/>
      <c r="E344" s="904"/>
      <c r="F344" s="168" t="s">
        <v>31</v>
      </c>
      <c r="G344" s="168" t="s">
        <v>31</v>
      </c>
      <c r="H344" s="168" t="s">
        <v>31</v>
      </c>
      <c r="I344" s="168" t="s">
        <v>31</v>
      </c>
      <c r="J344" s="169">
        <v>4.7699999999999996</v>
      </c>
      <c r="K344" s="168" t="s">
        <v>520</v>
      </c>
      <c r="L344" s="169">
        <v>1.01</v>
      </c>
      <c r="M344" s="170" t="s">
        <v>31</v>
      </c>
      <c r="N344" s="171" t="s">
        <v>31</v>
      </c>
      <c r="T344" s="137" t="s">
        <v>236</v>
      </c>
    </row>
    <row r="345" spans="1:22" s="132" customFormat="1" x14ac:dyDescent="0.2">
      <c r="A345" s="167"/>
      <c r="B345" s="166" t="s">
        <v>238</v>
      </c>
      <c r="C345" s="904" t="s">
        <v>239</v>
      </c>
      <c r="D345" s="904"/>
      <c r="E345" s="904"/>
      <c r="F345" s="168" t="s">
        <v>31</v>
      </c>
      <c r="G345" s="168" t="s">
        <v>31</v>
      </c>
      <c r="H345" s="168" t="s">
        <v>31</v>
      </c>
      <c r="I345" s="168" t="s">
        <v>31</v>
      </c>
      <c r="J345" s="169">
        <v>0.64</v>
      </c>
      <c r="K345" s="168" t="s">
        <v>520</v>
      </c>
      <c r="L345" s="169">
        <v>0.14000000000000001</v>
      </c>
      <c r="M345" s="170" t="s">
        <v>31</v>
      </c>
      <c r="N345" s="171" t="s">
        <v>31</v>
      </c>
      <c r="T345" s="137" t="s">
        <v>239</v>
      </c>
    </row>
    <row r="346" spans="1:22" s="132" customFormat="1" x14ac:dyDescent="0.2">
      <c r="A346" s="167"/>
      <c r="B346" s="166" t="s">
        <v>256</v>
      </c>
      <c r="C346" s="904" t="s">
        <v>257</v>
      </c>
      <c r="D346" s="904"/>
      <c r="E346" s="904"/>
      <c r="F346" s="168" t="s">
        <v>31</v>
      </c>
      <c r="G346" s="168" t="s">
        <v>31</v>
      </c>
      <c r="H346" s="168" t="s">
        <v>31</v>
      </c>
      <c r="I346" s="168" t="s">
        <v>31</v>
      </c>
      <c r="J346" s="169">
        <v>105.83</v>
      </c>
      <c r="K346" s="168" t="s">
        <v>31</v>
      </c>
      <c r="L346" s="169">
        <v>17.989999999999998</v>
      </c>
      <c r="M346" s="170" t="s">
        <v>31</v>
      </c>
      <c r="N346" s="171" t="s">
        <v>31</v>
      </c>
      <c r="T346" s="137" t="s">
        <v>257</v>
      </c>
    </row>
    <row r="347" spans="1:22" s="132" customFormat="1" x14ac:dyDescent="0.2">
      <c r="A347" s="167"/>
      <c r="B347" s="166" t="s">
        <v>31</v>
      </c>
      <c r="C347" s="904" t="s">
        <v>258</v>
      </c>
      <c r="D347" s="904"/>
      <c r="E347" s="904"/>
      <c r="F347" s="168" t="s">
        <v>241</v>
      </c>
      <c r="G347" s="168" t="s">
        <v>3421</v>
      </c>
      <c r="H347" s="168" t="s">
        <v>520</v>
      </c>
      <c r="I347" s="168" t="s">
        <v>3422</v>
      </c>
      <c r="J347" s="169" t="s">
        <v>31</v>
      </c>
      <c r="K347" s="168" t="s">
        <v>31</v>
      </c>
      <c r="L347" s="169" t="s">
        <v>31</v>
      </c>
      <c r="M347" s="170" t="s">
        <v>31</v>
      </c>
      <c r="N347" s="171" t="s">
        <v>31</v>
      </c>
      <c r="U347" s="137" t="s">
        <v>258</v>
      </c>
    </row>
    <row r="348" spans="1:22" s="132" customFormat="1" x14ac:dyDescent="0.2">
      <c r="A348" s="167"/>
      <c r="B348" s="166" t="s">
        <v>31</v>
      </c>
      <c r="C348" s="904" t="s">
        <v>240</v>
      </c>
      <c r="D348" s="904"/>
      <c r="E348" s="904"/>
      <c r="F348" s="168" t="s">
        <v>241</v>
      </c>
      <c r="G348" s="168" t="s">
        <v>947</v>
      </c>
      <c r="H348" s="168" t="s">
        <v>520</v>
      </c>
      <c r="I348" s="168" t="s">
        <v>3423</v>
      </c>
      <c r="J348" s="169" t="s">
        <v>31</v>
      </c>
      <c r="K348" s="168" t="s">
        <v>31</v>
      </c>
      <c r="L348" s="169" t="s">
        <v>31</v>
      </c>
      <c r="M348" s="170" t="s">
        <v>31</v>
      </c>
      <c r="N348" s="171" t="s">
        <v>31</v>
      </c>
      <c r="U348" s="137" t="s">
        <v>240</v>
      </c>
    </row>
    <row r="349" spans="1:22" s="132" customFormat="1" x14ac:dyDescent="0.2">
      <c r="A349" s="167"/>
      <c r="B349" s="166" t="s">
        <v>31</v>
      </c>
      <c r="C349" s="917" t="s">
        <v>244</v>
      </c>
      <c r="D349" s="917"/>
      <c r="E349" s="917"/>
      <c r="F349" s="159" t="s">
        <v>31</v>
      </c>
      <c r="G349" s="159" t="s">
        <v>31</v>
      </c>
      <c r="H349" s="159" t="s">
        <v>31</v>
      </c>
      <c r="I349" s="159" t="s">
        <v>31</v>
      </c>
      <c r="J349" s="160">
        <v>424.07</v>
      </c>
      <c r="K349" s="159" t="s">
        <v>31</v>
      </c>
      <c r="L349" s="160">
        <v>85.61</v>
      </c>
      <c r="M349" s="161" t="s">
        <v>31</v>
      </c>
      <c r="N349" s="162" t="s">
        <v>31</v>
      </c>
      <c r="V349" s="137" t="s">
        <v>244</v>
      </c>
    </row>
    <row r="350" spans="1:22" s="132" customFormat="1" x14ac:dyDescent="0.2">
      <c r="A350" s="167"/>
      <c r="B350" s="166" t="s">
        <v>31</v>
      </c>
      <c r="C350" s="904" t="s">
        <v>245</v>
      </c>
      <c r="D350" s="904"/>
      <c r="E350" s="904"/>
      <c r="F350" s="168" t="s">
        <v>31</v>
      </c>
      <c r="G350" s="168" t="s">
        <v>31</v>
      </c>
      <c r="H350" s="168" t="s">
        <v>31</v>
      </c>
      <c r="I350" s="168" t="s">
        <v>31</v>
      </c>
      <c r="J350" s="169" t="s">
        <v>31</v>
      </c>
      <c r="K350" s="168" t="s">
        <v>31</v>
      </c>
      <c r="L350" s="169">
        <v>66.75</v>
      </c>
      <c r="M350" s="170" t="s">
        <v>31</v>
      </c>
      <c r="N350" s="171" t="s">
        <v>31</v>
      </c>
      <c r="U350" s="137" t="s">
        <v>245</v>
      </c>
    </row>
    <row r="351" spans="1:22" s="132" customFormat="1" ht="22.5" x14ac:dyDescent="0.2">
      <c r="A351" s="167"/>
      <c r="B351" s="166" t="s">
        <v>892</v>
      </c>
      <c r="C351" s="904" t="s">
        <v>893</v>
      </c>
      <c r="D351" s="904"/>
      <c r="E351" s="904"/>
      <c r="F351" s="168" t="s">
        <v>144</v>
      </c>
      <c r="G351" s="168" t="s">
        <v>248</v>
      </c>
      <c r="H351" s="168" t="s">
        <v>31</v>
      </c>
      <c r="I351" s="168" t="s">
        <v>248</v>
      </c>
      <c r="J351" s="169" t="s">
        <v>31</v>
      </c>
      <c r="K351" s="168" t="s">
        <v>31</v>
      </c>
      <c r="L351" s="169">
        <v>63.41</v>
      </c>
      <c r="M351" s="170" t="s">
        <v>31</v>
      </c>
      <c r="N351" s="171" t="s">
        <v>31</v>
      </c>
      <c r="U351" s="137" t="s">
        <v>893</v>
      </c>
    </row>
    <row r="352" spans="1:22" s="132" customFormat="1" ht="22.5" x14ac:dyDescent="0.2">
      <c r="A352" s="167"/>
      <c r="B352" s="166" t="s">
        <v>894</v>
      </c>
      <c r="C352" s="904" t="s">
        <v>895</v>
      </c>
      <c r="D352" s="904"/>
      <c r="E352" s="904"/>
      <c r="F352" s="168" t="s">
        <v>144</v>
      </c>
      <c r="G352" s="168" t="s">
        <v>554</v>
      </c>
      <c r="H352" s="168" t="s">
        <v>31</v>
      </c>
      <c r="I352" s="168" t="s">
        <v>554</v>
      </c>
      <c r="J352" s="169" t="s">
        <v>31</v>
      </c>
      <c r="K352" s="168" t="s">
        <v>31</v>
      </c>
      <c r="L352" s="169">
        <v>43.39</v>
      </c>
      <c r="M352" s="170" t="s">
        <v>31</v>
      </c>
      <c r="N352" s="171" t="s">
        <v>31</v>
      </c>
      <c r="U352" s="137" t="s">
        <v>895</v>
      </c>
    </row>
    <row r="353" spans="1:23" s="132" customFormat="1" x14ac:dyDescent="0.2">
      <c r="A353" s="172"/>
      <c r="B353" s="173"/>
      <c r="C353" s="918" t="s">
        <v>252</v>
      </c>
      <c r="D353" s="918"/>
      <c r="E353" s="918"/>
      <c r="F353" s="174" t="s">
        <v>31</v>
      </c>
      <c r="G353" s="174" t="s">
        <v>31</v>
      </c>
      <c r="H353" s="174" t="s">
        <v>31</v>
      </c>
      <c r="I353" s="174" t="s">
        <v>31</v>
      </c>
      <c r="J353" s="175" t="s">
        <v>31</v>
      </c>
      <c r="K353" s="174" t="s">
        <v>31</v>
      </c>
      <c r="L353" s="175">
        <v>192.41</v>
      </c>
      <c r="M353" s="161" t="s">
        <v>31</v>
      </c>
      <c r="N353" s="176" t="s">
        <v>31</v>
      </c>
      <c r="W353" s="137" t="s">
        <v>252</v>
      </c>
    </row>
    <row r="354" spans="1:23" s="132" customFormat="1" ht="33.75" x14ac:dyDescent="0.2">
      <c r="A354" s="157" t="s">
        <v>1390</v>
      </c>
      <c r="B354" s="158" t="s">
        <v>3424</v>
      </c>
      <c r="C354" s="917" t="s">
        <v>3425</v>
      </c>
      <c r="D354" s="917"/>
      <c r="E354" s="917"/>
      <c r="F354" s="159" t="s">
        <v>965</v>
      </c>
      <c r="G354" s="159" t="s">
        <v>31</v>
      </c>
      <c r="H354" s="159" t="s">
        <v>31</v>
      </c>
      <c r="I354" s="159" t="s">
        <v>3426</v>
      </c>
      <c r="J354" s="160">
        <v>96.2</v>
      </c>
      <c r="K354" s="159" t="s">
        <v>31</v>
      </c>
      <c r="L354" s="160">
        <v>163.54</v>
      </c>
      <c r="M354" s="161" t="s">
        <v>31</v>
      </c>
      <c r="N354" s="162" t="s">
        <v>31</v>
      </c>
      <c r="Q354" s="137" t="s">
        <v>3425</v>
      </c>
    </row>
    <row r="355" spans="1:23" s="132" customFormat="1" x14ac:dyDescent="0.2">
      <c r="A355" s="163"/>
      <c r="B355" s="164"/>
      <c r="C355" s="904" t="s">
        <v>3427</v>
      </c>
      <c r="D355" s="904"/>
      <c r="E355" s="904"/>
      <c r="F355" s="904"/>
      <c r="G355" s="904"/>
      <c r="H355" s="904"/>
      <c r="I355" s="904"/>
      <c r="J355" s="904"/>
      <c r="K355" s="904"/>
      <c r="L355" s="904"/>
      <c r="M355" s="904"/>
      <c r="N355" s="912"/>
      <c r="R355" s="137" t="s">
        <v>3427</v>
      </c>
    </row>
    <row r="356" spans="1:23" s="132" customFormat="1" ht="22.5" x14ac:dyDescent="0.2">
      <c r="A356" s="157" t="s">
        <v>1598</v>
      </c>
      <c r="B356" s="158" t="s">
        <v>3428</v>
      </c>
      <c r="C356" s="917" t="s">
        <v>3429</v>
      </c>
      <c r="D356" s="917"/>
      <c r="E356" s="917"/>
      <c r="F356" s="159" t="s">
        <v>900</v>
      </c>
      <c r="G356" s="159" t="s">
        <v>31</v>
      </c>
      <c r="H356" s="159" t="s">
        <v>31</v>
      </c>
      <c r="I356" s="159" t="s">
        <v>887</v>
      </c>
      <c r="J356" s="160" t="s">
        <v>31</v>
      </c>
      <c r="K356" s="159" t="s">
        <v>31</v>
      </c>
      <c r="L356" s="160" t="s">
        <v>31</v>
      </c>
      <c r="M356" s="161" t="s">
        <v>31</v>
      </c>
      <c r="N356" s="162" t="s">
        <v>31</v>
      </c>
      <c r="Q356" s="137" t="s">
        <v>3429</v>
      </c>
    </row>
    <row r="357" spans="1:23" s="132" customFormat="1" x14ac:dyDescent="0.2">
      <c r="A357" s="163"/>
      <c r="B357" s="164"/>
      <c r="C357" s="904" t="s">
        <v>2666</v>
      </c>
      <c r="D357" s="904"/>
      <c r="E357" s="904"/>
      <c r="F357" s="904"/>
      <c r="G357" s="904"/>
      <c r="H357" s="904"/>
      <c r="I357" s="904"/>
      <c r="J357" s="904"/>
      <c r="K357" s="904"/>
      <c r="L357" s="904"/>
      <c r="M357" s="904"/>
      <c r="N357" s="912"/>
      <c r="R357" s="137" t="s">
        <v>2666</v>
      </c>
    </row>
    <row r="358" spans="1:23" s="132" customFormat="1" ht="33.75" x14ac:dyDescent="0.2">
      <c r="A358" s="165"/>
      <c r="B358" s="166" t="s">
        <v>518</v>
      </c>
      <c r="C358" s="904" t="s">
        <v>2892</v>
      </c>
      <c r="D358" s="904"/>
      <c r="E358" s="904"/>
      <c r="F358" s="904"/>
      <c r="G358" s="904"/>
      <c r="H358" s="904"/>
      <c r="I358" s="904"/>
      <c r="J358" s="904"/>
      <c r="K358" s="904"/>
      <c r="L358" s="904"/>
      <c r="M358" s="904"/>
      <c r="N358" s="912"/>
      <c r="S358" s="137" t="s">
        <v>2892</v>
      </c>
    </row>
    <row r="359" spans="1:23" s="132" customFormat="1" x14ac:dyDescent="0.2">
      <c r="A359" s="167"/>
      <c r="B359" s="166" t="s">
        <v>225</v>
      </c>
      <c r="C359" s="904" t="s">
        <v>255</v>
      </c>
      <c r="D359" s="904"/>
      <c r="E359" s="904"/>
      <c r="F359" s="168" t="s">
        <v>31</v>
      </c>
      <c r="G359" s="168" t="s">
        <v>31</v>
      </c>
      <c r="H359" s="168" t="s">
        <v>31</v>
      </c>
      <c r="I359" s="168" t="s">
        <v>31</v>
      </c>
      <c r="J359" s="169">
        <v>342.84</v>
      </c>
      <c r="K359" s="168" t="s">
        <v>520</v>
      </c>
      <c r="L359" s="169">
        <v>60</v>
      </c>
      <c r="M359" s="170" t="s">
        <v>31</v>
      </c>
      <c r="N359" s="171" t="s">
        <v>31</v>
      </c>
      <c r="T359" s="137" t="s">
        <v>255</v>
      </c>
    </row>
    <row r="360" spans="1:23" s="132" customFormat="1" x14ac:dyDescent="0.2">
      <c r="A360" s="167"/>
      <c r="B360" s="166" t="s">
        <v>235</v>
      </c>
      <c r="C360" s="904" t="s">
        <v>236</v>
      </c>
      <c r="D360" s="904"/>
      <c r="E360" s="904"/>
      <c r="F360" s="168" t="s">
        <v>31</v>
      </c>
      <c r="G360" s="168" t="s">
        <v>31</v>
      </c>
      <c r="H360" s="168" t="s">
        <v>31</v>
      </c>
      <c r="I360" s="168" t="s">
        <v>31</v>
      </c>
      <c r="J360" s="169">
        <v>4.7699999999999996</v>
      </c>
      <c r="K360" s="168" t="s">
        <v>520</v>
      </c>
      <c r="L360" s="169">
        <v>0.83</v>
      </c>
      <c r="M360" s="170" t="s">
        <v>31</v>
      </c>
      <c r="N360" s="171" t="s">
        <v>31</v>
      </c>
      <c r="T360" s="137" t="s">
        <v>236</v>
      </c>
    </row>
    <row r="361" spans="1:23" s="132" customFormat="1" x14ac:dyDescent="0.2">
      <c r="A361" s="167"/>
      <c r="B361" s="166" t="s">
        <v>238</v>
      </c>
      <c r="C361" s="904" t="s">
        <v>239</v>
      </c>
      <c r="D361" s="904"/>
      <c r="E361" s="904"/>
      <c r="F361" s="168" t="s">
        <v>31</v>
      </c>
      <c r="G361" s="168" t="s">
        <v>31</v>
      </c>
      <c r="H361" s="168" t="s">
        <v>31</v>
      </c>
      <c r="I361" s="168" t="s">
        <v>31</v>
      </c>
      <c r="J361" s="169">
        <v>0.64</v>
      </c>
      <c r="K361" s="168" t="s">
        <v>520</v>
      </c>
      <c r="L361" s="169">
        <v>0.11</v>
      </c>
      <c r="M361" s="170" t="s">
        <v>31</v>
      </c>
      <c r="N361" s="171" t="s">
        <v>31</v>
      </c>
      <c r="T361" s="137" t="s">
        <v>239</v>
      </c>
    </row>
    <row r="362" spans="1:23" s="132" customFormat="1" x14ac:dyDescent="0.2">
      <c r="A362" s="167"/>
      <c r="B362" s="166" t="s">
        <v>256</v>
      </c>
      <c r="C362" s="904" t="s">
        <v>257</v>
      </c>
      <c r="D362" s="904"/>
      <c r="E362" s="904"/>
      <c r="F362" s="168" t="s">
        <v>31</v>
      </c>
      <c r="G362" s="168" t="s">
        <v>31</v>
      </c>
      <c r="H362" s="168" t="s">
        <v>31</v>
      </c>
      <c r="I362" s="168" t="s">
        <v>31</v>
      </c>
      <c r="J362" s="169">
        <v>106.42</v>
      </c>
      <c r="K362" s="168" t="s">
        <v>31</v>
      </c>
      <c r="L362" s="169">
        <v>14.9</v>
      </c>
      <c r="M362" s="170" t="s">
        <v>31</v>
      </c>
      <c r="N362" s="171" t="s">
        <v>31</v>
      </c>
      <c r="T362" s="137" t="s">
        <v>257</v>
      </c>
    </row>
    <row r="363" spans="1:23" s="132" customFormat="1" x14ac:dyDescent="0.2">
      <c r="A363" s="167"/>
      <c r="B363" s="166" t="s">
        <v>31</v>
      </c>
      <c r="C363" s="904" t="s">
        <v>258</v>
      </c>
      <c r="D363" s="904"/>
      <c r="E363" s="904"/>
      <c r="F363" s="168" t="s">
        <v>241</v>
      </c>
      <c r="G363" s="168" t="s">
        <v>3430</v>
      </c>
      <c r="H363" s="168" t="s">
        <v>520</v>
      </c>
      <c r="I363" s="168" t="s">
        <v>3431</v>
      </c>
      <c r="J363" s="169" t="s">
        <v>31</v>
      </c>
      <c r="K363" s="168" t="s">
        <v>31</v>
      </c>
      <c r="L363" s="169" t="s">
        <v>31</v>
      </c>
      <c r="M363" s="170" t="s">
        <v>31</v>
      </c>
      <c r="N363" s="171" t="s">
        <v>31</v>
      </c>
      <c r="U363" s="137" t="s">
        <v>258</v>
      </c>
    </row>
    <row r="364" spans="1:23" s="132" customFormat="1" x14ac:dyDescent="0.2">
      <c r="A364" s="167"/>
      <c r="B364" s="166" t="s">
        <v>31</v>
      </c>
      <c r="C364" s="904" t="s">
        <v>240</v>
      </c>
      <c r="D364" s="904"/>
      <c r="E364" s="904"/>
      <c r="F364" s="168" t="s">
        <v>241</v>
      </c>
      <c r="G364" s="168" t="s">
        <v>947</v>
      </c>
      <c r="H364" s="168" t="s">
        <v>520</v>
      </c>
      <c r="I364" s="168" t="s">
        <v>3432</v>
      </c>
      <c r="J364" s="169" t="s">
        <v>31</v>
      </c>
      <c r="K364" s="168" t="s">
        <v>31</v>
      </c>
      <c r="L364" s="169" t="s">
        <v>31</v>
      </c>
      <c r="M364" s="170" t="s">
        <v>31</v>
      </c>
      <c r="N364" s="171" t="s">
        <v>31</v>
      </c>
      <c r="U364" s="137" t="s">
        <v>240</v>
      </c>
    </row>
    <row r="365" spans="1:23" s="132" customFormat="1" x14ac:dyDescent="0.2">
      <c r="A365" s="167"/>
      <c r="B365" s="166" t="s">
        <v>31</v>
      </c>
      <c r="C365" s="917" t="s">
        <v>244</v>
      </c>
      <c r="D365" s="917"/>
      <c r="E365" s="917"/>
      <c r="F365" s="159" t="s">
        <v>31</v>
      </c>
      <c r="G365" s="159" t="s">
        <v>31</v>
      </c>
      <c r="H365" s="159" t="s">
        <v>31</v>
      </c>
      <c r="I365" s="159" t="s">
        <v>31</v>
      </c>
      <c r="J365" s="160">
        <v>454.03</v>
      </c>
      <c r="K365" s="159" t="s">
        <v>31</v>
      </c>
      <c r="L365" s="160">
        <v>75.73</v>
      </c>
      <c r="M365" s="161" t="s">
        <v>31</v>
      </c>
      <c r="N365" s="162" t="s">
        <v>31</v>
      </c>
      <c r="V365" s="137" t="s">
        <v>244</v>
      </c>
    </row>
    <row r="366" spans="1:23" s="132" customFormat="1" x14ac:dyDescent="0.2">
      <c r="A366" s="167"/>
      <c r="B366" s="166" t="s">
        <v>31</v>
      </c>
      <c r="C366" s="904" t="s">
        <v>245</v>
      </c>
      <c r="D366" s="904"/>
      <c r="E366" s="904"/>
      <c r="F366" s="168" t="s">
        <v>31</v>
      </c>
      <c r="G366" s="168" t="s">
        <v>31</v>
      </c>
      <c r="H366" s="168" t="s">
        <v>31</v>
      </c>
      <c r="I366" s="168" t="s">
        <v>31</v>
      </c>
      <c r="J366" s="169" t="s">
        <v>31</v>
      </c>
      <c r="K366" s="168" t="s">
        <v>31</v>
      </c>
      <c r="L366" s="169">
        <v>60.11</v>
      </c>
      <c r="M366" s="170" t="s">
        <v>31</v>
      </c>
      <c r="N366" s="171" t="s">
        <v>31</v>
      </c>
      <c r="U366" s="137" t="s">
        <v>245</v>
      </c>
    </row>
    <row r="367" spans="1:23" s="132" customFormat="1" ht="22.5" x14ac:dyDescent="0.2">
      <c r="A367" s="167"/>
      <c r="B367" s="166" t="s">
        <v>892</v>
      </c>
      <c r="C367" s="904" t="s">
        <v>893</v>
      </c>
      <c r="D367" s="904"/>
      <c r="E367" s="904"/>
      <c r="F367" s="168" t="s">
        <v>144</v>
      </c>
      <c r="G367" s="168" t="s">
        <v>248</v>
      </c>
      <c r="H367" s="168" t="s">
        <v>31</v>
      </c>
      <c r="I367" s="168" t="s">
        <v>248</v>
      </c>
      <c r="J367" s="169" t="s">
        <v>31</v>
      </c>
      <c r="K367" s="168" t="s">
        <v>31</v>
      </c>
      <c r="L367" s="169">
        <v>57.1</v>
      </c>
      <c r="M367" s="170" t="s">
        <v>31</v>
      </c>
      <c r="N367" s="171" t="s">
        <v>31</v>
      </c>
      <c r="U367" s="137" t="s">
        <v>893</v>
      </c>
    </row>
    <row r="368" spans="1:23" s="132" customFormat="1" ht="22.5" x14ac:dyDescent="0.2">
      <c r="A368" s="167"/>
      <c r="B368" s="166" t="s">
        <v>894</v>
      </c>
      <c r="C368" s="904" t="s">
        <v>895</v>
      </c>
      <c r="D368" s="904"/>
      <c r="E368" s="904"/>
      <c r="F368" s="168" t="s">
        <v>144</v>
      </c>
      <c r="G368" s="168" t="s">
        <v>554</v>
      </c>
      <c r="H368" s="168" t="s">
        <v>31</v>
      </c>
      <c r="I368" s="168" t="s">
        <v>554</v>
      </c>
      <c r="J368" s="169" t="s">
        <v>31</v>
      </c>
      <c r="K368" s="168" t="s">
        <v>31</v>
      </c>
      <c r="L368" s="169">
        <v>39.07</v>
      </c>
      <c r="M368" s="170" t="s">
        <v>31</v>
      </c>
      <c r="N368" s="171" t="s">
        <v>31</v>
      </c>
      <c r="U368" s="137" t="s">
        <v>895</v>
      </c>
    </row>
    <row r="369" spans="1:23" s="132" customFormat="1" x14ac:dyDescent="0.2">
      <c r="A369" s="172"/>
      <c r="B369" s="173"/>
      <c r="C369" s="918" t="s">
        <v>252</v>
      </c>
      <c r="D369" s="918"/>
      <c r="E369" s="918"/>
      <c r="F369" s="174" t="s">
        <v>31</v>
      </c>
      <c r="G369" s="174" t="s">
        <v>31</v>
      </c>
      <c r="H369" s="174" t="s">
        <v>31</v>
      </c>
      <c r="I369" s="174" t="s">
        <v>31</v>
      </c>
      <c r="J369" s="175" t="s">
        <v>31</v>
      </c>
      <c r="K369" s="174" t="s">
        <v>31</v>
      </c>
      <c r="L369" s="175">
        <v>171.9</v>
      </c>
      <c r="M369" s="161" t="s">
        <v>31</v>
      </c>
      <c r="N369" s="176" t="s">
        <v>31</v>
      </c>
      <c r="W369" s="137" t="s">
        <v>252</v>
      </c>
    </row>
    <row r="370" spans="1:23" s="132" customFormat="1" ht="45" x14ac:dyDescent="0.2">
      <c r="A370" s="157" t="s">
        <v>1599</v>
      </c>
      <c r="B370" s="158" t="s">
        <v>3433</v>
      </c>
      <c r="C370" s="917" t="s">
        <v>3434</v>
      </c>
      <c r="D370" s="917"/>
      <c r="E370" s="917"/>
      <c r="F370" s="159" t="s">
        <v>900</v>
      </c>
      <c r="G370" s="159" t="s">
        <v>31</v>
      </c>
      <c r="H370" s="159" t="s">
        <v>31</v>
      </c>
      <c r="I370" s="159" t="s">
        <v>887</v>
      </c>
      <c r="J370" s="160">
        <v>479.26</v>
      </c>
      <c r="K370" s="159" t="s">
        <v>31</v>
      </c>
      <c r="L370" s="160">
        <v>67.099999999999994</v>
      </c>
      <c r="M370" s="161" t="s">
        <v>31</v>
      </c>
      <c r="N370" s="162" t="s">
        <v>31</v>
      </c>
      <c r="Q370" s="137" t="s">
        <v>3434</v>
      </c>
    </row>
    <row r="371" spans="1:23" s="132" customFormat="1" x14ac:dyDescent="0.2">
      <c r="A371" s="163"/>
      <c r="B371" s="164"/>
      <c r="C371" s="904" t="s">
        <v>2666</v>
      </c>
      <c r="D371" s="904"/>
      <c r="E371" s="904"/>
      <c r="F371" s="904"/>
      <c r="G371" s="904"/>
      <c r="H371" s="904"/>
      <c r="I371" s="904"/>
      <c r="J371" s="904"/>
      <c r="K371" s="904"/>
      <c r="L371" s="904"/>
      <c r="M371" s="904"/>
      <c r="N371" s="912"/>
      <c r="R371" s="137" t="s">
        <v>2666</v>
      </c>
    </row>
    <row r="372" spans="1:23" s="132" customFormat="1" ht="45" x14ac:dyDescent="0.2">
      <c r="A372" s="157" t="s">
        <v>1602</v>
      </c>
      <c r="B372" s="158" t="s">
        <v>3435</v>
      </c>
      <c r="C372" s="917" t="s">
        <v>3436</v>
      </c>
      <c r="D372" s="917"/>
      <c r="E372" s="917"/>
      <c r="F372" s="159" t="s">
        <v>650</v>
      </c>
      <c r="G372" s="159" t="s">
        <v>31</v>
      </c>
      <c r="H372" s="159" t="s">
        <v>31</v>
      </c>
      <c r="I372" s="159" t="s">
        <v>3437</v>
      </c>
      <c r="J372" s="160" t="s">
        <v>31</v>
      </c>
      <c r="K372" s="159" t="s">
        <v>31</v>
      </c>
      <c r="L372" s="160" t="s">
        <v>31</v>
      </c>
      <c r="M372" s="161" t="s">
        <v>31</v>
      </c>
      <c r="N372" s="162" t="s">
        <v>31</v>
      </c>
      <c r="Q372" s="137" t="s">
        <v>3436</v>
      </c>
    </row>
    <row r="373" spans="1:23" s="132" customFormat="1" x14ac:dyDescent="0.2">
      <c r="A373" s="163"/>
      <c r="B373" s="164"/>
      <c r="C373" s="904" t="s">
        <v>3438</v>
      </c>
      <c r="D373" s="904"/>
      <c r="E373" s="904"/>
      <c r="F373" s="904"/>
      <c r="G373" s="904"/>
      <c r="H373" s="904"/>
      <c r="I373" s="904"/>
      <c r="J373" s="904"/>
      <c r="K373" s="904"/>
      <c r="L373" s="904"/>
      <c r="M373" s="904"/>
      <c r="N373" s="912"/>
      <c r="R373" s="137" t="s">
        <v>3438</v>
      </c>
    </row>
    <row r="374" spans="1:23" s="132" customFormat="1" ht="33.75" x14ac:dyDescent="0.2">
      <c r="A374" s="165"/>
      <c r="B374" s="166" t="s">
        <v>518</v>
      </c>
      <c r="C374" s="904" t="s">
        <v>2892</v>
      </c>
      <c r="D374" s="904"/>
      <c r="E374" s="904"/>
      <c r="F374" s="904"/>
      <c r="G374" s="904"/>
      <c r="H374" s="904"/>
      <c r="I374" s="904"/>
      <c r="J374" s="904"/>
      <c r="K374" s="904"/>
      <c r="L374" s="904"/>
      <c r="M374" s="904"/>
      <c r="N374" s="912"/>
      <c r="S374" s="137" t="s">
        <v>2892</v>
      </c>
    </row>
    <row r="375" spans="1:23" s="132" customFormat="1" x14ac:dyDescent="0.2">
      <c r="A375" s="167"/>
      <c r="B375" s="166" t="s">
        <v>225</v>
      </c>
      <c r="C375" s="904" t="s">
        <v>255</v>
      </c>
      <c r="D375" s="904"/>
      <c r="E375" s="904"/>
      <c r="F375" s="168" t="s">
        <v>31</v>
      </c>
      <c r="G375" s="168" t="s">
        <v>31</v>
      </c>
      <c r="H375" s="168" t="s">
        <v>31</v>
      </c>
      <c r="I375" s="168" t="s">
        <v>31</v>
      </c>
      <c r="J375" s="169">
        <v>388.03</v>
      </c>
      <c r="K375" s="168" t="s">
        <v>520</v>
      </c>
      <c r="L375" s="169">
        <v>3249.75</v>
      </c>
      <c r="M375" s="170" t="s">
        <v>31</v>
      </c>
      <c r="N375" s="171" t="s">
        <v>31</v>
      </c>
      <c r="T375" s="137" t="s">
        <v>255</v>
      </c>
    </row>
    <row r="376" spans="1:23" s="132" customFormat="1" x14ac:dyDescent="0.2">
      <c r="A376" s="167"/>
      <c r="B376" s="166" t="s">
        <v>235</v>
      </c>
      <c r="C376" s="904" t="s">
        <v>236</v>
      </c>
      <c r="D376" s="904"/>
      <c r="E376" s="904"/>
      <c r="F376" s="168" t="s">
        <v>31</v>
      </c>
      <c r="G376" s="168" t="s">
        <v>31</v>
      </c>
      <c r="H376" s="168" t="s">
        <v>31</v>
      </c>
      <c r="I376" s="168" t="s">
        <v>31</v>
      </c>
      <c r="J376" s="169">
        <v>52.26</v>
      </c>
      <c r="K376" s="168" t="s">
        <v>520</v>
      </c>
      <c r="L376" s="169">
        <v>437.68</v>
      </c>
      <c r="M376" s="170" t="s">
        <v>31</v>
      </c>
      <c r="N376" s="171" t="s">
        <v>31</v>
      </c>
      <c r="T376" s="137" t="s">
        <v>236</v>
      </c>
    </row>
    <row r="377" spans="1:23" s="132" customFormat="1" x14ac:dyDescent="0.2">
      <c r="A377" s="167"/>
      <c r="B377" s="166" t="s">
        <v>238</v>
      </c>
      <c r="C377" s="904" t="s">
        <v>239</v>
      </c>
      <c r="D377" s="904"/>
      <c r="E377" s="904"/>
      <c r="F377" s="168" t="s">
        <v>31</v>
      </c>
      <c r="G377" s="168" t="s">
        <v>31</v>
      </c>
      <c r="H377" s="168" t="s">
        <v>31</v>
      </c>
      <c r="I377" s="168" t="s">
        <v>31</v>
      </c>
      <c r="J377" s="169">
        <v>5.0199999999999996</v>
      </c>
      <c r="K377" s="168" t="s">
        <v>520</v>
      </c>
      <c r="L377" s="169">
        <v>42.04</v>
      </c>
      <c r="M377" s="170" t="s">
        <v>31</v>
      </c>
      <c r="N377" s="171" t="s">
        <v>31</v>
      </c>
      <c r="T377" s="137" t="s">
        <v>239</v>
      </c>
    </row>
    <row r="378" spans="1:23" s="132" customFormat="1" x14ac:dyDescent="0.2">
      <c r="A378" s="167"/>
      <c r="B378" s="166" t="s">
        <v>256</v>
      </c>
      <c r="C378" s="904" t="s">
        <v>257</v>
      </c>
      <c r="D378" s="904"/>
      <c r="E378" s="904"/>
      <c r="F378" s="168" t="s">
        <v>31</v>
      </c>
      <c r="G378" s="168" t="s">
        <v>31</v>
      </c>
      <c r="H378" s="168" t="s">
        <v>31</v>
      </c>
      <c r="I378" s="168" t="s">
        <v>31</v>
      </c>
      <c r="J378" s="169">
        <v>189.82</v>
      </c>
      <c r="K378" s="168" t="s">
        <v>31</v>
      </c>
      <c r="L378" s="169">
        <v>1271.79</v>
      </c>
      <c r="M378" s="170" t="s">
        <v>31</v>
      </c>
      <c r="N378" s="171" t="s">
        <v>31</v>
      </c>
      <c r="T378" s="137" t="s">
        <v>257</v>
      </c>
    </row>
    <row r="379" spans="1:23" s="132" customFormat="1" x14ac:dyDescent="0.2">
      <c r="A379" s="167"/>
      <c r="B379" s="166" t="s">
        <v>31</v>
      </c>
      <c r="C379" s="904" t="s">
        <v>258</v>
      </c>
      <c r="D379" s="904"/>
      <c r="E379" s="904"/>
      <c r="F379" s="168" t="s">
        <v>241</v>
      </c>
      <c r="G379" s="168" t="s">
        <v>3439</v>
      </c>
      <c r="H379" s="168" t="s">
        <v>520</v>
      </c>
      <c r="I379" s="168" t="s">
        <v>3440</v>
      </c>
      <c r="J379" s="169" t="s">
        <v>31</v>
      </c>
      <c r="K379" s="168" t="s">
        <v>31</v>
      </c>
      <c r="L379" s="169" t="s">
        <v>31</v>
      </c>
      <c r="M379" s="170" t="s">
        <v>31</v>
      </c>
      <c r="N379" s="171" t="s">
        <v>31</v>
      </c>
      <c r="U379" s="137" t="s">
        <v>258</v>
      </c>
    </row>
    <row r="380" spans="1:23" s="132" customFormat="1" x14ac:dyDescent="0.2">
      <c r="A380" s="167"/>
      <c r="B380" s="166" t="s">
        <v>31</v>
      </c>
      <c r="C380" s="904" t="s">
        <v>240</v>
      </c>
      <c r="D380" s="904"/>
      <c r="E380" s="904"/>
      <c r="F380" s="168" t="s">
        <v>241</v>
      </c>
      <c r="G380" s="168" t="s">
        <v>860</v>
      </c>
      <c r="H380" s="168" t="s">
        <v>520</v>
      </c>
      <c r="I380" s="168" t="s">
        <v>3441</v>
      </c>
      <c r="J380" s="169" t="s">
        <v>31</v>
      </c>
      <c r="K380" s="168" t="s">
        <v>31</v>
      </c>
      <c r="L380" s="169" t="s">
        <v>31</v>
      </c>
      <c r="M380" s="170" t="s">
        <v>31</v>
      </c>
      <c r="N380" s="171" t="s">
        <v>31</v>
      </c>
      <c r="U380" s="137" t="s">
        <v>240</v>
      </c>
    </row>
    <row r="381" spans="1:23" s="132" customFormat="1" x14ac:dyDescent="0.2">
      <c r="A381" s="167"/>
      <c r="B381" s="166" t="s">
        <v>31</v>
      </c>
      <c r="C381" s="917" t="s">
        <v>244</v>
      </c>
      <c r="D381" s="917"/>
      <c r="E381" s="917"/>
      <c r="F381" s="159" t="s">
        <v>31</v>
      </c>
      <c r="G381" s="159" t="s">
        <v>31</v>
      </c>
      <c r="H381" s="159" t="s">
        <v>31</v>
      </c>
      <c r="I381" s="159" t="s">
        <v>31</v>
      </c>
      <c r="J381" s="160">
        <v>630.11</v>
      </c>
      <c r="K381" s="159" t="s">
        <v>31</v>
      </c>
      <c r="L381" s="160">
        <v>4959.22</v>
      </c>
      <c r="M381" s="161" t="s">
        <v>31</v>
      </c>
      <c r="N381" s="162" t="s">
        <v>31</v>
      </c>
      <c r="V381" s="137" t="s">
        <v>244</v>
      </c>
    </row>
    <row r="382" spans="1:23" s="132" customFormat="1" x14ac:dyDescent="0.2">
      <c r="A382" s="167"/>
      <c r="B382" s="166" t="s">
        <v>31</v>
      </c>
      <c r="C382" s="904" t="s">
        <v>245</v>
      </c>
      <c r="D382" s="904"/>
      <c r="E382" s="904"/>
      <c r="F382" s="168" t="s">
        <v>31</v>
      </c>
      <c r="G382" s="168" t="s">
        <v>31</v>
      </c>
      <c r="H382" s="168" t="s">
        <v>31</v>
      </c>
      <c r="I382" s="168" t="s">
        <v>31</v>
      </c>
      <c r="J382" s="169" t="s">
        <v>31</v>
      </c>
      <c r="K382" s="168" t="s">
        <v>31</v>
      </c>
      <c r="L382" s="169">
        <v>3291.79</v>
      </c>
      <c r="M382" s="170" t="s">
        <v>31</v>
      </c>
      <c r="N382" s="171" t="s">
        <v>31</v>
      </c>
      <c r="U382" s="137" t="s">
        <v>245</v>
      </c>
    </row>
    <row r="383" spans="1:23" s="132" customFormat="1" ht="22.5" x14ac:dyDescent="0.2">
      <c r="A383" s="167"/>
      <c r="B383" s="166" t="s">
        <v>892</v>
      </c>
      <c r="C383" s="904" t="s">
        <v>893</v>
      </c>
      <c r="D383" s="904"/>
      <c r="E383" s="904"/>
      <c r="F383" s="168" t="s">
        <v>144</v>
      </c>
      <c r="G383" s="168" t="s">
        <v>248</v>
      </c>
      <c r="H383" s="168" t="s">
        <v>31</v>
      </c>
      <c r="I383" s="168" t="s">
        <v>248</v>
      </c>
      <c r="J383" s="169" t="s">
        <v>31</v>
      </c>
      <c r="K383" s="168" t="s">
        <v>31</v>
      </c>
      <c r="L383" s="169">
        <v>3127.2</v>
      </c>
      <c r="M383" s="170" t="s">
        <v>31</v>
      </c>
      <c r="N383" s="171" t="s">
        <v>31</v>
      </c>
      <c r="U383" s="137" t="s">
        <v>893</v>
      </c>
    </row>
    <row r="384" spans="1:23" s="132" customFormat="1" ht="22.5" x14ac:dyDescent="0.2">
      <c r="A384" s="167"/>
      <c r="B384" s="166" t="s">
        <v>894</v>
      </c>
      <c r="C384" s="904" t="s">
        <v>895</v>
      </c>
      <c r="D384" s="904"/>
      <c r="E384" s="904"/>
      <c r="F384" s="168" t="s">
        <v>144</v>
      </c>
      <c r="G384" s="168" t="s">
        <v>554</v>
      </c>
      <c r="H384" s="168" t="s">
        <v>31</v>
      </c>
      <c r="I384" s="168" t="s">
        <v>554</v>
      </c>
      <c r="J384" s="169" t="s">
        <v>31</v>
      </c>
      <c r="K384" s="168" t="s">
        <v>31</v>
      </c>
      <c r="L384" s="169">
        <v>2139.66</v>
      </c>
      <c r="M384" s="170" t="s">
        <v>31</v>
      </c>
      <c r="N384" s="171" t="s">
        <v>31</v>
      </c>
      <c r="U384" s="137" t="s">
        <v>895</v>
      </c>
    </row>
    <row r="385" spans="1:26" s="132" customFormat="1" x14ac:dyDescent="0.2">
      <c r="A385" s="172"/>
      <c r="B385" s="173"/>
      <c r="C385" s="918" t="s">
        <v>252</v>
      </c>
      <c r="D385" s="918"/>
      <c r="E385" s="918"/>
      <c r="F385" s="174" t="s">
        <v>31</v>
      </c>
      <c r="G385" s="174" t="s">
        <v>31</v>
      </c>
      <c r="H385" s="174" t="s">
        <v>31</v>
      </c>
      <c r="I385" s="174" t="s">
        <v>31</v>
      </c>
      <c r="J385" s="175" t="s">
        <v>31</v>
      </c>
      <c r="K385" s="174" t="s">
        <v>31</v>
      </c>
      <c r="L385" s="175">
        <v>10226.08</v>
      </c>
      <c r="M385" s="161" t="s">
        <v>31</v>
      </c>
      <c r="N385" s="176" t="s">
        <v>31</v>
      </c>
      <c r="W385" s="137" t="s">
        <v>252</v>
      </c>
    </row>
    <row r="386" spans="1:26" s="132" customFormat="1" ht="22.5" x14ac:dyDescent="0.2">
      <c r="A386" s="157" t="s">
        <v>1605</v>
      </c>
      <c r="B386" s="158" t="s">
        <v>2718</v>
      </c>
      <c r="C386" s="917" t="s">
        <v>2719</v>
      </c>
      <c r="D386" s="917"/>
      <c r="E386" s="917"/>
      <c r="F386" s="159" t="s">
        <v>1037</v>
      </c>
      <c r="G386" s="159" t="s">
        <v>31</v>
      </c>
      <c r="H386" s="159" t="s">
        <v>31</v>
      </c>
      <c r="I386" s="159" t="s">
        <v>3442</v>
      </c>
      <c r="J386" s="160">
        <v>4832.12</v>
      </c>
      <c r="K386" s="159" t="s">
        <v>31</v>
      </c>
      <c r="L386" s="160">
        <v>936.46</v>
      </c>
      <c r="M386" s="161" t="s">
        <v>31</v>
      </c>
      <c r="N386" s="162" t="s">
        <v>31</v>
      </c>
      <c r="Q386" s="137" t="s">
        <v>2719</v>
      </c>
    </row>
    <row r="387" spans="1:26" s="132" customFormat="1" x14ac:dyDescent="0.2">
      <c r="A387" s="163"/>
      <c r="B387" s="164"/>
      <c r="C387" s="904" t="s">
        <v>3443</v>
      </c>
      <c r="D387" s="904"/>
      <c r="E387" s="904"/>
      <c r="F387" s="904"/>
      <c r="G387" s="904"/>
      <c r="H387" s="904"/>
      <c r="I387" s="904"/>
      <c r="J387" s="904"/>
      <c r="K387" s="904"/>
      <c r="L387" s="904"/>
      <c r="M387" s="904"/>
      <c r="N387" s="912"/>
      <c r="R387" s="137" t="s">
        <v>3443</v>
      </c>
    </row>
    <row r="388" spans="1:26" s="132" customFormat="1" ht="22.5" x14ac:dyDescent="0.2">
      <c r="A388" s="157" t="s">
        <v>1606</v>
      </c>
      <c r="B388" s="158" t="s">
        <v>3444</v>
      </c>
      <c r="C388" s="917" t="s">
        <v>3445</v>
      </c>
      <c r="D388" s="917"/>
      <c r="E388" s="917"/>
      <c r="F388" s="159" t="s">
        <v>1037</v>
      </c>
      <c r="G388" s="159" t="s">
        <v>31</v>
      </c>
      <c r="H388" s="159" t="s">
        <v>31</v>
      </c>
      <c r="I388" s="159" t="s">
        <v>3446</v>
      </c>
      <c r="J388" s="160">
        <v>6920.41</v>
      </c>
      <c r="K388" s="159" t="s">
        <v>31</v>
      </c>
      <c r="L388" s="160">
        <v>2752.94</v>
      </c>
      <c r="M388" s="161" t="s">
        <v>31</v>
      </c>
      <c r="N388" s="162" t="s">
        <v>31</v>
      </c>
      <c r="Q388" s="137" t="s">
        <v>3445</v>
      </c>
    </row>
    <row r="389" spans="1:26" s="132" customFormat="1" x14ac:dyDescent="0.2">
      <c r="A389" s="163"/>
      <c r="B389" s="164"/>
      <c r="C389" s="904" t="s">
        <v>3447</v>
      </c>
      <c r="D389" s="904"/>
      <c r="E389" s="904"/>
      <c r="F389" s="904"/>
      <c r="G389" s="904"/>
      <c r="H389" s="904"/>
      <c r="I389" s="904"/>
      <c r="J389" s="904"/>
      <c r="K389" s="904"/>
      <c r="L389" s="904"/>
      <c r="M389" s="904"/>
      <c r="N389" s="912"/>
      <c r="R389" s="137" t="s">
        <v>3447</v>
      </c>
    </row>
    <row r="390" spans="1:26" s="132" customFormat="1" ht="22.5" x14ac:dyDescent="0.2">
      <c r="A390" s="157" t="s">
        <v>1609</v>
      </c>
      <c r="B390" s="158" t="s">
        <v>3448</v>
      </c>
      <c r="C390" s="917" t="s">
        <v>3449</v>
      </c>
      <c r="D390" s="917"/>
      <c r="E390" s="917"/>
      <c r="F390" s="159" t="s">
        <v>1037</v>
      </c>
      <c r="G390" s="159" t="s">
        <v>31</v>
      </c>
      <c r="H390" s="159" t="s">
        <v>31</v>
      </c>
      <c r="I390" s="159" t="s">
        <v>3280</v>
      </c>
      <c r="J390" s="160">
        <v>18047.849999999999</v>
      </c>
      <c r="K390" s="159" t="s">
        <v>31</v>
      </c>
      <c r="L390" s="160">
        <v>276.13</v>
      </c>
      <c r="M390" s="161" t="s">
        <v>31</v>
      </c>
      <c r="N390" s="162" t="s">
        <v>31</v>
      </c>
      <c r="Q390" s="137" t="s">
        <v>3449</v>
      </c>
    </row>
    <row r="391" spans="1:26" s="132" customFormat="1" x14ac:dyDescent="0.2">
      <c r="A391" s="163"/>
      <c r="B391" s="164"/>
      <c r="C391" s="904" t="s">
        <v>3281</v>
      </c>
      <c r="D391" s="904"/>
      <c r="E391" s="904"/>
      <c r="F391" s="904"/>
      <c r="G391" s="904"/>
      <c r="H391" s="904"/>
      <c r="I391" s="904"/>
      <c r="J391" s="904"/>
      <c r="K391" s="904"/>
      <c r="L391" s="904"/>
      <c r="M391" s="904"/>
      <c r="N391" s="912"/>
      <c r="R391" s="137" t="s">
        <v>3281</v>
      </c>
    </row>
    <row r="392" spans="1:26" s="132" customFormat="1" ht="22.5" x14ac:dyDescent="0.2">
      <c r="A392" s="157" t="s">
        <v>1610</v>
      </c>
      <c r="B392" s="158" t="s">
        <v>3450</v>
      </c>
      <c r="C392" s="917" t="s">
        <v>3451</v>
      </c>
      <c r="D392" s="917"/>
      <c r="E392" s="917"/>
      <c r="F392" s="159" t="s">
        <v>1037</v>
      </c>
      <c r="G392" s="159" t="s">
        <v>31</v>
      </c>
      <c r="H392" s="159" t="s">
        <v>31</v>
      </c>
      <c r="I392" s="159" t="s">
        <v>1837</v>
      </c>
      <c r="J392" s="160">
        <v>11836.8</v>
      </c>
      <c r="K392" s="159" t="s">
        <v>31</v>
      </c>
      <c r="L392" s="160">
        <v>724.41</v>
      </c>
      <c r="M392" s="161" t="s">
        <v>31</v>
      </c>
      <c r="N392" s="162" t="s">
        <v>31</v>
      </c>
      <c r="Q392" s="137" t="s">
        <v>3451</v>
      </c>
    </row>
    <row r="393" spans="1:26" s="132" customFormat="1" x14ac:dyDescent="0.2">
      <c r="A393" s="163"/>
      <c r="B393" s="164"/>
      <c r="C393" s="904" t="s">
        <v>1838</v>
      </c>
      <c r="D393" s="904"/>
      <c r="E393" s="904"/>
      <c r="F393" s="904"/>
      <c r="G393" s="904"/>
      <c r="H393" s="904"/>
      <c r="I393" s="904"/>
      <c r="J393" s="904"/>
      <c r="K393" s="904"/>
      <c r="L393" s="904"/>
      <c r="M393" s="904"/>
      <c r="N393" s="912"/>
      <c r="R393" s="137" t="s">
        <v>1838</v>
      </c>
    </row>
    <row r="394" spans="1:26" s="132" customFormat="1" ht="22.5" x14ac:dyDescent="0.2">
      <c r="A394" s="157" t="s">
        <v>1611</v>
      </c>
      <c r="B394" s="158" t="s">
        <v>3452</v>
      </c>
      <c r="C394" s="917" t="s">
        <v>3453</v>
      </c>
      <c r="D394" s="917"/>
      <c r="E394" s="917"/>
      <c r="F394" s="159" t="s">
        <v>1037</v>
      </c>
      <c r="G394" s="159" t="s">
        <v>31</v>
      </c>
      <c r="H394" s="159" t="s">
        <v>31</v>
      </c>
      <c r="I394" s="159" t="s">
        <v>3280</v>
      </c>
      <c r="J394" s="160">
        <v>207790.28</v>
      </c>
      <c r="K394" s="159" t="s">
        <v>31</v>
      </c>
      <c r="L394" s="160">
        <v>3179.19</v>
      </c>
      <c r="M394" s="161" t="s">
        <v>31</v>
      </c>
      <c r="N394" s="162" t="s">
        <v>31</v>
      </c>
      <c r="Q394" s="137" t="s">
        <v>3453</v>
      </c>
    </row>
    <row r="395" spans="1:26" s="132" customFormat="1" x14ac:dyDescent="0.2">
      <c r="A395" s="163"/>
      <c r="B395" s="164"/>
      <c r="C395" s="904" t="s">
        <v>3281</v>
      </c>
      <c r="D395" s="904"/>
      <c r="E395" s="904"/>
      <c r="F395" s="904"/>
      <c r="G395" s="904"/>
      <c r="H395" s="904"/>
      <c r="I395" s="904"/>
      <c r="J395" s="904"/>
      <c r="K395" s="904"/>
      <c r="L395" s="904"/>
      <c r="M395" s="904"/>
      <c r="N395" s="912"/>
      <c r="R395" s="137" t="s">
        <v>3281</v>
      </c>
    </row>
    <row r="396" spans="1:26" s="132" customFormat="1" ht="1.5" customHeight="1" x14ac:dyDescent="0.2">
      <c r="A396" s="177"/>
      <c r="B396" s="173"/>
      <c r="C396" s="173"/>
      <c r="D396" s="173"/>
      <c r="E396" s="173"/>
      <c r="F396" s="177"/>
      <c r="G396" s="177"/>
      <c r="H396" s="177"/>
      <c r="I396" s="177"/>
      <c r="J396" s="178"/>
      <c r="K396" s="177"/>
      <c r="L396" s="178"/>
      <c r="M396" s="168"/>
      <c r="N396" s="178"/>
    </row>
    <row r="397" spans="1:26" s="132" customFormat="1" x14ac:dyDescent="0.2">
      <c r="A397" s="179"/>
      <c r="B397" s="180" t="s">
        <v>31</v>
      </c>
      <c r="C397" s="918" t="s">
        <v>3454</v>
      </c>
      <c r="D397" s="918"/>
      <c r="E397" s="918"/>
      <c r="F397" s="918"/>
      <c r="G397" s="918"/>
      <c r="H397" s="918"/>
      <c r="I397" s="918"/>
      <c r="J397" s="918"/>
      <c r="K397" s="918"/>
      <c r="L397" s="181" t="s">
        <v>31</v>
      </c>
      <c r="M397" s="182"/>
      <c r="N397" s="183"/>
      <c r="Y397" s="137" t="s">
        <v>3454</v>
      </c>
    </row>
    <row r="398" spans="1:26" s="132" customFormat="1" x14ac:dyDescent="0.2">
      <c r="A398" s="184"/>
      <c r="B398" s="166" t="s">
        <v>225</v>
      </c>
      <c r="C398" s="904" t="s">
        <v>808</v>
      </c>
      <c r="D398" s="904"/>
      <c r="E398" s="904"/>
      <c r="F398" s="904"/>
      <c r="G398" s="904"/>
      <c r="H398" s="904"/>
      <c r="I398" s="904"/>
      <c r="J398" s="904"/>
      <c r="K398" s="904"/>
      <c r="L398" s="185">
        <v>37255.93</v>
      </c>
      <c r="M398" s="186"/>
      <c r="N398" s="187" t="s">
        <v>31</v>
      </c>
      <c r="Z398" s="137" t="s">
        <v>808</v>
      </c>
    </row>
    <row r="399" spans="1:26" s="132" customFormat="1" x14ac:dyDescent="0.2">
      <c r="A399" s="184"/>
      <c r="B399" s="166" t="s">
        <v>31</v>
      </c>
      <c r="C399" s="904" t="s">
        <v>270</v>
      </c>
      <c r="D399" s="904"/>
      <c r="E399" s="904"/>
      <c r="F399" s="904"/>
      <c r="G399" s="904"/>
      <c r="H399" s="904"/>
      <c r="I399" s="904"/>
      <c r="J399" s="904"/>
      <c r="K399" s="904"/>
      <c r="L399" s="185" t="s">
        <v>31</v>
      </c>
      <c r="M399" s="186"/>
      <c r="N399" s="187" t="s">
        <v>31</v>
      </c>
      <c r="Z399" s="137" t="s">
        <v>270</v>
      </c>
    </row>
    <row r="400" spans="1:26" s="132" customFormat="1" x14ac:dyDescent="0.2">
      <c r="A400" s="184"/>
      <c r="B400" s="166" t="s">
        <v>31</v>
      </c>
      <c r="C400" s="904" t="s">
        <v>271</v>
      </c>
      <c r="D400" s="904"/>
      <c r="E400" s="904"/>
      <c r="F400" s="904"/>
      <c r="G400" s="904"/>
      <c r="H400" s="904"/>
      <c r="I400" s="904"/>
      <c r="J400" s="904"/>
      <c r="K400" s="904"/>
      <c r="L400" s="185">
        <v>3859.32</v>
      </c>
      <c r="M400" s="186"/>
      <c r="N400" s="187" t="s">
        <v>31</v>
      </c>
      <c r="Z400" s="137" t="s">
        <v>271</v>
      </c>
    </row>
    <row r="401" spans="1:27" s="132" customFormat="1" x14ac:dyDescent="0.2">
      <c r="A401" s="184"/>
      <c r="B401" s="166" t="s">
        <v>31</v>
      </c>
      <c r="C401" s="904" t="s">
        <v>272</v>
      </c>
      <c r="D401" s="904"/>
      <c r="E401" s="904"/>
      <c r="F401" s="904"/>
      <c r="G401" s="904"/>
      <c r="H401" s="904"/>
      <c r="I401" s="904"/>
      <c r="J401" s="904"/>
      <c r="K401" s="904"/>
      <c r="L401" s="185">
        <v>798.16</v>
      </c>
      <c r="M401" s="186"/>
      <c r="N401" s="187" t="s">
        <v>31</v>
      </c>
      <c r="Z401" s="137" t="s">
        <v>272</v>
      </c>
    </row>
    <row r="402" spans="1:27" s="132" customFormat="1" x14ac:dyDescent="0.2">
      <c r="A402" s="184"/>
      <c r="B402" s="166" t="s">
        <v>31</v>
      </c>
      <c r="C402" s="904" t="s">
        <v>273</v>
      </c>
      <c r="D402" s="904"/>
      <c r="E402" s="904"/>
      <c r="F402" s="904"/>
      <c r="G402" s="904"/>
      <c r="H402" s="904"/>
      <c r="I402" s="904"/>
      <c r="J402" s="904"/>
      <c r="K402" s="904"/>
      <c r="L402" s="185">
        <v>26242.62</v>
      </c>
      <c r="M402" s="186"/>
      <c r="N402" s="187" t="s">
        <v>31</v>
      </c>
      <c r="Z402" s="137" t="s">
        <v>273</v>
      </c>
    </row>
    <row r="403" spans="1:27" s="132" customFormat="1" x14ac:dyDescent="0.2">
      <c r="A403" s="184"/>
      <c r="B403" s="166" t="s">
        <v>31</v>
      </c>
      <c r="C403" s="904" t="s">
        <v>274</v>
      </c>
      <c r="D403" s="904"/>
      <c r="E403" s="904"/>
      <c r="F403" s="904"/>
      <c r="G403" s="904"/>
      <c r="H403" s="904"/>
      <c r="I403" s="904"/>
      <c r="J403" s="904"/>
      <c r="K403" s="904"/>
      <c r="L403" s="185">
        <v>3773.77</v>
      </c>
      <c r="M403" s="186"/>
      <c r="N403" s="187" t="s">
        <v>31</v>
      </c>
      <c r="Z403" s="137" t="s">
        <v>274</v>
      </c>
    </row>
    <row r="404" spans="1:27" s="132" customFormat="1" x14ac:dyDescent="0.2">
      <c r="A404" s="184"/>
      <c r="B404" s="166" t="s">
        <v>31</v>
      </c>
      <c r="C404" s="904" t="s">
        <v>275</v>
      </c>
      <c r="D404" s="904"/>
      <c r="E404" s="904"/>
      <c r="F404" s="904"/>
      <c r="G404" s="904"/>
      <c r="H404" s="904"/>
      <c r="I404" s="904"/>
      <c r="J404" s="904"/>
      <c r="K404" s="904"/>
      <c r="L404" s="185">
        <v>2582.06</v>
      </c>
      <c r="M404" s="186"/>
      <c r="N404" s="187" t="s">
        <v>31</v>
      </c>
      <c r="Z404" s="137" t="s">
        <v>275</v>
      </c>
    </row>
    <row r="405" spans="1:27" s="132" customFormat="1" x14ac:dyDescent="0.2">
      <c r="A405" s="184"/>
      <c r="B405" s="166" t="s">
        <v>235</v>
      </c>
      <c r="C405" s="904" t="s">
        <v>809</v>
      </c>
      <c r="D405" s="904"/>
      <c r="E405" s="904"/>
      <c r="F405" s="904"/>
      <c r="G405" s="904"/>
      <c r="H405" s="904"/>
      <c r="I405" s="904"/>
      <c r="J405" s="904"/>
      <c r="K405" s="904"/>
      <c r="L405" s="185">
        <v>30199.21</v>
      </c>
      <c r="M405" s="186"/>
      <c r="N405" s="187" t="s">
        <v>31</v>
      </c>
      <c r="Z405" s="137" t="s">
        <v>809</v>
      </c>
    </row>
    <row r="406" spans="1:27" s="132" customFormat="1" x14ac:dyDescent="0.2">
      <c r="A406" s="184"/>
      <c r="B406" s="166" t="s">
        <v>31</v>
      </c>
      <c r="C406" s="904" t="s">
        <v>276</v>
      </c>
      <c r="D406" s="904"/>
      <c r="E406" s="904"/>
      <c r="F406" s="904"/>
      <c r="G406" s="904"/>
      <c r="H406" s="904"/>
      <c r="I406" s="904"/>
      <c r="J406" s="904"/>
      <c r="K406" s="904"/>
      <c r="L406" s="185">
        <v>3972.39</v>
      </c>
      <c r="M406" s="186"/>
      <c r="N406" s="187" t="s">
        <v>31</v>
      </c>
      <c r="Z406" s="137" t="s">
        <v>276</v>
      </c>
    </row>
    <row r="407" spans="1:27" s="132" customFormat="1" x14ac:dyDescent="0.2">
      <c r="A407" s="184"/>
      <c r="B407" s="166" t="s">
        <v>31</v>
      </c>
      <c r="C407" s="904" t="s">
        <v>277</v>
      </c>
      <c r="D407" s="904"/>
      <c r="E407" s="904"/>
      <c r="F407" s="904"/>
      <c r="G407" s="904"/>
      <c r="H407" s="904"/>
      <c r="I407" s="904"/>
      <c r="J407" s="904"/>
      <c r="K407" s="904"/>
      <c r="L407" s="185">
        <v>3773.77</v>
      </c>
      <c r="M407" s="186"/>
      <c r="N407" s="187" t="s">
        <v>31</v>
      </c>
      <c r="Z407" s="137" t="s">
        <v>277</v>
      </c>
    </row>
    <row r="408" spans="1:27" s="132" customFormat="1" x14ac:dyDescent="0.2">
      <c r="A408" s="184"/>
      <c r="B408" s="166" t="s">
        <v>31</v>
      </c>
      <c r="C408" s="904" t="s">
        <v>278</v>
      </c>
      <c r="D408" s="904"/>
      <c r="E408" s="904"/>
      <c r="F408" s="904"/>
      <c r="G408" s="904"/>
      <c r="H408" s="904"/>
      <c r="I408" s="904"/>
      <c r="J408" s="904"/>
      <c r="K408" s="904"/>
      <c r="L408" s="185">
        <v>2582.06</v>
      </c>
      <c r="M408" s="186"/>
      <c r="N408" s="187" t="s">
        <v>31</v>
      </c>
      <c r="Z408" s="137" t="s">
        <v>278</v>
      </c>
    </row>
    <row r="409" spans="1:27" s="132" customFormat="1" x14ac:dyDescent="0.2">
      <c r="A409" s="184"/>
      <c r="B409" s="178" t="s">
        <v>31</v>
      </c>
      <c r="C409" s="919" t="s">
        <v>3455</v>
      </c>
      <c r="D409" s="919"/>
      <c r="E409" s="919"/>
      <c r="F409" s="919"/>
      <c r="G409" s="919"/>
      <c r="H409" s="919"/>
      <c r="I409" s="919"/>
      <c r="J409" s="919"/>
      <c r="K409" s="919"/>
      <c r="L409" s="188">
        <v>67455.14</v>
      </c>
      <c r="M409" s="189"/>
      <c r="N409" s="190"/>
      <c r="AA409" s="137" t="s">
        <v>3455</v>
      </c>
    </row>
    <row r="410" spans="1:27" s="132" customFormat="1" x14ac:dyDescent="0.2">
      <c r="A410" s="914" t="s">
        <v>3227</v>
      </c>
      <c r="B410" s="915"/>
      <c r="C410" s="915"/>
      <c r="D410" s="915"/>
      <c r="E410" s="915"/>
      <c r="F410" s="915"/>
      <c r="G410" s="915"/>
      <c r="H410" s="915"/>
      <c r="I410" s="915"/>
      <c r="J410" s="915"/>
      <c r="K410" s="915"/>
      <c r="L410" s="915"/>
      <c r="M410" s="915"/>
      <c r="N410" s="916"/>
      <c r="P410" s="137" t="s">
        <v>3227</v>
      </c>
    </row>
    <row r="411" spans="1:27" s="132" customFormat="1" ht="78.75" x14ac:dyDescent="0.2">
      <c r="A411" s="157" t="s">
        <v>1612</v>
      </c>
      <c r="B411" s="158" t="s">
        <v>668</v>
      </c>
      <c r="C411" s="917" t="s">
        <v>669</v>
      </c>
      <c r="D411" s="917"/>
      <c r="E411" s="917"/>
      <c r="F411" s="159" t="s">
        <v>670</v>
      </c>
      <c r="G411" s="159" t="s">
        <v>31</v>
      </c>
      <c r="H411" s="159" t="s">
        <v>31</v>
      </c>
      <c r="I411" s="159" t="s">
        <v>3456</v>
      </c>
      <c r="J411" s="160">
        <v>67.73</v>
      </c>
      <c r="K411" s="159" t="s">
        <v>31</v>
      </c>
      <c r="L411" s="160">
        <v>60.75</v>
      </c>
      <c r="M411" s="161" t="s">
        <v>31</v>
      </c>
      <c r="N411" s="162" t="s">
        <v>31</v>
      </c>
      <c r="Q411" s="137" t="s">
        <v>669</v>
      </c>
    </row>
    <row r="412" spans="1:27" s="132" customFormat="1" ht="45" x14ac:dyDescent="0.2">
      <c r="A412" s="157" t="s">
        <v>251</v>
      </c>
      <c r="B412" s="158" t="s">
        <v>679</v>
      </c>
      <c r="C412" s="917" t="s">
        <v>680</v>
      </c>
      <c r="D412" s="917"/>
      <c r="E412" s="917"/>
      <c r="F412" s="159" t="s">
        <v>670</v>
      </c>
      <c r="G412" s="159" t="s">
        <v>31</v>
      </c>
      <c r="H412" s="159" t="s">
        <v>31</v>
      </c>
      <c r="I412" s="159" t="s">
        <v>3457</v>
      </c>
      <c r="J412" s="160">
        <v>40.94</v>
      </c>
      <c r="K412" s="159" t="s">
        <v>31</v>
      </c>
      <c r="L412" s="160">
        <v>727.71</v>
      </c>
      <c r="M412" s="161" t="s">
        <v>31</v>
      </c>
      <c r="N412" s="162" t="s">
        <v>31</v>
      </c>
      <c r="Q412" s="137" t="s">
        <v>680</v>
      </c>
    </row>
    <row r="413" spans="1:27" s="132" customFormat="1" x14ac:dyDescent="0.2">
      <c r="A413" s="163"/>
      <c r="B413" s="164"/>
      <c r="C413" s="904" t="s">
        <v>3458</v>
      </c>
      <c r="D413" s="904"/>
      <c r="E413" s="904"/>
      <c r="F413" s="904"/>
      <c r="G413" s="904"/>
      <c r="H413" s="904"/>
      <c r="I413" s="904"/>
      <c r="J413" s="904"/>
      <c r="K413" s="904"/>
      <c r="L413" s="904"/>
      <c r="M413" s="904"/>
      <c r="N413" s="912"/>
      <c r="R413" s="137" t="s">
        <v>3458</v>
      </c>
    </row>
    <row r="414" spans="1:27" s="132" customFormat="1" ht="1.5" customHeight="1" x14ac:dyDescent="0.2">
      <c r="A414" s="177"/>
      <c r="B414" s="173"/>
      <c r="C414" s="173"/>
      <c r="D414" s="173"/>
      <c r="E414" s="173"/>
      <c r="F414" s="177"/>
      <c r="G414" s="177"/>
      <c r="H414" s="177"/>
      <c r="I414" s="177"/>
      <c r="J414" s="178"/>
      <c r="K414" s="177"/>
      <c r="L414" s="178"/>
      <c r="M414" s="168"/>
      <c r="N414" s="178"/>
    </row>
    <row r="415" spans="1:27" s="132" customFormat="1" ht="22.5" x14ac:dyDescent="0.2">
      <c r="A415" s="179"/>
      <c r="B415" s="180" t="s">
        <v>31</v>
      </c>
      <c r="C415" s="918" t="s">
        <v>3229</v>
      </c>
      <c r="D415" s="918"/>
      <c r="E415" s="918"/>
      <c r="F415" s="918"/>
      <c r="G415" s="918"/>
      <c r="H415" s="918"/>
      <c r="I415" s="918"/>
      <c r="J415" s="918"/>
      <c r="K415" s="918"/>
      <c r="L415" s="181" t="s">
        <v>31</v>
      </c>
      <c r="M415" s="182"/>
      <c r="N415" s="183"/>
      <c r="Y415" s="137" t="s">
        <v>3229</v>
      </c>
    </row>
    <row r="416" spans="1:27" s="132" customFormat="1" x14ac:dyDescent="0.2">
      <c r="A416" s="184"/>
      <c r="B416" s="166" t="s">
        <v>225</v>
      </c>
      <c r="C416" s="904" t="s">
        <v>269</v>
      </c>
      <c r="D416" s="904"/>
      <c r="E416" s="904"/>
      <c r="F416" s="904"/>
      <c r="G416" s="904"/>
      <c r="H416" s="904"/>
      <c r="I416" s="904"/>
      <c r="J416" s="904"/>
      <c r="K416" s="904"/>
      <c r="L416" s="185">
        <v>788.46</v>
      </c>
      <c r="M416" s="186"/>
      <c r="N416" s="187" t="s">
        <v>31</v>
      </c>
      <c r="Z416" s="137" t="s">
        <v>269</v>
      </c>
    </row>
    <row r="417" spans="1:29" s="132" customFormat="1" x14ac:dyDescent="0.2">
      <c r="A417" s="184"/>
      <c r="B417" s="166" t="s">
        <v>31</v>
      </c>
      <c r="C417" s="904" t="s">
        <v>270</v>
      </c>
      <c r="D417" s="904"/>
      <c r="E417" s="904"/>
      <c r="F417" s="904"/>
      <c r="G417" s="904"/>
      <c r="H417" s="904"/>
      <c r="I417" s="904"/>
      <c r="J417" s="904"/>
      <c r="K417" s="904"/>
      <c r="L417" s="185" t="s">
        <v>31</v>
      </c>
      <c r="M417" s="186"/>
      <c r="N417" s="187" t="s">
        <v>31</v>
      </c>
      <c r="Z417" s="137" t="s">
        <v>270</v>
      </c>
    </row>
    <row r="418" spans="1:29" s="132" customFormat="1" x14ac:dyDescent="0.2">
      <c r="A418" s="184"/>
      <c r="B418" s="166" t="s">
        <v>31</v>
      </c>
      <c r="C418" s="904" t="s">
        <v>273</v>
      </c>
      <c r="D418" s="904"/>
      <c r="E418" s="904"/>
      <c r="F418" s="904"/>
      <c r="G418" s="904"/>
      <c r="H418" s="904"/>
      <c r="I418" s="904"/>
      <c r="J418" s="904"/>
      <c r="K418" s="904"/>
      <c r="L418" s="185">
        <v>788.46</v>
      </c>
      <c r="M418" s="186"/>
      <c r="N418" s="187" t="s">
        <v>31</v>
      </c>
      <c r="Z418" s="137" t="s">
        <v>273</v>
      </c>
    </row>
    <row r="419" spans="1:29" s="132" customFormat="1" ht="22.5" x14ac:dyDescent="0.2">
      <c r="A419" s="184"/>
      <c r="B419" s="178" t="s">
        <v>31</v>
      </c>
      <c r="C419" s="919" t="s">
        <v>3230</v>
      </c>
      <c r="D419" s="919"/>
      <c r="E419" s="919"/>
      <c r="F419" s="919"/>
      <c r="G419" s="919"/>
      <c r="H419" s="919"/>
      <c r="I419" s="919"/>
      <c r="J419" s="919"/>
      <c r="K419" s="919"/>
      <c r="L419" s="188">
        <v>788.46</v>
      </c>
      <c r="M419" s="189"/>
      <c r="N419" s="190"/>
      <c r="AA419" s="137" t="s">
        <v>3230</v>
      </c>
    </row>
    <row r="420" spans="1:29" s="132" customFormat="1" ht="2.25" customHeight="1" x14ac:dyDescent="0.2"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91"/>
      <c r="M420" s="192"/>
      <c r="N420" s="193"/>
    </row>
    <row r="421" spans="1:29" s="132" customFormat="1" x14ac:dyDescent="0.2">
      <c r="A421" s="179"/>
      <c r="B421" s="180" t="s">
        <v>31</v>
      </c>
      <c r="C421" s="918" t="s">
        <v>466</v>
      </c>
      <c r="D421" s="918"/>
      <c r="E421" s="918"/>
      <c r="F421" s="918"/>
      <c r="G421" s="918"/>
      <c r="H421" s="918"/>
      <c r="I421" s="918"/>
      <c r="J421" s="918"/>
      <c r="K421" s="918"/>
      <c r="L421" s="181" t="s">
        <v>31</v>
      </c>
      <c r="M421" s="182" t="s">
        <v>31</v>
      </c>
      <c r="N421" s="183" t="s">
        <v>31</v>
      </c>
      <c r="AB421" s="137" t="s">
        <v>466</v>
      </c>
    </row>
    <row r="422" spans="1:29" s="132" customFormat="1" x14ac:dyDescent="0.2">
      <c r="A422" s="184"/>
      <c r="B422" s="166" t="s">
        <v>31</v>
      </c>
      <c r="C422" s="904" t="s">
        <v>269</v>
      </c>
      <c r="D422" s="904"/>
      <c r="E422" s="904"/>
      <c r="F422" s="904"/>
      <c r="G422" s="904"/>
      <c r="H422" s="904"/>
      <c r="I422" s="904"/>
      <c r="J422" s="904"/>
      <c r="K422" s="904"/>
      <c r="L422" s="185">
        <v>3861.91</v>
      </c>
      <c r="M422" s="186" t="s">
        <v>31</v>
      </c>
      <c r="N422" s="187">
        <v>21009</v>
      </c>
      <c r="AC422" s="137" t="s">
        <v>269</v>
      </c>
    </row>
    <row r="423" spans="1:29" s="132" customFormat="1" x14ac:dyDescent="0.2">
      <c r="A423" s="184"/>
      <c r="B423" s="166" t="s">
        <v>225</v>
      </c>
      <c r="C423" s="904" t="s">
        <v>658</v>
      </c>
      <c r="D423" s="904"/>
      <c r="E423" s="904"/>
      <c r="F423" s="904"/>
      <c r="G423" s="904"/>
      <c r="H423" s="904"/>
      <c r="I423" s="904"/>
      <c r="J423" s="904"/>
      <c r="K423" s="904"/>
      <c r="L423" s="185">
        <v>3799.84</v>
      </c>
      <c r="M423" s="186">
        <v>5.44</v>
      </c>
      <c r="N423" s="187">
        <v>20671</v>
      </c>
      <c r="AC423" s="137" t="s">
        <v>658</v>
      </c>
    </row>
    <row r="424" spans="1:29" s="132" customFormat="1" x14ac:dyDescent="0.2">
      <c r="A424" s="184"/>
      <c r="B424" s="166" t="s">
        <v>31</v>
      </c>
      <c r="C424" s="904" t="s">
        <v>659</v>
      </c>
      <c r="D424" s="904"/>
      <c r="E424" s="904"/>
      <c r="F424" s="904"/>
      <c r="G424" s="904"/>
      <c r="H424" s="904"/>
      <c r="I424" s="904"/>
      <c r="J424" s="904"/>
      <c r="K424" s="904"/>
      <c r="L424" s="185" t="s">
        <v>31</v>
      </c>
      <c r="M424" s="186" t="s">
        <v>31</v>
      </c>
      <c r="N424" s="187" t="s">
        <v>31</v>
      </c>
      <c r="AC424" s="137" t="s">
        <v>659</v>
      </c>
    </row>
    <row r="425" spans="1:29" s="132" customFormat="1" x14ac:dyDescent="0.2">
      <c r="A425" s="184"/>
      <c r="B425" s="166" t="s">
        <v>31</v>
      </c>
      <c r="C425" s="904" t="s">
        <v>660</v>
      </c>
      <c r="D425" s="904"/>
      <c r="E425" s="904"/>
      <c r="F425" s="904"/>
      <c r="G425" s="904"/>
      <c r="H425" s="904"/>
      <c r="I425" s="904"/>
      <c r="J425" s="904"/>
      <c r="K425" s="904"/>
      <c r="L425" s="185">
        <v>744.48</v>
      </c>
      <c r="M425" s="186" t="s">
        <v>31</v>
      </c>
      <c r="N425" s="187" t="s">
        <v>31</v>
      </c>
      <c r="AC425" s="137" t="s">
        <v>660</v>
      </c>
    </row>
    <row r="426" spans="1:29" s="132" customFormat="1" x14ac:dyDescent="0.2">
      <c r="A426" s="184"/>
      <c r="B426" s="166" t="s">
        <v>31</v>
      </c>
      <c r="C426" s="904" t="s">
        <v>661</v>
      </c>
      <c r="D426" s="904"/>
      <c r="E426" s="904"/>
      <c r="F426" s="904"/>
      <c r="G426" s="904"/>
      <c r="H426" s="904"/>
      <c r="I426" s="904"/>
      <c r="J426" s="904"/>
      <c r="K426" s="904"/>
      <c r="L426" s="185">
        <v>37.770000000000003</v>
      </c>
      <c r="M426" s="186" t="s">
        <v>31</v>
      </c>
      <c r="N426" s="187" t="s">
        <v>31</v>
      </c>
      <c r="AC426" s="137" t="s">
        <v>661</v>
      </c>
    </row>
    <row r="427" spans="1:29" s="132" customFormat="1" x14ac:dyDescent="0.2">
      <c r="A427" s="184"/>
      <c r="B427" s="166" t="s">
        <v>31</v>
      </c>
      <c r="C427" s="904" t="s">
        <v>662</v>
      </c>
      <c r="D427" s="904"/>
      <c r="E427" s="904"/>
      <c r="F427" s="904"/>
      <c r="G427" s="904"/>
      <c r="H427" s="904"/>
      <c r="I427" s="904"/>
      <c r="J427" s="904"/>
      <c r="K427" s="904"/>
      <c r="L427" s="185">
        <v>2073.9699999999998</v>
      </c>
      <c r="M427" s="186" t="s">
        <v>31</v>
      </c>
      <c r="N427" s="187" t="s">
        <v>31</v>
      </c>
      <c r="AC427" s="137" t="s">
        <v>662</v>
      </c>
    </row>
    <row r="428" spans="1:29" s="132" customFormat="1" x14ac:dyDescent="0.2">
      <c r="A428" s="184"/>
      <c r="B428" s="166" t="s">
        <v>31</v>
      </c>
      <c r="C428" s="904" t="s">
        <v>663</v>
      </c>
      <c r="D428" s="904"/>
      <c r="E428" s="904"/>
      <c r="F428" s="904"/>
      <c r="G428" s="904"/>
      <c r="H428" s="904"/>
      <c r="I428" s="904"/>
      <c r="J428" s="904"/>
      <c r="K428" s="904"/>
      <c r="L428" s="185">
        <v>603.24</v>
      </c>
      <c r="M428" s="186" t="s">
        <v>31</v>
      </c>
      <c r="N428" s="187" t="s">
        <v>31</v>
      </c>
      <c r="AC428" s="137" t="s">
        <v>663</v>
      </c>
    </row>
    <row r="429" spans="1:29" s="132" customFormat="1" x14ac:dyDescent="0.2">
      <c r="A429" s="184"/>
      <c r="B429" s="166" t="s">
        <v>31</v>
      </c>
      <c r="C429" s="904" t="s">
        <v>664</v>
      </c>
      <c r="D429" s="904"/>
      <c r="E429" s="904"/>
      <c r="F429" s="904"/>
      <c r="G429" s="904"/>
      <c r="H429" s="904"/>
      <c r="I429" s="904"/>
      <c r="J429" s="904"/>
      <c r="K429" s="904"/>
      <c r="L429" s="185">
        <v>340.38</v>
      </c>
      <c r="M429" s="186" t="s">
        <v>31</v>
      </c>
      <c r="N429" s="187" t="s">
        <v>31</v>
      </c>
      <c r="AC429" s="137" t="s">
        <v>664</v>
      </c>
    </row>
    <row r="430" spans="1:29" s="132" customFormat="1" x14ac:dyDescent="0.2">
      <c r="A430" s="184"/>
      <c r="B430" s="166" t="s">
        <v>225</v>
      </c>
      <c r="C430" s="904" t="s">
        <v>665</v>
      </c>
      <c r="D430" s="904"/>
      <c r="E430" s="904"/>
      <c r="F430" s="904"/>
      <c r="G430" s="904"/>
      <c r="H430" s="904"/>
      <c r="I430" s="904"/>
      <c r="J430" s="904"/>
      <c r="K430" s="904"/>
      <c r="L430" s="185">
        <v>62.07</v>
      </c>
      <c r="M430" s="186">
        <v>5.44</v>
      </c>
      <c r="N430" s="187">
        <v>338</v>
      </c>
      <c r="AC430" s="137" t="s">
        <v>665</v>
      </c>
    </row>
    <row r="431" spans="1:29" s="132" customFormat="1" x14ac:dyDescent="0.2">
      <c r="A431" s="184"/>
      <c r="B431" s="166" t="s">
        <v>225</v>
      </c>
      <c r="C431" s="904" t="s">
        <v>808</v>
      </c>
      <c r="D431" s="904"/>
      <c r="E431" s="904"/>
      <c r="F431" s="904"/>
      <c r="G431" s="904"/>
      <c r="H431" s="904"/>
      <c r="I431" s="904"/>
      <c r="J431" s="904"/>
      <c r="K431" s="904"/>
      <c r="L431" s="185">
        <v>57597.120000000003</v>
      </c>
      <c r="M431" s="186">
        <v>5.44</v>
      </c>
      <c r="N431" s="187">
        <v>313328</v>
      </c>
      <c r="AC431" s="137" t="s">
        <v>808</v>
      </c>
    </row>
    <row r="432" spans="1:29" s="132" customFormat="1" x14ac:dyDescent="0.2">
      <c r="A432" s="184"/>
      <c r="B432" s="166" t="s">
        <v>31</v>
      </c>
      <c r="C432" s="904" t="s">
        <v>270</v>
      </c>
      <c r="D432" s="904"/>
      <c r="E432" s="904"/>
      <c r="F432" s="904"/>
      <c r="G432" s="904"/>
      <c r="H432" s="904"/>
      <c r="I432" s="904"/>
      <c r="J432" s="904"/>
      <c r="K432" s="904"/>
      <c r="L432" s="185" t="s">
        <v>31</v>
      </c>
      <c r="M432" s="186" t="s">
        <v>31</v>
      </c>
      <c r="N432" s="187" t="s">
        <v>31</v>
      </c>
      <c r="AC432" s="137" t="s">
        <v>270</v>
      </c>
    </row>
    <row r="433" spans="1:30" x14ac:dyDescent="0.2">
      <c r="A433" s="184"/>
      <c r="B433" s="166" t="s">
        <v>31</v>
      </c>
      <c r="C433" s="904" t="s">
        <v>271</v>
      </c>
      <c r="D433" s="904"/>
      <c r="E433" s="904"/>
      <c r="F433" s="904"/>
      <c r="G433" s="904"/>
      <c r="H433" s="904"/>
      <c r="I433" s="904"/>
      <c r="J433" s="904"/>
      <c r="K433" s="904"/>
      <c r="L433" s="185">
        <v>4942.22</v>
      </c>
      <c r="M433" s="186" t="s">
        <v>31</v>
      </c>
      <c r="N433" s="187" t="s">
        <v>31</v>
      </c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132"/>
      <c r="AB433" s="132"/>
      <c r="AC433" s="137" t="s">
        <v>271</v>
      </c>
      <c r="AD433" s="132"/>
    </row>
    <row r="434" spans="1:30" x14ac:dyDescent="0.2">
      <c r="A434" s="184"/>
      <c r="B434" s="166" t="s">
        <v>31</v>
      </c>
      <c r="C434" s="904" t="s">
        <v>272</v>
      </c>
      <c r="D434" s="904"/>
      <c r="E434" s="904"/>
      <c r="F434" s="904"/>
      <c r="G434" s="904"/>
      <c r="H434" s="904"/>
      <c r="I434" s="904"/>
      <c r="J434" s="904"/>
      <c r="K434" s="904"/>
      <c r="L434" s="185">
        <v>1571.07</v>
      </c>
      <c r="M434" s="186" t="s">
        <v>31</v>
      </c>
      <c r="N434" s="187" t="s">
        <v>31</v>
      </c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132"/>
      <c r="AB434" s="132"/>
      <c r="AC434" s="137" t="s">
        <v>272</v>
      </c>
      <c r="AD434" s="132"/>
    </row>
    <row r="435" spans="1:30" x14ac:dyDescent="0.2">
      <c r="A435" s="184"/>
      <c r="B435" s="166" t="s">
        <v>31</v>
      </c>
      <c r="C435" s="904" t="s">
        <v>273</v>
      </c>
      <c r="D435" s="904"/>
      <c r="E435" s="904"/>
      <c r="F435" s="904"/>
      <c r="G435" s="904"/>
      <c r="H435" s="904"/>
      <c r="I435" s="904"/>
      <c r="J435" s="904"/>
      <c r="K435" s="904"/>
      <c r="L435" s="185">
        <v>42843.85</v>
      </c>
      <c r="M435" s="186" t="s">
        <v>31</v>
      </c>
      <c r="N435" s="187" t="s">
        <v>31</v>
      </c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132"/>
      <c r="AB435" s="132"/>
      <c r="AC435" s="137" t="s">
        <v>273</v>
      </c>
      <c r="AD435" s="132"/>
    </row>
    <row r="436" spans="1:30" x14ac:dyDescent="0.2">
      <c r="A436" s="184"/>
      <c r="B436" s="166" t="s">
        <v>31</v>
      </c>
      <c r="C436" s="904" t="s">
        <v>274</v>
      </c>
      <c r="D436" s="904"/>
      <c r="E436" s="904"/>
      <c r="F436" s="904"/>
      <c r="G436" s="904"/>
      <c r="H436" s="904"/>
      <c r="I436" s="904"/>
      <c r="J436" s="904"/>
      <c r="K436" s="904"/>
      <c r="L436" s="185">
        <v>4892.4799999999996</v>
      </c>
      <c r="M436" s="186" t="s">
        <v>31</v>
      </c>
      <c r="N436" s="187" t="s">
        <v>31</v>
      </c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132"/>
      <c r="AB436" s="132"/>
      <c r="AC436" s="137" t="s">
        <v>274</v>
      </c>
      <c r="AD436" s="132"/>
    </row>
    <row r="437" spans="1:30" x14ac:dyDescent="0.2">
      <c r="A437" s="184"/>
      <c r="B437" s="166" t="s">
        <v>31</v>
      </c>
      <c r="C437" s="904" t="s">
        <v>275</v>
      </c>
      <c r="D437" s="904"/>
      <c r="E437" s="904"/>
      <c r="F437" s="904"/>
      <c r="G437" s="904"/>
      <c r="H437" s="904"/>
      <c r="I437" s="904"/>
      <c r="J437" s="904"/>
      <c r="K437" s="904"/>
      <c r="L437" s="185">
        <v>3347.5</v>
      </c>
      <c r="M437" s="186" t="s">
        <v>31</v>
      </c>
      <c r="N437" s="187" t="s">
        <v>31</v>
      </c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132"/>
      <c r="AB437" s="132"/>
      <c r="AC437" s="137" t="s">
        <v>275</v>
      </c>
      <c r="AD437" s="132"/>
    </row>
    <row r="438" spans="1:30" x14ac:dyDescent="0.2">
      <c r="A438" s="184"/>
      <c r="B438" s="166" t="s">
        <v>235</v>
      </c>
      <c r="C438" s="904" t="s">
        <v>809</v>
      </c>
      <c r="D438" s="904"/>
      <c r="E438" s="904"/>
      <c r="F438" s="904"/>
      <c r="G438" s="904"/>
      <c r="H438" s="904"/>
      <c r="I438" s="904"/>
      <c r="J438" s="904"/>
      <c r="K438" s="904"/>
      <c r="L438" s="185">
        <v>30199.21</v>
      </c>
      <c r="M438" s="186">
        <v>4.51</v>
      </c>
      <c r="N438" s="187">
        <v>136198</v>
      </c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132"/>
      <c r="AB438" s="132"/>
      <c r="AC438" s="137" t="s">
        <v>809</v>
      </c>
      <c r="AD438" s="132"/>
    </row>
    <row r="439" spans="1:30" x14ac:dyDescent="0.2">
      <c r="A439" s="184"/>
      <c r="B439" s="166" t="s">
        <v>31</v>
      </c>
      <c r="C439" s="904" t="s">
        <v>276</v>
      </c>
      <c r="D439" s="904"/>
      <c r="E439" s="904"/>
      <c r="F439" s="904"/>
      <c r="G439" s="904"/>
      <c r="H439" s="904"/>
      <c r="I439" s="904"/>
      <c r="J439" s="904"/>
      <c r="K439" s="904"/>
      <c r="L439" s="185">
        <v>5899.55</v>
      </c>
      <c r="M439" s="186" t="s">
        <v>31</v>
      </c>
      <c r="N439" s="187" t="s">
        <v>31</v>
      </c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132"/>
      <c r="AB439" s="132"/>
      <c r="AC439" s="137" t="s">
        <v>276</v>
      </c>
      <c r="AD439" s="132"/>
    </row>
    <row r="440" spans="1:30" x14ac:dyDescent="0.2">
      <c r="A440" s="184"/>
      <c r="B440" s="166" t="s">
        <v>31</v>
      </c>
      <c r="C440" s="904" t="s">
        <v>277</v>
      </c>
      <c r="D440" s="904"/>
      <c r="E440" s="904"/>
      <c r="F440" s="904"/>
      <c r="G440" s="904"/>
      <c r="H440" s="904"/>
      <c r="I440" s="904"/>
      <c r="J440" s="904"/>
      <c r="K440" s="904"/>
      <c r="L440" s="185">
        <v>5495.72</v>
      </c>
      <c r="M440" s="186" t="s">
        <v>31</v>
      </c>
      <c r="N440" s="187" t="s">
        <v>31</v>
      </c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  <c r="Z440" s="132"/>
      <c r="AA440" s="132"/>
      <c r="AB440" s="132"/>
      <c r="AC440" s="137" t="s">
        <v>277</v>
      </c>
      <c r="AD440" s="132"/>
    </row>
    <row r="441" spans="1:30" x14ac:dyDescent="0.2">
      <c r="A441" s="184"/>
      <c r="B441" s="166" t="s">
        <v>31</v>
      </c>
      <c r="C441" s="904" t="s">
        <v>278</v>
      </c>
      <c r="D441" s="904"/>
      <c r="E441" s="904"/>
      <c r="F441" s="904"/>
      <c r="G441" s="904"/>
      <c r="H441" s="904"/>
      <c r="I441" s="904"/>
      <c r="J441" s="904"/>
      <c r="K441" s="904"/>
      <c r="L441" s="185">
        <v>3687.88</v>
      </c>
      <c r="M441" s="186" t="s">
        <v>31</v>
      </c>
      <c r="N441" s="187" t="s">
        <v>31</v>
      </c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132"/>
      <c r="AB441" s="132"/>
      <c r="AC441" s="137" t="s">
        <v>278</v>
      </c>
      <c r="AD441" s="132"/>
    </row>
    <row r="442" spans="1:30" x14ac:dyDescent="0.2">
      <c r="A442" s="184"/>
      <c r="B442" s="178" t="s">
        <v>31</v>
      </c>
      <c r="C442" s="919" t="s">
        <v>467</v>
      </c>
      <c r="D442" s="919"/>
      <c r="E442" s="919"/>
      <c r="F442" s="919"/>
      <c r="G442" s="919"/>
      <c r="H442" s="919"/>
      <c r="I442" s="919"/>
      <c r="J442" s="919"/>
      <c r="K442" s="919"/>
      <c r="L442" s="188">
        <v>91658.240000000005</v>
      </c>
      <c r="M442" s="189" t="s">
        <v>31</v>
      </c>
      <c r="N442" s="194">
        <v>470535</v>
      </c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132"/>
      <c r="AB442" s="132"/>
      <c r="AC442" s="132"/>
      <c r="AD442" s="137" t="s">
        <v>467</v>
      </c>
    </row>
    <row r="443" spans="1:30" ht="1.5" customHeight="1" x14ac:dyDescent="0.2">
      <c r="B443" s="178"/>
      <c r="C443" s="173"/>
      <c r="D443" s="173"/>
      <c r="E443" s="173"/>
      <c r="F443" s="173"/>
      <c r="G443" s="173"/>
      <c r="H443" s="173"/>
      <c r="I443" s="173"/>
      <c r="J443" s="173"/>
      <c r="K443" s="173"/>
      <c r="L443" s="188"/>
      <c r="M443" s="189"/>
      <c r="N443" s="195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132"/>
      <c r="AB443" s="132"/>
      <c r="AC443" s="132"/>
      <c r="AD443" s="132"/>
    </row>
    <row r="444" spans="1:30" ht="53.25" customHeight="1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132"/>
      <c r="AB444" s="132"/>
      <c r="AC444" s="132"/>
      <c r="AD444" s="132"/>
    </row>
    <row r="445" spans="1:30" x14ac:dyDescent="0.2">
      <c r="B445" s="197" t="s">
        <v>468</v>
      </c>
      <c r="C445" s="923" t="s">
        <v>31</v>
      </c>
      <c r="D445" s="923"/>
      <c r="E445" s="923"/>
      <c r="F445" s="923"/>
      <c r="G445" s="923"/>
      <c r="H445" s="923"/>
      <c r="I445" s="923"/>
      <c r="J445" s="923"/>
      <c r="K445" s="923"/>
      <c r="L445" s="923"/>
    </row>
    <row r="446" spans="1:30" ht="13.5" customHeight="1" x14ac:dyDescent="0.2">
      <c r="B446" s="133"/>
      <c r="C446" s="924" t="s">
        <v>11</v>
      </c>
      <c r="D446" s="924"/>
      <c r="E446" s="924"/>
      <c r="F446" s="924"/>
      <c r="G446" s="924"/>
      <c r="H446" s="924"/>
      <c r="I446" s="924"/>
      <c r="J446" s="924"/>
      <c r="K446" s="924"/>
      <c r="L446" s="924"/>
    </row>
    <row r="447" spans="1:30" ht="12.75" customHeight="1" x14ac:dyDescent="0.2">
      <c r="B447" s="197" t="s">
        <v>469</v>
      </c>
      <c r="C447" s="923" t="s">
        <v>31</v>
      </c>
      <c r="D447" s="923"/>
      <c r="E447" s="923"/>
      <c r="F447" s="923"/>
      <c r="G447" s="923"/>
      <c r="H447" s="923"/>
      <c r="I447" s="923"/>
      <c r="J447" s="923"/>
      <c r="K447" s="923"/>
      <c r="L447" s="923"/>
    </row>
    <row r="448" spans="1:30" ht="13.5" customHeight="1" x14ac:dyDescent="0.2">
      <c r="C448" s="924" t="s">
        <v>11</v>
      </c>
      <c r="D448" s="924"/>
      <c r="E448" s="924"/>
      <c r="F448" s="924"/>
      <c r="G448" s="924"/>
      <c r="H448" s="924"/>
      <c r="I448" s="924"/>
      <c r="J448" s="924"/>
      <c r="K448" s="924"/>
      <c r="L448" s="924"/>
    </row>
    <row r="462" s="132" customFormat="1" x14ac:dyDescent="0.2"/>
  </sheetData>
  <mergeCells count="432">
    <mergeCell ref="C447:L447"/>
    <mergeCell ref="C448:L448"/>
    <mergeCell ref="C439:K439"/>
    <mergeCell ref="C440:K440"/>
    <mergeCell ref="C441:K441"/>
    <mergeCell ref="C442:K442"/>
    <mergeCell ref="C445:L445"/>
    <mergeCell ref="C446:L446"/>
    <mergeCell ref="C433:K433"/>
    <mergeCell ref="C434:K434"/>
    <mergeCell ref="C435:K435"/>
    <mergeCell ref="C436:K436"/>
    <mergeCell ref="C437:K437"/>
    <mergeCell ref="C438:K438"/>
    <mergeCell ref="C427:K427"/>
    <mergeCell ref="C428:K428"/>
    <mergeCell ref="C429:K429"/>
    <mergeCell ref="C430:K430"/>
    <mergeCell ref="C431:K431"/>
    <mergeCell ref="C432:K432"/>
    <mergeCell ref="C421:K421"/>
    <mergeCell ref="C422:K422"/>
    <mergeCell ref="C423:K423"/>
    <mergeCell ref="C424:K424"/>
    <mergeCell ref="C425:K425"/>
    <mergeCell ref="C426:K426"/>
    <mergeCell ref="C413:N413"/>
    <mergeCell ref="C415:K415"/>
    <mergeCell ref="C416:K416"/>
    <mergeCell ref="C417:K417"/>
    <mergeCell ref="C418:K418"/>
    <mergeCell ref="C419:K419"/>
    <mergeCell ref="C407:K407"/>
    <mergeCell ref="C408:K408"/>
    <mergeCell ref="C409:K409"/>
    <mergeCell ref="A410:N410"/>
    <mergeCell ref="C411:E411"/>
    <mergeCell ref="C412:E412"/>
    <mergeCell ref="C401:K401"/>
    <mergeCell ref="C402:K402"/>
    <mergeCell ref="C403:K403"/>
    <mergeCell ref="C404:K404"/>
    <mergeCell ref="C405:K405"/>
    <mergeCell ref="C406:K406"/>
    <mergeCell ref="C394:E394"/>
    <mergeCell ref="C395:N395"/>
    <mergeCell ref="C397:K397"/>
    <mergeCell ref="C398:K398"/>
    <mergeCell ref="C399:K399"/>
    <mergeCell ref="C400:K400"/>
    <mergeCell ref="C388:E388"/>
    <mergeCell ref="C389:N389"/>
    <mergeCell ref="C390:E390"/>
    <mergeCell ref="C391:N391"/>
    <mergeCell ref="C392:E392"/>
    <mergeCell ref="C393:N393"/>
    <mergeCell ref="C382:E382"/>
    <mergeCell ref="C383:E383"/>
    <mergeCell ref="C384:E384"/>
    <mergeCell ref="C385:E385"/>
    <mergeCell ref="C386:E386"/>
    <mergeCell ref="C387:N387"/>
    <mergeCell ref="C376:E376"/>
    <mergeCell ref="C377:E377"/>
    <mergeCell ref="C378:E378"/>
    <mergeCell ref="C379:E379"/>
    <mergeCell ref="C380:E380"/>
    <mergeCell ref="C381:E381"/>
    <mergeCell ref="C370:E370"/>
    <mergeCell ref="C371:N371"/>
    <mergeCell ref="C372:E372"/>
    <mergeCell ref="C373:N373"/>
    <mergeCell ref="C374:N374"/>
    <mergeCell ref="C375:E375"/>
    <mergeCell ref="C364:E364"/>
    <mergeCell ref="C365:E365"/>
    <mergeCell ref="C366:E366"/>
    <mergeCell ref="C367:E367"/>
    <mergeCell ref="C368:E368"/>
    <mergeCell ref="C369:E369"/>
    <mergeCell ref="C358:N358"/>
    <mergeCell ref="C359:E359"/>
    <mergeCell ref="C360:E360"/>
    <mergeCell ref="C361:E361"/>
    <mergeCell ref="C362:E362"/>
    <mergeCell ref="C363:E363"/>
    <mergeCell ref="C352:E352"/>
    <mergeCell ref="C353:E353"/>
    <mergeCell ref="C354:E354"/>
    <mergeCell ref="C355:N355"/>
    <mergeCell ref="C356:E356"/>
    <mergeCell ref="C357:N357"/>
    <mergeCell ref="C346:E346"/>
    <mergeCell ref="C347:E347"/>
    <mergeCell ref="C348:E348"/>
    <mergeCell ref="C349:E349"/>
    <mergeCell ref="C350:E350"/>
    <mergeCell ref="C351:E351"/>
    <mergeCell ref="C340:E340"/>
    <mergeCell ref="C341:N341"/>
    <mergeCell ref="C342:N342"/>
    <mergeCell ref="C343:E343"/>
    <mergeCell ref="C344:E344"/>
    <mergeCell ref="C345:E345"/>
    <mergeCell ref="C334:E334"/>
    <mergeCell ref="C335:E335"/>
    <mergeCell ref="C336:N336"/>
    <mergeCell ref="C337:N337"/>
    <mergeCell ref="C338:E338"/>
    <mergeCell ref="C339:N339"/>
    <mergeCell ref="C328:E328"/>
    <mergeCell ref="C329:E329"/>
    <mergeCell ref="C330:E330"/>
    <mergeCell ref="C331:E331"/>
    <mergeCell ref="C332:E332"/>
    <mergeCell ref="C333:E333"/>
    <mergeCell ref="C322:N322"/>
    <mergeCell ref="C323:N323"/>
    <mergeCell ref="C324:E324"/>
    <mergeCell ref="C325:E325"/>
    <mergeCell ref="C326:E326"/>
    <mergeCell ref="C327:E327"/>
    <mergeCell ref="C316:E316"/>
    <mergeCell ref="C317:E317"/>
    <mergeCell ref="C318:E318"/>
    <mergeCell ref="C319:E319"/>
    <mergeCell ref="C320:E320"/>
    <mergeCell ref="C321:E321"/>
    <mergeCell ref="C310:E310"/>
    <mergeCell ref="C311:E311"/>
    <mergeCell ref="C312:E312"/>
    <mergeCell ref="C313:E313"/>
    <mergeCell ref="C314:E314"/>
    <mergeCell ref="C315:E315"/>
    <mergeCell ref="C304:E304"/>
    <mergeCell ref="C305:E305"/>
    <mergeCell ref="C306:E306"/>
    <mergeCell ref="C307:N307"/>
    <mergeCell ref="C308:N308"/>
    <mergeCell ref="C309:E309"/>
    <mergeCell ref="C298:E298"/>
    <mergeCell ref="C299:E299"/>
    <mergeCell ref="C300:E300"/>
    <mergeCell ref="C301:E301"/>
    <mergeCell ref="C302:E302"/>
    <mergeCell ref="C303:E303"/>
    <mergeCell ref="C292:N292"/>
    <mergeCell ref="C293:N293"/>
    <mergeCell ref="C294:E294"/>
    <mergeCell ref="C295:E295"/>
    <mergeCell ref="C296:E296"/>
    <mergeCell ref="C297:E297"/>
    <mergeCell ref="C286:N286"/>
    <mergeCell ref="C287:E287"/>
    <mergeCell ref="C288:N288"/>
    <mergeCell ref="C289:N289"/>
    <mergeCell ref="C290:E290"/>
    <mergeCell ref="C291:E291"/>
    <mergeCell ref="C280:E280"/>
    <mergeCell ref="C281:E281"/>
    <mergeCell ref="C282:E282"/>
    <mergeCell ref="C283:E283"/>
    <mergeCell ref="C284:E284"/>
    <mergeCell ref="C285:N285"/>
    <mergeCell ref="C274:E274"/>
    <mergeCell ref="C275:E275"/>
    <mergeCell ref="C276:E276"/>
    <mergeCell ref="C277:E277"/>
    <mergeCell ref="C278:E278"/>
    <mergeCell ref="C279:E279"/>
    <mergeCell ref="C268:N268"/>
    <mergeCell ref="C269:N269"/>
    <mergeCell ref="C270:E270"/>
    <mergeCell ref="C271:N271"/>
    <mergeCell ref="C272:N272"/>
    <mergeCell ref="C273:E273"/>
    <mergeCell ref="C262:N262"/>
    <mergeCell ref="C263:N263"/>
    <mergeCell ref="C264:E264"/>
    <mergeCell ref="C265:N265"/>
    <mergeCell ref="C266:N266"/>
    <mergeCell ref="C267:E267"/>
    <mergeCell ref="C256:E256"/>
    <mergeCell ref="C257:E257"/>
    <mergeCell ref="C258:E258"/>
    <mergeCell ref="C259:N259"/>
    <mergeCell ref="C260:N260"/>
    <mergeCell ref="C261:E261"/>
    <mergeCell ref="C250:E250"/>
    <mergeCell ref="C251:E251"/>
    <mergeCell ref="C252:E252"/>
    <mergeCell ref="C253:E253"/>
    <mergeCell ref="C254:E254"/>
    <mergeCell ref="C255:E255"/>
    <mergeCell ref="A244:N244"/>
    <mergeCell ref="C245:E245"/>
    <mergeCell ref="C246:N246"/>
    <mergeCell ref="C247:E247"/>
    <mergeCell ref="C248:E248"/>
    <mergeCell ref="C249:E249"/>
    <mergeCell ref="C238:K238"/>
    <mergeCell ref="C239:K239"/>
    <mergeCell ref="C240:K240"/>
    <mergeCell ref="C241:K241"/>
    <mergeCell ref="C242:K242"/>
    <mergeCell ref="C243:K243"/>
    <mergeCell ref="C232:K232"/>
    <mergeCell ref="C233:K233"/>
    <mergeCell ref="C234:K234"/>
    <mergeCell ref="C235:K235"/>
    <mergeCell ref="C236:K236"/>
    <mergeCell ref="C237:K237"/>
    <mergeCell ref="C226:K226"/>
    <mergeCell ref="C227:K227"/>
    <mergeCell ref="C228:K228"/>
    <mergeCell ref="C229:K229"/>
    <mergeCell ref="C230:K230"/>
    <mergeCell ref="C231:K231"/>
    <mergeCell ref="C219:E219"/>
    <mergeCell ref="C220:E220"/>
    <mergeCell ref="C221:N221"/>
    <mergeCell ref="C223:K223"/>
    <mergeCell ref="C224:K224"/>
    <mergeCell ref="C225:K225"/>
    <mergeCell ref="C213:E213"/>
    <mergeCell ref="C214:E214"/>
    <mergeCell ref="C215:E215"/>
    <mergeCell ref="C216:E216"/>
    <mergeCell ref="C217:E217"/>
    <mergeCell ref="C218:E218"/>
    <mergeCell ref="C207:N207"/>
    <mergeCell ref="C208:N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N205"/>
    <mergeCell ref="C206:E206"/>
    <mergeCell ref="C195:E195"/>
    <mergeCell ref="C196:E196"/>
    <mergeCell ref="C197:E197"/>
    <mergeCell ref="C198:E198"/>
    <mergeCell ref="C199:E199"/>
    <mergeCell ref="C200:E200"/>
    <mergeCell ref="C189:N189"/>
    <mergeCell ref="C190:E190"/>
    <mergeCell ref="C191:N191"/>
    <mergeCell ref="C192:N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C180:E180"/>
    <mergeCell ref="C181:E181"/>
    <mergeCell ref="C182:E182"/>
    <mergeCell ref="C171:N171"/>
    <mergeCell ref="C172:N172"/>
    <mergeCell ref="C173:N173"/>
    <mergeCell ref="C174:E174"/>
    <mergeCell ref="C175:N175"/>
    <mergeCell ref="C176:N176"/>
    <mergeCell ref="C165:E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N157"/>
    <mergeCell ref="C158:N158"/>
    <mergeCell ref="C147:E147"/>
    <mergeCell ref="C148:E148"/>
    <mergeCell ref="C149:E149"/>
    <mergeCell ref="C150:E150"/>
    <mergeCell ref="C151:E151"/>
    <mergeCell ref="C152:E152"/>
    <mergeCell ref="C141:E141"/>
    <mergeCell ref="C142:E142"/>
    <mergeCell ref="C143:N143"/>
    <mergeCell ref="C144:N144"/>
    <mergeCell ref="C145:E145"/>
    <mergeCell ref="C146:E146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N132"/>
    <mergeCell ref="C133:N133"/>
    <mergeCell ref="C134:E134"/>
    <mergeCell ref="C123:E123"/>
    <mergeCell ref="C124:E124"/>
    <mergeCell ref="C125:E125"/>
    <mergeCell ref="C126:E126"/>
    <mergeCell ref="C127:E127"/>
    <mergeCell ref="C128:E128"/>
    <mergeCell ref="C117:N117"/>
    <mergeCell ref="C118:N118"/>
    <mergeCell ref="C119:E119"/>
    <mergeCell ref="C120:E120"/>
    <mergeCell ref="C121:E121"/>
    <mergeCell ref="C122:E122"/>
    <mergeCell ref="C111:E111"/>
    <mergeCell ref="C112:E112"/>
    <mergeCell ref="C113:N113"/>
    <mergeCell ref="C114:N114"/>
    <mergeCell ref="C115:N115"/>
    <mergeCell ref="C116:E116"/>
    <mergeCell ref="C105:E105"/>
    <mergeCell ref="C106:E106"/>
    <mergeCell ref="C107:E107"/>
    <mergeCell ref="C108:E108"/>
    <mergeCell ref="C109:E109"/>
    <mergeCell ref="C110:E110"/>
    <mergeCell ref="C99:N99"/>
    <mergeCell ref="C100:N100"/>
    <mergeCell ref="C101:E101"/>
    <mergeCell ref="C102:E102"/>
    <mergeCell ref="C103:E103"/>
    <mergeCell ref="C104:E104"/>
    <mergeCell ref="C93:E93"/>
    <mergeCell ref="C94:E94"/>
    <mergeCell ref="C95:N95"/>
    <mergeCell ref="C96:N96"/>
    <mergeCell ref="C97:N97"/>
    <mergeCell ref="C98:E98"/>
    <mergeCell ref="C87:E87"/>
    <mergeCell ref="C88:E88"/>
    <mergeCell ref="C89:E89"/>
    <mergeCell ref="C90:E90"/>
    <mergeCell ref="C91:E91"/>
    <mergeCell ref="C92:E92"/>
    <mergeCell ref="C81:N81"/>
    <mergeCell ref="C82:N82"/>
    <mergeCell ref="C83:E83"/>
    <mergeCell ref="C84:E84"/>
    <mergeCell ref="C85:E85"/>
    <mergeCell ref="C86:E86"/>
    <mergeCell ref="C75:E75"/>
    <mergeCell ref="C76:E76"/>
    <mergeCell ref="C77:E77"/>
    <mergeCell ref="C78:E78"/>
    <mergeCell ref="C79:E79"/>
    <mergeCell ref="C80:E80"/>
    <mergeCell ref="C69:E69"/>
    <mergeCell ref="C70:E70"/>
    <mergeCell ref="C71:E71"/>
    <mergeCell ref="C72:E72"/>
    <mergeCell ref="C73:E73"/>
    <mergeCell ref="C74:E74"/>
    <mergeCell ref="C63:E63"/>
    <mergeCell ref="C64:N64"/>
    <mergeCell ref="C65:E65"/>
    <mergeCell ref="C66:N66"/>
    <mergeCell ref="C67:N67"/>
    <mergeCell ref="C68:E68"/>
    <mergeCell ref="C57:E57"/>
    <mergeCell ref="C58:E58"/>
    <mergeCell ref="C59:E59"/>
    <mergeCell ref="C60:E60"/>
    <mergeCell ref="C61:E61"/>
    <mergeCell ref="C62:E62"/>
    <mergeCell ref="C51:E51"/>
    <mergeCell ref="C52:E52"/>
    <mergeCell ref="C53:N53"/>
    <mergeCell ref="C54:N54"/>
    <mergeCell ref="C55:E55"/>
    <mergeCell ref="C56:E56"/>
    <mergeCell ref="C45:E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N43"/>
    <mergeCell ref="C44:N44"/>
    <mergeCell ref="C33:N33"/>
    <mergeCell ref="C34:N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461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7"/>
  <sheetViews>
    <sheetView topLeftCell="C343" zoomScale="115" zoomScaleNormal="115" workbookViewId="0">
      <selection activeCell="AI32" sqref="AI32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9" width="110.140625" style="137" hidden="1" customWidth="1"/>
    <col min="20" max="23" width="34.140625" style="137" hidden="1" customWidth="1"/>
    <col min="24" max="26" width="84.42578125" style="137" hidden="1" customWidth="1"/>
    <col min="27" max="27" width="110.140625" style="137" hidden="1" customWidth="1"/>
    <col min="28" max="30" width="84.42578125" style="137" hidden="1" customWidth="1"/>
    <col min="31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ht="33.75" x14ac:dyDescent="0.2">
      <c r="A5" s="135" t="s">
        <v>190</v>
      </c>
      <c r="B5" s="136"/>
      <c r="D5" s="904" t="s">
        <v>508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508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23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31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3459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53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3460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801.58</v>
      </c>
      <c r="D20" s="148" t="s">
        <v>3461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287.99</v>
      </c>
      <c r="D22" s="148" t="s">
        <v>3462</v>
      </c>
      <c r="E22" s="135" t="s">
        <v>206</v>
      </c>
      <c r="G22" s="132" t="s">
        <v>209</v>
      </c>
      <c r="L22" s="147">
        <f>M22*7.3</f>
        <v>58.77</v>
      </c>
      <c r="M22" s="148" t="s">
        <v>3463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488.96</v>
      </c>
      <c r="D23" s="152" t="s">
        <v>3464</v>
      </c>
      <c r="E23" s="135" t="s">
        <v>206</v>
      </c>
      <c r="G23" s="132" t="s">
        <v>212</v>
      </c>
      <c r="L23" s="153"/>
      <c r="M23" s="153">
        <v>620.39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24.63</v>
      </c>
      <c r="D24" s="152" t="s">
        <v>3465</v>
      </c>
      <c r="E24" s="135" t="s">
        <v>206</v>
      </c>
      <c r="G24" s="132" t="s">
        <v>214</v>
      </c>
      <c r="L24" s="153"/>
      <c r="M24" s="153">
        <v>170.7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0</v>
      </c>
      <c r="D25" s="148" t="s">
        <v>211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5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2958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2958</v>
      </c>
    </row>
    <row r="32" spans="1:17" s="132" customFormat="1" ht="56.25" x14ac:dyDescent="0.2">
      <c r="A32" s="157" t="s">
        <v>225</v>
      </c>
      <c r="B32" s="158" t="s">
        <v>3466</v>
      </c>
      <c r="C32" s="917" t="s">
        <v>3467</v>
      </c>
      <c r="D32" s="917"/>
      <c r="E32" s="917"/>
      <c r="F32" s="159" t="s">
        <v>228</v>
      </c>
      <c r="G32" s="159" t="s">
        <v>31</v>
      </c>
      <c r="H32" s="159" t="s">
        <v>31</v>
      </c>
      <c r="I32" s="159" t="s">
        <v>3026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3467</v>
      </c>
    </row>
    <row r="33" spans="1:23" s="132" customFormat="1" x14ac:dyDescent="0.2">
      <c r="A33" s="163"/>
      <c r="B33" s="164"/>
      <c r="C33" s="904" t="s">
        <v>3468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3468</v>
      </c>
    </row>
    <row r="34" spans="1:23" s="132" customFormat="1" ht="33.75" x14ac:dyDescent="0.2">
      <c r="A34" s="165"/>
      <c r="B34" s="166" t="s">
        <v>822</v>
      </c>
      <c r="C34" s="904" t="s">
        <v>519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S34" s="137" t="s">
        <v>519</v>
      </c>
    </row>
    <row r="35" spans="1:23" s="132" customFormat="1" x14ac:dyDescent="0.2">
      <c r="A35" s="167"/>
      <c r="B35" s="166" t="s">
        <v>235</v>
      </c>
      <c r="C35" s="904" t="s">
        <v>236</v>
      </c>
      <c r="D35" s="904"/>
      <c r="E35" s="904"/>
      <c r="F35" s="168" t="s">
        <v>31</v>
      </c>
      <c r="G35" s="168" t="s">
        <v>31</v>
      </c>
      <c r="H35" s="168" t="s">
        <v>31</v>
      </c>
      <c r="I35" s="168" t="s">
        <v>31</v>
      </c>
      <c r="J35" s="169">
        <v>2335.1</v>
      </c>
      <c r="K35" s="168" t="s">
        <v>520</v>
      </c>
      <c r="L35" s="169">
        <v>525.4</v>
      </c>
      <c r="M35" s="170" t="s">
        <v>31</v>
      </c>
      <c r="N35" s="171" t="s">
        <v>31</v>
      </c>
      <c r="T35" s="137" t="s">
        <v>236</v>
      </c>
    </row>
    <row r="36" spans="1:23" s="132" customFormat="1" x14ac:dyDescent="0.2">
      <c r="A36" s="167"/>
      <c r="B36" s="166" t="s">
        <v>238</v>
      </c>
      <c r="C36" s="904" t="s">
        <v>239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256.5</v>
      </c>
      <c r="K36" s="168" t="s">
        <v>520</v>
      </c>
      <c r="L36" s="169">
        <v>57.71</v>
      </c>
      <c r="M36" s="170" t="s">
        <v>31</v>
      </c>
      <c r="N36" s="171" t="s">
        <v>31</v>
      </c>
      <c r="T36" s="137" t="s">
        <v>239</v>
      </c>
    </row>
    <row r="37" spans="1:23" s="132" customFormat="1" x14ac:dyDescent="0.2">
      <c r="A37" s="167"/>
      <c r="B37" s="166" t="s">
        <v>31</v>
      </c>
      <c r="C37" s="904" t="s">
        <v>240</v>
      </c>
      <c r="D37" s="904"/>
      <c r="E37" s="904"/>
      <c r="F37" s="168" t="s">
        <v>241</v>
      </c>
      <c r="G37" s="168" t="s">
        <v>356</v>
      </c>
      <c r="H37" s="168" t="s">
        <v>520</v>
      </c>
      <c r="I37" s="168" t="s">
        <v>3469</v>
      </c>
      <c r="J37" s="169" t="s">
        <v>31</v>
      </c>
      <c r="K37" s="168" t="s">
        <v>31</v>
      </c>
      <c r="L37" s="169" t="s">
        <v>31</v>
      </c>
      <c r="M37" s="170" t="s">
        <v>31</v>
      </c>
      <c r="N37" s="171" t="s">
        <v>31</v>
      </c>
      <c r="U37" s="137" t="s">
        <v>240</v>
      </c>
    </row>
    <row r="38" spans="1:23" s="132" customFormat="1" x14ac:dyDescent="0.2">
      <c r="A38" s="167"/>
      <c r="B38" s="166" t="s">
        <v>31</v>
      </c>
      <c r="C38" s="917" t="s">
        <v>244</v>
      </c>
      <c r="D38" s="917"/>
      <c r="E38" s="917"/>
      <c r="F38" s="159" t="s">
        <v>31</v>
      </c>
      <c r="G38" s="159" t="s">
        <v>31</v>
      </c>
      <c r="H38" s="159" t="s">
        <v>31</v>
      </c>
      <c r="I38" s="159" t="s">
        <v>31</v>
      </c>
      <c r="J38" s="160">
        <v>2335.1</v>
      </c>
      <c r="K38" s="159" t="s">
        <v>31</v>
      </c>
      <c r="L38" s="160">
        <v>525.4</v>
      </c>
      <c r="M38" s="161" t="s">
        <v>31</v>
      </c>
      <c r="N38" s="162" t="s">
        <v>31</v>
      </c>
      <c r="V38" s="137" t="s">
        <v>244</v>
      </c>
    </row>
    <row r="39" spans="1:23" s="132" customFormat="1" x14ac:dyDescent="0.2">
      <c r="A39" s="167"/>
      <c r="B39" s="166" t="s">
        <v>31</v>
      </c>
      <c r="C39" s="904" t="s">
        <v>245</v>
      </c>
      <c r="D39" s="904"/>
      <c r="E39" s="904"/>
      <c r="F39" s="168" t="s">
        <v>31</v>
      </c>
      <c r="G39" s="168" t="s">
        <v>31</v>
      </c>
      <c r="H39" s="168" t="s">
        <v>31</v>
      </c>
      <c r="I39" s="168" t="s">
        <v>31</v>
      </c>
      <c r="J39" s="169" t="s">
        <v>31</v>
      </c>
      <c r="K39" s="168" t="s">
        <v>31</v>
      </c>
      <c r="L39" s="169">
        <v>57.71</v>
      </c>
      <c r="M39" s="170" t="s">
        <v>31</v>
      </c>
      <c r="N39" s="171" t="s">
        <v>31</v>
      </c>
      <c r="U39" s="137" t="s">
        <v>245</v>
      </c>
    </row>
    <row r="40" spans="1:23" s="132" customFormat="1" ht="33.75" x14ac:dyDescent="0.2">
      <c r="A40" s="167"/>
      <c r="B40" s="166" t="s">
        <v>246</v>
      </c>
      <c r="C40" s="904" t="s">
        <v>247</v>
      </c>
      <c r="D40" s="904"/>
      <c r="E40" s="904"/>
      <c r="F40" s="168" t="s">
        <v>144</v>
      </c>
      <c r="G40" s="168" t="s">
        <v>248</v>
      </c>
      <c r="H40" s="168" t="s">
        <v>31</v>
      </c>
      <c r="I40" s="168" t="s">
        <v>248</v>
      </c>
      <c r="J40" s="169" t="s">
        <v>31</v>
      </c>
      <c r="K40" s="168" t="s">
        <v>31</v>
      </c>
      <c r="L40" s="169">
        <v>54.82</v>
      </c>
      <c r="M40" s="170" t="s">
        <v>31</v>
      </c>
      <c r="N40" s="171" t="s">
        <v>31</v>
      </c>
      <c r="U40" s="137" t="s">
        <v>247</v>
      </c>
    </row>
    <row r="41" spans="1:23" s="132" customFormat="1" ht="22.5" x14ac:dyDescent="0.2">
      <c r="A41" s="167"/>
      <c r="B41" s="166" t="s">
        <v>249</v>
      </c>
      <c r="C41" s="904" t="s">
        <v>250</v>
      </c>
      <c r="D41" s="904"/>
      <c r="E41" s="904"/>
      <c r="F41" s="168" t="s">
        <v>144</v>
      </c>
      <c r="G41" s="168" t="s">
        <v>251</v>
      </c>
      <c r="H41" s="168" t="s">
        <v>31</v>
      </c>
      <c r="I41" s="168" t="s">
        <v>251</v>
      </c>
      <c r="J41" s="169" t="s">
        <v>31</v>
      </c>
      <c r="K41" s="168" t="s">
        <v>31</v>
      </c>
      <c r="L41" s="169">
        <v>28.86</v>
      </c>
      <c r="M41" s="170" t="s">
        <v>31</v>
      </c>
      <c r="N41" s="171" t="s">
        <v>31</v>
      </c>
      <c r="U41" s="137" t="s">
        <v>250</v>
      </c>
    </row>
    <row r="42" spans="1:23" s="132" customFormat="1" x14ac:dyDescent="0.2">
      <c r="A42" s="172"/>
      <c r="B42" s="173"/>
      <c r="C42" s="918" t="s">
        <v>252</v>
      </c>
      <c r="D42" s="918"/>
      <c r="E42" s="918"/>
      <c r="F42" s="174" t="s">
        <v>31</v>
      </c>
      <c r="G42" s="174" t="s">
        <v>31</v>
      </c>
      <c r="H42" s="174" t="s">
        <v>31</v>
      </c>
      <c r="I42" s="174" t="s">
        <v>31</v>
      </c>
      <c r="J42" s="175" t="s">
        <v>31</v>
      </c>
      <c r="K42" s="174" t="s">
        <v>31</v>
      </c>
      <c r="L42" s="175">
        <v>609.08000000000004</v>
      </c>
      <c r="M42" s="161" t="s">
        <v>31</v>
      </c>
      <c r="N42" s="176" t="s">
        <v>31</v>
      </c>
      <c r="W42" s="137" t="s">
        <v>252</v>
      </c>
    </row>
    <row r="43" spans="1:23" s="132" customFormat="1" ht="45" x14ac:dyDescent="0.2">
      <c r="A43" s="157" t="s">
        <v>235</v>
      </c>
      <c r="B43" s="158" t="s">
        <v>263</v>
      </c>
      <c r="C43" s="917" t="s">
        <v>305</v>
      </c>
      <c r="D43" s="917"/>
      <c r="E43" s="917"/>
      <c r="F43" s="159" t="s">
        <v>265</v>
      </c>
      <c r="G43" s="159" t="s">
        <v>31</v>
      </c>
      <c r="H43" s="159" t="s">
        <v>31</v>
      </c>
      <c r="I43" s="159" t="s">
        <v>3470</v>
      </c>
      <c r="J43" s="160">
        <v>2.91</v>
      </c>
      <c r="K43" s="159" t="s">
        <v>31</v>
      </c>
      <c r="L43" s="160">
        <v>1021.41</v>
      </c>
      <c r="M43" s="161" t="s">
        <v>31</v>
      </c>
      <c r="N43" s="162" t="s">
        <v>31</v>
      </c>
      <c r="Q43" s="137" t="s">
        <v>305</v>
      </c>
    </row>
    <row r="44" spans="1:23" s="132" customFormat="1" x14ac:dyDescent="0.2">
      <c r="A44" s="163"/>
      <c r="B44" s="164"/>
      <c r="C44" s="904" t="s">
        <v>3471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R44" s="137" t="s">
        <v>3471</v>
      </c>
    </row>
    <row r="45" spans="1:23" s="132" customFormat="1" ht="45" x14ac:dyDescent="0.2">
      <c r="A45" s="157" t="s">
        <v>238</v>
      </c>
      <c r="B45" s="158" t="s">
        <v>3472</v>
      </c>
      <c r="C45" s="917" t="s">
        <v>3473</v>
      </c>
      <c r="D45" s="917"/>
      <c r="E45" s="917"/>
      <c r="F45" s="159" t="s">
        <v>228</v>
      </c>
      <c r="G45" s="159" t="s">
        <v>31</v>
      </c>
      <c r="H45" s="159" t="s">
        <v>31</v>
      </c>
      <c r="I45" s="159" t="s">
        <v>1644</v>
      </c>
      <c r="J45" s="160" t="s">
        <v>31</v>
      </c>
      <c r="K45" s="159" t="s">
        <v>31</v>
      </c>
      <c r="L45" s="160" t="s">
        <v>31</v>
      </c>
      <c r="M45" s="161" t="s">
        <v>31</v>
      </c>
      <c r="N45" s="162" t="s">
        <v>31</v>
      </c>
      <c r="Q45" s="137" t="s">
        <v>3473</v>
      </c>
    </row>
    <row r="46" spans="1:23" s="132" customFormat="1" x14ac:dyDescent="0.2">
      <c r="A46" s="163"/>
      <c r="B46" s="164"/>
      <c r="C46" s="904" t="s">
        <v>3474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R46" s="137" t="s">
        <v>3474</v>
      </c>
    </row>
    <row r="47" spans="1:23" s="132" customFormat="1" ht="33.75" x14ac:dyDescent="0.2">
      <c r="A47" s="165"/>
      <c r="B47" s="166" t="s">
        <v>822</v>
      </c>
      <c r="C47" s="904" t="s">
        <v>519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S47" s="137" t="s">
        <v>519</v>
      </c>
    </row>
    <row r="48" spans="1:23" s="132" customFormat="1" x14ac:dyDescent="0.2">
      <c r="A48" s="167"/>
      <c r="B48" s="166" t="s">
        <v>235</v>
      </c>
      <c r="C48" s="904" t="s">
        <v>236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1843.5</v>
      </c>
      <c r="K48" s="168" t="s">
        <v>520</v>
      </c>
      <c r="L48" s="169">
        <v>2073.94</v>
      </c>
      <c r="M48" s="170" t="s">
        <v>31</v>
      </c>
      <c r="N48" s="171" t="s">
        <v>31</v>
      </c>
      <c r="T48" s="137" t="s">
        <v>236</v>
      </c>
    </row>
    <row r="49" spans="1:23" s="132" customFormat="1" x14ac:dyDescent="0.2">
      <c r="A49" s="167"/>
      <c r="B49" s="166" t="s">
        <v>238</v>
      </c>
      <c r="C49" s="904" t="s">
        <v>239</v>
      </c>
      <c r="D49" s="904"/>
      <c r="E49" s="904"/>
      <c r="F49" s="168" t="s">
        <v>31</v>
      </c>
      <c r="G49" s="168" t="s">
        <v>31</v>
      </c>
      <c r="H49" s="168" t="s">
        <v>31</v>
      </c>
      <c r="I49" s="168" t="s">
        <v>31</v>
      </c>
      <c r="J49" s="169">
        <v>202.5</v>
      </c>
      <c r="K49" s="168" t="s">
        <v>520</v>
      </c>
      <c r="L49" s="169">
        <v>227.81</v>
      </c>
      <c r="M49" s="170" t="s">
        <v>31</v>
      </c>
      <c r="N49" s="171" t="s">
        <v>31</v>
      </c>
      <c r="T49" s="137" t="s">
        <v>239</v>
      </c>
    </row>
    <row r="50" spans="1:23" s="132" customFormat="1" x14ac:dyDescent="0.2">
      <c r="A50" s="167"/>
      <c r="B50" s="166" t="s">
        <v>31</v>
      </c>
      <c r="C50" s="904" t="s">
        <v>240</v>
      </c>
      <c r="D50" s="904"/>
      <c r="E50" s="904"/>
      <c r="F50" s="168" t="s">
        <v>241</v>
      </c>
      <c r="G50" s="168" t="s">
        <v>344</v>
      </c>
      <c r="H50" s="168" t="s">
        <v>520</v>
      </c>
      <c r="I50" s="168" t="s">
        <v>3475</v>
      </c>
      <c r="J50" s="169" t="s">
        <v>31</v>
      </c>
      <c r="K50" s="168" t="s">
        <v>31</v>
      </c>
      <c r="L50" s="169" t="s">
        <v>31</v>
      </c>
      <c r="M50" s="170" t="s">
        <v>31</v>
      </c>
      <c r="N50" s="171" t="s">
        <v>31</v>
      </c>
      <c r="U50" s="137" t="s">
        <v>240</v>
      </c>
    </row>
    <row r="51" spans="1:23" s="132" customFormat="1" x14ac:dyDescent="0.2">
      <c r="A51" s="167"/>
      <c r="B51" s="166" t="s">
        <v>31</v>
      </c>
      <c r="C51" s="917" t="s">
        <v>244</v>
      </c>
      <c r="D51" s="917"/>
      <c r="E51" s="917"/>
      <c r="F51" s="159" t="s">
        <v>31</v>
      </c>
      <c r="G51" s="159" t="s">
        <v>31</v>
      </c>
      <c r="H51" s="159" t="s">
        <v>31</v>
      </c>
      <c r="I51" s="159" t="s">
        <v>31</v>
      </c>
      <c r="J51" s="160">
        <v>1843.5</v>
      </c>
      <c r="K51" s="159" t="s">
        <v>31</v>
      </c>
      <c r="L51" s="160">
        <v>2073.94</v>
      </c>
      <c r="M51" s="161" t="s">
        <v>31</v>
      </c>
      <c r="N51" s="162" t="s">
        <v>31</v>
      </c>
      <c r="V51" s="137" t="s">
        <v>244</v>
      </c>
    </row>
    <row r="52" spans="1:23" s="132" customFormat="1" x14ac:dyDescent="0.2">
      <c r="A52" s="167"/>
      <c r="B52" s="166" t="s">
        <v>31</v>
      </c>
      <c r="C52" s="904" t="s">
        <v>245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 t="s">
        <v>31</v>
      </c>
      <c r="K52" s="168" t="s">
        <v>31</v>
      </c>
      <c r="L52" s="169">
        <v>227.81</v>
      </c>
      <c r="M52" s="170" t="s">
        <v>31</v>
      </c>
      <c r="N52" s="171" t="s">
        <v>31</v>
      </c>
      <c r="U52" s="137" t="s">
        <v>245</v>
      </c>
    </row>
    <row r="53" spans="1:23" s="132" customFormat="1" ht="33.75" x14ac:dyDescent="0.2">
      <c r="A53" s="167"/>
      <c r="B53" s="166" t="s">
        <v>246</v>
      </c>
      <c r="C53" s="904" t="s">
        <v>247</v>
      </c>
      <c r="D53" s="904"/>
      <c r="E53" s="904"/>
      <c r="F53" s="168" t="s">
        <v>144</v>
      </c>
      <c r="G53" s="168" t="s">
        <v>248</v>
      </c>
      <c r="H53" s="168" t="s">
        <v>31</v>
      </c>
      <c r="I53" s="168" t="s">
        <v>248</v>
      </c>
      <c r="J53" s="169" t="s">
        <v>31</v>
      </c>
      <c r="K53" s="168" t="s">
        <v>31</v>
      </c>
      <c r="L53" s="169">
        <v>216.42</v>
      </c>
      <c r="M53" s="170" t="s">
        <v>31</v>
      </c>
      <c r="N53" s="171" t="s">
        <v>31</v>
      </c>
      <c r="U53" s="137" t="s">
        <v>247</v>
      </c>
    </row>
    <row r="54" spans="1:23" s="132" customFormat="1" ht="22.5" x14ac:dyDescent="0.2">
      <c r="A54" s="167"/>
      <c r="B54" s="166" t="s">
        <v>249</v>
      </c>
      <c r="C54" s="904" t="s">
        <v>250</v>
      </c>
      <c r="D54" s="904"/>
      <c r="E54" s="904"/>
      <c r="F54" s="168" t="s">
        <v>144</v>
      </c>
      <c r="G54" s="168" t="s">
        <v>251</v>
      </c>
      <c r="H54" s="168" t="s">
        <v>31</v>
      </c>
      <c r="I54" s="168" t="s">
        <v>251</v>
      </c>
      <c r="J54" s="169" t="s">
        <v>31</v>
      </c>
      <c r="K54" s="168" t="s">
        <v>31</v>
      </c>
      <c r="L54" s="169">
        <v>113.91</v>
      </c>
      <c r="M54" s="170" t="s">
        <v>31</v>
      </c>
      <c r="N54" s="171" t="s">
        <v>31</v>
      </c>
      <c r="U54" s="137" t="s">
        <v>250</v>
      </c>
    </row>
    <row r="55" spans="1:23" s="132" customFormat="1" x14ac:dyDescent="0.2">
      <c r="A55" s="172"/>
      <c r="B55" s="173"/>
      <c r="C55" s="918" t="s">
        <v>252</v>
      </c>
      <c r="D55" s="918"/>
      <c r="E55" s="918"/>
      <c r="F55" s="174" t="s">
        <v>31</v>
      </c>
      <c r="G55" s="174" t="s">
        <v>31</v>
      </c>
      <c r="H55" s="174" t="s">
        <v>31</v>
      </c>
      <c r="I55" s="174" t="s">
        <v>31</v>
      </c>
      <c r="J55" s="175" t="s">
        <v>31</v>
      </c>
      <c r="K55" s="174" t="s">
        <v>31</v>
      </c>
      <c r="L55" s="175">
        <v>2404.27</v>
      </c>
      <c r="M55" s="161" t="s">
        <v>31</v>
      </c>
      <c r="N55" s="176" t="s">
        <v>31</v>
      </c>
      <c r="W55" s="137" t="s">
        <v>252</v>
      </c>
    </row>
    <row r="56" spans="1:23" s="132" customFormat="1" ht="33.75" x14ac:dyDescent="0.2">
      <c r="A56" s="157" t="s">
        <v>256</v>
      </c>
      <c r="B56" s="158" t="s">
        <v>3298</v>
      </c>
      <c r="C56" s="917" t="s">
        <v>3299</v>
      </c>
      <c r="D56" s="917"/>
      <c r="E56" s="917"/>
      <c r="F56" s="159" t="s">
        <v>386</v>
      </c>
      <c r="G56" s="159" t="s">
        <v>31</v>
      </c>
      <c r="H56" s="159" t="s">
        <v>31</v>
      </c>
      <c r="I56" s="159" t="s">
        <v>3476</v>
      </c>
      <c r="J56" s="160" t="s">
        <v>31</v>
      </c>
      <c r="K56" s="159" t="s">
        <v>31</v>
      </c>
      <c r="L56" s="160" t="s">
        <v>31</v>
      </c>
      <c r="M56" s="161" t="s">
        <v>31</v>
      </c>
      <c r="N56" s="162" t="s">
        <v>31</v>
      </c>
      <c r="Q56" s="137" t="s">
        <v>3299</v>
      </c>
    </row>
    <row r="57" spans="1:23" s="132" customFormat="1" x14ac:dyDescent="0.2">
      <c r="A57" s="163"/>
      <c r="B57" s="164"/>
      <c r="C57" s="904" t="s">
        <v>3477</v>
      </c>
      <c r="D57" s="904"/>
      <c r="E57" s="904"/>
      <c r="F57" s="904"/>
      <c r="G57" s="904"/>
      <c r="H57" s="904"/>
      <c r="I57" s="904"/>
      <c r="J57" s="904"/>
      <c r="K57" s="904"/>
      <c r="L57" s="904"/>
      <c r="M57" s="904"/>
      <c r="N57" s="912"/>
      <c r="R57" s="137" t="s">
        <v>3477</v>
      </c>
    </row>
    <row r="58" spans="1:23" s="132" customFormat="1" ht="22.5" x14ac:dyDescent="0.2">
      <c r="A58" s="165"/>
      <c r="B58" s="166" t="s">
        <v>2971</v>
      </c>
      <c r="C58" s="904" t="s">
        <v>2972</v>
      </c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12"/>
      <c r="S58" s="137" t="s">
        <v>2972</v>
      </c>
    </row>
    <row r="59" spans="1:23" s="132" customFormat="1" ht="33.75" x14ac:dyDescent="0.2">
      <c r="A59" s="165"/>
      <c r="B59" s="166" t="s">
        <v>822</v>
      </c>
      <c r="C59" s="904" t="s">
        <v>519</v>
      </c>
      <c r="D59" s="904"/>
      <c r="E59" s="904"/>
      <c r="F59" s="904"/>
      <c r="G59" s="904"/>
      <c r="H59" s="904"/>
      <c r="I59" s="904"/>
      <c r="J59" s="904"/>
      <c r="K59" s="904"/>
      <c r="L59" s="904"/>
      <c r="M59" s="904"/>
      <c r="N59" s="912"/>
      <c r="S59" s="137" t="s">
        <v>519</v>
      </c>
    </row>
    <row r="60" spans="1:23" s="132" customFormat="1" x14ac:dyDescent="0.2">
      <c r="A60" s="167"/>
      <c r="B60" s="166" t="s">
        <v>225</v>
      </c>
      <c r="C60" s="904" t="s">
        <v>255</v>
      </c>
      <c r="D60" s="904"/>
      <c r="E60" s="904"/>
      <c r="F60" s="168" t="s">
        <v>31</v>
      </c>
      <c r="G60" s="168" t="s">
        <v>31</v>
      </c>
      <c r="H60" s="168" t="s">
        <v>31</v>
      </c>
      <c r="I60" s="168" t="s">
        <v>31</v>
      </c>
      <c r="J60" s="169">
        <v>1201.2</v>
      </c>
      <c r="K60" s="168" t="s">
        <v>237</v>
      </c>
      <c r="L60" s="169">
        <v>476.76</v>
      </c>
      <c r="M60" s="170" t="s">
        <v>31</v>
      </c>
      <c r="N60" s="171" t="s">
        <v>31</v>
      </c>
      <c r="T60" s="137" t="s">
        <v>255</v>
      </c>
    </row>
    <row r="61" spans="1:23" s="132" customFormat="1" x14ac:dyDescent="0.2">
      <c r="A61" s="167"/>
      <c r="B61" s="166" t="s">
        <v>31</v>
      </c>
      <c r="C61" s="904" t="s">
        <v>258</v>
      </c>
      <c r="D61" s="904"/>
      <c r="E61" s="904"/>
      <c r="F61" s="168" t="s">
        <v>241</v>
      </c>
      <c r="G61" s="168" t="s">
        <v>2289</v>
      </c>
      <c r="H61" s="168" t="s">
        <v>237</v>
      </c>
      <c r="I61" s="168" t="s">
        <v>3478</v>
      </c>
      <c r="J61" s="169" t="s">
        <v>31</v>
      </c>
      <c r="K61" s="168" t="s">
        <v>31</v>
      </c>
      <c r="L61" s="169" t="s">
        <v>31</v>
      </c>
      <c r="M61" s="170" t="s">
        <v>31</v>
      </c>
      <c r="N61" s="171" t="s">
        <v>31</v>
      </c>
      <c r="U61" s="137" t="s">
        <v>258</v>
      </c>
    </row>
    <row r="62" spans="1:23" s="132" customFormat="1" x14ac:dyDescent="0.2">
      <c r="A62" s="167"/>
      <c r="B62" s="166" t="s">
        <v>31</v>
      </c>
      <c r="C62" s="917" t="s">
        <v>244</v>
      </c>
      <c r="D62" s="917"/>
      <c r="E62" s="917"/>
      <c r="F62" s="159" t="s">
        <v>31</v>
      </c>
      <c r="G62" s="159" t="s">
        <v>31</v>
      </c>
      <c r="H62" s="159" t="s">
        <v>31</v>
      </c>
      <c r="I62" s="159" t="s">
        <v>31</v>
      </c>
      <c r="J62" s="160">
        <v>1201.2</v>
      </c>
      <c r="K62" s="159" t="s">
        <v>31</v>
      </c>
      <c r="L62" s="160">
        <v>476.76</v>
      </c>
      <c r="M62" s="161" t="s">
        <v>31</v>
      </c>
      <c r="N62" s="162" t="s">
        <v>31</v>
      </c>
      <c r="V62" s="137" t="s">
        <v>244</v>
      </c>
    </row>
    <row r="63" spans="1:23" s="132" customFormat="1" x14ac:dyDescent="0.2">
      <c r="A63" s="167"/>
      <c r="B63" s="166" t="s">
        <v>31</v>
      </c>
      <c r="C63" s="904" t="s">
        <v>245</v>
      </c>
      <c r="D63" s="904"/>
      <c r="E63" s="904"/>
      <c r="F63" s="168" t="s">
        <v>31</v>
      </c>
      <c r="G63" s="168" t="s">
        <v>31</v>
      </c>
      <c r="H63" s="168" t="s">
        <v>31</v>
      </c>
      <c r="I63" s="168" t="s">
        <v>31</v>
      </c>
      <c r="J63" s="169" t="s">
        <v>31</v>
      </c>
      <c r="K63" s="168" t="s">
        <v>31</v>
      </c>
      <c r="L63" s="169">
        <v>476.76</v>
      </c>
      <c r="M63" s="170" t="s">
        <v>31</v>
      </c>
      <c r="N63" s="171" t="s">
        <v>31</v>
      </c>
      <c r="U63" s="137" t="s">
        <v>245</v>
      </c>
    </row>
    <row r="64" spans="1:23" s="132" customFormat="1" ht="22.5" x14ac:dyDescent="0.2">
      <c r="A64" s="167"/>
      <c r="B64" s="166" t="s">
        <v>2975</v>
      </c>
      <c r="C64" s="904" t="s">
        <v>2976</v>
      </c>
      <c r="D64" s="904"/>
      <c r="E64" s="904"/>
      <c r="F64" s="168" t="s">
        <v>144</v>
      </c>
      <c r="G64" s="168" t="s">
        <v>537</v>
      </c>
      <c r="H64" s="168" t="s">
        <v>31</v>
      </c>
      <c r="I64" s="168" t="s">
        <v>537</v>
      </c>
      <c r="J64" s="169" t="s">
        <v>31</v>
      </c>
      <c r="K64" s="168" t="s">
        <v>31</v>
      </c>
      <c r="L64" s="169">
        <v>381.41</v>
      </c>
      <c r="M64" s="170" t="s">
        <v>31</v>
      </c>
      <c r="N64" s="171" t="s">
        <v>31</v>
      </c>
      <c r="U64" s="137" t="s">
        <v>2976</v>
      </c>
    </row>
    <row r="65" spans="1:23" s="132" customFormat="1" ht="22.5" x14ac:dyDescent="0.2">
      <c r="A65" s="167"/>
      <c r="B65" s="166" t="s">
        <v>2977</v>
      </c>
      <c r="C65" s="904" t="s">
        <v>2978</v>
      </c>
      <c r="D65" s="904"/>
      <c r="E65" s="904"/>
      <c r="F65" s="168" t="s">
        <v>144</v>
      </c>
      <c r="G65" s="168" t="s">
        <v>1606</v>
      </c>
      <c r="H65" s="168" t="s">
        <v>31</v>
      </c>
      <c r="I65" s="168" t="s">
        <v>1606</v>
      </c>
      <c r="J65" s="169" t="s">
        <v>31</v>
      </c>
      <c r="K65" s="168" t="s">
        <v>31</v>
      </c>
      <c r="L65" s="169">
        <v>214.54</v>
      </c>
      <c r="M65" s="170" t="s">
        <v>31</v>
      </c>
      <c r="N65" s="171" t="s">
        <v>31</v>
      </c>
      <c r="U65" s="137" t="s">
        <v>2978</v>
      </c>
    </row>
    <row r="66" spans="1:23" s="132" customFormat="1" x14ac:dyDescent="0.2">
      <c r="A66" s="172"/>
      <c r="B66" s="173"/>
      <c r="C66" s="918" t="s">
        <v>252</v>
      </c>
      <c r="D66" s="918"/>
      <c r="E66" s="918"/>
      <c r="F66" s="174" t="s">
        <v>31</v>
      </c>
      <c r="G66" s="174" t="s">
        <v>31</v>
      </c>
      <c r="H66" s="174" t="s">
        <v>31</v>
      </c>
      <c r="I66" s="174" t="s">
        <v>31</v>
      </c>
      <c r="J66" s="175" t="s">
        <v>31</v>
      </c>
      <c r="K66" s="174" t="s">
        <v>31</v>
      </c>
      <c r="L66" s="175">
        <v>1072.71</v>
      </c>
      <c r="M66" s="161" t="s">
        <v>31</v>
      </c>
      <c r="N66" s="176" t="s">
        <v>31</v>
      </c>
      <c r="W66" s="137" t="s">
        <v>252</v>
      </c>
    </row>
    <row r="67" spans="1:23" s="132" customFormat="1" ht="22.5" x14ac:dyDescent="0.2">
      <c r="A67" s="157" t="s">
        <v>285</v>
      </c>
      <c r="B67" s="158" t="s">
        <v>3113</v>
      </c>
      <c r="C67" s="917" t="s">
        <v>3114</v>
      </c>
      <c r="D67" s="917"/>
      <c r="E67" s="917"/>
      <c r="F67" s="159" t="s">
        <v>650</v>
      </c>
      <c r="G67" s="159" t="s">
        <v>31</v>
      </c>
      <c r="H67" s="159" t="s">
        <v>31</v>
      </c>
      <c r="I67" s="159" t="s">
        <v>351</v>
      </c>
      <c r="J67" s="160" t="s">
        <v>31</v>
      </c>
      <c r="K67" s="159" t="s">
        <v>31</v>
      </c>
      <c r="L67" s="160" t="s">
        <v>31</v>
      </c>
      <c r="M67" s="161" t="s">
        <v>31</v>
      </c>
      <c r="N67" s="162" t="s">
        <v>31</v>
      </c>
      <c r="Q67" s="137" t="s">
        <v>3114</v>
      </c>
    </row>
    <row r="68" spans="1:23" s="132" customFormat="1" x14ac:dyDescent="0.2">
      <c r="A68" s="163"/>
      <c r="B68" s="164"/>
      <c r="C68" s="904" t="s">
        <v>3479</v>
      </c>
      <c r="D68" s="904"/>
      <c r="E68" s="904"/>
      <c r="F68" s="904"/>
      <c r="G68" s="904"/>
      <c r="H68" s="904"/>
      <c r="I68" s="904"/>
      <c r="J68" s="904"/>
      <c r="K68" s="904"/>
      <c r="L68" s="904"/>
      <c r="M68" s="904"/>
      <c r="N68" s="912"/>
      <c r="R68" s="137" t="s">
        <v>3479</v>
      </c>
    </row>
    <row r="69" spans="1:23" s="132" customFormat="1" ht="33.75" x14ac:dyDescent="0.2">
      <c r="A69" s="165"/>
      <c r="B69" s="166" t="s">
        <v>822</v>
      </c>
      <c r="C69" s="904" t="s">
        <v>519</v>
      </c>
      <c r="D69" s="904"/>
      <c r="E69" s="904"/>
      <c r="F69" s="904"/>
      <c r="G69" s="904"/>
      <c r="H69" s="904"/>
      <c r="I69" s="904"/>
      <c r="J69" s="904"/>
      <c r="K69" s="904"/>
      <c r="L69" s="904"/>
      <c r="M69" s="904"/>
      <c r="N69" s="912"/>
      <c r="S69" s="137" t="s">
        <v>519</v>
      </c>
    </row>
    <row r="70" spans="1:23" s="132" customFormat="1" x14ac:dyDescent="0.2">
      <c r="A70" s="167"/>
      <c r="B70" s="166" t="s">
        <v>225</v>
      </c>
      <c r="C70" s="904" t="s">
        <v>255</v>
      </c>
      <c r="D70" s="904"/>
      <c r="E70" s="904"/>
      <c r="F70" s="168" t="s">
        <v>31</v>
      </c>
      <c r="G70" s="168" t="s">
        <v>31</v>
      </c>
      <c r="H70" s="168" t="s">
        <v>31</v>
      </c>
      <c r="I70" s="168" t="s">
        <v>31</v>
      </c>
      <c r="J70" s="169">
        <v>49.82</v>
      </c>
      <c r="K70" s="168" t="s">
        <v>520</v>
      </c>
      <c r="L70" s="169">
        <v>1120.95</v>
      </c>
      <c r="M70" s="170" t="s">
        <v>31</v>
      </c>
      <c r="N70" s="171" t="s">
        <v>31</v>
      </c>
      <c r="T70" s="137" t="s">
        <v>255</v>
      </c>
    </row>
    <row r="71" spans="1:23" s="132" customFormat="1" x14ac:dyDescent="0.2">
      <c r="A71" s="167"/>
      <c r="B71" s="166" t="s">
        <v>235</v>
      </c>
      <c r="C71" s="904" t="s">
        <v>236</v>
      </c>
      <c r="D71" s="904"/>
      <c r="E71" s="904"/>
      <c r="F71" s="168" t="s">
        <v>31</v>
      </c>
      <c r="G71" s="168" t="s">
        <v>31</v>
      </c>
      <c r="H71" s="168" t="s">
        <v>31</v>
      </c>
      <c r="I71" s="168" t="s">
        <v>31</v>
      </c>
      <c r="J71" s="169">
        <v>256.27</v>
      </c>
      <c r="K71" s="168" t="s">
        <v>520</v>
      </c>
      <c r="L71" s="169">
        <v>5766.08</v>
      </c>
      <c r="M71" s="170" t="s">
        <v>31</v>
      </c>
      <c r="N71" s="171" t="s">
        <v>31</v>
      </c>
      <c r="T71" s="137" t="s">
        <v>236</v>
      </c>
    </row>
    <row r="72" spans="1:23" s="132" customFormat="1" x14ac:dyDescent="0.2">
      <c r="A72" s="167"/>
      <c r="B72" s="166" t="s">
        <v>238</v>
      </c>
      <c r="C72" s="904" t="s">
        <v>239</v>
      </c>
      <c r="D72" s="904"/>
      <c r="E72" s="904"/>
      <c r="F72" s="168" t="s">
        <v>31</v>
      </c>
      <c r="G72" s="168" t="s">
        <v>31</v>
      </c>
      <c r="H72" s="168" t="s">
        <v>31</v>
      </c>
      <c r="I72" s="168" t="s">
        <v>31</v>
      </c>
      <c r="J72" s="169">
        <v>45.24</v>
      </c>
      <c r="K72" s="168" t="s">
        <v>520</v>
      </c>
      <c r="L72" s="169">
        <v>1017.9</v>
      </c>
      <c r="M72" s="170" t="s">
        <v>31</v>
      </c>
      <c r="N72" s="171" t="s">
        <v>31</v>
      </c>
      <c r="T72" s="137" t="s">
        <v>239</v>
      </c>
    </row>
    <row r="73" spans="1:23" s="132" customFormat="1" x14ac:dyDescent="0.2">
      <c r="A73" s="167"/>
      <c r="B73" s="166" t="s">
        <v>256</v>
      </c>
      <c r="C73" s="904" t="s">
        <v>257</v>
      </c>
      <c r="D73" s="904"/>
      <c r="E73" s="904"/>
      <c r="F73" s="168" t="s">
        <v>31</v>
      </c>
      <c r="G73" s="168" t="s">
        <v>31</v>
      </c>
      <c r="H73" s="168" t="s">
        <v>31</v>
      </c>
      <c r="I73" s="168" t="s">
        <v>31</v>
      </c>
      <c r="J73" s="169">
        <v>1</v>
      </c>
      <c r="K73" s="168" t="s">
        <v>31</v>
      </c>
      <c r="L73" s="169">
        <v>18</v>
      </c>
      <c r="M73" s="170" t="s">
        <v>31</v>
      </c>
      <c r="N73" s="171" t="s">
        <v>31</v>
      </c>
      <c r="T73" s="137" t="s">
        <v>257</v>
      </c>
    </row>
    <row r="74" spans="1:23" s="132" customFormat="1" x14ac:dyDescent="0.2">
      <c r="A74" s="167"/>
      <c r="B74" s="166" t="s">
        <v>31</v>
      </c>
      <c r="C74" s="904" t="s">
        <v>258</v>
      </c>
      <c r="D74" s="904"/>
      <c r="E74" s="904"/>
      <c r="F74" s="168" t="s">
        <v>241</v>
      </c>
      <c r="G74" s="168" t="s">
        <v>697</v>
      </c>
      <c r="H74" s="168" t="s">
        <v>520</v>
      </c>
      <c r="I74" s="168" t="s">
        <v>3480</v>
      </c>
      <c r="J74" s="169" t="s">
        <v>31</v>
      </c>
      <c r="K74" s="168" t="s">
        <v>31</v>
      </c>
      <c r="L74" s="169" t="s">
        <v>31</v>
      </c>
      <c r="M74" s="170" t="s">
        <v>31</v>
      </c>
      <c r="N74" s="171" t="s">
        <v>31</v>
      </c>
      <c r="U74" s="137" t="s">
        <v>258</v>
      </c>
    </row>
    <row r="75" spans="1:23" s="132" customFormat="1" x14ac:dyDescent="0.2">
      <c r="A75" s="167"/>
      <c r="B75" s="166" t="s">
        <v>31</v>
      </c>
      <c r="C75" s="904" t="s">
        <v>240</v>
      </c>
      <c r="D75" s="904"/>
      <c r="E75" s="904"/>
      <c r="F75" s="168" t="s">
        <v>241</v>
      </c>
      <c r="G75" s="168" t="s">
        <v>1490</v>
      </c>
      <c r="H75" s="168" t="s">
        <v>520</v>
      </c>
      <c r="I75" s="168" t="s">
        <v>3481</v>
      </c>
      <c r="J75" s="169" t="s">
        <v>31</v>
      </c>
      <c r="K75" s="168" t="s">
        <v>31</v>
      </c>
      <c r="L75" s="169" t="s">
        <v>31</v>
      </c>
      <c r="M75" s="170" t="s">
        <v>31</v>
      </c>
      <c r="N75" s="171" t="s">
        <v>31</v>
      </c>
      <c r="U75" s="137" t="s">
        <v>240</v>
      </c>
    </row>
    <row r="76" spans="1:23" s="132" customFormat="1" x14ac:dyDescent="0.2">
      <c r="A76" s="167"/>
      <c r="B76" s="166" t="s">
        <v>31</v>
      </c>
      <c r="C76" s="917" t="s">
        <v>244</v>
      </c>
      <c r="D76" s="917"/>
      <c r="E76" s="917"/>
      <c r="F76" s="159" t="s">
        <v>31</v>
      </c>
      <c r="G76" s="159" t="s">
        <v>31</v>
      </c>
      <c r="H76" s="159" t="s">
        <v>31</v>
      </c>
      <c r="I76" s="159" t="s">
        <v>31</v>
      </c>
      <c r="J76" s="160">
        <v>307.08999999999997</v>
      </c>
      <c r="K76" s="159" t="s">
        <v>31</v>
      </c>
      <c r="L76" s="160">
        <v>6905.03</v>
      </c>
      <c r="M76" s="161" t="s">
        <v>31</v>
      </c>
      <c r="N76" s="162" t="s">
        <v>31</v>
      </c>
      <c r="V76" s="137" t="s">
        <v>244</v>
      </c>
    </row>
    <row r="77" spans="1:23" s="132" customFormat="1" x14ac:dyDescent="0.2">
      <c r="A77" s="167"/>
      <c r="B77" s="166" t="s">
        <v>31</v>
      </c>
      <c r="C77" s="904" t="s">
        <v>245</v>
      </c>
      <c r="D77" s="904"/>
      <c r="E77" s="904"/>
      <c r="F77" s="168" t="s">
        <v>31</v>
      </c>
      <c r="G77" s="168" t="s">
        <v>31</v>
      </c>
      <c r="H77" s="168" t="s">
        <v>31</v>
      </c>
      <c r="I77" s="168" t="s">
        <v>31</v>
      </c>
      <c r="J77" s="169" t="s">
        <v>31</v>
      </c>
      <c r="K77" s="168" t="s">
        <v>31</v>
      </c>
      <c r="L77" s="169">
        <v>2138.85</v>
      </c>
      <c r="M77" s="170" t="s">
        <v>31</v>
      </c>
      <c r="N77" s="171" t="s">
        <v>31</v>
      </c>
      <c r="U77" s="137" t="s">
        <v>245</v>
      </c>
    </row>
    <row r="78" spans="1:23" s="132" customFormat="1" ht="22.5" x14ac:dyDescent="0.2">
      <c r="A78" s="167"/>
      <c r="B78" s="166" t="s">
        <v>892</v>
      </c>
      <c r="C78" s="904" t="s">
        <v>893</v>
      </c>
      <c r="D78" s="904"/>
      <c r="E78" s="904"/>
      <c r="F78" s="168" t="s">
        <v>144</v>
      </c>
      <c r="G78" s="168" t="s">
        <v>248</v>
      </c>
      <c r="H78" s="168" t="s">
        <v>31</v>
      </c>
      <c r="I78" s="168" t="s">
        <v>248</v>
      </c>
      <c r="J78" s="169" t="s">
        <v>31</v>
      </c>
      <c r="K78" s="168" t="s">
        <v>31</v>
      </c>
      <c r="L78" s="169">
        <v>2031.91</v>
      </c>
      <c r="M78" s="170" t="s">
        <v>31</v>
      </c>
      <c r="N78" s="171" t="s">
        <v>31</v>
      </c>
      <c r="U78" s="137" t="s">
        <v>893</v>
      </c>
    </row>
    <row r="79" spans="1:23" s="132" customFormat="1" ht="22.5" x14ac:dyDescent="0.2">
      <c r="A79" s="167"/>
      <c r="B79" s="166" t="s">
        <v>894</v>
      </c>
      <c r="C79" s="904" t="s">
        <v>895</v>
      </c>
      <c r="D79" s="904"/>
      <c r="E79" s="904"/>
      <c r="F79" s="168" t="s">
        <v>144</v>
      </c>
      <c r="G79" s="168" t="s">
        <v>554</v>
      </c>
      <c r="H79" s="168" t="s">
        <v>31</v>
      </c>
      <c r="I79" s="168" t="s">
        <v>554</v>
      </c>
      <c r="J79" s="169" t="s">
        <v>31</v>
      </c>
      <c r="K79" s="168" t="s">
        <v>31</v>
      </c>
      <c r="L79" s="169">
        <v>1390.25</v>
      </c>
      <c r="M79" s="170" t="s">
        <v>31</v>
      </c>
      <c r="N79" s="171" t="s">
        <v>31</v>
      </c>
      <c r="U79" s="137" t="s">
        <v>895</v>
      </c>
    </row>
    <row r="80" spans="1:23" s="132" customFormat="1" x14ac:dyDescent="0.2">
      <c r="A80" s="172"/>
      <c r="B80" s="173"/>
      <c r="C80" s="918" t="s">
        <v>252</v>
      </c>
      <c r="D80" s="918"/>
      <c r="E80" s="918"/>
      <c r="F80" s="174" t="s">
        <v>31</v>
      </c>
      <c r="G80" s="174" t="s">
        <v>31</v>
      </c>
      <c r="H80" s="174" t="s">
        <v>31</v>
      </c>
      <c r="I80" s="174" t="s">
        <v>31</v>
      </c>
      <c r="J80" s="175" t="s">
        <v>31</v>
      </c>
      <c r="K80" s="174" t="s">
        <v>31</v>
      </c>
      <c r="L80" s="175">
        <v>10327.19</v>
      </c>
      <c r="M80" s="161" t="s">
        <v>31</v>
      </c>
      <c r="N80" s="176" t="s">
        <v>31</v>
      </c>
      <c r="W80" s="137" t="s">
        <v>252</v>
      </c>
    </row>
    <row r="81" spans="1:23" s="132" customFormat="1" ht="33.75" x14ac:dyDescent="0.2">
      <c r="A81" s="157" t="s">
        <v>295</v>
      </c>
      <c r="B81" s="158" t="s">
        <v>601</v>
      </c>
      <c r="C81" s="917" t="s">
        <v>602</v>
      </c>
      <c r="D81" s="917"/>
      <c r="E81" s="917"/>
      <c r="F81" s="159" t="s">
        <v>401</v>
      </c>
      <c r="G81" s="159" t="s">
        <v>31</v>
      </c>
      <c r="H81" s="159" t="s">
        <v>31</v>
      </c>
      <c r="I81" s="159" t="s">
        <v>2367</v>
      </c>
      <c r="J81" s="160">
        <v>55.26</v>
      </c>
      <c r="K81" s="159" t="s">
        <v>31</v>
      </c>
      <c r="L81" s="160">
        <v>9946.7999999999993</v>
      </c>
      <c r="M81" s="161" t="s">
        <v>31</v>
      </c>
      <c r="N81" s="162" t="s">
        <v>31</v>
      </c>
      <c r="Q81" s="137" t="s">
        <v>602</v>
      </c>
    </row>
    <row r="82" spans="1:23" s="132" customFormat="1" ht="45" x14ac:dyDescent="0.2">
      <c r="A82" s="157" t="s">
        <v>304</v>
      </c>
      <c r="B82" s="158" t="s">
        <v>3482</v>
      </c>
      <c r="C82" s="917" t="s">
        <v>3483</v>
      </c>
      <c r="D82" s="917"/>
      <c r="E82" s="917"/>
      <c r="F82" s="159" t="s">
        <v>228</v>
      </c>
      <c r="G82" s="159" t="s">
        <v>31</v>
      </c>
      <c r="H82" s="159" t="s">
        <v>31</v>
      </c>
      <c r="I82" s="159" t="s">
        <v>3484</v>
      </c>
      <c r="J82" s="160" t="s">
        <v>31</v>
      </c>
      <c r="K82" s="159" t="s">
        <v>31</v>
      </c>
      <c r="L82" s="160" t="s">
        <v>31</v>
      </c>
      <c r="M82" s="161" t="s">
        <v>31</v>
      </c>
      <c r="N82" s="162" t="s">
        <v>31</v>
      </c>
      <c r="Q82" s="137" t="s">
        <v>3483</v>
      </c>
    </row>
    <row r="83" spans="1:23" s="132" customFormat="1" x14ac:dyDescent="0.2">
      <c r="A83" s="163"/>
      <c r="B83" s="164"/>
      <c r="C83" s="904" t="s">
        <v>3485</v>
      </c>
      <c r="D83" s="904"/>
      <c r="E83" s="904"/>
      <c r="F83" s="904"/>
      <c r="G83" s="904"/>
      <c r="H83" s="904"/>
      <c r="I83" s="904"/>
      <c r="J83" s="904"/>
      <c r="K83" s="904"/>
      <c r="L83" s="904"/>
      <c r="M83" s="904"/>
      <c r="N83" s="912"/>
      <c r="R83" s="137" t="s">
        <v>3485</v>
      </c>
    </row>
    <row r="84" spans="1:23" s="132" customFormat="1" ht="33.75" x14ac:dyDescent="0.2">
      <c r="A84" s="165"/>
      <c r="B84" s="166" t="s">
        <v>822</v>
      </c>
      <c r="C84" s="904" t="s">
        <v>519</v>
      </c>
      <c r="D84" s="904"/>
      <c r="E84" s="904"/>
      <c r="F84" s="904"/>
      <c r="G84" s="904"/>
      <c r="H84" s="904"/>
      <c r="I84" s="904"/>
      <c r="J84" s="904"/>
      <c r="K84" s="904"/>
      <c r="L84" s="904"/>
      <c r="M84" s="904"/>
      <c r="N84" s="912"/>
      <c r="S84" s="137" t="s">
        <v>519</v>
      </c>
    </row>
    <row r="85" spans="1:23" s="132" customFormat="1" x14ac:dyDescent="0.2">
      <c r="A85" s="167"/>
      <c r="B85" s="166" t="s">
        <v>235</v>
      </c>
      <c r="C85" s="904" t="s">
        <v>236</v>
      </c>
      <c r="D85" s="904"/>
      <c r="E85" s="904"/>
      <c r="F85" s="168" t="s">
        <v>31</v>
      </c>
      <c r="G85" s="168" t="s">
        <v>31</v>
      </c>
      <c r="H85" s="168" t="s">
        <v>31</v>
      </c>
      <c r="I85" s="168" t="s">
        <v>31</v>
      </c>
      <c r="J85" s="169">
        <v>239.02</v>
      </c>
      <c r="K85" s="168" t="s">
        <v>520</v>
      </c>
      <c r="L85" s="169">
        <v>276.8</v>
      </c>
      <c r="M85" s="170" t="s">
        <v>31</v>
      </c>
      <c r="N85" s="171" t="s">
        <v>31</v>
      </c>
      <c r="T85" s="137" t="s">
        <v>236</v>
      </c>
    </row>
    <row r="86" spans="1:23" s="132" customFormat="1" x14ac:dyDescent="0.2">
      <c r="A86" s="167"/>
      <c r="B86" s="166" t="s">
        <v>238</v>
      </c>
      <c r="C86" s="904" t="s">
        <v>239</v>
      </c>
      <c r="D86" s="904"/>
      <c r="E86" s="904"/>
      <c r="F86" s="168" t="s">
        <v>31</v>
      </c>
      <c r="G86" s="168" t="s">
        <v>31</v>
      </c>
      <c r="H86" s="168" t="s">
        <v>31</v>
      </c>
      <c r="I86" s="168" t="s">
        <v>31</v>
      </c>
      <c r="J86" s="169">
        <v>24.3</v>
      </c>
      <c r="K86" s="168" t="s">
        <v>520</v>
      </c>
      <c r="L86" s="169">
        <v>28.14</v>
      </c>
      <c r="M86" s="170" t="s">
        <v>31</v>
      </c>
      <c r="N86" s="171" t="s">
        <v>31</v>
      </c>
      <c r="T86" s="137" t="s">
        <v>239</v>
      </c>
    </row>
    <row r="87" spans="1:23" s="132" customFormat="1" x14ac:dyDescent="0.2">
      <c r="A87" s="167"/>
      <c r="B87" s="166" t="s">
        <v>31</v>
      </c>
      <c r="C87" s="904" t="s">
        <v>240</v>
      </c>
      <c r="D87" s="904"/>
      <c r="E87" s="904"/>
      <c r="F87" s="168" t="s">
        <v>241</v>
      </c>
      <c r="G87" s="168" t="s">
        <v>1184</v>
      </c>
      <c r="H87" s="168" t="s">
        <v>520</v>
      </c>
      <c r="I87" s="168" t="s">
        <v>3486</v>
      </c>
      <c r="J87" s="169" t="s">
        <v>31</v>
      </c>
      <c r="K87" s="168" t="s">
        <v>31</v>
      </c>
      <c r="L87" s="169" t="s">
        <v>31</v>
      </c>
      <c r="M87" s="170" t="s">
        <v>31</v>
      </c>
      <c r="N87" s="171" t="s">
        <v>31</v>
      </c>
      <c r="U87" s="137" t="s">
        <v>240</v>
      </c>
    </row>
    <row r="88" spans="1:23" s="132" customFormat="1" x14ac:dyDescent="0.2">
      <c r="A88" s="167"/>
      <c r="B88" s="166" t="s">
        <v>31</v>
      </c>
      <c r="C88" s="917" t="s">
        <v>244</v>
      </c>
      <c r="D88" s="917"/>
      <c r="E88" s="917"/>
      <c r="F88" s="159" t="s">
        <v>31</v>
      </c>
      <c r="G88" s="159" t="s">
        <v>31</v>
      </c>
      <c r="H88" s="159" t="s">
        <v>31</v>
      </c>
      <c r="I88" s="159" t="s">
        <v>31</v>
      </c>
      <c r="J88" s="160">
        <v>239.02</v>
      </c>
      <c r="K88" s="159" t="s">
        <v>31</v>
      </c>
      <c r="L88" s="160">
        <v>276.8</v>
      </c>
      <c r="M88" s="161" t="s">
        <v>31</v>
      </c>
      <c r="N88" s="162" t="s">
        <v>31</v>
      </c>
      <c r="V88" s="137" t="s">
        <v>244</v>
      </c>
    </row>
    <row r="89" spans="1:23" s="132" customFormat="1" x14ac:dyDescent="0.2">
      <c r="A89" s="167"/>
      <c r="B89" s="166" t="s">
        <v>31</v>
      </c>
      <c r="C89" s="904" t="s">
        <v>245</v>
      </c>
      <c r="D89" s="904"/>
      <c r="E89" s="904"/>
      <c r="F89" s="168" t="s">
        <v>31</v>
      </c>
      <c r="G89" s="168" t="s">
        <v>31</v>
      </c>
      <c r="H89" s="168" t="s">
        <v>31</v>
      </c>
      <c r="I89" s="168" t="s">
        <v>31</v>
      </c>
      <c r="J89" s="169" t="s">
        <v>31</v>
      </c>
      <c r="K89" s="168" t="s">
        <v>31</v>
      </c>
      <c r="L89" s="169">
        <v>28.14</v>
      </c>
      <c r="M89" s="170" t="s">
        <v>31</v>
      </c>
      <c r="N89" s="171" t="s">
        <v>31</v>
      </c>
      <c r="U89" s="137" t="s">
        <v>245</v>
      </c>
    </row>
    <row r="90" spans="1:23" s="132" customFormat="1" ht="33.75" x14ac:dyDescent="0.2">
      <c r="A90" s="167"/>
      <c r="B90" s="166" t="s">
        <v>246</v>
      </c>
      <c r="C90" s="904" t="s">
        <v>247</v>
      </c>
      <c r="D90" s="904"/>
      <c r="E90" s="904"/>
      <c r="F90" s="168" t="s">
        <v>144</v>
      </c>
      <c r="G90" s="168" t="s">
        <v>248</v>
      </c>
      <c r="H90" s="168" t="s">
        <v>31</v>
      </c>
      <c r="I90" s="168" t="s">
        <v>248</v>
      </c>
      <c r="J90" s="169" t="s">
        <v>31</v>
      </c>
      <c r="K90" s="168" t="s">
        <v>31</v>
      </c>
      <c r="L90" s="169">
        <v>26.73</v>
      </c>
      <c r="M90" s="170" t="s">
        <v>31</v>
      </c>
      <c r="N90" s="171" t="s">
        <v>31</v>
      </c>
      <c r="U90" s="137" t="s">
        <v>247</v>
      </c>
    </row>
    <row r="91" spans="1:23" s="132" customFormat="1" ht="22.5" x14ac:dyDescent="0.2">
      <c r="A91" s="167"/>
      <c r="B91" s="166" t="s">
        <v>249</v>
      </c>
      <c r="C91" s="904" t="s">
        <v>250</v>
      </c>
      <c r="D91" s="904"/>
      <c r="E91" s="904"/>
      <c r="F91" s="168" t="s">
        <v>144</v>
      </c>
      <c r="G91" s="168" t="s">
        <v>251</v>
      </c>
      <c r="H91" s="168" t="s">
        <v>31</v>
      </c>
      <c r="I91" s="168" t="s">
        <v>251</v>
      </c>
      <c r="J91" s="169" t="s">
        <v>31</v>
      </c>
      <c r="K91" s="168" t="s">
        <v>31</v>
      </c>
      <c r="L91" s="169">
        <v>14.07</v>
      </c>
      <c r="M91" s="170" t="s">
        <v>31</v>
      </c>
      <c r="N91" s="171" t="s">
        <v>31</v>
      </c>
      <c r="U91" s="137" t="s">
        <v>250</v>
      </c>
    </row>
    <row r="92" spans="1:23" s="132" customFormat="1" x14ac:dyDescent="0.2">
      <c r="A92" s="172"/>
      <c r="B92" s="173"/>
      <c r="C92" s="918" t="s">
        <v>252</v>
      </c>
      <c r="D92" s="918"/>
      <c r="E92" s="918"/>
      <c r="F92" s="174" t="s">
        <v>31</v>
      </c>
      <c r="G92" s="174" t="s">
        <v>31</v>
      </c>
      <c r="H92" s="174" t="s">
        <v>31</v>
      </c>
      <c r="I92" s="174" t="s">
        <v>31</v>
      </c>
      <c r="J92" s="175" t="s">
        <v>31</v>
      </c>
      <c r="K92" s="174" t="s">
        <v>31</v>
      </c>
      <c r="L92" s="175">
        <v>317.60000000000002</v>
      </c>
      <c r="M92" s="161" t="s">
        <v>31</v>
      </c>
      <c r="N92" s="176" t="s">
        <v>31</v>
      </c>
      <c r="W92" s="137" t="s">
        <v>252</v>
      </c>
    </row>
    <row r="93" spans="1:23" s="132" customFormat="1" ht="22.5" x14ac:dyDescent="0.2">
      <c r="A93" s="157" t="s">
        <v>309</v>
      </c>
      <c r="B93" s="158" t="s">
        <v>3487</v>
      </c>
      <c r="C93" s="917" t="s">
        <v>3488</v>
      </c>
      <c r="D93" s="917"/>
      <c r="E93" s="917"/>
      <c r="F93" s="159" t="s">
        <v>386</v>
      </c>
      <c r="G93" s="159" t="s">
        <v>31</v>
      </c>
      <c r="H93" s="159" t="s">
        <v>31</v>
      </c>
      <c r="I93" s="159" t="s">
        <v>3489</v>
      </c>
      <c r="J93" s="160" t="s">
        <v>31</v>
      </c>
      <c r="K93" s="159" t="s">
        <v>31</v>
      </c>
      <c r="L93" s="160" t="s">
        <v>31</v>
      </c>
      <c r="M93" s="161" t="s">
        <v>31</v>
      </c>
      <c r="N93" s="162" t="s">
        <v>31</v>
      </c>
      <c r="Q93" s="137" t="s">
        <v>3488</v>
      </c>
    </row>
    <row r="94" spans="1:23" s="132" customFormat="1" x14ac:dyDescent="0.2">
      <c r="A94" s="163"/>
      <c r="B94" s="164"/>
      <c r="C94" s="904" t="s">
        <v>3490</v>
      </c>
      <c r="D94" s="904"/>
      <c r="E94" s="904"/>
      <c r="F94" s="904"/>
      <c r="G94" s="904"/>
      <c r="H94" s="904"/>
      <c r="I94" s="904"/>
      <c r="J94" s="904"/>
      <c r="K94" s="904"/>
      <c r="L94" s="904"/>
      <c r="M94" s="904"/>
      <c r="N94" s="912"/>
      <c r="R94" s="137" t="s">
        <v>3490</v>
      </c>
    </row>
    <row r="95" spans="1:23" s="132" customFormat="1" ht="33.75" x14ac:dyDescent="0.2">
      <c r="A95" s="165"/>
      <c r="B95" s="166" t="s">
        <v>822</v>
      </c>
      <c r="C95" s="904" t="s">
        <v>519</v>
      </c>
      <c r="D95" s="904"/>
      <c r="E95" s="904"/>
      <c r="F95" s="904"/>
      <c r="G95" s="904"/>
      <c r="H95" s="904"/>
      <c r="I95" s="904"/>
      <c r="J95" s="904"/>
      <c r="K95" s="904"/>
      <c r="L95" s="904"/>
      <c r="M95" s="904"/>
      <c r="N95" s="912"/>
      <c r="S95" s="137" t="s">
        <v>519</v>
      </c>
    </row>
    <row r="96" spans="1:23" s="132" customFormat="1" x14ac:dyDescent="0.2">
      <c r="A96" s="167"/>
      <c r="B96" s="166" t="s">
        <v>225</v>
      </c>
      <c r="C96" s="904" t="s">
        <v>255</v>
      </c>
      <c r="D96" s="904"/>
      <c r="E96" s="904"/>
      <c r="F96" s="168" t="s">
        <v>31</v>
      </c>
      <c r="G96" s="168" t="s">
        <v>31</v>
      </c>
      <c r="H96" s="168" t="s">
        <v>31</v>
      </c>
      <c r="I96" s="168" t="s">
        <v>31</v>
      </c>
      <c r="J96" s="169">
        <v>106.88</v>
      </c>
      <c r="K96" s="168" t="s">
        <v>520</v>
      </c>
      <c r="L96" s="169">
        <v>1237.75</v>
      </c>
      <c r="M96" s="170" t="s">
        <v>31</v>
      </c>
      <c r="N96" s="171" t="s">
        <v>31</v>
      </c>
      <c r="T96" s="137" t="s">
        <v>255</v>
      </c>
    </row>
    <row r="97" spans="1:25" s="132" customFormat="1" x14ac:dyDescent="0.2">
      <c r="A97" s="167"/>
      <c r="B97" s="166" t="s">
        <v>235</v>
      </c>
      <c r="C97" s="904" t="s">
        <v>236</v>
      </c>
      <c r="D97" s="904"/>
      <c r="E97" s="904"/>
      <c r="F97" s="168" t="s">
        <v>31</v>
      </c>
      <c r="G97" s="168" t="s">
        <v>31</v>
      </c>
      <c r="H97" s="168" t="s">
        <v>31</v>
      </c>
      <c r="I97" s="168" t="s">
        <v>31</v>
      </c>
      <c r="J97" s="169">
        <v>241.58</v>
      </c>
      <c r="K97" s="168" t="s">
        <v>520</v>
      </c>
      <c r="L97" s="169">
        <v>2797.68</v>
      </c>
      <c r="M97" s="170" t="s">
        <v>31</v>
      </c>
      <c r="N97" s="171" t="s">
        <v>31</v>
      </c>
      <c r="T97" s="137" t="s">
        <v>236</v>
      </c>
    </row>
    <row r="98" spans="1:25" s="132" customFormat="1" x14ac:dyDescent="0.2">
      <c r="A98" s="167"/>
      <c r="B98" s="166" t="s">
        <v>238</v>
      </c>
      <c r="C98" s="904" t="s">
        <v>239</v>
      </c>
      <c r="D98" s="904"/>
      <c r="E98" s="904"/>
      <c r="F98" s="168" t="s">
        <v>31</v>
      </c>
      <c r="G98" s="168" t="s">
        <v>31</v>
      </c>
      <c r="H98" s="168" t="s">
        <v>31</v>
      </c>
      <c r="I98" s="168" t="s">
        <v>31</v>
      </c>
      <c r="J98" s="169">
        <v>26.36</v>
      </c>
      <c r="K98" s="168" t="s">
        <v>520</v>
      </c>
      <c r="L98" s="169">
        <v>305.27</v>
      </c>
      <c r="M98" s="170" t="s">
        <v>31</v>
      </c>
      <c r="N98" s="171" t="s">
        <v>31</v>
      </c>
      <c r="T98" s="137" t="s">
        <v>239</v>
      </c>
    </row>
    <row r="99" spans="1:25" s="132" customFormat="1" ht="22.5" x14ac:dyDescent="0.2">
      <c r="A99" s="167"/>
      <c r="B99" s="166" t="s">
        <v>31</v>
      </c>
      <c r="C99" s="904" t="s">
        <v>258</v>
      </c>
      <c r="D99" s="904"/>
      <c r="E99" s="904"/>
      <c r="F99" s="168" t="s">
        <v>241</v>
      </c>
      <c r="G99" s="168" t="s">
        <v>3491</v>
      </c>
      <c r="H99" s="168" t="s">
        <v>520</v>
      </c>
      <c r="I99" s="168" t="s">
        <v>3492</v>
      </c>
      <c r="J99" s="169" t="s">
        <v>31</v>
      </c>
      <c r="K99" s="168" t="s">
        <v>31</v>
      </c>
      <c r="L99" s="169" t="s">
        <v>31</v>
      </c>
      <c r="M99" s="170" t="s">
        <v>31</v>
      </c>
      <c r="N99" s="171" t="s">
        <v>31</v>
      </c>
      <c r="U99" s="137" t="s">
        <v>258</v>
      </c>
    </row>
    <row r="100" spans="1:25" s="132" customFormat="1" x14ac:dyDescent="0.2">
      <c r="A100" s="167"/>
      <c r="B100" s="166" t="s">
        <v>31</v>
      </c>
      <c r="C100" s="904" t="s">
        <v>240</v>
      </c>
      <c r="D100" s="904"/>
      <c r="E100" s="904"/>
      <c r="F100" s="168" t="s">
        <v>241</v>
      </c>
      <c r="G100" s="168" t="s">
        <v>3493</v>
      </c>
      <c r="H100" s="168" t="s">
        <v>520</v>
      </c>
      <c r="I100" s="168" t="s">
        <v>3494</v>
      </c>
      <c r="J100" s="169" t="s">
        <v>31</v>
      </c>
      <c r="K100" s="168" t="s">
        <v>31</v>
      </c>
      <c r="L100" s="169" t="s">
        <v>31</v>
      </c>
      <c r="M100" s="170" t="s">
        <v>31</v>
      </c>
      <c r="N100" s="171" t="s">
        <v>31</v>
      </c>
      <c r="U100" s="137" t="s">
        <v>240</v>
      </c>
    </row>
    <row r="101" spans="1:25" s="132" customFormat="1" x14ac:dyDescent="0.2">
      <c r="A101" s="167"/>
      <c r="B101" s="166" t="s">
        <v>31</v>
      </c>
      <c r="C101" s="917" t="s">
        <v>244</v>
      </c>
      <c r="D101" s="917"/>
      <c r="E101" s="917"/>
      <c r="F101" s="159" t="s">
        <v>31</v>
      </c>
      <c r="G101" s="159" t="s">
        <v>31</v>
      </c>
      <c r="H101" s="159" t="s">
        <v>31</v>
      </c>
      <c r="I101" s="159" t="s">
        <v>31</v>
      </c>
      <c r="J101" s="160">
        <v>348.46</v>
      </c>
      <c r="K101" s="159" t="s">
        <v>31</v>
      </c>
      <c r="L101" s="160">
        <v>4035.43</v>
      </c>
      <c r="M101" s="161" t="s">
        <v>31</v>
      </c>
      <c r="N101" s="162" t="s">
        <v>31</v>
      </c>
      <c r="V101" s="137" t="s">
        <v>244</v>
      </c>
    </row>
    <row r="102" spans="1:25" s="132" customFormat="1" x14ac:dyDescent="0.2">
      <c r="A102" s="167"/>
      <c r="B102" s="166" t="s">
        <v>31</v>
      </c>
      <c r="C102" s="904" t="s">
        <v>245</v>
      </c>
      <c r="D102" s="904"/>
      <c r="E102" s="904"/>
      <c r="F102" s="168" t="s">
        <v>31</v>
      </c>
      <c r="G102" s="168" t="s">
        <v>31</v>
      </c>
      <c r="H102" s="168" t="s">
        <v>31</v>
      </c>
      <c r="I102" s="168" t="s">
        <v>31</v>
      </c>
      <c r="J102" s="169" t="s">
        <v>31</v>
      </c>
      <c r="K102" s="168" t="s">
        <v>31</v>
      </c>
      <c r="L102" s="169">
        <v>1543.02</v>
      </c>
      <c r="M102" s="170" t="s">
        <v>31</v>
      </c>
      <c r="N102" s="171" t="s">
        <v>31</v>
      </c>
      <c r="U102" s="137" t="s">
        <v>245</v>
      </c>
    </row>
    <row r="103" spans="1:25" s="132" customFormat="1" ht="33.75" x14ac:dyDescent="0.2">
      <c r="A103" s="167"/>
      <c r="B103" s="166" t="s">
        <v>246</v>
      </c>
      <c r="C103" s="904" t="s">
        <v>247</v>
      </c>
      <c r="D103" s="904"/>
      <c r="E103" s="904"/>
      <c r="F103" s="168" t="s">
        <v>144</v>
      </c>
      <c r="G103" s="168" t="s">
        <v>248</v>
      </c>
      <c r="H103" s="168" t="s">
        <v>31</v>
      </c>
      <c r="I103" s="168" t="s">
        <v>248</v>
      </c>
      <c r="J103" s="169" t="s">
        <v>31</v>
      </c>
      <c r="K103" s="168" t="s">
        <v>31</v>
      </c>
      <c r="L103" s="169">
        <v>1465.87</v>
      </c>
      <c r="M103" s="170" t="s">
        <v>31</v>
      </c>
      <c r="N103" s="171" t="s">
        <v>31</v>
      </c>
      <c r="U103" s="137" t="s">
        <v>247</v>
      </c>
    </row>
    <row r="104" spans="1:25" s="132" customFormat="1" ht="22.5" x14ac:dyDescent="0.2">
      <c r="A104" s="167"/>
      <c r="B104" s="166" t="s">
        <v>249</v>
      </c>
      <c r="C104" s="904" t="s">
        <v>250</v>
      </c>
      <c r="D104" s="904"/>
      <c r="E104" s="904"/>
      <c r="F104" s="168" t="s">
        <v>144</v>
      </c>
      <c r="G104" s="168" t="s">
        <v>251</v>
      </c>
      <c r="H104" s="168" t="s">
        <v>31</v>
      </c>
      <c r="I104" s="168" t="s">
        <v>251</v>
      </c>
      <c r="J104" s="169" t="s">
        <v>31</v>
      </c>
      <c r="K104" s="168" t="s">
        <v>31</v>
      </c>
      <c r="L104" s="169">
        <v>771.51</v>
      </c>
      <c r="M104" s="170" t="s">
        <v>31</v>
      </c>
      <c r="N104" s="171" t="s">
        <v>31</v>
      </c>
      <c r="U104" s="137" t="s">
        <v>250</v>
      </c>
    </row>
    <row r="105" spans="1:25" s="132" customFormat="1" x14ac:dyDescent="0.2">
      <c r="A105" s="172"/>
      <c r="B105" s="173"/>
      <c r="C105" s="918" t="s">
        <v>252</v>
      </c>
      <c r="D105" s="918"/>
      <c r="E105" s="918"/>
      <c r="F105" s="174" t="s">
        <v>31</v>
      </c>
      <c r="G105" s="174" t="s">
        <v>31</v>
      </c>
      <c r="H105" s="174" t="s">
        <v>31</v>
      </c>
      <c r="I105" s="174" t="s">
        <v>31</v>
      </c>
      <c r="J105" s="175" t="s">
        <v>31</v>
      </c>
      <c r="K105" s="174" t="s">
        <v>31</v>
      </c>
      <c r="L105" s="175">
        <v>6272.81</v>
      </c>
      <c r="M105" s="161" t="s">
        <v>31</v>
      </c>
      <c r="N105" s="176" t="s">
        <v>31</v>
      </c>
      <c r="W105" s="137" t="s">
        <v>252</v>
      </c>
    </row>
    <row r="106" spans="1:25" s="132" customFormat="1" ht="1.5" customHeight="1" x14ac:dyDescent="0.2">
      <c r="A106" s="177"/>
      <c r="B106" s="173"/>
      <c r="C106" s="173"/>
      <c r="D106" s="173"/>
      <c r="E106" s="173"/>
      <c r="F106" s="177"/>
      <c r="G106" s="177"/>
      <c r="H106" s="177"/>
      <c r="I106" s="177"/>
      <c r="J106" s="178"/>
      <c r="K106" s="177"/>
      <c r="L106" s="178"/>
      <c r="M106" s="168"/>
      <c r="N106" s="178"/>
    </row>
    <row r="107" spans="1:25" s="132" customFormat="1" x14ac:dyDescent="0.2">
      <c r="A107" s="179"/>
      <c r="B107" s="180" t="s">
        <v>31</v>
      </c>
      <c r="C107" s="918" t="s">
        <v>2991</v>
      </c>
      <c r="D107" s="918"/>
      <c r="E107" s="918"/>
      <c r="F107" s="918"/>
      <c r="G107" s="918"/>
      <c r="H107" s="918"/>
      <c r="I107" s="918"/>
      <c r="J107" s="918"/>
      <c r="K107" s="918"/>
      <c r="L107" s="181" t="s">
        <v>31</v>
      </c>
      <c r="M107" s="182"/>
      <c r="N107" s="183"/>
      <c r="X107" s="137" t="s">
        <v>2991</v>
      </c>
    </row>
    <row r="108" spans="1:25" s="132" customFormat="1" x14ac:dyDescent="0.2">
      <c r="A108" s="184"/>
      <c r="B108" s="166" t="s">
        <v>31</v>
      </c>
      <c r="C108" s="904" t="s">
        <v>269</v>
      </c>
      <c r="D108" s="904"/>
      <c r="E108" s="904"/>
      <c r="F108" s="904"/>
      <c r="G108" s="904"/>
      <c r="H108" s="904"/>
      <c r="I108" s="904"/>
      <c r="J108" s="904"/>
      <c r="K108" s="904"/>
      <c r="L108" s="185">
        <v>11697.88</v>
      </c>
      <c r="M108" s="186"/>
      <c r="N108" s="187" t="s">
        <v>31</v>
      </c>
      <c r="Y108" s="137" t="s">
        <v>269</v>
      </c>
    </row>
    <row r="109" spans="1:25" s="132" customFormat="1" x14ac:dyDescent="0.2">
      <c r="A109" s="184"/>
      <c r="B109" s="166" t="s">
        <v>225</v>
      </c>
      <c r="C109" s="904" t="s">
        <v>658</v>
      </c>
      <c r="D109" s="904"/>
      <c r="E109" s="904"/>
      <c r="F109" s="904"/>
      <c r="G109" s="904"/>
      <c r="H109" s="904"/>
      <c r="I109" s="904"/>
      <c r="J109" s="904"/>
      <c r="K109" s="904"/>
      <c r="L109" s="185">
        <v>10676.47</v>
      </c>
      <c r="M109" s="186"/>
      <c r="N109" s="187" t="s">
        <v>31</v>
      </c>
      <c r="Y109" s="137" t="s">
        <v>658</v>
      </c>
    </row>
    <row r="110" spans="1:25" s="132" customFormat="1" x14ac:dyDescent="0.2">
      <c r="A110" s="184"/>
      <c r="B110" s="166" t="s">
        <v>31</v>
      </c>
      <c r="C110" s="904" t="s">
        <v>659</v>
      </c>
      <c r="D110" s="904"/>
      <c r="E110" s="904"/>
      <c r="F110" s="904"/>
      <c r="G110" s="904"/>
      <c r="H110" s="904"/>
      <c r="I110" s="904"/>
      <c r="J110" s="904"/>
      <c r="K110" s="904"/>
      <c r="L110" s="185" t="s">
        <v>31</v>
      </c>
      <c r="M110" s="186"/>
      <c r="N110" s="187" t="s">
        <v>31</v>
      </c>
      <c r="Y110" s="137" t="s">
        <v>659</v>
      </c>
    </row>
    <row r="111" spans="1:25" s="132" customFormat="1" x14ac:dyDescent="0.2">
      <c r="A111" s="184"/>
      <c r="B111" s="166" t="s">
        <v>31</v>
      </c>
      <c r="C111" s="904" t="s">
        <v>660</v>
      </c>
      <c r="D111" s="904"/>
      <c r="E111" s="904"/>
      <c r="F111" s="904"/>
      <c r="G111" s="904"/>
      <c r="H111" s="904"/>
      <c r="I111" s="904"/>
      <c r="J111" s="904"/>
      <c r="K111" s="904"/>
      <c r="L111" s="185">
        <v>1714.51</v>
      </c>
      <c r="M111" s="186"/>
      <c r="N111" s="187" t="s">
        <v>31</v>
      </c>
      <c r="Y111" s="137" t="s">
        <v>660</v>
      </c>
    </row>
    <row r="112" spans="1:25" s="132" customFormat="1" x14ac:dyDescent="0.2">
      <c r="A112" s="184"/>
      <c r="B112" s="166" t="s">
        <v>31</v>
      </c>
      <c r="C112" s="904" t="s">
        <v>661</v>
      </c>
      <c r="D112" s="904"/>
      <c r="E112" s="904"/>
      <c r="F112" s="904"/>
      <c r="G112" s="904"/>
      <c r="H112" s="904"/>
      <c r="I112" s="904"/>
      <c r="J112" s="904"/>
      <c r="K112" s="904"/>
      <c r="L112" s="185">
        <v>5673.82</v>
      </c>
      <c r="M112" s="186"/>
      <c r="N112" s="187" t="s">
        <v>31</v>
      </c>
      <c r="Y112" s="137" t="s">
        <v>661</v>
      </c>
    </row>
    <row r="113" spans="1:26" s="132" customFormat="1" x14ac:dyDescent="0.2">
      <c r="A113" s="184"/>
      <c r="B113" s="166" t="s">
        <v>31</v>
      </c>
      <c r="C113" s="904" t="s">
        <v>663</v>
      </c>
      <c r="D113" s="904"/>
      <c r="E113" s="904"/>
      <c r="F113" s="904"/>
      <c r="G113" s="904"/>
      <c r="H113" s="904"/>
      <c r="I113" s="904"/>
      <c r="J113" s="904"/>
      <c r="K113" s="904"/>
      <c r="L113" s="185">
        <v>2145.25</v>
      </c>
      <c r="M113" s="186"/>
      <c r="N113" s="187" t="s">
        <v>31</v>
      </c>
      <c r="Y113" s="137" t="s">
        <v>663</v>
      </c>
    </row>
    <row r="114" spans="1:26" s="132" customFormat="1" x14ac:dyDescent="0.2">
      <c r="A114" s="184"/>
      <c r="B114" s="166" t="s">
        <v>31</v>
      </c>
      <c r="C114" s="904" t="s">
        <v>664</v>
      </c>
      <c r="D114" s="904"/>
      <c r="E114" s="904"/>
      <c r="F114" s="904"/>
      <c r="G114" s="904"/>
      <c r="H114" s="904"/>
      <c r="I114" s="904"/>
      <c r="J114" s="904"/>
      <c r="K114" s="904"/>
      <c r="L114" s="185">
        <v>1142.8900000000001</v>
      </c>
      <c r="M114" s="186"/>
      <c r="N114" s="187" t="s">
        <v>31</v>
      </c>
      <c r="Y114" s="137" t="s">
        <v>664</v>
      </c>
    </row>
    <row r="115" spans="1:26" s="132" customFormat="1" x14ac:dyDescent="0.2">
      <c r="A115" s="184"/>
      <c r="B115" s="166" t="s">
        <v>225</v>
      </c>
      <c r="C115" s="904" t="s">
        <v>665</v>
      </c>
      <c r="D115" s="904"/>
      <c r="E115" s="904"/>
      <c r="F115" s="904"/>
      <c r="G115" s="904"/>
      <c r="H115" s="904"/>
      <c r="I115" s="904"/>
      <c r="J115" s="904"/>
      <c r="K115" s="904"/>
      <c r="L115" s="185">
        <v>1021.41</v>
      </c>
      <c r="M115" s="186"/>
      <c r="N115" s="187" t="s">
        <v>31</v>
      </c>
      <c r="Y115" s="137" t="s">
        <v>665</v>
      </c>
    </row>
    <row r="116" spans="1:26" s="132" customFormat="1" x14ac:dyDescent="0.2">
      <c r="A116" s="184"/>
      <c r="B116" s="166" t="s">
        <v>225</v>
      </c>
      <c r="C116" s="904" t="s">
        <v>808</v>
      </c>
      <c r="D116" s="904"/>
      <c r="E116" s="904"/>
      <c r="F116" s="904"/>
      <c r="G116" s="904"/>
      <c r="H116" s="904"/>
      <c r="I116" s="904"/>
      <c r="J116" s="904"/>
      <c r="K116" s="904"/>
      <c r="L116" s="185">
        <v>20273.990000000002</v>
      </c>
      <c r="M116" s="186"/>
      <c r="N116" s="187" t="s">
        <v>31</v>
      </c>
      <c r="Y116" s="137" t="s">
        <v>808</v>
      </c>
    </row>
    <row r="117" spans="1:26" s="132" customFormat="1" x14ac:dyDescent="0.2">
      <c r="A117" s="184"/>
      <c r="B117" s="166" t="s">
        <v>31</v>
      </c>
      <c r="C117" s="904" t="s">
        <v>270</v>
      </c>
      <c r="D117" s="904"/>
      <c r="E117" s="904"/>
      <c r="F117" s="904"/>
      <c r="G117" s="904"/>
      <c r="H117" s="904"/>
      <c r="I117" s="904"/>
      <c r="J117" s="904"/>
      <c r="K117" s="904"/>
      <c r="L117" s="185" t="s">
        <v>31</v>
      </c>
      <c r="M117" s="186"/>
      <c r="N117" s="187" t="s">
        <v>31</v>
      </c>
      <c r="Y117" s="137" t="s">
        <v>270</v>
      </c>
    </row>
    <row r="118" spans="1:26" s="132" customFormat="1" x14ac:dyDescent="0.2">
      <c r="A118" s="184"/>
      <c r="B118" s="166" t="s">
        <v>31</v>
      </c>
      <c r="C118" s="904" t="s">
        <v>271</v>
      </c>
      <c r="D118" s="904"/>
      <c r="E118" s="904"/>
      <c r="F118" s="904"/>
      <c r="G118" s="904"/>
      <c r="H118" s="904"/>
      <c r="I118" s="904"/>
      <c r="J118" s="904"/>
      <c r="K118" s="904"/>
      <c r="L118" s="185">
        <v>1120.95</v>
      </c>
      <c r="M118" s="186"/>
      <c r="N118" s="187" t="s">
        <v>31</v>
      </c>
      <c r="Y118" s="137" t="s">
        <v>271</v>
      </c>
    </row>
    <row r="119" spans="1:26" s="132" customFormat="1" x14ac:dyDescent="0.2">
      <c r="A119" s="184"/>
      <c r="B119" s="166" t="s">
        <v>31</v>
      </c>
      <c r="C119" s="904" t="s">
        <v>272</v>
      </c>
      <c r="D119" s="904"/>
      <c r="E119" s="904"/>
      <c r="F119" s="904"/>
      <c r="G119" s="904"/>
      <c r="H119" s="904"/>
      <c r="I119" s="904"/>
      <c r="J119" s="904"/>
      <c r="K119" s="904"/>
      <c r="L119" s="185">
        <v>5766.08</v>
      </c>
      <c r="M119" s="186"/>
      <c r="N119" s="187" t="s">
        <v>31</v>
      </c>
      <c r="Y119" s="137" t="s">
        <v>272</v>
      </c>
    </row>
    <row r="120" spans="1:26" s="132" customFormat="1" x14ac:dyDescent="0.2">
      <c r="A120" s="184"/>
      <c r="B120" s="166" t="s">
        <v>31</v>
      </c>
      <c r="C120" s="904" t="s">
        <v>273</v>
      </c>
      <c r="D120" s="904"/>
      <c r="E120" s="904"/>
      <c r="F120" s="904"/>
      <c r="G120" s="904"/>
      <c r="H120" s="904"/>
      <c r="I120" s="904"/>
      <c r="J120" s="904"/>
      <c r="K120" s="904"/>
      <c r="L120" s="185">
        <v>9964.7999999999993</v>
      </c>
      <c r="M120" s="186"/>
      <c r="N120" s="187" t="s">
        <v>31</v>
      </c>
      <c r="Y120" s="137" t="s">
        <v>273</v>
      </c>
    </row>
    <row r="121" spans="1:26" s="132" customFormat="1" x14ac:dyDescent="0.2">
      <c r="A121" s="184"/>
      <c r="B121" s="166" t="s">
        <v>31</v>
      </c>
      <c r="C121" s="904" t="s">
        <v>274</v>
      </c>
      <c r="D121" s="904"/>
      <c r="E121" s="904"/>
      <c r="F121" s="904"/>
      <c r="G121" s="904"/>
      <c r="H121" s="904"/>
      <c r="I121" s="904"/>
      <c r="J121" s="904"/>
      <c r="K121" s="904"/>
      <c r="L121" s="185">
        <v>2031.91</v>
      </c>
      <c r="M121" s="186"/>
      <c r="N121" s="187" t="s">
        <v>31</v>
      </c>
      <c r="Y121" s="137" t="s">
        <v>274</v>
      </c>
    </row>
    <row r="122" spans="1:26" s="132" customFormat="1" x14ac:dyDescent="0.2">
      <c r="A122" s="184"/>
      <c r="B122" s="166" t="s">
        <v>31</v>
      </c>
      <c r="C122" s="904" t="s">
        <v>275</v>
      </c>
      <c r="D122" s="904"/>
      <c r="E122" s="904"/>
      <c r="F122" s="904"/>
      <c r="G122" s="904"/>
      <c r="H122" s="904"/>
      <c r="I122" s="904"/>
      <c r="J122" s="904"/>
      <c r="K122" s="904"/>
      <c r="L122" s="185">
        <v>1390.25</v>
      </c>
      <c r="M122" s="186"/>
      <c r="N122" s="187" t="s">
        <v>31</v>
      </c>
      <c r="Y122" s="137" t="s">
        <v>275</v>
      </c>
    </row>
    <row r="123" spans="1:26" s="132" customFormat="1" x14ac:dyDescent="0.2">
      <c r="A123" s="184"/>
      <c r="B123" s="166" t="s">
        <v>31</v>
      </c>
      <c r="C123" s="904" t="s">
        <v>276</v>
      </c>
      <c r="D123" s="904"/>
      <c r="E123" s="904"/>
      <c r="F123" s="904"/>
      <c r="G123" s="904"/>
      <c r="H123" s="904"/>
      <c r="I123" s="904"/>
      <c r="J123" s="904"/>
      <c r="K123" s="904"/>
      <c r="L123" s="185">
        <v>4472.29</v>
      </c>
      <c r="M123" s="186"/>
      <c r="N123" s="187" t="s">
        <v>31</v>
      </c>
      <c r="Y123" s="137" t="s">
        <v>276</v>
      </c>
    </row>
    <row r="124" spans="1:26" s="132" customFormat="1" x14ac:dyDescent="0.2">
      <c r="A124" s="184"/>
      <c r="B124" s="166" t="s">
        <v>31</v>
      </c>
      <c r="C124" s="904" t="s">
        <v>277</v>
      </c>
      <c r="D124" s="904"/>
      <c r="E124" s="904"/>
      <c r="F124" s="904"/>
      <c r="G124" s="904"/>
      <c r="H124" s="904"/>
      <c r="I124" s="904"/>
      <c r="J124" s="904"/>
      <c r="K124" s="904"/>
      <c r="L124" s="185">
        <v>4177.16</v>
      </c>
      <c r="M124" s="186"/>
      <c r="N124" s="187" t="s">
        <v>31</v>
      </c>
      <c r="Y124" s="137" t="s">
        <v>277</v>
      </c>
    </row>
    <row r="125" spans="1:26" s="132" customFormat="1" x14ac:dyDescent="0.2">
      <c r="A125" s="184"/>
      <c r="B125" s="166" t="s">
        <v>31</v>
      </c>
      <c r="C125" s="904" t="s">
        <v>278</v>
      </c>
      <c r="D125" s="904"/>
      <c r="E125" s="904"/>
      <c r="F125" s="904"/>
      <c r="G125" s="904"/>
      <c r="H125" s="904"/>
      <c r="I125" s="904"/>
      <c r="J125" s="904"/>
      <c r="K125" s="904"/>
      <c r="L125" s="185">
        <v>2533.14</v>
      </c>
      <c r="M125" s="186"/>
      <c r="N125" s="187" t="s">
        <v>31</v>
      </c>
      <c r="Y125" s="137" t="s">
        <v>278</v>
      </c>
    </row>
    <row r="126" spans="1:26" s="132" customFormat="1" x14ac:dyDescent="0.2">
      <c r="A126" s="184"/>
      <c r="B126" s="178" t="s">
        <v>31</v>
      </c>
      <c r="C126" s="919" t="s">
        <v>2992</v>
      </c>
      <c r="D126" s="919"/>
      <c r="E126" s="919"/>
      <c r="F126" s="919"/>
      <c r="G126" s="919"/>
      <c r="H126" s="919"/>
      <c r="I126" s="919"/>
      <c r="J126" s="919"/>
      <c r="K126" s="919"/>
      <c r="L126" s="188">
        <v>31971.87</v>
      </c>
      <c r="M126" s="189"/>
      <c r="N126" s="190"/>
      <c r="Z126" s="137" t="s">
        <v>2992</v>
      </c>
    </row>
    <row r="127" spans="1:26" s="132" customFormat="1" x14ac:dyDescent="0.2">
      <c r="A127" s="914" t="s">
        <v>3495</v>
      </c>
      <c r="B127" s="915"/>
      <c r="C127" s="915"/>
      <c r="D127" s="915"/>
      <c r="E127" s="915"/>
      <c r="F127" s="915"/>
      <c r="G127" s="915"/>
      <c r="H127" s="915"/>
      <c r="I127" s="915"/>
      <c r="J127" s="915"/>
      <c r="K127" s="915"/>
      <c r="L127" s="915"/>
      <c r="M127" s="915"/>
      <c r="N127" s="916"/>
      <c r="P127" s="137" t="s">
        <v>3495</v>
      </c>
    </row>
    <row r="128" spans="1:26" s="132" customFormat="1" ht="33.75" x14ac:dyDescent="0.2">
      <c r="A128" s="157" t="s">
        <v>315</v>
      </c>
      <c r="B128" s="158" t="s">
        <v>3496</v>
      </c>
      <c r="C128" s="917" t="s">
        <v>3497</v>
      </c>
      <c r="D128" s="917"/>
      <c r="E128" s="917"/>
      <c r="F128" s="159" t="s">
        <v>178</v>
      </c>
      <c r="G128" s="159" t="s">
        <v>31</v>
      </c>
      <c r="H128" s="159" t="s">
        <v>31</v>
      </c>
      <c r="I128" s="159" t="s">
        <v>285</v>
      </c>
      <c r="J128" s="160" t="s">
        <v>31</v>
      </c>
      <c r="K128" s="159" t="s">
        <v>31</v>
      </c>
      <c r="L128" s="160" t="s">
        <v>31</v>
      </c>
      <c r="M128" s="161" t="s">
        <v>31</v>
      </c>
      <c r="N128" s="162" t="s">
        <v>31</v>
      </c>
      <c r="Q128" s="137" t="s">
        <v>3497</v>
      </c>
    </row>
    <row r="129" spans="1:27" s="132" customFormat="1" ht="33.75" x14ac:dyDescent="0.2">
      <c r="A129" s="165"/>
      <c r="B129" s="166" t="s">
        <v>822</v>
      </c>
      <c r="C129" s="904" t="s">
        <v>519</v>
      </c>
      <c r="D129" s="904"/>
      <c r="E129" s="904"/>
      <c r="F129" s="904"/>
      <c r="G129" s="904"/>
      <c r="H129" s="904"/>
      <c r="I129" s="904"/>
      <c r="J129" s="904"/>
      <c r="K129" s="904"/>
      <c r="L129" s="904"/>
      <c r="M129" s="904"/>
      <c r="N129" s="912"/>
      <c r="S129" s="137" t="s">
        <v>519</v>
      </c>
    </row>
    <row r="130" spans="1:27" s="132" customFormat="1" x14ac:dyDescent="0.2">
      <c r="A130" s="167"/>
      <c r="B130" s="166" t="s">
        <v>225</v>
      </c>
      <c r="C130" s="904" t="s">
        <v>255</v>
      </c>
      <c r="D130" s="904"/>
      <c r="E130" s="904"/>
      <c r="F130" s="168" t="s">
        <v>31</v>
      </c>
      <c r="G130" s="168" t="s">
        <v>31</v>
      </c>
      <c r="H130" s="168" t="s">
        <v>31</v>
      </c>
      <c r="I130" s="168" t="s">
        <v>31</v>
      </c>
      <c r="J130" s="169">
        <v>24.03</v>
      </c>
      <c r="K130" s="168" t="s">
        <v>520</v>
      </c>
      <c r="L130" s="169">
        <v>150.19</v>
      </c>
      <c r="M130" s="170" t="s">
        <v>31</v>
      </c>
      <c r="N130" s="171" t="s">
        <v>31</v>
      </c>
      <c r="T130" s="137" t="s">
        <v>255</v>
      </c>
    </row>
    <row r="131" spans="1:27" s="132" customFormat="1" x14ac:dyDescent="0.2">
      <c r="A131" s="167"/>
      <c r="B131" s="166" t="s">
        <v>235</v>
      </c>
      <c r="C131" s="904" t="s">
        <v>236</v>
      </c>
      <c r="D131" s="904"/>
      <c r="E131" s="904"/>
      <c r="F131" s="168" t="s">
        <v>31</v>
      </c>
      <c r="G131" s="168" t="s">
        <v>31</v>
      </c>
      <c r="H131" s="168" t="s">
        <v>31</v>
      </c>
      <c r="I131" s="168" t="s">
        <v>31</v>
      </c>
      <c r="J131" s="169">
        <v>5.3</v>
      </c>
      <c r="K131" s="168" t="s">
        <v>520</v>
      </c>
      <c r="L131" s="169">
        <v>33.130000000000003</v>
      </c>
      <c r="M131" s="170" t="s">
        <v>31</v>
      </c>
      <c r="N131" s="171" t="s">
        <v>31</v>
      </c>
      <c r="T131" s="137" t="s">
        <v>236</v>
      </c>
    </row>
    <row r="132" spans="1:27" s="132" customFormat="1" x14ac:dyDescent="0.2">
      <c r="A132" s="167"/>
      <c r="B132" s="166" t="s">
        <v>256</v>
      </c>
      <c r="C132" s="904" t="s">
        <v>257</v>
      </c>
      <c r="D132" s="904"/>
      <c r="E132" s="904"/>
      <c r="F132" s="168" t="s">
        <v>31</v>
      </c>
      <c r="G132" s="168" t="s">
        <v>31</v>
      </c>
      <c r="H132" s="168" t="s">
        <v>31</v>
      </c>
      <c r="I132" s="168" t="s">
        <v>31</v>
      </c>
      <c r="J132" s="169">
        <v>1.65</v>
      </c>
      <c r="K132" s="168" t="s">
        <v>31</v>
      </c>
      <c r="L132" s="169">
        <v>8.25</v>
      </c>
      <c r="M132" s="170" t="s">
        <v>31</v>
      </c>
      <c r="N132" s="171" t="s">
        <v>31</v>
      </c>
      <c r="T132" s="137" t="s">
        <v>257</v>
      </c>
    </row>
    <row r="133" spans="1:27" s="132" customFormat="1" x14ac:dyDescent="0.2">
      <c r="A133" s="167"/>
      <c r="B133" s="166" t="s">
        <v>31</v>
      </c>
      <c r="C133" s="904" t="s">
        <v>258</v>
      </c>
      <c r="D133" s="904"/>
      <c r="E133" s="904"/>
      <c r="F133" s="168" t="s">
        <v>241</v>
      </c>
      <c r="G133" s="168" t="s">
        <v>3498</v>
      </c>
      <c r="H133" s="168" t="s">
        <v>520</v>
      </c>
      <c r="I133" s="168" t="s">
        <v>859</v>
      </c>
      <c r="J133" s="169" t="s">
        <v>31</v>
      </c>
      <c r="K133" s="168" t="s">
        <v>31</v>
      </c>
      <c r="L133" s="169" t="s">
        <v>31</v>
      </c>
      <c r="M133" s="170" t="s">
        <v>31</v>
      </c>
      <c r="N133" s="171" t="s">
        <v>31</v>
      </c>
      <c r="U133" s="137" t="s">
        <v>258</v>
      </c>
    </row>
    <row r="134" spans="1:27" s="132" customFormat="1" x14ac:dyDescent="0.2">
      <c r="A134" s="167"/>
      <c r="B134" s="166" t="s">
        <v>31</v>
      </c>
      <c r="C134" s="917" t="s">
        <v>244</v>
      </c>
      <c r="D134" s="917"/>
      <c r="E134" s="917"/>
      <c r="F134" s="159" t="s">
        <v>31</v>
      </c>
      <c r="G134" s="159" t="s">
        <v>31</v>
      </c>
      <c r="H134" s="159" t="s">
        <v>31</v>
      </c>
      <c r="I134" s="159" t="s">
        <v>31</v>
      </c>
      <c r="J134" s="160">
        <v>30.98</v>
      </c>
      <c r="K134" s="159" t="s">
        <v>31</v>
      </c>
      <c r="L134" s="160">
        <v>191.57</v>
      </c>
      <c r="M134" s="161" t="s">
        <v>31</v>
      </c>
      <c r="N134" s="162" t="s">
        <v>31</v>
      </c>
      <c r="V134" s="137" t="s">
        <v>244</v>
      </c>
    </row>
    <row r="135" spans="1:27" s="132" customFormat="1" x14ac:dyDescent="0.2">
      <c r="A135" s="167"/>
      <c r="B135" s="166" t="s">
        <v>31</v>
      </c>
      <c r="C135" s="904" t="s">
        <v>245</v>
      </c>
      <c r="D135" s="904"/>
      <c r="E135" s="904"/>
      <c r="F135" s="168" t="s">
        <v>31</v>
      </c>
      <c r="G135" s="168" t="s">
        <v>31</v>
      </c>
      <c r="H135" s="168" t="s">
        <v>31</v>
      </c>
      <c r="I135" s="168" t="s">
        <v>31</v>
      </c>
      <c r="J135" s="169" t="s">
        <v>31</v>
      </c>
      <c r="K135" s="168" t="s">
        <v>31</v>
      </c>
      <c r="L135" s="169">
        <v>150.19</v>
      </c>
      <c r="M135" s="170" t="s">
        <v>31</v>
      </c>
      <c r="N135" s="171" t="s">
        <v>31</v>
      </c>
      <c r="U135" s="137" t="s">
        <v>245</v>
      </c>
    </row>
    <row r="136" spans="1:27" s="132" customFormat="1" ht="22.5" x14ac:dyDescent="0.2">
      <c r="A136" s="167"/>
      <c r="B136" s="166" t="s">
        <v>699</v>
      </c>
      <c r="C136" s="904" t="s">
        <v>3074</v>
      </c>
      <c r="D136" s="904"/>
      <c r="E136" s="904"/>
      <c r="F136" s="168" t="s">
        <v>144</v>
      </c>
      <c r="G136" s="168" t="s">
        <v>1705</v>
      </c>
      <c r="H136" s="168" t="s">
        <v>31</v>
      </c>
      <c r="I136" s="168" t="s">
        <v>1705</v>
      </c>
      <c r="J136" s="169" t="s">
        <v>31</v>
      </c>
      <c r="K136" s="168" t="s">
        <v>31</v>
      </c>
      <c r="L136" s="169">
        <v>150.19</v>
      </c>
      <c r="M136" s="170" t="s">
        <v>31</v>
      </c>
      <c r="N136" s="171" t="s">
        <v>31</v>
      </c>
      <c r="U136" s="137" t="s">
        <v>3074</v>
      </c>
    </row>
    <row r="137" spans="1:27" s="132" customFormat="1" ht="22.5" x14ac:dyDescent="0.2">
      <c r="A137" s="167"/>
      <c r="B137" s="166" t="s">
        <v>701</v>
      </c>
      <c r="C137" s="904" t="s">
        <v>3076</v>
      </c>
      <c r="D137" s="904"/>
      <c r="E137" s="904"/>
      <c r="F137" s="168" t="s">
        <v>144</v>
      </c>
      <c r="G137" s="168" t="s">
        <v>554</v>
      </c>
      <c r="H137" s="168" t="s">
        <v>31</v>
      </c>
      <c r="I137" s="168" t="s">
        <v>554</v>
      </c>
      <c r="J137" s="169" t="s">
        <v>31</v>
      </c>
      <c r="K137" s="168" t="s">
        <v>31</v>
      </c>
      <c r="L137" s="169">
        <v>97.62</v>
      </c>
      <c r="M137" s="170" t="s">
        <v>31</v>
      </c>
      <c r="N137" s="171" t="s">
        <v>31</v>
      </c>
      <c r="U137" s="137" t="s">
        <v>3076</v>
      </c>
    </row>
    <row r="138" spans="1:27" s="132" customFormat="1" x14ac:dyDescent="0.2">
      <c r="A138" s="172"/>
      <c r="B138" s="173"/>
      <c r="C138" s="918" t="s">
        <v>252</v>
      </c>
      <c r="D138" s="918"/>
      <c r="E138" s="918"/>
      <c r="F138" s="174" t="s">
        <v>31</v>
      </c>
      <c r="G138" s="174" t="s">
        <v>31</v>
      </c>
      <c r="H138" s="174" t="s">
        <v>31</v>
      </c>
      <c r="I138" s="174" t="s">
        <v>31</v>
      </c>
      <c r="J138" s="175" t="s">
        <v>31</v>
      </c>
      <c r="K138" s="174" t="s">
        <v>31</v>
      </c>
      <c r="L138" s="175">
        <v>439.38</v>
      </c>
      <c r="M138" s="161" t="s">
        <v>31</v>
      </c>
      <c r="N138" s="176" t="s">
        <v>31</v>
      </c>
      <c r="W138" s="137" t="s">
        <v>252</v>
      </c>
    </row>
    <row r="139" spans="1:27" s="132" customFormat="1" ht="22.5" x14ac:dyDescent="0.2">
      <c r="A139" s="157" t="s">
        <v>318</v>
      </c>
      <c r="B139" s="158" t="s">
        <v>844</v>
      </c>
      <c r="C139" s="917" t="s">
        <v>3499</v>
      </c>
      <c r="D139" s="917"/>
      <c r="E139" s="917"/>
      <c r="F139" s="159" t="s">
        <v>178</v>
      </c>
      <c r="G139" s="159" t="s">
        <v>31</v>
      </c>
      <c r="H139" s="159" t="s">
        <v>31</v>
      </c>
      <c r="I139" s="159" t="s">
        <v>285</v>
      </c>
      <c r="J139" s="160">
        <v>574.76</v>
      </c>
      <c r="K139" s="159" t="s">
        <v>706</v>
      </c>
      <c r="L139" s="160">
        <v>2908.29</v>
      </c>
      <c r="M139" s="161" t="s">
        <v>31</v>
      </c>
      <c r="N139" s="162" t="s">
        <v>31</v>
      </c>
      <c r="Q139" s="137" t="s">
        <v>3499</v>
      </c>
    </row>
    <row r="140" spans="1:27" s="132" customFormat="1" x14ac:dyDescent="0.2">
      <c r="A140" s="163"/>
      <c r="B140" s="164"/>
      <c r="C140" s="904" t="s">
        <v>3500</v>
      </c>
      <c r="D140" s="904"/>
      <c r="E140" s="904"/>
      <c r="F140" s="904"/>
      <c r="G140" s="904"/>
      <c r="H140" s="904"/>
      <c r="I140" s="904"/>
      <c r="J140" s="904"/>
      <c r="K140" s="904"/>
      <c r="L140" s="904"/>
      <c r="M140" s="904"/>
      <c r="N140" s="912"/>
      <c r="AA140" s="137" t="s">
        <v>3500</v>
      </c>
    </row>
    <row r="141" spans="1:27" s="132" customFormat="1" ht="22.5" x14ac:dyDescent="0.2">
      <c r="A141" s="165"/>
      <c r="B141" s="166" t="s">
        <v>708</v>
      </c>
      <c r="C141" s="904" t="s">
        <v>709</v>
      </c>
      <c r="D141" s="904"/>
      <c r="E141" s="904"/>
      <c r="F141" s="904"/>
      <c r="G141" s="904"/>
      <c r="H141" s="904"/>
      <c r="I141" s="904"/>
      <c r="J141" s="904"/>
      <c r="K141" s="904"/>
      <c r="L141" s="904"/>
      <c r="M141" s="904"/>
      <c r="N141" s="912"/>
      <c r="S141" s="137" t="s">
        <v>709</v>
      </c>
    </row>
    <row r="142" spans="1:27" s="132" customFormat="1" ht="33.75" x14ac:dyDescent="0.2">
      <c r="A142" s="157" t="s">
        <v>323</v>
      </c>
      <c r="B142" s="158" t="s">
        <v>3501</v>
      </c>
      <c r="C142" s="917" t="s">
        <v>3502</v>
      </c>
      <c r="D142" s="917"/>
      <c r="E142" s="917"/>
      <c r="F142" s="159" t="s">
        <v>178</v>
      </c>
      <c r="G142" s="159" t="s">
        <v>31</v>
      </c>
      <c r="H142" s="159" t="s">
        <v>31</v>
      </c>
      <c r="I142" s="159" t="s">
        <v>235</v>
      </c>
      <c r="J142" s="160" t="s">
        <v>31</v>
      </c>
      <c r="K142" s="159" t="s">
        <v>31</v>
      </c>
      <c r="L142" s="160" t="s">
        <v>31</v>
      </c>
      <c r="M142" s="161" t="s">
        <v>31</v>
      </c>
      <c r="N142" s="162" t="s">
        <v>31</v>
      </c>
      <c r="Q142" s="137" t="s">
        <v>3502</v>
      </c>
    </row>
    <row r="143" spans="1:27" s="132" customFormat="1" ht="33.75" x14ac:dyDescent="0.2">
      <c r="A143" s="165"/>
      <c r="B143" s="166" t="s">
        <v>822</v>
      </c>
      <c r="C143" s="904" t="s">
        <v>519</v>
      </c>
      <c r="D143" s="904"/>
      <c r="E143" s="904"/>
      <c r="F143" s="904"/>
      <c r="G143" s="904"/>
      <c r="H143" s="904"/>
      <c r="I143" s="904"/>
      <c r="J143" s="904"/>
      <c r="K143" s="904"/>
      <c r="L143" s="904"/>
      <c r="M143" s="904"/>
      <c r="N143" s="912"/>
      <c r="S143" s="137" t="s">
        <v>519</v>
      </c>
    </row>
    <row r="144" spans="1:27" s="132" customFormat="1" x14ac:dyDescent="0.2">
      <c r="A144" s="167"/>
      <c r="B144" s="166" t="s">
        <v>225</v>
      </c>
      <c r="C144" s="904" t="s">
        <v>255</v>
      </c>
      <c r="D144" s="904"/>
      <c r="E144" s="904"/>
      <c r="F144" s="168" t="s">
        <v>31</v>
      </c>
      <c r="G144" s="168" t="s">
        <v>31</v>
      </c>
      <c r="H144" s="168" t="s">
        <v>31</v>
      </c>
      <c r="I144" s="168" t="s">
        <v>31</v>
      </c>
      <c r="J144" s="169">
        <v>46.64</v>
      </c>
      <c r="K144" s="168" t="s">
        <v>520</v>
      </c>
      <c r="L144" s="169">
        <v>116.6</v>
      </c>
      <c r="M144" s="170" t="s">
        <v>31</v>
      </c>
      <c r="N144" s="171" t="s">
        <v>31</v>
      </c>
      <c r="T144" s="137" t="s">
        <v>255</v>
      </c>
    </row>
    <row r="145" spans="1:27" s="132" customFormat="1" x14ac:dyDescent="0.2">
      <c r="A145" s="167"/>
      <c r="B145" s="166" t="s">
        <v>235</v>
      </c>
      <c r="C145" s="904" t="s">
        <v>236</v>
      </c>
      <c r="D145" s="904"/>
      <c r="E145" s="904"/>
      <c r="F145" s="168" t="s">
        <v>31</v>
      </c>
      <c r="G145" s="168" t="s">
        <v>31</v>
      </c>
      <c r="H145" s="168" t="s">
        <v>31</v>
      </c>
      <c r="I145" s="168" t="s">
        <v>31</v>
      </c>
      <c r="J145" s="169">
        <v>23.72</v>
      </c>
      <c r="K145" s="168" t="s">
        <v>520</v>
      </c>
      <c r="L145" s="169">
        <v>59.3</v>
      </c>
      <c r="M145" s="170" t="s">
        <v>31</v>
      </c>
      <c r="N145" s="171" t="s">
        <v>31</v>
      </c>
      <c r="T145" s="137" t="s">
        <v>236</v>
      </c>
    </row>
    <row r="146" spans="1:27" s="132" customFormat="1" x14ac:dyDescent="0.2">
      <c r="A146" s="167"/>
      <c r="B146" s="166" t="s">
        <v>256</v>
      </c>
      <c r="C146" s="904" t="s">
        <v>257</v>
      </c>
      <c r="D146" s="904"/>
      <c r="E146" s="904"/>
      <c r="F146" s="168" t="s">
        <v>31</v>
      </c>
      <c r="G146" s="168" t="s">
        <v>31</v>
      </c>
      <c r="H146" s="168" t="s">
        <v>31</v>
      </c>
      <c r="I146" s="168" t="s">
        <v>31</v>
      </c>
      <c r="J146" s="169">
        <v>5.21</v>
      </c>
      <c r="K146" s="168" t="s">
        <v>31</v>
      </c>
      <c r="L146" s="169">
        <v>10.42</v>
      </c>
      <c r="M146" s="170" t="s">
        <v>31</v>
      </c>
      <c r="N146" s="171" t="s">
        <v>31</v>
      </c>
      <c r="T146" s="137" t="s">
        <v>257</v>
      </c>
    </row>
    <row r="147" spans="1:27" s="132" customFormat="1" x14ac:dyDescent="0.2">
      <c r="A147" s="167"/>
      <c r="B147" s="166" t="s">
        <v>31</v>
      </c>
      <c r="C147" s="904" t="s">
        <v>258</v>
      </c>
      <c r="D147" s="904"/>
      <c r="E147" s="904"/>
      <c r="F147" s="168" t="s">
        <v>241</v>
      </c>
      <c r="G147" s="168" t="s">
        <v>2530</v>
      </c>
      <c r="H147" s="168" t="s">
        <v>520</v>
      </c>
      <c r="I147" s="168" t="s">
        <v>3503</v>
      </c>
      <c r="J147" s="169" t="s">
        <v>31</v>
      </c>
      <c r="K147" s="168" t="s">
        <v>31</v>
      </c>
      <c r="L147" s="169" t="s">
        <v>31</v>
      </c>
      <c r="M147" s="170" t="s">
        <v>31</v>
      </c>
      <c r="N147" s="171" t="s">
        <v>31</v>
      </c>
      <c r="U147" s="137" t="s">
        <v>258</v>
      </c>
    </row>
    <row r="148" spans="1:27" s="132" customFormat="1" x14ac:dyDescent="0.2">
      <c r="A148" s="167"/>
      <c r="B148" s="166" t="s">
        <v>31</v>
      </c>
      <c r="C148" s="917" t="s">
        <v>244</v>
      </c>
      <c r="D148" s="917"/>
      <c r="E148" s="917"/>
      <c r="F148" s="159" t="s">
        <v>31</v>
      </c>
      <c r="G148" s="159" t="s">
        <v>31</v>
      </c>
      <c r="H148" s="159" t="s">
        <v>31</v>
      </c>
      <c r="I148" s="159" t="s">
        <v>31</v>
      </c>
      <c r="J148" s="160">
        <v>75.569999999999993</v>
      </c>
      <c r="K148" s="159" t="s">
        <v>31</v>
      </c>
      <c r="L148" s="160">
        <v>186.32</v>
      </c>
      <c r="M148" s="161" t="s">
        <v>31</v>
      </c>
      <c r="N148" s="162" t="s">
        <v>31</v>
      </c>
      <c r="V148" s="137" t="s">
        <v>244</v>
      </c>
    </row>
    <row r="149" spans="1:27" s="132" customFormat="1" x14ac:dyDescent="0.2">
      <c r="A149" s="167"/>
      <c r="B149" s="166" t="s">
        <v>31</v>
      </c>
      <c r="C149" s="904" t="s">
        <v>245</v>
      </c>
      <c r="D149" s="904"/>
      <c r="E149" s="904"/>
      <c r="F149" s="168" t="s">
        <v>31</v>
      </c>
      <c r="G149" s="168" t="s">
        <v>31</v>
      </c>
      <c r="H149" s="168" t="s">
        <v>31</v>
      </c>
      <c r="I149" s="168" t="s">
        <v>31</v>
      </c>
      <c r="J149" s="169" t="s">
        <v>31</v>
      </c>
      <c r="K149" s="168" t="s">
        <v>31</v>
      </c>
      <c r="L149" s="169">
        <v>116.6</v>
      </c>
      <c r="M149" s="170" t="s">
        <v>31</v>
      </c>
      <c r="N149" s="171" t="s">
        <v>31</v>
      </c>
      <c r="U149" s="137" t="s">
        <v>245</v>
      </c>
    </row>
    <row r="150" spans="1:27" s="132" customFormat="1" ht="22.5" x14ac:dyDescent="0.2">
      <c r="A150" s="167"/>
      <c r="B150" s="166" t="s">
        <v>699</v>
      </c>
      <c r="C150" s="904" t="s">
        <v>3074</v>
      </c>
      <c r="D150" s="904"/>
      <c r="E150" s="904"/>
      <c r="F150" s="168" t="s">
        <v>144</v>
      </c>
      <c r="G150" s="168" t="s">
        <v>1705</v>
      </c>
      <c r="H150" s="168" t="s">
        <v>31</v>
      </c>
      <c r="I150" s="168" t="s">
        <v>1705</v>
      </c>
      <c r="J150" s="169" t="s">
        <v>31</v>
      </c>
      <c r="K150" s="168" t="s">
        <v>31</v>
      </c>
      <c r="L150" s="169">
        <v>116.6</v>
      </c>
      <c r="M150" s="170" t="s">
        <v>31</v>
      </c>
      <c r="N150" s="171" t="s">
        <v>31</v>
      </c>
      <c r="U150" s="137" t="s">
        <v>3074</v>
      </c>
    </row>
    <row r="151" spans="1:27" s="132" customFormat="1" ht="22.5" x14ac:dyDescent="0.2">
      <c r="A151" s="167"/>
      <c r="B151" s="166" t="s">
        <v>701</v>
      </c>
      <c r="C151" s="904" t="s">
        <v>3076</v>
      </c>
      <c r="D151" s="904"/>
      <c r="E151" s="904"/>
      <c r="F151" s="168" t="s">
        <v>144</v>
      </c>
      <c r="G151" s="168" t="s">
        <v>554</v>
      </c>
      <c r="H151" s="168" t="s">
        <v>31</v>
      </c>
      <c r="I151" s="168" t="s">
        <v>554</v>
      </c>
      <c r="J151" s="169" t="s">
        <v>31</v>
      </c>
      <c r="K151" s="168" t="s">
        <v>31</v>
      </c>
      <c r="L151" s="169">
        <v>75.790000000000006</v>
      </c>
      <c r="M151" s="170" t="s">
        <v>31</v>
      </c>
      <c r="N151" s="171" t="s">
        <v>31</v>
      </c>
      <c r="U151" s="137" t="s">
        <v>3076</v>
      </c>
    </row>
    <row r="152" spans="1:27" s="132" customFormat="1" x14ac:dyDescent="0.2">
      <c r="A152" s="172"/>
      <c r="B152" s="173"/>
      <c r="C152" s="918" t="s">
        <v>252</v>
      </c>
      <c r="D152" s="918"/>
      <c r="E152" s="918"/>
      <c r="F152" s="174" t="s">
        <v>31</v>
      </c>
      <c r="G152" s="174" t="s">
        <v>31</v>
      </c>
      <c r="H152" s="174" t="s">
        <v>31</v>
      </c>
      <c r="I152" s="174" t="s">
        <v>31</v>
      </c>
      <c r="J152" s="175" t="s">
        <v>31</v>
      </c>
      <c r="K152" s="174" t="s">
        <v>31</v>
      </c>
      <c r="L152" s="175">
        <v>378.71</v>
      </c>
      <c r="M152" s="161" t="s">
        <v>31</v>
      </c>
      <c r="N152" s="176" t="s">
        <v>31</v>
      </c>
      <c r="W152" s="137" t="s">
        <v>252</v>
      </c>
    </row>
    <row r="153" spans="1:27" s="132" customFormat="1" ht="22.5" x14ac:dyDescent="0.2">
      <c r="A153" s="157" t="s">
        <v>328</v>
      </c>
      <c r="B153" s="158" t="s">
        <v>844</v>
      </c>
      <c r="C153" s="917" t="s">
        <v>3504</v>
      </c>
      <c r="D153" s="917"/>
      <c r="E153" s="917"/>
      <c r="F153" s="159" t="s">
        <v>178</v>
      </c>
      <c r="G153" s="159" t="s">
        <v>31</v>
      </c>
      <c r="H153" s="159" t="s">
        <v>31</v>
      </c>
      <c r="I153" s="159" t="s">
        <v>235</v>
      </c>
      <c r="J153" s="160">
        <v>593.66999999999996</v>
      </c>
      <c r="K153" s="159" t="s">
        <v>706</v>
      </c>
      <c r="L153" s="160">
        <v>1201.5899999999999</v>
      </c>
      <c r="M153" s="161" t="s">
        <v>31</v>
      </c>
      <c r="N153" s="162" t="s">
        <v>31</v>
      </c>
      <c r="Q153" s="137" t="s">
        <v>3504</v>
      </c>
    </row>
    <row r="154" spans="1:27" s="132" customFormat="1" x14ac:dyDescent="0.2">
      <c r="A154" s="163"/>
      <c r="B154" s="164"/>
      <c r="C154" s="904" t="s">
        <v>3505</v>
      </c>
      <c r="D154" s="904"/>
      <c r="E154" s="904"/>
      <c r="F154" s="904"/>
      <c r="G154" s="904"/>
      <c r="H154" s="904"/>
      <c r="I154" s="904"/>
      <c r="J154" s="904"/>
      <c r="K154" s="904"/>
      <c r="L154" s="904"/>
      <c r="M154" s="904"/>
      <c r="N154" s="912"/>
      <c r="AA154" s="137" t="s">
        <v>3505</v>
      </c>
    </row>
    <row r="155" spans="1:27" s="132" customFormat="1" ht="22.5" x14ac:dyDescent="0.2">
      <c r="A155" s="165"/>
      <c r="B155" s="166" t="s">
        <v>708</v>
      </c>
      <c r="C155" s="904" t="s">
        <v>709</v>
      </c>
      <c r="D155" s="904"/>
      <c r="E155" s="904"/>
      <c r="F155" s="904"/>
      <c r="G155" s="904"/>
      <c r="H155" s="904"/>
      <c r="I155" s="904"/>
      <c r="J155" s="904"/>
      <c r="K155" s="904"/>
      <c r="L155" s="904"/>
      <c r="M155" s="904"/>
      <c r="N155" s="912"/>
      <c r="S155" s="137" t="s">
        <v>709</v>
      </c>
    </row>
    <row r="156" spans="1:27" s="132" customFormat="1" ht="33.75" x14ac:dyDescent="0.2">
      <c r="A156" s="157" t="s">
        <v>336</v>
      </c>
      <c r="B156" s="158" t="s">
        <v>3506</v>
      </c>
      <c r="C156" s="917" t="s">
        <v>3507</v>
      </c>
      <c r="D156" s="917"/>
      <c r="E156" s="917"/>
      <c r="F156" s="159" t="s">
        <v>178</v>
      </c>
      <c r="G156" s="159" t="s">
        <v>31</v>
      </c>
      <c r="H156" s="159" t="s">
        <v>31</v>
      </c>
      <c r="I156" s="159" t="s">
        <v>225</v>
      </c>
      <c r="J156" s="160" t="s">
        <v>31</v>
      </c>
      <c r="K156" s="159" t="s">
        <v>31</v>
      </c>
      <c r="L156" s="160" t="s">
        <v>31</v>
      </c>
      <c r="M156" s="161" t="s">
        <v>31</v>
      </c>
      <c r="N156" s="162" t="s">
        <v>31</v>
      </c>
      <c r="Q156" s="137" t="s">
        <v>3507</v>
      </c>
    </row>
    <row r="157" spans="1:27" s="132" customFormat="1" ht="33.75" x14ac:dyDescent="0.2">
      <c r="A157" s="165"/>
      <c r="B157" s="166" t="s">
        <v>822</v>
      </c>
      <c r="C157" s="904" t="s">
        <v>519</v>
      </c>
      <c r="D157" s="904"/>
      <c r="E157" s="904"/>
      <c r="F157" s="904"/>
      <c r="G157" s="904"/>
      <c r="H157" s="904"/>
      <c r="I157" s="904"/>
      <c r="J157" s="904"/>
      <c r="K157" s="904"/>
      <c r="L157" s="904"/>
      <c r="M157" s="904"/>
      <c r="N157" s="912"/>
      <c r="S157" s="137" t="s">
        <v>519</v>
      </c>
    </row>
    <row r="158" spans="1:27" s="132" customFormat="1" x14ac:dyDescent="0.2">
      <c r="A158" s="167"/>
      <c r="B158" s="166" t="s">
        <v>225</v>
      </c>
      <c r="C158" s="904" t="s">
        <v>255</v>
      </c>
      <c r="D158" s="904"/>
      <c r="E158" s="904"/>
      <c r="F158" s="168" t="s">
        <v>31</v>
      </c>
      <c r="G158" s="168" t="s">
        <v>31</v>
      </c>
      <c r="H158" s="168" t="s">
        <v>31</v>
      </c>
      <c r="I158" s="168" t="s">
        <v>31</v>
      </c>
      <c r="J158" s="169">
        <v>76.36</v>
      </c>
      <c r="K158" s="168" t="s">
        <v>520</v>
      </c>
      <c r="L158" s="169">
        <v>95.45</v>
      </c>
      <c r="M158" s="170" t="s">
        <v>31</v>
      </c>
      <c r="N158" s="171" t="s">
        <v>31</v>
      </c>
      <c r="T158" s="137" t="s">
        <v>255</v>
      </c>
    </row>
    <row r="159" spans="1:27" s="132" customFormat="1" x14ac:dyDescent="0.2">
      <c r="A159" s="167"/>
      <c r="B159" s="166" t="s">
        <v>235</v>
      </c>
      <c r="C159" s="904" t="s">
        <v>236</v>
      </c>
      <c r="D159" s="904"/>
      <c r="E159" s="904"/>
      <c r="F159" s="168" t="s">
        <v>31</v>
      </c>
      <c r="G159" s="168" t="s">
        <v>31</v>
      </c>
      <c r="H159" s="168" t="s">
        <v>31</v>
      </c>
      <c r="I159" s="168" t="s">
        <v>31</v>
      </c>
      <c r="J159" s="169">
        <v>46.29</v>
      </c>
      <c r="K159" s="168" t="s">
        <v>520</v>
      </c>
      <c r="L159" s="169">
        <v>57.86</v>
      </c>
      <c r="M159" s="170" t="s">
        <v>31</v>
      </c>
      <c r="N159" s="171" t="s">
        <v>31</v>
      </c>
      <c r="T159" s="137" t="s">
        <v>236</v>
      </c>
    </row>
    <row r="160" spans="1:27" s="132" customFormat="1" x14ac:dyDescent="0.2">
      <c r="A160" s="167"/>
      <c r="B160" s="166" t="s">
        <v>256</v>
      </c>
      <c r="C160" s="904" t="s">
        <v>257</v>
      </c>
      <c r="D160" s="904"/>
      <c r="E160" s="904"/>
      <c r="F160" s="168" t="s">
        <v>31</v>
      </c>
      <c r="G160" s="168" t="s">
        <v>31</v>
      </c>
      <c r="H160" s="168" t="s">
        <v>31</v>
      </c>
      <c r="I160" s="168" t="s">
        <v>31</v>
      </c>
      <c r="J160" s="169">
        <v>9.31</v>
      </c>
      <c r="K160" s="168" t="s">
        <v>31</v>
      </c>
      <c r="L160" s="169">
        <v>9.31</v>
      </c>
      <c r="M160" s="170" t="s">
        <v>31</v>
      </c>
      <c r="N160" s="171" t="s">
        <v>31</v>
      </c>
      <c r="T160" s="137" t="s">
        <v>257</v>
      </c>
    </row>
    <row r="161" spans="1:27" s="132" customFormat="1" x14ac:dyDescent="0.2">
      <c r="A161" s="167"/>
      <c r="B161" s="166" t="s">
        <v>31</v>
      </c>
      <c r="C161" s="904" t="s">
        <v>258</v>
      </c>
      <c r="D161" s="904"/>
      <c r="E161" s="904"/>
      <c r="F161" s="168" t="s">
        <v>241</v>
      </c>
      <c r="G161" s="168" t="s">
        <v>3508</v>
      </c>
      <c r="H161" s="168" t="s">
        <v>520</v>
      </c>
      <c r="I161" s="168" t="s">
        <v>3509</v>
      </c>
      <c r="J161" s="169" t="s">
        <v>31</v>
      </c>
      <c r="K161" s="168" t="s">
        <v>31</v>
      </c>
      <c r="L161" s="169" t="s">
        <v>31</v>
      </c>
      <c r="M161" s="170" t="s">
        <v>31</v>
      </c>
      <c r="N161" s="171" t="s">
        <v>31</v>
      </c>
      <c r="U161" s="137" t="s">
        <v>258</v>
      </c>
    </row>
    <row r="162" spans="1:27" s="132" customFormat="1" x14ac:dyDescent="0.2">
      <c r="A162" s="167"/>
      <c r="B162" s="166" t="s">
        <v>31</v>
      </c>
      <c r="C162" s="917" t="s">
        <v>244</v>
      </c>
      <c r="D162" s="917"/>
      <c r="E162" s="917"/>
      <c r="F162" s="159" t="s">
        <v>31</v>
      </c>
      <c r="G162" s="159" t="s">
        <v>31</v>
      </c>
      <c r="H162" s="159" t="s">
        <v>31</v>
      </c>
      <c r="I162" s="159" t="s">
        <v>31</v>
      </c>
      <c r="J162" s="160">
        <v>131.96</v>
      </c>
      <c r="K162" s="159" t="s">
        <v>31</v>
      </c>
      <c r="L162" s="160">
        <v>162.62</v>
      </c>
      <c r="M162" s="161" t="s">
        <v>31</v>
      </c>
      <c r="N162" s="162" t="s">
        <v>31</v>
      </c>
      <c r="V162" s="137" t="s">
        <v>244</v>
      </c>
    </row>
    <row r="163" spans="1:27" s="132" customFormat="1" x14ac:dyDescent="0.2">
      <c r="A163" s="167"/>
      <c r="B163" s="166" t="s">
        <v>31</v>
      </c>
      <c r="C163" s="904" t="s">
        <v>245</v>
      </c>
      <c r="D163" s="904"/>
      <c r="E163" s="904"/>
      <c r="F163" s="168" t="s">
        <v>31</v>
      </c>
      <c r="G163" s="168" t="s">
        <v>31</v>
      </c>
      <c r="H163" s="168" t="s">
        <v>31</v>
      </c>
      <c r="I163" s="168" t="s">
        <v>31</v>
      </c>
      <c r="J163" s="169" t="s">
        <v>31</v>
      </c>
      <c r="K163" s="168" t="s">
        <v>31</v>
      </c>
      <c r="L163" s="169">
        <v>95.45</v>
      </c>
      <c r="M163" s="170" t="s">
        <v>31</v>
      </c>
      <c r="N163" s="171" t="s">
        <v>31</v>
      </c>
      <c r="U163" s="137" t="s">
        <v>245</v>
      </c>
    </row>
    <row r="164" spans="1:27" s="132" customFormat="1" ht="22.5" x14ac:dyDescent="0.2">
      <c r="A164" s="167"/>
      <c r="B164" s="166" t="s">
        <v>699</v>
      </c>
      <c r="C164" s="904" t="s">
        <v>3074</v>
      </c>
      <c r="D164" s="904"/>
      <c r="E164" s="904"/>
      <c r="F164" s="168" t="s">
        <v>144</v>
      </c>
      <c r="G164" s="168" t="s">
        <v>1705</v>
      </c>
      <c r="H164" s="168" t="s">
        <v>31</v>
      </c>
      <c r="I164" s="168" t="s">
        <v>1705</v>
      </c>
      <c r="J164" s="169" t="s">
        <v>31</v>
      </c>
      <c r="K164" s="168" t="s">
        <v>31</v>
      </c>
      <c r="L164" s="169">
        <v>95.45</v>
      </c>
      <c r="M164" s="170" t="s">
        <v>31</v>
      </c>
      <c r="N164" s="171" t="s">
        <v>31</v>
      </c>
      <c r="U164" s="137" t="s">
        <v>3074</v>
      </c>
    </row>
    <row r="165" spans="1:27" s="132" customFormat="1" ht="22.5" x14ac:dyDescent="0.2">
      <c r="A165" s="167"/>
      <c r="B165" s="166" t="s">
        <v>701</v>
      </c>
      <c r="C165" s="904" t="s">
        <v>3076</v>
      </c>
      <c r="D165" s="904"/>
      <c r="E165" s="904"/>
      <c r="F165" s="168" t="s">
        <v>144</v>
      </c>
      <c r="G165" s="168" t="s">
        <v>554</v>
      </c>
      <c r="H165" s="168" t="s">
        <v>31</v>
      </c>
      <c r="I165" s="168" t="s">
        <v>554</v>
      </c>
      <c r="J165" s="169" t="s">
        <v>31</v>
      </c>
      <c r="K165" s="168" t="s">
        <v>31</v>
      </c>
      <c r="L165" s="169">
        <v>62.04</v>
      </c>
      <c r="M165" s="170" t="s">
        <v>31</v>
      </c>
      <c r="N165" s="171" t="s">
        <v>31</v>
      </c>
      <c r="U165" s="137" t="s">
        <v>3076</v>
      </c>
    </row>
    <row r="166" spans="1:27" s="132" customFormat="1" x14ac:dyDescent="0.2">
      <c r="A166" s="172"/>
      <c r="B166" s="173"/>
      <c r="C166" s="918" t="s">
        <v>252</v>
      </c>
      <c r="D166" s="918"/>
      <c r="E166" s="918"/>
      <c r="F166" s="174" t="s">
        <v>31</v>
      </c>
      <c r="G166" s="174" t="s">
        <v>31</v>
      </c>
      <c r="H166" s="174" t="s">
        <v>31</v>
      </c>
      <c r="I166" s="174" t="s">
        <v>31</v>
      </c>
      <c r="J166" s="175" t="s">
        <v>31</v>
      </c>
      <c r="K166" s="174" t="s">
        <v>31</v>
      </c>
      <c r="L166" s="175">
        <v>320.11</v>
      </c>
      <c r="M166" s="161" t="s">
        <v>31</v>
      </c>
      <c r="N166" s="176" t="s">
        <v>31</v>
      </c>
      <c r="W166" s="137" t="s">
        <v>252</v>
      </c>
    </row>
    <row r="167" spans="1:27" s="132" customFormat="1" ht="22.5" x14ac:dyDescent="0.2">
      <c r="A167" s="157" t="s">
        <v>341</v>
      </c>
      <c r="B167" s="158" t="s">
        <v>844</v>
      </c>
      <c r="C167" s="917" t="s">
        <v>3510</v>
      </c>
      <c r="D167" s="917"/>
      <c r="E167" s="917"/>
      <c r="F167" s="159" t="s">
        <v>178</v>
      </c>
      <c r="G167" s="159" t="s">
        <v>31</v>
      </c>
      <c r="H167" s="159" t="s">
        <v>31</v>
      </c>
      <c r="I167" s="159" t="s">
        <v>225</v>
      </c>
      <c r="J167" s="160">
        <v>1334.86</v>
      </c>
      <c r="K167" s="159" t="s">
        <v>706</v>
      </c>
      <c r="L167" s="160">
        <v>1350.88</v>
      </c>
      <c r="M167" s="161" t="s">
        <v>31</v>
      </c>
      <c r="N167" s="162" t="s">
        <v>31</v>
      </c>
      <c r="Q167" s="137" t="s">
        <v>3510</v>
      </c>
    </row>
    <row r="168" spans="1:27" s="132" customFormat="1" x14ac:dyDescent="0.2">
      <c r="A168" s="163"/>
      <c r="B168" s="164"/>
      <c r="C168" s="904" t="s">
        <v>3511</v>
      </c>
      <c r="D168" s="904"/>
      <c r="E168" s="904"/>
      <c r="F168" s="904"/>
      <c r="G168" s="904"/>
      <c r="H168" s="904"/>
      <c r="I168" s="904"/>
      <c r="J168" s="904"/>
      <c r="K168" s="904"/>
      <c r="L168" s="904"/>
      <c r="M168" s="904"/>
      <c r="N168" s="912"/>
      <c r="AA168" s="137" t="s">
        <v>3511</v>
      </c>
    </row>
    <row r="169" spans="1:27" s="132" customFormat="1" ht="22.5" x14ac:dyDescent="0.2">
      <c r="A169" s="165"/>
      <c r="B169" s="166" t="s">
        <v>708</v>
      </c>
      <c r="C169" s="904" t="s">
        <v>709</v>
      </c>
      <c r="D169" s="904"/>
      <c r="E169" s="904"/>
      <c r="F169" s="904"/>
      <c r="G169" s="904"/>
      <c r="H169" s="904"/>
      <c r="I169" s="904"/>
      <c r="J169" s="904"/>
      <c r="K169" s="904"/>
      <c r="L169" s="904"/>
      <c r="M169" s="904"/>
      <c r="N169" s="912"/>
      <c r="S169" s="137" t="s">
        <v>709</v>
      </c>
    </row>
    <row r="170" spans="1:27" s="132" customFormat="1" ht="22.5" x14ac:dyDescent="0.2">
      <c r="A170" s="157" t="s">
        <v>344</v>
      </c>
      <c r="B170" s="158" t="s">
        <v>3337</v>
      </c>
      <c r="C170" s="917" t="s">
        <v>3338</v>
      </c>
      <c r="D170" s="917"/>
      <c r="E170" s="917"/>
      <c r="F170" s="159" t="s">
        <v>650</v>
      </c>
      <c r="G170" s="159" t="s">
        <v>31</v>
      </c>
      <c r="H170" s="159" t="s">
        <v>31</v>
      </c>
      <c r="I170" s="159" t="s">
        <v>359</v>
      </c>
      <c r="J170" s="160" t="s">
        <v>31</v>
      </c>
      <c r="K170" s="159" t="s">
        <v>31</v>
      </c>
      <c r="L170" s="160" t="s">
        <v>31</v>
      </c>
      <c r="M170" s="161" t="s">
        <v>31</v>
      </c>
      <c r="N170" s="162" t="s">
        <v>31</v>
      </c>
      <c r="Q170" s="137" t="s">
        <v>3338</v>
      </c>
    </row>
    <row r="171" spans="1:27" s="132" customFormat="1" x14ac:dyDescent="0.2">
      <c r="A171" s="163"/>
      <c r="B171" s="164"/>
      <c r="C171" s="904" t="s">
        <v>3512</v>
      </c>
      <c r="D171" s="904"/>
      <c r="E171" s="904"/>
      <c r="F171" s="904"/>
      <c r="G171" s="904"/>
      <c r="H171" s="904"/>
      <c r="I171" s="904"/>
      <c r="J171" s="904"/>
      <c r="K171" s="904"/>
      <c r="L171" s="904"/>
      <c r="M171" s="904"/>
      <c r="N171" s="912"/>
      <c r="R171" s="137" t="s">
        <v>3512</v>
      </c>
    </row>
    <row r="172" spans="1:27" s="132" customFormat="1" ht="33.75" x14ac:dyDescent="0.2">
      <c r="A172" s="165"/>
      <c r="B172" s="166" t="s">
        <v>822</v>
      </c>
      <c r="C172" s="904" t="s">
        <v>519</v>
      </c>
      <c r="D172" s="904"/>
      <c r="E172" s="904"/>
      <c r="F172" s="904"/>
      <c r="G172" s="904"/>
      <c r="H172" s="904"/>
      <c r="I172" s="904"/>
      <c r="J172" s="904"/>
      <c r="K172" s="904"/>
      <c r="L172" s="904"/>
      <c r="M172" s="904"/>
      <c r="N172" s="912"/>
      <c r="S172" s="137" t="s">
        <v>519</v>
      </c>
    </row>
    <row r="173" spans="1:27" s="132" customFormat="1" x14ac:dyDescent="0.2">
      <c r="A173" s="167"/>
      <c r="B173" s="166" t="s">
        <v>225</v>
      </c>
      <c r="C173" s="904" t="s">
        <v>255</v>
      </c>
      <c r="D173" s="904"/>
      <c r="E173" s="904"/>
      <c r="F173" s="168" t="s">
        <v>31</v>
      </c>
      <c r="G173" s="168" t="s">
        <v>31</v>
      </c>
      <c r="H173" s="168" t="s">
        <v>31</v>
      </c>
      <c r="I173" s="168" t="s">
        <v>31</v>
      </c>
      <c r="J173" s="169">
        <v>3.85</v>
      </c>
      <c r="K173" s="168" t="s">
        <v>520</v>
      </c>
      <c r="L173" s="169">
        <v>96.25</v>
      </c>
      <c r="M173" s="170" t="s">
        <v>31</v>
      </c>
      <c r="N173" s="171" t="s">
        <v>31</v>
      </c>
      <c r="T173" s="137" t="s">
        <v>255</v>
      </c>
    </row>
    <row r="174" spans="1:27" s="132" customFormat="1" x14ac:dyDescent="0.2">
      <c r="A174" s="167"/>
      <c r="B174" s="166" t="s">
        <v>235</v>
      </c>
      <c r="C174" s="904" t="s">
        <v>236</v>
      </c>
      <c r="D174" s="904"/>
      <c r="E174" s="904"/>
      <c r="F174" s="168" t="s">
        <v>31</v>
      </c>
      <c r="G174" s="168" t="s">
        <v>31</v>
      </c>
      <c r="H174" s="168" t="s">
        <v>31</v>
      </c>
      <c r="I174" s="168" t="s">
        <v>31</v>
      </c>
      <c r="J174" s="169">
        <v>1.31</v>
      </c>
      <c r="K174" s="168" t="s">
        <v>520</v>
      </c>
      <c r="L174" s="169">
        <v>32.75</v>
      </c>
      <c r="M174" s="170" t="s">
        <v>31</v>
      </c>
      <c r="N174" s="171" t="s">
        <v>31</v>
      </c>
      <c r="T174" s="137" t="s">
        <v>236</v>
      </c>
    </row>
    <row r="175" spans="1:27" s="132" customFormat="1" x14ac:dyDescent="0.2">
      <c r="A175" s="167"/>
      <c r="B175" s="166" t="s">
        <v>238</v>
      </c>
      <c r="C175" s="904" t="s">
        <v>239</v>
      </c>
      <c r="D175" s="904"/>
      <c r="E175" s="904"/>
      <c r="F175" s="168" t="s">
        <v>31</v>
      </c>
      <c r="G175" s="168" t="s">
        <v>31</v>
      </c>
      <c r="H175" s="168" t="s">
        <v>31</v>
      </c>
      <c r="I175" s="168" t="s">
        <v>31</v>
      </c>
      <c r="J175" s="169">
        <v>0.23</v>
      </c>
      <c r="K175" s="168" t="s">
        <v>520</v>
      </c>
      <c r="L175" s="169">
        <v>5.75</v>
      </c>
      <c r="M175" s="170" t="s">
        <v>31</v>
      </c>
      <c r="N175" s="171" t="s">
        <v>31</v>
      </c>
      <c r="T175" s="137" t="s">
        <v>239</v>
      </c>
    </row>
    <row r="176" spans="1:27" s="132" customFormat="1" x14ac:dyDescent="0.2">
      <c r="A176" s="167"/>
      <c r="B176" s="166" t="s">
        <v>256</v>
      </c>
      <c r="C176" s="904" t="s">
        <v>257</v>
      </c>
      <c r="D176" s="904"/>
      <c r="E176" s="904"/>
      <c r="F176" s="168" t="s">
        <v>31</v>
      </c>
      <c r="G176" s="168" t="s">
        <v>31</v>
      </c>
      <c r="H176" s="168" t="s">
        <v>31</v>
      </c>
      <c r="I176" s="168" t="s">
        <v>31</v>
      </c>
      <c r="J176" s="169">
        <v>0.08</v>
      </c>
      <c r="K176" s="168" t="s">
        <v>31</v>
      </c>
      <c r="L176" s="169">
        <v>1.6</v>
      </c>
      <c r="M176" s="170" t="s">
        <v>31</v>
      </c>
      <c r="N176" s="171" t="s">
        <v>31</v>
      </c>
      <c r="T176" s="137" t="s">
        <v>257</v>
      </c>
    </row>
    <row r="177" spans="1:23" s="132" customFormat="1" x14ac:dyDescent="0.2">
      <c r="A177" s="167"/>
      <c r="B177" s="166" t="s">
        <v>31</v>
      </c>
      <c r="C177" s="904" t="s">
        <v>258</v>
      </c>
      <c r="D177" s="904"/>
      <c r="E177" s="904"/>
      <c r="F177" s="168" t="s">
        <v>241</v>
      </c>
      <c r="G177" s="168" t="s">
        <v>3340</v>
      </c>
      <c r="H177" s="168" t="s">
        <v>520</v>
      </c>
      <c r="I177" s="168" t="s">
        <v>328</v>
      </c>
      <c r="J177" s="169" t="s">
        <v>31</v>
      </c>
      <c r="K177" s="168" t="s">
        <v>31</v>
      </c>
      <c r="L177" s="169" t="s">
        <v>31</v>
      </c>
      <c r="M177" s="170" t="s">
        <v>31</v>
      </c>
      <c r="N177" s="171" t="s">
        <v>31</v>
      </c>
      <c r="U177" s="137" t="s">
        <v>258</v>
      </c>
    </row>
    <row r="178" spans="1:23" s="132" customFormat="1" x14ac:dyDescent="0.2">
      <c r="A178" s="167"/>
      <c r="B178" s="166" t="s">
        <v>31</v>
      </c>
      <c r="C178" s="904" t="s">
        <v>240</v>
      </c>
      <c r="D178" s="904"/>
      <c r="E178" s="904"/>
      <c r="F178" s="168" t="s">
        <v>241</v>
      </c>
      <c r="G178" s="168" t="s">
        <v>925</v>
      </c>
      <c r="H178" s="168" t="s">
        <v>520</v>
      </c>
      <c r="I178" s="168" t="s">
        <v>838</v>
      </c>
      <c r="J178" s="169" t="s">
        <v>31</v>
      </c>
      <c r="K178" s="168" t="s">
        <v>31</v>
      </c>
      <c r="L178" s="169" t="s">
        <v>31</v>
      </c>
      <c r="M178" s="170" t="s">
        <v>31</v>
      </c>
      <c r="N178" s="171" t="s">
        <v>31</v>
      </c>
      <c r="U178" s="137" t="s">
        <v>240</v>
      </c>
    </row>
    <row r="179" spans="1:23" s="132" customFormat="1" x14ac:dyDescent="0.2">
      <c r="A179" s="167"/>
      <c r="B179" s="166" t="s">
        <v>31</v>
      </c>
      <c r="C179" s="917" t="s">
        <v>244</v>
      </c>
      <c r="D179" s="917"/>
      <c r="E179" s="917"/>
      <c r="F179" s="159" t="s">
        <v>31</v>
      </c>
      <c r="G179" s="159" t="s">
        <v>31</v>
      </c>
      <c r="H179" s="159" t="s">
        <v>31</v>
      </c>
      <c r="I179" s="159" t="s">
        <v>31</v>
      </c>
      <c r="J179" s="160">
        <v>5.24</v>
      </c>
      <c r="K179" s="159" t="s">
        <v>31</v>
      </c>
      <c r="L179" s="160">
        <v>130.6</v>
      </c>
      <c r="M179" s="161" t="s">
        <v>31</v>
      </c>
      <c r="N179" s="162" t="s">
        <v>31</v>
      </c>
      <c r="V179" s="137" t="s">
        <v>244</v>
      </c>
    </row>
    <row r="180" spans="1:23" s="132" customFormat="1" x14ac:dyDescent="0.2">
      <c r="A180" s="167"/>
      <c r="B180" s="166" t="s">
        <v>31</v>
      </c>
      <c r="C180" s="904" t="s">
        <v>245</v>
      </c>
      <c r="D180" s="904"/>
      <c r="E180" s="904"/>
      <c r="F180" s="168" t="s">
        <v>31</v>
      </c>
      <c r="G180" s="168" t="s">
        <v>31</v>
      </c>
      <c r="H180" s="168" t="s">
        <v>31</v>
      </c>
      <c r="I180" s="168" t="s">
        <v>31</v>
      </c>
      <c r="J180" s="169" t="s">
        <v>31</v>
      </c>
      <c r="K180" s="168" t="s">
        <v>31</v>
      </c>
      <c r="L180" s="169">
        <v>102</v>
      </c>
      <c r="M180" s="170" t="s">
        <v>31</v>
      </c>
      <c r="N180" s="171" t="s">
        <v>31</v>
      </c>
      <c r="U180" s="137" t="s">
        <v>245</v>
      </c>
    </row>
    <row r="181" spans="1:23" s="132" customFormat="1" ht="22.5" x14ac:dyDescent="0.2">
      <c r="A181" s="167"/>
      <c r="B181" s="166" t="s">
        <v>892</v>
      </c>
      <c r="C181" s="904" t="s">
        <v>893</v>
      </c>
      <c r="D181" s="904"/>
      <c r="E181" s="904"/>
      <c r="F181" s="168" t="s">
        <v>144</v>
      </c>
      <c r="G181" s="168" t="s">
        <v>248</v>
      </c>
      <c r="H181" s="168" t="s">
        <v>31</v>
      </c>
      <c r="I181" s="168" t="s">
        <v>248</v>
      </c>
      <c r="J181" s="169" t="s">
        <v>31</v>
      </c>
      <c r="K181" s="168" t="s">
        <v>31</v>
      </c>
      <c r="L181" s="169">
        <v>96.9</v>
      </c>
      <c r="M181" s="170" t="s">
        <v>31</v>
      </c>
      <c r="N181" s="171" t="s">
        <v>31</v>
      </c>
      <c r="U181" s="137" t="s">
        <v>893</v>
      </c>
    </row>
    <row r="182" spans="1:23" s="132" customFormat="1" ht="22.5" x14ac:dyDescent="0.2">
      <c r="A182" s="167"/>
      <c r="B182" s="166" t="s">
        <v>894</v>
      </c>
      <c r="C182" s="904" t="s">
        <v>895</v>
      </c>
      <c r="D182" s="904"/>
      <c r="E182" s="904"/>
      <c r="F182" s="168" t="s">
        <v>144</v>
      </c>
      <c r="G182" s="168" t="s">
        <v>554</v>
      </c>
      <c r="H182" s="168" t="s">
        <v>31</v>
      </c>
      <c r="I182" s="168" t="s">
        <v>554</v>
      </c>
      <c r="J182" s="169" t="s">
        <v>31</v>
      </c>
      <c r="K182" s="168" t="s">
        <v>31</v>
      </c>
      <c r="L182" s="169">
        <v>66.3</v>
      </c>
      <c r="M182" s="170" t="s">
        <v>31</v>
      </c>
      <c r="N182" s="171" t="s">
        <v>31</v>
      </c>
      <c r="U182" s="137" t="s">
        <v>895</v>
      </c>
    </row>
    <row r="183" spans="1:23" s="132" customFormat="1" x14ac:dyDescent="0.2">
      <c r="A183" s="172"/>
      <c r="B183" s="173"/>
      <c r="C183" s="918" t="s">
        <v>252</v>
      </c>
      <c r="D183" s="918"/>
      <c r="E183" s="918"/>
      <c r="F183" s="174" t="s">
        <v>31</v>
      </c>
      <c r="G183" s="174" t="s">
        <v>31</v>
      </c>
      <c r="H183" s="174" t="s">
        <v>31</v>
      </c>
      <c r="I183" s="174" t="s">
        <v>31</v>
      </c>
      <c r="J183" s="175" t="s">
        <v>31</v>
      </c>
      <c r="K183" s="174" t="s">
        <v>31</v>
      </c>
      <c r="L183" s="175">
        <v>293.8</v>
      </c>
      <c r="M183" s="161" t="s">
        <v>31</v>
      </c>
      <c r="N183" s="176" t="s">
        <v>31</v>
      </c>
      <c r="W183" s="137" t="s">
        <v>252</v>
      </c>
    </row>
    <row r="184" spans="1:23" s="132" customFormat="1" x14ac:dyDescent="0.2">
      <c r="A184" s="157" t="s">
        <v>346</v>
      </c>
      <c r="B184" s="158" t="s">
        <v>3513</v>
      </c>
      <c r="C184" s="917" t="s">
        <v>3514</v>
      </c>
      <c r="D184" s="917"/>
      <c r="E184" s="917"/>
      <c r="F184" s="159" t="s">
        <v>650</v>
      </c>
      <c r="G184" s="159" t="s">
        <v>31</v>
      </c>
      <c r="H184" s="159" t="s">
        <v>31</v>
      </c>
      <c r="I184" s="159" t="s">
        <v>359</v>
      </c>
      <c r="J184" s="160">
        <v>8.84</v>
      </c>
      <c r="K184" s="159" t="s">
        <v>31</v>
      </c>
      <c r="L184" s="160">
        <v>176.8</v>
      </c>
      <c r="M184" s="161" t="s">
        <v>31</v>
      </c>
      <c r="N184" s="162" t="s">
        <v>31</v>
      </c>
      <c r="Q184" s="137" t="s">
        <v>3514</v>
      </c>
    </row>
    <row r="185" spans="1:23" s="132" customFormat="1" x14ac:dyDescent="0.2">
      <c r="A185" s="163"/>
      <c r="B185" s="164"/>
      <c r="C185" s="904" t="s">
        <v>3515</v>
      </c>
      <c r="D185" s="904"/>
      <c r="E185" s="904"/>
      <c r="F185" s="904"/>
      <c r="G185" s="904"/>
      <c r="H185" s="904"/>
      <c r="I185" s="904"/>
      <c r="J185" s="904"/>
      <c r="K185" s="904"/>
      <c r="L185" s="904"/>
      <c r="M185" s="904"/>
      <c r="N185" s="912"/>
      <c r="R185" s="137" t="s">
        <v>3515</v>
      </c>
    </row>
    <row r="186" spans="1:23" s="132" customFormat="1" ht="33.75" x14ac:dyDescent="0.2">
      <c r="A186" s="157" t="s">
        <v>348</v>
      </c>
      <c r="B186" s="158" t="s">
        <v>3516</v>
      </c>
      <c r="C186" s="917" t="s">
        <v>3517</v>
      </c>
      <c r="D186" s="917"/>
      <c r="E186" s="917"/>
      <c r="F186" s="159" t="s">
        <v>178</v>
      </c>
      <c r="G186" s="159" t="s">
        <v>31</v>
      </c>
      <c r="H186" s="159" t="s">
        <v>31</v>
      </c>
      <c r="I186" s="159" t="s">
        <v>304</v>
      </c>
      <c r="J186" s="160" t="s">
        <v>31</v>
      </c>
      <c r="K186" s="159" t="s">
        <v>31</v>
      </c>
      <c r="L186" s="160" t="s">
        <v>31</v>
      </c>
      <c r="M186" s="161" t="s">
        <v>31</v>
      </c>
      <c r="N186" s="162" t="s">
        <v>31</v>
      </c>
      <c r="Q186" s="137" t="s">
        <v>3517</v>
      </c>
    </row>
    <row r="187" spans="1:23" s="132" customFormat="1" ht="33.75" x14ac:dyDescent="0.2">
      <c r="A187" s="165"/>
      <c r="B187" s="166" t="s">
        <v>822</v>
      </c>
      <c r="C187" s="904" t="s">
        <v>519</v>
      </c>
      <c r="D187" s="904"/>
      <c r="E187" s="904"/>
      <c r="F187" s="904"/>
      <c r="G187" s="904"/>
      <c r="H187" s="904"/>
      <c r="I187" s="904"/>
      <c r="J187" s="904"/>
      <c r="K187" s="904"/>
      <c r="L187" s="904"/>
      <c r="M187" s="904"/>
      <c r="N187" s="912"/>
      <c r="S187" s="137" t="s">
        <v>519</v>
      </c>
    </row>
    <row r="188" spans="1:23" s="132" customFormat="1" x14ac:dyDescent="0.2">
      <c r="A188" s="167"/>
      <c r="B188" s="166" t="s">
        <v>225</v>
      </c>
      <c r="C188" s="904" t="s">
        <v>255</v>
      </c>
      <c r="D188" s="904"/>
      <c r="E188" s="904"/>
      <c r="F188" s="168" t="s">
        <v>31</v>
      </c>
      <c r="G188" s="168" t="s">
        <v>31</v>
      </c>
      <c r="H188" s="168" t="s">
        <v>31</v>
      </c>
      <c r="I188" s="168" t="s">
        <v>31</v>
      </c>
      <c r="J188" s="169">
        <v>91.09</v>
      </c>
      <c r="K188" s="168" t="s">
        <v>520</v>
      </c>
      <c r="L188" s="169">
        <v>797.04</v>
      </c>
      <c r="M188" s="170" t="s">
        <v>31</v>
      </c>
      <c r="N188" s="171" t="s">
        <v>31</v>
      </c>
      <c r="T188" s="137" t="s">
        <v>255</v>
      </c>
    </row>
    <row r="189" spans="1:23" s="132" customFormat="1" x14ac:dyDescent="0.2">
      <c r="A189" s="167"/>
      <c r="B189" s="166" t="s">
        <v>235</v>
      </c>
      <c r="C189" s="904" t="s">
        <v>236</v>
      </c>
      <c r="D189" s="904"/>
      <c r="E189" s="904"/>
      <c r="F189" s="168" t="s">
        <v>31</v>
      </c>
      <c r="G189" s="168" t="s">
        <v>31</v>
      </c>
      <c r="H189" s="168" t="s">
        <v>31</v>
      </c>
      <c r="I189" s="168" t="s">
        <v>31</v>
      </c>
      <c r="J189" s="169">
        <v>30.27</v>
      </c>
      <c r="K189" s="168" t="s">
        <v>520</v>
      </c>
      <c r="L189" s="169">
        <v>264.86</v>
      </c>
      <c r="M189" s="170" t="s">
        <v>31</v>
      </c>
      <c r="N189" s="171" t="s">
        <v>31</v>
      </c>
      <c r="T189" s="137" t="s">
        <v>236</v>
      </c>
    </row>
    <row r="190" spans="1:23" s="132" customFormat="1" x14ac:dyDescent="0.2">
      <c r="A190" s="167"/>
      <c r="B190" s="166" t="s">
        <v>256</v>
      </c>
      <c r="C190" s="904" t="s">
        <v>257</v>
      </c>
      <c r="D190" s="904"/>
      <c r="E190" s="904"/>
      <c r="F190" s="168" t="s">
        <v>31</v>
      </c>
      <c r="G190" s="168" t="s">
        <v>31</v>
      </c>
      <c r="H190" s="168" t="s">
        <v>31</v>
      </c>
      <c r="I190" s="168" t="s">
        <v>31</v>
      </c>
      <c r="J190" s="169">
        <v>9.6</v>
      </c>
      <c r="K190" s="168" t="s">
        <v>31</v>
      </c>
      <c r="L190" s="169">
        <v>67.2</v>
      </c>
      <c r="M190" s="170" t="s">
        <v>31</v>
      </c>
      <c r="N190" s="171" t="s">
        <v>31</v>
      </c>
      <c r="T190" s="137" t="s">
        <v>257</v>
      </c>
    </row>
    <row r="191" spans="1:23" s="132" customFormat="1" x14ac:dyDescent="0.2">
      <c r="A191" s="167"/>
      <c r="B191" s="166" t="s">
        <v>31</v>
      </c>
      <c r="C191" s="904" t="s">
        <v>258</v>
      </c>
      <c r="D191" s="904"/>
      <c r="E191" s="904"/>
      <c r="F191" s="168" t="s">
        <v>241</v>
      </c>
      <c r="G191" s="168" t="s">
        <v>3518</v>
      </c>
      <c r="H191" s="168" t="s">
        <v>520</v>
      </c>
      <c r="I191" s="168" t="s">
        <v>3519</v>
      </c>
      <c r="J191" s="169" t="s">
        <v>31</v>
      </c>
      <c r="K191" s="168" t="s">
        <v>31</v>
      </c>
      <c r="L191" s="169" t="s">
        <v>31</v>
      </c>
      <c r="M191" s="170" t="s">
        <v>31</v>
      </c>
      <c r="N191" s="171" t="s">
        <v>31</v>
      </c>
      <c r="U191" s="137" t="s">
        <v>258</v>
      </c>
    </row>
    <row r="192" spans="1:23" s="132" customFormat="1" x14ac:dyDescent="0.2">
      <c r="A192" s="167"/>
      <c r="B192" s="166" t="s">
        <v>31</v>
      </c>
      <c r="C192" s="917" t="s">
        <v>244</v>
      </c>
      <c r="D192" s="917"/>
      <c r="E192" s="917"/>
      <c r="F192" s="159" t="s">
        <v>31</v>
      </c>
      <c r="G192" s="159" t="s">
        <v>31</v>
      </c>
      <c r="H192" s="159" t="s">
        <v>31</v>
      </c>
      <c r="I192" s="159" t="s">
        <v>31</v>
      </c>
      <c r="J192" s="160">
        <v>130.96</v>
      </c>
      <c r="K192" s="159" t="s">
        <v>31</v>
      </c>
      <c r="L192" s="160">
        <v>1129.0999999999999</v>
      </c>
      <c r="M192" s="161" t="s">
        <v>31</v>
      </c>
      <c r="N192" s="162" t="s">
        <v>31</v>
      </c>
      <c r="V192" s="137" t="s">
        <v>244</v>
      </c>
    </row>
    <row r="193" spans="1:27" s="132" customFormat="1" x14ac:dyDescent="0.2">
      <c r="A193" s="167"/>
      <c r="B193" s="166" t="s">
        <v>31</v>
      </c>
      <c r="C193" s="904" t="s">
        <v>245</v>
      </c>
      <c r="D193" s="904"/>
      <c r="E193" s="904"/>
      <c r="F193" s="168" t="s">
        <v>31</v>
      </c>
      <c r="G193" s="168" t="s">
        <v>31</v>
      </c>
      <c r="H193" s="168" t="s">
        <v>31</v>
      </c>
      <c r="I193" s="168" t="s">
        <v>31</v>
      </c>
      <c r="J193" s="169" t="s">
        <v>31</v>
      </c>
      <c r="K193" s="168" t="s">
        <v>31</v>
      </c>
      <c r="L193" s="169">
        <v>797.04</v>
      </c>
      <c r="M193" s="170" t="s">
        <v>31</v>
      </c>
      <c r="N193" s="171" t="s">
        <v>31</v>
      </c>
      <c r="U193" s="137" t="s">
        <v>245</v>
      </c>
    </row>
    <row r="194" spans="1:27" s="132" customFormat="1" ht="22.5" x14ac:dyDescent="0.2">
      <c r="A194" s="167"/>
      <c r="B194" s="166" t="s">
        <v>699</v>
      </c>
      <c r="C194" s="904" t="s">
        <v>3074</v>
      </c>
      <c r="D194" s="904"/>
      <c r="E194" s="904"/>
      <c r="F194" s="168" t="s">
        <v>144</v>
      </c>
      <c r="G194" s="168" t="s">
        <v>1705</v>
      </c>
      <c r="H194" s="168" t="s">
        <v>31</v>
      </c>
      <c r="I194" s="168" t="s">
        <v>1705</v>
      </c>
      <c r="J194" s="169" t="s">
        <v>31</v>
      </c>
      <c r="K194" s="168" t="s">
        <v>31</v>
      </c>
      <c r="L194" s="169">
        <v>797.04</v>
      </c>
      <c r="M194" s="170" t="s">
        <v>31</v>
      </c>
      <c r="N194" s="171" t="s">
        <v>31</v>
      </c>
      <c r="U194" s="137" t="s">
        <v>3074</v>
      </c>
    </row>
    <row r="195" spans="1:27" s="132" customFormat="1" ht="22.5" x14ac:dyDescent="0.2">
      <c r="A195" s="167"/>
      <c r="B195" s="166" t="s">
        <v>701</v>
      </c>
      <c r="C195" s="904" t="s">
        <v>3076</v>
      </c>
      <c r="D195" s="904"/>
      <c r="E195" s="904"/>
      <c r="F195" s="168" t="s">
        <v>144</v>
      </c>
      <c r="G195" s="168" t="s">
        <v>554</v>
      </c>
      <c r="H195" s="168" t="s">
        <v>31</v>
      </c>
      <c r="I195" s="168" t="s">
        <v>554</v>
      </c>
      <c r="J195" s="169" t="s">
        <v>31</v>
      </c>
      <c r="K195" s="168" t="s">
        <v>31</v>
      </c>
      <c r="L195" s="169">
        <v>518.08000000000004</v>
      </c>
      <c r="M195" s="170" t="s">
        <v>31</v>
      </c>
      <c r="N195" s="171" t="s">
        <v>31</v>
      </c>
      <c r="U195" s="137" t="s">
        <v>3076</v>
      </c>
    </row>
    <row r="196" spans="1:27" s="132" customFormat="1" x14ac:dyDescent="0.2">
      <c r="A196" s="172"/>
      <c r="B196" s="173"/>
      <c r="C196" s="918" t="s">
        <v>252</v>
      </c>
      <c r="D196" s="918"/>
      <c r="E196" s="918"/>
      <c r="F196" s="174" t="s">
        <v>31</v>
      </c>
      <c r="G196" s="174" t="s">
        <v>31</v>
      </c>
      <c r="H196" s="174" t="s">
        <v>31</v>
      </c>
      <c r="I196" s="174" t="s">
        <v>31</v>
      </c>
      <c r="J196" s="175" t="s">
        <v>31</v>
      </c>
      <c r="K196" s="174" t="s">
        <v>31</v>
      </c>
      <c r="L196" s="175">
        <v>2444.2199999999998</v>
      </c>
      <c r="M196" s="161" t="s">
        <v>31</v>
      </c>
      <c r="N196" s="176" t="s">
        <v>31</v>
      </c>
      <c r="W196" s="137" t="s">
        <v>252</v>
      </c>
    </row>
    <row r="197" spans="1:27" s="132" customFormat="1" ht="22.5" x14ac:dyDescent="0.2">
      <c r="A197" s="157" t="s">
        <v>351</v>
      </c>
      <c r="B197" s="158" t="s">
        <v>3520</v>
      </c>
      <c r="C197" s="917" t="s">
        <v>3521</v>
      </c>
      <c r="D197" s="917"/>
      <c r="E197" s="917"/>
      <c r="F197" s="159" t="s">
        <v>178</v>
      </c>
      <c r="G197" s="159" t="s">
        <v>31</v>
      </c>
      <c r="H197" s="159" t="s">
        <v>31</v>
      </c>
      <c r="I197" s="159" t="s">
        <v>304</v>
      </c>
      <c r="J197" s="160">
        <v>1622.33</v>
      </c>
      <c r="K197" s="159" t="s">
        <v>787</v>
      </c>
      <c r="L197" s="160">
        <v>11583.44</v>
      </c>
      <c r="M197" s="161" t="s">
        <v>31</v>
      </c>
      <c r="N197" s="162" t="s">
        <v>31</v>
      </c>
      <c r="Q197" s="137" t="s">
        <v>3521</v>
      </c>
    </row>
    <row r="198" spans="1:27" s="132" customFormat="1" x14ac:dyDescent="0.2">
      <c r="A198" s="163"/>
      <c r="B198" s="164"/>
      <c r="C198" s="904" t="s">
        <v>3522</v>
      </c>
      <c r="D198" s="904"/>
      <c r="E198" s="904"/>
      <c r="F198" s="904"/>
      <c r="G198" s="904"/>
      <c r="H198" s="904"/>
      <c r="I198" s="904"/>
      <c r="J198" s="904"/>
      <c r="K198" s="904"/>
      <c r="L198" s="904"/>
      <c r="M198" s="904"/>
      <c r="N198" s="912"/>
      <c r="AA198" s="137" t="s">
        <v>3522</v>
      </c>
    </row>
    <row r="199" spans="1:27" s="132" customFormat="1" ht="22.5" x14ac:dyDescent="0.2">
      <c r="A199" s="165"/>
      <c r="B199" s="166" t="s">
        <v>789</v>
      </c>
      <c r="C199" s="904" t="s">
        <v>790</v>
      </c>
      <c r="D199" s="904"/>
      <c r="E199" s="904"/>
      <c r="F199" s="904"/>
      <c r="G199" s="904"/>
      <c r="H199" s="904"/>
      <c r="I199" s="904"/>
      <c r="J199" s="904"/>
      <c r="K199" s="904"/>
      <c r="L199" s="904"/>
      <c r="M199" s="904"/>
      <c r="N199" s="912"/>
      <c r="S199" s="137" t="s">
        <v>790</v>
      </c>
    </row>
    <row r="200" spans="1:27" s="132" customFormat="1" x14ac:dyDescent="0.2">
      <c r="A200" s="157" t="s">
        <v>356</v>
      </c>
      <c r="B200" s="158" t="s">
        <v>3523</v>
      </c>
      <c r="C200" s="917" t="s">
        <v>3524</v>
      </c>
      <c r="D200" s="917"/>
      <c r="E200" s="917"/>
      <c r="F200" s="159" t="s">
        <v>744</v>
      </c>
      <c r="G200" s="159" t="s">
        <v>31</v>
      </c>
      <c r="H200" s="159" t="s">
        <v>31</v>
      </c>
      <c r="I200" s="159" t="s">
        <v>359</v>
      </c>
      <c r="J200" s="160">
        <v>12.5</v>
      </c>
      <c r="K200" s="159" t="s">
        <v>31</v>
      </c>
      <c r="L200" s="160">
        <v>250</v>
      </c>
      <c r="M200" s="161" t="s">
        <v>31</v>
      </c>
      <c r="N200" s="162" t="s">
        <v>31</v>
      </c>
      <c r="Q200" s="137" t="s">
        <v>3524</v>
      </c>
    </row>
    <row r="201" spans="1:27" s="132" customFormat="1" ht="33.75" x14ac:dyDescent="0.2">
      <c r="A201" s="157" t="s">
        <v>359</v>
      </c>
      <c r="B201" s="158" t="s">
        <v>3525</v>
      </c>
      <c r="C201" s="917" t="s">
        <v>3526</v>
      </c>
      <c r="D201" s="917"/>
      <c r="E201" s="917"/>
      <c r="F201" s="159" t="s">
        <v>650</v>
      </c>
      <c r="G201" s="159" t="s">
        <v>31</v>
      </c>
      <c r="H201" s="159" t="s">
        <v>31</v>
      </c>
      <c r="I201" s="159" t="s">
        <v>860</v>
      </c>
      <c r="J201" s="160" t="s">
        <v>31</v>
      </c>
      <c r="K201" s="159" t="s">
        <v>31</v>
      </c>
      <c r="L201" s="160" t="s">
        <v>31</v>
      </c>
      <c r="M201" s="161" t="s">
        <v>31</v>
      </c>
      <c r="N201" s="162" t="s">
        <v>31</v>
      </c>
      <c r="Q201" s="137" t="s">
        <v>3526</v>
      </c>
    </row>
    <row r="202" spans="1:27" s="132" customFormat="1" x14ac:dyDescent="0.2">
      <c r="A202" s="163"/>
      <c r="B202" s="164"/>
      <c r="C202" s="904" t="s">
        <v>1505</v>
      </c>
      <c r="D202" s="904"/>
      <c r="E202" s="904"/>
      <c r="F202" s="904"/>
      <c r="G202" s="904"/>
      <c r="H202" s="904"/>
      <c r="I202" s="904"/>
      <c r="J202" s="904"/>
      <c r="K202" s="904"/>
      <c r="L202" s="904"/>
      <c r="M202" s="904"/>
      <c r="N202" s="912"/>
      <c r="R202" s="137" t="s">
        <v>1505</v>
      </c>
    </row>
    <row r="203" spans="1:27" s="132" customFormat="1" ht="33.75" x14ac:dyDescent="0.2">
      <c r="A203" s="165"/>
      <c r="B203" s="166" t="s">
        <v>822</v>
      </c>
      <c r="C203" s="904" t="s">
        <v>519</v>
      </c>
      <c r="D203" s="904"/>
      <c r="E203" s="904"/>
      <c r="F203" s="904"/>
      <c r="G203" s="904"/>
      <c r="H203" s="904"/>
      <c r="I203" s="904"/>
      <c r="J203" s="904"/>
      <c r="K203" s="904"/>
      <c r="L203" s="904"/>
      <c r="M203" s="904"/>
      <c r="N203" s="912"/>
      <c r="S203" s="137" t="s">
        <v>519</v>
      </c>
    </row>
    <row r="204" spans="1:27" s="132" customFormat="1" x14ac:dyDescent="0.2">
      <c r="A204" s="167"/>
      <c r="B204" s="166" t="s">
        <v>225</v>
      </c>
      <c r="C204" s="904" t="s">
        <v>255</v>
      </c>
      <c r="D204" s="904"/>
      <c r="E204" s="904"/>
      <c r="F204" s="168" t="s">
        <v>31</v>
      </c>
      <c r="G204" s="168" t="s">
        <v>31</v>
      </c>
      <c r="H204" s="168" t="s">
        <v>31</v>
      </c>
      <c r="I204" s="168" t="s">
        <v>31</v>
      </c>
      <c r="J204" s="169">
        <v>231.62</v>
      </c>
      <c r="K204" s="168" t="s">
        <v>520</v>
      </c>
      <c r="L204" s="169">
        <v>115.81</v>
      </c>
      <c r="M204" s="170" t="s">
        <v>31</v>
      </c>
      <c r="N204" s="171" t="s">
        <v>31</v>
      </c>
      <c r="T204" s="137" t="s">
        <v>255</v>
      </c>
    </row>
    <row r="205" spans="1:27" s="132" customFormat="1" x14ac:dyDescent="0.2">
      <c r="A205" s="167"/>
      <c r="B205" s="166" t="s">
        <v>235</v>
      </c>
      <c r="C205" s="904" t="s">
        <v>236</v>
      </c>
      <c r="D205" s="904"/>
      <c r="E205" s="904"/>
      <c r="F205" s="168" t="s">
        <v>31</v>
      </c>
      <c r="G205" s="168" t="s">
        <v>31</v>
      </c>
      <c r="H205" s="168" t="s">
        <v>31</v>
      </c>
      <c r="I205" s="168" t="s">
        <v>31</v>
      </c>
      <c r="J205" s="169">
        <v>110.45</v>
      </c>
      <c r="K205" s="168" t="s">
        <v>520</v>
      </c>
      <c r="L205" s="169">
        <v>55.23</v>
      </c>
      <c r="M205" s="170" t="s">
        <v>31</v>
      </c>
      <c r="N205" s="171" t="s">
        <v>31</v>
      </c>
      <c r="T205" s="137" t="s">
        <v>236</v>
      </c>
    </row>
    <row r="206" spans="1:27" s="132" customFormat="1" x14ac:dyDescent="0.2">
      <c r="A206" s="167"/>
      <c r="B206" s="166" t="s">
        <v>238</v>
      </c>
      <c r="C206" s="904" t="s">
        <v>239</v>
      </c>
      <c r="D206" s="904"/>
      <c r="E206" s="904"/>
      <c r="F206" s="168" t="s">
        <v>31</v>
      </c>
      <c r="G206" s="168" t="s">
        <v>31</v>
      </c>
      <c r="H206" s="168" t="s">
        <v>31</v>
      </c>
      <c r="I206" s="168" t="s">
        <v>31</v>
      </c>
      <c r="J206" s="169">
        <v>9.5399999999999991</v>
      </c>
      <c r="K206" s="168" t="s">
        <v>520</v>
      </c>
      <c r="L206" s="169">
        <v>4.7699999999999996</v>
      </c>
      <c r="M206" s="170" t="s">
        <v>31</v>
      </c>
      <c r="N206" s="171" t="s">
        <v>31</v>
      </c>
      <c r="T206" s="137" t="s">
        <v>239</v>
      </c>
    </row>
    <row r="207" spans="1:27" s="132" customFormat="1" x14ac:dyDescent="0.2">
      <c r="A207" s="167"/>
      <c r="B207" s="166" t="s">
        <v>256</v>
      </c>
      <c r="C207" s="904" t="s">
        <v>257</v>
      </c>
      <c r="D207" s="904"/>
      <c r="E207" s="904"/>
      <c r="F207" s="168" t="s">
        <v>31</v>
      </c>
      <c r="G207" s="168" t="s">
        <v>31</v>
      </c>
      <c r="H207" s="168" t="s">
        <v>31</v>
      </c>
      <c r="I207" s="168" t="s">
        <v>31</v>
      </c>
      <c r="J207" s="169">
        <v>262.94</v>
      </c>
      <c r="K207" s="168" t="s">
        <v>31</v>
      </c>
      <c r="L207" s="169">
        <v>105.18</v>
      </c>
      <c r="M207" s="170" t="s">
        <v>31</v>
      </c>
      <c r="N207" s="171" t="s">
        <v>31</v>
      </c>
      <c r="T207" s="137" t="s">
        <v>257</v>
      </c>
    </row>
    <row r="208" spans="1:27" s="132" customFormat="1" x14ac:dyDescent="0.2">
      <c r="A208" s="167"/>
      <c r="B208" s="166" t="s">
        <v>31</v>
      </c>
      <c r="C208" s="904" t="s">
        <v>258</v>
      </c>
      <c r="D208" s="904"/>
      <c r="E208" s="904"/>
      <c r="F208" s="168" t="s">
        <v>241</v>
      </c>
      <c r="G208" s="168" t="s">
        <v>3527</v>
      </c>
      <c r="H208" s="168" t="s">
        <v>520</v>
      </c>
      <c r="I208" s="168" t="s">
        <v>3139</v>
      </c>
      <c r="J208" s="169" t="s">
        <v>31</v>
      </c>
      <c r="K208" s="168" t="s">
        <v>31</v>
      </c>
      <c r="L208" s="169" t="s">
        <v>31</v>
      </c>
      <c r="M208" s="170" t="s">
        <v>31</v>
      </c>
      <c r="N208" s="171" t="s">
        <v>31</v>
      </c>
      <c r="U208" s="137" t="s">
        <v>258</v>
      </c>
    </row>
    <row r="209" spans="1:23" s="132" customFormat="1" x14ac:dyDescent="0.2">
      <c r="A209" s="167"/>
      <c r="B209" s="166" t="s">
        <v>31</v>
      </c>
      <c r="C209" s="904" t="s">
        <v>240</v>
      </c>
      <c r="D209" s="904"/>
      <c r="E209" s="904"/>
      <c r="F209" s="168" t="s">
        <v>241</v>
      </c>
      <c r="G209" s="168" t="s">
        <v>2035</v>
      </c>
      <c r="H209" s="168" t="s">
        <v>520</v>
      </c>
      <c r="I209" s="168" t="s">
        <v>951</v>
      </c>
      <c r="J209" s="169" t="s">
        <v>31</v>
      </c>
      <c r="K209" s="168" t="s">
        <v>31</v>
      </c>
      <c r="L209" s="169" t="s">
        <v>31</v>
      </c>
      <c r="M209" s="170" t="s">
        <v>31</v>
      </c>
      <c r="N209" s="171" t="s">
        <v>31</v>
      </c>
      <c r="U209" s="137" t="s">
        <v>240</v>
      </c>
    </row>
    <row r="210" spans="1:23" s="132" customFormat="1" x14ac:dyDescent="0.2">
      <c r="A210" s="167"/>
      <c r="B210" s="166" t="s">
        <v>31</v>
      </c>
      <c r="C210" s="917" t="s">
        <v>244</v>
      </c>
      <c r="D210" s="917"/>
      <c r="E210" s="917"/>
      <c r="F210" s="159" t="s">
        <v>31</v>
      </c>
      <c r="G210" s="159" t="s">
        <v>31</v>
      </c>
      <c r="H210" s="159" t="s">
        <v>31</v>
      </c>
      <c r="I210" s="159" t="s">
        <v>31</v>
      </c>
      <c r="J210" s="160">
        <v>605.01</v>
      </c>
      <c r="K210" s="159" t="s">
        <v>31</v>
      </c>
      <c r="L210" s="160">
        <v>276.22000000000003</v>
      </c>
      <c r="M210" s="161" t="s">
        <v>31</v>
      </c>
      <c r="N210" s="162" t="s">
        <v>31</v>
      </c>
      <c r="V210" s="137" t="s">
        <v>244</v>
      </c>
    </row>
    <row r="211" spans="1:23" s="132" customFormat="1" x14ac:dyDescent="0.2">
      <c r="A211" s="167"/>
      <c r="B211" s="166" t="s">
        <v>31</v>
      </c>
      <c r="C211" s="904" t="s">
        <v>245</v>
      </c>
      <c r="D211" s="904"/>
      <c r="E211" s="904"/>
      <c r="F211" s="168" t="s">
        <v>31</v>
      </c>
      <c r="G211" s="168" t="s">
        <v>31</v>
      </c>
      <c r="H211" s="168" t="s">
        <v>31</v>
      </c>
      <c r="I211" s="168" t="s">
        <v>31</v>
      </c>
      <c r="J211" s="169" t="s">
        <v>31</v>
      </c>
      <c r="K211" s="168" t="s">
        <v>31</v>
      </c>
      <c r="L211" s="169">
        <v>120.58</v>
      </c>
      <c r="M211" s="170" t="s">
        <v>31</v>
      </c>
      <c r="N211" s="171" t="s">
        <v>31</v>
      </c>
      <c r="U211" s="137" t="s">
        <v>245</v>
      </c>
    </row>
    <row r="212" spans="1:23" s="132" customFormat="1" ht="22.5" x14ac:dyDescent="0.2">
      <c r="A212" s="167"/>
      <c r="B212" s="166" t="s">
        <v>892</v>
      </c>
      <c r="C212" s="904" t="s">
        <v>893</v>
      </c>
      <c r="D212" s="904"/>
      <c r="E212" s="904"/>
      <c r="F212" s="168" t="s">
        <v>144</v>
      </c>
      <c r="G212" s="168" t="s">
        <v>248</v>
      </c>
      <c r="H212" s="168" t="s">
        <v>31</v>
      </c>
      <c r="I212" s="168" t="s">
        <v>248</v>
      </c>
      <c r="J212" s="169" t="s">
        <v>31</v>
      </c>
      <c r="K212" s="168" t="s">
        <v>31</v>
      </c>
      <c r="L212" s="169">
        <v>114.55</v>
      </c>
      <c r="M212" s="170" t="s">
        <v>31</v>
      </c>
      <c r="N212" s="171" t="s">
        <v>31</v>
      </c>
      <c r="U212" s="137" t="s">
        <v>893</v>
      </c>
    </row>
    <row r="213" spans="1:23" s="132" customFormat="1" ht="22.5" x14ac:dyDescent="0.2">
      <c r="A213" s="167"/>
      <c r="B213" s="166" t="s">
        <v>894</v>
      </c>
      <c r="C213" s="904" t="s">
        <v>895</v>
      </c>
      <c r="D213" s="904"/>
      <c r="E213" s="904"/>
      <c r="F213" s="168" t="s">
        <v>144</v>
      </c>
      <c r="G213" s="168" t="s">
        <v>554</v>
      </c>
      <c r="H213" s="168" t="s">
        <v>31</v>
      </c>
      <c r="I213" s="168" t="s">
        <v>554</v>
      </c>
      <c r="J213" s="169" t="s">
        <v>31</v>
      </c>
      <c r="K213" s="168" t="s">
        <v>31</v>
      </c>
      <c r="L213" s="169">
        <v>78.38</v>
      </c>
      <c r="M213" s="170" t="s">
        <v>31</v>
      </c>
      <c r="N213" s="171" t="s">
        <v>31</v>
      </c>
      <c r="U213" s="137" t="s">
        <v>895</v>
      </c>
    </row>
    <row r="214" spans="1:23" s="132" customFormat="1" x14ac:dyDescent="0.2">
      <c r="A214" s="172"/>
      <c r="B214" s="173"/>
      <c r="C214" s="918" t="s">
        <v>252</v>
      </c>
      <c r="D214" s="918"/>
      <c r="E214" s="918"/>
      <c r="F214" s="174" t="s">
        <v>31</v>
      </c>
      <c r="G214" s="174" t="s">
        <v>31</v>
      </c>
      <c r="H214" s="174" t="s">
        <v>31</v>
      </c>
      <c r="I214" s="174" t="s">
        <v>31</v>
      </c>
      <c r="J214" s="175" t="s">
        <v>31</v>
      </c>
      <c r="K214" s="174" t="s">
        <v>31</v>
      </c>
      <c r="L214" s="175">
        <v>469.15</v>
      </c>
      <c r="M214" s="161" t="s">
        <v>31</v>
      </c>
      <c r="N214" s="176" t="s">
        <v>31</v>
      </c>
      <c r="W214" s="137" t="s">
        <v>252</v>
      </c>
    </row>
    <row r="215" spans="1:23" s="132" customFormat="1" ht="45" x14ac:dyDescent="0.2">
      <c r="A215" s="157" t="s">
        <v>364</v>
      </c>
      <c r="B215" s="158" t="s">
        <v>3528</v>
      </c>
      <c r="C215" s="917" t="s">
        <v>3529</v>
      </c>
      <c r="D215" s="917"/>
      <c r="E215" s="917"/>
      <c r="F215" s="159" t="s">
        <v>744</v>
      </c>
      <c r="G215" s="159" t="s">
        <v>31</v>
      </c>
      <c r="H215" s="159" t="s">
        <v>31</v>
      </c>
      <c r="I215" s="159" t="s">
        <v>3530</v>
      </c>
      <c r="J215" s="160">
        <v>31.2</v>
      </c>
      <c r="K215" s="159" t="s">
        <v>31</v>
      </c>
      <c r="L215" s="160">
        <v>1285.44</v>
      </c>
      <c r="M215" s="161" t="s">
        <v>31</v>
      </c>
      <c r="N215" s="162" t="s">
        <v>31</v>
      </c>
      <c r="Q215" s="137" t="s">
        <v>3529</v>
      </c>
    </row>
    <row r="216" spans="1:23" s="132" customFormat="1" x14ac:dyDescent="0.2">
      <c r="A216" s="163"/>
      <c r="B216" s="164"/>
      <c r="C216" s="904" t="s">
        <v>3531</v>
      </c>
      <c r="D216" s="904"/>
      <c r="E216" s="904"/>
      <c r="F216" s="904"/>
      <c r="G216" s="904"/>
      <c r="H216" s="904"/>
      <c r="I216" s="904"/>
      <c r="J216" s="904"/>
      <c r="K216" s="904"/>
      <c r="L216" s="904"/>
      <c r="M216" s="904"/>
      <c r="N216" s="912"/>
      <c r="R216" s="137" t="s">
        <v>3531</v>
      </c>
    </row>
    <row r="217" spans="1:23" s="132" customFormat="1" x14ac:dyDescent="0.2">
      <c r="A217" s="157" t="s">
        <v>366</v>
      </c>
      <c r="B217" s="158" t="s">
        <v>3532</v>
      </c>
      <c r="C217" s="917" t="s">
        <v>3533</v>
      </c>
      <c r="D217" s="917"/>
      <c r="E217" s="917"/>
      <c r="F217" s="159" t="s">
        <v>900</v>
      </c>
      <c r="G217" s="159" t="s">
        <v>31</v>
      </c>
      <c r="H217" s="159" t="s">
        <v>31</v>
      </c>
      <c r="I217" s="159" t="s">
        <v>838</v>
      </c>
      <c r="J217" s="160">
        <v>96</v>
      </c>
      <c r="K217" s="159" t="s">
        <v>31</v>
      </c>
      <c r="L217" s="160">
        <v>48</v>
      </c>
      <c r="M217" s="161" t="s">
        <v>31</v>
      </c>
      <c r="N217" s="162" t="s">
        <v>31</v>
      </c>
      <c r="Q217" s="137" t="s">
        <v>3533</v>
      </c>
    </row>
    <row r="218" spans="1:23" s="132" customFormat="1" x14ac:dyDescent="0.2">
      <c r="A218" s="163"/>
      <c r="B218" s="164"/>
      <c r="C218" s="904" t="s">
        <v>1147</v>
      </c>
      <c r="D218" s="904"/>
      <c r="E218" s="904"/>
      <c r="F218" s="904"/>
      <c r="G218" s="904"/>
      <c r="H218" s="904"/>
      <c r="I218" s="904"/>
      <c r="J218" s="904"/>
      <c r="K218" s="904"/>
      <c r="L218" s="904"/>
      <c r="M218" s="904"/>
      <c r="N218" s="912"/>
      <c r="R218" s="137" t="s">
        <v>1147</v>
      </c>
    </row>
    <row r="219" spans="1:23" s="132" customFormat="1" ht="33.75" x14ac:dyDescent="0.2">
      <c r="A219" s="157" t="s">
        <v>368</v>
      </c>
      <c r="B219" s="158" t="s">
        <v>3534</v>
      </c>
      <c r="C219" s="917" t="s">
        <v>3535</v>
      </c>
      <c r="D219" s="917"/>
      <c r="E219" s="917"/>
      <c r="F219" s="159" t="s">
        <v>650</v>
      </c>
      <c r="G219" s="159" t="s">
        <v>31</v>
      </c>
      <c r="H219" s="159" t="s">
        <v>31</v>
      </c>
      <c r="I219" s="159" t="s">
        <v>1381</v>
      </c>
      <c r="J219" s="160" t="s">
        <v>31</v>
      </c>
      <c r="K219" s="159" t="s">
        <v>31</v>
      </c>
      <c r="L219" s="160" t="s">
        <v>31</v>
      </c>
      <c r="M219" s="161" t="s">
        <v>31</v>
      </c>
      <c r="N219" s="162" t="s">
        <v>31</v>
      </c>
      <c r="Q219" s="137" t="s">
        <v>3535</v>
      </c>
    </row>
    <row r="220" spans="1:23" s="132" customFormat="1" x14ac:dyDescent="0.2">
      <c r="A220" s="163"/>
      <c r="B220" s="164"/>
      <c r="C220" s="904" t="s">
        <v>1619</v>
      </c>
      <c r="D220" s="904"/>
      <c r="E220" s="904"/>
      <c r="F220" s="904"/>
      <c r="G220" s="904"/>
      <c r="H220" s="904"/>
      <c r="I220" s="904"/>
      <c r="J220" s="904"/>
      <c r="K220" s="904"/>
      <c r="L220" s="904"/>
      <c r="M220" s="904"/>
      <c r="N220" s="912"/>
      <c r="R220" s="137" t="s">
        <v>1619</v>
      </c>
    </row>
    <row r="221" spans="1:23" s="132" customFormat="1" ht="33.75" x14ac:dyDescent="0.2">
      <c r="A221" s="165"/>
      <c r="B221" s="166" t="s">
        <v>822</v>
      </c>
      <c r="C221" s="904" t="s">
        <v>519</v>
      </c>
      <c r="D221" s="904"/>
      <c r="E221" s="904"/>
      <c r="F221" s="904"/>
      <c r="G221" s="904"/>
      <c r="H221" s="904"/>
      <c r="I221" s="904"/>
      <c r="J221" s="904"/>
      <c r="K221" s="904"/>
      <c r="L221" s="904"/>
      <c r="M221" s="904"/>
      <c r="N221" s="912"/>
      <c r="S221" s="137" t="s">
        <v>519</v>
      </c>
    </row>
    <row r="222" spans="1:23" s="132" customFormat="1" x14ac:dyDescent="0.2">
      <c r="A222" s="167"/>
      <c r="B222" s="166" t="s">
        <v>225</v>
      </c>
      <c r="C222" s="904" t="s">
        <v>255</v>
      </c>
      <c r="D222" s="904"/>
      <c r="E222" s="904"/>
      <c r="F222" s="168" t="s">
        <v>31</v>
      </c>
      <c r="G222" s="168" t="s">
        <v>31</v>
      </c>
      <c r="H222" s="168" t="s">
        <v>31</v>
      </c>
      <c r="I222" s="168" t="s">
        <v>31</v>
      </c>
      <c r="J222" s="169">
        <v>173.9</v>
      </c>
      <c r="K222" s="168" t="s">
        <v>520</v>
      </c>
      <c r="L222" s="169">
        <v>6.52</v>
      </c>
      <c r="M222" s="170" t="s">
        <v>31</v>
      </c>
      <c r="N222" s="171" t="s">
        <v>31</v>
      </c>
      <c r="T222" s="137" t="s">
        <v>255</v>
      </c>
    </row>
    <row r="223" spans="1:23" s="132" customFormat="1" x14ac:dyDescent="0.2">
      <c r="A223" s="167"/>
      <c r="B223" s="166" t="s">
        <v>235</v>
      </c>
      <c r="C223" s="904" t="s">
        <v>236</v>
      </c>
      <c r="D223" s="904"/>
      <c r="E223" s="904"/>
      <c r="F223" s="168" t="s">
        <v>31</v>
      </c>
      <c r="G223" s="168" t="s">
        <v>31</v>
      </c>
      <c r="H223" s="168" t="s">
        <v>31</v>
      </c>
      <c r="I223" s="168" t="s">
        <v>31</v>
      </c>
      <c r="J223" s="169">
        <v>65.14</v>
      </c>
      <c r="K223" s="168" t="s">
        <v>520</v>
      </c>
      <c r="L223" s="169">
        <v>2.44</v>
      </c>
      <c r="M223" s="170" t="s">
        <v>31</v>
      </c>
      <c r="N223" s="171" t="s">
        <v>31</v>
      </c>
      <c r="T223" s="137" t="s">
        <v>236</v>
      </c>
    </row>
    <row r="224" spans="1:23" s="132" customFormat="1" x14ac:dyDescent="0.2">
      <c r="A224" s="167"/>
      <c r="B224" s="166" t="s">
        <v>238</v>
      </c>
      <c r="C224" s="904" t="s">
        <v>239</v>
      </c>
      <c r="D224" s="904"/>
      <c r="E224" s="904"/>
      <c r="F224" s="168" t="s">
        <v>31</v>
      </c>
      <c r="G224" s="168" t="s">
        <v>31</v>
      </c>
      <c r="H224" s="168" t="s">
        <v>31</v>
      </c>
      <c r="I224" s="168" t="s">
        <v>31</v>
      </c>
      <c r="J224" s="169">
        <v>5.78</v>
      </c>
      <c r="K224" s="168" t="s">
        <v>520</v>
      </c>
      <c r="L224" s="169">
        <v>0.22</v>
      </c>
      <c r="M224" s="170" t="s">
        <v>31</v>
      </c>
      <c r="N224" s="171" t="s">
        <v>31</v>
      </c>
      <c r="T224" s="137" t="s">
        <v>239</v>
      </c>
    </row>
    <row r="225" spans="1:23" s="132" customFormat="1" x14ac:dyDescent="0.2">
      <c r="A225" s="167"/>
      <c r="B225" s="166" t="s">
        <v>256</v>
      </c>
      <c r="C225" s="904" t="s">
        <v>257</v>
      </c>
      <c r="D225" s="904"/>
      <c r="E225" s="904"/>
      <c r="F225" s="168" t="s">
        <v>31</v>
      </c>
      <c r="G225" s="168" t="s">
        <v>31</v>
      </c>
      <c r="H225" s="168" t="s">
        <v>31</v>
      </c>
      <c r="I225" s="168" t="s">
        <v>31</v>
      </c>
      <c r="J225" s="169">
        <v>588.77</v>
      </c>
      <c r="K225" s="168" t="s">
        <v>31</v>
      </c>
      <c r="L225" s="169">
        <v>17.66</v>
      </c>
      <c r="M225" s="170" t="s">
        <v>31</v>
      </c>
      <c r="N225" s="171" t="s">
        <v>31</v>
      </c>
      <c r="T225" s="137" t="s">
        <v>257</v>
      </c>
    </row>
    <row r="226" spans="1:23" s="132" customFormat="1" x14ac:dyDescent="0.2">
      <c r="A226" s="167"/>
      <c r="B226" s="166" t="s">
        <v>31</v>
      </c>
      <c r="C226" s="904" t="s">
        <v>258</v>
      </c>
      <c r="D226" s="904"/>
      <c r="E226" s="904"/>
      <c r="F226" s="168" t="s">
        <v>241</v>
      </c>
      <c r="G226" s="168" t="s">
        <v>3536</v>
      </c>
      <c r="H226" s="168" t="s">
        <v>520</v>
      </c>
      <c r="I226" s="168" t="s">
        <v>3537</v>
      </c>
      <c r="J226" s="169" t="s">
        <v>31</v>
      </c>
      <c r="K226" s="168" t="s">
        <v>31</v>
      </c>
      <c r="L226" s="169" t="s">
        <v>31</v>
      </c>
      <c r="M226" s="170" t="s">
        <v>31</v>
      </c>
      <c r="N226" s="171" t="s">
        <v>31</v>
      </c>
      <c r="U226" s="137" t="s">
        <v>258</v>
      </c>
    </row>
    <row r="227" spans="1:23" s="132" customFormat="1" x14ac:dyDescent="0.2">
      <c r="A227" s="167"/>
      <c r="B227" s="166" t="s">
        <v>31</v>
      </c>
      <c r="C227" s="904" t="s">
        <v>240</v>
      </c>
      <c r="D227" s="904"/>
      <c r="E227" s="904"/>
      <c r="F227" s="168" t="s">
        <v>241</v>
      </c>
      <c r="G227" s="168" t="s">
        <v>3538</v>
      </c>
      <c r="H227" s="168" t="s">
        <v>520</v>
      </c>
      <c r="I227" s="168" t="s">
        <v>3539</v>
      </c>
      <c r="J227" s="169" t="s">
        <v>31</v>
      </c>
      <c r="K227" s="168" t="s">
        <v>31</v>
      </c>
      <c r="L227" s="169" t="s">
        <v>31</v>
      </c>
      <c r="M227" s="170" t="s">
        <v>31</v>
      </c>
      <c r="N227" s="171" t="s">
        <v>31</v>
      </c>
      <c r="U227" s="137" t="s">
        <v>240</v>
      </c>
    </row>
    <row r="228" spans="1:23" s="132" customFormat="1" x14ac:dyDescent="0.2">
      <c r="A228" s="167"/>
      <c r="B228" s="166" t="s">
        <v>31</v>
      </c>
      <c r="C228" s="917" t="s">
        <v>244</v>
      </c>
      <c r="D228" s="917"/>
      <c r="E228" s="917"/>
      <c r="F228" s="159" t="s">
        <v>31</v>
      </c>
      <c r="G228" s="159" t="s">
        <v>31</v>
      </c>
      <c r="H228" s="159" t="s">
        <v>31</v>
      </c>
      <c r="I228" s="159" t="s">
        <v>31</v>
      </c>
      <c r="J228" s="160">
        <v>827.81</v>
      </c>
      <c r="K228" s="159" t="s">
        <v>31</v>
      </c>
      <c r="L228" s="160">
        <v>26.62</v>
      </c>
      <c r="M228" s="161" t="s">
        <v>31</v>
      </c>
      <c r="N228" s="162" t="s">
        <v>31</v>
      </c>
      <c r="V228" s="137" t="s">
        <v>244</v>
      </c>
    </row>
    <row r="229" spans="1:23" s="132" customFormat="1" x14ac:dyDescent="0.2">
      <c r="A229" s="167"/>
      <c r="B229" s="166" t="s">
        <v>31</v>
      </c>
      <c r="C229" s="904" t="s">
        <v>245</v>
      </c>
      <c r="D229" s="904"/>
      <c r="E229" s="904"/>
      <c r="F229" s="168" t="s">
        <v>31</v>
      </c>
      <c r="G229" s="168" t="s">
        <v>31</v>
      </c>
      <c r="H229" s="168" t="s">
        <v>31</v>
      </c>
      <c r="I229" s="168" t="s">
        <v>31</v>
      </c>
      <c r="J229" s="169" t="s">
        <v>31</v>
      </c>
      <c r="K229" s="168" t="s">
        <v>31</v>
      </c>
      <c r="L229" s="169">
        <v>6.74</v>
      </c>
      <c r="M229" s="170" t="s">
        <v>31</v>
      </c>
      <c r="N229" s="171" t="s">
        <v>31</v>
      </c>
      <c r="U229" s="137" t="s">
        <v>245</v>
      </c>
    </row>
    <row r="230" spans="1:23" s="132" customFormat="1" ht="22.5" x14ac:dyDescent="0.2">
      <c r="A230" s="167"/>
      <c r="B230" s="166" t="s">
        <v>892</v>
      </c>
      <c r="C230" s="904" t="s">
        <v>893</v>
      </c>
      <c r="D230" s="904"/>
      <c r="E230" s="904"/>
      <c r="F230" s="168" t="s">
        <v>144</v>
      </c>
      <c r="G230" s="168" t="s">
        <v>248</v>
      </c>
      <c r="H230" s="168" t="s">
        <v>31</v>
      </c>
      <c r="I230" s="168" t="s">
        <v>248</v>
      </c>
      <c r="J230" s="169" t="s">
        <v>31</v>
      </c>
      <c r="K230" s="168" t="s">
        <v>31</v>
      </c>
      <c r="L230" s="169">
        <v>6.4</v>
      </c>
      <c r="M230" s="170" t="s">
        <v>31</v>
      </c>
      <c r="N230" s="171" t="s">
        <v>31</v>
      </c>
      <c r="U230" s="137" t="s">
        <v>893</v>
      </c>
    </row>
    <row r="231" spans="1:23" s="132" customFormat="1" ht="22.5" x14ac:dyDescent="0.2">
      <c r="A231" s="167"/>
      <c r="B231" s="166" t="s">
        <v>894</v>
      </c>
      <c r="C231" s="904" t="s">
        <v>895</v>
      </c>
      <c r="D231" s="904"/>
      <c r="E231" s="904"/>
      <c r="F231" s="168" t="s">
        <v>144</v>
      </c>
      <c r="G231" s="168" t="s">
        <v>554</v>
      </c>
      <c r="H231" s="168" t="s">
        <v>31</v>
      </c>
      <c r="I231" s="168" t="s">
        <v>554</v>
      </c>
      <c r="J231" s="169" t="s">
        <v>31</v>
      </c>
      <c r="K231" s="168" t="s">
        <v>31</v>
      </c>
      <c r="L231" s="169">
        <v>4.38</v>
      </c>
      <c r="M231" s="170" t="s">
        <v>31</v>
      </c>
      <c r="N231" s="171" t="s">
        <v>31</v>
      </c>
      <c r="U231" s="137" t="s">
        <v>895</v>
      </c>
    </row>
    <row r="232" spans="1:23" s="132" customFormat="1" x14ac:dyDescent="0.2">
      <c r="A232" s="172"/>
      <c r="B232" s="173"/>
      <c r="C232" s="918" t="s">
        <v>252</v>
      </c>
      <c r="D232" s="918"/>
      <c r="E232" s="918"/>
      <c r="F232" s="174" t="s">
        <v>31</v>
      </c>
      <c r="G232" s="174" t="s">
        <v>31</v>
      </c>
      <c r="H232" s="174" t="s">
        <v>31</v>
      </c>
      <c r="I232" s="174" t="s">
        <v>31</v>
      </c>
      <c r="J232" s="175" t="s">
        <v>31</v>
      </c>
      <c r="K232" s="174" t="s">
        <v>31</v>
      </c>
      <c r="L232" s="175">
        <v>37.4</v>
      </c>
      <c r="M232" s="161" t="s">
        <v>31</v>
      </c>
      <c r="N232" s="176" t="s">
        <v>31</v>
      </c>
      <c r="W232" s="137" t="s">
        <v>252</v>
      </c>
    </row>
    <row r="233" spans="1:23" s="132" customFormat="1" x14ac:dyDescent="0.2">
      <c r="A233" s="157" t="s">
        <v>370</v>
      </c>
      <c r="B233" s="158" t="s">
        <v>3540</v>
      </c>
      <c r="C233" s="917" t="s">
        <v>3541</v>
      </c>
      <c r="D233" s="917"/>
      <c r="E233" s="917"/>
      <c r="F233" s="159" t="s">
        <v>564</v>
      </c>
      <c r="G233" s="159" t="s">
        <v>31</v>
      </c>
      <c r="H233" s="159" t="s">
        <v>31</v>
      </c>
      <c r="I233" s="159" t="s">
        <v>3542</v>
      </c>
      <c r="J233" s="160">
        <v>8377.27</v>
      </c>
      <c r="K233" s="159" t="s">
        <v>31</v>
      </c>
      <c r="L233" s="160">
        <v>33.51</v>
      </c>
      <c r="M233" s="161" t="s">
        <v>31</v>
      </c>
      <c r="N233" s="162" t="s">
        <v>31</v>
      </c>
      <c r="Q233" s="137" t="s">
        <v>3541</v>
      </c>
    </row>
    <row r="234" spans="1:23" s="132" customFormat="1" x14ac:dyDescent="0.2">
      <c r="A234" s="163"/>
      <c r="B234" s="164"/>
      <c r="C234" s="904" t="s">
        <v>3543</v>
      </c>
      <c r="D234" s="904"/>
      <c r="E234" s="904"/>
      <c r="F234" s="904"/>
      <c r="G234" s="904"/>
      <c r="H234" s="904"/>
      <c r="I234" s="904"/>
      <c r="J234" s="904"/>
      <c r="K234" s="904"/>
      <c r="L234" s="904"/>
      <c r="M234" s="904"/>
      <c r="N234" s="912"/>
      <c r="R234" s="137" t="s">
        <v>3543</v>
      </c>
    </row>
    <row r="235" spans="1:23" s="132" customFormat="1" ht="22.5" x14ac:dyDescent="0.2">
      <c r="A235" s="157" t="s">
        <v>375</v>
      </c>
      <c r="B235" s="158" t="s">
        <v>3343</v>
      </c>
      <c r="C235" s="917" t="s">
        <v>3344</v>
      </c>
      <c r="D235" s="917"/>
      <c r="E235" s="917"/>
      <c r="F235" s="159" t="s">
        <v>3071</v>
      </c>
      <c r="G235" s="159" t="s">
        <v>31</v>
      </c>
      <c r="H235" s="159" t="s">
        <v>31</v>
      </c>
      <c r="I235" s="159" t="s">
        <v>740</v>
      </c>
      <c r="J235" s="160" t="s">
        <v>31</v>
      </c>
      <c r="K235" s="159" t="s">
        <v>31</v>
      </c>
      <c r="L235" s="160" t="s">
        <v>31</v>
      </c>
      <c r="M235" s="161" t="s">
        <v>31</v>
      </c>
      <c r="N235" s="162" t="s">
        <v>31</v>
      </c>
      <c r="Q235" s="137" t="s">
        <v>3344</v>
      </c>
    </row>
    <row r="236" spans="1:23" s="132" customFormat="1" x14ac:dyDescent="0.2">
      <c r="A236" s="163"/>
      <c r="B236" s="164"/>
      <c r="C236" s="904" t="s">
        <v>3544</v>
      </c>
      <c r="D236" s="904"/>
      <c r="E236" s="904"/>
      <c r="F236" s="904"/>
      <c r="G236" s="904"/>
      <c r="H236" s="904"/>
      <c r="I236" s="904"/>
      <c r="J236" s="904"/>
      <c r="K236" s="904"/>
      <c r="L236" s="904"/>
      <c r="M236" s="904"/>
      <c r="N236" s="912"/>
      <c r="R236" s="137" t="s">
        <v>3544</v>
      </c>
    </row>
    <row r="237" spans="1:23" s="132" customFormat="1" ht="33.75" x14ac:dyDescent="0.2">
      <c r="A237" s="165"/>
      <c r="B237" s="166" t="s">
        <v>822</v>
      </c>
      <c r="C237" s="904" t="s">
        <v>519</v>
      </c>
      <c r="D237" s="904"/>
      <c r="E237" s="904"/>
      <c r="F237" s="904"/>
      <c r="G237" s="904"/>
      <c r="H237" s="904"/>
      <c r="I237" s="904"/>
      <c r="J237" s="904"/>
      <c r="K237" s="904"/>
      <c r="L237" s="904"/>
      <c r="M237" s="904"/>
      <c r="N237" s="912"/>
      <c r="S237" s="137" t="s">
        <v>519</v>
      </c>
    </row>
    <row r="238" spans="1:23" s="132" customFormat="1" x14ac:dyDescent="0.2">
      <c r="A238" s="167"/>
      <c r="B238" s="166" t="s">
        <v>225</v>
      </c>
      <c r="C238" s="904" t="s">
        <v>255</v>
      </c>
      <c r="D238" s="904"/>
      <c r="E238" s="904"/>
      <c r="F238" s="168" t="s">
        <v>31</v>
      </c>
      <c r="G238" s="168" t="s">
        <v>31</v>
      </c>
      <c r="H238" s="168" t="s">
        <v>31</v>
      </c>
      <c r="I238" s="168" t="s">
        <v>31</v>
      </c>
      <c r="J238" s="169">
        <v>1125.18</v>
      </c>
      <c r="K238" s="168" t="s">
        <v>520</v>
      </c>
      <c r="L238" s="169">
        <v>351.62</v>
      </c>
      <c r="M238" s="170" t="s">
        <v>31</v>
      </c>
      <c r="N238" s="171" t="s">
        <v>31</v>
      </c>
      <c r="T238" s="137" t="s">
        <v>255</v>
      </c>
    </row>
    <row r="239" spans="1:23" s="132" customFormat="1" x14ac:dyDescent="0.2">
      <c r="A239" s="167"/>
      <c r="B239" s="166" t="s">
        <v>256</v>
      </c>
      <c r="C239" s="904" t="s">
        <v>257</v>
      </c>
      <c r="D239" s="904"/>
      <c r="E239" s="904"/>
      <c r="F239" s="168" t="s">
        <v>31</v>
      </c>
      <c r="G239" s="168" t="s">
        <v>31</v>
      </c>
      <c r="H239" s="168" t="s">
        <v>31</v>
      </c>
      <c r="I239" s="168" t="s">
        <v>31</v>
      </c>
      <c r="J239" s="169">
        <v>63068.02</v>
      </c>
      <c r="K239" s="168" t="s">
        <v>31</v>
      </c>
      <c r="L239" s="169">
        <v>15767.01</v>
      </c>
      <c r="M239" s="170" t="s">
        <v>31</v>
      </c>
      <c r="N239" s="171" t="s">
        <v>31</v>
      </c>
      <c r="T239" s="137" t="s">
        <v>257</v>
      </c>
    </row>
    <row r="240" spans="1:23" s="132" customFormat="1" x14ac:dyDescent="0.2">
      <c r="A240" s="167"/>
      <c r="B240" s="166" t="s">
        <v>31</v>
      </c>
      <c r="C240" s="904" t="s">
        <v>258</v>
      </c>
      <c r="D240" s="904"/>
      <c r="E240" s="904"/>
      <c r="F240" s="168" t="s">
        <v>241</v>
      </c>
      <c r="G240" s="168" t="s">
        <v>2238</v>
      </c>
      <c r="H240" s="168" t="s">
        <v>520</v>
      </c>
      <c r="I240" s="168" t="s">
        <v>3545</v>
      </c>
      <c r="J240" s="169" t="s">
        <v>31</v>
      </c>
      <c r="K240" s="168" t="s">
        <v>31</v>
      </c>
      <c r="L240" s="169" t="s">
        <v>31</v>
      </c>
      <c r="M240" s="170" t="s">
        <v>31</v>
      </c>
      <c r="N240" s="171" t="s">
        <v>31</v>
      </c>
      <c r="U240" s="137" t="s">
        <v>258</v>
      </c>
    </row>
    <row r="241" spans="1:23" s="132" customFormat="1" x14ac:dyDescent="0.2">
      <c r="A241" s="167"/>
      <c r="B241" s="166" t="s">
        <v>31</v>
      </c>
      <c r="C241" s="917" t="s">
        <v>244</v>
      </c>
      <c r="D241" s="917"/>
      <c r="E241" s="917"/>
      <c r="F241" s="159" t="s">
        <v>31</v>
      </c>
      <c r="G241" s="159" t="s">
        <v>31</v>
      </c>
      <c r="H241" s="159" t="s">
        <v>31</v>
      </c>
      <c r="I241" s="159" t="s">
        <v>31</v>
      </c>
      <c r="J241" s="160">
        <v>64193.2</v>
      </c>
      <c r="K241" s="159" t="s">
        <v>31</v>
      </c>
      <c r="L241" s="160">
        <v>16118.63</v>
      </c>
      <c r="M241" s="161" t="s">
        <v>31</v>
      </c>
      <c r="N241" s="162" t="s">
        <v>31</v>
      </c>
      <c r="V241" s="137" t="s">
        <v>244</v>
      </c>
    </row>
    <row r="242" spans="1:23" s="132" customFormat="1" x14ac:dyDescent="0.2">
      <c r="A242" s="167"/>
      <c r="B242" s="166" t="s">
        <v>31</v>
      </c>
      <c r="C242" s="904" t="s">
        <v>245</v>
      </c>
      <c r="D242" s="904"/>
      <c r="E242" s="904"/>
      <c r="F242" s="168" t="s">
        <v>31</v>
      </c>
      <c r="G242" s="168" t="s">
        <v>31</v>
      </c>
      <c r="H242" s="168" t="s">
        <v>31</v>
      </c>
      <c r="I242" s="168" t="s">
        <v>31</v>
      </c>
      <c r="J242" s="169" t="s">
        <v>31</v>
      </c>
      <c r="K242" s="168" t="s">
        <v>31</v>
      </c>
      <c r="L242" s="169">
        <v>351.62</v>
      </c>
      <c r="M242" s="170" t="s">
        <v>31</v>
      </c>
      <c r="N242" s="171" t="s">
        <v>31</v>
      </c>
      <c r="U242" s="137" t="s">
        <v>245</v>
      </c>
    </row>
    <row r="243" spans="1:23" s="132" customFormat="1" ht="22.5" x14ac:dyDescent="0.2">
      <c r="A243" s="167"/>
      <c r="B243" s="166" t="s">
        <v>699</v>
      </c>
      <c r="C243" s="904" t="s">
        <v>3074</v>
      </c>
      <c r="D243" s="904"/>
      <c r="E243" s="904"/>
      <c r="F243" s="168" t="s">
        <v>144</v>
      </c>
      <c r="G243" s="168" t="s">
        <v>1705</v>
      </c>
      <c r="H243" s="168" t="s">
        <v>31</v>
      </c>
      <c r="I243" s="168" t="s">
        <v>1705</v>
      </c>
      <c r="J243" s="169" t="s">
        <v>31</v>
      </c>
      <c r="K243" s="168" t="s">
        <v>31</v>
      </c>
      <c r="L243" s="169">
        <v>351.62</v>
      </c>
      <c r="M243" s="170" t="s">
        <v>31</v>
      </c>
      <c r="N243" s="171" t="s">
        <v>31</v>
      </c>
      <c r="U243" s="137" t="s">
        <v>3074</v>
      </c>
    </row>
    <row r="244" spans="1:23" s="132" customFormat="1" ht="22.5" x14ac:dyDescent="0.2">
      <c r="A244" s="167"/>
      <c r="B244" s="166" t="s">
        <v>3075</v>
      </c>
      <c r="C244" s="904" t="s">
        <v>3076</v>
      </c>
      <c r="D244" s="904"/>
      <c r="E244" s="904"/>
      <c r="F244" s="168" t="s">
        <v>144</v>
      </c>
      <c r="G244" s="168" t="s">
        <v>554</v>
      </c>
      <c r="H244" s="168" t="s">
        <v>31</v>
      </c>
      <c r="I244" s="168" t="s">
        <v>554</v>
      </c>
      <c r="J244" s="169" t="s">
        <v>31</v>
      </c>
      <c r="K244" s="168" t="s">
        <v>31</v>
      </c>
      <c r="L244" s="169">
        <v>228.55</v>
      </c>
      <c r="M244" s="170" t="s">
        <v>31</v>
      </c>
      <c r="N244" s="171" t="s">
        <v>31</v>
      </c>
      <c r="U244" s="137" t="s">
        <v>3076</v>
      </c>
    </row>
    <row r="245" spans="1:23" s="132" customFormat="1" x14ac:dyDescent="0.2">
      <c r="A245" s="172"/>
      <c r="B245" s="173"/>
      <c r="C245" s="918" t="s">
        <v>252</v>
      </c>
      <c r="D245" s="918"/>
      <c r="E245" s="918"/>
      <c r="F245" s="174" t="s">
        <v>31</v>
      </c>
      <c r="G245" s="174" t="s">
        <v>31</v>
      </c>
      <c r="H245" s="174" t="s">
        <v>31</v>
      </c>
      <c r="I245" s="174" t="s">
        <v>31</v>
      </c>
      <c r="J245" s="175" t="s">
        <v>31</v>
      </c>
      <c r="K245" s="174" t="s">
        <v>31</v>
      </c>
      <c r="L245" s="175">
        <v>16698.8</v>
      </c>
      <c r="M245" s="161" t="s">
        <v>31</v>
      </c>
      <c r="N245" s="176" t="s">
        <v>31</v>
      </c>
      <c r="W245" s="137" t="s">
        <v>252</v>
      </c>
    </row>
    <row r="246" spans="1:23" s="132" customFormat="1" ht="33.75" x14ac:dyDescent="0.2">
      <c r="A246" s="157" t="s">
        <v>380</v>
      </c>
      <c r="B246" s="158" t="s">
        <v>3546</v>
      </c>
      <c r="C246" s="917" t="s">
        <v>3547</v>
      </c>
      <c r="D246" s="917"/>
      <c r="E246" s="917"/>
      <c r="F246" s="159" t="s">
        <v>3548</v>
      </c>
      <c r="G246" s="159" t="s">
        <v>31</v>
      </c>
      <c r="H246" s="159" t="s">
        <v>31</v>
      </c>
      <c r="I246" s="159" t="s">
        <v>1054</v>
      </c>
      <c r="J246" s="160" t="s">
        <v>31</v>
      </c>
      <c r="K246" s="159" t="s">
        <v>31</v>
      </c>
      <c r="L246" s="160" t="s">
        <v>31</v>
      </c>
      <c r="M246" s="161" t="s">
        <v>31</v>
      </c>
      <c r="N246" s="162" t="s">
        <v>31</v>
      </c>
      <c r="Q246" s="137" t="s">
        <v>3547</v>
      </c>
    </row>
    <row r="247" spans="1:23" s="132" customFormat="1" x14ac:dyDescent="0.2">
      <c r="A247" s="163"/>
      <c r="B247" s="164"/>
      <c r="C247" s="904" t="s">
        <v>3549</v>
      </c>
      <c r="D247" s="904"/>
      <c r="E247" s="904"/>
      <c r="F247" s="904"/>
      <c r="G247" s="904"/>
      <c r="H247" s="904"/>
      <c r="I247" s="904"/>
      <c r="J247" s="904"/>
      <c r="K247" s="904"/>
      <c r="L247" s="904"/>
      <c r="M247" s="904"/>
      <c r="N247" s="912"/>
      <c r="R247" s="137" t="s">
        <v>3549</v>
      </c>
    </row>
    <row r="248" spans="1:23" s="132" customFormat="1" ht="33.75" x14ac:dyDescent="0.2">
      <c r="A248" s="165"/>
      <c r="B248" s="166" t="s">
        <v>822</v>
      </c>
      <c r="C248" s="904" t="s">
        <v>519</v>
      </c>
      <c r="D248" s="904"/>
      <c r="E248" s="904"/>
      <c r="F248" s="904"/>
      <c r="G248" s="904"/>
      <c r="H248" s="904"/>
      <c r="I248" s="904"/>
      <c r="J248" s="904"/>
      <c r="K248" s="904"/>
      <c r="L248" s="904"/>
      <c r="M248" s="904"/>
      <c r="N248" s="912"/>
      <c r="S248" s="137" t="s">
        <v>519</v>
      </c>
    </row>
    <row r="249" spans="1:23" s="132" customFormat="1" x14ac:dyDescent="0.2">
      <c r="A249" s="167"/>
      <c r="B249" s="166" t="s">
        <v>225</v>
      </c>
      <c r="C249" s="904" t="s">
        <v>255</v>
      </c>
      <c r="D249" s="904"/>
      <c r="E249" s="904"/>
      <c r="F249" s="168" t="s">
        <v>31</v>
      </c>
      <c r="G249" s="168" t="s">
        <v>31</v>
      </c>
      <c r="H249" s="168" t="s">
        <v>31</v>
      </c>
      <c r="I249" s="168" t="s">
        <v>31</v>
      </c>
      <c r="J249" s="169">
        <v>124.2</v>
      </c>
      <c r="K249" s="168" t="s">
        <v>520</v>
      </c>
      <c r="L249" s="169">
        <v>791.78</v>
      </c>
      <c r="M249" s="170" t="s">
        <v>31</v>
      </c>
      <c r="N249" s="171" t="s">
        <v>31</v>
      </c>
      <c r="T249" s="137" t="s">
        <v>255</v>
      </c>
    </row>
    <row r="250" spans="1:23" s="132" customFormat="1" x14ac:dyDescent="0.2">
      <c r="A250" s="167"/>
      <c r="B250" s="166" t="s">
        <v>235</v>
      </c>
      <c r="C250" s="904" t="s">
        <v>236</v>
      </c>
      <c r="D250" s="904"/>
      <c r="E250" s="904"/>
      <c r="F250" s="168" t="s">
        <v>31</v>
      </c>
      <c r="G250" s="168" t="s">
        <v>31</v>
      </c>
      <c r="H250" s="168" t="s">
        <v>31</v>
      </c>
      <c r="I250" s="168" t="s">
        <v>31</v>
      </c>
      <c r="J250" s="169">
        <v>223.94</v>
      </c>
      <c r="K250" s="168" t="s">
        <v>520</v>
      </c>
      <c r="L250" s="169">
        <v>1427.62</v>
      </c>
      <c r="M250" s="170" t="s">
        <v>31</v>
      </c>
      <c r="N250" s="171" t="s">
        <v>31</v>
      </c>
      <c r="T250" s="137" t="s">
        <v>236</v>
      </c>
    </row>
    <row r="251" spans="1:23" s="132" customFormat="1" x14ac:dyDescent="0.2">
      <c r="A251" s="167"/>
      <c r="B251" s="166" t="s">
        <v>238</v>
      </c>
      <c r="C251" s="904" t="s">
        <v>239</v>
      </c>
      <c r="D251" s="904"/>
      <c r="E251" s="904"/>
      <c r="F251" s="168" t="s">
        <v>31</v>
      </c>
      <c r="G251" s="168" t="s">
        <v>31</v>
      </c>
      <c r="H251" s="168" t="s">
        <v>31</v>
      </c>
      <c r="I251" s="168" t="s">
        <v>31</v>
      </c>
      <c r="J251" s="169">
        <v>23.43</v>
      </c>
      <c r="K251" s="168" t="s">
        <v>520</v>
      </c>
      <c r="L251" s="169">
        <v>149.37</v>
      </c>
      <c r="M251" s="170" t="s">
        <v>31</v>
      </c>
      <c r="N251" s="171" t="s">
        <v>31</v>
      </c>
      <c r="T251" s="137" t="s">
        <v>239</v>
      </c>
    </row>
    <row r="252" spans="1:23" s="132" customFormat="1" x14ac:dyDescent="0.2">
      <c r="A252" s="167"/>
      <c r="B252" s="166" t="s">
        <v>256</v>
      </c>
      <c r="C252" s="904" t="s">
        <v>257</v>
      </c>
      <c r="D252" s="904"/>
      <c r="E252" s="904"/>
      <c r="F252" s="168" t="s">
        <v>31</v>
      </c>
      <c r="G252" s="168" t="s">
        <v>31</v>
      </c>
      <c r="H252" s="168" t="s">
        <v>31</v>
      </c>
      <c r="I252" s="168" t="s">
        <v>31</v>
      </c>
      <c r="J252" s="169">
        <v>16.05</v>
      </c>
      <c r="K252" s="168" t="s">
        <v>31</v>
      </c>
      <c r="L252" s="169">
        <v>81.86</v>
      </c>
      <c r="M252" s="170" t="s">
        <v>31</v>
      </c>
      <c r="N252" s="171" t="s">
        <v>31</v>
      </c>
      <c r="T252" s="137" t="s">
        <v>257</v>
      </c>
    </row>
    <row r="253" spans="1:23" s="132" customFormat="1" x14ac:dyDescent="0.2">
      <c r="A253" s="167"/>
      <c r="B253" s="166" t="s">
        <v>31</v>
      </c>
      <c r="C253" s="904" t="s">
        <v>258</v>
      </c>
      <c r="D253" s="904"/>
      <c r="E253" s="904"/>
      <c r="F253" s="168" t="s">
        <v>241</v>
      </c>
      <c r="G253" s="168" t="s">
        <v>328</v>
      </c>
      <c r="H253" s="168" t="s">
        <v>520</v>
      </c>
      <c r="I253" s="168" t="s">
        <v>1973</v>
      </c>
      <c r="J253" s="169" t="s">
        <v>31</v>
      </c>
      <c r="K253" s="168" t="s">
        <v>31</v>
      </c>
      <c r="L253" s="169" t="s">
        <v>31</v>
      </c>
      <c r="M253" s="170" t="s">
        <v>31</v>
      </c>
      <c r="N253" s="171" t="s">
        <v>31</v>
      </c>
      <c r="U253" s="137" t="s">
        <v>258</v>
      </c>
    </row>
    <row r="254" spans="1:23" s="132" customFormat="1" x14ac:dyDescent="0.2">
      <c r="A254" s="167"/>
      <c r="B254" s="166" t="s">
        <v>31</v>
      </c>
      <c r="C254" s="904" t="s">
        <v>240</v>
      </c>
      <c r="D254" s="904"/>
      <c r="E254" s="904"/>
      <c r="F254" s="168" t="s">
        <v>241</v>
      </c>
      <c r="G254" s="168" t="s">
        <v>3550</v>
      </c>
      <c r="H254" s="168" t="s">
        <v>520</v>
      </c>
      <c r="I254" s="168" t="s">
        <v>3551</v>
      </c>
      <c r="J254" s="169" t="s">
        <v>31</v>
      </c>
      <c r="K254" s="168" t="s">
        <v>31</v>
      </c>
      <c r="L254" s="169" t="s">
        <v>31</v>
      </c>
      <c r="M254" s="170" t="s">
        <v>31</v>
      </c>
      <c r="N254" s="171" t="s">
        <v>31</v>
      </c>
      <c r="U254" s="137" t="s">
        <v>240</v>
      </c>
    </row>
    <row r="255" spans="1:23" s="132" customFormat="1" x14ac:dyDescent="0.2">
      <c r="A255" s="167"/>
      <c r="B255" s="166" t="s">
        <v>31</v>
      </c>
      <c r="C255" s="917" t="s">
        <v>244</v>
      </c>
      <c r="D255" s="917"/>
      <c r="E255" s="917"/>
      <c r="F255" s="159" t="s">
        <v>31</v>
      </c>
      <c r="G255" s="159" t="s">
        <v>31</v>
      </c>
      <c r="H255" s="159" t="s">
        <v>31</v>
      </c>
      <c r="I255" s="159" t="s">
        <v>31</v>
      </c>
      <c r="J255" s="160">
        <v>364.19</v>
      </c>
      <c r="K255" s="159" t="s">
        <v>31</v>
      </c>
      <c r="L255" s="160">
        <v>2301.2600000000002</v>
      </c>
      <c r="M255" s="161" t="s">
        <v>31</v>
      </c>
      <c r="N255" s="162" t="s">
        <v>31</v>
      </c>
      <c r="V255" s="137" t="s">
        <v>244</v>
      </c>
    </row>
    <row r="256" spans="1:23" s="132" customFormat="1" x14ac:dyDescent="0.2">
      <c r="A256" s="167"/>
      <c r="B256" s="166" t="s">
        <v>31</v>
      </c>
      <c r="C256" s="904" t="s">
        <v>245</v>
      </c>
      <c r="D256" s="904"/>
      <c r="E256" s="904"/>
      <c r="F256" s="168" t="s">
        <v>31</v>
      </c>
      <c r="G256" s="168" t="s">
        <v>31</v>
      </c>
      <c r="H256" s="168" t="s">
        <v>31</v>
      </c>
      <c r="I256" s="168" t="s">
        <v>31</v>
      </c>
      <c r="J256" s="169" t="s">
        <v>31</v>
      </c>
      <c r="K256" s="168" t="s">
        <v>31</v>
      </c>
      <c r="L256" s="169">
        <v>941.15</v>
      </c>
      <c r="M256" s="170" t="s">
        <v>31</v>
      </c>
      <c r="N256" s="171" t="s">
        <v>31</v>
      </c>
      <c r="U256" s="137" t="s">
        <v>245</v>
      </c>
    </row>
    <row r="257" spans="1:23" s="132" customFormat="1" ht="22.5" x14ac:dyDescent="0.2">
      <c r="A257" s="167"/>
      <c r="B257" s="166" t="s">
        <v>699</v>
      </c>
      <c r="C257" s="904" t="s">
        <v>3074</v>
      </c>
      <c r="D257" s="904"/>
      <c r="E257" s="904"/>
      <c r="F257" s="168" t="s">
        <v>144</v>
      </c>
      <c r="G257" s="168" t="s">
        <v>1705</v>
      </c>
      <c r="H257" s="168" t="s">
        <v>31</v>
      </c>
      <c r="I257" s="168" t="s">
        <v>1705</v>
      </c>
      <c r="J257" s="169" t="s">
        <v>31</v>
      </c>
      <c r="K257" s="168" t="s">
        <v>31</v>
      </c>
      <c r="L257" s="169">
        <v>941.15</v>
      </c>
      <c r="M257" s="170" t="s">
        <v>31</v>
      </c>
      <c r="N257" s="171" t="s">
        <v>31</v>
      </c>
      <c r="U257" s="137" t="s">
        <v>3074</v>
      </c>
    </row>
    <row r="258" spans="1:23" s="132" customFormat="1" ht="22.5" x14ac:dyDescent="0.2">
      <c r="A258" s="167"/>
      <c r="B258" s="166" t="s">
        <v>701</v>
      </c>
      <c r="C258" s="904" t="s">
        <v>3076</v>
      </c>
      <c r="D258" s="904"/>
      <c r="E258" s="904"/>
      <c r="F258" s="168" t="s">
        <v>144</v>
      </c>
      <c r="G258" s="168" t="s">
        <v>554</v>
      </c>
      <c r="H258" s="168" t="s">
        <v>31</v>
      </c>
      <c r="I258" s="168" t="s">
        <v>554</v>
      </c>
      <c r="J258" s="169" t="s">
        <v>31</v>
      </c>
      <c r="K258" s="168" t="s">
        <v>31</v>
      </c>
      <c r="L258" s="169">
        <v>611.75</v>
      </c>
      <c r="M258" s="170" t="s">
        <v>31</v>
      </c>
      <c r="N258" s="171" t="s">
        <v>31</v>
      </c>
      <c r="U258" s="137" t="s">
        <v>3076</v>
      </c>
    </row>
    <row r="259" spans="1:23" s="132" customFormat="1" x14ac:dyDescent="0.2">
      <c r="A259" s="172"/>
      <c r="B259" s="173"/>
      <c r="C259" s="918" t="s">
        <v>252</v>
      </c>
      <c r="D259" s="918"/>
      <c r="E259" s="918"/>
      <c r="F259" s="174" t="s">
        <v>31</v>
      </c>
      <c r="G259" s="174" t="s">
        <v>31</v>
      </c>
      <c r="H259" s="174" t="s">
        <v>31</v>
      </c>
      <c r="I259" s="174" t="s">
        <v>31</v>
      </c>
      <c r="J259" s="175" t="s">
        <v>31</v>
      </c>
      <c r="K259" s="174" t="s">
        <v>31</v>
      </c>
      <c r="L259" s="175">
        <v>3854.16</v>
      </c>
      <c r="M259" s="161" t="s">
        <v>31</v>
      </c>
      <c r="N259" s="176" t="s">
        <v>31</v>
      </c>
      <c r="W259" s="137" t="s">
        <v>252</v>
      </c>
    </row>
    <row r="260" spans="1:23" s="132" customFormat="1" ht="22.5" x14ac:dyDescent="0.2">
      <c r="A260" s="157" t="s">
        <v>383</v>
      </c>
      <c r="B260" s="158" t="s">
        <v>3552</v>
      </c>
      <c r="C260" s="917" t="s">
        <v>3553</v>
      </c>
      <c r="D260" s="917"/>
      <c r="E260" s="917"/>
      <c r="F260" s="159" t="s">
        <v>3554</v>
      </c>
      <c r="G260" s="159" t="s">
        <v>31</v>
      </c>
      <c r="H260" s="159" t="s">
        <v>31</v>
      </c>
      <c r="I260" s="159" t="s">
        <v>3555</v>
      </c>
      <c r="J260" s="160" t="s">
        <v>31</v>
      </c>
      <c r="K260" s="159" t="s">
        <v>31</v>
      </c>
      <c r="L260" s="160" t="s">
        <v>31</v>
      </c>
      <c r="M260" s="161" t="s">
        <v>31</v>
      </c>
      <c r="N260" s="162" t="s">
        <v>31</v>
      </c>
      <c r="Q260" s="137" t="s">
        <v>3553</v>
      </c>
    </row>
    <row r="261" spans="1:23" s="132" customFormat="1" x14ac:dyDescent="0.2">
      <c r="A261" s="163"/>
      <c r="B261" s="164"/>
      <c r="C261" s="904" t="s">
        <v>3556</v>
      </c>
      <c r="D261" s="904"/>
      <c r="E261" s="904"/>
      <c r="F261" s="904"/>
      <c r="G261" s="904"/>
      <c r="H261" s="904"/>
      <c r="I261" s="904"/>
      <c r="J261" s="904"/>
      <c r="K261" s="904"/>
      <c r="L261" s="904"/>
      <c r="M261" s="904"/>
      <c r="N261" s="912"/>
      <c r="R261" s="137" t="s">
        <v>3556</v>
      </c>
    </row>
    <row r="262" spans="1:23" s="132" customFormat="1" ht="33.75" x14ac:dyDescent="0.2">
      <c r="A262" s="165"/>
      <c r="B262" s="166" t="s">
        <v>822</v>
      </c>
      <c r="C262" s="904" t="s">
        <v>519</v>
      </c>
      <c r="D262" s="904"/>
      <c r="E262" s="904"/>
      <c r="F262" s="904"/>
      <c r="G262" s="904"/>
      <c r="H262" s="904"/>
      <c r="I262" s="904"/>
      <c r="J262" s="904"/>
      <c r="K262" s="904"/>
      <c r="L262" s="904"/>
      <c r="M262" s="904"/>
      <c r="N262" s="912"/>
      <c r="S262" s="137" t="s">
        <v>519</v>
      </c>
    </row>
    <row r="263" spans="1:23" s="132" customFormat="1" x14ac:dyDescent="0.2">
      <c r="A263" s="167"/>
      <c r="B263" s="166" t="s">
        <v>225</v>
      </c>
      <c r="C263" s="904" t="s">
        <v>255</v>
      </c>
      <c r="D263" s="904"/>
      <c r="E263" s="904"/>
      <c r="F263" s="168" t="s">
        <v>31</v>
      </c>
      <c r="G263" s="168" t="s">
        <v>31</v>
      </c>
      <c r="H263" s="168" t="s">
        <v>31</v>
      </c>
      <c r="I263" s="168" t="s">
        <v>31</v>
      </c>
      <c r="J263" s="169">
        <v>191.14</v>
      </c>
      <c r="K263" s="168" t="s">
        <v>520</v>
      </c>
      <c r="L263" s="169">
        <v>372.72</v>
      </c>
      <c r="M263" s="170" t="s">
        <v>31</v>
      </c>
      <c r="N263" s="171" t="s">
        <v>31</v>
      </c>
      <c r="T263" s="137" t="s">
        <v>255</v>
      </c>
    </row>
    <row r="264" spans="1:23" s="132" customFormat="1" x14ac:dyDescent="0.2">
      <c r="A264" s="167"/>
      <c r="B264" s="166" t="s">
        <v>235</v>
      </c>
      <c r="C264" s="904" t="s">
        <v>236</v>
      </c>
      <c r="D264" s="904"/>
      <c r="E264" s="904"/>
      <c r="F264" s="168" t="s">
        <v>31</v>
      </c>
      <c r="G264" s="168" t="s">
        <v>31</v>
      </c>
      <c r="H264" s="168" t="s">
        <v>31</v>
      </c>
      <c r="I264" s="168" t="s">
        <v>31</v>
      </c>
      <c r="J264" s="169">
        <v>2004.8</v>
      </c>
      <c r="K264" s="168" t="s">
        <v>520</v>
      </c>
      <c r="L264" s="169">
        <v>3909.36</v>
      </c>
      <c r="M264" s="170" t="s">
        <v>31</v>
      </c>
      <c r="N264" s="171" t="s">
        <v>31</v>
      </c>
      <c r="T264" s="137" t="s">
        <v>236</v>
      </c>
    </row>
    <row r="265" spans="1:23" s="132" customFormat="1" x14ac:dyDescent="0.2">
      <c r="A265" s="167"/>
      <c r="B265" s="166" t="s">
        <v>238</v>
      </c>
      <c r="C265" s="904" t="s">
        <v>239</v>
      </c>
      <c r="D265" s="904"/>
      <c r="E265" s="904"/>
      <c r="F265" s="168" t="s">
        <v>31</v>
      </c>
      <c r="G265" s="168" t="s">
        <v>31</v>
      </c>
      <c r="H265" s="168" t="s">
        <v>31</v>
      </c>
      <c r="I265" s="168" t="s">
        <v>31</v>
      </c>
      <c r="J265" s="169">
        <v>100.4</v>
      </c>
      <c r="K265" s="168" t="s">
        <v>520</v>
      </c>
      <c r="L265" s="169">
        <v>195.78</v>
      </c>
      <c r="M265" s="170" t="s">
        <v>31</v>
      </c>
      <c r="N265" s="171" t="s">
        <v>31</v>
      </c>
      <c r="T265" s="137" t="s">
        <v>239</v>
      </c>
    </row>
    <row r="266" spans="1:23" s="132" customFormat="1" x14ac:dyDescent="0.2">
      <c r="A266" s="167"/>
      <c r="B266" s="166" t="s">
        <v>256</v>
      </c>
      <c r="C266" s="904" t="s">
        <v>257</v>
      </c>
      <c r="D266" s="904"/>
      <c r="E266" s="904"/>
      <c r="F266" s="168" t="s">
        <v>31</v>
      </c>
      <c r="G266" s="168" t="s">
        <v>31</v>
      </c>
      <c r="H266" s="168" t="s">
        <v>31</v>
      </c>
      <c r="I266" s="168" t="s">
        <v>31</v>
      </c>
      <c r="J266" s="169">
        <v>3.82</v>
      </c>
      <c r="K266" s="168" t="s">
        <v>31</v>
      </c>
      <c r="L266" s="169">
        <v>5.96</v>
      </c>
      <c r="M266" s="170" t="s">
        <v>31</v>
      </c>
      <c r="N266" s="171" t="s">
        <v>31</v>
      </c>
      <c r="T266" s="137" t="s">
        <v>257</v>
      </c>
    </row>
    <row r="267" spans="1:23" s="132" customFormat="1" x14ac:dyDescent="0.2">
      <c r="A267" s="167"/>
      <c r="B267" s="166" t="s">
        <v>31</v>
      </c>
      <c r="C267" s="904" t="s">
        <v>258</v>
      </c>
      <c r="D267" s="904"/>
      <c r="E267" s="904"/>
      <c r="F267" s="168" t="s">
        <v>241</v>
      </c>
      <c r="G267" s="168" t="s">
        <v>356</v>
      </c>
      <c r="H267" s="168" t="s">
        <v>520</v>
      </c>
      <c r="I267" s="168" t="s">
        <v>3557</v>
      </c>
      <c r="J267" s="169" t="s">
        <v>31</v>
      </c>
      <c r="K267" s="168" t="s">
        <v>31</v>
      </c>
      <c r="L267" s="169" t="s">
        <v>31</v>
      </c>
      <c r="M267" s="170" t="s">
        <v>31</v>
      </c>
      <c r="N267" s="171" t="s">
        <v>31</v>
      </c>
      <c r="U267" s="137" t="s">
        <v>258</v>
      </c>
    </row>
    <row r="268" spans="1:23" s="132" customFormat="1" x14ac:dyDescent="0.2">
      <c r="A268" s="167"/>
      <c r="B268" s="166" t="s">
        <v>31</v>
      </c>
      <c r="C268" s="904" t="s">
        <v>240</v>
      </c>
      <c r="D268" s="904"/>
      <c r="E268" s="904"/>
      <c r="F268" s="168" t="s">
        <v>241</v>
      </c>
      <c r="G268" s="168" t="s">
        <v>309</v>
      </c>
      <c r="H268" s="168" t="s">
        <v>520</v>
      </c>
      <c r="I268" s="168" t="s">
        <v>3558</v>
      </c>
      <c r="J268" s="169" t="s">
        <v>31</v>
      </c>
      <c r="K268" s="168" t="s">
        <v>31</v>
      </c>
      <c r="L268" s="169" t="s">
        <v>31</v>
      </c>
      <c r="M268" s="170" t="s">
        <v>31</v>
      </c>
      <c r="N268" s="171" t="s">
        <v>31</v>
      </c>
      <c r="U268" s="137" t="s">
        <v>240</v>
      </c>
    </row>
    <row r="269" spans="1:23" s="132" customFormat="1" x14ac:dyDescent="0.2">
      <c r="A269" s="167"/>
      <c r="B269" s="166" t="s">
        <v>31</v>
      </c>
      <c r="C269" s="917" t="s">
        <v>244</v>
      </c>
      <c r="D269" s="917"/>
      <c r="E269" s="917"/>
      <c r="F269" s="159" t="s">
        <v>31</v>
      </c>
      <c r="G269" s="159" t="s">
        <v>31</v>
      </c>
      <c r="H269" s="159" t="s">
        <v>31</v>
      </c>
      <c r="I269" s="159" t="s">
        <v>31</v>
      </c>
      <c r="J269" s="160">
        <v>2199.7600000000002</v>
      </c>
      <c r="K269" s="159" t="s">
        <v>31</v>
      </c>
      <c r="L269" s="160">
        <v>4288.04</v>
      </c>
      <c r="M269" s="161" t="s">
        <v>31</v>
      </c>
      <c r="N269" s="162" t="s">
        <v>31</v>
      </c>
      <c r="V269" s="137" t="s">
        <v>244</v>
      </c>
    </row>
    <row r="270" spans="1:23" s="132" customFormat="1" x14ac:dyDescent="0.2">
      <c r="A270" s="167"/>
      <c r="B270" s="166" t="s">
        <v>31</v>
      </c>
      <c r="C270" s="904" t="s">
        <v>245</v>
      </c>
      <c r="D270" s="904"/>
      <c r="E270" s="904"/>
      <c r="F270" s="168" t="s">
        <v>31</v>
      </c>
      <c r="G270" s="168" t="s">
        <v>31</v>
      </c>
      <c r="H270" s="168" t="s">
        <v>31</v>
      </c>
      <c r="I270" s="168" t="s">
        <v>31</v>
      </c>
      <c r="J270" s="169" t="s">
        <v>31</v>
      </c>
      <c r="K270" s="168" t="s">
        <v>31</v>
      </c>
      <c r="L270" s="169">
        <v>568.5</v>
      </c>
      <c r="M270" s="170" t="s">
        <v>31</v>
      </c>
      <c r="N270" s="171" t="s">
        <v>31</v>
      </c>
      <c r="U270" s="137" t="s">
        <v>245</v>
      </c>
    </row>
    <row r="271" spans="1:23" s="132" customFormat="1" ht="22.5" x14ac:dyDescent="0.2">
      <c r="A271" s="167"/>
      <c r="B271" s="166" t="s">
        <v>699</v>
      </c>
      <c r="C271" s="904" t="s">
        <v>3074</v>
      </c>
      <c r="D271" s="904"/>
      <c r="E271" s="904"/>
      <c r="F271" s="168" t="s">
        <v>144</v>
      </c>
      <c r="G271" s="168" t="s">
        <v>1705</v>
      </c>
      <c r="H271" s="168" t="s">
        <v>31</v>
      </c>
      <c r="I271" s="168" t="s">
        <v>1705</v>
      </c>
      <c r="J271" s="169" t="s">
        <v>31</v>
      </c>
      <c r="K271" s="168" t="s">
        <v>31</v>
      </c>
      <c r="L271" s="169">
        <v>568.5</v>
      </c>
      <c r="M271" s="170" t="s">
        <v>31</v>
      </c>
      <c r="N271" s="171" t="s">
        <v>31</v>
      </c>
      <c r="U271" s="137" t="s">
        <v>3074</v>
      </c>
    </row>
    <row r="272" spans="1:23" s="132" customFormat="1" ht="22.5" x14ac:dyDescent="0.2">
      <c r="A272" s="167"/>
      <c r="B272" s="166" t="s">
        <v>701</v>
      </c>
      <c r="C272" s="904" t="s">
        <v>3076</v>
      </c>
      <c r="D272" s="904"/>
      <c r="E272" s="904"/>
      <c r="F272" s="168" t="s">
        <v>144</v>
      </c>
      <c r="G272" s="168" t="s">
        <v>554</v>
      </c>
      <c r="H272" s="168" t="s">
        <v>31</v>
      </c>
      <c r="I272" s="168" t="s">
        <v>554</v>
      </c>
      <c r="J272" s="169" t="s">
        <v>31</v>
      </c>
      <c r="K272" s="168" t="s">
        <v>31</v>
      </c>
      <c r="L272" s="169">
        <v>369.53</v>
      </c>
      <c r="M272" s="170" t="s">
        <v>31</v>
      </c>
      <c r="N272" s="171" t="s">
        <v>31</v>
      </c>
      <c r="U272" s="137" t="s">
        <v>3076</v>
      </c>
    </row>
    <row r="273" spans="1:23" s="132" customFormat="1" x14ac:dyDescent="0.2">
      <c r="A273" s="172"/>
      <c r="B273" s="173"/>
      <c r="C273" s="918" t="s">
        <v>252</v>
      </c>
      <c r="D273" s="918"/>
      <c r="E273" s="918"/>
      <c r="F273" s="174" t="s">
        <v>31</v>
      </c>
      <c r="G273" s="174" t="s">
        <v>31</v>
      </c>
      <c r="H273" s="174" t="s">
        <v>31</v>
      </c>
      <c r="I273" s="174" t="s">
        <v>31</v>
      </c>
      <c r="J273" s="175" t="s">
        <v>31</v>
      </c>
      <c r="K273" s="174" t="s">
        <v>31</v>
      </c>
      <c r="L273" s="175">
        <v>5226.07</v>
      </c>
      <c r="M273" s="161" t="s">
        <v>31</v>
      </c>
      <c r="N273" s="176" t="s">
        <v>31</v>
      </c>
      <c r="W273" s="137" t="s">
        <v>252</v>
      </c>
    </row>
    <row r="274" spans="1:23" s="132" customFormat="1" ht="33.75" x14ac:dyDescent="0.2">
      <c r="A274" s="157" t="s">
        <v>398</v>
      </c>
      <c r="B274" s="158" t="s">
        <v>3559</v>
      </c>
      <c r="C274" s="917" t="s">
        <v>3560</v>
      </c>
      <c r="D274" s="917"/>
      <c r="E274" s="917"/>
      <c r="F274" s="159" t="s">
        <v>1037</v>
      </c>
      <c r="G274" s="159" t="s">
        <v>31</v>
      </c>
      <c r="H274" s="159" t="s">
        <v>31</v>
      </c>
      <c r="I274" s="159" t="s">
        <v>3561</v>
      </c>
      <c r="J274" s="160">
        <v>5860.7</v>
      </c>
      <c r="K274" s="159" t="s">
        <v>31</v>
      </c>
      <c r="L274" s="160">
        <v>1614.04</v>
      </c>
      <c r="M274" s="161" t="s">
        <v>31</v>
      </c>
      <c r="N274" s="162" t="s">
        <v>31</v>
      </c>
      <c r="Q274" s="137" t="s">
        <v>3560</v>
      </c>
    </row>
    <row r="275" spans="1:23" s="132" customFormat="1" x14ac:dyDescent="0.2">
      <c r="A275" s="163"/>
      <c r="B275" s="164"/>
      <c r="C275" s="904" t="s">
        <v>3562</v>
      </c>
      <c r="D275" s="904"/>
      <c r="E275" s="904"/>
      <c r="F275" s="904"/>
      <c r="G275" s="904"/>
      <c r="H275" s="904"/>
      <c r="I275" s="904"/>
      <c r="J275" s="904"/>
      <c r="K275" s="904"/>
      <c r="L275" s="904"/>
      <c r="M275" s="904"/>
      <c r="N275" s="912"/>
      <c r="R275" s="137" t="s">
        <v>3562</v>
      </c>
    </row>
    <row r="276" spans="1:23" s="132" customFormat="1" ht="33.75" x14ac:dyDescent="0.2">
      <c r="A276" s="157" t="s">
        <v>404</v>
      </c>
      <c r="B276" s="158" t="s">
        <v>3563</v>
      </c>
      <c r="C276" s="917" t="s">
        <v>3564</v>
      </c>
      <c r="D276" s="917"/>
      <c r="E276" s="917"/>
      <c r="F276" s="159" t="s">
        <v>1037</v>
      </c>
      <c r="G276" s="159" t="s">
        <v>31</v>
      </c>
      <c r="H276" s="159" t="s">
        <v>31</v>
      </c>
      <c r="I276" s="159" t="s">
        <v>3565</v>
      </c>
      <c r="J276" s="160">
        <v>8573.69</v>
      </c>
      <c r="K276" s="159" t="s">
        <v>31</v>
      </c>
      <c r="L276" s="160">
        <v>7433.39</v>
      </c>
      <c r="M276" s="161" t="s">
        <v>31</v>
      </c>
      <c r="N276" s="162" t="s">
        <v>31</v>
      </c>
      <c r="Q276" s="137" t="s">
        <v>3564</v>
      </c>
    </row>
    <row r="277" spans="1:23" s="132" customFormat="1" x14ac:dyDescent="0.2">
      <c r="A277" s="163"/>
      <c r="B277" s="164"/>
      <c r="C277" s="904" t="s">
        <v>3566</v>
      </c>
      <c r="D277" s="904"/>
      <c r="E277" s="904"/>
      <c r="F277" s="904"/>
      <c r="G277" s="904"/>
      <c r="H277" s="904"/>
      <c r="I277" s="904"/>
      <c r="J277" s="904"/>
      <c r="K277" s="904"/>
      <c r="L277" s="904"/>
      <c r="M277" s="904"/>
      <c r="N277" s="912"/>
      <c r="R277" s="137" t="s">
        <v>3566</v>
      </c>
    </row>
    <row r="278" spans="1:23" s="132" customFormat="1" ht="33.75" x14ac:dyDescent="0.2">
      <c r="A278" s="157" t="s">
        <v>413</v>
      </c>
      <c r="B278" s="158" t="s">
        <v>3567</v>
      </c>
      <c r="C278" s="917" t="s">
        <v>3568</v>
      </c>
      <c r="D278" s="917"/>
      <c r="E278" s="917"/>
      <c r="F278" s="159" t="s">
        <v>1037</v>
      </c>
      <c r="G278" s="159" t="s">
        <v>31</v>
      </c>
      <c r="H278" s="159" t="s">
        <v>31</v>
      </c>
      <c r="I278" s="159" t="s">
        <v>3569</v>
      </c>
      <c r="J278" s="160">
        <v>10367.200000000001</v>
      </c>
      <c r="K278" s="159" t="s">
        <v>31</v>
      </c>
      <c r="L278" s="160">
        <v>7930.91</v>
      </c>
      <c r="M278" s="161" t="s">
        <v>31</v>
      </c>
      <c r="N278" s="162" t="s">
        <v>31</v>
      </c>
      <c r="Q278" s="137" t="s">
        <v>3568</v>
      </c>
    </row>
    <row r="279" spans="1:23" s="132" customFormat="1" x14ac:dyDescent="0.2">
      <c r="A279" s="163"/>
      <c r="B279" s="164"/>
      <c r="C279" s="904" t="s">
        <v>3570</v>
      </c>
      <c r="D279" s="904"/>
      <c r="E279" s="904"/>
      <c r="F279" s="904"/>
      <c r="G279" s="904"/>
      <c r="H279" s="904"/>
      <c r="I279" s="904"/>
      <c r="J279" s="904"/>
      <c r="K279" s="904"/>
      <c r="L279" s="904"/>
      <c r="M279" s="904"/>
      <c r="N279" s="912"/>
      <c r="R279" s="137" t="s">
        <v>3570</v>
      </c>
    </row>
    <row r="280" spans="1:23" s="132" customFormat="1" ht="33.75" x14ac:dyDescent="0.2">
      <c r="A280" s="157" t="s">
        <v>418</v>
      </c>
      <c r="B280" s="158" t="s">
        <v>3571</v>
      </c>
      <c r="C280" s="917" t="s">
        <v>3572</v>
      </c>
      <c r="D280" s="917"/>
      <c r="E280" s="917"/>
      <c r="F280" s="159" t="s">
        <v>1037</v>
      </c>
      <c r="G280" s="159" t="s">
        <v>31</v>
      </c>
      <c r="H280" s="159" t="s">
        <v>31</v>
      </c>
      <c r="I280" s="159" t="s">
        <v>3573</v>
      </c>
      <c r="J280" s="160">
        <v>8326.32</v>
      </c>
      <c r="K280" s="159" t="s">
        <v>31</v>
      </c>
      <c r="L280" s="160">
        <v>1698.57</v>
      </c>
      <c r="M280" s="161" t="s">
        <v>31</v>
      </c>
      <c r="N280" s="162" t="s">
        <v>31</v>
      </c>
      <c r="Q280" s="137" t="s">
        <v>3572</v>
      </c>
    </row>
    <row r="281" spans="1:23" s="132" customFormat="1" x14ac:dyDescent="0.2">
      <c r="A281" s="163"/>
      <c r="B281" s="164"/>
      <c r="C281" s="904" t="s">
        <v>3574</v>
      </c>
      <c r="D281" s="904"/>
      <c r="E281" s="904"/>
      <c r="F281" s="904"/>
      <c r="G281" s="904"/>
      <c r="H281" s="904"/>
      <c r="I281" s="904"/>
      <c r="J281" s="904"/>
      <c r="K281" s="904"/>
      <c r="L281" s="904"/>
      <c r="M281" s="904"/>
      <c r="N281" s="912"/>
      <c r="R281" s="137" t="s">
        <v>3574</v>
      </c>
    </row>
    <row r="282" spans="1:23" s="132" customFormat="1" ht="33.75" x14ac:dyDescent="0.2">
      <c r="A282" s="157" t="s">
        <v>423</v>
      </c>
      <c r="B282" s="158" t="s">
        <v>3575</v>
      </c>
      <c r="C282" s="917" t="s">
        <v>3576</v>
      </c>
      <c r="D282" s="917"/>
      <c r="E282" s="917"/>
      <c r="F282" s="159" t="s">
        <v>3577</v>
      </c>
      <c r="G282" s="159" t="s">
        <v>31</v>
      </c>
      <c r="H282" s="159" t="s">
        <v>31</v>
      </c>
      <c r="I282" s="159" t="s">
        <v>285</v>
      </c>
      <c r="J282" s="160" t="s">
        <v>31</v>
      </c>
      <c r="K282" s="159" t="s">
        <v>31</v>
      </c>
      <c r="L282" s="160" t="s">
        <v>31</v>
      </c>
      <c r="M282" s="161" t="s">
        <v>31</v>
      </c>
      <c r="N282" s="162" t="s">
        <v>31</v>
      </c>
      <c r="Q282" s="137" t="s">
        <v>3576</v>
      </c>
    </row>
    <row r="283" spans="1:23" s="132" customFormat="1" ht="33.75" x14ac:dyDescent="0.2">
      <c r="A283" s="165"/>
      <c r="B283" s="166" t="s">
        <v>822</v>
      </c>
      <c r="C283" s="904" t="s">
        <v>519</v>
      </c>
      <c r="D283" s="904"/>
      <c r="E283" s="904"/>
      <c r="F283" s="904"/>
      <c r="G283" s="904"/>
      <c r="H283" s="904"/>
      <c r="I283" s="904"/>
      <c r="J283" s="904"/>
      <c r="K283" s="904"/>
      <c r="L283" s="904"/>
      <c r="M283" s="904"/>
      <c r="N283" s="912"/>
      <c r="S283" s="137" t="s">
        <v>519</v>
      </c>
    </row>
    <row r="284" spans="1:23" s="132" customFormat="1" x14ac:dyDescent="0.2">
      <c r="A284" s="167"/>
      <c r="B284" s="166" t="s">
        <v>225</v>
      </c>
      <c r="C284" s="904" t="s">
        <v>255</v>
      </c>
      <c r="D284" s="904"/>
      <c r="E284" s="904"/>
      <c r="F284" s="168" t="s">
        <v>31</v>
      </c>
      <c r="G284" s="168" t="s">
        <v>31</v>
      </c>
      <c r="H284" s="168" t="s">
        <v>31</v>
      </c>
      <c r="I284" s="168" t="s">
        <v>31</v>
      </c>
      <c r="J284" s="169">
        <v>8.14</v>
      </c>
      <c r="K284" s="168" t="s">
        <v>520</v>
      </c>
      <c r="L284" s="169">
        <v>50.88</v>
      </c>
      <c r="M284" s="170" t="s">
        <v>31</v>
      </c>
      <c r="N284" s="171" t="s">
        <v>31</v>
      </c>
      <c r="T284" s="137" t="s">
        <v>255</v>
      </c>
    </row>
    <row r="285" spans="1:23" s="132" customFormat="1" x14ac:dyDescent="0.2">
      <c r="A285" s="167"/>
      <c r="B285" s="166" t="s">
        <v>235</v>
      </c>
      <c r="C285" s="904" t="s">
        <v>236</v>
      </c>
      <c r="D285" s="904"/>
      <c r="E285" s="904"/>
      <c r="F285" s="168" t="s">
        <v>31</v>
      </c>
      <c r="G285" s="168" t="s">
        <v>31</v>
      </c>
      <c r="H285" s="168" t="s">
        <v>31</v>
      </c>
      <c r="I285" s="168" t="s">
        <v>31</v>
      </c>
      <c r="J285" s="169">
        <v>7.48</v>
      </c>
      <c r="K285" s="168" t="s">
        <v>520</v>
      </c>
      <c r="L285" s="169">
        <v>46.75</v>
      </c>
      <c r="M285" s="170" t="s">
        <v>31</v>
      </c>
      <c r="N285" s="171" t="s">
        <v>31</v>
      </c>
      <c r="T285" s="137" t="s">
        <v>236</v>
      </c>
    </row>
    <row r="286" spans="1:23" s="132" customFormat="1" x14ac:dyDescent="0.2">
      <c r="A286" s="167"/>
      <c r="B286" s="166" t="s">
        <v>256</v>
      </c>
      <c r="C286" s="904" t="s">
        <v>257</v>
      </c>
      <c r="D286" s="904"/>
      <c r="E286" s="904"/>
      <c r="F286" s="168" t="s">
        <v>31</v>
      </c>
      <c r="G286" s="168" t="s">
        <v>31</v>
      </c>
      <c r="H286" s="168" t="s">
        <v>31</v>
      </c>
      <c r="I286" s="168" t="s">
        <v>31</v>
      </c>
      <c r="J286" s="169">
        <v>0.16</v>
      </c>
      <c r="K286" s="168" t="s">
        <v>31</v>
      </c>
      <c r="L286" s="169">
        <v>0.8</v>
      </c>
      <c r="M286" s="170" t="s">
        <v>31</v>
      </c>
      <c r="N286" s="171" t="s">
        <v>31</v>
      </c>
      <c r="T286" s="137" t="s">
        <v>257</v>
      </c>
    </row>
    <row r="287" spans="1:23" s="132" customFormat="1" x14ac:dyDescent="0.2">
      <c r="A287" s="167"/>
      <c r="B287" s="166" t="s">
        <v>31</v>
      </c>
      <c r="C287" s="904" t="s">
        <v>258</v>
      </c>
      <c r="D287" s="904"/>
      <c r="E287" s="904"/>
      <c r="F287" s="168" t="s">
        <v>241</v>
      </c>
      <c r="G287" s="168" t="s">
        <v>3578</v>
      </c>
      <c r="H287" s="168" t="s">
        <v>520</v>
      </c>
      <c r="I287" s="168" t="s">
        <v>3579</v>
      </c>
      <c r="J287" s="169" t="s">
        <v>31</v>
      </c>
      <c r="K287" s="168" t="s">
        <v>31</v>
      </c>
      <c r="L287" s="169" t="s">
        <v>31</v>
      </c>
      <c r="M287" s="170" t="s">
        <v>31</v>
      </c>
      <c r="N287" s="171" t="s">
        <v>31</v>
      </c>
      <c r="U287" s="137" t="s">
        <v>258</v>
      </c>
    </row>
    <row r="288" spans="1:23" s="132" customFormat="1" x14ac:dyDescent="0.2">
      <c r="A288" s="167"/>
      <c r="B288" s="166" t="s">
        <v>31</v>
      </c>
      <c r="C288" s="917" t="s">
        <v>244</v>
      </c>
      <c r="D288" s="917"/>
      <c r="E288" s="917"/>
      <c r="F288" s="159" t="s">
        <v>31</v>
      </c>
      <c r="G288" s="159" t="s">
        <v>31</v>
      </c>
      <c r="H288" s="159" t="s">
        <v>31</v>
      </c>
      <c r="I288" s="159" t="s">
        <v>31</v>
      </c>
      <c r="J288" s="160">
        <v>15.78</v>
      </c>
      <c r="K288" s="159" t="s">
        <v>31</v>
      </c>
      <c r="L288" s="160">
        <v>98.43</v>
      </c>
      <c r="M288" s="161" t="s">
        <v>31</v>
      </c>
      <c r="N288" s="162" t="s">
        <v>31</v>
      </c>
      <c r="V288" s="137" t="s">
        <v>244</v>
      </c>
    </row>
    <row r="289" spans="1:23" s="132" customFormat="1" x14ac:dyDescent="0.2">
      <c r="A289" s="167"/>
      <c r="B289" s="166" t="s">
        <v>31</v>
      </c>
      <c r="C289" s="904" t="s">
        <v>245</v>
      </c>
      <c r="D289" s="904"/>
      <c r="E289" s="904"/>
      <c r="F289" s="168" t="s">
        <v>31</v>
      </c>
      <c r="G289" s="168" t="s">
        <v>31</v>
      </c>
      <c r="H289" s="168" t="s">
        <v>31</v>
      </c>
      <c r="I289" s="168" t="s">
        <v>31</v>
      </c>
      <c r="J289" s="169" t="s">
        <v>31</v>
      </c>
      <c r="K289" s="168" t="s">
        <v>31</v>
      </c>
      <c r="L289" s="169">
        <v>50.88</v>
      </c>
      <c r="M289" s="170" t="s">
        <v>31</v>
      </c>
      <c r="N289" s="171" t="s">
        <v>31</v>
      </c>
      <c r="U289" s="137" t="s">
        <v>245</v>
      </c>
    </row>
    <row r="290" spans="1:23" s="132" customFormat="1" ht="22.5" x14ac:dyDescent="0.2">
      <c r="A290" s="167"/>
      <c r="B290" s="166" t="s">
        <v>699</v>
      </c>
      <c r="C290" s="904" t="s">
        <v>3074</v>
      </c>
      <c r="D290" s="904"/>
      <c r="E290" s="904"/>
      <c r="F290" s="168" t="s">
        <v>144</v>
      </c>
      <c r="G290" s="168" t="s">
        <v>1705</v>
      </c>
      <c r="H290" s="168" t="s">
        <v>31</v>
      </c>
      <c r="I290" s="168" t="s">
        <v>1705</v>
      </c>
      <c r="J290" s="169" t="s">
        <v>31</v>
      </c>
      <c r="K290" s="168" t="s">
        <v>31</v>
      </c>
      <c r="L290" s="169">
        <v>50.88</v>
      </c>
      <c r="M290" s="170" t="s">
        <v>31</v>
      </c>
      <c r="N290" s="171" t="s">
        <v>31</v>
      </c>
      <c r="U290" s="137" t="s">
        <v>3074</v>
      </c>
    </row>
    <row r="291" spans="1:23" s="132" customFormat="1" ht="22.5" x14ac:dyDescent="0.2">
      <c r="A291" s="167"/>
      <c r="B291" s="166" t="s">
        <v>701</v>
      </c>
      <c r="C291" s="904" t="s">
        <v>3076</v>
      </c>
      <c r="D291" s="904"/>
      <c r="E291" s="904"/>
      <c r="F291" s="168" t="s">
        <v>144</v>
      </c>
      <c r="G291" s="168" t="s">
        <v>554</v>
      </c>
      <c r="H291" s="168" t="s">
        <v>31</v>
      </c>
      <c r="I291" s="168" t="s">
        <v>554</v>
      </c>
      <c r="J291" s="169" t="s">
        <v>31</v>
      </c>
      <c r="K291" s="168" t="s">
        <v>31</v>
      </c>
      <c r="L291" s="169">
        <v>33.07</v>
      </c>
      <c r="M291" s="170" t="s">
        <v>31</v>
      </c>
      <c r="N291" s="171" t="s">
        <v>31</v>
      </c>
      <c r="U291" s="137" t="s">
        <v>3076</v>
      </c>
    </row>
    <row r="292" spans="1:23" s="132" customFormat="1" x14ac:dyDescent="0.2">
      <c r="A292" s="172"/>
      <c r="B292" s="173"/>
      <c r="C292" s="918" t="s">
        <v>252</v>
      </c>
      <c r="D292" s="918"/>
      <c r="E292" s="918"/>
      <c r="F292" s="174" t="s">
        <v>31</v>
      </c>
      <c r="G292" s="174" t="s">
        <v>31</v>
      </c>
      <c r="H292" s="174" t="s">
        <v>31</v>
      </c>
      <c r="I292" s="174" t="s">
        <v>31</v>
      </c>
      <c r="J292" s="175" t="s">
        <v>31</v>
      </c>
      <c r="K292" s="174" t="s">
        <v>31</v>
      </c>
      <c r="L292" s="175">
        <v>182.38</v>
      </c>
      <c r="M292" s="161" t="s">
        <v>31</v>
      </c>
      <c r="N292" s="176" t="s">
        <v>31</v>
      </c>
      <c r="W292" s="137" t="s">
        <v>252</v>
      </c>
    </row>
    <row r="293" spans="1:23" s="132" customFormat="1" ht="33.75" x14ac:dyDescent="0.2">
      <c r="A293" s="157" t="s">
        <v>426</v>
      </c>
      <c r="B293" s="158" t="s">
        <v>3580</v>
      </c>
      <c r="C293" s="917" t="s">
        <v>3581</v>
      </c>
      <c r="D293" s="917"/>
      <c r="E293" s="917"/>
      <c r="F293" s="159" t="s">
        <v>3577</v>
      </c>
      <c r="G293" s="159" t="s">
        <v>31</v>
      </c>
      <c r="H293" s="159" t="s">
        <v>31</v>
      </c>
      <c r="I293" s="159" t="s">
        <v>235</v>
      </c>
      <c r="J293" s="160" t="s">
        <v>31</v>
      </c>
      <c r="K293" s="159" t="s">
        <v>31</v>
      </c>
      <c r="L293" s="160" t="s">
        <v>31</v>
      </c>
      <c r="M293" s="161" t="s">
        <v>31</v>
      </c>
      <c r="N293" s="162" t="s">
        <v>31</v>
      </c>
      <c r="Q293" s="137" t="s">
        <v>3581</v>
      </c>
    </row>
    <row r="294" spans="1:23" s="132" customFormat="1" ht="33.75" x14ac:dyDescent="0.2">
      <c r="A294" s="165"/>
      <c r="B294" s="166" t="s">
        <v>822</v>
      </c>
      <c r="C294" s="904" t="s">
        <v>519</v>
      </c>
      <c r="D294" s="904"/>
      <c r="E294" s="904"/>
      <c r="F294" s="904"/>
      <c r="G294" s="904"/>
      <c r="H294" s="904"/>
      <c r="I294" s="904"/>
      <c r="J294" s="904"/>
      <c r="K294" s="904"/>
      <c r="L294" s="904"/>
      <c r="M294" s="904"/>
      <c r="N294" s="912"/>
      <c r="S294" s="137" t="s">
        <v>519</v>
      </c>
    </row>
    <row r="295" spans="1:23" s="132" customFormat="1" x14ac:dyDescent="0.2">
      <c r="A295" s="167"/>
      <c r="B295" s="166" t="s">
        <v>225</v>
      </c>
      <c r="C295" s="904" t="s">
        <v>255</v>
      </c>
      <c r="D295" s="904"/>
      <c r="E295" s="904"/>
      <c r="F295" s="168" t="s">
        <v>31</v>
      </c>
      <c r="G295" s="168" t="s">
        <v>31</v>
      </c>
      <c r="H295" s="168" t="s">
        <v>31</v>
      </c>
      <c r="I295" s="168" t="s">
        <v>31</v>
      </c>
      <c r="J295" s="169">
        <v>24.16</v>
      </c>
      <c r="K295" s="168" t="s">
        <v>520</v>
      </c>
      <c r="L295" s="169">
        <v>60.4</v>
      </c>
      <c r="M295" s="170" t="s">
        <v>31</v>
      </c>
      <c r="N295" s="171" t="s">
        <v>31</v>
      </c>
      <c r="T295" s="137" t="s">
        <v>255</v>
      </c>
    </row>
    <row r="296" spans="1:23" s="132" customFormat="1" x14ac:dyDescent="0.2">
      <c r="A296" s="167"/>
      <c r="B296" s="166" t="s">
        <v>235</v>
      </c>
      <c r="C296" s="904" t="s">
        <v>236</v>
      </c>
      <c r="D296" s="904"/>
      <c r="E296" s="904"/>
      <c r="F296" s="168" t="s">
        <v>31</v>
      </c>
      <c r="G296" s="168" t="s">
        <v>31</v>
      </c>
      <c r="H296" s="168" t="s">
        <v>31</v>
      </c>
      <c r="I296" s="168" t="s">
        <v>31</v>
      </c>
      <c r="J296" s="169">
        <v>23.89</v>
      </c>
      <c r="K296" s="168" t="s">
        <v>520</v>
      </c>
      <c r="L296" s="169">
        <v>59.73</v>
      </c>
      <c r="M296" s="170" t="s">
        <v>31</v>
      </c>
      <c r="N296" s="171" t="s">
        <v>31</v>
      </c>
      <c r="T296" s="137" t="s">
        <v>236</v>
      </c>
    </row>
    <row r="297" spans="1:23" s="132" customFormat="1" x14ac:dyDescent="0.2">
      <c r="A297" s="167"/>
      <c r="B297" s="166" t="s">
        <v>256</v>
      </c>
      <c r="C297" s="904" t="s">
        <v>257</v>
      </c>
      <c r="D297" s="904"/>
      <c r="E297" s="904"/>
      <c r="F297" s="168" t="s">
        <v>31</v>
      </c>
      <c r="G297" s="168" t="s">
        <v>31</v>
      </c>
      <c r="H297" s="168" t="s">
        <v>31</v>
      </c>
      <c r="I297" s="168" t="s">
        <v>31</v>
      </c>
      <c r="J297" s="169">
        <v>0.48</v>
      </c>
      <c r="K297" s="168" t="s">
        <v>31</v>
      </c>
      <c r="L297" s="169">
        <v>0.96</v>
      </c>
      <c r="M297" s="170" t="s">
        <v>31</v>
      </c>
      <c r="N297" s="171" t="s">
        <v>31</v>
      </c>
      <c r="T297" s="137" t="s">
        <v>257</v>
      </c>
    </row>
    <row r="298" spans="1:23" s="132" customFormat="1" x14ac:dyDescent="0.2">
      <c r="A298" s="167"/>
      <c r="B298" s="166" t="s">
        <v>31</v>
      </c>
      <c r="C298" s="904" t="s">
        <v>258</v>
      </c>
      <c r="D298" s="904"/>
      <c r="E298" s="904"/>
      <c r="F298" s="168" t="s">
        <v>241</v>
      </c>
      <c r="G298" s="168" t="s">
        <v>3582</v>
      </c>
      <c r="H298" s="168" t="s">
        <v>520</v>
      </c>
      <c r="I298" s="168" t="s">
        <v>3583</v>
      </c>
      <c r="J298" s="169" t="s">
        <v>31</v>
      </c>
      <c r="K298" s="168" t="s">
        <v>31</v>
      </c>
      <c r="L298" s="169" t="s">
        <v>31</v>
      </c>
      <c r="M298" s="170" t="s">
        <v>31</v>
      </c>
      <c r="N298" s="171" t="s">
        <v>31</v>
      </c>
      <c r="U298" s="137" t="s">
        <v>258</v>
      </c>
    </row>
    <row r="299" spans="1:23" s="132" customFormat="1" x14ac:dyDescent="0.2">
      <c r="A299" s="167"/>
      <c r="B299" s="166" t="s">
        <v>31</v>
      </c>
      <c r="C299" s="917" t="s">
        <v>244</v>
      </c>
      <c r="D299" s="917"/>
      <c r="E299" s="917"/>
      <c r="F299" s="159" t="s">
        <v>31</v>
      </c>
      <c r="G299" s="159" t="s">
        <v>31</v>
      </c>
      <c r="H299" s="159" t="s">
        <v>31</v>
      </c>
      <c r="I299" s="159" t="s">
        <v>31</v>
      </c>
      <c r="J299" s="160">
        <v>48.53</v>
      </c>
      <c r="K299" s="159" t="s">
        <v>31</v>
      </c>
      <c r="L299" s="160">
        <v>121.09</v>
      </c>
      <c r="M299" s="161" t="s">
        <v>31</v>
      </c>
      <c r="N299" s="162" t="s">
        <v>31</v>
      </c>
      <c r="V299" s="137" t="s">
        <v>244</v>
      </c>
    </row>
    <row r="300" spans="1:23" s="132" customFormat="1" x14ac:dyDescent="0.2">
      <c r="A300" s="167"/>
      <c r="B300" s="166" t="s">
        <v>31</v>
      </c>
      <c r="C300" s="904" t="s">
        <v>245</v>
      </c>
      <c r="D300" s="904"/>
      <c r="E300" s="904"/>
      <c r="F300" s="168" t="s">
        <v>31</v>
      </c>
      <c r="G300" s="168" t="s">
        <v>31</v>
      </c>
      <c r="H300" s="168" t="s">
        <v>31</v>
      </c>
      <c r="I300" s="168" t="s">
        <v>31</v>
      </c>
      <c r="J300" s="169" t="s">
        <v>31</v>
      </c>
      <c r="K300" s="168" t="s">
        <v>31</v>
      </c>
      <c r="L300" s="169">
        <v>60.4</v>
      </c>
      <c r="M300" s="170" t="s">
        <v>31</v>
      </c>
      <c r="N300" s="171" t="s">
        <v>31</v>
      </c>
      <c r="U300" s="137" t="s">
        <v>245</v>
      </c>
    </row>
    <row r="301" spans="1:23" s="132" customFormat="1" ht="22.5" x14ac:dyDescent="0.2">
      <c r="A301" s="167"/>
      <c r="B301" s="166" t="s">
        <v>699</v>
      </c>
      <c r="C301" s="904" t="s">
        <v>3074</v>
      </c>
      <c r="D301" s="904"/>
      <c r="E301" s="904"/>
      <c r="F301" s="168" t="s">
        <v>144</v>
      </c>
      <c r="G301" s="168" t="s">
        <v>1705</v>
      </c>
      <c r="H301" s="168" t="s">
        <v>31</v>
      </c>
      <c r="I301" s="168" t="s">
        <v>1705</v>
      </c>
      <c r="J301" s="169" t="s">
        <v>31</v>
      </c>
      <c r="K301" s="168" t="s">
        <v>31</v>
      </c>
      <c r="L301" s="169">
        <v>60.4</v>
      </c>
      <c r="M301" s="170" t="s">
        <v>31</v>
      </c>
      <c r="N301" s="171" t="s">
        <v>31</v>
      </c>
      <c r="U301" s="137" t="s">
        <v>3074</v>
      </c>
    </row>
    <row r="302" spans="1:23" s="132" customFormat="1" ht="22.5" x14ac:dyDescent="0.2">
      <c r="A302" s="167"/>
      <c r="B302" s="166" t="s">
        <v>701</v>
      </c>
      <c r="C302" s="904" t="s">
        <v>3076</v>
      </c>
      <c r="D302" s="904"/>
      <c r="E302" s="904"/>
      <c r="F302" s="168" t="s">
        <v>144</v>
      </c>
      <c r="G302" s="168" t="s">
        <v>554</v>
      </c>
      <c r="H302" s="168" t="s">
        <v>31</v>
      </c>
      <c r="I302" s="168" t="s">
        <v>554</v>
      </c>
      <c r="J302" s="169" t="s">
        <v>31</v>
      </c>
      <c r="K302" s="168" t="s">
        <v>31</v>
      </c>
      <c r="L302" s="169">
        <v>39.26</v>
      </c>
      <c r="M302" s="170" t="s">
        <v>31</v>
      </c>
      <c r="N302" s="171" t="s">
        <v>31</v>
      </c>
      <c r="U302" s="137" t="s">
        <v>3076</v>
      </c>
    </row>
    <row r="303" spans="1:23" s="132" customFormat="1" x14ac:dyDescent="0.2">
      <c r="A303" s="172"/>
      <c r="B303" s="173"/>
      <c r="C303" s="918" t="s">
        <v>252</v>
      </c>
      <c r="D303" s="918"/>
      <c r="E303" s="918"/>
      <c r="F303" s="174" t="s">
        <v>31</v>
      </c>
      <c r="G303" s="174" t="s">
        <v>31</v>
      </c>
      <c r="H303" s="174" t="s">
        <v>31</v>
      </c>
      <c r="I303" s="174" t="s">
        <v>31</v>
      </c>
      <c r="J303" s="175" t="s">
        <v>31</v>
      </c>
      <c r="K303" s="174" t="s">
        <v>31</v>
      </c>
      <c r="L303" s="175">
        <v>220.75</v>
      </c>
      <c r="M303" s="161" t="s">
        <v>31</v>
      </c>
      <c r="N303" s="176" t="s">
        <v>31</v>
      </c>
      <c r="W303" s="137" t="s">
        <v>252</v>
      </c>
    </row>
    <row r="304" spans="1:23" s="132" customFormat="1" ht="33.75" x14ac:dyDescent="0.2">
      <c r="A304" s="157" t="s">
        <v>431</v>
      </c>
      <c r="B304" s="158" t="s">
        <v>3584</v>
      </c>
      <c r="C304" s="917" t="s">
        <v>3585</v>
      </c>
      <c r="D304" s="917"/>
      <c r="E304" s="917"/>
      <c r="F304" s="159" t="s">
        <v>3577</v>
      </c>
      <c r="G304" s="159" t="s">
        <v>31</v>
      </c>
      <c r="H304" s="159" t="s">
        <v>31</v>
      </c>
      <c r="I304" s="159" t="s">
        <v>238</v>
      </c>
      <c r="J304" s="160" t="s">
        <v>31</v>
      </c>
      <c r="K304" s="159" t="s">
        <v>31</v>
      </c>
      <c r="L304" s="160" t="s">
        <v>31</v>
      </c>
      <c r="M304" s="161" t="s">
        <v>31</v>
      </c>
      <c r="N304" s="162" t="s">
        <v>31</v>
      </c>
      <c r="Q304" s="137" t="s">
        <v>3585</v>
      </c>
    </row>
    <row r="305" spans="1:23" s="132" customFormat="1" ht="33.75" x14ac:dyDescent="0.2">
      <c r="A305" s="165"/>
      <c r="B305" s="166" t="s">
        <v>822</v>
      </c>
      <c r="C305" s="904" t="s">
        <v>519</v>
      </c>
      <c r="D305" s="904"/>
      <c r="E305" s="904"/>
      <c r="F305" s="904"/>
      <c r="G305" s="904"/>
      <c r="H305" s="904"/>
      <c r="I305" s="904"/>
      <c r="J305" s="904"/>
      <c r="K305" s="904"/>
      <c r="L305" s="904"/>
      <c r="M305" s="904"/>
      <c r="N305" s="912"/>
      <c r="S305" s="137" t="s">
        <v>519</v>
      </c>
    </row>
    <row r="306" spans="1:23" s="132" customFormat="1" x14ac:dyDescent="0.2">
      <c r="A306" s="167"/>
      <c r="B306" s="166" t="s">
        <v>225</v>
      </c>
      <c r="C306" s="904" t="s">
        <v>255</v>
      </c>
      <c r="D306" s="904"/>
      <c r="E306" s="904"/>
      <c r="F306" s="168" t="s">
        <v>31</v>
      </c>
      <c r="G306" s="168" t="s">
        <v>31</v>
      </c>
      <c r="H306" s="168" t="s">
        <v>31</v>
      </c>
      <c r="I306" s="168" t="s">
        <v>31</v>
      </c>
      <c r="J306" s="169">
        <v>38.5</v>
      </c>
      <c r="K306" s="168" t="s">
        <v>520</v>
      </c>
      <c r="L306" s="169">
        <v>144.38</v>
      </c>
      <c r="M306" s="170" t="s">
        <v>31</v>
      </c>
      <c r="N306" s="171" t="s">
        <v>31</v>
      </c>
      <c r="T306" s="137" t="s">
        <v>255</v>
      </c>
    </row>
    <row r="307" spans="1:23" s="132" customFormat="1" x14ac:dyDescent="0.2">
      <c r="A307" s="167"/>
      <c r="B307" s="166" t="s">
        <v>235</v>
      </c>
      <c r="C307" s="904" t="s">
        <v>236</v>
      </c>
      <c r="D307" s="904"/>
      <c r="E307" s="904"/>
      <c r="F307" s="168" t="s">
        <v>31</v>
      </c>
      <c r="G307" s="168" t="s">
        <v>31</v>
      </c>
      <c r="H307" s="168" t="s">
        <v>31</v>
      </c>
      <c r="I307" s="168" t="s">
        <v>31</v>
      </c>
      <c r="J307" s="169">
        <v>38.82</v>
      </c>
      <c r="K307" s="168" t="s">
        <v>520</v>
      </c>
      <c r="L307" s="169">
        <v>145.58000000000001</v>
      </c>
      <c r="M307" s="170" t="s">
        <v>31</v>
      </c>
      <c r="N307" s="171" t="s">
        <v>31</v>
      </c>
      <c r="T307" s="137" t="s">
        <v>236</v>
      </c>
    </row>
    <row r="308" spans="1:23" s="132" customFormat="1" x14ac:dyDescent="0.2">
      <c r="A308" s="167"/>
      <c r="B308" s="166" t="s">
        <v>256</v>
      </c>
      <c r="C308" s="904" t="s">
        <v>257</v>
      </c>
      <c r="D308" s="904"/>
      <c r="E308" s="904"/>
      <c r="F308" s="168" t="s">
        <v>31</v>
      </c>
      <c r="G308" s="168" t="s">
        <v>31</v>
      </c>
      <c r="H308" s="168" t="s">
        <v>31</v>
      </c>
      <c r="I308" s="168" t="s">
        <v>31</v>
      </c>
      <c r="J308" s="169">
        <v>0.77</v>
      </c>
      <c r="K308" s="168" t="s">
        <v>31</v>
      </c>
      <c r="L308" s="169">
        <v>2.31</v>
      </c>
      <c r="M308" s="170" t="s">
        <v>31</v>
      </c>
      <c r="N308" s="171" t="s">
        <v>31</v>
      </c>
      <c r="T308" s="137" t="s">
        <v>257</v>
      </c>
    </row>
    <row r="309" spans="1:23" s="132" customFormat="1" x14ac:dyDescent="0.2">
      <c r="A309" s="167"/>
      <c r="B309" s="166" t="s">
        <v>31</v>
      </c>
      <c r="C309" s="904" t="s">
        <v>258</v>
      </c>
      <c r="D309" s="904"/>
      <c r="E309" s="904"/>
      <c r="F309" s="168" t="s">
        <v>241</v>
      </c>
      <c r="G309" s="168" t="s">
        <v>3586</v>
      </c>
      <c r="H309" s="168" t="s">
        <v>520</v>
      </c>
      <c r="I309" s="168" t="s">
        <v>3587</v>
      </c>
      <c r="J309" s="169" t="s">
        <v>31</v>
      </c>
      <c r="K309" s="168" t="s">
        <v>31</v>
      </c>
      <c r="L309" s="169" t="s">
        <v>31</v>
      </c>
      <c r="M309" s="170" t="s">
        <v>31</v>
      </c>
      <c r="N309" s="171" t="s">
        <v>31</v>
      </c>
      <c r="U309" s="137" t="s">
        <v>258</v>
      </c>
    </row>
    <row r="310" spans="1:23" s="132" customFormat="1" x14ac:dyDescent="0.2">
      <c r="A310" s="167"/>
      <c r="B310" s="166" t="s">
        <v>31</v>
      </c>
      <c r="C310" s="917" t="s">
        <v>244</v>
      </c>
      <c r="D310" s="917"/>
      <c r="E310" s="917"/>
      <c r="F310" s="159" t="s">
        <v>31</v>
      </c>
      <c r="G310" s="159" t="s">
        <v>31</v>
      </c>
      <c r="H310" s="159" t="s">
        <v>31</v>
      </c>
      <c r="I310" s="159" t="s">
        <v>31</v>
      </c>
      <c r="J310" s="160">
        <v>78.09</v>
      </c>
      <c r="K310" s="159" t="s">
        <v>31</v>
      </c>
      <c r="L310" s="160">
        <v>292.27</v>
      </c>
      <c r="M310" s="161" t="s">
        <v>31</v>
      </c>
      <c r="N310" s="162" t="s">
        <v>31</v>
      </c>
      <c r="V310" s="137" t="s">
        <v>244</v>
      </c>
    </row>
    <row r="311" spans="1:23" s="132" customFormat="1" x14ac:dyDescent="0.2">
      <c r="A311" s="167"/>
      <c r="B311" s="166" t="s">
        <v>31</v>
      </c>
      <c r="C311" s="904" t="s">
        <v>245</v>
      </c>
      <c r="D311" s="904"/>
      <c r="E311" s="904"/>
      <c r="F311" s="168" t="s">
        <v>31</v>
      </c>
      <c r="G311" s="168" t="s">
        <v>31</v>
      </c>
      <c r="H311" s="168" t="s">
        <v>31</v>
      </c>
      <c r="I311" s="168" t="s">
        <v>31</v>
      </c>
      <c r="J311" s="169" t="s">
        <v>31</v>
      </c>
      <c r="K311" s="168" t="s">
        <v>31</v>
      </c>
      <c r="L311" s="169">
        <v>144.38</v>
      </c>
      <c r="M311" s="170" t="s">
        <v>31</v>
      </c>
      <c r="N311" s="171" t="s">
        <v>31</v>
      </c>
      <c r="U311" s="137" t="s">
        <v>245</v>
      </c>
    </row>
    <row r="312" spans="1:23" s="132" customFormat="1" ht="22.5" x14ac:dyDescent="0.2">
      <c r="A312" s="167"/>
      <c r="B312" s="166" t="s">
        <v>699</v>
      </c>
      <c r="C312" s="904" t="s">
        <v>3074</v>
      </c>
      <c r="D312" s="904"/>
      <c r="E312" s="904"/>
      <c r="F312" s="168" t="s">
        <v>144</v>
      </c>
      <c r="G312" s="168" t="s">
        <v>1705</v>
      </c>
      <c r="H312" s="168" t="s">
        <v>31</v>
      </c>
      <c r="I312" s="168" t="s">
        <v>1705</v>
      </c>
      <c r="J312" s="169" t="s">
        <v>31</v>
      </c>
      <c r="K312" s="168" t="s">
        <v>31</v>
      </c>
      <c r="L312" s="169">
        <v>144.38</v>
      </c>
      <c r="M312" s="170" t="s">
        <v>31</v>
      </c>
      <c r="N312" s="171" t="s">
        <v>31</v>
      </c>
      <c r="U312" s="137" t="s">
        <v>3074</v>
      </c>
    </row>
    <row r="313" spans="1:23" s="132" customFormat="1" ht="22.5" x14ac:dyDescent="0.2">
      <c r="A313" s="167"/>
      <c r="B313" s="166" t="s">
        <v>701</v>
      </c>
      <c r="C313" s="904" t="s">
        <v>3076</v>
      </c>
      <c r="D313" s="904"/>
      <c r="E313" s="904"/>
      <c r="F313" s="168" t="s">
        <v>144</v>
      </c>
      <c r="G313" s="168" t="s">
        <v>554</v>
      </c>
      <c r="H313" s="168" t="s">
        <v>31</v>
      </c>
      <c r="I313" s="168" t="s">
        <v>554</v>
      </c>
      <c r="J313" s="169" t="s">
        <v>31</v>
      </c>
      <c r="K313" s="168" t="s">
        <v>31</v>
      </c>
      <c r="L313" s="169">
        <v>93.85</v>
      </c>
      <c r="M313" s="170" t="s">
        <v>31</v>
      </c>
      <c r="N313" s="171" t="s">
        <v>31</v>
      </c>
      <c r="U313" s="137" t="s">
        <v>3076</v>
      </c>
    </row>
    <row r="314" spans="1:23" s="132" customFormat="1" x14ac:dyDescent="0.2">
      <c r="A314" s="172"/>
      <c r="B314" s="173"/>
      <c r="C314" s="918" t="s">
        <v>252</v>
      </c>
      <c r="D314" s="918"/>
      <c r="E314" s="918"/>
      <c r="F314" s="174" t="s">
        <v>31</v>
      </c>
      <c r="G314" s="174" t="s">
        <v>31</v>
      </c>
      <c r="H314" s="174" t="s">
        <v>31</v>
      </c>
      <c r="I314" s="174" t="s">
        <v>31</v>
      </c>
      <c r="J314" s="175" t="s">
        <v>31</v>
      </c>
      <c r="K314" s="174" t="s">
        <v>31</v>
      </c>
      <c r="L314" s="175">
        <v>530.5</v>
      </c>
      <c r="M314" s="161" t="s">
        <v>31</v>
      </c>
      <c r="N314" s="176" t="s">
        <v>31</v>
      </c>
      <c r="W314" s="137" t="s">
        <v>252</v>
      </c>
    </row>
    <row r="315" spans="1:23" s="132" customFormat="1" ht="33.75" x14ac:dyDescent="0.2">
      <c r="A315" s="157" t="s">
        <v>438</v>
      </c>
      <c r="B315" s="158" t="s">
        <v>3588</v>
      </c>
      <c r="C315" s="917" t="s">
        <v>3589</v>
      </c>
      <c r="D315" s="917"/>
      <c r="E315" s="917"/>
      <c r="F315" s="159" t="s">
        <v>3577</v>
      </c>
      <c r="G315" s="159" t="s">
        <v>31</v>
      </c>
      <c r="H315" s="159" t="s">
        <v>31</v>
      </c>
      <c r="I315" s="159" t="s">
        <v>225</v>
      </c>
      <c r="J315" s="160" t="s">
        <v>31</v>
      </c>
      <c r="K315" s="159" t="s">
        <v>31</v>
      </c>
      <c r="L315" s="160" t="s">
        <v>31</v>
      </c>
      <c r="M315" s="161" t="s">
        <v>31</v>
      </c>
      <c r="N315" s="162" t="s">
        <v>31</v>
      </c>
      <c r="Q315" s="137" t="s">
        <v>3589</v>
      </c>
    </row>
    <row r="316" spans="1:23" s="132" customFormat="1" ht="33.75" x14ac:dyDescent="0.2">
      <c r="A316" s="165"/>
      <c r="B316" s="166" t="s">
        <v>822</v>
      </c>
      <c r="C316" s="904" t="s">
        <v>519</v>
      </c>
      <c r="D316" s="904"/>
      <c r="E316" s="904"/>
      <c r="F316" s="904"/>
      <c r="G316" s="904"/>
      <c r="H316" s="904"/>
      <c r="I316" s="904"/>
      <c r="J316" s="904"/>
      <c r="K316" s="904"/>
      <c r="L316" s="904"/>
      <c r="M316" s="904"/>
      <c r="N316" s="912"/>
      <c r="S316" s="137" t="s">
        <v>519</v>
      </c>
    </row>
    <row r="317" spans="1:23" s="132" customFormat="1" x14ac:dyDescent="0.2">
      <c r="A317" s="167"/>
      <c r="B317" s="166" t="s">
        <v>225</v>
      </c>
      <c r="C317" s="904" t="s">
        <v>255</v>
      </c>
      <c r="D317" s="904"/>
      <c r="E317" s="904"/>
      <c r="F317" s="168" t="s">
        <v>31</v>
      </c>
      <c r="G317" s="168" t="s">
        <v>31</v>
      </c>
      <c r="H317" s="168" t="s">
        <v>31</v>
      </c>
      <c r="I317" s="168" t="s">
        <v>31</v>
      </c>
      <c r="J317" s="169">
        <v>54.52</v>
      </c>
      <c r="K317" s="168" t="s">
        <v>520</v>
      </c>
      <c r="L317" s="169">
        <v>68.150000000000006</v>
      </c>
      <c r="M317" s="170" t="s">
        <v>31</v>
      </c>
      <c r="N317" s="171" t="s">
        <v>31</v>
      </c>
      <c r="T317" s="137" t="s">
        <v>255</v>
      </c>
    </row>
    <row r="318" spans="1:23" s="132" customFormat="1" x14ac:dyDescent="0.2">
      <c r="A318" s="167"/>
      <c r="B318" s="166" t="s">
        <v>235</v>
      </c>
      <c r="C318" s="904" t="s">
        <v>236</v>
      </c>
      <c r="D318" s="904"/>
      <c r="E318" s="904"/>
      <c r="F318" s="168" t="s">
        <v>31</v>
      </c>
      <c r="G318" s="168" t="s">
        <v>31</v>
      </c>
      <c r="H318" s="168" t="s">
        <v>31</v>
      </c>
      <c r="I318" s="168" t="s">
        <v>31</v>
      </c>
      <c r="J318" s="169">
        <v>59.6</v>
      </c>
      <c r="K318" s="168" t="s">
        <v>520</v>
      </c>
      <c r="L318" s="169">
        <v>74.5</v>
      </c>
      <c r="M318" s="170" t="s">
        <v>31</v>
      </c>
      <c r="N318" s="171" t="s">
        <v>31</v>
      </c>
      <c r="T318" s="137" t="s">
        <v>236</v>
      </c>
    </row>
    <row r="319" spans="1:23" s="132" customFormat="1" x14ac:dyDescent="0.2">
      <c r="A319" s="167"/>
      <c r="B319" s="166" t="s">
        <v>256</v>
      </c>
      <c r="C319" s="904" t="s">
        <v>257</v>
      </c>
      <c r="D319" s="904"/>
      <c r="E319" s="904"/>
      <c r="F319" s="168" t="s">
        <v>31</v>
      </c>
      <c r="G319" s="168" t="s">
        <v>31</v>
      </c>
      <c r="H319" s="168" t="s">
        <v>31</v>
      </c>
      <c r="I319" s="168" t="s">
        <v>31</v>
      </c>
      <c r="J319" s="169">
        <v>1.0900000000000001</v>
      </c>
      <c r="K319" s="168" t="s">
        <v>31</v>
      </c>
      <c r="L319" s="169">
        <v>1.0900000000000001</v>
      </c>
      <c r="M319" s="170" t="s">
        <v>31</v>
      </c>
      <c r="N319" s="171" t="s">
        <v>31</v>
      </c>
      <c r="T319" s="137" t="s">
        <v>257</v>
      </c>
    </row>
    <row r="320" spans="1:23" s="132" customFormat="1" x14ac:dyDescent="0.2">
      <c r="A320" s="167"/>
      <c r="B320" s="166" t="s">
        <v>31</v>
      </c>
      <c r="C320" s="904" t="s">
        <v>258</v>
      </c>
      <c r="D320" s="904"/>
      <c r="E320" s="904"/>
      <c r="F320" s="168" t="s">
        <v>241</v>
      </c>
      <c r="G320" s="168" t="s">
        <v>3590</v>
      </c>
      <c r="H320" s="168" t="s">
        <v>520</v>
      </c>
      <c r="I320" s="168" t="s">
        <v>3591</v>
      </c>
      <c r="J320" s="169" t="s">
        <v>31</v>
      </c>
      <c r="K320" s="168" t="s">
        <v>31</v>
      </c>
      <c r="L320" s="169" t="s">
        <v>31</v>
      </c>
      <c r="M320" s="170" t="s">
        <v>31</v>
      </c>
      <c r="N320" s="171" t="s">
        <v>31</v>
      </c>
      <c r="U320" s="137" t="s">
        <v>258</v>
      </c>
    </row>
    <row r="321" spans="1:25" s="132" customFormat="1" x14ac:dyDescent="0.2">
      <c r="A321" s="167"/>
      <c r="B321" s="166" t="s">
        <v>31</v>
      </c>
      <c r="C321" s="917" t="s">
        <v>244</v>
      </c>
      <c r="D321" s="917"/>
      <c r="E321" s="917"/>
      <c r="F321" s="159" t="s">
        <v>31</v>
      </c>
      <c r="G321" s="159" t="s">
        <v>31</v>
      </c>
      <c r="H321" s="159" t="s">
        <v>31</v>
      </c>
      <c r="I321" s="159" t="s">
        <v>31</v>
      </c>
      <c r="J321" s="160">
        <v>115.21</v>
      </c>
      <c r="K321" s="159" t="s">
        <v>31</v>
      </c>
      <c r="L321" s="160">
        <v>143.74</v>
      </c>
      <c r="M321" s="161" t="s">
        <v>31</v>
      </c>
      <c r="N321" s="162" t="s">
        <v>31</v>
      </c>
      <c r="V321" s="137" t="s">
        <v>244</v>
      </c>
    </row>
    <row r="322" spans="1:25" s="132" customFormat="1" x14ac:dyDescent="0.2">
      <c r="A322" s="167"/>
      <c r="B322" s="166" t="s">
        <v>31</v>
      </c>
      <c r="C322" s="904" t="s">
        <v>245</v>
      </c>
      <c r="D322" s="904"/>
      <c r="E322" s="904"/>
      <c r="F322" s="168" t="s">
        <v>31</v>
      </c>
      <c r="G322" s="168" t="s">
        <v>31</v>
      </c>
      <c r="H322" s="168" t="s">
        <v>31</v>
      </c>
      <c r="I322" s="168" t="s">
        <v>31</v>
      </c>
      <c r="J322" s="169" t="s">
        <v>31</v>
      </c>
      <c r="K322" s="168" t="s">
        <v>31</v>
      </c>
      <c r="L322" s="169">
        <v>68.150000000000006</v>
      </c>
      <c r="M322" s="170" t="s">
        <v>31</v>
      </c>
      <c r="N322" s="171" t="s">
        <v>31</v>
      </c>
      <c r="U322" s="137" t="s">
        <v>245</v>
      </c>
    </row>
    <row r="323" spans="1:25" s="132" customFormat="1" ht="22.5" x14ac:dyDescent="0.2">
      <c r="A323" s="167"/>
      <c r="B323" s="166" t="s">
        <v>699</v>
      </c>
      <c r="C323" s="904" t="s">
        <v>3074</v>
      </c>
      <c r="D323" s="904"/>
      <c r="E323" s="904"/>
      <c r="F323" s="168" t="s">
        <v>144</v>
      </c>
      <c r="G323" s="168" t="s">
        <v>1705</v>
      </c>
      <c r="H323" s="168" t="s">
        <v>31</v>
      </c>
      <c r="I323" s="168" t="s">
        <v>1705</v>
      </c>
      <c r="J323" s="169" t="s">
        <v>31</v>
      </c>
      <c r="K323" s="168" t="s">
        <v>31</v>
      </c>
      <c r="L323" s="169">
        <v>68.150000000000006</v>
      </c>
      <c r="M323" s="170" t="s">
        <v>31</v>
      </c>
      <c r="N323" s="171" t="s">
        <v>31</v>
      </c>
      <c r="U323" s="137" t="s">
        <v>3074</v>
      </c>
    </row>
    <row r="324" spans="1:25" s="132" customFormat="1" ht="22.5" x14ac:dyDescent="0.2">
      <c r="A324" s="167"/>
      <c r="B324" s="166" t="s">
        <v>701</v>
      </c>
      <c r="C324" s="904" t="s">
        <v>3076</v>
      </c>
      <c r="D324" s="904"/>
      <c r="E324" s="904"/>
      <c r="F324" s="168" t="s">
        <v>144</v>
      </c>
      <c r="G324" s="168" t="s">
        <v>554</v>
      </c>
      <c r="H324" s="168" t="s">
        <v>31</v>
      </c>
      <c r="I324" s="168" t="s">
        <v>554</v>
      </c>
      <c r="J324" s="169" t="s">
        <v>31</v>
      </c>
      <c r="K324" s="168" t="s">
        <v>31</v>
      </c>
      <c r="L324" s="169">
        <v>44.3</v>
      </c>
      <c r="M324" s="170" t="s">
        <v>31</v>
      </c>
      <c r="N324" s="171" t="s">
        <v>31</v>
      </c>
      <c r="U324" s="137" t="s">
        <v>3076</v>
      </c>
    </row>
    <row r="325" spans="1:25" s="132" customFormat="1" x14ac:dyDescent="0.2">
      <c r="A325" s="172"/>
      <c r="B325" s="173"/>
      <c r="C325" s="918" t="s">
        <v>252</v>
      </c>
      <c r="D325" s="918"/>
      <c r="E325" s="918"/>
      <c r="F325" s="174" t="s">
        <v>31</v>
      </c>
      <c r="G325" s="174" t="s">
        <v>31</v>
      </c>
      <c r="H325" s="174" t="s">
        <v>31</v>
      </c>
      <c r="I325" s="174" t="s">
        <v>31</v>
      </c>
      <c r="J325" s="175" t="s">
        <v>31</v>
      </c>
      <c r="K325" s="174" t="s">
        <v>31</v>
      </c>
      <c r="L325" s="175">
        <v>256.19</v>
      </c>
      <c r="M325" s="161" t="s">
        <v>31</v>
      </c>
      <c r="N325" s="176" t="s">
        <v>31</v>
      </c>
      <c r="W325" s="137" t="s">
        <v>252</v>
      </c>
    </row>
    <row r="326" spans="1:25" s="132" customFormat="1" ht="1.5" customHeight="1" x14ac:dyDescent="0.2">
      <c r="A326" s="177"/>
      <c r="B326" s="173"/>
      <c r="C326" s="173"/>
      <c r="D326" s="173"/>
      <c r="E326" s="173"/>
      <c r="F326" s="177"/>
      <c r="G326" s="177"/>
      <c r="H326" s="177"/>
      <c r="I326" s="177"/>
      <c r="J326" s="178"/>
      <c r="K326" s="177"/>
      <c r="L326" s="178"/>
      <c r="M326" s="168"/>
      <c r="N326" s="178"/>
    </row>
    <row r="327" spans="1:25" s="132" customFormat="1" x14ac:dyDescent="0.2">
      <c r="A327" s="179"/>
      <c r="B327" s="180" t="s">
        <v>31</v>
      </c>
      <c r="C327" s="918" t="s">
        <v>3592</v>
      </c>
      <c r="D327" s="918"/>
      <c r="E327" s="918"/>
      <c r="F327" s="918"/>
      <c r="G327" s="918"/>
      <c r="H327" s="918"/>
      <c r="I327" s="918"/>
      <c r="J327" s="918"/>
      <c r="K327" s="918"/>
      <c r="L327" s="181" t="s">
        <v>31</v>
      </c>
      <c r="M327" s="182"/>
      <c r="N327" s="183"/>
      <c r="X327" s="137" t="s">
        <v>3592</v>
      </c>
    </row>
    <row r="328" spans="1:25" s="132" customFormat="1" x14ac:dyDescent="0.2">
      <c r="A328" s="184"/>
      <c r="B328" s="166" t="s">
        <v>225</v>
      </c>
      <c r="C328" s="904" t="s">
        <v>269</v>
      </c>
      <c r="D328" s="904"/>
      <c r="E328" s="904"/>
      <c r="F328" s="904"/>
      <c r="G328" s="904"/>
      <c r="H328" s="904"/>
      <c r="I328" s="904"/>
      <c r="J328" s="904"/>
      <c r="K328" s="904"/>
      <c r="L328" s="185">
        <v>16698.8</v>
      </c>
      <c r="M328" s="186"/>
      <c r="N328" s="187" t="s">
        <v>31</v>
      </c>
      <c r="Y328" s="137" t="s">
        <v>269</v>
      </c>
    </row>
    <row r="329" spans="1:25" s="132" customFormat="1" x14ac:dyDescent="0.2">
      <c r="A329" s="184"/>
      <c r="B329" s="166" t="s">
        <v>31</v>
      </c>
      <c r="C329" s="904" t="s">
        <v>270</v>
      </c>
      <c r="D329" s="904"/>
      <c r="E329" s="904"/>
      <c r="F329" s="904"/>
      <c r="G329" s="904"/>
      <c r="H329" s="904"/>
      <c r="I329" s="904"/>
      <c r="J329" s="904"/>
      <c r="K329" s="904"/>
      <c r="L329" s="185" t="s">
        <v>31</v>
      </c>
      <c r="M329" s="186"/>
      <c r="N329" s="187" t="s">
        <v>31</v>
      </c>
      <c r="Y329" s="137" t="s">
        <v>270</v>
      </c>
    </row>
    <row r="330" spans="1:25" s="132" customFormat="1" x14ac:dyDescent="0.2">
      <c r="A330" s="184"/>
      <c r="B330" s="166" t="s">
        <v>31</v>
      </c>
      <c r="C330" s="904" t="s">
        <v>271</v>
      </c>
      <c r="D330" s="904"/>
      <c r="E330" s="904"/>
      <c r="F330" s="904"/>
      <c r="G330" s="904"/>
      <c r="H330" s="904"/>
      <c r="I330" s="904"/>
      <c r="J330" s="904"/>
      <c r="K330" s="904"/>
      <c r="L330" s="185">
        <v>351.62</v>
      </c>
      <c r="M330" s="186"/>
      <c r="N330" s="187" t="s">
        <v>31</v>
      </c>
      <c r="Y330" s="137" t="s">
        <v>271</v>
      </c>
    </row>
    <row r="331" spans="1:25" s="132" customFormat="1" x14ac:dyDescent="0.2">
      <c r="A331" s="184"/>
      <c r="B331" s="166" t="s">
        <v>31</v>
      </c>
      <c r="C331" s="904" t="s">
        <v>273</v>
      </c>
      <c r="D331" s="904"/>
      <c r="E331" s="904"/>
      <c r="F331" s="904"/>
      <c r="G331" s="904"/>
      <c r="H331" s="904"/>
      <c r="I331" s="904"/>
      <c r="J331" s="904"/>
      <c r="K331" s="904"/>
      <c r="L331" s="185">
        <v>15767.01</v>
      </c>
      <c r="M331" s="186"/>
      <c r="N331" s="187" t="s">
        <v>31</v>
      </c>
      <c r="Y331" s="137" t="s">
        <v>273</v>
      </c>
    </row>
    <row r="332" spans="1:25" s="132" customFormat="1" x14ac:dyDescent="0.2">
      <c r="A332" s="184"/>
      <c r="B332" s="166" t="s">
        <v>31</v>
      </c>
      <c r="C332" s="904" t="s">
        <v>274</v>
      </c>
      <c r="D332" s="904"/>
      <c r="E332" s="904"/>
      <c r="F332" s="904"/>
      <c r="G332" s="904"/>
      <c r="H332" s="904"/>
      <c r="I332" s="904"/>
      <c r="J332" s="904"/>
      <c r="K332" s="904"/>
      <c r="L332" s="185">
        <v>351.62</v>
      </c>
      <c r="M332" s="186"/>
      <c r="N332" s="187" t="s">
        <v>31</v>
      </c>
      <c r="Y332" s="137" t="s">
        <v>274</v>
      </c>
    </row>
    <row r="333" spans="1:25" s="132" customFormat="1" x14ac:dyDescent="0.2">
      <c r="A333" s="184"/>
      <c r="B333" s="166" t="s">
        <v>31</v>
      </c>
      <c r="C333" s="904" t="s">
        <v>275</v>
      </c>
      <c r="D333" s="904"/>
      <c r="E333" s="904"/>
      <c r="F333" s="904"/>
      <c r="G333" s="904"/>
      <c r="H333" s="904"/>
      <c r="I333" s="904"/>
      <c r="J333" s="904"/>
      <c r="K333" s="904"/>
      <c r="L333" s="185">
        <v>228.55</v>
      </c>
      <c r="M333" s="186"/>
      <c r="N333" s="187" t="s">
        <v>31</v>
      </c>
      <c r="Y333" s="137" t="s">
        <v>275</v>
      </c>
    </row>
    <row r="334" spans="1:25" s="132" customFormat="1" x14ac:dyDescent="0.2">
      <c r="A334" s="184"/>
      <c r="B334" s="166" t="s">
        <v>225</v>
      </c>
      <c r="C334" s="904" t="s">
        <v>808</v>
      </c>
      <c r="D334" s="904"/>
      <c r="E334" s="904"/>
      <c r="F334" s="904"/>
      <c r="G334" s="904"/>
      <c r="H334" s="904"/>
      <c r="I334" s="904"/>
      <c r="J334" s="904"/>
      <c r="K334" s="904"/>
      <c r="L334" s="185">
        <v>46706.92</v>
      </c>
      <c r="M334" s="186"/>
      <c r="N334" s="187" t="s">
        <v>31</v>
      </c>
      <c r="Y334" s="137" t="s">
        <v>808</v>
      </c>
    </row>
    <row r="335" spans="1:25" s="132" customFormat="1" x14ac:dyDescent="0.2">
      <c r="A335" s="184"/>
      <c r="B335" s="166" t="s">
        <v>31</v>
      </c>
      <c r="C335" s="904" t="s">
        <v>270</v>
      </c>
      <c r="D335" s="904"/>
      <c r="E335" s="904"/>
      <c r="F335" s="904"/>
      <c r="G335" s="904"/>
      <c r="H335" s="904"/>
      <c r="I335" s="904"/>
      <c r="J335" s="904"/>
      <c r="K335" s="904"/>
      <c r="L335" s="185" t="s">
        <v>31</v>
      </c>
      <c r="M335" s="186"/>
      <c r="N335" s="187" t="s">
        <v>31</v>
      </c>
      <c r="Y335" s="137" t="s">
        <v>270</v>
      </c>
    </row>
    <row r="336" spans="1:25" s="132" customFormat="1" x14ac:dyDescent="0.2">
      <c r="A336" s="184"/>
      <c r="B336" s="166" t="s">
        <v>31</v>
      </c>
      <c r="C336" s="904" t="s">
        <v>271</v>
      </c>
      <c r="D336" s="904"/>
      <c r="E336" s="904"/>
      <c r="F336" s="904"/>
      <c r="G336" s="904"/>
      <c r="H336" s="904"/>
      <c r="I336" s="904"/>
      <c r="J336" s="904"/>
      <c r="K336" s="904"/>
      <c r="L336" s="185">
        <v>2866.17</v>
      </c>
      <c r="M336" s="186"/>
      <c r="N336" s="187" t="s">
        <v>31</v>
      </c>
      <c r="Y336" s="137" t="s">
        <v>271</v>
      </c>
    </row>
    <row r="337" spans="1:26" s="132" customFormat="1" x14ac:dyDescent="0.2">
      <c r="A337" s="184"/>
      <c r="B337" s="166" t="s">
        <v>31</v>
      </c>
      <c r="C337" s="904" t="s">
        <v>272</v>
      </c>
      <c r="D337" s="904"/>
      <c r="E337" s="904"/>
      <c r="F337" s="904"/>
      <c r="G337" s="904"/>
      <c r="H337" s="904"/>
      <c r="I337" s="904"/>
      <c r="J337" s="904"/>
      <c r="K337" s="904"/>
      <c r="L337" s="185">
        <v>6169.11</v>
      </c>
      <c r="M337" s="186"/>
      <c r="N337" s="187" t="s">
        <v>31</v>
      </c>
      <c r="Y337" s="137" t="s">
        <v>272</v>
      </c>
    </row>
    <row r="338" spans="1:26" s="132" customFormat="1" x14ac:dyDescent="0.2">
      <c r="A338" s="184"/>
      <c r="B338" s="166" t="s">
        <v>31</v>
      </c>
      <c r="C338" s="904" t="s">
        <v>273</v>
      </c>
      <c r="D338" s="904"/>
      <c r="E338" s="904"/>
      <c r="F338" s="904"/>
      <c r="G338" s="904"/>
      <c r="H338" s="904"/>
      <c r="I338" s="904"/>
      <c r="J338" s="904"/>
      <c r="K338" s="904"/>
      <c r="L338" s="185">
        <v>32366.7</v>
      </c>
      <c r="M338" s="186"/>
      <c r="N338" s="187" t="s">
        <v>31</v>
      </c>
      <c r="Y338" s="137" t="s">
        <v>273</v>
      </c>
    </row>
    <row r="339" spans="1:26" s="132" customFormat="1" x14ac:dyDescent="0.2">
      <c r="A339" s="184"/>
      <c r="B339" s="166" t="s">
        <v>31</v>
      </c>
      <c r="C339" s="904" t="s">
        <v>274</v>
      </c>
      <c r="D339" s="904"/>
      <c r="E339" s="904"/>
      <c r="F339" s="904"/>
      <c r="G339" s="904"/>
      <c r="H339" s="904"/>
      <c r="I339" s="904"/>
      <c r="J339" s="904"/>
      <c r="K339" s="904"/>
      <c r="L339" s="185">
        <v>3210.59</v>
      </c>
      <c r="M339" s="186"/>
      <c r="N339" s="187" t="s">
        <v>31</v>
      </c>
      <c r="Y339" s="137" t="s">
        <v>274</v>
      </c>
    </row>
    <row r="340" spans="1:26" s="132" customFormat="1" x14ac:dyDescent="0.2">
      <c r="A340" s="184"/>
      <c r="B340" s="166" t="s">
        <v>31</v>
      </c>
      <c r="C340" s="904" t="s">
        <v>275</v>
      </c>
      <c r="D340" s="904"/>
      <c r="E340" s="904"/>
      <c r="F340" s="904"/>
      <c r="G340" s="904"/>
      <c r="H340" s="904"/>
      <c r="I340" s="904"/>
      <c r="J340" s="904"/>
      <c r="K340" s="904"/>
      <c r="L340" s="185">
        <v>2094.35</v>
      </c>
      <c r="M340" s="186"/>
      <c r="N340" s="187" t="s">
        <v>31</v>
      </c>
      <c r="Y340" s="137" t="s">
        <v>275</v>
      </c>
    </row>
    <row r="341" spans="1:26" s="132" customFormat="1" x14ac:dyDescent="0.2">
      <c r="A341" s="184"/>
      <c r="B341" s="166" t="s">
        <v>235</v>
      </c>
      <c r="C341" s="904" t="s">
        <v>809</v>
      </c>
      <c r="D341" s="904"/>
      <c r="E341" s="904"/>
      <c r="F341" s="904"/>
      <c r="G341" s="904"/>
      <c r="H341" s="904"/>
      <c r="I341" s="904"/>
      <c r="J341" s="904"/>
      <c r="K341" s="904"/>
      <c r="L341" s="185">
        <v>5460.76</v>
      </c>
      <c r="M341" s="186"/>
      <c r="N341" s="187" t="s">
        <v>31</v>
      </c>
      <c r="Y341" s="137" t="s">
        <v>809</v>
      </c>
    </row>
    <row r="342" spans="1:26" s="132" customFormat="1" x14ac:dyDescent="0.2">
      <c r="A342" s="184"/>
      <c r="B342" s="166" t="s">
        <v>31</v>
      </c>
      <c r="C342" s="904" t="s">
        <v>276</v>
      </c>
      <c r="D342" s="904"/>
      <c r="E342" s="904"/>
      <c r="F342" s="904"/>
      <c r="G342" s="904"/>
      <c r="H342" s="904"/>
      <c r="I342" s="904"/>
      <c r="J342" s="904"/>
      <c r="K342" s="904"/>
      <c r="L342" s="185">
        <v>3573.68</v>
      </c>
      <c r="M342" s="186"/>
      <c r="N342" s="187" t="s">
        <v>31</v>
      </c>
      <c r="Y342" s="137" t="s">
        <v>276</v>
      </c>
    </row>
    <row r="343" spans="1:26" s="132" customFormat="1" x14ac:dyDescent="0.2">
      <c r="A343" s="184"/>
      <c r="B343" s="166" t="s">
        <v>31</v>
      </c>
      <c r="C343" s="904" t="s">
        <v>277</v>
      </c>
      <c r="D343" s="904"/>
      <c r="E343" s="904"/>
      <c r="F343" s="904"/>
      <c r="G343" s="904"/>
      <c r="H343" s="904"/>
      <c r="I343" s="904"/>
      <c r="J343" s="904"/>
      <c r="K343" s="904"/>
      <c r="L343" s="185">
        <v>3562.21</v>
      </c>
      <c r="M343" s="186"/>
      <c r="N343" s="187" t="s">
        <v>31</v>
      </c>
      <c r="Y343" s="137" t="s">
        <v>277</v>
      </c>
    </row>
    <row r="344" spans="1:26" s="132" customFormat="1" x14ac:dyDescent="0.2">
      <c r="A344" s="184"/>
      <c r="B344" s="166" t="s">
        <v>31</v>
      </c>
      <c r="C344" s="904" t="s">
        <v>278</v>
      </c>
      <c r="D344" s="904"/>
      <c r="E344" s="904"/>
      <c r="F344" s="904"/>
      <c r="G344" s="904"/>
      <c r="H344" s="904"/>
      <c r="I344" s="904"/>
      <c r="J344" s="904"/>
      <c r="K344" s="904"/>
      <c r="L344" s="185">
        <v>2322.9</v>
      </c>
      <c r="M344" s="186"/>
      <c r="N344" s="187" t="s">
        <v>31</v>
      </c>
      <c r="Y344" s="137" t="s">
        <v>278</v>
      </c>
    </row>
    <row r="345" spans="1:26" s="132" customFormat="1" x14ac:dyDescent="0.2">
      <c r="A345" s="184"/>
      <c r="B345" s="178" t="s">
        <v>31</v>
      </c>
      <c r="C345" s="919" t="s">
        <v>3593</v>
      </c>
      <c r="D345" s="919"/>
      <c r="E345" s="919"/>
      <c r="F345" s="919"/>
      <c r="G345" s="919"/>
      <c r="H345" s="919"/>
      <c r="I345" s="919"/>
      <c r="J345" s="919"/>
      <c r="K345" s="919"/>
      <c r="L345" s="188">
        <v>68866.48</v>
      </c>
      <c r="M345" s="189"/>
      <c r="N345" s="190"/>
      <c r="Z345" s="137" t="s">
        <v>3593</v>
      </c>
    </row>
    <row r="346" spans="1:26" s="132" customFormat="1" x14ac:dyDescent="0.2">
      <c r="A346" s="914" t="s">
        <v>3227</v>
      </c>
      <c r="B346" s="915"/>
      <c r="C346" s="915"/>
      <c r="D346" s="915"/>
      <c r="E346" s="915"/>
      <c r="F346" s="915"/>
      <c r="G346" s="915"/>
      <c r="H346" s="915"/>
      <c r="I346" s="915"/>
      <c r="J346" s="915"/>
      <c r="K346" s="915"/>
      <c r="L346" s="915"/>
      <c r="M346" s="915"/>
      <c r="N346" s="916"/>
      <c r="P346" s="137" t="s">
        <v>3227</v>
      </c>
    </row>
    <row r="347" spans="1:26" s="132" customFormat="1" ht="45" x14ac:dyDescent="0.2">
      <c r="A347" s="157" t="s">
        <v>443</v>
      </c>
      <c r="B347" s="158" t="s">
        <v>679</v>
      </c>
      <c r="C347" s="917" t="s">
        <v>680</v>
      </c>
      <c r="D347" s="917"/>
      <c r="E347" s="917"/>
      <c r="F347" s="159" t="s">
        <v>670</v>
      </c>
      <c r="G347" s="159" t="s">
        <v>31</v>
      </c>
      <c r="H347" s="159" t="s">
        <v>31</v>
      </c>
      <c r="I347" s="159" t="s">
        <v>782</v>
      </c>
      <c r="J347" s="160">
        <v>40.94</v>
      </c>
      <c r="K347" s="159" t="s">
        <v>31</v>
      </c>
      <c r="L347" s="160">
        <v>11053.8</v>
      </c>
      <c r="M347" s="161" t="s">
        <v>31</v>
      </c>
      <c r="N347" s="162" t="s">
        <v>31</v>
      </c>
      <c r="Q347" s="137" t="s">
        <v>680</v>
      </c>
    </row>
    <row r="348" spans="1:26" s="132" customFormat="1" x14ac:dyDescent="0.2">
      <c r="A348" s="163"/>
      <c r="B348" s="164"/>
      <c r="C348" s="904" t="s">
        <v>3594</v>
      </c>
      <c r="D348" s="904"/>
      <c r="E348" s="904"/>
      <c r="F348" s="904"/>
      <c r="G348" s="904"/>
      <c r="H348" s="904"/>
      <c r="I348" s="904"/>
      <c r="J348" s="904"/>
      <c r="K348" s="904"/>
      <c r="L348" s="904"/>
      <c r="M348" s="904"/>
      <c r="N348" s="912"/>
      <c r="R348" s="137" t="s">
        <v>3594</v>
      </c>
    </row>
    <row r="349" spans="1:26" s="132" customFormat="1" ht="1.5" customHeight="1" x14ac:dyDescent="0.2">
      <c r="A349" s="177"/>
      <c r="B349" s="173"/>
      <c r="C349" s="173"/>
      <c r="D349" s="173"/>
      <c r="E349" s="173"/>
      <c r="F349" s="177"/>
      <c r="G349" s="177"/>
      <c r="H349" s="177"/>
      <c r="I349" s="177"/>
      <c r="J349" s="178"/>
      <c r="K349" s="177"/>
      <c r="L349" s="178"/>
      <c r="M349" s="168"/>
      <c r="N349" s="178"/>
    </row>
    <row r="350" spans="1:26" s="132" customFormat="1" ht="22.5" x14ac:dyDescent="0.2">
      <c r="A350" s="179"/>
      <c r="B350" s="180" t="s">
        <v>31</v>
      </c>
      <c r="C350" s="918" t="s">
        <v>3229</v>
      </c>
      <c r="D350" s="918"/>
      <c r="E350" s="918"/>
      <c r="F350" s="918"/>
      <c r="G350" s="918"/>
      <c r="H350" s="918"/>
      <c r="I350" s="918"/>
      <c r="J350" s="918"/>
      <c r="K350" s="918"/>
      <c r="L350" s="181" t="s">
        <v>31</v>
      </c>
      <c r="M350" s="182"/>
      <c r="N350" s="183"/>
      <c r="X350" s="137" t="s">
        <v>3229</v>
      </c>
    </row>
    <row r="351" spans="1:26" s="132" customFormat="1" x14ac:dyDescent="0.2">
      <c r="A351" s="184"/>
      <c r="B351" s="166" t="s">
        <v>225</v>
      </c>
      <c r="C351" s="904" t="s">
        <v>269</v>
      </c>
      <c r="D351" s="904"/>
      <c r="E351" s="904"/>
      <c r="F351" s="904"/>
      <c r="G351" s="904"/>
      <c r="H351" s="904"/>
      <c r="I351" s="904"/>
      <c r="J351" s="904"/>
      <c r="K351" s="904"/>
      <c r="L351" s="185">
        <v>11053.8</v>
      </c>
      <c r="M351" s="186"/>
      <c r="N351" s="187" t="s">
        <v>31</v>
      </c>
      <c r="Y351" s="137" t="s">
        <v>269</v>
      </c>
    </row>
    <row r="352" spans="1:26" s="132" customFormat="1" x14ac:dyDescent="0.2">
      <c r="A352" s="184"/>
      <c r="B352" s="166" t="s">
        <v>31</v>
      </c>
      <c r="C352" s="904" t="s">
        <v>270</v>
      </c>
      <c r="D352" s="904"/>
      <c r="E352" s="904"/>
      <c r="F352" s="904"/>
      <c r="G352" s="904"/>
      <c r="H352" s="904"/>
      <c r="I352" s="904"/>
      <c r="J352" s="904"/>
      <c r="K352" s="904"/>
      <c r="L352" s="185" t="s">
        <v>31</v>
      </c>
      <c r="M352" s="186"/>
      <c r="N352" s="187" t="s">
        <v>31</v>
      </c>
      <c r="Y352" s="137" t="s">
        <v>270</v>
      </c>
    </row>
    <row r="353" spans="1:29" s="132" customFormat="1" x14ac:dyDescent="0.2">
      <c r="A353" s="184"/>
      <c r="B353" s="166" t="s">
        <v>31</v>
      </c>
      <c r="C353" s="904" t="s">
        <v>273</v>
      </c>
      <c r="D353" s="904"/>
      <c r="E353" s="904"/>
      <c r="F353" s="904"/>
      <c r="G353" s="904"/>
      <c r="H353" s="904"/>
      <c r="I353" s="904"/>
      <c r="J353" s="904"/>
      <c r="K353" s="904"/>
      <c r="L353" s="185">
        <v>11053.8</v>
      </c>
      <c r="M353" s="186"/>
      <c r="N353" s="187" t="s">
        <v>31</v>
      </c>
      <c r="Y353" s="137" t="s">
        <v>273</v>
      </c>
    </row>
    <row r="354" spans="1:29" s="132" customFormat="1" ht="22.5" x14ac:dyDescent="0.2">
      <c r="A354" s="184"/>
      <c r="B354" s="178" t="s">
        <v>31</v>
      </c>
      <c r="C354" s="919" t="s">
        <v>3230</v>
      </c>
      <c r="D354" s="919"/>
      <c r="E354" s="919"/>
      <c r="F354" s="919"/>
      <c r="G354" s="919"/>
      <c r="H354" s="919"/>
      <c r="I354" s="919"/>
      <c r="J354" s="919"/>
      <c r="K354" s="919"/>
      <c r="L354" s="188">
        <v>11053.8</v>
      </c>
      <c r="M354" s="189"/>
      <c r="N354" s="190"/>
      <c r="Z354" s="137" t="s">
        <v>3230</v>
      </c>
    </row>
    <row r="355" spans="1:29" s="132" customFormat="1" ht="2.25" customHeight="1" x14ac:dyDescent="0.2"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91"/>
      <c r="M355" s="192"/>
      <c r="N355" s="193"/>
    </row>
    <row r="356" spans="1:29" s="132" customFormat="1" x14ac:dyDescent="0.2">
      <c r="A356" s="179"/>
      <c r="B356" s="180" t="s">
        <v>31</v>
      </c>
      <c r="C356" s="918" t="s">
        <v>466</v>
      </c>
      <c r="D356" s="918"/>
      <c r="E356" s="918"/>
      <c r="F356" s="918"/>
      <c r="G356" s="918"/>
      <c r="H356" s="918"/>
      <c r="I356" s="918"/>
      <c r="J356" s="918"/>
      <c r="K356" s="918"/>
      <c r="L356" s="181" t="s">
        <v>31</v>
      </c>
      <c r="M356" s="182" t="s">
        <v>31</v>
      </c>
      <c r="N356" s="183" t="s">
        <v>31</v>
      </c>
      <c r="AB356" s="137" t="s">
        <v>466</v>
      </c>
    </row>
    <row r="357" spans="1:29" s="132" customFormat="1" x14ac:dyDescent="0.2">
      <c r="A357" s="184"/>
      <c r="B357" s="166" t="s">
        <v>31</v>
      </c>
      <c r="C357" s="904" t="s">
        <v>269</v>
      </c>
      <c r="D357" s="904"/>
      <c r="E357" s="904"/>
      <c r="F357" s="904"/>
      <c r="G357" s="904"/>
      <c r="H357" s="904"/>
      <c r="I357" s="904"/>
      <c r="J357" s="904"/>
      <c r="K357" s="904"/>
      <c r="L357" s="185">
        <v>39450.480000000003</v>
      </c>
      <c r="M357" s="186" t="s">
        <v>31</v>
      </c>
      <c r="N357" s="187">
        <v>287988</v>
      </c>
      <c r="AC357" s="137" t="s">
        <v>269</v>
      </c>
    </row>
    <row r="358" spans="1:29" s="132" customFormat="1" x14ac:dyDescent="0.2">
      <c r="A358" s="184"/>
      <c r="B358" s="166" t="s">
        <v>225</v>
      </c>
      <c r="C358" s="904" t="s">
        <v>658</v>
      </c>
      <c r="D358" s="904"/>
      <c r="E358" s="904"/>
      <c r="F358" s="904"/>
      <c r="G358" s="904"/>
      <c r="H358" s="904"/>
      <c r="I358" s="904"/>
      <c r="J358" s="904"/>
      <c r="K358" s="904"/>
      <c r="L358" s="185">
        <v>38429.07</v>
      </c>
      <c r="M358" s="186">
        <v>7.3</v>
      </c>
      <c r="N358" s="187">
        <v>280532</v>
      </c>
      <c r="AC358" s="137" t="s">
        <v>658</v>
      </c>
    </row>
    <row r="359" spans="1:29" s="132" customFormat="1" x14ac:dyDescent="0.2">
      <c r="A359" s="184"/>
      <c r="B359" s="166" t="s">
        <v>31</v>
      </c>
      <c r="C359" s="904" t="s">
        <v>659</v>
      </c>
      <c r="D359" s="904"/>
      <c r="E359" s="904"/>
      <c r="F359" s="904"/>
      <c r="G359" s="904"/>
      <c r="H359" s="904"/>
      <c r="I359" s="904"/>
      <c r="J359" s="904"/>
      <c r="K359" s="904"/>
      <c r="L359" s="185" t="s">
        <v>31</v>
      </c>
      <c r="M359" s="186" t="s">
        <v>31</v>
      </c>
      <c r="N359" s="187" t="s">
        <v>31</v>
      </c>
      <c r="AC359" s="137" t="s">
        <v>659</v>
      </c>
    </row>
    <row r="360" spans="1:29" s="132" customFormat="1" x14ac:dyDescent="0.2">
      <c r="A360" s="184"/>
      <c r="B360" s="166" t="s">
        <v>31</v>
      </c>
      <c r="C360" s="904" t="s">
        <v>660</v>
      </c>
      <c r="D360" s="904"/>
      <c r="E360" s="904"/>
      <c r="F360" s="904"/>
      <c r="G360" s="904"/>
      <c r="H360" s="904"/>
      <c r="I360" s="904"/>
      <c r="J360" s="904"/>
      <c r="K360" s="904"/>
      <c r="L360" s="185">
        <v>2066.13</v>
      </c>
      <c r="M360" s="186" t="s">
        <v>31</v>
      </c>
      <c r="N360" s="187" t="s">
        <v>31</v>
      </c>
      <c r="AC360" s="137" t="s">
        <v>660</v>
      </c>
    </row>
    <row r="361" spans="1:29" s="132" customFormat="1" x14ac:dyDescent="0.2">
      <c r="A361" s="184"/>
      <c r="B361" s="166" t="s">
        <v>31</v>
      </c>
      <c r="C361" s="904" t="s">
        <v>661</v>
      </c>
      <c r="D361" s="904"/>
      <c r="E361" s="904"/>
      <c r="F361" s="904"/>
      <c r="G361" s="904"/>
      <c r="H361" s="904"/>
      <c r="I361" s="904"/>
      <c r="J361" s="904"/>
      <c r="K361" s="904"/>
      <c r="L361" s="185">
        <v>5673.82</v>
      </c>
      <c r="M361" s="186" t="s">
        <v>31</v>
      </c>
      <c r="N361" s="187" t="s">
        <v>31</v>
      </c>
      <c r="AC361" s="137" t="s">
        <v>661</v>
      </c>
    </row>
    <row r="362" spans="1:29" s="132" customFormat="1" x14ac:dyDescent="0.2">
      <c r="A362" s="184"/>
      <c r="B362" s="166" t="s">
        <v>31</v>
      </c>
      <c r="C362" s="904" t="s">
        <v>662</v>
      </c>
      <c r="D362" s="904"/>
      <c r="E362" s="904"/>
      <c r="F362" s="904"/>
      <c r="G362" s="904"/>
      <c r="H362" s="904"/>
      <c r="I362" s="904"/>
      <c r="J362" s="904"/>
      <c r="K362" s="904"/>
      <c r="L362" s="185">
        <v>26820.81</v>
      </c>
      <c r="M362" s="186" t="s">
        <v>31</v>
      </c>
      <c r="N362" s="187" t="s">
        <v>31</v>
      </c>
      <c r="AC362" s="137" t="s">
        <v>662</v>
      </c>
    </row>
    <row r="363" spans="1:29" s="132" customFormat="1" x14ac:dyDescent="0.2">
      <c r="A363" s="184"/>
      <c r="B363" s="166" t="s">
        <v>31</v>
      </c>
      <c r="C363" s="904" t="s">
        <v>663</v>
      </c>
      <c r="D363" s="904"/>
      <c r="E363" s="904"/>
      <c r="F363" s="904"/>
      <c r="G363" s="904"/>
      <c r="H363" s="904"/>
      <c r="I363" s="904"/>
      <c r="J363" s="904"/>
      <c r="K363" s="904"/>
      <c r="L363" s="185">
        <v>2496.87</v>
      </c>
      <c r="M363" s="186" t="s">
        <v>31</v>
      </c>
      <c r="N363" s="187" t="s">
        <v>31</v>
      </c>
      <c r="AC363" s="137" t="s">
        <v>663</v>
      </c>
    </row>
    <row r="364" spans="1:29" s="132" customFormat="1" x14ac:dyDescent="0.2">
      <c r="A364" s="184"/>
      <c r="B364" s="166" t="s">
        <v>31</v>
      </c>
      <c r="C364" s="904" t="s">
        <v>664</v>
      </c>
      <c r="D364" s="904"/>
      <c r="E364" s="904"/>
      <c r="F364" s="904"/>
      <c r="G364" s="904"/>
      <c r="H364" s="904"/>
      <c r="I364" s="904"/>
      <c r="J364" s="904"/>
      <c r="K364" s="904"/>
      <c r="L364" s="185">
        <v>1371.44</v>
      </c>
      <c r="M364" s="186" t="s">
        <v>31</v>
      </c>
      <c r="N364" s="187" t="s">
        <v>31</v>
      </c>
      <c r="AC364" s="137" t="s">
        <v>664</v>
      </c>
    </row>
    <row r="365" spans="1:29" s="132" customFormat="1" x14ac:dyDescent="0.2">
      <c r="A365" s="184"/>
      <c r="B365" s="166" t="s">
        <v>225</v>
      </c>
      <c r="C365" s="904" t="s">
        <v>665</v>
      </c>
      <c r="D365" s="904"/>
      <c r="E365" s="904"/>
      <c r="F365" s="904"/>
      <c r="G365" s="904"/>
      <c r="H365" s="904"/>
      <c r="I365" s="904"/>
      <c r="J365" s="904"/>
      <c r="K365" s="904"/>
      <c r="L365" s="185">
        <v>1021.41</v>
      </c>
      <c r="M365" s="186">
        <v>7.3</v>
      </c>
      <c r="N365" s="187">
        <v>7456</v>
      </c>
      <c r="AC365" s="137" t="s">
        <v>665</v>
      </c>
    </row>
    <row r="366" spans="1:29" s="132" customFormat="1" x14ac:dyDescent="0.2">
      <c r="A366" s="184"/>
      <c r="B366" s="166" t="s">
        <v>225</v>
      </c>
      <c r="C366" s="904" t="s">
        <v>808</v>
      </c>
      <c r="D366" s="904"/>
      <c r="E366" s="904"/>
      <c r="F366" s="904"/>
      <c r="G366" s="904"/>
      <c r="H366" s="904"/>
      <c r="I366" s="904"/>
      <c r="J366" s="904"/>
      <c r="K366" s="904"/>
      <c r="L366" s="185">
        <v>66980.91</v>
      </c>
      <c r="M366" s="186">
        <v>7.3</v>
      </c>
      <c r="N366" s="187">
        <v>488961</v>
      </c>
      <c r="AC366" s="137" t="s">
        <v>808</v>
      </c>
    </row>
    <row r="367" spans="1:29" s="132" customFormat="1" x14ac:dyDescent="0.2">
      <c r="A367" s="184"/>
      <c r="B367" s="166" t="s">
        <v>31</v>
      </c>
      <c r="C367" s="904" t="s">
        <v>270</v>
      </c>
      <c r="D367" s="904"/>
      <c r="E367" s="904"/>
      <c r="F367" s="904"/>
      <c r="G367" s="904"/>
      <c r="H367" s="904"/>
      <c r="I367" s="904"/>
      <c r="J367" s="904"/>
      <c r="K367" s="904"/>
      <c r="L367" s="185" t="s">
        <v>31</v>
      </c>
      <c r="M367" s="186" t="s">
        <v>31</v>
      </c>
      <c r="N367" s="187" t="s">
        <v>31</v>
      </c>
      <c r="AC367" s="137" t="s">
        <v>270</v>
      </c>
    </row>
    <row r="368" spans="1:29" s="132" customFormat="1" x14ac:dyDescent="0.2">
      <c r="A368" s="184"/>
      <c r="B368" s="166" t="s">
        <v>31</v>
      </c>
      <c r="C368" s="904" t="s">
        <v>271</v>
      </c>
      <c r="D368" s="904"/>
      <c r="E368" s="904"/>
      <c r="F368" s="904"/>
      <c r="G368" s="904"/>
      <c r="H368" s="904"/>
      <c r="I368" s="904"/>
      <c r="J368" s="904"/>
      <c r="K368" s="904"/>
      <c r="L368" s="185">
        <v>3987.12</v>
      </c>
      <c r="M368" s="186" t="s">
        <v>31</v>
      </c>
      <c r="N368" s="187" t="s">
        <v>31</v>
      </c>
      <c r="AC368" s="137" t="s">
        <v>271</v>
      </c>
    </row>
    <row r="369" spans="1:30" x14ac:dyDescent="0.2">
      <c r="A369" s="184"/>
      <c r="B369" s="166" t="s">
        <v>31</v>
      </c>
      <c r="C369" s="904" t="s">
        <v>272</v>
      </c>
      <c r="D369" s="904"/>
      <c r="E369" s="904"/>
      <c r="F369" s="904"/>
      <c r="G369" s="904"/>
      <c r="H369" s="904"/>
      <c r="I369" s="904"/>
      <c r="J369" s="904"/>
      <c r="K369" s="904"/>
      <c r="L369" s="185">
        <v>11935.19</v>
      </c>
      <c r="M369" s="186" t="s">
        <v>31</v>
      </c>
      <c r="N369" s="187" t="s">
        <v>31</v>
      </c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132"/>
      <c r="AB369" s="132"/>
      <c r="AC369" s="137" t="s">
        <v>272</v>
      </c>
      <c r="AD369" s="132"/>
    </row>
    <row r="370" spans="1:30" x14ac:dyDescent="0.2">
      <c r="A370" s="184"/>
      <c r="B370" s="166" t="s">
        <v>31</v>
      </c>
      <c r="C370" s="904" t="s">
        <v>273</v>
      </c>
      <c r="D370" s="904"/>
      <c r="E370" s="904"/>
      <c r="F370" s="904"/>
      <c r="G370" s="904"/>
      <c r="H370" s="904"/>
      <c r="I370" s="904"/>
      <c r="J370" s="904"/>
      <c r="K370" s="904"/>
      <c r="L370" s="185">
        <v>42331.5</v>
      </c>
      <c r="M370" s="186" t="s">
        <v>31</v>
      </c>
      <c r="N370" s="187" t="s">
        <v>31</v>
      </c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132"/>
      <c r="AB370" s="132"/>
      <c r="AC370" s="137" t="s">
        <v>273</v>
      </c>
      <c r="AD370" s="132"/>
    </row>
    <row r="371" spans="1:30" x14ac:dyDescent="0.2">
      <c r="A371" s="184"/>
      <c r="B371" s="166" t="s">
        <v>31</v>
      </c>
      <c r="C371" s="904" t="s">
        <v>274</v>
      </c>
      <c r="D371" s="904"/>
      <c r="E371" s="904"/>
      <c r="F371" s="904"/>
      <c r="G371" s="904"/>
      <c r="H371" s="904"/>
      <c r="I371" s="904"/>
      <c r="J371" s="904"/>
      <c r="K371" s="904"/>
      <c r="L371" s="185">
        <v>5242.5</v>
      </c>
      <c r="M371" s="186" t="s">
        <v>31</v>
      </c>
      <c r="N371" s="187" t="s">
        <v>31</v>
      </c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132"/>
      <c r="AB371" s="132"/>
      <c r="AC371" s="137" t="s">
        <v>274</v>
      </c>
      <c r="AD371" s="132"/>
    </row>
    <row r="372" spans="1:30" x14ac:dyDescent="0.2">
      <c r="A372" s="184"/>
      <c r="B372" s="166" t="s">
        <v>31</v>
      </c>
      <c r="C372" s="904" t="s">
        <v>275</v>
      </c>
      <c r="D372" s="904"/>
      <c r="E372" s="904"/>
      <c r="F372" s="904"/>
      <c r="G372" s="904"/>
      <c r="H372" s="904"/>
      <c r="I372" s="904"/>
      <c r="J372" s="904"/>
      <c r="K372" s="904"/>
      <c r="L372" s="185">
        <v>3484.6</v>
      </c>
      <c r="M372" s="186" t="s">
        <v>31</v>
      </c>
      <c r="N372" s="187" t="s">
        <v>31</v>
      </c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132"/>
      <c r="AB372" s="132"/>
      <c r="AC372" s="137" t="s">
        <v>275</v>
      </c>
      <c r="AD372" s="132"/>
    </row>
    <row r="373" spans="1:30" x14ac:dyDescent="0.2">
      <c r="A373" s="184"/>
      <c r="B373" s="166" t="s">
        <v>235</v>
      </c>
      <c r="C373" s="904" t="s">
        <v>809</v>
      </c>
      <c r="D373" s="904"/>
      <c r="E373" s="904"/>
      <c r="F373" s="904"/>
      <c r="G373" s="904"/>
      <c r="H373" s="904"/>
      <c r="I373" s="904"/>
      <c r="J373" s="904"/>
      <c r="K373" s="904"/>
      <c r="L373" s="185">
        <v>5460.76</v>
      </c>
      <c r="M373" s="186">
        <v>4.51</v>
      </c>
      <c r="N373" s="187">
        <v>24628</v>
      </c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132"/>
      <c r="AB373" s="132"/>
      <c r="AC373" s="137" t="s">
        <v>809</v>
      </c>
      <c r="AD373" s="132"/>
    </row>
    <row r="374" spans="1:30" x14ac:dyDescent="0.2">
      <c r="A374" s="184"/>
      <c r="B374" s="166" t="s">
        <v>31</v>
      </c>
      <c r="C374" s="904" t="s">
        <v>276</v>
      </c>
      <c r="D374" s="904"/>
      <c r="E374" s="904"/>
      <c r="F374" s="904"/>
      <c r="G374" s="904"/>
      <c r="H374" s="904"/>
      <c r="I374" s="904"/>
      <c r="J374" s="904"/>
      <c r="K374" s="904"/>
      <c r="L374" s="185">
        <v>8045.97</v>
      </c>
      <c r="M374" s="186" t="s">
        <v>31</v>
      </c>
      <c r="N374" s="187" t="s">
        <v>31</v>
      </c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132"/>
      <c r="AB374" s="132"/>
      <c r="AC374" s="137" t="s">
        <v>276</v>
      </c>
      <c r="AD374" s="132"/>
    </row>
    <row r="375" spans="1:30" x14ac:dyDescent="0.2">
      <c r="A375" s="184"/>
      <c r="B375" s="166" t="s">
        <v>31</v>
      </c>
      <c r="C375" s="904" t="s">
        <v>277</v>
      </c>
      <c r="D375" s="904"/>
      <c r="E375" s="904"/>
      <c r="F375" s="904"/>
      <c r="G375" s="904"/>
      <c r="H375" s="904"/>
      <c r="I375" s="904"/>
      <c r="J375" s="904"/>
      <c r="K375" s="904"/>
      <c r="L375" s="185">
        <v>7739.37</v>
      </c>
      <c r="M375" s="186" t="s">
        <v>31</v>
      </c>
      <c r="N375" s="187" t="s">
        <v>31</v>
      </c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132"/>
      <c r="AB375" s="132"/>
      <c r="AC375" s="137" t="s">
        <v>277</v>
      </c>
      <c r="AD375" s="132"/>
    </row>
    <row r="376" spans="1:30" x14ac:dyDescent="0.2">
      <c r="A376" s="184"/>
      <c r="B376" s="166" t="s">
        <v>31</v>
      </c>
      <c r="C376" s="904" t="s">
        <v>278</v>
      </c>
      <c r="D376" s="904"/>
      <c r="E376" s="904"/>
      <c r="F376" s="904"/>
      <c r="G376" s="904"/>
      <c r="H376" s="904"/>
      <c r="I376" s="904"/>
      <c r="J376" s="904"/>
      <c r="K376" s="904"/>
      <c r="L376" s="185">
        <v>4856.04</v>
      </c>
      <c r="M376" s="186" t="s">
        <v>31</v>
      </c>
      <c r="N376" s="187" t="s">
        <v>31</v>
      </c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132"/>
      <c r="AB376" s="132"/>
      <c r="AC376" s="137" t="s">
        <v>278</v>
      </c>
      <c r="AD376" s="132"/>
    </row>
    <row r="377" spans="1:30" x14ac:dyDescent="0.2">
      <c r="A377" s="184"/>
      <c r="B377" s="178" t="s">
        <v>31</v>
      </c>
      <c r="C377" s="919" t="s">
        <v>467</v>
      </c>
      <c r="D377" s="919"/>
      <c r="E377" s="919"/>
      <c r="F377" s="919"/>
      <c r="G377" s="919"/>
      <c r="H377" s="919"/>
      <c r="I377" s="919"/>
      <c r="J377" s="919"/>
      <c r="K377" s="919"/>
      <c r="L377" s="188">
        <v>111892.15</v>
      </c>
      <c r="M377" s="189" t="s">
        <v>31</v>
      </c>
      <c r="N377" s="194">
        <v>801577</v>
      </c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132"/>
      <c r="AB377" s="132"/>
      <c r="AC377" s="132"/>
      <c r="AD377" s="137" t="s">
        <v>467</v>
      </c>
    </row>
    <row r="378" spans="1:30" ht="1.5" customHeight="1" x14ac:dyDescent="0.2">
      <c r="B378" s="178"/>
      <c r="C378" s="173"/>
      <c r="D378" s="173"/>
      <c r="E378" s="173"/>
      <c r="F378" s="173"/>
      <c r="G378" s="173"/>
      <c r="H378" s="173"/>
      <c r="I378" s="173"/>
      <c r="J378" s="173"/>
      <c r="K378" s="173"/>
      <c r="L378" s="188"/>
      <c r="M378" s="189"/>
      <c r="N378" s="195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132"/>
      <c r="AB378" s="132"/>
      <c r="AC378" s="132"/>
      <c r="AD378" s="132"/>
    </row>
    <row r="379" spans="1:30" ht="53.25" customHeight="1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196"/>
      <c r="N379" s="196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132"/>
      <c r="AB379" s="132"/>
      <c r="AC379" s="132"/>
      <c r="AD379" s="132"/>
    </row>
    <row r="380" spans="1:30" x14ac:dyDescent="0.2">
      <c r="B380" s="197" t="s">
        <v>468</v>
      </c>
      <c r="C380" s="923" t="s">
        <v>31</v>
      </c>
      <c r="D380" s="923"/>
      <c r="E380" s="923"/>
      <c r="F380" s="923"/>
      <c r="G380" s="923"/>
      <c r="H380" s="923"/>
      <c r="I380" s="923"/>
      <c r="J380" s="923"/>
      <c r="K380" s="923"/>
      <c r="L380" s="923"/>
    </row>
    <row r="381" spans="1:30" ht="13.5" customHeight="1" x14ac:dyDescent="0.2">
      <c r="B381" s="133"/>
      <c r="C381" s="924" t="s">
        <v>11</v>
      </c>
      <c r="D381" s="924"/>
      <c r="E381" s="924"/>
      <c r="F381" s="924"/>
      <c r="G381" s="924"/>
      <c r="H381" s="924"/>
      <c r="I381" s="924"/>
      <c r="J381" s="924"/>
      <c r="K381" s="924"/>
      <c r="L381" s="924"/>
    </row>
    <row r="382" spans="1:30" ht="12.75" customHeight="1" x14ac:dyDescent="0.2">
      <c r="B382" s="197" t="s">
        <v>469</v>
      </c>
      <c r="C382" s="923" t="s">
        <v>31</v>
      </c>
      <c r="D382" s="923"/>
      <c r="E382" s="923"/>
      <c r="F382" s="923"/>
      <c r="G382" s="923"/>
      <c r="H382" s="923"/>
      <c r="I382" s="923"/>
      <c r="J382" s="923"/>
      <c r="K382" s="923"/>
      <c r="L382" s="923"/>
    </row>
    <row r="383" spans="1:30" ht="13.5" customHeight="1" x14ac:dyDescent="0.2">
      <c r="C383" s="924" t="s">
        <v>11</v>
      </c>
      <c r="D383" s="924"/>
      <c r="E383" s="924"/>
      <c r="F383" s="924"/>
      <c r="G383" s="924"/>
      <c r="H383" s="924"/>
      <c r="I383" s="924"/>
      <c r="J383" s="924"/>
      <c r="K383" s="924"/>
      <c r="L383" s="924"/>
    </row>
    <row r="397" s="132" customFormat="1" x14ac:dyDescent="0.2"/>
  </sheetData>
  <mergeCells count="367">
    <mergeCell ref="C381:L381"/>
    <mergeCell ref="C382:L382"/>
    <mergeCell ref="C383:L383"/>
    <mergeCell ref="C373:K373"/>
    <mergeCell ref="C374:K374"/>
    <mergeCell ref="C375:K375"/>
    <mergeCell ref="C376:K376"/>
    <mergeCell ref="C377:K377"/>
    <mergeCell ref="C380:L380"/>
    <mergeCell ref="C367:K367"/>
    <mergeCell ref="C368:K368"/>
    <mergeCell ref="C369:K369"/>
    <mergeCell ref="C370:K370"/>
    <mergeCell ref="C371:K371"/>
    <mergeCell ref="C372:K372"/>
    <mergeCell ref="C361:K361"/>
    <mergeCell ref="C362:K362"/>
    <mergeCell ref="C363:K363"/>
    <mergeCell ref="C364:K364"/>
    <mergeCell ref="C365:K365"/>
    <mergeCell ref="C366:K366"/>
    <mergeCell ref="C354:K354"/>
    <mergeCell ref="C356:K356"/>
    <mergeCell ref="C357:K357"/>
    <mergeCell ref="C358:K358"/>
    <mergeCell ref="C359:K359"/>
    <mergeCell ref="C360:K360"/>
    <mergeCell ref="C347:E347"/>
    <mergeCell ref="C348:N348"/>
    <mergeCell ref="C350:K350"/>
    <mergeCell ref="C351:K351"/>
    <mergeCell ref="C352:K352"/>
    <mergeCell ref="C353:K353"/>
    <mergeCell ref="C341:K341"/>
    <mergeCell ref="C342:K342"/>
    <mergeCell ref="C343:K343"/>
    <mergeCell ref="C344:K344"/>
    <mergeCell ref="C345:K345"/>
    <mergeCell ref="A346:N346"/>
    <mergeCell ref="C335:K335"/>
    <mergeCell ref="C336:K336"/>
    <mergeCell ref="C337:K337"/>
    <mergeCell ref="C338:K338"/>
    <mergeCell ref="C339:K339"/>
    <mergeCell ref="C340:K340"/>
    <mergeCell ref="C329:K329"/>
    <mergeCell ref="C330:K330"/>
    <mergeCell ref="C331:K331"/>
    <mergeCell ref="C332:K332"/>
    <mergeCell ref="C333:K333"/>
    <mergeCell ref="C334:K334"/>
    <mergeCell ref="C322:E322"/>
    <mergeCell ref="C323:E323"/>
    <mergeCell ref="C324:E324"/>
    <mergeCell ref="C325:E325"/>
    <mergeCell ref="C327:K327"/>
    <mergeCell ref="C328:K328"/>
    <mergeCell ref="C316:N316"/>
    <mergeCell ref="C317:E317"/>
    <mergeCell ref="C318:E318"/>
    <mergeCell ref="C319:E319"/>
    <mergeCell ref="C320:E320"/>
    <mergeCell ref="C321:E321"/>
    <mergeCell ref="C310:E310"/>
    <mergeCell ref="C311:E311"/>
    <mergeCell ref="C312:E312"/>
    <mergeCell ref="C313:E313"/>
    <mergeCell ref="C314:E314"/>
    <mergeCell ref="C315:E315"/>
    <mergeCell ref="C304:E304"/>
    <mergeCell ref="C305:N305"/>
    <mergeCell ref="C306:E306"/>
    <mergeCell ref="C307:E307"/>
    <mergeCell ref="C308:E308"/>
    <mergeCell ref="C309:E309"/>
    <mergeCell ref="C298:E298"/>
    <mergeCell ref="C299:E299"/>
    <mergeCell ref="C300:E300"/>
    <mergeCell ref="C301:E301"/>
    <mergeCell ref="C302:E302"/>
    <mergeCell ref="C303:E303"/>
    <mergeCell ref="C292:E292"/>
    <mergeCell ref="C293:E293"/>
    <mergeCell ref="C294:N294"/>
    <mergeCell ref="C295:E295"/>
    <mergeCell ref="C296:E296"/>
    <mergeCell ref="C297:E297"/>
    <mergeCell ref="C286:E286"/>
    <mergeCell ref="C287:E287"/>
    <mergeCell ref="C288:E288"/>
    <mergeCell ref="C289:E289"/>
    <mergeCell ref="C290:E290"/>
    <mergeCell ref="C291:E291"/>
    <mergeCell ref="C280:E280"/>
    <mergeCell ref="C281:N281"/>
    <mergeCell ref="C282:E282"/>
    <mergeCell ref="C283:N283"/>
    <mergeCell ref="C284:E284"/>
    <mergeCell ref="C285:E285"/>
    <mergeCell ref="C274:E274"/>
    <mergeCell ref="C275:N275"/>
    <mergeCell ref="C276:E276"/>
    <mergeCell ref="C277:N277"/>
    <mergeCell ref="C278:E278"/>
    <mergeCell ref="C279:N279"/>
    <mergeCell ref="C268:E268"/>
    <mergeCell ref="C269:E269"/>
    <mergeCell ref="C270:E270"/>
    <mergeCell ref="C271:E271"/>
    <mergeCell ref="C272:E272"/>
    <mergeCell ref="C273:E273"/>
    <mergeCell ref="C262:N262"/>
    <mergeCell ref="C263:E263"/>
    <mergeCell ref="C264:E264"/>
    <mergeCell ref="C265:E265"/>
    <mergeCell ref="C266:E266"/>
    <mergeCell ref="C267:E267"/>
    <mergeCell ref="C256:E256"/>
    <mergeCell ref="C257:E257"/>
    <mergeCell ref="C258:E258"/>
    <mergeCell ref="C259:E259"/>
    <mergeCell ref="C260:E260"/>
    <mergeCell ref="C261:N261"/>
    <mergeCell ref="C250:E250"/>
    <mergeCell ref="C251:E251"/>
    <mergeCell ref="C252:E252"/>
    <mergeCell ref="C253:E253"/>
    <mergeCell ref="C254:E254"/>
    <mergeCell ref="C255:E255"/>
    <mergeCell ref="C244:E244"/>
    <mergeCell ref="C245:E245"/>
    <mergeCell ref="C246:E246"/>
    <mergeCell ref="C247:N247"/>
    <mergeCell ref="C248:N248"/>
    <mergeCell ref="C249:E249"/>
    <mergeCell ref="C238:E238"/>
    <mergeCell ref="C239:E239"/>
    <mergeCell ref="C240:E240"/>
    <mergeCell ref="C241:E241"/>
    <mergeCell ref="C242:E242"/>
    <mergeCell ref="C243:E243"/>
    <mergeCell ref="C232:E232"/>
    <mergeCell ref="C233:E233"/>
    <mergeCell ref="C234:N234"/>
    <mergeCell ref="C235:E235"/>
    <mergeCell ref="C236:N236"/>
    <mergeCell ref="C237:N237"/>
    <mergeCell ref="C226:E226"/>
    <mergeCell ref="C227:E227"/>
    <mergeCell ref="C228:E228"/>
    <mergeCell ref="C229:E229"/>
    <mergeCell ref="C230:E230"/>
    <mergeCell ref="C231:E231"/>
    <mergeCell ref="C220:N220"/>
    <mergeCell ref="C221:N221"/>
    <mergeCell ref="C222:E222"/>
    <mergeCell ref="C223:E223"/>
    <mergeCell ref="C224:E224"/>
    <mergeCell ref="C225:E225"/>
    <mergeCell ref="C214:E214"/>
    <mergeCell ref="C215:E215"/>
    <mergeCell ref="C216:N216"/>
    <mergeCell ref="C217:E217"/>
    <mergeCell ref="C218:N218"/>
    <mergeCell ref="C219:E219"/>
    <mergeCell ref="C208:E208"/>
    <mergeCell ref="C209:E209"/>
    <mergeCell ref="C210:E210"/>
    <mergeCell ref="C211:E211"/>
    <mergeCell ref="C212:E212"/>
    <mergeCell ref="C213:E213"/>
    <mergeCell ref="C202:N202"/>
    <mergeCell ref="C203:N203"/>
    <mergeCell ref="C204:E204"/>
    <mergeCell ref="C205:E205"/>
    <mergeCell ref="C206:E206"/>
    <mergeCell ref="C207:E207"/>
    <mergeCell ref="C196:E196"/>
    <mergeCell ref="C197:E197"/>
    <mergeCell ref="C198:N198"/>
    <mergeCell ref="C199:N199"/>
    <mergeCell ref="C200:E200"/>
    <mergeCell ref="C201:E201"/>
    <mergeCell ref="C190:E190"/>
    <mergeCell ref="C191:E191"/>
    <mergeCell ref="C192:E192"/>
    <mergeCell ref="C193:E193"/>
    <mergeCell ref="C194:E194"/>
    <mergeCell ref="C195:E195"/>
    <mergeCell ref="C184:E184"/>
    <mergeCell ref="C185:N185"/>
    <mergeCell ref="C186:E186"/>
    <mergeCell ref="C187:N187"/>
    <mergeCell ref="C188:E188"/>
    <mergeCell ref="C189:E189"/>
    <mergeCell ref="C178:E178"/>
    <mergeCell ref="C179:E179"/>
    <mergeCell ref="C180:E180"/>
    <mergeCell ref="C181:E181"/>
    <mergeCell ref="C182:E182"/>
    <mergeCell ref="C183:E183"/>
    <mergeCell ref="C172:N172"/>
    <mergeCell ref="C173:E173"/>
    <mergeCell ref="C174:E174"/>
    <mergeCell ref="C175:E175"/>
    <mergeCell ref="C176:E176"/>
    <mergeCell ref="C177:E177"/>
    <mergeCell ref="C166:E166"/>
    <mergeCell ref="C167:E167"/>
    <mergeCell ref="C168:N168"/>
    <mergeCell ref="C169:N169"/>
    <mergeCell ref="C170:E170"/>
    <mergeCell ref="C171:N171"/>
    <mergeCell ref="C160:E160"/>
    <mergeCell ref="C161:E161"/>
    <mergeCell ref="C162:E162"/>
    <mergeCell ref="C163:E163"/>
    <mergeCell ref="C164:E164"/>
    <mergeCell ref="C165:E165"/>
    <mergeCell ref="C154:N154"/>
    <mergeCell ref="C155:N155"/>
    <mergeCell ref="C156:E156"/>
    <mergeCell ref="C157:N157"/>
    <mergeCell ref="C158:E158"/>
    <mergeCell ref="C159:E159"/>
    <mergeCell ref="C148:E148"/>
    <mergeCell ref="C149:E149"/>
    <mergeCell ref="C150:E150"/>
    <mergeCell ref="C151:E151"/>
    <mergeCell ref="C152:E152"/>
    <mergeCell ref="C153:E153"/>
    <mergeCell ref="C142:E142"/>
    <mergeCell ref="C143:N143"/>
    <mergeCell ref="C144:E144"/>
    <mergeCell ref="C145:E145"/>
    <mergeCell ref="C146:E146"/>
    <mergeCell ref="C147:E147"/>
    <mergeCell ref="C136:E136"/>
    <mergeCell ref="C137:E137"/>
    <mergeCell ref="C138:E138"/>
    <mergeCell ref="C139:E139"/>
    <mergeCell ref="C140:N140"/>
    <mergeCell ref="C141:N141"/>
    <mergeCell ref="C130:E130"/>
    <mergeCell ref="C131:E131"/>
    <mergeCell ref="C132:E132"/>
    <mergeCell ref="C133:E133"/>
    <mergeCell ref="C134:E134"/>
    <mergeCell ref="C135:E135"/>
    <mergeCell ref="C124:K124"/>
    <mergeCell ref="C125:K125"/>
    <mergeCell ref="C126:K126"/>
    <mergeCell ref="A127:N127"/>
    <mergeCell ref="C128:E128"/>
    <mergeCell ref="C129:N129"/>
    <mergeCell ref="C118:K118"/>
    <mergeCell ref="C119:K119"/>
    <mergeCell ref="C120:K120"/>
    <mergeCell ref="C121:K121"/>
    <mergeCell ref="C122:K122"/>
    <mergeCell ref="C123:K123"/>
    <mergeCell ref="C112:K112"/>
    <mergeCell ref="C113:K113"/>
    <mergeCell ref="C114:K114"/>
    <mergeCell ref="C115:K115"/>
    <mergeCell ref="C116:K116"/>
    <mergeCell ref="C117:K117"/>
    <mergeCell ref="C105:E105"/>
    <mergeCell ref="C107:K107"/>
    <mergeCell ref="C108:K108"/>
    <mergeCell ref="C109:K109"/>
    <mergeCell ref="C110:K110"/>
    <mergeCell ref="C111:K111"/>
    <mergeCell ref="C99:E99"/>
    <mergeCell ref="C100:E100"/>
    <mergeCell ref="C101:E101"/>
    <mergeCell ref="C102:E102"/>
    <mergeCell ref="C103:E103"/>
    <mergeCell ref="C104:E104"/>
    <mergeCell ref="C93:E93"/>
    <mergeCell ref="C94:N94"/>
    <mergeCell ref="C95:N95"/>
    <mergeCell ref="C96:E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N83"/>
    <mergeCell ref="C84:N84"/>
    <mergeCell ref="C85:E85"/>
    <mergeCell ref="C86:E86"/>
    <mergeCell ref="C75:E75"/>
    <mergeCell ref="C76:E76"/>
    <mergeCell ref="C77:E77"/>
    <mergeCell ref="C78:E78"/>
    <mergeCell ref="C79:E79"/>
    <mergeCell ref="C80:E80"/>
    <mergeCell ref="C69:N69"/>
    <mergeCell ref="C70:E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N68"/>
    <mergeCell ref="C57:N57"/>
    <mergeCell ref="C58:N58"/>
    <mergeCell ref="C59:N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45:E45"/>
    <mergeCell ref="C46:N46"/>
    <mergeCell ref="C47:N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N33"/>
    <mergeCell ref="C34:N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39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view="pageBreakPreview" zoomScaleNormal="100" zoomScaleSheetLayoutView="100" workbookViewId="0">
      <selection activeCell="B26" sqref="B26:G29"/>
    </sheetView>
  </sheetViews>
  <sheetFormatPr defaultRowHeight="12.75" x14ac:dyDescent="0.2"/>
  <cols>
    <col min="1" max="1" width="5.5703125" style="200" customWidth="1"/>
    <col min="2" max="2" width="17" style="200" customWidth="1"/>
    <col min="3" max="3" width="37.85546875" style="200" customWidth="1"/>
    <col min="4" max="4" width="17.5703125" style="200" customWidth="1"/>
    <col min="5" max="5" width="15" style="200" customWidth="1"/>
    <col min="6" max="6" width="15.28515625" style="200" customWidth="1"/>
    <col min="7" max="7" width="13.85546875" style="200" customWidth="1"/>
    <col min="8" max="8" width="15.5703125" style="200" customWidth="1"/>
    <col min="9" max="16384" width="9.140625" style="200"/>
  </cols>
  <sheetData>
    <row r="1" spans="1:8" x14ac:dyDescent="0.2">
      <c r="H1" s="291" t="s">
        <v>470</v>
      </c>
    </row>
    <row r="2" spans="1:8" x14ac:dyDescent="0.2">
      <c r="A2" s="246"/>
      <c r="B2" s="247"/>
      <c r="C2" s="248"/>
      <c r="D2" s="249"/>
      <c r="E2" s="249"/>
      <c r="F2" s="249"/>
      <c r="G2" s="249"/>
      <c r="H2" s="291" t="s">
        <v>12</v>
      </c>
    </row>
    <row r="3" spans="1:8" ht="30" customHeight="1" x14ac:dyDescent="0.2">
      <c r="A3" s="246"/>
      <c r="B3" s="940" t="s">
        <v>23</v>
      </c>
      <c r="C3" s="940"/>
      <c r="D3" s="940"/>
      <c r="E3" s="940"/>
      <c r="F3" s="940"/>
      <c r="G3" s="940"/>
      <c r="H3" s="292"/>
    </row>
    <row r="4" spans="1:8" x14ac:dyDescent="0.2">
      <c r="A4" s="246"/>
      <c r="B4" s="247"/>
      <c r="C4" s="941" t="s">
        <v>3</v>
      </c>
      <c r="D4" s="941"/>
      <c r="E4" s="941"/>
      <c r="F4" s="941"/>
      <c r="G4" s="249"/>
      <c r="H4" s="249"/>
    </row>
    <row r="5" spans="1:8" ht="27" customHeight="1" x14ac:dyDescent="0.2">
      <c r="A5" s="246"/>
      <c r="B5" s="940"/>
      <c r="C5" s="940"/>
      <c r="D5" s="940"/>
      <c r="E5" s="940"/>
      <c r="F5" s="940"/>
      <c r="G5" s="940"/>
      <c r="H5" s="249"/>
    </row>
    <row r="6" spans="1:8" x14ac:dyDescent="0.2">
      <c r="A6" s="246"/>
      <c r="B6" s="247"/>
      <c r="C6" s="941" t="s">
        <v>194</v>
      </c>
      <c r="D6" s="941"/>
      <c r="E6" s="941"/>
      <c r="F6" s="941"/>
      <c r="G6" s="249"/>
      <c r="H6" s="249"/>
    </row>
    <row r="7" spans="1:8" x14ac:dyDescent="0.2">
      <c r="A7" s="246"/>
      <c r="B7" s="247"/>
      <c r="C7" s="250"/>
      <c r="D7" s="249"/>
      <c r="E7" s="249"/>
      <c r="F7" s="249"/>
      <c r="G7" s="249"/>
      <c r="H7" s="249"/>
    </row>
    <row r="8" spans="1:8" x14ac:dyDescent="0.2">
      <c r="A8" s="246"/>
      <c r="B8" s="247"/>
      <c r="C8" s="248"/>
      <c r="D8" s="251" t="s">
        <v>3595</v>
      </c>
      <c r="F8" s="249"/>
      <c r="G8" s="249"/>
      <c r="H8" s="249"/>
    </row>
    <row r="9" spans="1:8" x14ac:dyDescent="0.2">
      <c r="A9" s="246"/>
      <c r="B9" s="247"/>
      <c r="C9" s="248"/>
      <c r="D9" s="249"/>
      <c r="E9" s="249"/>
      <c r="F9" s="249"/>
      <c r="G9" s="249"/>
      <c r="H9" s="249"/>
    </row>
    <row r="10" spans="1:8" x14ac:dyDescent="0.2">
      <c r="B10" s="252" t="s">
        <v>472</v>
      </c>
      <c r="C10" s="942" t="s">
        <v>31</v>
      </c>
      <c r="D10" s="942"/>
      <c r="E10" s="942"/>
      <c r="F10" s="942"/>
      <c r="G10" s="942"/>
      <c r="H10" s="252"/>
    </row>
    <row r="11" spans="1:8" x14ac:dyDescent="0.2">
      <c r="A11" s="939" t="s">
        <v>202</v>
      </c>
      <c r="B11" s="939"/>
      <c r="C11" s="939"/>
      <c r="D11" s="939"/>
      <c r="E11" s="939"/>
      <c r="F11" s="939"/>
      <c r="G11" s="939"/>
      <c r="H11" s="939"/>
    </row>
    <row r="12" spans="1:8" x14ac:dyDescent="0.2">
      <c r="A12" s="246"/>
      <c r="B12" s="253" t="s">
        <v>473</v>
      </c>
      <c r="C12" s="254"/>
      <c r="D12" s="255"/>
      <c r="E12" s="255"/>
      <c r="F12" s="256">
        <f>H30</f>
        <v>6894.67</v>
      </c>
      <c r="G12" s="257" t="s">
        <v>186</v>
      </c>
      <c r="H12" s="249"/>
    </row>
    <row r="13" spans="1:8" x14ac:dyDescent="0.2">
      <c r="A13" s="246"/>
      <c r="B13" s="247"/>
      <c r="D13" s="258"/>
      <c r="E13" s="249"/>
      <c r="F13" s="249"/>
      <c r="G13" s="249"/>
      <c r="H13" s="249"/>
    </row>
    <row r="14" spans="1:8" ht="14.25" customHeight="1" x14ac:dyDescent="0.2">
      <c r="A14" s="246"/>
      <c r="B14" s="259" t="s">
        <v>474</v>
      </c>
      <c r="D14" s="258"/>
      <c r="E14" s="249"/>
      <c r="F14" s="249"/>
      <c r="G14" s="249"/>
      <c r="H14" s="249"/>
    </row>
    <row r="15" spans="1:8" x14ac:dyDescent="0.2">
      <c r="A15" s="246"/>
      <c r="B15" s="260" t="s">
        <v>475</v>
      </c>
      <c r="D15" s="261"/>
      <c r="E15" s="262"/>
      <c r="F15" s="263"/>
      <c r="G15" s="249"/>
      <c r="H15" s="249"/>
    </row>
    <row r="16" spans="1:8" x14ac:dyDescent="0.2">
      <c r="A16" s="246"/>
      <c r="B16" s="246" t="s">
        <v>476</v>
      </c>
      <c r="D16" s="258"/>
      <c r="E16" s="249"/>
      <c r="F16" s="249"/>
      <c r="G16" s="249"/>
      <c r="H16" s="249"/>
    </row>
    <row r="17" spans="1:8" x14ac:dyDescent="0.2">
      <c r="A17" s="246"/>
      <c r="B17" s="260" t="s">
        <v>475</v>
      </c>
      <c r="D17" s="261"/>
      <c r="E17" s="262"/>
      <c r="F17" s="263"/>
      <c r="G17" s="249"/>
      <c r="H17" s="249"/>
    </row>
    <row r="18" spans="1:8" x14ac:dyDescent="0.2">
      <c r="A18" s="246"/>
      <c r="B18" s="264" t="s">
        <v>3265</v>
      </c>
      <c r="C18" s="264"/>
      <c r="D18" s="264"/>
      <c r="E18" s="264"/>
      <c r="F18" s="249"/>
      <c r="G18" s="249"/>
      <c r="H18" s="249"/>
    </row>
    <row r="19" spans="1:8" x14ac:dyDescent="0.2">
      <c r="A19" s="246"/>
      <c r="B19" s="247"/>
      <c r="C19" s="248"/>
      <c r="D19" s="249"/>
      <c r="E19" s="249"/>
      <c r="F19" s="249"/>
      <c r="G19" s="249"/>
      <c r="H19" s="249"/>
    </row>
    <row r="20" spans="1:8" x14ac:dyDescent="0.2">
      <c r="A20" s="943" t="s">
        <v>4</v>
      </c>
      <c r="B20" s="944" t="s">
        <v>15</v>
      </c>
      <c r="C20" s="943" t="s">
        <v>478</v>
      </c>
      <c r="D20" s="945" t="s">
        <v>113</v>
      </c>
      <c r="E20" s="946"/>
      <c r="F20" s="946"/>
      <c r="G20" s="946"/>
      <c r="H20" s="947"/>
    </row>
    <row r="21" spans="1:8" ht="20.25" customHeight="1" x14ac:dyDescent="0.2">
      <c r="A21" s="943"/>
      <c r="B21" s="944"/>
      <c r="C21" s="943"/>
      <c r="D21" s="943" t="s">
        <v>479</v>
      </c>
      <c r="E21" s="943" t="s">
        <v>5</v>
      </c>
      <c r="F21" s="943" t="s">
        <v>18</v>
      </c>
      <c r="G21" s="943" t="s">
        <v>19</v>
      </c>
      <c r="H21" s="943" t="s">
        <v>20</v>
      </c>
    </row>
    <row r="22" spans="1:8" ht="30.75" customHeight="1" x14ac:dyDescent="0.2">
      <c r="A22" s="943"/>
      <c r="B22" s="944"/>
      <c r="C22" s="943"/>
      <c r="D22" s="943"/>
      <c r="E22" s="943"/>
      <c r="F22" s="943"/>
      <c r="G22" s="943"/>
      <c r="H22" s="943"/>
    </row>
    <row r="23" spans="1:8" ht="39.75" customHeight="1" x14ac:dyDescent="0.2">
      <c r="A23" s="943"/>
      <c r="B23" s="944"/>
      <c r="C23" s="943"/>
      <c r="D23" s="943"/>
      <c r="E23" s="943"/>
      <c r="F23" s="943"/>
      <c r="G23" s="943"/>
      <c r="H23" s="943"/>
    </row>
    <row r="24" spans="1:8" x14ac:dyDescent="0.2">
      <c r="A24" s="265">
        <v>1</v>
      </c>
      <c r="B24" s="265">
        <v>2</v>
      </c>
      <c r="C24" s="265">
        <v>3</v>
      </c>
      <c r="D24" s="265">
        <v>4</v>
      </c>
      <c r="E24" s="265">
        <v>5</v>
      </c>
      <c r="F24" s="265">
        <v>6</v>
      </c>
      <c r="G24" s="265">
        <v>7</v>
      </c>
      <c r="H24" s="265">
        <v>8</v>
      </c>
    </row>
    <row r="25" spans="1:8" ht="21" customHeight="1" x14ac:dyDescent="0.2">
      <c r="A25" s="949" t="s">
        <v>480</v>
      </c>
      <c r="B25" s="950"/>
      <c r="C25" s="950"/>
      <c r="D25" s="950"/>
      <c r="E25" s="950"/>
      <c r="F25" s="950"/>
      <c r="G25" s="950"/>
      <c r="H25" s="950"/>
    </row>
    <row r="26" spans="1:8" ht="25.5" x14ac:dyDescent="0.2">
      <c r="A26" s="266">
        <v>1</v>
      </c>
      <c r="B26" s="267" t="s">
        <v>3596</v>
      </c>
      <c r="C26" s="268" t="s">
        <v>3597</v>
      </c>
      <c r="D26" s="296"/>
      <c r="E26" s="296"/>
      <c r="F26" s="296"/>
      <c r="G26" s="269">
        <v>1152.4100000000001</v>
      </c>
      <c r="H26" s="269">
        <f>G26</f>
        <v>1152.4100000000001</v>
      </c>
    </row>
    <row r="27" spans="1:8" ht="25.5" x14ac:dyDescent="0.2">
      <c r="A27" s="266">
        <v>2</v>
      </c>
      <c r="B27" s="267" t="s">
        <v>3598</v>
      </c>
      <c r="C27" s="268" t="s">
        <v>3599</v>
      </c>
      <c r="D27" s="296"/>
      <c r="E27" s="296"/>
      <c r="F27" s="296"/>
      <c r="G27" s="269">
        <v>50.64</v>
      </c>
      <c r="H27" s="269">
        <f>G27</f>
        <v>50.64</v>
      </c>
    </row>
    <row r="28" spans="1:8" x14ac:dyDescent="0.2">
      <c r="A28" s="266">
        <v>3</v>
      </c>
      <c r="B28" s="267" t="s">
        <v>3600</v>
      </c>
      <c r="C28" s="268" t="s">
        <v>3601</v>
      </c>
      <c r="D28" s="296"/>
      <c r="E28" s="296"/>
      <c r="F28" s="296"/>
      <c r="G28" s="269">
        <v>33.9</v>
      </c>
      <c r="H28" s="269">
        <f>G28</f>
        <v>33.9</v>
      </c>
    </row>
    <row r="29" spans="1:8" ht="25.5" x14ac:dyDescent="0.2">
      <c r="A29" s="266">
        <v>4</v>
      </c>
      <c r="B29" s="267" t="s">
        <v>3602</v>
      </c>
      <c r="C29" s="268" t="s">
        <v>3603</v>
      </c>
      <c r="D29" s="296"/>
      <c r="E29" s="296"/>
      <c r="F29" s="296"/>
      <c r="G29" s="269">
        <v>5657.72</v>
      </c>
      <c r="H29" s="269">
        <f>G29</f>
        <v>5657.72</v>
      </c>
    </row>
    <row r="30" spans="1:8" s="229" customFormat="1" x14ac:dyDescent="0.2">
      <c r="A30" s="270" t="s">
        <v>31</v>
      </c>
      <c r="B30" s="271" t="s">
        <v>31</v>
      </c>
      <c r="C30" s="272" t="s">
        <v>507</v>
      </c>
      <c r="D30" s="297"/>
      <c r="E30" s="297"/>
      <c r="F30" s="297"/>
      <c r="G30" s="273">
        <f>G26+G27+G28+G29</f>
        <v>6894.67</v>
      </c>
      <c r="H30" s="273">
        <f>H26+H27+H28+H29</f>
        <v>6894.67</v>
      </c>
    </row>
    <row r="31" spans="1:8" x14ac:dyDescent="0.2">
      <c r="A31" s="274"/>
      <c r="B31" s="275"/>
      <c r="C31" s="276"/>
      <c r="D31" s="277"/>
      <c r="E31" s="277"/>
      <c r="F31" s="277"/>
      <c r="G31" s="277"/>
      <c r="H31" s="277"/>
    </row>
    <row r="34" spans="1:14" s="235" customFormat="1" x14ac:dyDescent="0.2">
      <c r="A34" s="935" t="s">
        <v>155</v>
      </c>
      <c r="B34" s="935"/>
      <c r="C34" s="935"/>
      <c r="D34" s="935"/>
      <c r="E34" s="935"/>
      <c r="F34" s="935"/>
      <c r="G34" s="935"/>
      <c r="H34" s="935"/>
      <c r="I34" s="935"/>
      <c r="J34" s="935"/>
      <c r="K34" s="935"/>
      <c r="L34" s="935"/>
      <c r="M34" s="935"/>
      <c r="N34" s="935"/>
    </row>
    <row r="35" spans="1:14" s="235" customFormat="1" x14ac:dyDescent="0.2">
      <c r="A35" s="936" t="s">
        <v>156</v>
      </c>
      <c r="B35" s="936"/>
      <c r="C35" s="936"/>
      <c r="D35" s="936"/>
      <c r="E35" s="936"/>
      <c r="F35" s="936"/>
      <c r="G35" s="936"/>
      <c r="H35" s="936"/>
      <c r="I35" s="936"/>
      <c r="J35" s="936"/>
      <c r="K35" s="936"/>
      <c r="L35" s="936"/>
      <c r="M35" s="936"/>
      <c r="N35" s="936"/>
    </row>
    <row r="36" spans="1:14" s="235" customFormat="1" x14ac:dyDescent="0.2">
      <c r="A36" s="937" t="s">
        <v>157</v>
      </c>
      <c r="B36" s="937"/>
      <c r="C36" s="937"/>
      <c r="D36" s="937"/>
      <c r="E36" s="937"/>
      <c r="F36" s="937"/>
      <c r="G36" s="937"/>
      <c r="H36" s="937"/>
      <c r="I36" s="937"/>
      <c r="J36" s="937"/>
      <c r="K36" s="937"/>
      <c r="L36" s="937"/>
      <c r="M36" s="937"/>
      <c r="N36" s="937"/>
    </row>
    <row r="37" spans="1:14" s="235" customFormat="1" x14ac:dyDescent="0.2">
      <c r="A37" s="938" t="s">
        <v>156</v>
      </c>
      <c r="B37" s="938"/>
      <c r="C37" s="938"/>
      <c r="D37" s="938"/>
      <c r="E37" s="938"/>
      <c r="F37" s="938"/>
      <c r="G37" s="938"/>
      <c r="H37" s="938"/>
      <c r="I37" s="938"/>
      <c r="J37" s="938"/>
      <c r="K37" s="938"/>
      <c r="L37" s="938"/>
      <c r="M37" s="938"/>
      <c r="N37" s="938"/>
    </row>
  </sheetData>
  <mergeCells count="20">
    <mergeCell ref="A25:H25"/>
    <mergeCell ref="A34:N34"/>
    <mergeCell ref="A35:N35"/>
    <mergeCell ref="A36:N36"/>
    <mergeCell ref="A37:N37"/>
    <mergeCell ref="A20:A23"/>
    <mergeCell ref="B20:B23"/>
    <mergeCell ref="C20:C23"/>
    <mergeCell ref="D20:H20"/>
    <mergeCell ref="D21:D23"/>
    <mergeCell ref="E21:E23"/>
    <mergeCell ref="F21:F23"/>
    <mergeCell ref="G21:G23"/>
    <mergeCell ref="H21:H23"/>
    <mergeCell ref="A11:H11"/>
    <mergeCell ref="B3:G3"/>
    <mergeCell ref="C4:F4"/>
    <mergeCell ref="B5:G5"/>
    <mergeCell ref="C6:F6"/>
    <mergeCell ref="C10:G10"/>
  </mergeCells>
  <pageMargins left="0.55000000000000004" right="0.24" top="0.57999999999999996" bottom="0.62" header="0.31" footer="0.37"/>
  <pageSetup paperSize="9" scale="70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06"/>
  <sheetViews>
    <sheetView topLeftCell="A360" zoomScale="115" zoomScaleNormal="115" workbookViewId="0">
      <selection activeCell="Z41" sqref="Z41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3" width="110.140625" style="137" hidden="1" customWidth="1"/>
    <col min="24" max="26" width="84.42578125" style="137" hidden="1" customWidth="1"/>
    <col min="27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3604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31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3605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3597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31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1152.4100000000001</v>
      </c>
      <c r="D20" s="148" t="s">
        <v>3606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L383*18.77/1000</f>
        <v>562.15</v>
      </c>
      <c r="M22" s="148" t="s">
        <v>3607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0</v>
      </c>
      <c r="D23" s="152" t="s">
        <v>211</v>
      </c>
      <c r="E23" s="135" t="s">
        <v>206</v>
      </c>
      <c r="G23" s="132" t="s">
        <v>212</v>
      </c>
      <c r="L23" s="153"/>
      <c r="M23" s="153">
        <v>2176.3000000000002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0</v>
      </c>
      <c r="D24" s="152" t="s">
        <v>211</v>
      </c>
      <c r="E24" s="135" t="s">
        <v>206</v>
      </c>
      <c r="G24" s="132" t="s">
        <v>214</v>
      </c>
      <c r="L24" s="153"/>
      <c r="M24" s="153" t="s">
        <v>31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1152.4100000000001</v>
      </c>
      <c r="D25" s="148" t="s">
        <v>3606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3608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3608</v>
      </c>
    </row>
    <row r="32" spans="1:17" s="132" customFormat="1" ht="45" x14ac:dyDescent="0.2">
      <c r="A32" s="157" t="s">
        <v>225</v>
      </c>
      <c r="B32" s="158" t="s">
        <v>3609</v>
      </c>
      <c r="C32" s="917" t="s">
        <v>3610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398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3610</v>
      </c>
    </row>
    <row r="33" spans="1:22" s="132" customFormat="1" ht="33.75" x14ac:dyDescent="0.2">
      <c r="A33" s="165"/>
      <c r="B33" s="166" t="s">
        <v>518</v>
      </c>
      <c r="C33" s="904" t="s">
        <v>2892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2892</v>
      </c>
    </row>
    <row r="34" spans="1:22" s="132" customFormat="1" ht="22.5" x14ac:dyDescent="0.2">
      <c r="A34" s="165"/>
      <c r="B34" s="166" t="s">
        <v>3611</v>
      </c>
      <c r="C34" s="904" t="s">
        <v>3612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R34" s="137" t="s">
        <v>3612</v>
      </c>
    </row>
    <row r="35" spans="1:22" s="132" customFormat="1" x14ac:dyDescent="0.2">
      <c r="A35" s="165"/>
      <c r="B35" s="166" t="s">
        <v>31</v>
      </c>
      <c r="C35" s="904" t="s">
        <v>3613</v>
      </c>
      <c r="D35" s="904"/>
      <c r="E35" s="904"/>
      <c r="F35" s="904"/>
      <c r="G35" s="904"/>
      <c r="H35" s="904"/>
      <c r="I35" s="904"/>
      <c r="J35" s="904"/>
      <c r="K35" s="904"/>
      <c r="L35" s="904"/>
      <c r="M35" s="904"/>
      <c r="N35" s="912"/>
      <c r="R35" s="137" t="s">
        <v>3613</v>
      </c>
    </row>
    <row r="36" spans="1:22" s="132" customFormat="1" x14ac:dyDescent="0.2">
      <c r="A36" s="167"/>
      <c r="B36" s="166" t="s">
        <v>225</v>
      </c>
      <c r="C36" s="904" t="s">
        <v>255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33.83</v>
      </c>
      <c r="K36" s="168" t="s">
        <v>1498</v>
      </c>
      <c r="L36" s="169">
        <v>757.79</v>
      </c>
      <c r="M36" s="170" t="s">
        <v>31</v>
      </c>
      <c r="N36" s="171" t="s">
        <v>31</v>
      </c>
      <c r="S36" s="137" t="s">
        <v>255</v>
      </c>
    </row>
    <row r="37" spans="1:22" s="132" customFormat="1" x14ac:dyDescent="0.2">
      <c r="A37" s="167"/>
      <c r="B37" s="166" t="s">
        <v>31</v>
      </c>
      <c r="C37" s="904" t="s">
        <v>258</v>
      </c>
      <c r="D37" s="904"/>
      <c r="E37" s="904"/>
      <c r="F37" s="168" t="s">
        <v>241</v>
      </c>
      <c r="G37" s="168" t="s">
        <v>986</v>
      </c>
      <c r="H37" s="168" t="s">
        <v>1498</v>
      </c>
      <c r="I37" s="168" t="s">
        <v>3614</v>
      </c>
      <c r="J37" s="169" t="s">
        <v>31</v>
      </c>
      <c r="K37" s="168" t="s">
        <v>31</v>
      </c>
      <c r="L37" s="169" t="s">
        <v>31</v>
      </c>
      <c r="M37" s="170" t="s">
        <v>31</v>
      </c>
      <c r="N37" s="171" t="s">
        <v>31</v>
      </c>
      <c r="T37" s="137" t="s">
        <v>258</v>
      </c>
    </row>
    <row r="38" spans="1:22" s="132" customFormat="1" x14ac:dyDescent="0.2">
      <c r="A38" s="167"/>
      <c r="B38" s="166" t="s">
        <v>31</v>
      </c>
      <c r="C38" s="917" t="s">
        <v>244</v>
      </c>
      <c r="D38" s="917"/>
      <c r="E38" s="917"/>
      <c r="F38" s="159" t="s">
        <v>31</v>
      </c>
      <c r="G38" s="159" t="s">
        <v>31</v>
      </c>
      <c r="H38" s="159" t="s">
        <v>31</v>
      </c>
      <c r="I38" s="159" t="s">
        <v>31</v>
      </c>
      <c r="J38" s="160">
        <v>33.83</v>
      </c>
      <c r="K38" s="159" t="s">
        <v>31</v>
      </c>
      <c r="L38" s="160">
        <v>757.79</v>
      </c>
      <c r="M38" s="161" t="s">
        <v>31</v>
      </c>
      <c r="N38" s="162" t="s">
        <v>31</v>
      </c>
      <c r="U38" s="137" t="s">
        <v>244</v>
      </c>
    </row>
    <row r="39" spans="1:22" s="132" customFormat="1" x14ac:dyDescent="0.2">
      <c r="A39" s="167"/>
      <c r="B39" s="166" t="s">
        <v>31</v>
      </c>
      <c r="C39" s="904" t="s">
        <v>245</v>
      </c>
      <c r="D39" s="904"/>
      <c r="E39" s="904"/>
      <c r="F39" s="168" t="s">
        <v>31</v>
      </c>
      <c r="G39" s="168" t="s">
        <v>31</v>
      </c>
      <c r="H39" s="168" t="s">
        <v>31</v>
      </c>
      <c r="I39" s="168" t="s">
        <v>31</v>
      </c>
      <c r="J39" s="169" t="s">
        <v>31</v>
      </c>
      <c r="K39" s="168" t="s">
        <v>31</v>
      </c>
      <c r="L39" s="169">
        <v>757.79</v>
      </c>
      <c r="M39" s="170" t="s">
        <v>31</v>
      </c>
      <c r="N39" s="171" t="s">
        <v>31</v>
      </c>
      <c r="T39" s="137" t="s">
        <v>245</v>
      </c>
    </row>
    <row r="40" spans="1:22" s="132" customFormat="1" ht="22.5" x14ac:dyDescent="0.2">
      <c r="A40" s="167"/>
      <c r="B40" s="166" t="s">
        <v>3615</v>
      </c>
      <c r="C40" s="904" t="s">
        <v>3616</v>
      </c>
      <c r="D40" s="904"/>
      <c r="E40" s="904"/>
      <c r="F40" s="168" t="s">
        <v>144</v>
      </c>
      <c r="G40" s="168" t="s">
        <v>554</v>
      </c>
      <c r="H40" s="168" t="s">
        <v>31</v>
      </c>
      <c r="I40" s="168" t="s">
        <v>554</v>
      </c>
      <c r="J40" s="169" t="s">
        <v>31</v>
      </c>
      <c r="K40" s="168" t="s">
        <v>31</v>
      </c>
      <c r="L40" s="169">
        <v>492.56</v>
      </c>
      <c r="M40" s="170" t="s">
        <v>31</v>
      </c>
      <c r="N40" s="171" t="s">
        <v>31</v>
      </c>
      <c r="T40" s="137" t="s">
        <v>3616</v>
      </c>
    </row>
    <row r="41" spans="1:22" s="132" customFormat="1" ht="22.5" x14ac:dyDescent="0.2">
      <c r="A41" s="167"/>
      <c r="B41" s="166" t="s">
        <v>3617</v>
      </c>
      <c r="C41" s="904" t="s">
        <v>3618</v>
      </c>
      <c r="D41" s="904"/>
      <c r="E41" s="904"/>
      <c r="F41" s="168" t="s">
        <v>144</v>
      </c>
      <c r="G41" s="168" t="s">
        <v>1390</v>
      </c>
      <c r="H41" s="168" t="s">
        <v>31</v>
      </c>
      <c r="I41" s="168" t="s">
        <v>1390</v>
      </c>
      <c r="J41" s="169" t="s">
        <v>31</v>
      </c>
      <c r="K41" s="168" t="s">
        <v>31</v>
      </c>
      <c r="L41" s="169">
        <v>303.12</v>
      </c>
      <c r="M41" s="170" t="s">
        <v>31</v>
      </c>
      <c r="N41" s="171" t="s">
        <v>31</v>
      </c>
      <c r="T41" s="137" t="s">
        <v>3618</v>
      </c>
    </row>
    <row r="42" spans="1:22" s="132" customFormat="1" x14ac:dyDescent="0.2">
      <c r="A42" s="172"/>
      <c r="B42" s="173"/>
      <c r="C42" s="918" t="s">
        <v>252</v>
      </c>
      <c r="D42" s="918"/>
      <c r="E42" s="918"/>
      <c r="F42" s="174" t="s">
        <v>31</v>
      </c>
      <c r="G42" s="174" t="s">
        <v>31</v>
      </c>
      <c r="H42" s="174" t="s">
        <v>31</v>
      </c>
      <c r="I42" s="174" t="s">
        <v>31</v>
      </c>
      <c r="J42" s="175" t="s">
        <v>31</v>
      </c>
      <c r="K42" s="174" t="s">
        <v>31</v>
      </c>
      <c r="L42" s="175">
        <v>1553.47</v>
      </c>
      <c r="M42" s="161" t="s">
        <v>31</v>
      </c>
      <c r="N42" s="176" t="s">
        <v>31</v>
      </c>
      <c r="V42" s="137" t="s">
        <v>252</v>
      </c>
    </row>
    <row r="43" spans="1:22" s="132" customFormat="1" ht="22.5" x14ac:dyDescent="0.2">
      <c r="A43" s="157" t="s">
        <v>235</v>
      </c>
      <c r="B43" s="158" t="s">
        <v>3619</v>
      </c>
      <c r="C43" s="917" t="s">
        <v>3620</v>
      </c>
      <c r="D43" s="917"/>
      <c r="E43" s="917"/>
      <c r="F43" s="159" t="s">
        <v>178</v>
      </c>
      <c r="G43" s="159" t="s">
        <v>31</v>
      </c>
      <c r="H43" s="159" t="s">
        <v>31</v>
      </c>
      <c r="I43" s="159" t="s">
        <v>318</v>
      </c>
      <c r="J43" s="160" t="s">
        <v>31</v>
      </c>
      <c r="K43" s="159" t="s">
        <v>31</v>
      </c>
      <c r="L43" s="160" t="s">
        <v>31</v>
      </c>
      <c r="M43" s="161" t="s">
        <v>31</v>
      </c>
      <c r="N43" s="162" t="s">
        <v>31</v>
      </c>
      <c r="Q43" s="137" t="s">
        <v>3620</v>
      </c>
    </row>
    <row r="44" spans="1:22" s="132" customFormat="1" ht="33.75" x14ac:dyDescent="0.2">
      <c r="A44" s="165"/>
      <c r="B44" s="166" t="s">
        <v>518</v>
      </c>
      <c r="C44" s="904" t="s">
        <v>2892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R44" s="137" t="s">
        <v>2892</v>
      </c>
    </row>
    <row r="45" spans="1:22" s="132" customFormat="1" ht="22.5" x14ac:dyDescent="0.2">
      <c r="A45" s="165"/>
      <c r="B45" s="166" t="s">
        <v>3611</v>
      </c>
      <c r="C45" s="904" t="s">
        <v>3612</v>
      </c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12"/>
      <c r="R45" s="137" t="s">
        <v>3612</v>
      </c>
    </row>
    <row r="46" spans="1:22" s="132" customFormat="1" x14ac:dyDescent="0.2">
      <c r="A46" s="165"/>
      <c r="B46" s="166" t="s">
        <v>31</v>
      </c>
      <c r="C46" s="904" t="s">
        <v>3613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R46" s="137" t="s">
        <v>3613</v>
      </c>
    </row>
    <row r="47" spans="1:22" s="132" customFormat="1" x14ac:dyDescent="0.2">
      <c r="A47" s="167"/>
      <c r="B47" s="166" t="s">
        <v>225</v>
      </c>
      <c r="C47" s="904" t="s">
        <v>255</v>
      </c>
      <c r="D47" s="904"/>
      <c r="E47" s="904"/>
      <c r="F47" s="168" t="s">
        <v>31</v>
      </c>
      <c r="G47" s="168" t="s">
        <v>31</v>
      </c>
      <c r="H47" s="168" t="s">
        <v>31</v>
      </c>
      <c r="I47" s="168" t="s">
        <v>31</v>
      </c>
      <c r="J47" s="169">
        <v>76.06</v>
      </c>
      <c r="K47" s="168" t="s">
        <v>1498</v>
      </c>
      <c r="L47" s="169">
        <v>608.48</v>
      </c>
      <c r="M47" s="170" t="s">
        <v>31</v>
      </c>
      <c r="N47" s="171" t="s">
        <v>31</v>
      </c>
      <c r="S47" s="137" t="s">
        <v>255</v>
      </c>
    </row>
    <row r="48" spans="1:22" s="132" customFormat="1" x14ac:dyDescent="0.2">
      <c r="A48" s="167"/>
      <c r="B48" s="166" t="s">
        <v>31</v>
      </c>
      <c r="C48" s="904" t="s">
        <v>258</v>
      </c>
      <c r="D48" s="904"/>
      <c r="E48" s="904"/>
      <c r="F48" s="168" t="s">
        <v>241</v>
      </c>
      <c r="G48" s="168" t="s">
        <v>3621</v>
      </c>
      <c r="H48" s="168" t="s">
        <v>1498</v>
      </c>
      <c r="I48" s="168" t="s">
        <v>3622</v>
      </c>
      <c r="J48" s="169" t="s">
        <v>31</v>
      </c>
      <c r="K48" s="168" t="s">
        <v>31</v>
      </c>
      <c r="L48" s="169" t="s">
        <v>31</v>
      </c>
      <c r="M48" s="170" t="s">
        <v>31</v>
      </c>
      <c r="N48" s="171" t="s">
        <v>31</v>
      </c>
      <c r="T48" s="137" t="s">
        <v>258</v>
      </c>
    </row>
    <row r="49" spans="1:23" s="132" customFormat="1" x14ac:dyDescent="0.2">
      <c r="A49" s="167"/>
      <c r="B49" s="166" t="s">
        <v>31</v>
      </c>
      <c r="C49" s="917" t="s">
        <v>244</v>
      </c>
      <c r="D49" s="917"/>
      <c r="E49" s="917"/>
      <c r="F49" s="159" t="s">
        <v>31</v>
      </c>
      <c r="G49" s="159" t="s">
        <v>31</v>
      </c>
      <c r="H49" s="159" t="s">
        <v>31</v>
      </c>
      <c r="I49" s="159" t="s">
        <v>31</v>
      </c>
      <c r="J49" s="160">
        <v>76.06</v>
      </c>
      <c r="K49" s="159" t="s">
        <v>31</v>
      </c>
      <c r="L49" s="160">
        <v>608.48</v>
      </c>
      <c r="M49" s="161" t="s">
        <v>31</v>
      </c>
      <c r="N49" s="162" t="s">
        <v>31</v>
      </c>
      <c r="U49" s="137" t="s">
        <v>244</v>
      </c>
    </row>
    <row r="50" spans="1:23" s="132" customFormat="1" x14ac:dyDescent="0.2">
      <c r="A50" s="167"/>
      <c r="B50" s="166" t="s">
        <v>31</v>
      </c>
      <c r="C50" s="904" t="s">
        <v>245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 t="s">
        <v>31</v>
      </c>
      <c r="K50" s="168" t="s">
        <v>31</v>
      </c>
      <c r="L50" s="169">
        <v>608.48</v>
      </c>
      <c r="M50" s="170" t="s">
        <v>31</v>
      </c>
      <c r="N50" s="171" t="s">
        <v>31</v>
      </c>
      <c r="T50" s="137" t="s">
        <v>245</v>
      </c>
    </row>
    <row r="51" spans="1:23" s="132" customFormat="1" ht="22.5" x14ac:dyDescent="0.2">
      <c r="A51" s="167"/>
      <c r="B51" s="166" t="s">
        <v>3615</v>
      </c>
      <c r="C51" s="904" t="s">
        <v>3616</v>
      </c>
      <c r="D51" s="904"/>
      <c r="E51" s="904"/>
      <c r="F51" s="168" t="s">
        <v>144</v>
      </c>
      <c r="G51" s="168" t="s">
        <v>554</v>
      </c>
      <c r="H51" s="168" t="s">
        <v>31</v>
      </c>
      <c r="I51" s="168" t="s">
        <v>554</v>
      </c>
      <c r="J51" s="169" t="s">
        <v>31</v>
      </c>
      <c r="K51" s="168" t="s">
        <v>31</v>
      </c>
      <c r="L51" s="169">
        <v>395.51</v>
      </c>
      <c r="M51" s="170" t="s">
        <v>31</v>
      </c>
      <c r="N51" s="171" t="s">
        <v>31</v>
      </c>
      <c r="T51" s="137" t="s">
        <v>3616</v>
      </c>
    </row>
    <row r="52" spans="1:23" s="132" customFormat="1" ht="22.5" x14ac:dyDescent="0.2">
      <c r="A52" s="167"/>
      <c r="B52" s="166" t="s">
        <v>3617</v>
      </c>
      <c r="C52" s="904" t="s">
        <v>3618</v>
      </c>
      <c r="D52" s="904"/>
      <c r="E52" s="904"/>
      <c r="F52" s="168" t="s">
        <v>144</v>
      </c>
      <c r="G52" s="168" t="s">
        <v>1390</v>
      </c>
      <c r="H52" s="168" t="s">
        <v>31</v>
      </c>
      <c r="I52" s="168" t="s">
        <v>1390</v>
      </c>
      <c r="J52" s="169" t="s">
        <v>31</v>
      </c>
      <c r="K52" s="168" t="s">
        <v>31</v>
      </c>
      <c r="L52" s="169">
        <v>243.39</v>
      </c>
      <c r="M52" s="170" t="s">
        <v>31</v>
      </c>
      <c r="N52" s="171" t="s">
        <v>31</v>
      </c>
      <c r="T52" s="137" t="s">
        <v>3618</v>
      </c>
    </row>
    <row r="53" spans="1:23" s="132" customFormat="1" x14ac:dyDescent="0.2">
      <c r="A53" s="172"/>
      <c r="B53" s="173"/>
      <c r="C53" s="918" t="s">
        <v>252</v>
      </c>
      <c r="D53" s="918"/>
      <c r="E53" s="918"/>
      <c r="F53" s="174" t="s">
        <v>31</v>
      </c>
      <c r="G53" s="174" t="s">
        <v>31</v>
      </c>
      <c r="H53" s="174" t="s">
        <v>31</v>
      </c>
      <c r="I53" s="174" t="s">
        <v>31</v>
      </c>
      <c r="J53" s="175" t="s">
        <v>31</v>
      </c>
      <c r="K53" s="174" t="s">
        <v>31</v>
      </c>
      <c r="L53" s="175">
        <v>1247.3800000000001</v>
      </c>
      <c r="M53" s="161" t="s">
        <v>31</v>
      </c>
      <c r="N53" s="176" t="s">
        <v>31</v>
      </c>
      <c r="V53" s="137" t="s">
        <v>252</v>
      </c>
    </row>
    <row r="54" spans="1:23" s="132" customFormat="1" ht="33.75" x14ac:dyDescent="0.2">
      <c r="A54" s="157" t="s">
        <v>238</v>
      </c>
      <c r="B54" s="158" t="s">
        <v>3623</v>
      </c>
      <c r="C54" s="917" t="s">
        <v>3624</v>
      </c>
      <c r="D54" s="917"/>
      <c r="E54" s="917"/>
      <c r="F54" s="159" t="s">
        <v>3625</v>
      </c>
      <c r="G54" s="159" t="s">
        <v>31</v>
      </c>
      <c r="H54" s="159" t="s">
        <v>31</v>
      </c>
      <c r="I54" s="159" t="s">
        <v>237</v>
      </c>
      <c r="J54" s="160" t="s">
        <v>31</v>
      </c>
      <c r="K54" s="159" t="s">
        <v>31</v>
      </c>
      <c r="L54" s="160" t="s">
        <v>31</v>
      </c>
      <c r="M54" s="161" t="s">
        <v>31</v>
      </c>
      <c r="N54" s="162" t="s">
        <v>31</v>
      </c>
      <c r="Q54" s="137" t="s">
        <v>3624</v>
      </c>
    </row>
    <row r="55" spans="1:23" s="132" customFormat="1" x14ac:dyDescent="0.2">
      <c r="A55" s="163"/>
      <c r="B55" s="164"/>
      <c r="C55" s="904" t="s">
        <v>3626</v>
      </c>
      <c r="D55" s="904"/>
      <c r="E55" s="904"/>
      <c r="F55" s="904"/>
      <c r="G55" s="904"/>
      <c r="H55" s="904"/>
      <c r="I55" s="904"/>
      <c r="J55" s="904"/>
      <c r="K55" s="904"/>
      <c r="L55" s="904"/>
      <c r="M55" s="904"/>
      <c r="N55" s="912"/>
      <c r="W55" s="137" t="s">
        <v>3626</v>
      </c>
    </row>
    <row r="56" spans="1:23" s="132" customFormat="1" ht="33.75" x14ac:dyDescent="0.2">
      <c r="A56" s="165"/>
      <c r="B56" s="166" t="s">
        <v>518</v>
      </c>
      <c r="C56" s="904" t="s">
        <v>2892</v>
      </c>
      <c r="D56" s="904"/>
      <c r="E56" s="904"/>
      <c r="F56" s="904"/>
      <c r="G56" s="904"/>
      <c r="H56" s="904"/>
      <c r="I56" s="904"/>
      <c r="J56" s="904"/>
      <c r="K56" s="904"/>
      <c r="L56" s="904"/>
      <c r="M56" s="904"/>
      <c r="N56" s="912"/>
      <c r="R56" s="137" t="s">
        <v>2892</v>
      </c>
    </row>
    <row r="57" spans="1:23" s="132" customFormat="1" ht="22.5" x14ac:dyDescent="0.2">
      <c r="A57" s="165"/>
      <c r="B57" s="166" t="s">
        <v>3611</v>
      </c>
      <c r="C57" s="904" t="s">
        <v>3612</v>
      </c>
      <c r="D57" s="904"/>
      <c r="E57" s="904"/>
      <c r="F57" s="904"/>
      <c r="G57" s="904"/>
      <c r="H57" s="904"/>
      <c r="I57" s="904"/>
      <c r="J57" s="904"/>
      <c r="K57" s="904"/>
      <c r="L57" s="904"/>
      <c r="M57" s="904"/>
      <c r="N57" s="912"/>
      <c r="R57" s="137" t="s">
        <v>3612</v>
      </c>
    </row>
    <row r="58" spans="1:23" s="132" customFormat="1" x14ac:dyDescent="0.2">
      <c r="A58" s="165"/>
      <c r="B58" s="166" t="s">
        <v>31</v>
      </c>
      <c r="C58" s="904" t="s">
        <v>3613</v>
      </c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12"/>
      <c r="R58" s="137" t="s">
        <v>3613</v>
      </c>
    </row>
    <row r="59" spans="1:23" s="132" customFormat="1" x14ac:dyDescent="0.2">
      <c r="A59" s="167"/>
      <c r="B59" s="166" t="s">
        <v>225</v>
      </c>
      <c r="C59" s="904" t="s">
        <v>255</v>
      </c>
      <c r="D59" s="904"/>
      <c r="E59" s="904"/>
      <c r="F59" s="168" t="s">
        <v>31</v>
      </c>
      <c r="G59" s="168" t="s">
        <v>31</v>
      </c>
      <c r="H59" s="168" t="s">
        <v>31</v>
      </c>
      <c r="I59" s="168" t="s">
        <v>31</v>
      </c>
      <c r="J59" s="169">
        <v>165.95</v>
      </c>
      <c r="K59" s="168" t="s">
        <v>1498</v>
      </c>
      <c r="L59" s="169">
        <v>199.14</v>
      </c>
      <c r="M59" s="170" t="s">
        <v>31</v>
      </c>
      <c r="N59" s="171" t="s">
        <v>31</v>
      </c>
      <c r="S59" s="137" t="s">
        <v>255</v>
      </c>
    </row>
    <row r="60" spans="1:23" s="132" customFormat="1" x14ac:dyDescent="0.2">
      <c r="A60" s="167"/>
      <c r="B60" s="166" t="s">
        <v>31</v>
      </c>
      <c r="C60" s="904" t="s">
        <v>258</v>
      </c>
      <c r="D60" s="904"/>
      <c r="E60" s="904"/>
      <c r="F60" s="168" t="s">
        <v>241</v>
      </c>
      <c r="G60" s="168" t="s">
        <v>3627</v>
      </c>
      <c r="H60" s="168" t="s">
        <v>1498</v>
      </c>
      <c r="I60" s="168" t="s">
        <v>3628</v>
      </c>
      <c r="J60" s="169" t="s">
        <v>31</v>
      </c>
      <c r="K60" s="168" t="s">
        <v>31</v>
      </c>
      <c r="L60" s="169" t="s">
        <v>31</v>
      </c>
      <c r="M60" s="170" t="s">
        <v>31</v>
      </c>
      <c r="N60" s="171" t="s">
        <v>31</v>
      </c>
      <c r="T60" s="137" t="s">
        <v>258</v>
      </c>
    </row>
    <row r="61" spans="1:23" s="132" customFormat="1" x14ac:dyDescent="0.2">
      <c r="A61" s="167"/>
      <c r="B61" s="166" t="s">
        <v>31</v>
      </c>
      <c r="C61" s="917" t="s">
        <v>244</v>
      </c>
      <c r="D61" s="917"/>
      <c r="E61" s="917"/>
      <c r="F61" s="159" t="s">
        <v>31</v>
      </c>
      <c r="G61" s="159" t="s">
        <v>31</v>
      </c>
      <c r="H61" s="159" t="s">
        <v>31</v>
      </c>
      <c r="I61" s="159" t="s">
        <v>31</v>
      </c>
      <c r="J61" s="160">
        <v>165.95</v>
      </c>
      <c r="K61" s="159" t="s">
        <v>31</v>
      </c>
      <c r="L61" s="160">
        <v>199.14</v>
      </c>
      <c r="M61" s="161" t="s">
        <v>31</v>
      </c>
      <c r="N61" s="162" t="s">
        <v>31</v>
      </c>
      <c r="U61" s="137" t="s">
        <v>244</v>
      </c>
    </row>
    <row r="62" spans="1:23" s="132" customFormat="1" x14ac:dyDescent="0.2">
      <c r="A62" s="167"/>
      <c r="B62" s="166" t="s">
        <v>31</v>
      </c>
      <c r="C62" s="904" t="s">
        <v>245</v>
      </c>
      <c r="D62" s="904"/>
      <c r="E62" s="904"/>
      <c r="F62" s="168" t="s">
        <v>31</v>
      </c>
      <c r="G62" s="168" t="s">
        <v>31</v>
      </c>
      <c r="H62" s="168" t="s">
        <v>31</v>
      </c>
      <c r="I62" s="168" t="s">
        <v>31</v>
      </c>
      <c r="J62" s="169" t="s">
        <v>31</v>
      </c>
      <c r="K62" s="168" t="s">
        <v>31</v>
      </c>
      <c r="L62" s="169">
        <v>199.14</v>
      </c>
      <c r="M62" s="170" t="s">
        <v>31</v>
      </c>
      <c r="N62" s="171" t="s">
        <v>31</v>
      </c>
      <c r="T62" s="137" t="s">
        <v>245</v>
      </c>
    </row>
    <row r="63" spans="1:23" s="132" customFormat="1" ht="22.5" x14ac:dyDescent="0.2">
      <c r="A63" s="167"/>
      <c r="B63" s="166" t="s">
        <v>3615</v>
      </c>
      <c r="C63" s="904" t="s">
        <v>3616</v>
      </c>
      <c r="D63" s="904"/>
      <c r="E63" s="904"/>
      <c r="F63" s="168" t="s">
        <v>144</v>
      </c>
      <c r="G63" s="168" t="s">
        <v>554</v>
      </c>
      <c r="H63" s="168" t="s">
        <v>31</v>
      </c>
      <c r="I63" s="168" t="s">
        <v>554</v>
      </c>
      <c r="J63" s="169" t="s">
        <v>31</v>
      </c>
      <c r="K63" s="168" t="s">
        <v>31</v>
      </c>
      <c r="L63" s="169">
        <v>129.44</v>
      </c>
      <c r="M63" s="170" t="s">
        <v>31</v>
      </c>
      <c r="N63" s="171" t="s">
        <v>31</v>
      </c>
      <c r="T63" s="137" t="s">
        <v>3616</v>
      </c>
    </row>
    <row r="64" spans="1:23" s="132" customFormat="1" ht="22.5" x14ac:dyDescent="0.2">
      <c r="A64" s="167"/>
      <c r="B64" s="166" t="s">
        <v>3617</v>
      </c>
      <c r="C64" s="904" t="s">
        <v>3618</v>
      </c>
      <c r="D64" s="904"/>
      <c r="E64" s="904"/>
      <c r="F64" s="168" t="s">
        <v>144</v>
      </c>
      <c r="G64" s="168" t="s">
        <v>1390</v>
      </c>
      <c r="H64" s="168" t="s">
        <v>31</v>
      </c>
      <c r="I64" s="168" t="s">
        <v>1390</v>
      </c>
      <c r="J64" s="169" t="s">
        <v>31</v>
      </c>
      <c r="K64" s="168" t="s">
        <v>31</v>
      </c>
      <c r="L64" s="169">
        <v>79.66</v>
      </c>
      <c r="M64" s="170" t="s">
        <v>31</v>
      </c>
      <c r="N64" s="171" t="s">
        <v>31</v>
      </c>
      <c r="T64" s="137" t="s">
        <v>3618</v>
      </c>
    </row>
    <row r="65" spans="1:22" s="132" customFormat="1" x14ac:dyDescent="0.2">
      <c r="A65" s="172"/>
      <c r="B65" s="173"/>
      <c r="C65" s="918" t="s">
        <v>252</v>
      </c>
      <c r="D65" s="918"/>
      <c r="E65" s="918"/>
      <c r="F65" s="174" t="s">
        <v>31</v>
      </c>
      <c r="G65" s="174" t="s">
        <v>31</v>
      </c>
      <c r="H65" s="174" t="s">
        <v>31</v>
      </c>
      <c r="I65" s="174" t="s">
        <v>31</v>
      </c>
      <c r="J65" s="175" t="s">
        <v>31</v>
      </c>
      <c r="K65" s="174" t="s">
        <v>31</v>
      </c>
      <c r="L65" s="175">
        <v>408.24</v>
      </c>
      <c r="M65" s="161" t="s">
        <v>31</v>
      </c>
      <c r="N65" s="176" t="s">
        <v>31</v>
      </c>
      <c r="V65" s="137" t="s">
        <v>252</v>
      </c>
    </row>
    <row r="66" spans="1:22" s="132" customFormat="1" x14ac:dyDescent="0.2">
      <c r="A66" s="157" t="s">
        <v>256</v>
      </c>
      <c r="B66" s="158" t="s">
        <v>3629</v>
      </c>
      <c r="C66" s="917" t="s">
        <v>3630</v>
      </c>
      <c r="D66" s="917"/>
      <c r="E66" s="917"/>
      <c r="F66" s="159" t="s">
        <v>178</v>
      </c>
      <c r="G66" s="159" t="s">
        <v>31</v>
      </c>
      <c r="H66" s="159" t="s">
        <v>31</v>
      </c>
      <c r="I66" s="159" t="s">
        <v>309</v>
      </c>
      <c r="J66" s="160" t="s">
        <v>31</v>
      </c>
      <c r="K66" s="159" t="s">
        <v>31</v>
      </c>
      <c r="L66" s="160" t="s">
        <v>31</v>
      </c>
      <c r="M66" s="161" t="s">
        <v>31</v>
      </c>
      <c r="N66" s="162" t="s">
        <v>31</v>
      </c>
      <c r="Q66" s="137" t="s">
        <v>3630</v>
      </c>
    </row>
    <row r="67" spans="1:22" s="132" customFormat="1" ht="33.75" x14ac:dyDescent="0.2">
      <c r="A67" s="165"/>
      <c r="B67" s="166" t="s">
        <v>518</v>
      </c>
      <c r="C67" s="904" t="s">
        <v>2892</v>
      </c>
      <c r="D67" s="904"/>
      <c r="E67" s="904"/>
      <c r="F67" s="904"/>
      <c r="G67" s="904"/>
      <c r="H67" s="904"/>
      <c r="I67" s="904"/>
      <c r="J67" s="904"/>
      <c r="K67" s="904"/>
      <c r="L67" s="904"/>
      <c r="M67" s="904"/>
      <c r="N67" s="912"/>
      <c r="R67" s="137" t="s">
        <v>2892</v>
      </c>
    </row>
    <row r="68" spans="1:22" s="132" customFormat="1" ht="22.5" x14ac:dyDescent="0.2">
      <c r="A68" s="165"/>
      <c r="B68" s="166" t="s">
        <v>3611</v>
      </c>
      <c r="C68" s="904" t="s">
        <v>3612</v>
      </c>
      <c r="D68" s="904"/>
      <c r="E68" s="904"/>
      <c r="F68" s="904"/>
      <c r="G68" s="904"/>
      <c r="H68" s="904"/>
      <c r="I68" s="904"/>
      <c r="J68" s="904"/>
      <c r="K68" s="904"/>
      <c r="L68" s="904"/>
      <c r="M68" s="904"/>
      <c r="N68" s="912"/>
      <c r="R68" s="137" t="s">
        <v>3612</v>
      </c>
    </row>
    <row r="69" spans="1:22" s="132" customFormat="1" x14ac:dyDescent="0.2">
      <c r="A69" s="165"/>
      <c r="B69" s="166" t="s">
        <v>31</v>
      </c>
      <c r="C69" s="904" t="s">
        <v>3613</v>
      </c>
      <c r="D69" s="904"/>
      <c r="E69" s="904"/>
      <c r="F69" s="904"/>
      <c r="G69" s="904"/>
      <c r="H69" s="904"/>
      <c r="I69" s="904"/>
      <c r="J69" s="904"/>
      <c r="K69" s="904"/>
      <c r="L69" s="904"/>
      <c r="M69" s="904"/>
      <c r="N69" s="912"/>
      <c r="R69" s="137" t="s">
        <v>3613</v>
      </c>
    </row>
    <row r="70" spans="1:22" s="132" customFormat="1" x14ac:dyDescent="0.2">
      <c r="A70" s="167"/>
      <c r="B70" s="166" t="s">
        <v>225</v>
      </c>
      <c r="C70" s="904" t="s">
        <v>255</v>
      </c>
      <c r="D70" s="904"/>
      <c r="E70" s="904"/>
      <c r="F70" s="168" t="s">
        <v>31</v>
      </c>
      <c r="G70" s="168" t="s">
        <v>31</v>
      </c>
      <c r="H70" s="168" t="s">
        <v>31</v>
      </c>
      <c r="I70" s="168" t="s">
        <v>31</v>
      </c>
      <c r="J70" s="169">
        <v>38.71</v>
      </c>
      <c r="K70" s="168" t="s">
        <v>1498</v>
      </c>
      <c r="L70" s="169">
        <v>247.74</v>
      </c>
      <c r="M70" s="170" t="s">
        <v>31</v>
      </c>
      <c r="N70" s="171" t="s">
        <v>31</v>
      </c>
      <c r="S70" s="137" t="s">
        <v>255</v>
      </c>
    </row>
    <row r="71" spans="1:22" s="132" customFormat="1" x14ac:dyDescent="0.2">
      <c r="A71" s="167"/>
      <c r="B71" s="166" t="s">
        <v>31</v>
      </c>
      <c r="C71" s="904" t="s">
        <v>258</v>
      </c>
      <c r="D71" s="904"/>
      <c r="E71" s="904"/>
      <c r="F71" s="168" t="s">
        <v>241</v>
      </c>
      <c r="G71" s="168" t="s">
        <v>3631</v>
      </c>
      <c r="H71" s="168" t="s">
        <v>1498</v>
      </c>
      <c r="I71" s="168" t="s">
        <v>3632</v>
      </c>
      <c r="J71" s="169" t="s">
        <v>31</v>
      </c>
      <c r="K71" s="168" t="s">
        <v>31</v>
      </c>
      <c r="L71" s="169" t="s">
        <v>31</v>
      </c>
      <c r="M71" s="170" t="s">
        <v>31</v>
      </c>
      <c r="N71" s="171" t="s">
        <v>31</v>
      </c>
      <c r="T71" s="137" t="s">
        <v>258</v>
      </c>
    </row>
    <row r="72" spans="1:22" s="132" customFormat="1" x14ac:dyDescent="0.2">
      <c r="A72" s="167"/>
      <c r="B72" s="166" t="s">
        <v>31</v>
      </c>
      <c r="C72" s="917" t="s">
        <v>244</v>
      </c>
      <c r="D72" s="917"/>
      <c r="E72" s="917"/>
      <c r="F72" s="159" t="s">
        <v>31</v>
      </c>
      <c r="G72" s="159" t="s">
        <v>31</v>
      </c>
      <c r="H72" s="159" t="s">
        <v>31</v>
      </c>
      <c r="I72" s="159" t="s">
        <v>31</v>
      </c>
      <c r="J72" s="160">
        <v>38.71</v>
      </c>
      <c r="K72" s="159" t="s">
        <v>31</v>
      </c>
      <c r="L72" s="160">
        <v>247.74</v>
      </c>
      <c r="M72" s="161" t="s">
        <v>31</v>
      </c>
      <c r="N72" s="162" t="s">
        <v>31</v>
      </c>
      <c r="U72" s="137" t="s">
        <v>244</v>
      </c>
    </row>
    <row r="73" spans="1:22" s="132" customFormat="1" x14ac:dyDescent="0.2">
      <c r="A73" s="167"/>
      <c r="B73" s="166" t="s">
        <v>31</v>
      </c>
      <c r="C73" s="904" t="s">
        <v>245</v>
      </c>
      <c r="D73" s="904"/>
      <c r="E73" s="904"/>
      <c r="F73" s="168" t="s">
        <v>31</v>
      </c>
      <c r="G73" s="168" t="s">
        <v>31</v>
      </c>
      <c r="H73" s="168" t="s">
        <v>31</v>
      </c>
      <c r="I73" s="168" t="s">
        <v>31</v>
      </c>
      <c r="J73" s="169" t="s">
        <v>31</v>
      </c>
      <c r="K73" s="168" t="s">
        <v>31</v>
      </c>
      <c r="L73" s="169">
        <v>247.74</v>
      </c>
      <c r="M73" s="170" t="s">
        <v>31</v>
      </c>
      <c r="N73" s="171" t="s">
        <v>31</v>
      </c>
      <c r="T73" s="137" t="s">
        <v>245</v>
      </c>
    </row>
    <row r="74" spans="1:22" s="132" customFormat="1" ht="22.5" x14ac:dyDescent="0.2">
      <c r="A74" s="167"/>
      <c r="B74" s="166" t="s">
        <v>3615</v>
      </c>
      <c r="C74" s="904" t="s">
        <v>3616</v>
      </c>
      <c r="D74" s="904"/>
      <c r="E74" s="904"/>
      <c r="F74" s="168" t="s">
        <v>144</v>
      </c>
      <c r="G74" s="168" t="s">
        <v>554</v>
      </c>
      <c r="H74" s="168" t="s">
        <v>31</v>
      </c>
      <c r="I74" s="168" t="s">
        <v>554</v>
      </c>
      <c r="J74" s="169" t="s">
        <v>31</v>
      </c>
      <c r="K74" s="168" t="s">
        <v>31</v>
      </c>
      <c r="L74" s="169">
        <v>161.03</v>
      </c>
      <c r="M74" s="170" t="s">
        <v>31</v>
      </c>
      <c r="N74" s="171" t="s">
        <v>31</v>
      </c>
      <c r="T74" s="137" t="s">
        <v>3616</v>
      </c>
    </row>
    <row r="75" spans="1:22" s="132" customFormat="1" ht="22.5" x14ac:dyDescent="0.2">
      <c r="A75" s="167"/>
      <c r="B75" s="166" t="s">
        <v>3617</v>
      </c>
      <c r="C75" s="904" t="s">
        <v>3618</v>
      </c>
      <c r="D75" s="904"/>
      <c r="E75" s="904"/>
      <c r="F75" s="168" t="s">
        <v>144</v>
      </c>
      <c r="G75" s="168" t="s">
        <v>1390</v>
      </c>
      <c r="H75" s="168" t="s">
        <v>31</v>
      </c>
      <c r="I75" s="168" t="s">
        <v>1390</v>
      </c>
      <c r="J75" s="169" t="s">
        <v>31</v>
      </c>
      <c r="K75" s="168" t="s">
        <v>31</v>
      </c>
      <c r="L75" s="169">
        <v>99.1</v>
      </c>
      <c r="M75" s="170" t="s">
        <v>31</v>
      </c>
      <c r="N75" s="171" t="s">
        <v>31</v>
      </c>
      <c r="T75" s="137" t="s">
        <v>3618</v>
      </c>
    </row>
    <row r="76" spans="1:22" s="132" customFormat="1" x14ac:dyDescent="0.2">
      <c r="A76" s="172"/>
      <c r="B76" s="173"/>
      <c r="C76" s="918" t="s">
        <v>252</v>
      </c>
      <c r="D76" s="918"/>
      <c r="E76" s="918"/>
      <c r="F76" s="174" t="s">
        <v>31</v>
      </c>
      <c r="G76" s="174" t="s">
        <v>31</v>
      </c>
      <c r="H76" s="174" t="s">
        <v>31</v>
      </c>
      <c r="I76" s="174" t="s">
        <v>31</v>
      </c>
      <c r="J76" s="175" t="s">
        <v>31</v>
      </c>
      <c r="K76" s="174" t="s">
        <v>31</v>
      </c>
      <c r="L76" s="175">
        <v>507.87</v>
      </c>
      <c r="M76" s="161" t="s">
        <v>31</v>
      </c>
      <c r="N76" s="176" t="s">
        <v>31</v>
      </c>
      <c r="V76" s="137" t="s">
        <v>252</v>
      </c>
    </row>
    <row r="77" spans="1:22" s="132" customFormat="1" ht="22.5" x14ac:dyDescent="0.2">
      <c r="A77" s="157" t="s">
        <v>285</v>
      </c>
      <c r="B77" s="158" t="s">
        <v>3633</v>
      </c>
      <c r="C77" s="917" t="s">
        <v>3634</v>
      </c>
      <c r="D77" s="917"/>
      <c r="E77" s="917"/>
      <c r="F77" s="159" t="s">
        <v>178</v>
      </c>
      <c r="G77" s="159" t="s">
        <v>31</v>
      </c>
      <c r="H77" s="159" t="s">
        <v>31</v>
      </c>
      <c r="I77" s="159" t="s">
        <v>285</v>
      </c>
      <c r="J77" s="160" t="s">
        <v>31</v>
      </c>
      <c r="K77" s="159" t="s">
        <v>31</v>
      </c>
      <c r="L77" s="160" t="s">
        <v>31</v>
      </c>
      <c r="M77" s="161" t="s">
        <v>31</v>
      </c>
      <c r="N77" s="162" t="s">
        <v>31</v>
      </c>
      <c r="Q77" s="137" t="s">
        <v>3634</v>
      </c>
    </row>
    <row r="78" spans="1:22" s="132" customFormat="1" ht="33.75" x14ac:dyDescent="0.2">
      <c r="A78" s="165"/>
      <c r="B78" s="166" t="s">
        <v>518</v>
      </c>
      <c r="C78" s="904" t="s">
        <v>2892</v>
      </c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12"/>
      <c r="R78" s="137" t="s">
        <v>2892</v>
      </c>
    </row>
    <row r="79" spans="1:22" s="132" customFormat="1" ht="22.5" x14ac:dyDescent="0.2">
      <c r="A79" s="165"/>
      <c r="B79" s="166" t="s">
        <v>3611</v>
      </c>
      <c r="C79" s="904" t="s">
        <v>3612</v>
      </c>
      <c r="D79" s="904"/>
      <c r="E79" s="904"/>
      <c r="F79" s="904"/>
      <c r="G79" s="904"/>
      <c r="H79" s="904"/>
      <c r="I79" s="904"/>
      <c r="J79" s="904"/>
      <c r="K79" s="904"/>
      <c r="L79" s="904"/>
      <c r="M79" s="904"/>
      <c r="N79" s="912"/>
      <c r="R79" s="137" t="s">
        <v>3612</v>
      </c>
    </row>
    <row r="80" spans="1:22" s="132" customFormat="1" x14ac:dyDescent="0.2">
      <c r="A80" s="165"/>
      <c r="B80" s="166" t="s">
        <v>31</v>
      </c>
      <c r="C80" s="904" t="s">
        <v>3613</v>
      </c>
      <c r="D80" s="904"/>
      <c r="E80" s="904"/>
      <c r="F80" s="904"/>
      <c r="G80" s="904"/>
      <c r="H80" s="904"/>
      <c r="I80" s="904"/>
      <c r="J80" s="904"/>
      <c r="K80" s="904"/>
      <c r="L80" s="904"/>
      <c r="M80" s="904"/>
      <c r="N80" s="912"/>
      <c r="R80" s="137" t="s">
        <v>3613</v>
      </c>
    </row>
    <row r="81" spans="1:22" s="132" customFormat="1" x14ac:dyDescent="0.2">
      <c r="A81" s="167"/>
      <c r="B81" s="166" t="s">
        <v>225</v>
      </c>
      <c r="C81" s="904" t="s">
        <v>255</v>
      </c>
      <c r="D81" s="904"/>
      <c r="E81" s="904"/>
      <c r="F81" s="168" t="s">
        <v>31</v>
      </c>
      <c r="G81" s="168" t="s">
        <v>31</v>
      </c>
      <c r="H81" s="168" t="s">
        <v>31</v>
      </c>
      <c r="I81" s="168" t="s">
        <v>31</v>
      </c>
      <c r="J81" s="169">
        <v>86.77</v>
      </c>
      <c r="K81" s="168" t="s">
        <v>1498</v>
      </c>
      <c r="L81" s="169">
        <v>347.08</v>
      </c>
      <c r="M81" s="170" t="s">
        <v>31</v>
      </c>
      <c r="N81" s="171" t="s">
        <v>31</v>
      </c>
      <c r="S81" s="137" t="s">
        <v>255</v>
      </c>
    </row>
    <row r="82" spans="1:22" s="132" customFormat="1" x14ac:dyDescent="0.2">
      <c r="A82" s="167"/>
      <c r="B82" s="166" t="s">
        <v>31</v>
      </c>
      <c r="C82" s="904" t="s">
        <v>258</v>
      </c>
      <c r="D82" s="904"/>
      <c r="E82" s="904"/>
      <c r="F82" s="168" t="s">
        <v>241</v>
      </c>
      <c r="G82" s="168" t="s">
        <v>3635</v>
      </c>
      <c r="H82" s="168" t="s">
        <v>1498</v>
      </c>
      <c r="I82" s="168" t="s">
        <v>3636</v>
      </c>
      <c r="J82" s="169" t="s">
        <v>31</v>
      </c>
      <c r="K82" s="168" t="s">
        <v>31</v>
      </c>
      <c r="L82" s="169" t="s">
        <v>31</v>
      </c>
      <c r="M82" s="170" t="s">
        <v>31</v>
      </c>
      <c r="N82" s="171" t="s">
        <v>31</v>
      </c>
      <c r="T82" s="137" t="s">
        <v>258</v>
      </c>
    </row>
    <row r="83" spans="1:22" s="132" customFormat="1" x14ac:dyDescent="0.2">
      <c r="A83" s="167"/>
      <c r="B83" s="166" t="s">
        <v>31</v>
      </c>
      <c r="C83" s="917" t="s">
        <v>244</v>
      </c>
      <c r="D83" s="917"/>
      <c r="E83" s="917"/>
      <c r="F83" s="159" t="s">
        <v>31</v>
      </c>
      <c r="G83" s="159" t="s">
        <v>31</v>
      </c>
      <c r="H83" s="159" t="s">
        <v>31</v>
      </c>
      <c r="I83" s="159" t="s">
        <v>31</v>
      </c>
      <c r="J83" s="160">
        <v>86.77</v>
      </c>
      <c r="K83" s="159" t="s">
        <v>31</v>
      </c>
      <c r="L83" s="160">
        <v>347.08</v>
      </c>
      <c r="M83" s="161" t="s">
        <v>31</v>
      </c>
      <c r="N83" s="162" t="s">
        <v>31</v>
      </c>
      <c r="U83" s="137" t="s">
        <v>244</v>
      </c>
    </row>
    <row r="84" spans="1:22" s="132" customFormat="1" x14ac:dyDescent="0.2">
      <c r="A84" s="167"/>
      <c r="B84" s="166" t="s">
        <v>31</v>
      </c>
      <c r="C84" s="904" t="s">
        <v>245</v>
      </c>
      <c r="D84" s="904"/>
      <c r="E84" s="904"/>
      <c r="F84" s="168" t="s">
        <v>31</v>
      </c>
      <c r="G84" s="168" t="s">
        <v>31</v>
      </c>
      <c r="H84" s="168" t="s">
        <v>31</v>
      </c>
      <c r="I84" s="168" t="s">
        <v>31</v>
      </c>
      <c r="J84" s="169" t="s">
        <v>31</v>
      </c>
      <c r="K84" s="168" t="s">
        <v>31</v>
      </c>
      <c r="L84" s="169">
        <v>347.08</v>
      </c>
      <c r="M84" s="170" t="s">
        <v>31</v>
      </c>
      <c r="N84" s="171" t="s">
        <v>31</v>
      </c>
      <c r="T84" s="137" t="s">
        <v>245</v>
      </c>
    </row>
    <row r="85" spans="1:22" s="132" customFormat="1" ht="22.5" x14ac:dyDescent="0.2">
      <c r="A85" s="167"/>
      <c r="B85" s="166" t="s">
        <v>3615</v>
      </c>
      <c r="C85" s="904" t="s">
        <v>3616</v>
      </c>
      <c r="D85" s="904"/>
      <c r="E85" s="904"/>
      <c r="F85" s="168" t="s">
        <v>144</v>
      </c>
      <c r="G85" s="168" t="s">
        <v>554</v>
      </c>
      <c r="H85" s="168" t="s">
        <v>31</v>
      </c>
      <c r="I85" s="168" t="s">
        <v>554</v>
      </c>
      <c r="J85" s="169" t="s">
        <v>31</v>
      </c>
      <c r="K85" s="168" t="s">
        <v>31</v>
      </c>
      <c r="L85" s="169">
        <v>225.6</v>
      </c>
      <c r="M85" s="170" t="s">
        <v>31</v>
      </c>
      <c r="N85" s="171" t="s">
        <v>31</v>
      </c>
      <c r="T85" s="137" t="s">
        <v>3616</v>
      </c>
    </row>
    <row r="86" spans="1:22" s="132" customFormat="1" ht="22.5" x14ac:dyDescent="0.2">
      <c r="A86" s="167"/>
      <c r="B86" s="166" t="s">
        <v>3617</v>
      </c>
      <c r="C86" s="904" t="s">
        <v>3618</v>
      </c>
      <c r="D86" s="904"/>
      <c r="E86" s="904"/>
      <c r="F86" s="168" t="s">
        <v>144</v>
      </c>
      <c r="G86" s="168" t="s">
        <v>1390</v>
      </c>
      <c r="H86" s="168" t="s">
        <v>31</v>
      </c>
      <c r="I86" s="168" t="s">
        <v>1390</v>
      </c>
      <c r="J86" s="169" t="s">
        <v>31</v>
      </c>
      <c r="K86" s="168" t="s">
        <v>31</v>
      </c>
      <c r="L86" s="169">
        <v>138.83000000000001</v>
      </c>
      <c r="M86" s="170" t="s">
        <v>31</v>
      </c>
      <c r="N86" s="171" t="s">
        <v>31</v>
      </c>
      <c r="T86" s="137" t="s">
        <v>3618</v>
      </c>
    </row>
    <row r="87" spans="1:22" s="132" customFormat="1" x14ac:dyDescent="0.2">
      <c r="A87" s="172"/>
      <c r="B87" s="173"/>
      <c r="C87" s="918" t="s">
        <v>252</v>
      </c>
      <c r="D87" s="918"/>
      <c r="E87" s="918"/>
      <c r="F87" s="174" t="s">
        <v>31</v>
      </c>
      <c r="G87" s="174" t="s">
        <v>31</v>
      </c>
      <c r="H87" s="174" t="s">
        <v>31</v>
      </c>
      <c r="I87" s="174" t="s">
        <v>31</v>
      </c>
      <c r="J87" s="175" t="s">
        <v>31</v>
      </c>
      <c r="K87" s="174" t="s">
        <v>31</v>
      </c>
      <c r="L87" s="175">
        <v>711.51</v>
      </c>
      <c r="M87" s="161" t="s">
        <v>31</v>
      </c>
      <c r="N87" s="176" t="s">
        <v>31</v>
      </c>
      <c r="V87" s="137" t="s">
        <v>252</v>
      </c>
    </row>
    <row r="88" spans="1:22" s="132" customFormat="1" ht="33.75" x14ac:dyDescent="0.2">
      <c r="A88" s="157" t="s">
        <v>295</v>
      </c>
      <c r="B88" s="158" t="s">
        <v>3637</v>
      </c>
      <c r="C88" s="917" t="s">
        <v>3638</v>
      </c>
      <c r="D88" s="917"/>
      <c r="E88" s="917"/>
      <c r="F88" s="159" t="s">
        <v>3639</v>
      </c>
      <c r="G88" s="159" t="s">
        <v>31</v>
      </c>
      <c r="H88" s="159" t="s">
        <v>31</v>
      </c>
      <c r="I88" s="159" t="s">
        <v>285</v>
      </c>
      <c r="J88" s="160" t="s">
        <v>31</v>
      </c>
      <c r="K88" s="159" t="s">
        <v>31</v>
      </c>
      <c r="L88" s="160" t="s">
        <v>31</v>
      </c>
      <c r="M88" s="161" t="s">
        <v>31</v>
      </c>
      <c r="N88" s="162" t="s">
        <v>31</v>
      </c>
      <c r="Q88" s="137" t="s">
        <v>3638</v>
      </c>
    </row>
    <row r="89" spans="1:22" s="132" customFormat="1" ht="33.75" x14ac:dyDescent="0.2">
      <c r="A89" s="165"/>
      <c r="B89" s="166" t="s">
        <v>518</v>
      </c>
      <c r="C89" s="904" t="s">
        <v>2892</v>
      </c>
      <c r="D89" s="904"/>
      <c r="E89" s="904"/>
      <c r="F89" s="904"/>
      <c r="G89" s="904"/>
      <c r="H89" s="904"/>
      <c r="I89" s="904"/>
      <c r="J89" s="904"/>
      <c r="K89" s="904"/>
      <c r="L89" s="904"/>
      <c r="M89" s="904"/>
      <c r="N89" s="912"/>
      <c r="R89" s="137" t="s">
        <v>2892</v>
      </c>
    </row>
    <row r="90" spans="1:22" s="132" customFormat="1" ht="22.5" x14ac:dyDescent="0.2">
      <c r="A90" s="165"/>
      <c r="B90" s="166" t="s">
        <v>3611</v>
      </c>
      <c r="C90" s="904" t="s">
        <v>3612</v>
      </c>
      <c r="D90" s="904"/>
      <c r="E90" s="904"/>
      <c r="F90" s="904"/>
      <c r="G90" s="904"/>
      <c r="H90" s="904"/>
      <c r="I90" s="904"/>
      <c r="J90" s="904"/>
      <c r="K90" s="904"/>
      <c r="L90" s="904"/>
      <c r="M90" s="904"/>
      <c r="N90" s="912"/>
      <c r="R90" s="137" t="s">
        <v>3612</v>
      </c>
    </row>
    <row r="91" spans="1:22" s="132" customFormat="1" x14ac:dyDescent="0.2">
      <c r="A91" s="165"/>
      <c r="B91" s="166" t="s">
        <v>31</v>
      </c>
      <c r="C91" s="904" t="s">
        <v>3613</v>
      </c>
      <c r="D91" s="904"/>
      <c r="E91" s="904"/>
      <c r="F91" s="904"/>
      <c r="G91" s="904"/>
      <c r="H91" s="904"/>
      <c r="I91" s="904"/>
      <c r="J91" s="904"/>
      <c r="K91" s="904"/>
      <c r="L91" s="904"/>
      <c r="M91" s="904"/>
      <c r="N91" s="912"/>
      <c r="R91" s="137" t="s">
        <v>3613</v>
      </c>
    </row>
    <row r="92" spans="1:22" s="132" customFormat="1" x14ac:dyDescent="0.2">
      <c r="A92" s="167"/>
      <c r="B92" s="166" t="s">
        <v>225</v>
      </c>
      <c r="C92" s="904" t="s">
        <v>255</v>
      </c>
      <c r="D92" s="904"/>
      <c r="E92" s="904"/>
      <c r="F92" s="168" t="s">
        <v>31</v>
      </c>
      <c r="G92" s="168" t="s">
        <v>31</v>
      </c>
      <c r="H92" s="168" t="s">
        <v>31</v>
      </c>
      <c r="I92" s="168" t="s">
        <v>31</v>
      </c>
      <c r="J92" s="169">
        <v>274.77</v>
      </c>
      <c r="K92" s="168" t="s">
        <v>1498</v>
      </c>
      <c r="L92" s="169">
        <v>1099.08</v>
      </c>
      <c r="M92" s="170" t="s">
        <v>31</v>
      </c>
      <c r="N92" s="171" t="s">
        <v>31</v>
      </c>
      <c r="S92" s="137" t="s">
        <v>255</v>
      </c>
    </row>
    <row r="93" spans="1:22" s="132" customFormat="1" x14ac:dyDescent="0.2">
      <c r="A93" s="167"/>
      <c r="B93" s="166" t="s">
        <v>31</v>
      </c>
      <c r="C93" s="904" t="s">
        <v>258</v>
      </c>
      <c r="D93" s="904"/>
      <c r="E93" s="904"/>
      <c r="F93" s="168" t="s">
        <v>241</v>
      </c>
      <c r="G93" s="168" t="s">
        <v>3640</v>
      </c>
      <c r="H93" s="168" t="s">
        <v>1498</v>
      </c>
      <c r="I93" s="168" t="s">
        <v>3641</v>
      </c>
      <c r="J93" s="169" t="s">
        <v>31</v>
      </c>
      <c r="K93" s="168" t="s">
        <v>31</v>
      </c>
      <c r="L93" s="169" t="s">
        <v>31</v>
      </c>
      <c r="M93" s="170" t="s">
        <v>31</v>
      </c>
      <c r="N93" s="171" t="s">
        <v>31</v>
      </c>
      <c r="T93" s="137" t="s">
        <v>258</v>
      </c>
    </row>
    <row r="94" spans="1:22" s="132" customFormat="1" x14ac:dyDescent="0.2">
      <c r="A94" s="167"/>
      <c r="B94" s="166" t="s">
        <v>31</v>
      </c>
      <c r="C94" s="917" t="s">
        <v>244</v>
      </c>
      <c r="D94" s="917"/>
      <c r="E94" s="917"/>
      <c r="F94" s="159" t="s">
        <v>31</v>
      </c>
      <c r="G94" s="159" t="s">
        <v>31</v>
      </c>
      <c r="H94" s="159" t="s">
        <v>31</v>
      </c>
      <c r="I94" s="159" t="s">
        <v>31</v>
      </c>
      <c r="J94" s="160">
        <v>274.77</v>
      </c>
      <c r="K94" s="159" t="s">
        <v>31</v>
      </c>
      <c r="L94" s="160">
        <v>1099.08</v>
      </c>
      <c r="M94" s="161" t="s">
        <v>31</v>
      </c>
      <c r="N94" s="162" t="s">
        <v>31</v>
      </c>
      <c r="U94" s="137" t="s">
        <v>244</v>
      </c>
    </row>
    <row r="95" spans="1:22" s="132" customFormat="1" x14ac:dyDescent="0.2">
      <c r="A95" s="167"/>
      <c r="B95" s="166" t="s">
        <v>31</v>
      </c>
      <c r="C95" s="904" t="s">
        <v>245</v>
      </c>
      <c r="D95" s="904"/>
      <c r="E95" s="904"/>
      <c r="F95" s="168" t="s">
        <v>31</v>
      </c>
      <c r="G95" s="168" t="s">
        <v>31</v>
      </c>
      <c r="H95" s="168" t="s">
        <v>31</v>
      </c>
      <c r="I95" s="168" t="s">
        <v>31</v>
      </c>
      <c r="J95" s="169" t="s">
        <v>31</v>
      </c>
      <c r="K95" s="168" t="s">
        <v>31</v>
      </c>
      <c r="L95" s="169">
        <v>1099.08</v>
      </c>
      <c r="M95" s="170" t="s">
        <v>31</v>
      </c>
      <c r="N95" s="171" t="s">
        <v>31</v>
      </c>
      <c r="T95" s="137" t="s">
        <v>245</v>
      </c>
    </row>
    <row r="96" spans="1:22" s="132" customFormat="1" ht="22.5" x14ac:dyDescent="0.2">
      <c r="A96" s="167"/>
      <c r="B96" s="166" t="s">
        <v>3615</v>
      </c>
      <c r="C96" s="904" t="s">
        <v>3616</v>
      </c>
      <c r="D96" s="904"/>
      <c r="E96" s="904"/>
      <c r="F96" s="168" t="s">
        <v>144</v>
      </c>
      <c r="G96" s="168" t="s">
        <v>554</v>
      </c>
      <c r="H96" s="168" t="s">
        <v>31</v>
      </c>
      <c r="I96" s="168" t="s">
        <v>554</v>
      </c>
      <c r="J96" s="169" t="s">
        <v>31</v>
      </c>
      <c r="K96" s="168" t="s">
        <v>31</v>
      </c>
      <c r="L96" s="169">
        <v>714.4</v>
      </c>
      <c r="M96" s="170" t="s">
        <v>31</v>
      </c>
      <c r="N96" s="171" t="s">
        <v>31</v>
      </c>
      <c r="T96" s="137" t="s">
        <v>3616</v>
      </c>
    </row>
    <row r="97" spans="1:22" s="132" customFormat="1" ht="22.5" x14ac:dyDescent="0.2">
      <c r="A97" s="167"/>
      <c r="B97" s="166" t="s">
        <v>3617</v>
      </c>
      <c r="C97" s="904" t="s">
        <v>3618</v>
      </c>
      <c r="D97" s="904"/>
      <c r="E97" s="904"/>
      <c r="F97" s="168" t="s">
        <v>144</v>
      </c>
      <c r="G97" s="168" t="s">
        <v>1390</v>
      </c>
      <c r="H97" s="168" t="s">
        <v>31</v>
      </c>
      <c r="I97" s="168" t="s">
        <v>1390</v>
      </c>
      <c r="J97" s="169" t="s">
        <v>31</v>
      </c>
      <c r="K97" s="168" t="s">
        <v>31</v>
      </c>
      <c r="L97" s="169">
        <v>439.63</v>
      </c>
      <c r="M97" s="170" t="s">
        <v>31</v>
      </c>
      <c r="N97" s="171" t="s">
        <v>31</v>
      </c>
      <c r="T97" s="137" t="s">
        <v>3618</v>
      </c>
    </row>
    <row r="98" spans="1:22" s="132" customFormat="1" x14ac:dyDescent="0.2">
      <c r="A98" s="172"/>
      <c r="B98" s="173"/>
      <c r="C98" s="918" t="s">
        <v>252</v>
      </c>
      <c r="D98" s="918"/>
      <c r="E98" s="918"/>
      <c r="F98" s="174" t="s">
        <v>31</v>
      </c>
      <c r="G98" s="174" t="s">
        <v>31</v>
      </c>
      <c r="H98" s="174" t="s">
        <v>31</v>
      </c>
      <c r="I98" s="174" t="s">
        <v>31</v>
      </c>
      <c r="J98" s="175" t="s">
        <v>31</v>
      </c>
      <c r="K98" s="174" t="s">
        <v>31</v>
      </c>
      <c r="L98" s="175">
        <v>2253.11</v>
      </c>
      <c r="M98" s="161" t="s">
        <v>31</v>
      </c>
      <c r="N98" s="176" t="s">
        <v>31</v>
      </c>
      <c r="V98" s="137" t="s">
        <v>252</v>
      </c>
    </row>
    <row r="99" spans="1:22" s="132" customFormat="1" ht="33.75" x14ac:dyDescent="0.2">
      <c r="A99" s="157" t="s">
        <v>304</v>
      </c>
      <c r="B99" s="158" t="s">
        <v>3642</v>
      </c>
      <c r="C99" s="917" t="s">
        <v>3643</v>
      </c>
      <c r="D99" s="917"/>
      <c r="E99" s="917"/>
      <c r="F99" s="159" t="s">
        <v>3577</v>
      </c>
      <c r="G99" s="159" t="s">
        <v>31</v>
      </c>
      <c r="H99" s="159" t="s">
        <v>31</v>
      </c>
      <c r="I99" s="159" t="s">
        <v>318</v>
      </c>
      <c r="J99" s="160" t="s">
        <v>31</v>
      </c>
      <c r="K99" s="159" t="s">
        <v>31</v>
      </c>
      <c r="L99" s="160" t="s">
        <v>31</v>
      </c>
      <c r="M99" s="161" t="s">
        <v>31</v>
      </c>
      <c r="N99" s="162" t="s">
        <v>31</v>
      </c>
      <c r="Q99" s="137" t="s">
        <v>3643</v>
      </c>
    </row>
    <row r="100" spans="1:22" s="132" customFormat="1" ht="33.75" x14ac:dyDescent="0.2">
      <c r="A100" s="165"/>
      <c r="B100" s="166" t="s">
        <v>518</v>
      </c>
      <c r="C100" s="904" t="s">
        <v>2892</v>
      </c>
      <c r="D100" s="904"/>
      <c r="E100" s="904"/>
      <c r="F100" s="904"/>
      <c r="G100" s="904"/>
      <c r="H100" s="904"/>
      <c r="I100" s="904"/>
      <c r="J100" s="904"/>
      <c r="K100" s="904"/>
      <c r="L100" s="904"/>
      <c r="M100" s="904"/>
      <c r="N100" s="912"/>
      <c r="R100" s="137" t="s">
        <v>2892</v>
      </c>
    </row>
    <row r="101" spans="1:22" s="132" customFormat="1" ht="22.5" x14ac:dyDescent="0.2">
      <c r="A101" s="165"/>
      <c r="B101" s="166" t="s">
        <v>3611</v>
      </c>
      <c r="C101" s="904" t="s">
        <v>3612</v>
      </c>
      <c r="D101" s="904"/>
      <c r="E101" s="904"/>
      <c r="F101" s="904"/>
      <c r="G101" s="904"/>
      <c r="H101" s="904"/>
      <c r="I101" s="904"/>
      <c r="J101" s="904"/>
      <c r="K101" s="904"/>
      <c r="L101" s="904"/>
      <c r="M101" s="904"/>
      <c r="N101" s="912"/>
      <c r="R101" s="137" t="s">
        <v>3612</v>
      </c>
    </row>
    <row r="102" spans="1:22" s="132" customFormat="1" x14ac:dyDescent="0.2">
      <c r="A102" s="165"/>
      <c r="B102" s="166" t="s">
        <v>31</v>
      </c>
      <c r="C102" s="904" t="s">
        <v>3613</v>
      </c>
      <c r="D102" s="904"/>
      <c r="E102" s="904"/>
      <c r="F102" s="904"/>
      <c r="G102" s="904"/>
      <c r="H102" s="904"/>
      <c r="I102" s="904"/>
      <c r="J102" s="904"/>
      <c r="K102" s="904"/>
      <c r="L102" s="904"/>
      <c r="M102" s="904"/>
      <c r="N102" s="912"/>
      <c r="R102" s="137" t="s">
        <v>3613</v>
      </c>
    </row>
    <row r="103" spans="1:22" s="132" customFormat="1" x14ac:dyDescent="0.2">
      <c r="A103" s="167"/>
      <c r="B103" s="166" t="s">
        <v>225</v>
      </c>
      <c r="C103" s="904" t="s">
        <v>255</v>
      </c>
      <c r="D103" s="904"/>
      <c r="E103" s="904"/>
      <c r="F103" s="168" t="s">
        <v>31</v>
      </c>
      <c r="G103" s="168" t="s">
        <v>31</v>
      </c>
      <c r="H103" s="168" t="s">
        <v>31</v>
      </c>
      <c r="I103" s="168" t="s">
        <v>31</v>
      </c>
      <c r="J103" s="169">
        <v>5.12</v>
      </c>
      <c r="K103" s="168" t="s">
        <v>1498</v>
      </c>
      <c r="L103" s="169">
        <v>40.96</v>
      </c>
      <c r="M103" s="170" t="s">
        <v>31</v>
      </c>
      <c r="N103" s="171" t="s">
        <v>31</v>
      </c>
      <c r="S103" s="137" t="s">
        <v>255</v>
      </c>
    </row>
    <row r="104" spans="1:22" s="132" customFormat="1" x14ac:dyDescent="0.2">
      <c r="A104" s="167"/>
      <c r="B104" s="166" t="s">
        <v>31</v>
      </c>
      <c r="C104" s="904" t="s">
        <v>258</v>
      </c>
      <c r="D104" s="904"/>
      <c r="E104" s="904"/>
      <c r="F104" s="168" t="s">
        <v>241</v>
      </c>
      <c r="G104" s="168" t="s">
        <v>860</v>
      </c>
      <c r="H104" s="168" t="s">
        <v>1498</v>
      </c>
      <c r="I104" s="168" t="s">
        <v>3644</v>
      </c>
      <c r="J104" s="169" t="s">
        <v>31</v>
      </c>
      <c r="K104" s="168" t="s">
        <v>31</v>
      </c>
      <c r="L104" s="169" t="s">
        <v>31</v>
      </c>
      <c r="M104" s="170" t="s">
        <v>31</v>
      </c>
      <c r="N104" s="171" t="s">
        <v>31</v>
      </c>
      <c r="T104" s="137" t="s">
        <v>258</v>
      </c>
    </row>
    <row r="105" spans="1:22" s="132" customFormat="1" x14ac:dyDescent="0.2">
      <c r="A105" s="167"/>
      <c r="B105" s="166" t="s">
        <v>31</v>
      </c>
      <c r="C105" s="917" t="s">
        <v>244</v>
      </c>
      <c r="D105" s="917"/>
      <c r="E105" s="917"/>
      <c r="F105" s="159" t="s">
        <v>31</v>
      </c>
      <c r="G105" s="159" t="s">
        <v>31</v>
      </c>
      <c r="H105" s="159" t="s">
        <v>31</v>
      </c>
      <c r="I105" s="159" t="s">
        <v>31</v>
      </c>
      <c r="J105" s="160">
        <v>5.12</v>
      </c>
      <c r="K105" s="159" t="s">
        <v>31</v>
      </c>
      <c r="L105" s="160">
        <v>40.96</v>
      </c>
      <c r="M105" s="161" t="s">
        <v>31</v>
      </c>
      <c r="N105" s="162" t="s">
        <v>31</v>
      </c>
      <c r="U105" s="137" t="s">
        <v>244</v>
      </c>
    </row>
    <row r="106" spans="1:22" s="132" customFormat="1" x14ac:dyDescent="0.2">
      <c r="A106" s="167"/>
      <c r="B106" s="166" t="s">
        <v>31</v>
      </c>
      <c r="C106" s="904" t="s">
        <v>245</v>
      </c>
      <c r="D106" s="904"/>
      <c r="E106" s="904"/>
      <c r="F106" s="168" t="s">
        <v>31</v>
      </c>
      <c r="G106" s="168" t="s">
        <v>31</v>
      </c>
      <c r="H106" s="168" t="s">
        <v>31</v>
      </c>
      <c r="I106" s="168" t="s">
        <v>31</v>
      </c>
      <c r="J106" s="169" t="s">
        <v>31</v>
      </c>
      <c r="K106" s="168" t="s">
        <v>31</v>
      </c>
      <c r="L106" s="169">
        <v>40.96</v>
      </c>
      <c r="M106" s="170" t="s">
        <v>31</v>
      </c>
      <c r="N106" s="171" t="s">
        <v>31</v>
      </c>
      <c r="T106" s="137" t="s">
        <v>245</v>
      </c>
    </row>
    <row r="107" spans="1:22" s="132" customFormat="1" ht="22.5" x14ac:dyDescent="0.2">
      <c r="A107" s="167"/>
      <c r="B107" s="166" t="s">
        <v>3615</v>
      </c>
      <c r="C107" s="904" t="s">
        <v>3616</v>
      </c>
      <c r="D107" s="904"/>
      <c r="E107" s="904"/>
      <c r="F107" s="168" t="s">
        <v>144</v>
      </c>
      <c r="G107" s="168" t="s">
        <v>554</v>
      </c>
      <c r="H107" s="168" t="s">
        <v>31</v>
      </c>
      <c r="I107" s="168" t="s">
        <v>554</v>
      </c>
      <c r="J107" s="169" t="s">
        <v>31</v>
      </c>
      <c r="K107" s="168" t="s">
        <v>31</v>
      </c>
      <c r="L107" s="169">
        <v>26.62</v>
      </c>
      <c r="M107" s="170" t="s">
        <v>31</v>
      </c>
      <c r="N107" s="171" t="s">
        <v>31</v>
      </c>
      <c r="T107" s="137" t="s">
        <v>3616</v>
      </c>
    </row>
    <row r="108" spans="1:22" s="132" customFormat="1" ht="22.5" x14ac:dyDescent="0.2">
      <c r="A108" s="167"/>
      <c r="B108" s="166" t="s">
        <v>3617</v>
      </c>
      <c r="C108" s="904" t="s">
        <v>3618</v>
      </c>
      <c r="D108" s="904"/>
      <c r="E108" s="904"/>
      <c r="F108" s="168" t="s">
        <v>144</v>
      </c>
      <c r="G108" s="168" t="s">
        <v>1390</v>
      </c>
      <c r="H108" s="168" t="s">
        <v>31</v>
      </c>
      <c r="I108" s="168" t="s">
        <v>1390</v>
      </c>
      <c r="J108" s="169" t="s">
        <v>31</v>
      </c>
      <c r="K108" s="168" t="s">
        <v>31</v>
      </c>
      <c r="L108" s="169">
        <v>16.38</v>
      </c>
      <c r="M108" s="170" t="s">
        <v>31</v>
      </c>
      <c r="N108" s="171" t="s">
        <v>31</v>
      </c>
      <c r="T108" s="137" t="s">
        <v>3618</v>
      </c>
    </row>
    <row r="109" spans="1:22" s="132" customFormat="1" x14ac:dyDescent="0.2">
      <c r="A109" s="172"/>
      <c r="B109" s="173"/>
      <c r="C109" s="918" t="s">
        <v>252</v>
      </c>
      <c r="D109" s="918"/>
      <c r="E109" s="918"/>
      <c r="F109" s="174" t="s">
        <v>31</v>
      </c>
      <c r="G109" s="174" t="s">
        <v>31</v>
      </c>
      <c r="H109" s="174" t="s">
        <v>31</v>
      </c>
      <c r="I109" s="174" t="s">
        <v>31</v>
      </c>
      <c r="J109" s="175" t="s">
        <v>31</v>
      </c>
      <c r="K109" s="174" t="s">
        <v>31</v>
      </c>
      <c r="L109" s="175">
        <v>83.96</v>
      </c>
      <c r="M109" s="161" t="s">
        <v>31</v>
      </c>
      <c r="N109" s="176" t="s">
        <v>31</v>
      </c>
      <c r="V109" s="137" t="s">
        <v>252</v>
      </c>
    </row>
    <row r="110" spans="1:22" s="132" customFormat="1" ht="22.5" x14ac:dyDescent="0.2">
      <c r="A110" s="157" t="s">
        <v>309</v>
      </c>
      <c r="B110" s="158" t="s">
        <v>3645</v>
      </c>
      <c r="C110" s="917" t="s">
        <v>3646</v>
      </c>
      <c r="D110" s="917"/>
      <c r="E110" s="917"/>
      <c r="F110" s="159" t="s">
        <v>178</v>
      </c>
      <c r="G110" s="159" t="s">
        <v>31</v>
      </c>
      <c r="H110" s="159" t="s">
        <v>31</v>
      </c>
      <c r="I110" s="159" t="s">
        <v>304</v>
      </c>
      <c r="J110" s="160" t="s">
        <v>31</v>
      </c>
      <c r="K110" s="159" t="s">
        <v>31</v>
      </c>
      <c r="L110" s="160" t="s">
        <v>31</v>
      </c>
      <c r="M110" s="161" t="s">
        <v>31</v>
      </c>
      <c r="N110" s="162" t="s">
        <v>31</v>
      </c>
      <c r="Q110" s="137" t="s">
        <v>3646</v>
      </c>
    </row>
    <row r="111" spans="1:22" s="132" customFormat="1" ht="33.75" x14ac:dyDescent="0.2">
      <c r="A111" s="165"/>
      <c r="B111" s="166" t="s">
        <v>518</v>
      </c>
      <c r="C111" s="904" t="s">
        <v>2892</v>
      </c>
      <c r="D111" s="904"/>
      <c r="E111" s="904"/>
      <c r="F111" s="904"/>
      <c r="G111" s="904"/>
      <c r="H111" s="904"/>
      <c r="I111" s="904"/>
      <c r="J111" s="904"/>
      <c r="K111" s="904"/>
      <c r="L111" s="904"/>
      <c r="M111" s="904"/>
      <c r="N111" s="912"/>
      <c r="R111" s="137" t="s">
        <v>2892</v>
      </c>
    </row>
    <row r="112" spans="1:22" s="132" customFormat="1" ht="22.5" x14ac:dyDescent="0.2">
      <c r="A112" s="165"/>
      <c r="B112" s="166" t="s">
        <v>3611</v>
      </c>
      <c r="C112" s="904" t="s">
        <v>3612</v>
      </c>
      <c r="D112" s="904"/>
      <c r="E112" s="904"/>
      <c r="F112" s="904"/>
      <c r="G112" s="904"/>
      <c r="H112" s="904"/>
      <c r="I112" s="904"/>
      <c r="J112" s="904"/>
      <c r="K112" s="904"/>
      <c r="L112" s="904"/>
      <c r="M112" s="904"/>
      <c r="N112" s="912"/>
      <c r="R112" s="137" t="s">
        <v>3612</v>
      </c>
    </row>
    <row r="113" spans="1:22" s="132" customFormat="1" x14ac:dyDescent="0.2">
      <c r="A113" s="165"/>
      <c r="B113" s="166" t="s">
        <v>31</v>
      </c>
      <c r="C113" s="904" t="s">
        <v>3613</v>
      </c>
      <c r="D113" s="904"/>
      <c r="E113" s="904"/>
      <c r="F113" s="904"/>
      <c r="G113" s="904"/>
      <c r="H113" s="904"/>
      <c r="I113" s="904"/>
      <c r="J113" s="904"/>
      <c r="K113" s="904"/>
      <c r="L113" s="904"/>
      <c r="M113" s="904"/>
      <c r="N113" s="912"/>
      <c r="R113" s="137" t="s">
        <v>3613</v>
      </c>
    </row>
    <row r="114" spans="1:22" s="132" customFormat="1" x14ac:dyDescent="0.2">
      <c r="A114" s="167"/>
      <c r="B114" s="166" t="s">
        <v>225</v>
      </c>
      <c r="C114" s="904" t="s">
        <v>255</v>
      </c>
      <c r="D114" s="904"/>
      <c r="E114" s="904"/>
      <c r="F114" s="168" t="s">
        <v>31</v>
      </c>
      <c r="G114" s="168" t="s">
        <v>31</v>
      </c>
      <c r="H114" s="168" t="s">
        <v>31</v>
      </c>
      <c r="I114" s="168" t="s">
        <v>31</v>
      </c>
      <c r="J114" s="169">
        <v>20.75</v>
      </c>
      <c r="K114" s="168" t="s">
        <v>1498</v>
      </c>
      <c r="L114" s="169">
        <v>116.2</v>
      </c>
      <c r="M114" s="170" t="s">
        <v>31</v>
      </c>
      <c r="N114" s="171" t="s">
        <v>31</v>
      </c>
      <c r="S114" s="137" t="s">
        <v>255</v>
      </c>
    </row>
    <row r="115" spans="1:22" s="132" customFormat="1" x14ac:dyDescent="0.2">
      <c r="A115" s="167"/>
      <c r="B115" s="166" t="s">
        <v>31</v>
      </c>
      <c r="C115" s="904" t="s">
        <v>258</v>
      </c>
      <c r="D115" s="904"/>
      <c r="E115" s="904"/>
      <c r="F115" s="168" t="s">
        <v>241</v>
      </c>
      <c r="G115" s="168" t="s">
        <v>3367</v>
      </c>
      <c r="H115" s="168" t="s">
        <v>1498</v>
      </c>
      <c r="I115" s="168" t="s">
        <v>3647</v>
      </c>
      <c r="J115" s="169" t="s">
        <v>31</v>
      </c>
      <c r="K115" s="168" t="s">
        <v>31</v>
      </c>
      <c r="L115" s="169" t="s">
        <v>31</v>
      </c>
      <c r="M115" s="170" t="s">
        <v>31</v>
      </c>
      <c r="N115" s="171" t="s">
        <v>31</v>
      </c>
      <c r="T115" s="137" t="s">
        <v>258</v>
      </c>
    </row>
    <row r="116" spans="1:22" s="132" customFormat="1" x14ac:dyDescent="0.2">
      <c r="A116" s="167"/>
      <c r="B116" s="166" t="s">
        <v>31</v>
      </c>
      <c r="C116" s="917" t="s">
        <v>244</v>
      </c>
      <c r="D116" s="917"/>
      <c r="E116" s="917"/>
      <c r="F116" s="159" t="s">
        <v>31</v>
      </c>
      <c r="G116" s="159" t="s">
        <v>31</v>
      </c>
      <c r="H116" s="159" t="s">
        <v>31</v>
      </c>
      <c r="I116" s="159" t="s">
        <v>31</v>
      </c>
      <c r="J116" s="160">
        <v>20.75</v>
      </c>
      <c r="K116" s="159" t="s">
        <v>31</v>
      </c>
      <c r="L116" s="160">
        <v>116.2</v>
      </c>
      <c r="M116" s="161" t="s">
        <v>31</v>
      </c>
      <c r="N116" s="162" t="s">
        <v>31</v>
      </c>
      <c r="U116" s="137" t="s">
        <v>244</v>
      </c>
    </row>
    <row r="117" spans="1:22" s="132" customFormat="1" x14ac:dyDescent="0.2">
      <c r="A117" s="167"/>
      <c r="B117" s="166" t="s">
        <v>31</v>
      </c>
      <c r="C117" s="904" t="s">
        <v>245</v>
      </c>
      <c r="D117" s="904"/>
      <c r="E117" s="904"/>
      <c r="F117" s="168" t="s">
        <v>31</v>
      </c>
      <c r="G117" s="168" t="s">
        <v>31</v>
      </c>
      <c r="H117" s="168" t="s">
        <v>31</v>
      </c>
      <c r="I117" s="168" t="s">
        <v>31</v>
      </c>
      <c r="J117" s="169" t="s">
        <v>31</v>
      </c>
      <c r="K117" s="168" t="s">
        <v>31</v>
      </c>
      <c r="L117" s="169">
        <v>116.2</v>
      </c>
      <c r="M117" s="170" t="s">
        <v>31</v>
      </c>
      <c r="N117" s="171" t="s">
        <v>31</v>
      </c>
      <c r="T117" s="137" t="s">
        <v>245</v>
      </c>
    </row>
    <row r="118" spans="1:22" s="132" customFormat="1" ht="22.5" x14ac:dyDescent="0.2">
      <c r="A118" s="167"/>
      <c r="B118" s="166" t="s">
        <v>3615</v>
      </c>
      <c r="C118" s="904" t="s">
        <v>3616</v>
      </c>
      <c r="D118" s="904"/>
      <c r="E118" s="904"/>
      <c r="F118" s="168" t="s">
        <v>144</v>
      </c>
      <c r="G118" s="168" t="s">
        <v>554</v>
      </c>
      <c r="H118" s="168" t="s">
        <v>31</v>
      </c>
      <c r="I118" s="168" t="s">
        <v>554</v>
      </c>
      <c r="J118" s="169" t="s">
        <v>31</v>
      </c>
      <c r="K118" s="168" t="s">
        <v>31</v>
      </c>
      <c r="L118" s="169">
        <v>75.53</v>
      </c>
      <c r="M118" s="170" t="s">
        <v>31</v>
      </c>
      <c r="N118" s="171" t="s">
        <v>31</v>
      </c>
      <c r="T118" s="137" t="s">
        <v>3616</v>
      </c>
    </row>
    <row r="119" spans="1:22" s="132" customFormat="1" ht="22.5" x14ac:dyDescent="0.2">
      <c r="A119" s="167"/>
      <c r="B119" s="166" t="s">
        <v>3617</v>
      </c>
      <c r="C119" s="904" t="s">
        <v>3618</v>
      </c>
      <c r="D119" s="904"/>
      <c r="E119" s="904"/>
      <c r="F119" s="168" t="s">
        <v>144</v>
      </c>
      <c r="G119" s="168" t="s">
        <v>1390</v>
      </c>
      <c r="H119" s="168" t="s">
        <v>31</v>
      </c>
      <c r="I119" s="168" t="s">
        <v>1390</v>
      </c>
      <c r="J119" s="169" t="s">
        <v>31</v>
      </c>
      <c r="K119" s="168" t="s">
        <v>31</v>
      </c>
      <c r="L119" s="169">
        <v>46.48</v>
      </c>
      <c r="M119" s="170" t="s">
        <v>31</v>
      </c>
      <c r="N119" s="171" t="s">
        <v>31</v>
      </c>
      <c r="T119" s="137" t="s">
        <v>3618</v>
      </c>
    </row>
    <row r="120" spans="1:22" s="132" customFormat="1" x14ac:dyDescent="0.2">
      <c r="A120" s="172"/>
      <c r="B120" s="173"/>
      <c r="C120" s="918" t="s">
        <v>252</v>
      </c>
      <c r="D120" s="918"/>
      <c r="E120" s="918"/>
      <c r="F120" s="174" t="s">
        <v>31</v>
      </c>
      <c r="G120" s="174" t="s">
        <v>31</v>
      </c>
      <c r="H120" s="174" t="s">
        <v>31</v>
      </c>
      <c r="I120" s="174" t="s">
        <v>31</v>
      </c>
      <c r="J120" s="175" t="s">
        <v>31</v>
      </c>
      <c r="K120" s="174" t="s">
        <v>31</v>
      </c>
      <c r="L120" s="175">
        <v>238.21</v>
      </c>
      <c r="M120" s="161" t="s">
        <v>31</v>
      </c>
      <c r="N120" s="176" t="s">
        <v>31</v>
      </c>
      <c r="V120" s="137" t="s">
        <v>252</v>
      </c>
    </row>
    <row r="121" spans="1:22" s="132" customFormat="1" ht="22.5" x14ac:dyDescent="0.2">
      <c r="A121" s="157" t="s">
        <v>315</v>
      </c>
      <c r="B121" s="158" t="s">
        <v>3648</v>
      </c>
      <c r="C121" s="917" t="s">
        <v>3649</v>
      </c>
      <c r="D121" s="917"/>
      <c r="E121" s="917"/>
      <c r="F121" s="159" t="s">
        <v>3650</v>
      </c>
      <c r="G121" s="159" t="s">
        <v>31</v>
      </c>
      <c r="H121" s="159" t="s">
        <v>31</v>
      </c>
      <c r="I121" s="159" t="s">
        <v>323</v>
      </c>
      <c r="J121" s="160" t="s">
        <v>31</v>
      </c>
      <c r="K121" s="159" t="s">
        <v>31</v>
      </c>
      <c r="L121" s="160" t="s">
        <v>31</v>
      </c>
      <c r="M121" s="161" t="s">
        <v>31</v>
      </c>
      <c r="N121" s="162" t="s">
        <v>31</v>
      </c>
      <c r="Q121" s="137" t="s">
        <v>3649</v>
      </c>
    </row>
    <row r="122" spans="1:22" s="132" customFormat="1" ht="33.75" x14ac:dyDescent="0.2">
      <c r="A122" s="165"/>
      <c r="B122" s="166" t="s">
        <v>518</v>
      </c>
      <c r="C122" s="904" t="s">
        <v>2892</v>
      </c>
      <c r="D122" s="904"/>
      <c r="E122" s="904"/>
      <c r="F122" s="904"/>
      <c r="G122" s="904"/>
      <c r="H122" s="904"/>
      <c r="I122" s="904"/>
      <c r="J122" s="904"/>
      <c r="K122" s="904"/>
      <c r="L122" s="904"/>
      <c r="M122" s="904"/>
      <c r="N122" s="912"/>
      <c r="R122" s="137" t="s">
        <v>2892</v>
      </c>
    </row>
    <row r="123" spans="1:22" s="132" customFormat="1" ht="22.5" x14ac:dyDescent="0.2">
      <c r="A123" s="165"/>
      <c r="B123" s="166" t="s">
        <v>3611</v>
      </c>
      <c r="C123" s="904" t="s">
        <v>3612</v>
      </c>
      <c r="D123" s="904"/>
      <c r="E123" s="904"/>
      <c r="F123" s="904"/>
      <c r="G123" s="904"/>
      <c r="H123" s="904"/>
      <c r="I123" s="904"/>
      <c r="J123" s="904"/>
      <c r="K123" s="904"/>
      <c r="L123" s="904"/>
      <c r="M123" s="904"/>
      <c r="N123" s="912"/>
      <c r="R123" s="137" t="s">
        <v>3612</v>
      </c>
    </row>
    <row r="124" spans="1:22" s="132" customFormat="1" x14ac:dyDescent="0.2">
      <c r="A124" s="165"/>
      <c r="B124" s="166" t="s">
        <v>31</v>
      </c>
      <c r="C124" s="904" t="s">
        <v>3613</v>
      </c>
      <c r="D124" s="904"/>
      <c r="E124" s="904"/>
      <c r="F124" s="904"/>
      <c r="G124" s="904"/>
      <c r="H124" s="904"/>
      <c r="I124" s="904"/>
      <c r="J124" s="904"/>
      <c r="K124" s="904"/>
      <c r="L124" s="904"/>
      <c r="M124" s="904"/>
      <c r="N124" s="912"/>
      <c r="R124" s="137" t="s">
        <v>3613</v>
      </c>
    </row>
    <row r="125" spans="1:22" s="132" customFormat="1" x14ac:dyDescent="0.2">
      <c r="A125" s="167"/>
      <c r="B125" s="166" t="s">
        <v>225</v>
      </c>
      <c r="C125" s="904" t="s">
        <v>255</v>
      </c>
      <c r="D125" s="904"/>
      <c r="E125" s="904"/>
      <c r="F125" s="168" t="s">
        <v>31</v>
      </c>
      <c r="G125" s="168" t="s">
        <v>31</v>
      </c>
      <c r="H125" s="168" t="s">
        <v>31</v>
      </c>
      <c r="I125" s="168" t="s">
        <v>31</v>
      </c>
      <c r="J125" s="169">
        <v>593.32000000000005</v>
      </c>
      <c r="K125" s="168" t="s">
        <v>1498</v>
      </c>
      <c r="L125" s="169">
        <v>5221.22</v>
      </c>
      <c r="M125" s="170" t="s">
        <v>31</v>
      </c>
      <c r="N125" s="171" t="s">
        <v>31</v>
      </c>
      <c r="S125" s="137" t="s">
        <v>255</v>
      </c>
    </row>
    <row r="126" spans="1:22" s="132" customFormat="1" x14ac:dyDescent="0.2">
      <c r="A126" s="167"/>
      <c r="B126" s="166" t="s">
        <v>31</v>
      </c>
      <c r="C126" s="904" t="s">
        <v>258</v>
      </c>
      <c r="D126" s="904"/>
      <c r="E126" s="904"/>
      <c r="F126" s="168" t="s">
        <v>241</v>
      </c>
      <c r="G126" s="168" t="s">
        <v>3651</v>
      </c>
      <c r="H126" s="168" t="s">
        <v>1498</v>
      </c>
      <c r="I126" s="168" t="s">
        <v>3652</v>
      </c>
      <c r="J126" s="169" t="s">
        <v>31</v>
      </c>
      <c r="K126" s="168" t="s">
        <v>31</v>
      </c>
      <c r="L126" s="169" t="s">
        <v>31</v>
      </c>
      <c r="M126" s="170" t="s">
        <v>31</v>
      </c>
      <c r="N126" s="171" t="s">
        <v>31</v>
      </c>
      <c r="T126" s="137" t="s">
        <v>258</v>
      </c>
    </row>
    <row r="127" spans="1:22" s="132" customFormat="1" x14ac:dyDescent="0.2">
      <c r="A127" s="167"/>
      <c r="B127" s="166" t="s">
        <v>31</v>
      </c>
      <c r="C127" s="917" t="s">
        <v>244</v>
      </c>
      <c r="D127" s="917"/>
      <c r="E127" s="917"/>
      <c r="F127" s="159" t="s">
        <v>31</v>
      </c>
      <c r="G127" s="159" t="s">
        <v>31</v>
      </c>
      <c r="H127" s="159" t="s">
        <v>31</v>
      </c>
      <c r="I127" s="159" t="s">
        <v>31</v>
      </c>
      <c r="J127" s="160">
        <v>593.32000000000005</v>
      </c>
      <c r="K127" s="159" t="s">
        <v>31</v>
      </c>
      <c r="L127" s="160">
        <v>5221.22</v>
      </c>
      <c r="M127" s="161" t="s">
        <v>31</v>
      </c>
      <c r="N127" s="162" t="s">
        <v>31</v>
      </c>
      <c r="U127" s="137" t="s">
        <v>244</v>
      </c>
    </row>
    <row r="128" spans="1:22" s="132" customFormat="1" x14ac:dyDescent="0.2">
      <c r="A128" s="167"/>
      <c r="B128" s="166" t="s">
        <v>31</v>
      </c>
      <c r="C128" s="904" t="s">
        <v>245</v>
      </c>
      <c r="D128" s="904"/>
      <c r="E128" s="904"/>
      <c r="F128" s="168" t="s">
        <v>31</v>
      </c>
      <c r="G128" s="168" t="s">
        <v>31</v>
      </c>
      <c r="H128" s="168" t="s">
        <v>31</v>
      </c>
      <c r="I128" s="168" t="s">
        <v>31</v>
      </c>
      <c r="J128" s="169" t="s">
        <v>31</v>
      </c>
      <c r="K128" s="168" t="s">
        <v>31</v>
      </c>
      <c r="L128" s="169">
        <v>5221.22</v>
      </c>
      <c r="M128" s="170" t="s">
        <v>31</v>
      </c>
      <c r="N128" s="171" t="s">
        <v>31</v>
      </c>
      <c r="T128" s="137" t="s">
        <v>245</v>
      </c>
    </row>
    <row r="129" spans="1:22" s="132" customFormat="1" ht="22.5" x14ac:dyDescent="0.2">
      <c r="A129" s="167"/>
      <c r="B129" s="166" t="s">
        <v>3615</v>
      </c>
      <c r="C129" s="904" t="s">
        <v>3616</v>
      </c>
      <c r="D129" s="904"/>
      <c r="E129" s="904"/>
      <c r="F129" s="168" t="s">
        <v>144</v>
      </c>
      <c r="G129" s="168" t="s">
        <v>554</v>
      </c>
      <c r="H129" s="168" t="s">
        <v>31</v>
      </c>
      <c r="I129" s="168" t="s">
        <v>554</v>
      </c>
      <c r="J129" s="169" t="s">
        <v>31</v>
      </c>
      <c r="K129" s="168" t="s">
        <v>31</v>
      </c>
      <c r="L129" s="169">
        <v>3393.79</v>
      </c>
      <c r="M129" s="170" t="s">
        <v>31</v>
      </c>
      <c r="N129" s="171" t="s">
        <v>31</v>
      </c>
      <c r="T129" s="137" t="s">
        <v>3616</v>
      </c>
    </row>
    <row r="130" spans="1:22" s="132" customFormat="1" ht="22.5" x14ac:dyDescent="0.2">
      <c r="A130" s="167"/>
      <c r="B130" s="166" t="s">
        <v>3617</v>
      </c>
      <c r="C130" s="904" t="s">
        <v>3618</v>
      </c>
      <c r="D130" s="904"/>
      <c r="E130" s="904"/>
      <c r="F130" s="168" t="s">
        <v>144</v>
      </c>
      <c r="G130" s="168" t="s">
        <v>1390</v>
      </c>
      <c r="H130" s="168" t="s">
        <v>31</v>
      </c>
      <c r="I130" s="168" t="s">
        <v>1390</v>
      </c>
      <c r="J130" s="169" t="s">
        <v>31</v>
      </c>
      <c r="K130" s="168" t="s">
        <v>31</v>
      </c>
      <c r="L130" s="169">
        <v>2088.4899999999998</v>
      </c>
      <c r="M130" s="170" t="s">
        <v>31</v>
      </c>
      <c r="N130" s="171" t="s">
        <v>31</v>
      </c>
      <c r="T130" s="137" t="s">
        <v>3618</v>
      </c>
    </row>
    <row r="131" spans="1:22" s="132" customFormat="1" x14ac:dyDescent="0.2">
      <c r="A131" s="172"/>
      <c r="B131" s="173"/>
      <c r="C131" s="918" t="s">
        <v>252</v>
      </c>
      <c r="D131" s="918"/>
      <c r="E131" s="918"/>
      <c r="F131" s="174" t="s">
        <v>31</v>
      </c>
      <c r="G131" s="174" t="s">
        <v>31</v>
      </c>
      <c r="H131" s="174" t="s">
        <v>31</v>
      </c>
      <c r="I131" s="174" t="s">
        <v>31</v>
      </c>
      <c r="J131" s="175" t="s">
        <v>31</v>
      </c>
      <c r="K131" s="174" t="s">
        <v>31</v>
      </c>
      <c r="L131" s="175">
        <v>10703.5</v>
      </c>
      <c r="M131" s="161" t="s">
        <v>31</v>
      </c>
      <c r="N131" s="176" t="s">
        <v>31</v>
      </c>
      <c r="V131" s="137" t="s">
        <v>252</v>
      </c>
    </row>
    <row r="132" spans="1:22" s="132" customFormat="1" ht="45" x14ac:dyDescent="0.2">
      <c r="A132" s="157" t="s">
        <v>318</v>
      </c>
      <c r="B132" s="158" t="s">
        <v>3653</v>
      </c>
      <c r="C132" s="917" t="s">
        <v>3654</v>
      </c>
      <c r="D132" s="917"/>
      <c r="E132" s="917"/>
      <c r="F132" s="159" t="s">
        <v>2798</v>
      </c>
      <c r="G132" s="159" t="s">
        <v>31</v>
      </c>
      <c r="H132" s="159" t="s">
        <v>31</v>
      </c>
      <c r="I132" s="159" t="s">
        <v>304</v>
      </c>
      <c r="J132" s="160" t="s">
        <v>31</v>
      </c>
      <c r="K132" s="159" t="s">
        <v>31</v>
      </c>
      <c r="L132" s="160" t="s">
        <v>31</v>
      </c>
      <c r="M132" s="161" t="s">
        <v>31</v>
      </c>
      <c r="N132" s="162" t="s">
        <v>31</v>
      </c>
      <c r="Q132" s="137" t="s">
        <v>3654</v>
      </c>
    </row>
    <row r="133" spans="1:22" s="132" customFormat="1" ht="33.75" x14ac:dyDescent="0.2">
      <c r="A133" s="165"/>
      <c r="B133" s="166" t="s">
        <v>518</v>
      </c>
      <c r="C133" s="904" t="s">
        <v>2892</v>
      </c>
      <c r="D133" s="904"/>
      <c r="E133" s="904"/>
      <c r="F133" s="904"/>
      <c r="G133" s="904"/>
      <c r="H133" s="904"/>
      <c r="I133" s="904"/>
      <c r="J133" s="904"/>
      <c r="K133" s="904"/>
      <c r="L133" s="904"/>
      <c r="M133" s="904"/>
      <c r="N133" s="912"/>
      <c r="R133" s="137" t="s">
        <v>2892</v>
      </c>
    </row>
    <row r="134" spans="1:22" s="132" customFormat="1" ht="22.5" x14ac:dyDescent="0.2">
      <c r="A134" s="165"/>
      <c r="B134" s="166" t="s">
        <v>3611</v>
      </c>
      <c r="C134" s="904" t="s">
        <v>3612</v>
      </c>
      <c r="D134" s="904"/>
      <c r="E134" s="904"/>
      <c r="F134" s="904"/>
      <c r="G134" s="904"/>
      <c r="H134" s="904"/>
      <c r="I134" s="904"/>
      <c r="J134" s="904"/>
      <c r="K134" s="904"/>
      <c r="L134" s="904"/>
      <c r="M134" s="904"/>
      <c r="N134" s="912"/>
      <c r="R134" s="137" t="s">
        <v>3612</v>
      </c>
    </row>
    <row r="135" spans="1:22" s="132" customFormat="1" x14ac:dyDescent="0.2">
      <c r="A135" s="165"/>
      <c r="B135" s="166" t="s">
        <v>31</v>
      </c>
      <c r="C135" s="904" t="s">
        <v>3613</v>
      </c>
      <c r="D135" s="904"/>
      <c r="E135" s="904"/>
      <c r="F135" s="904"/>
      <c r="G135" s="904"/>
      <c r="H135" s="904"/>
      <c r="I135" s="904"/>
      <c r="J135" s="904"/>
      <c r="K135" s="904"/>
      <c r="L135" s="904"/>
      <c r="M135" s="904"/>
      <c r="N135" s="912"/>
      <c r="R135" s="137" t="s">
        <v>3613</v>
      </c>
    </row>
    <row r="136" spans="1:22" s="132" customFormat="1" x14ac:dyDescent="0.2">
      <c r="A136" s="167"/>
      <c r="B136" s="166" t="s">
        <v>225</v>
      </c>
      <c r="C136" s="904" t="s">
        <v>255</v>
      </c>
      <c r="D136" s="904"/>
      <c r="E136" s="904"/>
      <c r="F136" s="168" t="s">
        <v>31</v>
      </c>
      <c r="G136" s="168" t="s">
        <v>31</v>
      </c>
      <c r="H136" s="168" t="s">
        <v>31</v>
      </c>
      <c r="I136" s="168" t="s">
        <v>31</v>
      </c>
      <c r="J136" s="169">
        <v>756.58</v>
      </c>
      <c r="K136" s="168" t="s">
        <v>1498</v>
      </c>
      <c r="L136" s="169">
        <v>4236.8500000000004</v>
      </c>
      <c r="M136" s="170" t="s">
        <v>31</v>
      </c>
      <c r="N136" s="171" t="s">
        <v>31</v>
      </c>
      <c r="S136" s="137" t="s">
        <v>255</v>
      </c>
    </row>
    <row r="137" spans="1:22" s="132" customFormat="1" x14ac:dyDescent="0.2">
      <c r="A137" s="167"/>
      <c r="B137" s="166" t="s">
        <v>31</v>
      </c>
      <c r="C137" s="904" t="s">
        <v>258</v>
      </c>
      <c r="D137" s="904"/>
      <c r="E137" s="904"/>
      <c r="F137" s="168" t="s">
        <v>241</v>
      </c>
      <c r="G137" s="168" t="s">
        <v>3655</v>
      </c>
      <c r="H137" s="168" t="s">
        <v>1498</v>
      </c>
      <c r="I137" s="168" t="s">
        <v>3656</v>
      </c>
      <c r="J137" s="169" t="s">
        <v>31</v>
      </c>
      <c r="K137" s="168" t="s">
        <v>31</v>
      </c>
      <c r="L137" s="169" t="s">
        <v>31</v>
      </c>
      <c r="M137" s="170" t="s">
        <v>31</v>
      </c>
      <c r="N137" s="171" t="s">
        <v>31</v>
      </c>
      <c r="T137" s="137" t="s">
        <v>258</v>
      </c>
    </row>
    <row r="138" spans="1:22" s="132" customFormat="1" x14ac:dyDescent="0.2">
      <c r="A138" s="167"/>
      <c r="B138" s="166" t="s">
        <v>31</v>
      </c>
      <c r="C138" s="917" t="s">
        <v>244</v>
      </c>
      <c r="D138" s="917"/>
      <c r="E138" s="917"/>
      <c r="F138" s="159" t="s">
        <v>31</v>
      </c>
      <c r="G138" s="159" t="s">
        <v>31</v>
      </c>
      <c r="H138" s="159" t="s">
        <v>31</v>
      </c>
      <c r="I138" s="159" t="s">
        <v>31</v>
      </c>
      <c r="J138" s="160">
        <v>756.58</v>
      </c>
      <c r="K138" s="159" t="s">
        <v>31</v>
      </c>
      <c r="L138" s="160">
        <v>4236.8500000000004</v>
      </c>
      <c r="M138" s="161" t="s">
        <v>31</v>
      </c>
      <c r="N138" s="162" t="s">
        <v>31</v>
      </c>
      <c r="U138" s="137" t="s">
        <v>244</v>
      </c>
    </row>
    <row r="139" spans="1:22" s="132" customFormat="1" x14ac:dyDescent="0.2">
      <c r="A139" s="167"/>
      <c r="B139" s="166" t="s">
        <v>31</v>
      </c>
      <c r="C139" s="904" t="s">
        <v>245</v>
      </c>
      <c r="D139" s="904"/>
      <c r="E139" s="904"/>
      <c r="F139" s="168" t="s">
        <v>31</v>
      </c>
      <c r="G139" s="168" t="s">
        <v>31</v>
      </c>
      <c r="H139" s="168" t="s">
        <v>31</v>
      </c>
      <c r="I139" s="168" t="s">
        <v>31</v>
      </c>
      <c r="J139" s="169" t="s">
        <v>31</v>
      </c>
      <c r="K139" s="168" t="s">
        <v>31</v>
      </c>
      <c r="L139" s="169">
        <v>4236.8500000000004</v>
      </c>
      <c r="M139" s="170" t="s">
        <v>31</v>
      </c>
      <c r="N139" s="171" t="s">
        <v>31</v>
      </c>
      <c r="T139" s="137" t="s">
        <v>245</v>
      </c>
    </row>
    <row r="140" spans="1:22" s="132" customFormat="1" ht="22.5" x14ac:dyDescent="0.2">
      <c r="A140" s="167"/>
      <c r="B140" s="166" t="s">
        <v>3615</v>
      </c>
      <c r="C140" s="904" t="s">
        <v>3616</v>
      </c>
      <c r="D140" s="904"/>
      <c r="E140" s="904"/>
      <c r="F140" s="168" t="s">
        <v>144</v>
      </c>
      <c r="G140" s="168" t="s">
        <v>554</v>
      </c>
      <c r="H140" s="168" t="s">
        <v>31</v>
      </c>
      <c r="I140" s="168" t="s">
        <v>554</v>
      </c>
      <c r="J140" s="169" t="s">
        <v>31</v>
      </c>
      <c r="K140" s="168" t="s">
        <v>31</v>
      </c>
      <c r="L140" s="169">
        <v>2753.95</v>
      </c>
      <c r="M140" s="170" t="s">
        <v>31</v>
      </c>
      <c r="N140" s="171" t="s">
        <v>31</v>
      </c>
      <c r="T140" s="137" t="s">
        <v>3616</v>
      </c>
    </row>
    <row r="141" spans="1:22" s="132" customFormat="1" ht="22.5" x14ac:dyDescent="0.2">
      <c r="A141" s="167"/>
      <c r="B141" s="166" t="s">
        <v>3617</v>
      </c>
      <c r="C141" s="904" t="s">
        <v>3618</v>
      </c>
      <c r="D141" s="904"/>
      <c r="E141" s="904"/>
      <c r="F141" s="168" t="s">
        <v>144</v>
      </c>
      <c r="G141" s="168" t="s">
        <v>1390</v>
      </c>
      <c r="H141" s="168" t="s">
        <v>31</v>
      </c>
      <c r="I141" s="168" t="s">
        <v>1390</v>
      </c>
      <c r="J141" s="169" t="s">
        <v>31</v>
      </c>
      <c r="K141" s="168" t="s">
        <v>31</v>
      </c>
      <c r="L141" s="169">
        <v>1694.74</v>
      </c>
      <c r="M141" s="170" t="s">
        <v>31</v>
      </c>
      <c r="N141" s="171" t="s">
        <v>31</v>
      </c>
      <c r="T141" s="137" t="s">
        <v>3618</v>
      </c>
    </row>
    <row r="142" spans="1:22" s="132" customFormat="1" x14ac:dyDescent="0.2">
      <c r="A142" s="172"/>
      <c r="B142" s="173"/>
      <c r="C142" s="918" t="s">
        <v>252</v>
      </c>
      <c r="D142" s="918"/>
      <c r="E142" s="918"/>
      <c r="F142" s="174" t="s">
        <v>31</v>
      </c>
      <c r="G142" s="174" t="s">
        <v>31</v>
      </c>
      <c r="H142" s="174" t="s">
        <v>31</v>
      </c>
      <c r="I142" s="174" t="s">
        <v>31</v>
      </c>
      <c r="J142" s="175" t="s">
        <v>31</v>
      </c>
      <c r="K142" s="174" t="s">
        <v>31</v>
      </c>
      <c r="L142" s="175">
        <v>8685.5400000000009</v>
      </c>
      <c r="M142" s="161" t="s">
        <v>31</v>
      </c>
      <c r="N142" s="176" t="s">
        <v>31</v>
      </c>
      <c r="V142" s="137" t="s">
        <v>252</v>
      </c>
    </row>
    <row r="143" spans="1:22" s="132" customFormat="1" ht="33.75" x14ac:dyDescent="0.2">
      <c r="A143" s="157" t="s">
        <v>323</v>
      </c>
      <c r="B143" s="158" t="s">
        <v>3657</v>
      </c>
      <c r="C143" s="917" t="s">
        <v>3658</v>
      </c>
      <c r="D143" s="917"/>
      <c r="E143" s="917"/>
      <c r="F143" s="159" t="s">
        <v>2798</v>
      </c>
      <c r="G143" s="159" t="s">
        <v>31</v>
      </c>
      <c r="H143" s="159" t="s">
        <v>31</v>
      </c>
      <c r="I143" s="159" t="s">
        <v>309</v>
      </c>
      <c r="J143" s="160" t="s">
        <v>31</v>
      </c>
      <c r="K143" s="159" t="s">
        <v>31</v>
      </c>
      <c r="L143" s="160" t="s">
        <v>31</v>
      </c>
      <c r="M143" s="161" t="s">
        <v>31</v>
      </c>
      <c r="N143" s="162" t="s">
        <v>31</v>
      </c>
      <c r="Q143" s="137" t="s">
        <v>3658</v>
      </c>
    </row>
    <row r="144" spans="1:22" s="132" customFormat="1" ht="33.75" x14ac:dyDescent="0.2">
      <c r="A144" s="165"/>
      <c r="B144" s="166" t="s">
        <v>518</v>
      </c>
      <c r="C144" s="904" t="s">
        <v>2892</v>
      </c>
      <c r="D144" s="904"/>
      <c r="E144" s="904"/>
      <c r="F144" s="904"/>
      <c r="G144" s="904"/>
      <c r="H144" s="904"/>
      <c r="I144" s="904"/>
      <c r="J144" s="904"/>
      <c r="K144" s="904"/>
      <c r="L144" s="904"/>
      <c r="M144" s="904"/>
      <c r="N144" s="912"/>
      <c r="R144" s="137" t="s">
        <v>2892</v>
      </c>
    </row>
    <row r="145" spans="1:22" s="132" customFormat="1" ht="22.5" x14ac:dyDescent="0.2">
      <c r="A145" s="165"/>
      <c r="B145" s="166" t="s">
        <v>3611</v>
      </c>
      <c r="C145" s="904" t="s">
        <v>3612</v>
      </c>
      <c r="D145" s="904"/>
      <c r="E145" s="904"/>
      <c r="F145" s="904"/>
      <c r="G145" s="904"/>
      <c r="H145" s="904"/>
      <c r="I145" s="904"/>
      <c r="J145" s="904"/>
      <c r="K145" s="904"/>
      <c r="L145" s="904"/>
      <c r="M145" s="904"/>
      <c r="N145" s="912"/>
      <c r="R145" s="137" t="s">
        <v>3612</v>
      </c>
    </row>
    <row r="146" spans="1:22" s="132" customFormat="1" x14ac:dyDescent="0.2">
      <c r="A146" s="165"/>
      <c r="B146" s="166" t="s">
        <v>31</v>
      </c>
      <c r="C146" s="904" t="s">
        <v>3613</v>
      </c>
      <c r="D146" s="904"/>
      <c r="E146" s="904"/>
      <c r="F146" s="904"/>
      <c r="G146" s="904"/>
      <c r="H146" s="904"/>
      <c r="I146" s="904"/>
      <c r="J146" s="904"/>
      <c r="K146" s="904"/>
      <c r="L146" s="904"/>
      <c r="M146" s="904"/>
      <c r="N146" s="912"/>
      <c r="R146" s="137" t="s">
        <v>3613</v>
      </c>
    </row>
    <row r="147" spans="1:22" s="132" customFormat="1" x14ac:dyDescent="0.2">
      <c r="A147" s="167"/>
      <c r="B147" s="166" t="s">
        <v>225</v>
      </c>
      <c r="C147" s="904" t="s">
        <v>255</v>
      </c>
      <c r="D147" s="904"/>
      <c r="E147" s="904"/>
      <c r="F147" s="168" t="s">
        <v>31</v>
      </c>
      <c r="G147" s="168" t="s">
        <v>31</v>
      </c>
      <c r="H147" s="168" t="s">
        <v>31</v>
      </c>
      <c r="I147" s="168" t="s">
        <v>31</v>
      </c>
      <c r="J147" s="169">
        <v>993.07</v>
      </c>
      <c r="K147" s="168" t="s">
        <v>1498</v>
      </c>
      <c r="L147" s="169">
        <v>6355.65</v>
      </c>
      <c r="M147" s="170" t="s">
        <v>31</v>
      </c>
      <c r="N147" s="171" t="s">
        <v>31</v>
      </c>
      <c r="S147" s="137" t="s">
        <v>255</v>
      </c>
    </row>
    <row r="148" spans="1:22" s="132" customFormat="1" x14ac:dyDescent="0.2">
      <c r="A148" s="167"/>
      <c r="B148" s="166" t="s">
        <v>31</v>
      </c>
      <c r="C148" s="904" t="s">
        <v>258</v>
      </c>
      <c r="D148" s="904"/>
      <c r="E148" s="904"/>
      <c r="F148" s="168" t="s">
        <v>241</v>
      </c>
      <c r="G148" s="168" t="s">
        <v>3659</v>
      </c>
      <c r="H148" s="168" t="s">
        <v>1498</v>
      </c>
      <c r="I148" s="168" t="s">
        <v>3660</v>
      </c>
      <c r="J148" s="169" t="s">
        <v>31</v>
      </c>
      <c r="K148" s="168" t="s">
        <v>31</v>
      </c>
      <c r="L148" s="169" t="s">
        <v>31</v>
      </c>
      <c r="M148" s="170" t="s">
        <v>31</v>
      </c>
      <c r="N148" s="171" t="s">
        <v>31</v>
      </c>
      <c r="T148" s="137" t="s">
        <v>258</v>
      </c>
    </row>
    <row r="149" spans="1:22" s="132" customFormat="1" x14ac:dyDescent="0.2">
      <c r="A149" s="167"/>
      <c r="B149" s="166" t="s">
        <v>31</v>
      </c>
      <c r="C149" s="917" t="s">
        <v>244</v>
      </c>
      <c r="D149" s="917"/>
      <c r="E149" s="917"/>
      <c r="F149" s="159" t="s">
        <v>31</v>
      </c>
      <c r="G149" s="159" t="s">
        <v>31</v>
      </c>
      <c r="H149" s="159" t="s">
        <v>31</v>
      </c>
      <c r="I149" s="159" t="s">
        <v>31</v>
      </c>
      <c r="J149" s="160">
        <v>993.07</v>
      </c>
      <c r="K149" s="159" t="s">
        <v>31</v>
      </c>
      <c r="L149" s="160">
        <v>6355.65</v>
      </c>
      <c r="M149" s="161" t="s">
        <v>31</v>
      </c>
      <c r="N149" s="162" t="s">
        <v>31</v>
      </c>
      <c r="U149" s="137" t="s">
        <v>244</v>
      </c>
    </row>
    <row r="150" spans="1:22" s="132" customFormat="1" x14ac:dyDescent="0.2">
      <c r="A150" s="167"/>
      <c r="B150" s="166" t="s">
        <v>31</v>
      </c>
      <c r="C150" s="904" t="s">
        <v>245</v>
      </c>
      <c r="D150" s="904"/>
      <c r="E150" s="904"/>
      <c r="F150" s="168" t="s">
        <v>31</v>
      </c>
      <c r="G150" s="168" t="s">
        <v>31</v>
      </c>
      <c r="H150" s="168" t="s">
        <v>31</v>
      </c>
      <c r="I150" s="168" t="s">
        <v>31</v>
      </c>
      <c r="J150" s="169" t="s">
        <v>31</v>
      </c>
      <c r="K150" s="168" t="s">
        <v>31</v>
      </c>
      <c r="L150" s="169">
        <v>6355.65</v>
      </c>
      <c r="M150" s="170" t="s">
        <v>31</v>
      </c>
      <c r="N150" s="171" t="s">
        <v>31</v>
      </c>
      <c r="T150" s="137" t="s">
        <v>245</v>
      </c>
    </row>
    <row r="151" spans="1:22" s="132" customFormat="1" ht="22.5" x14ac:dyDescent="0.2">
      <c r="A151" s="167"/>
      <c r="B151" s="166" t="s">
        <v>3615</v>
      </c>
      <c r="C151" s="904" t="s">
        <v>3616</v>
      </c>
      <c r="D151" s="904"/>
      <c r="E151" s="904"/>
      <c r="F151" s="168" t="s">
        <v>144</v>
      </c>
      <c r="G151" s="168" t="s">
        <v>554</v>
      </c>
      <c r="H151" s="168" t="s">
        <v>31</v>
      </c>
      <c r="I151" s="168" t="s">
        <v>554</v>
      </c>
      <c r="J151" s="169" t="s">
        <v>31</v>
      </c>
      <c r="K151" s="168" t="s">
        <v>31</v>
      </c>
      <c r="L151" s="169">
        <v>4131.17</v>
      </c>
      <c r="M151" s="170" t="s">
        <v>31</v>
      </c>
      <c r="N151" s="171" t="s">
        <v>31</v>
      </c>
      <c r="T151" s="137" t="s">
        <v>3616</v>
      </c>
    </row>
    <row r="152" spans="1:22" s="132" customFormat="1" ht="22.5" x14ac:dyDescent="0.2">
      <c r="A152" s="167"/>
      <c r="B152" s="166" t="s">
        <v>3617</v>
      </c>
      <c r="C152" s="904" t="s">
        <v>3618</v>
      </c>
      <c r="D152" s="904"/>
      <c r="E152" s="904"/>
      <c r="F152" s="168" t="s">
        <v>144</v>
      </c>
      <c r="G152" s="168" t="s">
        <v>1390</v>
      </c>
      <c r="H152" s="168" t="s">
        <v>31</v>
      </c>
      <c r="I152" s="168" t="s">
        <v>1390</v>
      </c>
      <c r="J152" s="169" t="s">
        <v>31</v>
      </c>
      <c r="K152" s="168" t="s">
        <v>31</v>
      </c>
      <c r="L152" s="169">
        <v>2542.2600000000002</v>
      </c>
      <c r="M152" s="170" t="s">
        <v>31</v>
      </c>
      <c r="N152" s="171" t="s">
        <v>31</v>
      </c>
      <c r="T152" s="137" t="s">
        <v>3618</v>
      </c>
    </row>
    <row r="153" spans="1:22" s="132" customFormat="1" x14ac:dyDescent="0.2">
      <c r="A153" s="172"/>
      <c r="B153" s="173"/>
      <c r="C153" s="918" t="s">
        <v>252</v>
      </c>
      <c r="D153" s="918"/>
      <c r="E153" s="918"/>
      <c r="F153" s="174" t="s">
        <v>31</v>
      </c>
      <c r="G153" s="174" t="s">
        <v>31</v>
      </c>
      <c r="H153" s="174" t="s">
        <v>31</v>
      </c>
      <c r="I153" s="174" t="s">
        <v>31</v>
      </c>
      <c r="J153" s="175" t="s">
        <v>31</v>
      </c>
      <c r="K153" s="174" t="s">
        <v>31</v>
      </c>
      <c r="L153" s="175">
        <v>13029.08</v>
      </c>
      <c r="M153" s="161" t="s">
        <v>31</v>
      </c>
      <c r="N153" s="176" t="s">
        <v>31</v>
      </c>
      <c r="V153" s="137" t="s">
        <v>252</v>
      </c>
    </row>
    <row r="154" spans="1:22" s="132" customFormat="1" ht="33.75" x14ac:dyDescent="0.2">
      <c r="A154" s="157" t="s">
        <v>328</v>
      </c>
      <c r="B154" s="158" t="s">
        <v>3661</v>
      </c>
      <c r="C154" s="917" t="s">
        <v>3662</v>
      </c>
      <c r="D154" s="917"/>
      <c r="E154" s="917"/>
      <c r="F154" s="159" t="s">
        <v>178</v>
      </c>
      <c r="G154" s="159" t="s">
        <v>31</v>
      </c>
      <c r="H154" s="159" t="s">
        <v>31</v>
      </c>
      <c r="I154" s="159" t="s">
        <v>256</v>
      </c>
      <c r="J154" s="160" t="s">
        <v>31</v>
      </c>
      <c r="K154" s="159" t="s">
        <v>31</v>
      </c>
      <c r="L154" s="160" t="s">
        <v>31</v>
      </c>
      <c r="M154" s="161" t="s">
        <v>31</v>
      </c>
      <c r="N154" s="162" t="s">
        <v>31</v>
      </c>
      <c r="Q154" s="137" t="s">
        <v>3662</v>
      </c>
    </row>
    <row r="155" spans="1:22" s="132" customFormat="1" ht="33.75" x14ac:dyDescent="0.2">
      <c r="A155" s="165"/>
      <c r="B155" s="166" t="s">
        <v>518</v>
      </c>
      <c r="C155" s="904" t="s">
        <v>2892</v>
      </c>
      <c r="D155" s="904"/>
      <c r="E155" s="904"/>
      <c r="F155" s="904"/>
      <c r="G155" s="904"/>
      <c r="H155" s="904"/>
      <c r="I155" s="904"/>
      <c r="J155" s="904"/>
      <c r="K155" s="904"/>
      <c r="L155" s="904"/>
      <c r="M155" s="904"/>
      <c r="N155" s="912"/>
      <c r="R155" s="137" t="s">
        <v>2892</v>
      </c>
    </row>
    <row r="156" spans="1:22" s="132" customFormat="1" ht="22.5" x14ac:dyDescent="0.2">
      <c r="A156" s="165"/>
      <c r="B156" s="166" t="s">
        <v>3611</v>
      </c>
      <c r="C156" s="904" t="s">
        <v>3612</v>
      </c>
      <c r="D156" s="904"/>
      <c r="E156" s="904"/>
      <c r="F156" s="904"/>
      <c r="G156" s="904"/>
      <c r="H156" s="904"/>
      <c r="I156" s="904"/>
      <c r="J156" s="904"/>
      <c r="K156" s="904"/>
      <c r="L156" s="904"/>
      <c r="M156" s="904"/>
      <c r="N156" s="912"/>
      <c r="R156" s="137" t="s">
        <v>3612</v>
      </c>
    </row>
    <row r="157" spans="1:22" s="132" customFormat="1" x14ac:dyDescent="0.2">
      <c r="A157" s="165"/>
      <c r="B157" s="166" t="s">
        <v>31</v>
      </c>
      <c r="C157" s="904" t="s">
        <v>3613</v>
      </c>
      <c r="D157" s="904"/>
      <c r="E157" s="904"/>
      <c r="F157" s="904"/>
      <c r="G157" s="904"/>
      <c r="H157" s="904"/>
      <c r="I157" s="904"/>
      <c r="J157" s="904"/>
      <c r="K157" s="904"/>
      <c r="L157" s="904"/>
      <c r="M157" s="904"/>
      <c r="N157" s="912"/>
      <c r="R157" s="137" t="s">
        <v>3613</v>
      </c>
    </row>
    <row r="158" spans="1:22" s="132" customFormat="1" x14ac:dyDescent="0.2">
      <c r="A158" s="167"/>
      <c r="B158" s="166" t="s">
        <v>225</v>
      </c>
      <c r="C158" s="904" t="s">
        <v>255</v>
      </c>
      <c r="D158" s="904"/>
      <c r="E158" s="904"/>
      <c r="F158" s="168" t="s">
        <v>31</v>
      </c>
      <c r="G158" s="168" t="s">
        <v>31</v>
      </c>
      <c r="H158" s="168" t="s">
        <v>31</v>
      </c>
      <c r="I158" s="168" t="s">
        <v>31</v>
      </c>
      <c r="J158" s="169">
        <v>27.44</v>
      </c>
      <c r="K158" s="168" t="s">
        <v>1498</v>
      </c>
      <c r="L158" s="169">
        <v>87.81</v>
      </c>
      <c r="M158" s="170" t="s">
        <v>31</v>
      </c>
      <c r="N158" s="171" t="s">
        <v>31</v>
      </c>
      <c r="S158" s="137" t="s">
        <v>255</v>
      </c>
    </row>
    <row r="159" spans="1:22" s="132" customFormat="1" x14ac:dyDescent="0.2">
      <c r="A159" s="167"/>
      <c r="B159" s="166" t="s">
        <v>31</v>
      </c>
      <c r="C159" s="904" t="s">
        <v>258</v>
      </c>
      <c r="D159" s="904"/>
      <c r="E159" s="904"/>
      <c r="F159" s="168" t="s">
        <v>241</v>
      </c>
      <c r="G159" s="168" t="s">
        <v>3663</v>
      </c>
      <c r="H159" s="168" t="s">
        <v>1498</v>
      </c>
      <c r="I159" s="168" t="s">
        <v>3664</v>
      </c>
      <c r="J159" s="169" t="s">
        <v>31</v>
      </c>
      <c r="K159" s="168" t="s">
        <v>31</v>
      </c>
      <c r="L159" s="169" t="s">
        <v>31</v>
      </c>
      <c r="M159" s="170" t="s">
        <v>31</v>
      </c>
      <c r="N159" s="171" t="s">
        <v>31</v>
      </c>
      <c r="T159" s="137" t="s">
        <v>258</v>
      </c>
    </row>
    <row r="160" spans="1:22" s="132" customFormat="1" x14ac:dyDescent="0.2">
      <c r="A160" s="167"/>
      <c r="B160" s="166" t="s">
        <v>31</v>
      </c>
      <c r="C160" s="917" t="s">
        <v>244</v>
      </c>
      <c r="D160" s="917"/>
      <c r="E160" s="917"/>
      <c r="F160" s="159" t="s">
        <v>31</v>
      </c>
      <c r="G160" s="159" t="s">
        <v>31</v>
      </c>
      <c r="H160" s="159" t="s">
        <v>31</v>
      </c>
      <c r="I160" s="159" t="s">
        <v>31</v>
      </c>
      <c r="J160" s="160">
        <v>27.44</v>
      </c>
      <c r="K160" s="159" t="s">
        <v>31</v>
      </c>
      <c r="L160" s="160">
        <v>87.81</v>
      </c>
      <c r="M160" s="161" t="s">
        <v>31</v>
      </c>
      <c r="N160" s="162" t="s">
        <v>31</v>
      </c>
      <c r="U160" s="137" t="s">
        <v>244</v>
      </c>
    </row>
    <row r="161" spans="1:22" s="132" customFormat="1" x14ac:dyDescent="0.2">
      <c r="A161" s="167"/>
      <c r="B161" s="166" t="s">
        <v>31</v>
      </c>
      <c r="C161" s="904" t="s">
        <v>245</v>
      </c>
      <c r="D161" s="904"/>
      <c r="E161" s="904"/>
      <c r="F161" s="168" t="s">
        <v>31</v>
      </c>
      <c r="G161" s="168" t="s">
        <v>31</v>
      </c>
      <c r="H161" s="168" t="s">
        <v>31</v>
      </c>
      <c r="I161" s="168" t="s">
        <v>31</v>
      </c>
      <c r="J161" s="169" t="s">
        <v>31</v>
      </c>
      <c r="K161" s="168" t="s">
        <v>31</v>
      </c>
      <c r="L161" s="169">
        <v>87.81</v>
      </c>
      <c r="M161" s="170" t="s">
        <v>31</v>
      </c>
      <c r="N161" s="171" t="s">
        <v>31</v>
      </c>
      <c r="T161" s="137" t="s">
        <v>245</v>
      </c>
    </row>
    <row r="162" spans="1:22" s="132" customFormat="1" ht="22.5" x14ac:dyDescent="0.2">
      <c r="A162" s="167"/>
      <c r="B162" s="166" t="s">
        <v>3615</v>
      </c>
      <c r="C162" s="904" t="s">
        <v>3616</v>
      </c>
      <c r="D162" s="904"/>
      <c r="E162" s="904"/>
      <c r="F162" s="168" t="s">
        <v>144</v>
      </c>
      <c r="G162" s="168" t="s">
        <v>554</v>
      </c>
      <c r="H162" s="168" t="s">
        <v>31</v>
      </c>
      <c r="I162" s="168" t="s">
        <v>554</v>
      </c>
      <c r="J162" s="169" t="s">
        <v>31</v>
      </c>
      <c r="K162" s="168" t="s">
        <v>31</v>
      </c>
      <c r="L162" s="169">
        <v>57.08</v>
      </c>
      <c r="M162" s="170" t="s">
        <v>31</v>
      </c>
      <c r="N162" s="171" t="s">
        <v>31</v>
      </c>
      <c r="T162" s="137" t="s">
        <v>3616</v>
      </c>
    </row>
    <row r="163" spans="1:22" s="132" customFormat="1" ht="22.5" x14ac:dyDescent="0.2">
      <c r="A163" s="167"/>
      <c r="B163" s="166" t="s">
        <v>3617</v>
      </c>
      <c r="C163" s="904" t="s">
        <v>3618</v>
      </c>
      <c r="D163" s="904"/>
      <c r="E163" s="904"/>
      <c r="F163" s="168" t="s">
        <v>144</v>
      </c>
      <c r="G163" s="168" t="s">
        <v>1390</v>
      </c>
      <c r="H163" s="168" t="s">
        <v>31</v>
      </c>
      <c r="I163" s="168" t="s">
        <v>1390</v>
      </c>
      <c r="J163" s="169" t="s">
        <v>31</v>
      </c>
      <c r="K163" s="168" t="s">
        <v>31</v>
      </c>
      <c r="L163" s="169">
        <v>35.119999999999997</v>
      </c>
      <c r="M163" s="170" t="s">
        <v>31</v>
      </c>
      <c r="N163" s="171" t="s">
        <v>31</v>
      </c>
      <c r="T163" s="137" t="s">
        <v>3618</v>
      </c>
    </row>
    <row r="164" spans="1:22" s="132" customFormat="1" x14ac:dyDescent="0.2">
      <c r="A164" s="172"/>
      <c r="B164" s="173"/>
      <c r="C164" s="918" t="s">
        <v>252</v>
      </c>
      <c r="D164" s="918"/>
      <c r="E164" s="918"/>
      <c r="F164" s="174" t="s">
        <v>31</v>
      </c>
      <c r="G164" s="174" t="s">
        <v>31</v>
      </c>
      <c r="H164" s="174" t="s">
        <v>31</v>
      </c>
      <c r="I164" s="174" t="s">
        <v>31</v>
      </c>
      <c r="J164" s="175" t="s">
        <v>31</v>
      </c>
      <c r="K164" s="174" t="s">
        <v>31</v>
      </c>
      <c r="L164" s="175">
        <v>180.01</v>
      </c>
      <c r="M164" s="161" t="s">
        <v>31</v>
      </c>
      <c r="N164" s="176" t="s">
        <v>31</v>
      </c>
      <c r="V164" s="137" t="s">
        <v>252</v>
      </c>
    </row>
    <row r="165" spans="1:22" s="132" customFormat="1" ht="33.75" x14ac:dyDescent="0.2">
      <c r="A165" s="157" t="s">
        <v>336</v>
      </c>
      <c r="B165" s="158" t="s">
        <v>3665</v>
      </c>
      <c r="C165" s="917" t="s">
        <v>3666</v>
      </c>
      <c r="D165" s="917"/>
      <c r="E165" s="917"/>
      <c r="F165" s="159" t="s">
        <v>178</v>
      </c>
      <c r="G165" s="159" t="s">
        <v>31</v>
      </c>
      <c r="H165" s="159" t="s">
        <v>31</v>
      </c>
      <c r="I165" s="159" t="s">
        <v>225</v>
      </c>
      <c r="J165" s="160" t="s">
        <v>31</v>
      </c>
      <c r="K165" s="159" t="s">
        <v>31</v>
      </c>
      <c r="L165" s="160" t="s">
        <v>31</v>
      </c>
      <c r="M165" s="161" t="s">
        <v>31</v>
      </c>
      <c r="N165" s="162" t="s">
        <v>31</v>
      </c>
      <c r="Q165" s="137" t="s">
        <v>3666</v>
      </c>
    </row>
    <row r="166" spans="1:22" s="132" customFormat="1" ht="33.75" x14ac:dyDescent="0.2">
      <c r="A166" s="165"/>
      <c r="B166" s="166" t="s">
        <v>518</v>
      </c>
      <c r="C166" s="904" t="s">
        <v>2892</v>
      </c>
      <c r="D166" s="904"/>
      <c r="E166" s="904"/>
      <c r="F166" s="904"/>
      <c r="G166" s="904"/>
      <c r="H166" s="904"/>
      <c r="I166" s="904"/>
      <c r="J166" s="904"/>
      <c r="K166" s="904"/>
      <c r="L166" s="904"/>
      <c r="M166" s="904"/>
      <c r="N166" s="912"/>
      <c r="R166" s="137" t="s">
        <v>2892</v>
      </c>
    </row>
    <row r="167" spans="1:22" s="132" customFormat="1" ht="22.5" x14ac:dyDescent="0.2">
      <c r="A167" s="165"/>
      <c r="B167" s="166" t="s">
        <v>3611</v>
      </c>
      <c r="C167" s="904" t="s">
        <v>3612</v>
      </c>
      <c r="D167" s="904"/>
      <c r="E167" s="904"/>
      <c r="F167" s="904"/>
      <c r="G167" s="904"/>
      <c r="H167" s="904"/>
      <c r="I167" s="904"/>
      <c r="J167" s="904"/>
      <c r="K167" s="904"/>
      <c r="L167" s="904"/>
      <c r="M167" s="904"/>
      <c r="N167" s="912"/>
      <c r="R167" s="137" t="s">
        <v>3612</v>
      </c>
    </row>
    <row r="168" spans="1:22" s="132" customFormat="1" x14ac:dyDescent="0.2">
      <c r="A168" s="165"/>
      <c r="B168" s="166" t="s">
        <v>31</v>
      </c>
      <c r="C168" s="904" t="s">
        <v>3613</v>
      </c>
      <c r="D168" s="904"/>
      <c r="E168" s="904"/>
      <c r="F168" s="904"/>
      <c r="G168" s="904"/>
      <c r="H168" s="904"/>
      <c r="I168" s="904"/>
      <c r="J168" s="904"/>
      <c r="K168" s="904"/>
      <c r="L168" s="904"/>
      <c r="M168" s="904"/>
      <c r="N168" s="912"/>
      <c r="R168" s="137" t="s">
        <v>3613</v>
      </c>
    </row>
    <row r="169" spans="1:22" s="132" customFormat="1" x14ac:dyDescent="0.2">
      <c r="A169" s="167"/>
      <c r="B169" s="166" t="s">
        <v>225</v>
      </c>
      <c r="C169" s="904" t="s">
        <v>255</v>
      </c>
      <c r="D169" s="904"/>
      <c r="E169" s="904"/>
      <c r="F169" s="168" t="s">
        <v>31</v>
      </c>
      <c r="G169" s="168" t="s">
        <v>31</v>
      </c>
      <c r="H169" s="168" t="s">
        <v>31</v>
      </c>
      <c r="I169" s="168" t="s">
        <v>31</v>
      </c>
      <c r="J169" s="169">
        <v>54.87</v>
      </c>
      <c r="K169" s="168" t="s">
        <v>1498</v>
      </c>
      <c r="L169" s="169">
        <v>43.9</v>
      </c>
      <c r="M169" s="170" t="s">
        <v>31</v>
      </c>
      <c r="N169" s="171" t="s">
        <v>31</v>
      </c>
      <c r="S169" s="137" t="s">
        <v>255</v>
      </c>
    </row>
    <row r="170" spans="1:22" s="132" customFormat="1" x14ac:dyDescent="0.2">
      <c r="A170" s="167"/>
      <c r="B170" s="166" t="s">
        <v>31</v>
      </c>
      <c r="C170" s="904" t="s">
        <v>258</v>
      </c>
      <c r="D170" s="904"/>
      <c r="E170" s="904"/>
      <c r="F170" s="168" t="s">
        <v>241</v>
      </c>
      <c r="G170" s="168" t="s">
        <v>3667</v>
      </c>
      <c r="H170" s="168" t="s">
        <v>1498</v>
      </c>
      <c r="I170" s="168" t="s">
        <v>3668</v>
      </c>
      <c r="J170" s="169" t="s">
        <v>31</v>
      </c>
      <c r="K170" s="168" t="s">
        <v>31</v>
      </c>
      <c r="L170" s="169" t="s">
        <v>31</v>
      </c>
      <c r="M170" s="170" t="s">
        <v>31</v>
      </c>
      <c r="N170" s="171" t="s">
        <v>31</v>
      </c>
      <c r="T170" s="137" t="s">
        <v>258</v>
      </c>
    </row>
    <row r="171" spans="1:22" s="132" customFormat="1" x14ac:dyDescent="0.2">
      <c r="A171" s="167"/>
      <c r="B171" s="166" t="s">
        <v>31</v>
      </c>
      <c r="C171" s="917" t="s">
        <v>244</v>
      </c>
      <c r="D171" s="917"/>
      <c r="E171" s="917"/>
      <c r="F171" s="159" t="s">
        <v>31</v>
      </c>
      <c r="G171" s="159" t="s">
        <v>31</v>
      </c>
      <c r="H171" s="159" t="s">
        <v>31</v>
      </c>
      <c r="I171" s="159" t="s">
        <v>31</v>
      </c>
      <c r="J171" s="160">
        <v>54.87</v>
      </c>
      <c r="K171" s="159" t="s">
        <v>31</v>
      </c>
      <c r="L171" s="160">
        <v>43.9</v>
      </c>
      <c r="M171" s="161" t="s">
        <v>31</v>
      </c>
      <c r="N171" s="162" t="s">
        <v>31</v>
      </c>
      <c r="U171" s="137" t="s">
        <v>244</v>
      </c>
    </row>
    <row r="172" spans="1:22" s="132" customFormat="1" x14ac:dyDescent="0.2">
      <c r="A172" s="167"/>
      <c r="B172" s="166" t="s">
        <v>31</v>
      </c>
      <c r="C172" s="904" t="s">
        <v>245</v>
      </c>
      <c r="D172" s="904"/>
      <c r="E172" s="904"/>
      <c r="F172" s="168" t="s">
        <v>31</v>
      </c>
      <c r="G172" s="168" t="s">
        <v>31</v>
      </c>
      <c r="H172" s="168" t="s">
        <v>31</v>
      </c>
      <c r="I172" s="168" t="s">
        <v>31</v>
      </c>
      <c r="J172" s="169" t="s">
        <v>31</v>
      </c>
      <c r="K172" s="168" t="s">
        <v>31</v>
      </c>
      <c r="L172" s="169">
        <v>43.9</v>
      </c>
      <c r="M172" s="170" t="s">
        <v>31</v>
      </c>
      <c r="N172" s="171" t="s">
        <v>31</v>
      </c>
      <c r="T172" s="137" t="s">
        <v>245</v>
      </c>
    </row>
    <row r="173" spans="1:22" s="132" customFormat="1" ht="22.5" x14ac:dyDescent="0.2">
      <c r="A173" s="167"/>
      <c r="B173" s="166" t="s">
        <v>3615</v>
      </c>
      <c r="C173" s="904" t="s">
        <v>3616</v>
      </c>
      <c r="D173" s="904"/>
      <c r="E173" s="904"/>
      <c r="F173" s="168" t="s">
        <v>144</v>
      </c>
      <c r="G173" s="168" t="s">
        <v>554</v>
      </c>
      <c r="H173" s="168" t="s">
        <v>31</v>
      </c>
      <c r="I173" s="168" t="s">
        <v>554</v>
      </c>
      <c r="J173" s="169" t="s">
        <v>31</v>
      </c>
      <c r="K173" s="168" t="s">
        <v>31</v>
      </c>
      <c r="L173" s="169">
        <v>28.54</v>
      </c>
      <c r="M173" s="170" t="s">
        <v>31</v>
      </c>
      <c r="N173" s="171" t="s">
        <v>31</v>
      </c>
      <c r="T173" s="137" t="s">
        <v>3616</v>
      </c>
    </row>
    <row r="174" spans="1:22" s="132" customFormat="1" ht="22.5" x14ac:dyDescent="0.2">
      <c r="A174" s="167"/>
      <c r="B174" s="166" t="s">
        <v>3617</v>
      </c>
      <c r="C174" s="904" t="s">
        <v>3618</v>
      </c>
      <c r="D174" s="904"/>
      <c r="E174" s="904"/>
      <c r="F174" s="168" t="s">
        <v>144</v>
      </c>
      <c r="G174" s="168" t="s">
        <v>1390</v>
      </c>
      <c r="H174" s="168" t="s">
        <v>31</v>
      </c>
      <c r="I174" s="168" t="s">
        <v>1390</v>
      </c>
      <c r="J174" s="169" t="s">
        <v>31</v>
      </c>
      <c r="K174" s="168" t="s">
        <v>31</v>
      </c>
      <c r="L174" s="169">
        <v>17.559999999999999</v>
      </c>
      <c r="M174" s="170" t="s">
        <v>31</v>
      </c>
      <c r="N174" s="171" t="s">
        <v>31</v>
      </c>
      <c r="T174" s="137" t="s">
        <v>3618</v>
      </c>
    </row>
    <row r="175" spans="1:22" s="132" customFormat="1" x14ac:dyDescent="0.2">
      <c r="A175" s="172"/>
      <c r="B175" s="173"/>
      <c r="C175" s="918" t="s">
        <v>252</v>
      </c>
      <c r="D175" s="918"/>
      <c r="E175" s="918"/>
      <c r="F175" s="174" t="s">
        <v>31</v>
      </c>
      <c r="G175" s="174" t="s">
        <v>31</v>
      </c>
      <c r="H175" s="174" t="s">
        <v>31</v>
      </c>
      <c r="I175" s="174" t="s">
        <v>31</v>
      </c>
      <c r="J175" s="175" t="s">
        <v>31</v>
      </c>
      <c r="K175" s="174" t="s">
        <v>31</v>
      </c>
      <c r="L175" s="175">
        <v>90</v>
      </c>
      <c r="M175" s="161" t="s">
        <v>31</v>
      </c>
      <c r="N175" s="176" t="s">
        <v>31</v>
      </c>
      <c r="V175" s="137" t="s">
        <v>252</v>
      </c>
    </row>
    <row r="176" spans="1:22" s="132" customFormat="1" ht="33.75" x14ac:dyDescent="0.2">
      <c r="A176" s="157" t="s">
        <v>341</v>
      </c>
      <c r="B176" s="158" t="s">
        <v>3669</v>
      </c>
      <c r="C176" s="917" t="s">
        <v>3670</v>
      </c>
      <c r="D176" s="917"/>
      <c r="E176" s="917"/>
      <c r="F176" s="159" t="s">
        <v>3671</v>
      </c>
      <c r="G176" s="159" t="s">
        <v>31</v>
      </c>
      <c r="H176" s="159" t="s">
        <v>31</v>
      </c>
      <c r="I176" s="159" t="s">
        <v>304</v>
      </c>
      <c r="J176" s="160" t="s">
        <v>31</v>
      </c>
      <c r="K176" s="159" t="s">
        <v>31</v>
      </c>
      <c r="L176" s="160" t="s">
        <v>31</v>
      </c>
      <c r="M176" s="161" t="s">
        <v>31</v>
      </c>
      <c r="N176" s="162" t="s">
        <v>31</v>
      </c>
      <c r="Q176" s="137" t="s">
        <v>3670</v>
      </c>
    </row>
    <row r="177" spans="1:22" s="132" customFormat="1" ht="33.75" x14ac:dyDescent="0.2">
      <c r="A177" s="165"/>
      <c r="B177" s="166" t="s">
        <v>518</v>
      </c>
      <c r="C177" s="904" t="s">
        <v>2892</v>
      </c>
      <c r="D177" s="904"/>
      <c r="E177" s="904"/>
      <c r="F177" s="904"/>
      <c r="G177" s="904"/>
      <c r="H177" s="904"/>
      <c r="I177" s="904"/>
      <c r="J177" s="904"/>
      <c r="K177" s="904"/>
      <c r="L177" s="904"/>
      <c r="M177" s="904"/>
      <c r="N177" s="912"/>
      <c r="R177" s="137" t="s">
        <v>2892</v>
      </c>
    </row>
    <row r="178" spans="1:22" s="132" customFormat="1" ht="22.5" x14ac:dyDescent="0.2">
      <c r="A178" s="165"/>
      <c r="B178" s="166" t="s">
        <v>3611</v>
      </c>
      <c r="C178" s="904" t="s">
        <v>3612</v>
      </c>
      <c r="D178" s="904"/>
      <c r="E178" s="904"/>
      <c r="F178" s="904"/>
      <c r="G178" s="904"/>
      <c r="H178" s="904"/>
      <c r="I178" s="904"/>
      <c r="J178" s="904"/>
      <c r="K178" s="904"/>
      <c r="L178" s="904"/>
      <c r="M178" s="904"/>
      <c r="N178" s="912"/>
      <c r="R178" s="137" t="s">
        <v>3612</v>
      </c>
    </row>
    <row r="179" spans="1:22" s="132" customFormat="1" x14ac:dyDescent="0.2">
      <c r="A179" s="165"/>
      <c r="B179" s="166" t="s">
        <v>31</v>
      </c>
      <c r="C179" s="904" t="s">
        <v>3613</v>
      </c>
      <c r="D179" s="904"/>
      <c r="E179" s="904"/>
      <c r="F179" s="904"/>
      <c r="G179" s="904"/>
      <c r="H179" s="904"/>
      <c r="I179" s="904"/>
      <c r="J179" s="904"/>
      <c r="K179" s="904"/>
      <c r="L179" s="904"/>
      <c r="M179" s="904"/>
      <c r="N179" s="912"/>
      <c r="R179" s="137" t="s">
        <v>3613</v>
      </c>
    </row>
    <row r="180" spans="1:22" s="132" customFormat="1" x14ac:dyDescent="0.2">
      <c r="A180" s="167"/>
      <c r="B180" s="166" t="s">
        <v>225</v>
      </c>
      <c r="C180" s="904" t="s">
        <v>255</v>
      </c>
      <c r="D180" s="904"/>
      <c r="E180" s="904"/>
      <c r="F180" s="168" t="s">
        <v>31</v>
      </c>
      <c r="G180" s="168" t="s">
        <v>31</v>
      </c>
      <c r="H180" s="168" t="s">
        <v>31</v>
      </c>
      <c r="I180" s="168" t="s">
        <v>31</v>
      </c>
      <c r="J180" s="169">
        <v>11.69</v>
      </c>
      <c r="K180" s="168" t="s">
        <v>1498</v>
      </c>
      <c r="L180" s="169">
        <v>65.459999999999994</v>
      </c>
      <c r="M180" s="170" t="s">
        <v>31</v>
      </c>
      <c r="N180" s="171" t="s">
        <v>31</v>
      </c>
      <c r="S180" s="137" t="s">
        <v>255</v>
      </c>
    </row>
    <row r="181" spans="1:22" s="132" customFormat="1" x14ac:dyDescent="0.2">
      <c r="A181" s="167"/>
      <c r="B181" s="166" t="s">
        <v>31</v>
      </c>
      <c r="C181" s="904" t="s">
        <v>258</v>
      </c>
      <c r="D181" s="904"/>
      <c r="E181" s="904"/>
      <c r="F181" s="168" t="s">
        <v>241</v>
      </c>
      <c r="G181" s="168" t="s">
        <v>225</v>
      </c>
      <c r="H181" s="168" t="s">
        <v>1498</v>
      </c>
      <c r="I181" s="168" t="s">
        <v>3672</v>
      </c>
      <c r="J181" s="169" t="s">
        <v>31</v>
      </c>
      <c r="K181" s="168" t="s">
        <v>31</v>
      </c>
      <c r="L181" s="169" t="s">
        <v>31</v>
      </c>
      <c r="M181" s="170" t="s">
        <v>31</v>
      </c>
      <c r="N181" s="171" t="s">
        <v>31</v>
      </c>
      <c r="T181" s="137" t="s">
        <v>258</v>
      </c>
    </row>
    <row r="182" spans="1:22" s="132" customFormat="1" x14ac:dyDescent="0.2">
      <c r="A182" s="167"/>
      <c r="B182" s="166" t="s">
        <v>31</v>
      </c>
      <c r="C182" s="917" t="s">
        <v>244</v>
      </c>
      <c r="D182" s="917"/>
      <c r="E182" s="917"/>
      <c r="F182" s="159" t="s">
        <v>31</v>
      </c>
      <c r="G182" s="159" t="s">
        <v>31</v>
      </c>
      <c r="H182" s="159" t="s">
        <v>31</v>
      </c>
      <c r="I182" s="159" t="s">
        <v>31</v>
      </c>
      <c r="J182" s="160">
        <v>11.69</v>
      </c>
      <c r="K182" s="159" t="s">
        <v>31</v>
      </c>
      <c r="L182" s="160">
        <v>65.459999999999994</v>
      </c>
      <c r="M182" s="161" t="s">
        <v>31</v>
      </c>
      <c r="N182" s="162" t="s">
        <v>31</v>
      </c>
      <c r="U182" s="137" t="s">
        <v>244</v>
      </c>
    </row>
    <row r="183" spans="1:22" s="132" customFormat="1" x14ac:dyDescent="0.2">
      <c r="A183" s="167"/>
      <c r="B183" s="166" t="s">
        <v>31</v>
      </c>
      <c r="C183" s="904" t="s">
        <v>245</v>
      </c>
      <c r="D183" s="904"/>
      <c r="E183" s="904"/>
      <c r="F183" s="168" t="s">
        <v>31</v>
      </c>
      <c r="G183" s="168" t="s">
        <v>31</v>
      </c>
      <c r="H183" s="168" t="s">
        <v>31</v>
      </c>
      <c r="I183" s="168" t="s">
        <v>31</v>
      </c>
      <c r="J183" s="169" t="s">
        <v>31</v>
      </c>
      <c r="K183" s="168" t="s">
        <v>31</v>
      </c>
      <c r="L183" s="169">
        <v>65.459999999999994</v>
      </c>
      <c r="M183" s="170" t="s">
        <v>31</v>
      </c>
      <c r="N183" s="171" t="s">
        <v>31</v>
      </c>
      <c r="T183" s="137" t="s">
        <v>245</v>
      </c>
    </row>
    <row r="184" spans="1:22" s="132" customFormat="1" ht="22.5" x14ac:dyDescent="0.2">
      <c r="A184" s="167"/>
      <c r="B184" s="166" t="s">
        <v>3615</v>
      </c>
      <c r="C184" s="904" t="s">
        <v>3616</v>
      </c>
      <c r="D184" s="904"/>
      <c r="E184" s="904"/>
      <c r="F184" s="168" t="s">
        <v>144</v>
      </c>
      <c r="G184" s="168" t="s">
        <v>554</v>
      </c>
      <c r="H184" s="168" t="s">
        <v>31</v>
      </c>
      <c r="I184" s="168" t="s">
        <v>554</v>
      </c>
      <c r="J184" s="169" t="s">
        <v>31</v>
      </c>
      <c r="K184" s="168" t="s">
        <v>31</v>
      </c>
      <c r="L184" s="169">
        <v>42.55</v>
      </c>
      <c r="M184" s="170" t="s">
        <v>31</v>
      </c>
      <c r="N184" s="171" t="s">
        <v>31</v>
      </c>
      <c r="T184" s="137" t="s">
        <v>3616</v>
      </c>
    </row>
    <row r="185" spans="1:22" s="132" customFormat="1" ht="22.5" x14ac:dyDescent="0.2">
      <c r="A185" s="167"/>
      <c r="B185" s="166" t="s">
        <v>3617</v>
      </c>
      <c r="C185" s="904" t="s">
        <v>3618</v>
      </c>
      <c r="D185" s="904"/>
      <c r="E185" s="904"/>
      <c r="F185" s="168" t="s">
        <v>144</v>
      </c>
      <c r="G185" s="168" t="s">
        <v>1390</v>
      </c>
      <c r="H185" s="168" t="s">
        <v>31</v>
      </c>
      <c r="I185" s="168" t="s">
        <v>1390</v>
      </c>
      <c r="J185" s="169" t="s">
        <v>31</v>
      </c>
      <c r="K185" s="168" t="s">
        <v>31</v>
      </c>
      <c r="L185" s="169">
        <v>26.18</v>
      </c>
      <c r="M185" s="170" t="s">
        <v>31</v>
      </c>
      <c r="N185" s="171" t="s">
        <v>31</v>
      </c>
      <c r="T185" s="137" t="s">
        <v>3618</v>
      </c>
    </row>
    <row r="186" spans="1:22" s="132" customFormat="1" x14ac:dyDescent="0.2">
      <c r="A186" s="172"/>
      <c r="B186" s="173"/>
      <c r="C186" s="918" t="s">
        <v>252</v>
      </c>
      <c r="D186" s="918"/>
      <c r="E186" s="918"/>
      <c r="F186" s="174" t="s">
        <v>31</v>
      </c>
      <c r="G186" s="174" t="s">
        <v>31</v>
      </c>
      <c r="H186" s="174" t="s">
        <v>31</v>
      </c>
      <c r="I186" s="174" t="s">
        <v>31</v>
      </c>
      <c r="J186" s="175" t="s">
        <v>31</v>
      </c>
      <c r="K186" s="174" t="s">
        <v>31</v>
      </c>
      <c r="L186" s="175">
        <v>134.19</v>
      </c>
      <c r="M186" s="161" t="s">
        <v>31</v>
      </c>
      <c r="N186" s="176" t="s">
        <v>31</v>
      </c>
      <c r="V186" s="137" t="s">
        <v>252</v>
      </c>
    </row>
    <row r="187" spans="1:22" s="132" customFormat="1" ht="33.75" x14ac:dyDescent="0.2">
      <c r="A187" s="157" t="s">
        <v>344</v>
      </c>
      <c r="B187" s="158" t="s">
        <v>3673</v>
      </c>
      <c r="C187" s="917" t="s">
        <v>3674</v>
      </c>
      <c r="D187" s="917"/>
      <c r="E187" s="917"/>
      <c r="F187" s="159" t="s">
        <v>178</v>
      </c>
      <c r="G187" s="159" t="s">
        <v>31</v>
      </c>
      <c r="H187" s="159" t="s">
        <v>31</v>
      </c>
      <c r="I187" s="159" t="s">
        <v>304</v>
      </c>
      <c r="J187" s="160" t="s">
        <v>31</v>
      </c>
      <c r="K187" s="159" t="s">
        <v>31</v>
      </c>
      <c r="L187" s="160" t="s">
        <v>31</v>
      </c>
      <c r="M187" s="161" t="s">
        <v>31</v>
      </c>
      <c r="N187" s="162" t="s">
        <v>31</v>
      </c>
      <c r="Q187" s="137" t="s">
        <v>3674</v>
      </c>
    </row>
    <row r="188" spans="1:22" s="132" customFormat="1" ht="33.75" x14ac:dyDescent="0.2">
      <c r="A188" s="165"/>
      <c r="B188" s="166" t="s">
        <v>518</v>
      </c>
      <c r="C188" s="904" t="s">
        <v>2892</v>
      </c>
      <c r="D188" s="904"/>
      <c r="E188" s="904"/>
      <c r="F188" s="904"/>
      <c r="G188" s="904"/>
      <c r="H188" s="904"/>
      <c r="I188" s="904"/>
      <c r="J188" s="904"/>
      <c r="K188" s="904"/>
      <c r="L188" s="904"/>
      <c r="M188" s="904"/>
      <c r="N188" s="912"/>
      <c r="R188" s="137" t="s">
        <v>2892</v>
      </c>
    </row>
    <row r="189" spans="1:22" s="132" customFormat="1" ht="22.5" x14ac:dyDescent="0.2">
      <c r="A189" s="165"/>
      <c r="B189" s="166" t="s">
        <v>3611</v>
      </c>
      <c r="C189" s="904" t="s">
        <v>3612</v>
      </c>
      <c r="D189" s="904"/>
      <c r="E189" s="904"/>
      <c r="F189" s="904"/>
      <c r="G189" s="904"/>
      <c r="H189" s="904"/>
      <c r="I189" s="904"/>
      <c r="J189" s="904"/>
      <c r="K189" s="904"/>
      <c r="L189" s="904"/>
      <c r="M189" s="904"/>
      <c r="N189" s="912"/>
      <c r="R189" s="137" t="s">
        <v>3612</v>
      </c>
    </row>
    <row r="190" spans="1:22" s="132" customFormat="1" x14ac:dyDescent="0.2">
      <c r="A190" s="165"/>
      <c r="B190" s="166" t="s">
        <v>31</v>
      </c>
      <c r="C190" s="904" t="s">
        <v>3613</v>
      </c>
      <c r="D190" s="904"/>
      <c r="E190" s="904"/>
      <c r="F190" s="904"/>
      <c r="G190" s="904"/>
      <c r="H190" s="904"/>
      <c r="I190" s="904"/>
      <c r="J190" s="904"/>
      <c r="K190" s="904"/>
      <c r="L190" s="904"/>
      <c r="M190" s="904"/>
      <c r="N190" s="912"/>
      <c r="R190" s="137" t="s">
        <v>3613</v>
      </c>
    </row>
    <row r="191" spans="1:22" s="132" customFormat="1" x14ac:dyDescent="0.2">
      <c r="A191" s="167"/>
      <c r="B191" s="166" t="s">
        <v>225</v>
      </c>
      <c r="C191" s="904" t="s">
        <v>255</v>
      </c>
      <c r="D191" s="904"/>
      <c r="E191" s="904"/>
      <c r="F191" s="168" t="s">
        <v>31</v>
      </c>
      <c r="G191" s="168" t="s">
        <v>31</v>
      </c>
      <c r="H191" s="168" t="s">
        <v>31</v>
      </c>
      <c r="I191" s="168" t="s">
        <v>31</v>
      </c>
      <c r="J191" s="169">
        <v>32.67</v>
      </c>
      <c r="K191" s="168" t="s">
        <v>1498</v>
      </c>
      <c r="L191" s="169">
        <v>182.95</v>
      </c>
      <c r="M191" s="170" t="s">
        <v>31</v>
      </c>
      <c r="N191" s="171" t="s">
        <v>31</v>
      </c>
      <c r="S191" s="137" t="s">
        <v>255</v>
      </c>
    </row>
    <row r="192" spans="1:22" s="132" customFormat="1" x14ac:dyDescent="0.2">
      <c r="A192" s="167"/>
      <c r="B192" s="166" t="s">
        <v>31</v>
      </c>
      <c r="C192" s="904" t="s">
        <v>258</v>
      </c>
      <c r="D192" s="904"/>
      <c r="E192" s="904"/>
      <c r="F192" s="168" t="s">
        <v>241</v>
      </c>
      <c r="G192" s="168" t="s">
        <v>3675</v>
      </c>
      <c r="H192" s="168" t="s">
        <v>1498</v>
      </c>
      <c r="I192" s="168" t="s">
        <v>3676</v>
      </c>
      <c r="J192" s="169" t="s">
        <v>31</v>
      </c>
      <c r="K192" s="168" t="s">
        <v>31</v>
      </c>
      <c r="L192" s="169" t="s">
        <v>31</v>
      </c>
      <c r="M192" s="170" t="s">
        <v>31</v>
      </c>
      <c r="N192" s="171" t="s">
        <v>31</v>
      </c>
      <c r="T192" s="137" t="s">
        <v>258</v>
      </c>
    </row>
    <row r="193" spans="1:22" s="132" customFormat="1" x14ac:dyDescent="0.2">
      <c r="A193" s="167"/>
      <c r="B193" s="166" t="s">
        <v>31</v>
      </c>
      <c r="C193" s="917" t="s">
        <v>244</v>
      </c>
      <c r="D193" s="917"/>
      <c r="E193" s="917"/>
      <c r="F193" s="159" t="s">
        <v>31</v>
      </c>
      <c r="G193" s="159" t="s">
        <v>31</v>
      </c>
      <c r="H193" s="159" t="s">
        <v>31</v>
      </c>
      <c r="I193" s="159" t="s">
        <v>31</v>
      </c>
      <c r="J193" s="160">
        <v>32.67</v>
      </c>
      <c r="K193" s="159" t="s">
        <v>31</v>
      </c>
      <c r="L193" s="160">
        <v>182.95</v>
      </c>
      <c r="M193" s="161" t="s">
        <v>31</v>
      </c>
      <c r="N193" s="162" t="s">
        <v>31</v>
      </c>
      <c r="U193" s="137" t="s">
        <v>244</v>
      </c>
    </row>
    <row r="194" spans="1:22" s="132" customFormat="1" x14ac:dyDescent="0.2">
      <c r="A194" s="167"/>
      <c r="B194" s="166" t="s">
        <v>31</v>
      </c>
      <c r="C194" s="904" t="s">
        <v>245</v>
      </c>
      <c r="D194" s="904"/>
      <c r="E194" s="904"/>
      <c r="F194" s="168" t="s">
        <v>31</v>
      </c>
      <c r="G194" s="168" t="s">
        <v>31</v>
      </c>
      <c r="H194" s="168" t="s">
        <v>31</v>
      </c>
      <c r="I194" s="168" t="s">
        <v>31</v>
      </c>
      <c r="J194" s="169" t="s">
        <v>31</v>
      </c>
      <c r="K194" s="168" t="s">
        <v>31</v>
      </c>
      <c r="L194" s="169">
        <v>182.95</v>
      </c>
      <c r="M194" s="170" t="s">
        <v>31</v>
      </c>
      <c r="N194" s="171" t="s">
        <v>31</v>
      </c>
      <c r="T194" s="137" t="s">
        <v>245</v>
      </c>
    </row>
    <row r="195" spans="1:22" s="132" customFormat="1" ht="22.5" x14ac:dyDescent="0.2">
      <c r="A195" s="167"/>
      <c r="B195" s="166" t="s">
        <v>3615</v>
      </c>
      <c r="C195" s="904" t="s">
        <v>3616</v>
      </c>
      <c r="D195" s="904"/>
      <c r="E195" s="904"/>
      <c r="F195" s="168" t="s">
        <v>144</v>
      </c>
      <c r="G195" s="168" t="s">
        <v>554</v>
      </c>
      <c r="H195" s="168" t="s">
        <v>31</v>
      </c>
      <c r="I195" s="168" t="s">
        <v>554</v>
      </c>
      <c r="J195" s="169" t="s">
        <v>31</v>
      </c>
      <c r="K195" s="168" t="s">
        <v>31</v>
      </c>
      <c r="L195" s="169">
        <v>118.92</v>
      </c>
      <c r="M195" s="170" t="s">
        <v>31</v>
      </c>
      <c r="N195" s="171" t="s">
        <v>31</v>
      </c>
      <c r="T195" s="137" t="s">
        <v>3616</v>
      </c>
    </row>
    <row r="196" spans="1:22" s="132" customFormat="1" ht="22.5" x14ac:dyDescent="0.2">
      <c r="A196" s="167"/>
      <c r="B196" s="166" t="s">
        <v>3617</v>
      </c>
      <c r="C196" s="904" t="s">
        <v>3618</v>
      </c>
      <c r="D196" s="904"/>
      <c r="E196" s="904"/>
      <c r="F196" s="168" t="s">
        <v>144</v>
      </c>
      <c r="G196" s="168" t="s">
        <v>1390</v>
      </c>
      <c r="H196" s="168" t="s">
        <v>31</v>
      </c>
      <c r="I196" s="168" t="s">
        <v>1390</v>
      </c>
      <c r="J196" s="169" t="s">
        <v>31</v>
      </c>
      <c r="K196" s="168" t="s">
        <v>31</v>
      </c>
      <c r="L196" s="169">
        <v>73.180000000000007</v>
      </c>
      <c r="M196" s="170" t="s">
        <v>31</v>
      </c>
      <c r="N196" s="171" t="s">
        <v>31</v>
      </c>
      <c r="T196" s="137" t="s">
        <v>3618</v>
      </c>
    </row>
    <row r="197" spans="1:22" s="132" customFormat="1" x14ac:dyDescent="0.2">
      <c r="A197" s="172"/>
      <c r="B197" s="173"/>
      <c r="C197" s="918" t="s">
        <v>252</v>
      </c>
      <c r="D197" s="918"/>
      <c r="E197" s="918"/>
      <c r="F197" s="174" t="s">
        <v>31</v>
      </c>
      <c r="G197" s="174" t="s">
        <v>31</v>
      </c>
      <c r="H197" s="174" t="s">
        <v>31</v>
      </c>
      <c r="I197" s="174" t="s">
        <v>31</v>
      </c>
      <c r="J197" s="175" t="s">
        <v>31</v>
      </c>
      <c r="K197" s="174" t="s">
        <v>31</v>
      </c>
      <c r="L197" s="175">
        <v>375.05</v>
      </c>
      <c r="M197" s="161" t="s">
        <v>31</v>
      </c>
      <c r="N197" s="176" t="s">
        <v>31</v>
      </c>
      <c r="V197" s="137" t="s">
        <v>252</v>
      </c>
    </row>
    <row r="198" spans="1:22" s="132" customFormat="1" ht="33.75" x14ac:dyDescent="0.2">
      <c r="A198" s="157" t="s">
        <v>346</v>
      </c>
      <c r="B198" s="158" t="s">
        <v>3677</v>
      </c>
      <c r="C198" s="917" t="s">
        <v>3678</v>
      </c>
      <c r="D198" s="917"/>
      <c r="E198" s="917"/>
      <c r="F198" s="159" t="s">
        <v>178</v>
      </c>
      <c r="G198" s="159" t="s">
        <v>31</v>
      </c>
      <c r="H198" s="159" t="s">
        <v>31</v>
      </c>
      <c r="I198" s="159" t="s">
        <v>318</v>
      </c>
      <c r="J198" s="160" t="s">
        <v>31</v>
      </c>
      <c r="K198" s="159" t="s">
        <v>31</v>
      </c>
      <c r="L198" s="160" t="s">
        <v>31</v>
      </c>
      <c r="M198" s="161" t="s">
        <v>31</v>
      </c>
      <c r="N198" s="162" t="s">
        <v>31</v>
      </c>
      <c r="Q198" s="137" t="s">
        <v>3678</v>
      </c>
    </row>
    <row r="199" spans="1:22" s="132" customFormat="1" ht="33.75" x14ac:dyDescent="0.2">
      <c r="A199" s="165"/>
      <c r="B199" s="166" t="s">
        <v>518</v>
      </c>
      <c r="C199" s="904" t="s">
        <v>2892</v>
      </c>
      <c r="D199" s="904"/>
      <c r="E199" s="904"/>
      <c r="F199" s="904"/>
      <c r="G199" s="904"/>
      <c r="H199" s="904"/>
      <c r="I199" s="904"/>
      <c r="J199" s="904"/>
      <c r="K199" s="904"/>
      <c r="L199" s="904"/>
      <c r="M199" s="904"/>
      <c r="N199" s="912"/>
      <c r="R199" s="137" t="s">
        <v>2892</v>
      </c>
    </row>
    <row r="200" spans="1:22" s="132" customFormat="1" ht="22.5" x14ac:dyDescent="0.2">
      <c r="A200" s="165"/>
      <c r="B200" s="166" t="s">
        <v>3611</v>
      </c>
      <c r="C200" s="904" t="s">
        <v>3612</v>
      </c>
      <c r="D200" s="904"/>
      <c r="E200" s="904"/>
      <c r="F200" s="904"/>
      <c r="G200" s="904"/>
      <c r="H200" s="904"/>
      <c r="I200" s="904"/>
      <c r="J200" s="904"/>
      <c r="K200" s="904"/>
      <c r="L200" s="904"/>
      <c r="M200" s="904"/>
      <c r="N200" s="912"/>
      <c r="R200" s="137" t="s">
        <v>3612</v>
      </c>
    </row>
    <row r="201" spans="1:22" s="132" customFormat="1" x14ac:dyDescent="0.2">
      <c r="A201" s="165"/>
      <c r="B201" s="166" t="s">
        <v>31</v>
      </c>
      <c r="C201" s="904" t="s">
        <v>3613</v>
      </c>
      <c r="D201" s="904"/>
      <c r="E201" s="904"/>
      <c r="F201" s="904"/>
      <c r="G201" s="904"/>
      <c r="H201" s="904"/>
      <c r="I201" s="904"/>
      <c r="J201" s="904"/>
      <c r="K201" s="904"/>
      <c r="L201" s="904"/>
      <c r="M201" s="904"/>
      <c r="N201" s="912"/>
      <c r="R201" s="137" t="s">
        <v>3613</v>
      </c>
    </row>
    <row r="202" spans="1:22" s="132" customFormat="1" x14ac:dyDescent="0.2">
      <c r="A202" s="167"/>
      <c r="B202" s="166" t="s">
        <v>225</v>
      </c>
      <c r="C202" s="904" t="s">
        <v>255</v>
      </c>
      <c r="D202" s="904"/>
      <c r="E202" s="904"/>
      <c r="F202" s="168" t="s">
        <v>31</v>
      </c>
      <c r="G202" s="168" t="s">
        <v>31</v>
      </c>
      <c r="H202" s="168" t="s">
        <v>31</v>
      </c>
      <c r="I202" s="168" t="s">
        <v>31</v>
      </c>
      <c r="J202" s="169">
        <v>43.39</v>
      </c>
      <c r="K202" s="168" t="s">
        <v>1498</v>
      </c>
      <c r="L202" s="169">
        <v>347.12</v>
      </c>
      <c r="M202" s="170" t="s">
        <v>31</v>
      </c>
      <c r="N202" s="171" t="s">
        <v>31</v>
      </c>
      <c r="S202" s="137" t="s">
        <v>255</v>
      </c>
    </row>
    <row r="203" spans="1:22" s="132" customFormat="1" x14ac:dyDescent="0.2">
      <c r="A203" s="167"/>
      <c r="B203" s="166" t="s">
        <v>31</v>
      </c>
      <c r="C203" s="904" t="s">
        <v>258</v>
      </c>
      <c r="D203" s="904"/>
      <c r="E203" s="904"/>
      <c r="F203" s="168" t="s">
        <v>241</v>
      </c>
      <c r="G203" s="168" t="s">
        <v>3631</v>
      </c>
      <c r="H203" s="168" t="s">
        <v>1498</v>
      </c>
      <c r="I203" s="168" t="s">
        <v>3636</v>
      </c>
      <c r="J203" s="169" t="s">
        <v>31</v>
      </c>
      <c r="K203" s="168" t="s">
        <v>31</v>
      </c>
      <c r="L203" s="169" t="s">
        <v>31</v>
      </c>
      <c r="M203" s="170" t="s">
        <v>31</v>
      </c>
      <c r="N203" s="171" t="s">
        <v>31</v>
      </c>
      <c r="T203" s="137" t="s">
        <v>258</v>
      </c>
    </row>
    <row r="204" spans="1:22" s="132" customFormat="1" x14ac:dyDescent="0.2">
      <c r="A204" s="167"/>
      <c r="B204" s="166" t="s">
        <v>31</v>
      </c>
      <c r="C204" s="917" t="s">
        <v>244</v>
      </c>
      <c r="D204" s="917"/>
      <c r="E204" s="917"/>
      <c r="F204" s="159" t="s">
        <v>31</v>
      </c>
      <c r="G204" s="159" t="s">
        <v>31</v>
      </c>
      <c r="H204" s="159" t="s">
        <v>31</v>
      </c>
      <c r="I204" s="159" t="s">
        <v>31</v>
      </c>
      <c r="J204" s="160">
        <v>43.39</v>
      </c>
      <c r="K204" s="159" t="s">
        <v>31</v>
      </c>
      <c r="L204" s="160">
        <v>347.12</v>
      </c>
      <c r="M204" s="161" t="s">
        <v>31</v>
      </c>
      <c r="N204" s="162" t="s">
        <v>31</v>
      </c>
      <c r="U204" s="137" t="s">
        <v>244</v>
      </c>
    </row>
    <row r="205" spans="1:22" s="132" customFormat="1" x14ac:dyDescent="0.2">
      <c r="A205" s="167"/>
      <c r="B205" s="166" t="s">
        <v>31</v>
      </c>
      <c r="C205" s="904" t="s">
        <v>245</v>
      </c>
      <c r="D205" s="904"/>
      <c r="E205" s="904"/>
      <c r="F205" s="168" t="s">
        <v>31</v>
      </c>
      <c r="G205" s="168" t="s">
        <v>31</v>
      </c>
      <c r="H205" s="168" t="s">
        <v>31</v>
      </c>
      <c r="I205" s="168" t="s">
        <v>31</v>
      </c>
      <c r="J205" s="169" t="s">
        <v>31</v>
      </c>
      <c r="K205" s="168" t="s">
        <v>31</v>
      </c>
      <c r="L205" s="169">
        <v>347.12</v>
      </c>
      <c r="M205" s="170" t="s">
        <v>31</v>
      </c>
      <c r="N205" s="171" t="s">
        <v>31</v>
      </c>
      <c r="T205" s="137" t="s">
        <v>245</v>
      </c>
    </row>
    <row r="206" spans="1:22" s="132" customFormat="1" ht="22.5" x14ac:dyDescent="0.2">
      <c r="A206" s="167"/>
      <c r="B206" s="166" t="s">
        <v>3615</v>
      </c>
      <c r="C206" s="904" t="s">
        <v>3616</v>
      </c>
      <c r="D206" s="904"/>
      <c r="E206" s="904"/>
      <c r="F206" s="168" t="s">
        <v>144</v>
      </c>
      <c r="G206" s="168" t="s">
        <v>554</v>
      </c>
      <c r="H206" s="168" t="s">
        <v>31</v>
      </c>
      <c r="I206" s="168" t="s">
        <v>554</v>
      </c>
      <c r="J206" s="169" t="s">
        <v>31</v>
      </c>
      <c r="K206" s="168" t="s">
        <v>31</v>
      </c>
      <c r="L206" s="169">
        <v>225.63</v>
      </c>
      <c r="M206" s="170" t="s">
        <v>31</v>
      </c>
      <c r="N206" s="171" t="s">
        <v>31</v>
      </c>
      <c r="T206" s="137" t="s">
        <v>3616</v>
      </c>
    </row>
    <row r="207" spans="1:22" s="132" customFormat="1" ht="22.5" x14ac:dyDescent="0.2">
      <c r="A207" s="167"/>
      <c r="B207" s="166" t="s">
        <v>3617</v>
      </c>
      <c r="C207" s="904" t="s">
        <v>3618</v>
      </c>
      <c r="D207" s="904"/>
      <c r="E207" s="904"/>
      <c r="F207" s="168" t="s">
        <v>144</v>
      </c>
      <c r="G207" s="168" t="s">
        <v>1390</v>
      </c>
      <c r="H207" s="168" t="s">
        <v>31</v>
      </c>
      <c r="I207" s="168" t="s">
        <v>1390</v>
      </c>
      <c r="J207" s="169" t="s">
        <v>31</v>
      </c>
      <c r="K207" s="168" t="s">
        <v>31</v>
      </c>
      <c r="L207" s="169">
        <v>138.85</v>
      </c>
      <c r="M207" s="170" t="s">
        <v>31</v>
      </c>
      <c r="N207" s="171" t="s">
        <v>31</v>
      </c>
      <c r="T207" s="137" t="s">
        <v>3618</v>
      </c>
    </row>
    <row r="208" spans="1:22" s="132" customFormat="1" x14ac:dyDescent="0.2">
      <c r="A208" s="172"/>
      <c r="B208" s="173"/>
      <c r="C208" s="918" t="s">
        <v>252</v>
      </c>
      <c r="D208" s="918"/>
      <c r="E208" s="918"/>
      <c r="F208" s="174" t="s">
        <v>31</v>
      </c>
      <c r="G208" s="174" t="s">
        <v>31</v>
      </c>
      <c r="H208" s="174" t="s">
        <v>31</v>
      </c>
      <c r="I208" s="174" t="s">
        <v>31</v>
      </c>
      <c r="J208" s="175" t="s">
        <v>31</v>
      </c>
      <c r="K208" s="174" t="s">
        <v>31</v>
      </c>
      <c r="L208" s="175">
        <v>711.6</v>
      </c>
      <c r="M208" s="161" t="s">
        <v>31</v>
      </c>
      <c r="N208" s="176" t="s">
        <v>31</v>
      </c>
      <c r="V208" s="137" t="s">
        <v>252</v>
      </c>
    </row>
    <row r="209" spans="1:22" s="132" customFormat="1" ht="33.75" x14ac:dyDescent="0.2">
      <c r="A209" s="157" t="s">
        <v>348</v>
      </c>
      <c r="B209" s="158" t="s">
        <v>3679</v>
      </c>
      <c r="C209" s="917" t="s">
        <v>3680</v>
      </c>
      <c r="D209" s="917"/>
      <c r="E209" s="917"/>
      <c r="F209" s="159" t="s">
        <v>3681</v>
      </c>
      <c r="G209" s="159" t="s">
        <v>31</v>
      </c>
      <c r="H209" s="159" t="s">
        <v>31</v>
      </c>
      <c r="I209" s="159" t="s">
        <v>285</v>
      </c>
      <c r="J209" s="160" t="s">
        <v>31</v>
      </c>
      <c r="K209" s="159" t="s">
        <v>31</v>
      </c>
      <c r="L209" s="160" t="s">
        <v>31</v>
      </c>
      <c r="M209" s="161" t="s">
        <v>31</v>
      </c>
      <c r="N209" s="162" t="s">
        <v>31</v>
      </c>
      <c r="Q209" s="137" t="s">
        <v>3680</v>
      </c>
    </row>
    <row r="210" spans="1:22" s="132" customFormat="1" ht="33.75" x14ac:dyDescent="0.2">
      <c r="A210" s="165"/>
      <c r="B210" s="166" t="s">
        <v>518</v>
      </c>
      <c r="C210" s="904" t="s">
        <v>2892</v>
      </c>
      <c r="D210" s="904"/>
      <c r="E210" s="904"/>
      <c r="F210" s="904"/>
      <c r="G210" s="904"/>
      <c r="H210" s="904"/>
      <c r="I210" s="904"/>
      <c r="J210" s="904"/>
      <c r="K210" s="904"/>
      <c r="L210" s="904"/>
      <c r="M210" s="904"/>
      <c r="N210" s="912"/>
      <c r="R210" s="137" t="s">
        <v>2892</v>
      </c>
    </row>
    <row r="211" spans="1:22" s="132" customFormat="1" ht="22.5" x14ac:dyDescent="0.2">
      <c r="A211" s="165"/>
      <c r="B211" s="166" t="s">
        <v>3611</v>
      </c>
      <c r="C211" s="904" t="s">
        <v>3612</v>
      </c>
      <c r="D211" s="904"/>
      <c r="E211" s="904"/>
      <c r="F211" s="904"/>
      <c r="G211" s="904"/>
      <c r="H211" s="904"/>
      <c r="I211" s="904"/>
      <c r="J211" s="904"/>
      <c r="K211" s="904"/>
      <c r="L211" s="904"/>
      <c r="M211" s="904"/>
      <c r="N211" s="912"/>
      <c r="R211" s="137" t="s">
        <v>3612</v>
      </c>
    </row>
    <row r="212" spans="1:22" s="132" customFormat="1" x14ac:dyDescent="0.2">
      <c r="A212" s="165"/>
      <c r="B212" s="166" t="s">
        <v>31</v>
      </c>
      <c r="C212" s="904" t="s">
        <v>3613</v>
      </c>
      <c r="D212" s="904"/>
      <c r="E212" s="904"/>
      <c r="F212" s="904"/>
      <c r="G212" s="904"/>
      <c r="H212" s="904"/>
      <c r="I212" s="904"/>
      <c r="J212" s="904"/>
      <c r="K212" s="904"/>
      <c r="L212" s="904"/>
      <c r="M212" s="904"/>
      <c r="N212" s="912"/>
      <c r="R212" s="137" t="s">
        <v>3613</v>
      </c>
    </row>
    <row r="213" spans="1:22" s="132" customFormat="1" x14ac:dyDescent="0.2">
      <c r="A213" s="167"/>
      <c r="B213" s="166" t="s">
        <v>225</v>
      </c>
      <c r="C213" s="904" t="s">
        <v>255</v>
      </c>
      <c r="D213" s="904"/>
      <c r="E213" s="904"/>
      <c r="F213" s="168" t="s">
        <v>31</v>
      </c>
      <c r="G213" s="168" t="s">
        <v>31</v>
      </c>
      <c r="H213" s="168" t="s">
        <v>31</v>
      </c>
      <c r="I213" s="168" t="s">
        <v>31</v>
      </c>
      <c r="J213" s="169">
        <v>54.84</v>
      </c>
      <c r="K213" s="168" t="s">
        <v>1498</v>
      </c>
      <c r="L213" s="169">
        <v>219.36</v>
      </c>
      <c r="M213" s="170" t="s">
        <v>31</v>
      </c>
      <c r="N213" s="171" t="s">
        <v>31</v>
      </c>
      <c r="S213" s="137" t="s">
        <v>255</v>
      </c>
    </row>
    <row r="214" spans="1:22" s="132" customFormat="1" x14ac:dyDescent="0.2">
      <c r="A214" s="167"/>
      <c r="B214" s="166" t="s">
        <v>31</v>
      </c>
      <c r="C214" s="904" t="s">
        <v>258</v>
      </c>
      <c r="D214" s="904"/>
      <c r="E214" s="904"/>
      <c r="F214" s="168" t="s">
        <v>241</v>
      </c>
      <c r="G214" s="168" t="s">
        <v>3667</v>
      </c>
      <c r="H214" s="168" t="s">
        <v>1498</v>
      </c>
      <c r="I214" s="168" t="s">
        <v>1540</v>
      </c>
      <c r="J214" s="169" t="s">
        <v>31</v>
      </c>
      <c r="K214" s="168" t="s">
        <v>31</v>
      </c>
      <c r="L214" s="169" t="s">
        <v>31</v>
      </c>
      <c r="M214" s="170" t="s">
        <v>31</v>
      </c>
      <c r="N214" s="171" t="s">
        <v>31</v>
      </c>
      <c r="T214" s="137" t="s">
        <v>258</v>
      </c>
    </row>
    <row r="215" spans="1:22" s="132" customFormat="1" x14ac:dyDescent="0.2">
      <c r="A215" s="167"/>
      <c r="B215" s="166" t="s">
        <v>31</v>
      </c>
      <c r="C215" s="917" t="s">
        <v>244</v>
      </c>
      <c r="D215" s="917"/>
      <c r="E215" s="917"/>
      <c r="F215" s="159" t="s">
        <v>31</v>
      </c>
      <c r="G215" s="159" t="s">
        <v>31</v>
      </c>
      <c r="H215" s="159" t="s">
        <v>31</v>
      </c>
      <c r="I215" s="159" t="s">
        <v>31</v>
      </c>
      <c r="J215" s="160">
        <v>54.84</v>
      </c>
      <c r="K215" s="159" t="s">
        <v>31</v>
      </c>
      <c r="L215" s="160">
        <v>219.36</v>
      </c>
      <c r="M215" s="161" t="s">
        <v>31</v>
      </c>
      <c r="N215" s="162" t="s">
        <v>31</v>
      </c>
      <c r="U215" s="137" t="s">
        <v>244</v>
      </c>
    </row>
    <row r="216" spans="1:22" s="132" customFormat="1" x14ac:dyDescent="0.2">
      <c r="A216" s="167"/>
      <c r="B216" s="166" t="s">
        <v>31</v>
      </c>
      <c r="C216" s="904" t="s">
        <v>245</v>
      </c>
      <c r="D216" s="904"/>
      <c r="E216" s="904"/>
      <c r="F216" s="168" t="s">
        <v>31</v>
      </c>
      <c r="G216" s="168" t="s">
        <v>31</v>
      </c>
      <c r="H216" s="168" t="s">
        <v>31</v>
      </c>
      <c r="I216" s="168" t="s">
        <v>31</v>
      </c>
      <c r="J216" s="169" t="s">
        <v>31</v>
      </c>
      <c r="K216" s="168" t="s">
        <v>31</v>
      </c>
      <c r="L216" s="169">
        <v>219.36</v>
      </c>
      <c r="M216" s="170" t="s">
        <v>31</v>
      </c>
      <c r="N216" s="171" t="s">
        <v>31</v>
      </c>
      <c r="T216" s="137" t="s">
        <v>245</v>
      </c>
    </row>
    <row r="217" spans="1:22" s="132" customFormat="1" ht="22.5" x14ac:dyDescent="0.2">
      <c r="A217" s="167"/>
      <c r="B217" s="166" t="s">
        <v>3615</v>
      </c>
      <c r="C217" s="904" t="s">
        <v>3616</v>
      </c>
      <c r="D217" s="904"/>
      <c r="E217" s="904"/>
      <c r="F217" s="168" t="s">
        <v>144</v>
      </c>
      <c r="G217" s="168" t="s">
        <v>554</v>
      </c>
      <c r="H217" s="168" t="s">
        <v>31</v>
      </c>
      <c r="I217" s="168" t="s">
        <v>554</v>
      </c>
      <c r="J217" s="169" t="s">
        <v>31</v>
      </c>
      <c r="K217" s="168" t="s">
        <v>31</v>
      </c>
      <c r="L217" s="169">
        <v>142.58000000000001</v>
      </c>
      <c r="M217" s="170" t="s">
        <v>31</v>
      </c>
      <c r="N217" s="171" t="s">
        <v>31</v>
      </c>
      <c r="T217" s="137" t="s">
        <v>3616</v>
      </c>
    </row>
    <row r="218" spans="1:22" s="132" customFormat="1" ht="22.5" x14ac:dyDescent="0.2">
      <c r="A218" s="167"/>
      <c r="B218" s="166" t="s">
        <v>3617</v>
      </c>
      <c r="C218" s="904" t="s">
        <v>3618</v>
      </c>
      <c r="D218" s="904"/>
      <c r="E218" s="904"/>
      <c r="F218" s="168" t="s">
        <v>144</v>
      </c>
      <c r="G218" s="168" t="s">
        <v>1390</v>
      </c>
      <c r="H218" s="168" t="s">
        <v>31</v>
      </c>
      <c r="I218" s="168" t="s">
        <v>1390</v>
      </c>
      <c r="J218" s="169" t="s">
        <v>31</v>
      </c>
      <c r="K218" s="168" t="s">
        <v>31</v>
      </c>
      <c r="L218" s="169">
        <v>87.74</v>
      </c>
      <c r="M218" s="170" t="s">
        <v>31</v>
      </c>
      <c r="N218" s="171" t="s">
        <v>31</v>
      </c>
      <c r="T218" s="137" t="s">
        <v>3618</v>
      </c>
    </row>
    <row r="219" spans="1:22" s="132" customFormat="1" x14ac:dyDescent="0.2">
      <c r="A219" s="172"/>
      <c r="B219" s="173"/>
      <c r="C219" s="918" t="s">
        <v>252</v>
      </c>
      <c r="D219" s="918"/>
      <c r="E219" s="918"/>
      <c r="F219" s="174" t="s">
        <v>31</v>
      </c>
      <c r="G219" s="174" t="s">
        <v>31</v>
      </c>
      <c r="H219" s="174" t="s">
        <v>31</v>
      </c>
      <c r="I219" s="174" t="s">
        <v>31</v>
      </c>
      <c r="J219" s="175" t="s">
        <v>31</v>
      </c>
      <c r="K219" s="174" t="s">
        <v>31</v>
      </c>
      <c r="L219" s="175">
        <v>449.68</v>
      </c>
      <c r="M219" s="161" t="s">
        <v>31</v>
      </c>
      <c r="N219" s="176" t="s">
        <v>31</v>
      </c>
      <c r="V219" s="137" t="s">
        <v>252</v>
      </c>
    </row>
    <row r="220" spans="1:22" s="132" customFormat="1" ht="22.5" x14ac:dyDescent="0.2">
      <c r="A220" s="157" t="s">
        <v>351</v>
      </c>
      <c r="B220" s="158" t="s">
        <v>3682</v>
      </c>
      <c r="C220" s="917" t="s">
        <v>3683</v>
      </c>
      <c r="D220" s="917"/>
      <c r="E220" s="917"/>
      <c r="F220" s="159" t="s">
        <v>178</v>
      </c>
      <c r="G220" s="159" t="s">
        <v>31</v>
      </c>
      <c r="H220" s="159" t="s">
        <v>31</v>
      </c>
      <c r="I220" s="159" t="s">
        <v>256</v>
      </c>
      <c r="J220" s="160" t="s">
        <v>31</v>
      </c>
      <c r="K220" s="159" t="s">
        <v>31</v>
      </c>
      <c r="L220" s="160" t="s">
        <v>31</v>
      </c>
      <c r="M220" s="161" t="s">
        <v>31</v>
      </c>
      <c r="N220" s="162" t="s">
        <v>31</v>
      </c>
      <c r="Q220" s="137" t="s">
        <v>3683</v>
      </c>
    </row>
    <row r="221" spans="1:22" s="132" customFormat="1" ht="33.75" x14ac:dyDescent="0.2">
      <c r="A221" s="165"/>
      <c r="B221" s="166" t="s">
        <v>518</v>
      </c>
      <c r="C221" s="904" t="s">
        <v>2892</v>
      </c>
      <c r="D221" s="904"/>
      <c r="E221" s="904"/>
      <c r="F221" s="904"/>
      <c r="G221" s="904"/>
      <c r="H221" s="904"/>
      <c r="I221" s="904"/>
      <c r="J221" s="904"/>
      <c r="K221" s="904"/>
      <c r="L221" s="904"/>
      <c r="M221" s="904"/>
      <c r="N221" s="912"/>
      <c r="R221" s="137" t="s">
        <v>2892</v>
      </c>
    </row>
    <row r="222" spans="1:22" s="132" customFormat="1" ht="22.5" x14ac:dyDescent="0.2">
      <c r="A222" s="165"/>
      <c r="B222" s="166" t="s">
        <v>3611</v>
      </c>
      <c r="C222" s="904" t="s">
        <v>3612</v>
      </c>
      <c r="D222" s="904"/>
      <c r="E222" s="904"/>
      <c r="F222" s="904"/>
      <c r="G222" s="904"/>
      <c r="H222" s="904"/>
      <c r="I222" s="904"/>
      <c r="J222" s="904"/>
      <c r="K222" s="904"/>
      <c r="L222" s="904"/>
      <c r="M222" s="904"/>
      <c r="N222" s="912"/>
      <c r="R222" s="137" t="s">
        <v>3612</v>
      </c>
    </row>
    <row r="223" spans="1:22" s="132" customFormat="1" x14ac:dyDescent="0.2">
      <c r="A223" s="165"/>
      <c r="B223" s="166" t="s">
        <v>31</v>
      </c>
      <c r="C223" s="904" t="s">
        <v>3613</v>
      </c>
      <c r="D223" s="904"/>
      <c r="E223" s="904"/>
      <c r="F223" s="904"/>
      <c r="G223" s="904"/>
      <c r="H223" s="904"/>
      <c r="I223" s="904"/>
      <c r="J223" s="904"/>
      <c r="K223" s="904"/>
      <c r="L223" s="904"/>
      <c r="M223" s="904"/>
      <c r="N223" s="912"/>
      <c r="R223" s="137" t="s">
        <v>3613</v>
      </c>
    </row>
    <row r="224" spans="1:22" s="132" customFormat="1" x14ac:dyDescent="0.2">
      <c r="A224" s="167"/>
      <c r="B224" s="166" t="s">
        <v>225</v>
      </c>
      <c r="C224" s="904" t="s">
        <v>255</v>
      </c>
      <c r="D224" s="904"/>
      <c r="E224" s="904"/>
      <c r="F224" s="168" t="s">
        <v>31</v>
      </c>
      <c r="G224" s="168" t="s">
        <v>31</v>
      </c>
      <c r="H224" s="168" t="s">
        <v>31</v>
      </c>
      <c r="I224" s="168" t="s">
        <v>31</v>
      </c>
      <c r="J224" s="169">
        <v>21.69</v>
      </c>
      <c r="K224" s="168" t="s">
        <v>1498</v>
      </c>
      <c r="L224" s="169">
        <v>69.41</v>
      </c>
      <c r="M224" s="170" t="s">
        <v>31</v>
      </c>
      <c r="N224" s="171" t="s">
        <v>31</v>
      </c>
      <c r="S224" s="137" t="s">
        <v>255</v>
      </c>
    </row>
    <row r="225" spans="1:22" s="132" customFormat="1" x14ac:dyDescent="0.2">
      <c r="A225" s="167"/>
      <c r="B225" s="166" t="s">
        <v>31</v>
      </c>
      <c r="C225" s="904" t="s">
        <v>258</v>
      </c>
      <c r="D225" s="904"/>
      <c r="E225" s="904"/>
      <c r="F225" s="168" t="s">
        <v>241</v>
      </c>
      <c r="G225" s="168" t="s">
        <v>3367</v>
      </c>
      <c r="H225" s="168" t="s">
        <v>1498</v>
      </c>
      <c r="I225" s="168" t="s">
        <v>3684</v>
      </c>
      <c r="J225" s="169" t="s">
        <v>31</v>
      </c>
      <c r="K225" s="168" t="s">
        <v>31</v>
      </c>
      <c r="L225" s="169" t="s">
        <v>31</v>
      </c>
      <c r="M225" s="170" t="s">
        <v>31</v>
      </c>
      <c r="N225" s="171" t="s">
        <v>31</v>
      </c>
      <c r="T225" s="137" t="s">
        <v>258</v>
      </c>
    </row>
    <row r="226" spans="1:22" s="132" customFormat="1" x14ac:dyDescent="0.2">
      <c r="A226" s="167"/>
      <c r="B226" s="166" t="s">
        <v>31</v>
      </c>
      <c r="C226" s="917" t="s">
        <v>244</v>
      </c>
      <c r="D226" s="917"/>
      <c r="E226" s="917"/>
      <c r="F226" s="159" t="s">
        <v>31</v>
      </c>
      <c r="G226" s="159" t="s">
        <v>31</v>
      </c>
      <c r="H226" s="159" t="s">
        <v>31</v>
      </c>
      <c r="I226" s="159" t="s">
        <v>31</v>
      </c>
      <c r="J226" s="160">
        <v>21.69</v>
      </c>
      <c r="K226" s="159" t="s">
        <v>31</v>
      </c>
      <c r="L226" s="160">
        <v>69.41</v>
      </c>
      <c r="M226" s="161" t="s">
        <v>31</v>
      </c>
      <c r="N226" s="162" t="s">
        <v>31</v>
      </c>
      <c r="U226" s="137" t="s">
        <v>244</v>
      </c>
    </row>
    <row r="227" spans="1:22" s="132" customFormat="1" x14ac:dyDescent="0.2">
      <c r="A227" s="167"/>
      <c r="B227" s="166" t="s">
        <v>31</v>
      </c>
      <c r="C227" s="904" t="s">
        <v>245</v>
      </c>
      <c r="D227" s="904"/>
      <c r="E227" s="904"/>
      <c r="F227" s="168" t="s">
        <v>31</v>
      </c>
      <c r="G227" s="168" t="s">
        <v>31</v>
      </c>
      <c r="H227" s="168" t="s">
        <v>31</v>
      </c>
      <c r="I227" s="168" t="s">
        <v>31</v>
      </c>
      <c r="J227" s="169" t="s">
        <v>31</v>
      </c>
      <c r="K227" s="168" t="s">
        <v>31</v>
      </c>
      <c r="L227" s="169">
        <v>69.41</v>
      </c>
      <c r="M227" s="170" t="s">
        <v>31</v>
      </c>
      <c r="N227" s="171" t="s">
        <v>31</v>
      </c>
      <c r="T227" s="137" t="s">
        <v>245</v>
      </c>
    </row>
    <row r="228" spans="1:22" s="132" customFormat="1" ht="22.5" x14ac:dyDescent="0.2">
      <c r="A228" s="167"/>
      <c r="B228" s="166" t="s">
        <v>3615</v>
      </c>
      <c r="C228" s="904" t="s">
        <v>3616</v>
      </c>
      <c r="D228" s="904"/>
      <c r="E228" s="904"/>
      <c r="F228" s="168" t="s">
        <v>144</v>
      </c>
      <c r="G228" s="168" t="s">
        <v>554</v>
      </c>
      <c r="H228" s="168" t="s">
        <v>31</v>
      </c>
      <c r="I228" s="168" t="s">
        <v>554</v>
      </c>
      <c r="J228" s="169" t="s">
        <v>31</v>
      </c>
      <c r="K228" s="168" t="s">
        <v>31</v>
      </c>
      <c r="L228" s="169">
        <v>45.12</v>
      </c>
      <c r="M228" s="170" t="s">
        <v>31</v>
      </c>
      <c r="N228" s="171" t="s">
        <v>31</v>
      </c>
      <c r="T228" s="137" t="s">
        <v>3616</v>
      </c>
    </row>
    <row r="229" spans="1:22" s="132" customFormat="1" ht="22.5" x14ac:dyDescent="0.2">
      <c r="A229" s="167"/>
      <c r="B229" s="166" t="s">
        <v>3617</v>
      </c>
      <c r="C229" s="904" t="s">
        <v>3618</v>
      </c>
      <c r="D229" s="904"/>
      <c r="E229" s="904"/>
      <c r="F229" s="168" t="s">
        <v>144</v>
      </c>
      <c r="G229" s="168" t="s">
        <v>1390</v>
      </c>
      <c r="H229" s="168" t="s">
        <v>31</v>
      </c>
      <c r="I229" s="168" t="s">
        <v>1390</v>
      </c>
      <c r="J229" s="169" t="s">
        <v>31</v>
      </c>
      <c r="K229" s="168" t="s">
        <v>31</v>
      </c>
      <c r="L229" s="169">
        <v>27.76</v>
      </c>
      <c r="M229" s="170" t="s">
        <v>31</v>
      </c>
      <c r="N229" s="171" t="s">
        <v>31</v>
      </c>
      <c r="T229" s="137" t="s">
        <v>3618</v>
      </c>
    </row>
    <row r="230" spans="1:22" s="132" customFormat="1" x14ac:dyDescent="0.2">
      <c r="A230" s="172"/>
      <c r="B230" s="173"/>
      <c r="C230" s="918" t="s">
        <v>252</v>
      </c>
      <c r="D230" s="918"/>
      <c r="E230" s="918"/>
      <c r="F230" s="174" t="s">
        <v>31</v>
      </c>
      <c r="G230" s="174" t="s">
        <v>31</v>
      </c>
      <c r="H230" s="174" t="s">
        <v>31</v>
      </c>
      <c r="I230" s="174" t="s">
        <v>31</v>
      </c>
      <c r="J230" s="175" t="s">
        <v>31</v>
      </c>
      <c r="K230" s="174" t="s">
        <v>31</v>
      </c>
      <c r="L230" s="175">
        <v>142.29</v>
      </c>
      <c r="M230" s="161" t="s">
        <v>31</v>
      </c>
      <c r="N230" s="176" t="s">
        <v>31</v>
      </c>
      <c r="V230" s="137" t="s">
        <v>252</v>
      </c>
    </row>
    <row r="231" spans="1:22" s="132" customFormat="1" ht="22.5" x14ac:dyDescent="0.2">
      <c r="A231" s="157" t="s">
        <v>356</v>
      </c>
      <c r="B231" s="158" t="s">
        <v>3633</v>
      </c>
      <c r="C231" s="917" t="s">
        <v>3634</v>
      </c>
      <c r="D231" s="917"/>
      <c r="E231" s="917"/>
      <c r="F231" s="159" t="s">
        <v>178</v>
      </c>
      <c r="G231" s="159" t="s">
        <v>31</v>
      </c>
      <c r="H231" s="159" t="s">
        <v>31</v>
      </c>
      <c r="I231" s="159" t="s">
        <v>256</v>
      </c>
      <c r="J231" s="160" t="s">
        <v>31</v>
      </c>
      <c r="K231" s="159" t="s">
        <v>31</v>
      </c>
      <c r="L231" s="160" t="s">
        <v>31</v>
      </c>
      <c r="M231" s="161" t="s">
        <v>31</v>
      </c>
      <c r="N231" s="162" t="s">
        <v>31</v>
      </c>
      <c r="Q231" s="137" t="s">
        <v>3634</v>
      </c>
    </row>
    <row r="232" spans="1:22" s="132" customFormat="1" ht="33.75" x14ac:dyDescent="0.2">
      <c r="A232" s="165"/>
      <c r="B232" s="166" t="s">
        <v>518</v>
      </c>
      <c r="C232" s="904" t="s">
        <v>2892</v>
      </c>
      <c r="D232" s="904"/>
      <c r="E232" s="904"/>
      <c r="F232" s="904"/>
      <c r="G232" s="904"/>
      <c r="H232" s="904"/>
      <c r="I232" s="904"/>
      <c r="J232" s="904"/>
      <c r="K232" s="904"/>
      <c r="L232" s="904"/>
      <c r="M232" s="904"/>
      <c r="N232" s="912"/>
      <c r="R232" s="137" t="s">
        <v>2892</v>
      </c>
    </row>
    <row r="233" spans="1:22" s="132" customFormat="1" ht="22.5" x14ac:dyDescent="0.2">
      <c r="A233" s="165"/>
      <c r="B233" s="166" t="s">
        <v>3611</v>
      </c>
      <c r="C233" s="904" t="s">
        <v>3612</v>
      </c>
      <c r="D233" s="904"/>
      <c r="E233" s="904"/>
      <c r="F233" s="904"/>
      <c r="G233" s="904"/>
      <c r="H233" s="904"/>
      <c r="I233" s="904"/>
      <c r="J233" s="904"/>
      <c r="K233" s="904"/>
      <c r="L233" s="904"/>
      <c r="M233" s="904"/>
      <c r="N233" s="912"/>
      <c r="R233" s="137" t="s">
        <v>3612</v>
      </c>
    </row>
    <row r="234" spans="1:22" s="132" customFormat="1" x14ac:dyDescent="0.2">
      <c r="A234" s="165"/>
      <c r="B234" s="166" t="s">
        <v>31</v>
      </c>
      <c r="C234" s="904" t="s">
        <v>3613</v>
      </c>
      <c r="D234" s="904"/>
      <c r="E234" s="904"/>
      <c r="F234" s="904"/>
      <c r="G234" s="904"/>
      <c r="H234" s="904"/>
      <c r="I234" s="904"/>
      <c r="J234" s="904"/>
      <c r="K234" s="904"/>
      <c r="L234" s="904"/>
      <c r="M234" s="904"/>
      <c r="N234" s="912"/>
      <c r="R234" s="137" t="s">
        <v>3613</v>
      </c>
    </row>
    <row r="235" spans="1:22" s="132" customFormat="1" x14ac:dyDescent="0.2">
      <c r="A235" s="167"/>
      <c r="B235" s="166" t="s">
        <v>225</v>
      </c>
      <c r="C235" s="904" t="s">
        <v>255</v>
      </c>
      <c r="D235" s="904"/>
      <c r="E235" s="904"/>
      <c r="F235" s="168" t="s">
        <v>31</v>
      </c>
      <c r="G235" s="168" t="s">
        <v>31</v>
      </c>
      <c r="H235" s="168" t="s">
        <v>31</v>
      </c>
      <c r="I235" s="168" t="s">
        <v>31</v>
      </c>
      <c r="J235" s="169">
        <v>86.77</v>
      </c>
      <c r="K235" s="168" t="s">
        <v>1498</v>
      </c>
      <c r="L235" s="169">
        <v>277.66000000000003</v>
      </c>
      <c r="M235" s="170" t="s">
        <v>31</v>
      </c>
      <c r="N235" s="171" t="s">
        <v>31</v>
      </c>
      <c r="S235" s="137" t="s">
        <v>255</v>
      </c>
    </row>
    <row r="236" spans="1:22" s="132" customFormat="1" x14ac:dyDescent="0.2">
      <c r="A236" s="167"/>
      <c r="B236" s="166" t="s">
        <v>31</v>
      </c>
      <c r="C236" s="904" t="s">
        <v>258</v>
      </c>
      <c r="D236" s="904"/>
      <c r="E236" s="904"/>
      <c r="F236" s="168" t="s">
        <v>241</v>
      </c>
      <c r="G236" s="168" t="s">
        <v>3635</v>
      </c>
      <c r="H236" s="168" t="s">
        <v>1498</v>
      </c>
      <c r="I236" s="168" t="s">
        <v>3632</v>
      </c>
      <c r="J236" s="169" t="s">
        <v>31</v>
      </c>
      <c r="K236" s="168" t="s">
        <v>31</v>
      </c>
      <c r="L236" s="169" t="s">
        <v>31</v>
      </c>
      <c r="M236" s="170" t="s">
        <v>31</v>
      </c>
      <c r="N236" s="171" t="s">
        <v>31</v>
      </c>
      <c r="T236" s="137" t="s">
        <v>258</v>
      </c>
    </row>
    <row r="237" spans="1:22" s="132" customFormat="1" x14ac:dyDescent="0.2">
      <c r="A237" s="167"/>
      <c r="B237" s="166" t="s">
        <v>31</v>
      </c>
      <c r="C237" s="917" t="s">
        <v>244</v>
      </c>
      <c r="D237" s="917"/>
      <c r="E237" s="917"/>
      <c r="F237" s="159" t="s">
        <v>31</v>
      </c>
      <c r="G237" s="159" t="s">
        <v>31</v>
      </c>
      <c r="H237" s="159" t="s">
        <v>31</v>
      </c>
      <c r="I237" s="159" t="s">
        <v>31</v>
      </c>
      <c r="J237" s="160">
        <v>86.77</v>
      </c>
      <c r="K237" s="159" t="s">
        <v>31</v>
      </c>
      <c r="L237" s="160">
        <v>277.66000000000003</v>
      </c>
      <c r="M237" s="161" t="s">
        <v>31</v>
      </c>
      <c r="N237" s="162" t="s">
        <v>31</v>
      </c>
      <c r="U237" s="137" t="s">
        <v>244</v>
      </c>
    </row>
    <row r="238" spans="1:22" s="132" customFormat="1" x14ac:dyDescent="0.2">
      <c r="A238" s="167"/>
      <c r="B238" s="166" t="s">
        <v>31</v>
      </c>
      <c r="C238" s="904" t="s">
        <v>245</v>
      </c>
      <c r="D238" s="904"/>
      <c r="E238" s="904"/>
      <c r="F238" s="168" t="s">
        <v>31</v>
      </c>
      <c r="G238" s="168" t="s">
        <v>31</v>
      </c>
      <c r="H238" s="168" t="s">
        <v>31</v>
      </c>
      <c r="I238" s="168" t="s">
        <v>31</v>
      </c>
      <c r="J238" s="169" t="s">
        <v>31</v>
      </c>
      <c r="K238" s="168" t="s">
        <v>31</v>
      </c>
      <c r="L238" s="169">
        <v>277.66000000000003</v>
      </c>
      <c r="M238" s="170" t="s">
        <v>31</v>
      </c>
      <c r="N238" s="171" t="s">
        <v>31</v>
      </c>
      <c r="T238" s="137" t="s">
        <v>245</v>
      </c>
    </row>
    <row r="239" spans="1:22" s="132" customFormat="1" ht="22.5" x14ac:dyDescent="0.2">
      <c r="A239" s="167"/>
      <c r="B239" s="166" t="s">
        <v>3615</v>
      </c>
      <c r="C239" s="904" t="s">
        <v>3616</v>
      </c>
      <c r="D239" s="904"/>
      <c r="E239" s="904"/>
      <c r="F239" s="168" t="s">
        <v>144</v>
      </c>
      <c r="G239" s="168" t="s">
        <v>554</v>
      </c>
      <c r="H239" s="168" t="s">
        <v>31</v>
      </c>
      <c r="I239" s="168" t="s">
        <v>554</v>
      </c>
      <c r="J239" s="169" t="s">
        <v>31</v>
      </c>
      <c r="K239" s="168" t="s">
        <v>31</v>
      </c>
      <c r="L239" s="169">
        <v>180.48</v>
      </c>
      <c r="M239" s="170" t="s">
        <v>31</v>
      </c>
      <c r="N239" s="171" t="s">
        <v>31</v>
      </c>
      <c r="T239" s="137" t="s">
        <v>3616</v>
      </c>
    </row>
    <row r="240" spans="1:22" s="132" customFormat="1" ht="22.5" x14ac:dyDescent="0.2">
      <c r="A240" s="167"/>
      <c r="B240" s="166" t="s">
        <v>3617</v>
      </c>
      <c r="C240" s="904" t="s">
        <v>3618</v>
      </c>
      <c r="D240" s="904"/>
      <c r="E240" s="904"/>
      <c r="F240" s="168" t="s">
        <v>144</v>
      </c>
      <c r="G240" s="168" t="s">
        <v>1390</v>
      </c>
      <c r="H240" s="168" t="s">
        <v>31</v>
      </c>
      <c r="I240" s="168" t="s">
        <v>1390</v>
      </c>
      <c r="J240" s="169" t="s">
        <v>31</v>
      </c>
      <c r="K240" s="168" t="s">
        <v>31</v>
      </c>
      <c r="L240" s="169">
        <v>111.06</v>
      </c>
      <c r="M240" s="170" t="s">
        <v>31</v>
      </c>
      <c r="N240" s="171" t="s">
        <v>31</v>
      </c>
      <c r="T240" s="137" t="s">
        <v>3618</v>
      </c>
    </row>
    <row r="241" spans="1:22" s="132" customFormat="1" x14ac:dyDescent="0.2">
      <c r="A241" s="172"/>
      <c r="B241" s="173"/>
      <c r="C241" s="918" t="s">
        <v>252</v>
      </c>
      <c r="D241" s="918"/>
      <c r="E241" s="918"/>
      <c r="F241" s="174" t="s">
        <v>31</v>
      </c>
      <c r="G241" s="174" t="s">
        <v>31</v>
      </c>
      <c r="H241" s="174" t="s">
        <v>31</v>
      </c>
      <c r="I241" s="174" t="s">
        <v>31</v>
      </c>
      <c r="J241" s="175" t="s">
        <v>31</v>
      </c>
      <c r="K241" s="174" t="s">
        <v>31</v>
      </c>
      <c r="L241" s="175">
        <v>569.20000000000005</v>
      </c>
      <c r="M241" s="161" t="s">
        <v>31</v>
      </c>
      <c r="N241" s="176" t="s">
        <v>31</v>
      </c>
      <c r="V241" s="137" t="s">
        <v>252</v>
      </c>
    </row>
    <row r="242" spans="1:22" s="132" customFormat="1" ht="22.5" x14ac:dyDescent="0.2">
      <c r="A242" s="157" t="s">
        <v>359</v>
      </c>
      <c r="B242" s="158" t="s">
        <v>3685</v>
      </c>
      <c r="C242" s="917" t="s">
        <v>3686</v>
      </c>
      <c r="D242" s="917"/>
      <c r="E242" s="917"/>
      <c r="F242" s="159" t="s">
        <v>178</v>
      </c>
      <c r="G242" s="159" t="s">
        <v>31</v>
      </c>
      <c r="H242" s="159" t="s">
        <v>31</v>
      </c>
      <c r="I242" s="159" t="s">
        <v>398</v>
      </c>
      <c r="J242" s="160" t="s">
        <v>31</v>
      </c>
      <c r="K242" s="159" t="s">
        <v>31</v>
      </c>
      <c r="L242" s="160" t="s">
        <v>31</v>
      </c>
      <c r="M242" s="161" t="s">
        <v>31</v>
      </c>
      <c r="N242" s="162" t="s">
        <v>31</v>
      </c>
      <c r="Q242" s="137" t="s">
        <v>3686</v>
      </c>
    </row>
    <row r="243" spans="1:22" s="132" customFormat="1" ht="33.75" x14ac:dyDescent="0.2">
      <c r="A243" s="165"/>
      <c r="B243" s="166" t="s">
        <v>518</v>
      </c>
      <c r="C243" s="904" t="s">
        <v>2892</v>
      </c>
      <c r="D243" s="904"/>
      <c r="E243" s="904"/>
      <c r="F243" s="904"/>
      <c r="G243" s="904"/>
      <c r="H243" s="904"/>
      <c r="I243" s="904"/>
      <c r="J243" s="904"/>
      <c r="K243" s="904"/>
      <c r="L243" s="904"/>
      <c r="M243" s="904"/>
      <c r="N243" s="912"/>
      <c r="R243" s="137" t="s">
        <v>2892</v>
      </c>
    </row>
    <row r="244" spans="1:22" s="132" customFormat="1" ht="22.5" x14ac:dyDescent="0.2">
      <c r="A244" s="165"/>
      <c r="B244" s="166" t="s">
        <v>3611</v>
      </c>
      <c r="C244" s="904" t="s">
        <v>3612</v>
      </c>
      <c r="D244" s="904"/>
      <c r="E244" s="904"/>
      <c r="F244" s="904"/>
      <c r="G244" s="904"/>
      <c r="H244" s="904"/>
      <c r="I244" s="904"/>
      <c r="J244" s="904"/>
      <c r="K244" s="904"/>
      <c r="L244" s="904"/>
      <c r="M244" s="904"/>
      <c r="N244" s="912"/>
      <c r="R244" s="137" t="s">
        <v>3612</v>
      </c>
    </row>
    <row r="245" spans="1:22" s="132" customFormat="1" x14ac:dyDescent="0.2">
      <c r="A245" s="165"/>
      <c r="B245" s="166" t="s">
        <v>31</v>
      </c>
      <c r="C245" s="904" t="s">
        <v>3613</v>
      </c>
      <c r="D245" s="904"/>
      <c r="E245" s="904"/>
      <c r="F245" s="904"/>
      <c r="G245" s="904"/>
      <c r="H245" s="904"/>
      <c r="I245" s="904"/>
      <c r="J245" s="904"/>
      <c r="K245" s="904"/>
      <c r="L245" s="904"/>
      <c r="M245" s="904"/>
      <c r="N245" s="912"/>
      <c r="R245" s="137" t="s">
        <v>3613</v>
      </c>
    </row>
    <row r="246" spans="1:22" s="132" customFormat="1" x14ac:dyDescent="0.2">
      <c r="A246" s="167"/>
      <c r="B246" s="166" t="s">
        <v>225</v>
      </c>
      <c r="C246" s="904" t="s">
        <v>255</v>
      </c>
      <c r="D246" s="904"/>
      <c r="E246" s="904"/>
      <c r="F246" s="168" t="s">
        <v>31</v>
      </c>
      <c r="G246" s="168" t="s">
        <v>31</v>
      </c>
      <c r="H246" s="168" t="s">
        <v>31</v>
      </c>
      <c r="I246" s="168" t="s">
        <v>31</v>
      </c>
      <c r="J246" s="169">
        <v>12.81</v>
      </c>
      <c r="K246" s="168" t="s">
        <v>1498</v>
      </c>
      <c r="L246" s="169">
        <v>286.94</v>
      </c>
      <c r="M246" s="170" t="s">
        <v>31</v>
      </c>
      <c r="N246" s="171" t="s">
        <v>31</v>
      </c>
      <c r="S246" s="137" t="s">
        <v>255</v>
      </c>
    </row>
    <row r="247" spans="1:22" s="132" customFormat="1" x14ac:dyDescent="0.2">
      <c r="A247" s="167"/>
      <c r="B247" s="166" t="s">
        <v>31</v>
      </c>
      <c r="C247" s="904" t="s">
        <v>258</v>
      </c>
      <c r="D247" s="904"/>
      <c r="E247" s="904"/>
      <c r="F247" s="168" t="s">
        <v>241</v>
      </c>
      <c r="G247" s="168" t="s">
        <v>225</v>
      </c>
      <c r="H247" s="168" t="s">
        <v>1498</v>
      </c>
      <c r="I247" s="168" t="s">
        <v>3687</v>
      </c>
      <c r="J247" s="169" t="s">
        <v>31</v>
      </c>
      <c r="K247" s="168" t="s">
        <v>31</v>
      </c>
      <c r="L247" s="169" t="s">
        <v>31</v>
      </c>
      <c r="M247" s="170" t="s">
        <v>31</v>
      </c>
      <c r="N247" s="171" t="s">
        <v>31</v>
      </c>
      <c r="T247" s="137" t="s">
        <v>258</v>
      </c>
    </row>
    <row r="248" spans="1:22" s="132" customFormat="1" x14ac:dyDescent="0.2">
      <c r="A248" s="167"/>
      <c r="B248" s="166" t="s">
        <v>31</v>
      </c>
      <c r="C248" s="917" t="s">
        <v>244</v>
      </c>
      <c r="D248" s="917"/>
      <c r="E248" s="917"/>
      <c r="F248" s="159" t="s">
        <v>31</v>
      </c>
      <c r="G248" s="159" t="s">
        <v>31</v>
      </c>
      <c r="H248" s="159" t="s">
        <v>31</v>
      </c>
      <c r="I248" s="159" t="s">
        <v>31</v>
      </c>
      <c r="J248" s="160">
        <v>12.81</v>
      </c>
      <c r="K248" s="159" t="s">
        <v>31</v>
      </c>
      <c r="L248" s="160">
        <v>286.94</v>
      </c>
      <c r="M248" s="161" t="s">
        <v>31</v>
      </c>
      <c r="N248" s="162" t="s">
        <v>31</v>
      </c>
      <c r="U248" s="137" t="s">
        <v>244</v>
      </c>
    </row>
    <row r="249" spans="1:22" s="132" customFormat="1" x14ac:dyDescent="0.2">
      <c r="A249" s="167"/>
      <c r="B249" s="166" t="s">
        <v>31</v>
      </c>
      <c r="C249" s="904" t="s">
        <v>245</v>
      </c>
      <c r="D249" s="904"/>
      <c r="E249" s="904"/>
      <c r="F249" s="168" t="s">
        <v>31</v>
      </c>
      <c r="G249" s="168" t="s">
        <v>31</v>
      </c>
      <c r="H249" s="168" t="s">
        <v>31</v>
      </c>
      <c r="I249" s="168" t="s">
        <v>31</v>
      </c>
      <c r="J249" s="169" t="s">
        <v>31</v>
      </c>
      <c r="K249" s="168" t="s">
        <v>31</v>
      </c>
      <c r="L249" s="169">
        <v>286.94</v>
      </c>
      <c r="M249" s="170" t="s">
        <v>31</v>
      </c>
      <c r="N249" s="171" t="s">
        <v>31</v>
      </c>
      <c r="T249" s="137" t="s">
        <v>245</v>
      </c>
    </row>
    <row r="250" spans="1:22" s="132" customFormat="1" ht="22.5" x14ac:dyDescent="0.2">
      <c r="A250" s="167"/>
      <c r="B250" s="166" t="s">
        <v>3615</v>
      </c>
      <c r="C250" s="904" t="s">
        <v>3616</v>
      </c>
      <c r="D250" s="904"/>
      <c r="E250" s="904"/>
      <c r="F250" s="168" t="s">
        <v>144</v>
      </c>
      <c r="G250" s="168" t="s">
        <v>554</v>
      </c>
      <c r="H250" s="168" t="s">
        <v>31</v>
      </c>
      <c r="I250" s="168" t="s">
        <v>554</v>
      </c>
      <c r="J250" s="169" t="s">
        <v>31</v>
      </c>
      <c r="K250" s="168" t="s">
        <v>31</v>
      </c>
      <c r="L250" s="169">
        <v>186.51</v>
      </c>
      <c r="M250" s="170" t="s">
        <v>31</v>
      </c>
      <c r="N250" s="171" t="s">
        <v>31</v>
      </c>
      <c r="T250" s="137" t="s">
        <v>3616</v>
      </c>
    </row>
    <row r="251" spans="1:22" s="132" customFormat="1" ht="22.5" x14ac:dyDescent="0.2">
      <c r="A251" s="167"/>
      <c r="B251" s="166" t="s">
        <v>3617</v>
      </c>
      <c r="C251" s="904" t="s">
        <v>3618</v>
      </c>
      <c r="D251" s="904"/>
      <c r="E251" s="904"/>
      <c r="F251" s="168" t="s">
        <v>144</v>
      </c>
      <c r="G251" s="168" t="s">
        <v>1390</v>
      </c>
      <c r="H251" s="168" t="s">
        <v>31</v>
      </c>
      <c r="I251" s="168" t="s">
        <v>1390</v>
      </c>
      <c r="J251" s="169" t="s">
        <v>31</v>
      </c>
      <c r="K251" s="168" t="s">
        <v>31</v>
      </c>
      <c r="L251" s="169">
        <v>114.78</v>
      </c>
      <c r="M251" s="170" t="s">
        <v>31</v>
      </c>
      <c r="N251" s="171" t="s">
        <v>31</v>
      </c>
      <c r="T251" s="137" t="s">
        <v>3618</v>
      </c>
    </row>
    <row r="252" spans="1:22" s="132" customFormat="1" x14ac:dyDescent="0.2">
      <c r="A252" s="172"/>
      <c r="B252" s="173"/>
      <c r="C252" s="918" t="s">
        <v>252</v>
      </c>
      <c r="D252" s="918"/>
      <c r="E252" s="918"/>
      <c r="F252" s="174" t="s">
        <v>31</v>
      </c>
      <c r="G252" s="174" t="s">
        <v>31</v>
      </c>
      <c r="H252" s="174" t="s">
        <v>31</v>
      </c>
      <c r="I252" s="174" t="s">
        <v>31</v>
      </c>
      <c r="J252" s="175" t="s">
        <v>31</v>
      </c>
      <c r="K252" s="174" t="s">
        <v>31</v>
      </c>
      <c r="L252" s="175">
        <v>588.23</v>
      </c>
      <c r="M252" s="161" t="s">
        <v>31</v>
      </c>
      <c r="N252" s="176" t="s">
        <v>31</v>
      </c>
      <c r="V252" s="137" t="s">
        <v>252</v>
      </c>
    </row>
    <row r="253" spans="1:22" s="132" customFormat="1" ht="22.5" x14ac:dyDescent="0.2">
      <c r="A253" s="157" t="s">
        <v>364</v>
      </c>
      <c r="B253" s="158" t="s">
        <v>3688</v>
      </c>
      <c r="C253" s="917" t="s">
        <v>3689</v>
      </c>
      <c r="D253" s="917"/>
      <c r="E253" s="917"/>
      <c r="F253" s="159" t="s">
        <v>3577</v>
      </c>
      <c r="G253" s="159" t="s">
        <v>31</v>
      </c>
      <c r="H253" s="159" t="s">
        <v>31</v>
      </c>
      <c r="I253" s="159" t="s">
        <v>341</v>
      </c>
      <c r="J253" s="160" t="s">
        <v>31</v>
      </c>
      <c r="K253" s="159" t="s">
        <v>31</v>
      </c>
      <c r="L253" s="160" t="s">
        <v>31</v>
      </c>
      <c r="M253" s="161" t="s">
        <v>31</v>
      </c>
      <c r="N253" s="162" t="s">
        <v>31</v>
      </c>
      <c r="Q253" s="137" t="s">
        <v>3689</v>
      </c>
    </row>
    <row r="254" spans="1:22" s="132" customFormat="1" ht="33.75" x14ac:dyDescent="0.2">
      <c r="A254" s="165"/>
      <c r="B254" s="166" t="s">
        <v>518</v>
      </c>
      <c r="C254" s="904" t="s">
        <v>2892</v>
      </c>
      <c r="D254" s="904"/>
      <c r="E254" s="904"/>
      <c r="F254" s="904"/>
      <c r="G254" s="904"/>
      <c r="H254" s="904"/>
      <c r="I254" s="904"/>
      <c r="J254" s="904"/>
      <c r="K254" s="904"/>
      <c r="L254" s="904"/>
      <c r="M254" s="904"/>
      <c r="N254" s="912"/>
      <c r="R254" s="137" t="s">
        <v>2892</v>
      </c>
    </row>
    <row r="255" spans="1:22" s="132" customFormat="1" ht="22.5" x14ac:dyDescent="0.2">
      <c r="A255" s="165"/>
      <c r="B255" s="166" t="s">
        <v>3611</v>
      </c>
      <c r="C255" s="904" t="s">
        <v>3612</v>
      </c>
      <c r="D255" s="904"/>
      <c r="E255" s="904"/>
      <c r="F255" s="904"/>
      <c r="G255" s="904"/>
      <c r="H255" s="904"/>
      <c r="I255" s="904"/>
      <c r="J255" s="904"/>
      <c r="K255" s="904"/>
      <c r="L255" s="904"/>
      <c r="M255" s="904"/>
      <c r="N255" s="912"/>
      <c r="R255" s="137" t="s">
        <v>3612</v>
      </c>
    </row>
    <row r="256" spans="1:22" s="132" customFormat="1" x14ac:dyDescent="0.2">
      <c r="A256" s="165"/>
      <c r="B256" s="166" t="s">
        <v>31</v>
      </c>
      <c r="C256" s="904" t="s">
        <v>3613</v>
      </c>
      <c r="D256" s="904"/>
      <c r="E256" s="904"/>
      <c r="F256" s="904"/>
      <c r="G256" s="904"/>
      <c r="H256" s="904"/>
      <c r="I256" s="904"/>
      <c r="J256" s="904"/>
      <c r="K256" s="904"/>
      <c r="L256" s="904"/>
      <c r="M256" s="904"/>
      <c r="N256" s="912"/>
      <c r="R256" s="137" t="s">
        <v>3613</v>
      </c>
    </row>
    <row r="257" spans="1:22" s="132" customFormat="1" x14ac:dyDescent="0.2">
      <c r="A257" s="167"/>
      <c r="B257" s="166" t="s">
        <v>225</v>
      </c>
      <c r="C257" s="904" t="s">
        <v>255</v>
      </c>
      <c r="D257" s="904"/>
      <c r="E257" s="904"/>
      <c r="F257" s="168" t="s">
        <v>31</v>
      </c>
      <c r="G257" s="168" t="s">
        <v>31</v>
      </c>
      <c r="H257" s="168" t="s">
        <v>31</v>
      </c>
      <c r="I257" s="168" t="s">
        <v>31</v>
      </c>
      <c r="J257" s="169">
        <v>41.49</v>
      </c>
      <c r="K257" s="168" t="s">
        <v>1498</v>
      </c>
      <c r="L257" s="169">
        <v>464.69</v>
      </c>
      <c r="M257" s="170" t="s">
        <v>31</v>
      </c>
      <c r="N257" s="171" t="s">
        <v>31</v>
      </c>
      <c r="S257" s="137" t="s">
        <v>255</v>
      </c>
    </row>
    <row r="258" spans="1:22" s="132" customFormat="1" x14ac:dyDescent="0.2">
      <c r="A258" s="167"/>
      <c r="B258" s="166" t="s">
        <v>31</v>
      </c>
      <c r="C258" s="904" t="s">
        <v>258</v>
      </c>
      <c r="D258" s="904"/>
      <c r="E258" s="904"/>
      <c r="F258" s="168" t="s">
        <v>241</v>
      </c>
      <c r="G258" s="168" t="s">
        <v>3631</v>
      </c>
      <c r="H258" s="168" t="s">
        <v>1498</v>
      </c>
      <c r="I258" s="168" t="s">
        <v>3690</v>
      </c>
      <c r="J258" s="169" t="s">
        <v>31</v>
      </c>
      <c r="K258" s="168" t="s">
        <v>31</v>
      </c>
      <c r="L258" s="169" t="s">
        <v>31</v>
      </c>
      <c r="M258" s="170" t="s">
        <v>31</v>
      </c>
      <c r="N258" s="171" t="s">
        <v>31</v>
      </c>
      <c r="T258" s="137" t="s">
        <v>258</v>
      </c>
    </row>
    <row r="259" spans="1:22" s="132" customFormat="1" x14ac:dyDescent="0.2">
      <c r="A259" s="167"/>
      <c r="B259" s="166" t="s">
        <v>31</v>
      </c>
      <c r="C259" s="917" t="s">
        <v>244</v>
      </c>
      <c r="D259" s="917"/>
      <c r="E259" s="917"/>
      <c r="F259" s="159" t="s">
        <v>31</v>
      </c>
      <c r="G259" s="159" t="s">
        <v>31</v>
      </c>
      <c r="H259" s="159" t="s">
        <v>31</v>
      </c>
      <c r="I259" s="159" t="s">
        <v>31</v>
      </c>
      <c r="J259" s="160">
        <v>41.49</v>
      </c>
      <c r="K259" s="159" t="s">
        <v>31</v>
      </c>
      <c r="L259" s="160">
        <v>464.69</v>
      </c>
      <c r="M259" s="161" t="s">
        <v>31</v>
      </c>
      <c r="N259" s="162" t="s">
        <v>31</v>
      </c>
      <c r="U259" s="137" t="s">
        <v>244</v>
      </c>
    </row>
    <row r="260" spans="1:22" s="132" customFormat="1" x14ac:dyDescent="0.2">
      <c r="A260" s="167"/>
      <c r="B260" s="166" t="s">
        <v>31</v>
      </c>
      <c r="C260" s="904" t="s">
        <v>245</v>
      </c>
      <c r="D260" s="904"/>
      <c r="E260" s="904"/>
      <c r="F260" s="168" t="s">
        <v>31</v>
      </c>
      <c r="G260" s="168" t="s">
        <v>31</v>
      </c>
      <c r="H260" s="168" t="s">
        <v>31</v>
      </c>
      <c r="I260" s="168" t="s">
        <v>31</v>
      </c>
      <c r="J260" s="169" t="s">
        <v>31</v>
      </c>
      <c r="K260" s="168" t="s">
        <v>31</v>
      </c>
      <c r="L260" s="169">
        <v>464.69</v>
      </c>
      <c r="M260" s="170" t="s">
        <v>31</v>
      </c>
      <c r="N260" s="171" t="s">
        <v>31</v>
      </c>
      <c r="T260" s="137" t="s">
        <v>245</v>
      </c>
    </row>
    <row r="261" spans="1:22" s="132" customFormat="1" ht="22.5" x14ac:dyDescent="0.2">
      <c r="A261" s="167"/>
      <c r="B261" s="166" t="s">
        <v>3615</v>
      </c>
      <c r="C261" s="904" t="s">
        <v>3616</v>
      </c>
      <c r="D261" s="904"/>
      <c r="E261" s="904"/>
      <c r="F261" s="168" t="s">
        <v>144</v>
      </c>
      <c r="G261" s="168" t="s">
        <v>554</v>
      </c>
      <c r="H261" s="168" t="s">
        <v>31</v>
      </c>
      <c r="I261" s="168" t="s">
        <v>554</v>
      </c>
      <c r="J261" s="169" t="s">
        <v>31</v>
      </c>
      <c r="K261" s="168" t="s">
        <v>31</v>
      </c>
      <c r="L261" s="169">
        <v>302.05</v>
      </c>
      <c r="M261" s="170" t="s">
        <v>31</v>
      </c>
      <c r="N261" s="171" t="s">
        <v>31</v>
      </c>
      <c r="T261" s="137" t="s">
        <v>3616</v>
      </c>
    </row>
    <row r="262" spans="1:22" s="132" customFormat="1" ht="22.5" x14ac:dyDescent="0.2">
      <c r="A262" s="167"/>
      <c r="B262" s="166" t="s">
        <v>3617</v>
      </c>
      <c r="C262" s="904" t="s">
        <v>3618</v>
      </c>
      <c r="D262" s="904"/>
      <c r="E262" s="904"/>
      <c r="F262" s="168" t="s">
        <v>144</v>
      </c>
      <c r="G262" s="168" t="s">
        <v>1390</v>
      </c>
      <c r="H262" s="168" t="s">
        <v>31</v>
      </c>
      <c r="I262" s="168" t="s">
        <v>1390</v>
      </c>
      <c r="J262" s="169" t="s">
        <v>31</v>
      </c>
      <c r="K262" s="168" t="s">
        <v>31</v>
      </c>
      <c r="L262" s="169">
        <v>185.88</v>
      </c>
      <c r="M262" s="170" t="s">
        <v>31</v>
      </c>
      <c r="N262" s="171" t="s">
        <v>31</v>
      </c>
      <c r="T262" s="137" t="s">
        <v>3618</v>
      </c>
    </row>
    <row r="263" spans="1:22" s="132" customFormat="1" x14ac:dyDescent="0.2">
      <c r="A263" s="172"/>
      <c r="B263" s="173"/>
      <c r="C263" s="918" t="s">
        <v>252</v>
      </c>
      <c r="D263" s="918"/>
      <c r="E263" s="918"/>
      <c r="F263" s="174" t="s">
        <v>31</v>
      </c>
      <c r="G263" s="174" t="s">
        <v>31</v>
      </c>
      <c r="H263" s="174" t="s">
        <v>31</v>
      </c>
      <c r="I263" s="174" t="s">
        <v>31</v>
      </c>
      <c r="J263" s="175" t="s">
        <v>31</v>
      </c>
      <c r="K263" s="174" t="s">
        <v>31</v>
      </c>
      <c r="L263" s="175">
        <v>952.62</v>
      </c>
      <c r="M263" s="161" t="s">
        <v>31</v>
      </c>
      <c r="N263" s="176" t="s">
        <v>31</v>
      </c>
      <c r="V263" s="137" t="s">
        <v>252</v>
      </c>
    </row>
    <row r="264" spans="1:22" s="132" customFormat="1" ht="22.5" x14ac:dyDescent="0.2">
      <c r="A264" s="157" t="s">
        <v>366</v>
      </c>
      <c r="B264" s="158" t="s">
        <v>3691</v>
      </c>
      <c r="C264" s="917" t="s">
        <v>3692</v>
      </c>
      <c r="D264" s="917"/>
      <c r="E264" s="917"/>
      <c r="F264" s="159" t="s">
        <v>3577</v>
      </c>
      <c r="G264" s="159" t="s">
        <v>31</v>
      </c>
      <c r="H264" s="159" t="s">
        <v>31</v>
      </c>
      <c r="I264" s="159" t="s">
        <v>318</v>
      </c>
      <c r="J264" s="160" t="s">
        <v>31</v>
      </c>
      <c r="K264" s="159" t="s">
        <v>31</v>
      </c>
      <c r="L264" s="160" t="s">
        <v>31</v>
      </c>
      <c r="M264" s="161" t="s">
        <v>31</v>
      </c>
      <c r="N264" s="162" t="s">
        <v>31</v>
      </c>
      <c r="Q264" s="137" t="s">
        <v>3692</v>
      </c>
    </row>
    <row r="265" spans="1:22" s="132" customFormat="1" ht="33.75" x14ac:dyDescent="0.2">
      <c r="A265" s="165"/>
      <c r="B265" s="166" t="s">
        <v>518</v>
      </c>
      <c r="C265" s="904" t="s">
        <v>2892</v>
      </c>
      <c r="D265" s="904"/>
      <c r="E265" s="904"/>
      <c r="F265" s="904"/>
      <c r="G265" s="904"/>
      <c r="H265" s="904"/>
      <c r="I265" s="904"/>
      <c r="J265" s="904"/>
      <c r="K265" s="904"/>
      <c r="L265" s="904"/>
      <c r="M265" s="904"/>
      <c r="N265" s="912"/>
      <c r="R265" s="137" t="s">
        <v>2892</v>
      </c>
    </row>
    <row r="266" spans="1:22" s="132" customFormat="1" ht="22.5" x14ac:dyDescent="0.2">
      <c r="A266" s="165"/>
      <c r="B266" s="166" t="s">
        <v>3611</v>
      </c>
      <c r="C266" s="904" t="s">
        <v>3612</v>
      </c>
      <c r="D266" s="904"/>
      <c r="E266" s="904"/>
      <c r="F266" s="904"/>
      <c r="G266" s="904"/>
      <c r="H266" s="904"/>
      <c r="I266" s="904"/>
      <c r="J266" s="904"/>
      <c r="K266" s="904"/>
      <c r="L266" s="904"/>
      <c r="M266" s="904"/>
      <c r="N266" s="912"/>
      <c r="R266" s="137" t="s">
        <v>3612</v>
      </c>
    </row>
    <row r="267" spans="1:22" s="132" customFormat="1" x14ac:dyDescent="0.2">
      <c r="A267" s="165"/>
      <c r="B267" s="166" t="s">
        <v>31</v>
      </c>
      <c r="C267" s="904" t="s">
        <v>3613</v>
      </c>
      <c r="D267" s="904"/>
      <c r="E267" s="904"/>
      <c r="F267" s="904"/>
      <c r="G267" s="904"/>
      <c r="H267" s="904"/>
      <c r="I267" s="904"/>
      <c r="J267" s="904"/>
      <c r="K267" s="904"/>
      <c r="L267" s="904"/>
      <c r="M267" s="904"/>
      <c r="N267" s="912"/>
      <c r="R267" s="137" t="s">
        <v>3613</v>
      </c>
    </row>
    <row r="268" spans="1:22" s="132" customFormat="1" x14ac:dyDescent="0.2">
      <c r="A268" s="167"/>
      <c r="B268" s="166" t="s">
        <v>225</v>
      </c>
      <c r="C268" s="904" t="s">
        <v>255</v>
      </c>
      <c r="D268" s="904"/>
      <c r="E268" s="904"/>
      <c r="F268" s="168" t="s">
        <v>31</v>
      </c>
      <c r="G268" s="168" t="s">
        <v>31</v>
      </c>
      <c r="H268" s="168" t="s">
        <v>31</v>
      </c>
      <c r="I268" s="168" t="s">
        <v>31</v>
      </c>
      <c r="J268" s="169">
        <v>41.49</v>
      </c>
      <c r="K268" s="168" t="s">
        <v>1498</v>
      </c>
      <c r="L268" s="169">
        <v>331.92</v>
      </c>
      <c r="M268" s="170" t="s">
        <v>31</v>
      </c>
      <c r="N268" s="171" t="s">
        <v>31</v>
      </c>
      <c r="S268" s="137" t="s">
        <v>255</v>
      </c>
    </row>
    <row r="269" spans="1:22" s="132" customFormat="1" x14ac:dyDescent="0.2">
      <c r="A269" s="167"/>
      <c r="B269" s="166" t="s">
        <v>31</v>
      </c>
      <c r="C269" s="904" t="s">
        <v>258</v>
      </c>
      <c r="D269" s="904"/>
      <c r="E269" s="904"/>
      <c r="F269" s="168" t="s">
        <v>241</v>
      </c>
      <c r="G269" s="168" t="s">
        <v>3631</v>
      </c>
      <c r="H269" s="168" t="s">
        <v>1498</v>
      </c>
      <c r="I269" s="168" t="s">
        <v>3636</v>
      </c>
      <c r="J269" s="169" t="s">
        <v>31</v>
      </c>
      <c r="K269" s="168" t="s">
        <v>31</v>
      </c>
      <c r="L269" s="169" t="s">
        <v>31</v>
      </c>
      <c r="M269" s="170" t="s">
        <v>31</v>
      </c>
      <c r="N269" s="171" t="s">
        <v>31</v>
      </c>
      <c r="T269" s="137" t="s">
        <v>258</v>
      </c>
    </row>
    <row r="270" spans="1:22" s="132" customFormat="1" x14ac:dyDescent="0.2">
      <c r="A270" s="167"/>
      <c r="B270" s="166" t="s">
        <v>31</v>
      </c>
      <c r="C270" s="917" t="s">
        <v>244</v>
      </c>
      <c r="D270" s="917"/>
      <c r="E270" s="917"/>
      <c r="F270" s="159" t="s">
        <v>31</v>
      </c>
      <c r="G270" s="159" t="s">
        <v>31</v>
      </c>
      <c r="H270" s="159" t="s">
        <v>31</v>
      </c>
      <c r="I270" s="159" t="s">
        <v>31</v>
      </c>
      <c r="J270" s="160">
        <v>41.49</v>
      </c>
      <c r="K270" s="159" t="s">
        <v>31</v>
      </c>
      <c r="L270" s="160">
        <v>331.92</v>
      </c>
      <c r="M270" s="161" t="s">
        <v>31</v>
      </c>
      <c r="N270" s="162" t="s">
        <v>31</v>
      </c>
      <c r="U270" s="137" t="s">
        <v>244</v>
      </c>
    </row>
    <row r="271" spans="1:22" s="132" customFormat="1" x14ac:dyDescent="0.2">
      <c r="A271" s="167"/>
      <c r="B271" s="166" t="s">
        <v>31</v>
      </c>
      <c r="C271" s="904" t="s">
        <v>245</v>
      </c>
      <c r="D271" s="904"/>
      <c r="E271" s="904"/>
      <c r="F271" s="168" t="s">
        <v>31</v>
      </c>
      <c r="G271" s="168" t="s">
        <v>31</v>
      </c>
      <c r="H271" s="168" t="s">
        <v>31</v>
      </c>
      <c r="I271" s="168" t="s">
        <v>31</v>
      </c>
      <c r="J271" s="169" t="s">
        <v>31</v>
      </c>
      <c r="K271" s="168" t="s">
        <v>31</v>
      </c>
      <c r="L271" s="169">
        <v>331.92</v>
      </c>
      <c r="M271" s="170" t="s">
        <v>31</v>
      </c>
      <c r="N271" s="171" t="s">
        <v>31</v>
      </c>
      <c r="T271" s="137" t="s">
        <v>245</v>
      </c>
    </row>
    <row r="272" spans="1:22" s="132" customFormat="1" ht="22.5" x14ac:dyDescent="0.2">
      <c r="A272" s="167"/>
      <c r="B272" s="166" t="s">
        <v>3615</v>
      </c>
      <c r="C272" s="904" t="s">
        <v>3616</v>
      </c>
      <c r="D272" s="904"/>
      <c r="E272" s="904"/>
      <c r="F272" s="168" t="s">
        <v>144</v>
      </c>
      <c r="G272" s="168" t="s">
        <v>554</v>
      </c>
      <c r="H272" s="168" t="s">
        <v>31</v>
      </c>
      <c r="I272" s="168" t="s">
        <v>554</v>
      </c>
      <c r="J272" s="169" t="s">
        <v>31</v>
      </c>
      <c r="K272" s="168" t="s">
        <v>31</v>
      </c>
      <c r="L272" s="169">
        <v>215.75</v>
      </c>
      <c r="M272" s="170" t="s">
        <v>31</v>
      </c>
      <c r="N272" s="171" t="s">
        <v>31</v>
      </c>
      <c r="T272" s="137" t="s">
        <v>3616</v>
      </c>
    </row>
    <row r="273" spans="1:22" s="132" customFormat="1" ht="22.5" x14ac:dyDescent="0.2">
      <c r="A273" s="167"/>
      <c r="B273" s="166" t="s">
        <v>3617</v>
      </c>
      <c r="C273" s="904" t="s">
        <v>3618</v>
      </c>
      <c r="D273" s="904"/>
      <c r="E273" s="904"/>
      <c r="F273" s="168" t="s">
        <v>144</v>
      </c>
      <c r="G273" s="168" t="s">
        <v>1390</v>
      </c>
      <c r="H273" s="168" t="s">
        <v>31</v>
      </c>
      <c r="I273" s="168" t="s">
        <v>1390</v>
      </c>
      <c r="J273" s="169" t="s">
        <v>31</v>
      </c>
      <c r="K273" s="168" t="s">
        <v>31</v>
      </c>
      <c r="L273" s="169">
        <v>132.77000000000001</v>
      </c>
      <c r="M273" s="170" t="s">
        <v>31</v>
      </c>
      <c r="N273" s="171" t="s">
        <v>31</v>
      </c>
      <c r="T273" s="137" t="s">
        <v>3618</v>
      </c>
    </row>
    <row r="274" spans="1:22" s="132" customFormat="1" x14ac:dyDescent="0.2">
      <c r="A274" s="172"/>
      <c r="B274" s="173"/>
      <c r="C274" s="918" t="s">
        <v>252</v>
      </c>
      <c r="D274" s="918"/>
      <c r="E274" s="918"/>
      <c r="F274" s="174" t="s">
        <v>31</v>
      </c>
      <c r="G274" s="174" t="s">
        <v>31</v>
      </c>
      <c r="H274" s="174" t="s">
        <v>31</v>
      </c>
      <c r="I274" s="174" t="s">
        <v>31</v>
      </c>
      <c r="J274" s="175" t="s">
        <v>31</v>
      </c>
      <c r="K274" s="174" t="s">
        <v>31</v>
      </c>
      <c r="L274" s="175">
        <v>680.44</v>
      </c>
      <c r="M274" s="161" t="s">
        <v>31</v>
      </c>
      <c r="N274" s="176" t="s">
        <v>31</v>
      </c>
      <c r="V274" s="137" t="s">
        <v>252</v>
      </c>
    </row>
    <row r="275" spans="1:22" s="132" customFormat="1" ht="22.5" x14ac:dyDescent="0.2">
      <c r="A275" s="157" t="s">
        <v>368</v>
      </c>
      <c r="B275" s="158" t="s">
        <v>3693</v>
      </c>
      <c r="C275" s="917" t="s">
        <v>3694</v>
      </c>
      <c r="D275" s="917"/>
      <c r="E275" s="917"/>
      <c r="F275" s="159" t="s">
        <v>3577</v>
      </c>
      <c r="G275" s="159" t="s">
        <v>31</v>
      </c>
      <c r="H275" s="159" t="s">
        <v>31</v>
      </c>
      <c r="I275" s="159" t="s">
        <v>256</v>
      </c>
      <c r="J275" s="160" t="s">
        <v>31</v>
      </c>
      <c r="K275" s="159" t="s">
        <v>31</v>
      </c>
      <c r="L275" s="160" t="s">
        <v>31</v>
      </c>
      <c r="M275" s="161" t="s">
        <v>31</v>
      </c>
      <c r="N275" s="162" t="s">
        <v>31</v>
      </c>
      <c r="Q275" s="137" t="s">
        <v>3694</v>
      </c>
    </row>
    <row r="276" spans="1:22" s="132" customFormat="1" ht="33.75" x14ac:dyDescent="0.2">
      <c r="A276" s="165"/>
      <c r="B276" s="166" t="s">
        <v>518</v>
      </c>
      <c r="C276" s="904" t="s">
        <v>2892</v>
      </c>
      <c r="D276" s="904"/>
      <c r="E276" s="904"/>
      <c r="F276" s="904"/>
      <c r="G276" s="904"/>
      <c r="H276" s="904"/>
      <c r="I276" s="904"/>
      <c r="J276" s="904"/>
      <c r="K276" s="904"/>
      <c r="L276" s="904"/>
      <c r="M276" s="904"/>
      <c r="N276" s="912"/>
      <c r="R276" s="137" t="s">
        <v>2892</v>
      </c>
    </row>
    <row r="277" spans="1:22" s="132" customFormat="1" ht="22.5" x14ac:dyDescent="0.2">
      <c r="A277" s="165"/>
      <c r="B277" s="166" t="s">
        <v>3611</v>
      </c>
      <c r="C277" s="904" t="s">
        <v>3612</v>
      </c>
      <c r="D277" s="904"/>
      <c r="E277" s="904"/>
      <c r="F277" s="904"/>
      <c r="G277" s="904"/>
      <c r="H277" s="904"/>
      <c r="I277" s="904"/>
      <c r="J277" s="904"/>
      <c r="K277" s="904"/>
      <c r="L277" s="904"/>
      <c r="M277" s="904"/>
      <c r="N277" s="912"/>
      <c r="R277" s="137" t="s">
        <v>3612</v>
      </c>
    </row>
    <row r="278" spans="1:22" s="132" customFormat="1" x14ac:dyDescent="0.2">
      <c r="A278" s="165"/>
      <c r="B278" s="166" t="s">
        <v>31</v>
      </c>
      <c r="C278" s="904" t="s">
        <v>3613</v>
      </c>
      <c r="D278" s="904"/>
      <c r="E278" s="904"/>
      <c r="F278" s="904"/>
      <c r="G278" s="904"/>
      <c r="H278" s="904"/>
      <c r="I278" s="904"/>
      <c r="J278" s="904"/>
      <c r="K278" s="904"/>
      <c r="L278" s="904"/>
      <c r="M278" s="904"/>
      <c r="N278" s="912"/>
      <c r="R278" s="137" t="s">
        <v>3613</v>
      </c>
    </row>
    <row r="279" spans="1:22" s="132" customFormat="1" x14ac:dyDescent="0.2">
      <c r="A279" s="167"/>
      <c r="B279" s="166" t="s">
        <v>225</v>
      </c>
      <c r="C279" s="904" t="s">
        <v>255</v>
      </c>
      <c r="D279" s="904"/>
      <c r="E279" s="904"/>
      <c r="F279" s="168" t="s">
        <v>31</v>
      </c>
      <c r="G279" s="168" t="s">
        <v>31</v>
      </c>
      <c r="H279" s="168" t="s">
        <v>31</v>
      </c>
      <c r="I279" s="168" t="s">
        <v>31</v>
      </c>
      <c r="J279" s="169">
        <v>20.75</v>
      </c>
      <c r="K279" s="168" t="s">
        <v>1498</v>
      </c>
      <c r="L279" s="169">
        <v>66.400000000000006</v>
      </c>
      <c r="M279" s="170" t="s">
        <v>31</v>
      </c>
      <c r="N279" s="171" t="s">
        <v>31</v>
      </c>
      <c r="S279" s="137" t="s">
        <v>255</v>
      </c>
    </row>
    <row r="280" spans="1:22" s="132" customFormat="1" x14ac:dyDescent="0.2">
      <c r="A280" s="167"/>
      <c r="B280" s="166" t="s">
        <v>31</v>
      </c>
      <c r="C280" s="904" t="s">
        <v>258</v>
      </c>
      <c r="D280" s="904"/>
      <c r="E280" s="904"/>
      <c r="F280" s="168" t="s">
        <v>241</v>
      </c>
      <c r="G280" s="168" t="s">
        <v>3367</v>
      </c>
      <c r="H280" s="168" t="s">
        <v>1498</v>
      </c>
      <c r="I280" s="168" t="s">
        <v>3684</v>
      </c>
      <c r="J280" s="169" t="s">
        <v>31</v>
      </c>
      <c r="K280" s="168" t="s">
        <v>31</v>
      </c>
      <c r="L280" s="169" t="s">
        <v>31</v>
      </c>
      <c r="M280" s="170" t="s">
        <v>31</v>
      </c>
      <c r="N280" s="171" t="s">
        <v>31</v>
      </c>
      <c r="T280" s="137" t="s">
        <v>258</v>
      </c>
    </row>
    <row r="281" spans="1:22" s="132" customFormat="1" x14ac:dyDescent="0.2">
      <c r="A281" s="167"/>
      <c r="B281" s="166" t="s">
        <v>31</v>
      </c>
      <c r="C281" s="917" t="s">
        <v>244</v>
      </c>
      <c r="D281" s="917"/>
      <c r="E281" s="917"/>
      <c r="F281" s="159" t="s">
        <v>31</v>
      </c>
      <c r="G281" s="159" t="s">
        <v>31</v>
      </c>
      <c r="H281" s="159" t="s">
        <v>31</v>
      </c>
      <c r="I281" s="159" t="s">
        <v>31</v>
      </c>
      <c r="J281" s="160">
        <v>20.75</v>
      </c>
      <c r="K281" s="159" t="s">
        <v>31</v>
      </c>
      <c r="L281" s="160">
        <v>66.400000000000006</v>
      </c>
      <c r="M281" s="161" t="s">
        <v>31</v>
      </c>
      <c r="N281" s="162" t="s">
        <v>31</v>
      </c>
      <c r="U281" s="137" t="s">
        <v>244</v>
      </c>
    </row>
    <row r="282" spans="1:22" s="132" customFormat="1" x14ac:dyDescent="0.2">
      <c r="A282" s="167"/>
      <c r="B282" s="166" t="s">
        <v>31</v>
      </c>
      <c r="C282" s="904" t="s">
        <v>245</v>
      </c>
      <c r="D282" s="904"/>
      <c r="E282" s="904"/>
      <c r="F282" s="168" t="s">
        <v>31</v>
      </c>
      <c r="G282" s="168" t="s">
        <v>31</v>
      </c>
      <c r="H282" s="168" t="s">
        <v>31</v>
      </c>
      <c r="I282" s="168" t="s">
        <v>31</v>
      </c>
      <c r="J282" s="169" t="s">
        <v>31</v>
      </c>
      <c r="K282" s="168" t="s">
        <v>31</v>
      </c>
      <c r="L282" s="169">
        <v>66.400000000000006</v>
      </c>
      <c r="M282" s="170" t="s">
        <v>31</v>
      </c>
      <c r="N282" s="171" t="s">
        <v>31</v>
      </c>
      <c r="T282" s="137" t="s">
        <v>245</v>
      </c>
    </row>
    <row r="283" spans="1:22" s="132" customFormat="1" ht="22.5" x14ac:dyDescent="0.2">
      <c r="A283" s="167"/>
      <c r="B283" s="166" t="s">
        <v>3615</v>
      </c>
      <c r="C283" s="904" t="s">
        <v>3616</v>
      </c>
      <c r="D283" s="904"/>
      <c r="E283" s="904"/>
      <c r="F283" s="168" t="s">
        <v>144</v>
      </c>
      <c r="G283" s="168" t="s">
        <v>554</v>
      </c>
      <c r="H283" s="168" t="s">
        <v>31</v>
      </c>
      <c r="I283" s="168" t="s">
        <v>554</v>
      </c>
      <c r="J283" s="169" t="s">
        <v>31</v>
      </c>
      <c r="K283" s="168" t="s">
        <v>31</v>
      </c>
      <c r="L283" s="169">
        <v>43.16</v>
      </c>
      <c r="M283" s="170" t="s">
        <v>31</v>
      </c>
      <c r="N283" s="171" t="s">
        <v>31</v>
      </c>
      <c r="T283" s="137" t="s">
        <v>3616</v>
      </c>
    </row>
    <row r="284" spans="1:22" s="132" customFormat="1" ht="22.5" x14ac:dyDescent="0.2">
      <c r="A284" s="167"/>
      <c r="B284" s="166" t="s">
        <v>3617</v>
      </c>
      <c r="C284" s="904" t="s">
        <v>3618</v>
      </c>
      <c r="D284" s="904"/>
      <c r="E284" s="904"/>
      <c r="F284" s="168" t="s">
        <v>144</v>
      </c>
      <c r="G284" s="168" t="s">
        <v>1390</v>
      </c>
      <c r="H284" s="168" t="s">
        <v>31</v>
      </c>
      <c r="I284" s="168" t="s">
        <v>1390</v>
      </c>
      <c r="J284" s="169" t="s">
        <v>31</v>
      </c>
      <c r="K284" s="168" t="s">
        <v>31</v>
      </c>
      <c r="L284" s="169">
        <v>26.56</v>
      </c>
      <c r="M284" s="170" t="s">
        <v>31</v>
      </c>
      <c r="N284" s="171" t="s">
        <v>31</v>
      </c>
      <c r="T284" s="137" t="s">
        <v>3618</v>
      </c>
    </row>
    <row r="285" spans="1:22" s="132" customFormat="1" x14ac:dyDescent="0.2">
      <c r="A285" s="172"/>
      <c r="B285" s="173"/>
      <c r="C285" s="918" t="s">
        <v>252</v>
      </c>
      <c r="D285" s="918"/>
      <c r="E285" s="918"/>
      <c r="F285" s="174" t="s">
        <v>31</v>
      </c>
      <c r="G285" s="174" t="s">
        <v>31</v>
      </c>
      <c r="H285" s="174" t="s">
        <v>31</v>
      </c>
      <c r="I285" s="174" t="s">
        <v>31</v>
      </c>
      <c r="J285" s="175" t="s">
        <v>31</v>
      </c>
      <c r="K285" s="174" t="s">
        <v>31</v>
      </c>
      <c r="L285" s="175">
        <v>136.12</v>
      </c>
      <c r="M285" s="161" t="s">
        <v>31</v>
      </c>
      <c r="N285" s="176" t="s">
        <v>31</v>
      </c>
      <c r="V285" s="137" t="s">
        <v>252</v>
      </c>
    </row>
    <row r="286" spans="1:22" s="132" customFormat="1" ht="22.5" x14ac:dyDescent="0.2">
      <c r="A286" s="157" t="s">
        <v>370</v>
      </c>
      <c r="B286" s="158" t="s">
        <v>3695</v>
      </c>
      <c r="C286" s="917" t="s">
        <v>3696</v>
      </c>
      <c r="D286" s="917"/>
      <c r="E286" s="917"/>
      <c r="F286" s="159" t="s">
        <v>178</v>
      </c>
      <c r="G286" s="159" t="s">
        <v>31</v>
      </c>
      <c r="H286" s="159" t="s">
        <v>31</v>
      </c>
      <c r="I286" s="159" t="s">
        <v>315</v>
      </c>
      <c r="J286" s="160" t="s">
        <v>31</v>
      </c>
      <c r="K286" s="159" t="s">
        <v>31</v>
      </c>
      <c r="L286" s="160" t="s">
        <v>31</v>
      </c>
      <c r="M286" s="161" t="s">
        <v>31</v>
      </c>
      <c r="N286" s="162" t="s">
        <v>31</v>
      </c>
      <c r="Q286" s="137" t="s">
        <v>3696</v>
      </c>
    </row>
    <row r="287" spans="1:22" s="132" customFormat="1" ht="33.75" x14ac:dyDescent="0.2">
      <c r="A287" s="165"/>
      <c r="B287" s="166" t="s">
        <v>518</v>
      </c>
      <c r="C287" s="904" t="s">
        <v>2892</v>
      </c>
      <c r="D287" s="904"/>
      <c r="E287" s="904"/>
      <c r="F287" s="904"/>
      <c r="G287" s="904"/>
      <c r="H287" s="904"/>
      <c r="I287" s="904"/>
      <c r="J287" s="904"/>
      <c r="K287" s="904"/>
      <c r="L287" s="904"/>
      <c r="M287" s="904"/>
      <c r="N287" s="912"/>
      <c r="R287" s="137" t="s">
        <v>2892</v>
      </c>
    </row>
    <row r="288" spans="1:22" s="132" customFormat="1" ht="22.5" x14ac:dyDescent="0.2">
      <c r="A288" s="165"/>
      <c r="B288" s="166" t="s">
        <v>3611</v>
      </c>
      <c r="C288" s="904" t="s">
        <v>3612</v>
      </c>
      <c r="D288" s="904"/>
      <c r="E288" s="904"/>
      <c r="F288" s="904"/>
      <c r="G288" s="904"/>
      <c r="H288" s="904"/>
      <c r="I288" s="904"/>
      <c r="J288" s="904"/>
      <c r="K288" s="904"/>
      <c r="L288" s="904"/>
      <c r="M288" s="904"/>
      <c r="N288" s="912"/>
      <c r="R288" s="137" t="s">
        <v>3612</v>
      </c>
    </row>
    <row r="289" spans="1:22" s="132" customFormat="1" x14ac:dyDescent="0.2">
      <c r="A289" s="165"/>
      <c r="B289" s="166" t="s">
        <v>31</v>
      </c>
      <c r="C289" s="904" t="s">
        <v>3613</v>
      </c>
      <c r="D289" s="904"/>
      <c r="E289" s="904"/>
      <c r="F289" s="904"/>
      <c r="G289" s="904"/>
      <c r="H289" s="904"/>
      <c r="I289" s="904"/>
      <c r="J289" s="904"/>
      <c r="K289" s="904"/>
      <c r="L289" s="904"/>
      <c r="M289" s="904"/>
      <c r="N289" s="912"/>
      <c r="R289" s="137" t="s">
        <v>3613</v>
      </c>
    </row>
    <row r="290" spans="1:22" s="132" customFormat="1" x14ac:dyDescent="0.2">
      <c r="A290" s="167"/>
      <c r="B290" s="166" t="s">
        <v>225</v>
      </c>
      <c r="C290" s="904" t="s">
        <v>255</v>
      </c>
      <c r="D290" s="904"/>
      <c r="E290" s="904"/>
      <c r="F290" s="168" t="s">
        <v>31</v>
      </c>
      <c r="G290" s="168" t="s">
        <v>31</v>
      </c>
      <c r="H290" s="168" t="s">
        <v>31</v>
      </c>
      <c r="I290" s="168" t="s">
        <v>31</v>
      </c>
      <c r="J290" s="169">
        <v>15.76</v>
      </c>
      <c r="K290" s="168" t="s">
        <v>1498</v>
      </c>
      <c r="L290" s="169">
        <v>113.47</v>
      </c>
      <c r="M290" s="170" t="s">
        <v>31</v>
      </c>
      <c r="N290" s="171" t="s">
        <v>31</v>
      </c>
      <c r="S290" s="137" t="s">
        <v>255</v>
      </c>
    </row>
    <row r="291" spans="1:22" s="132" customFormat="1" x14ac:dyDescent="0.2">
      <c r="A291" s="167"/>
      <c r="B291" s="166" t="s">
        <v>31</v>
      </c>
      <c r="C291" s="904" t="s">
        <v>258</v>
      </c>
      <c r="D291" s="904"/>
      <c r="E291" s="904"/>
      <c r="F291" s="168" t="s">
        <v>241</v>
      </c>
      <c r="G291" s="168" t="s">
        <v>1300</v>
      </c>
      <c r="H291" s="168" t="s">
        <v>1498</v>
      </c>
      <c r="I291" s="168" t="s">
        <v>3697</v>
      </c>
      <c r="J291" s="169" t="s">
        <v>31</v>
      </c>
      <c r="K291" s="168" t="s">
        <v>31</v>
      </c>
      <c r="L291" s="169" t="s">
        <v>31</v>
      </c>
      <c r="M291" s="170" t="s">
        <v>31</v>
      </c>
      <c r="N291" s="171" t="s">
        <v>31</v>
      </c>
      <c r="T291" s="137" t="s">
        <v>258</v>
      </c>
    </row>
    <row r="292" spans="1:22" s="132" customFormat="1" x14ac:dyDescent="0.2">
      <c r="A292" s="167"/>
      <c r="B292" s="166" t="s">
        <v>31</v>
      </c>
      <c r="C292" s="917" t="s">
        <v>244</v>
      </c>
      <c r="D292" s="917"/>
      <c r="E292" s="917"/>
      <c r="F292" s="159" t="s">
        <v>31</v>
      </c>
      <c r="G292" s="159" t="s">
        <v>31</v>
      </c>
      <c r="H292" s="159" t="s">
        <v>31</v>
      </c>
      <c r="I292" s="159" t="s">
        <v>31</v>
      </c>
      <c r="J292" s="160">
        <v>15.76</v>
      </c>
      <c r="K292" s="159" t="s">
        <v>31</v>
      </c>
      <c r="L292" s="160">
        <v>113.47</v>
      </c>
      <c r="M292" s="161" t="s">
        <v>31</v>
      </c>
      <c r="N292" s="162" t="s">
        <v>31</v>
      </c>
      <c r="U292" s="137" t="s">
        <v>244</v>
      </c>
    </row>
    <row r="293" spans="1:22" s="132" customFormat="1" x14ac:dyDescent="0.2">
      <c r="A293" s="167"/>
      <c r="B293" s="166" t="s">
        <v>31</v>
      </c>
      <c r="C293" s="904" t="s">
        <v>245</v>
      </c>
      <c r="D293" s="904"/>
      <c r="E293" s="904"/>
      <c r="F293" s="168" t="s">
        <v>31</v>
      </c>
      <c r="G293" s="168" t="s">
        <v>31</v>
      </c>
      <c r="H293" s="168" t="s">
        <v>31</v>
      </c>
      <c r="I293" s="168" t="s">
        <v>31</v>
      </c>
      <c r="J293" s="169" t="s">
        <v>31</v>
      </c>
      <c r="K293" s="168" t="s">
        <v>31</v>
      </c>
      <c r="L293" s="169">
        <v>113.47</v>
      </c>
      <c r="M293" s="170" t="s">
        <v>31</v>
      </c>
      <c r="N293" s="171" t="s">
        <v>31</v>
      </c>
      <c r="T293" s="137" t="s">
        <v>245</v>
      </c>
    </row>
    <row r="294" spans="1:22" s="132" customFormat="1" ht="22.5" x14ac:dyDescent="0.2">
      <c r="A294" s="167"/>
      <c r="B294" s="166" t="s">
        <v>3615</v>
      </c>
      <c r="C294" s="904" t="s">
        <v>3616</v>
      </c>
      <c r="D294" s="904"/>
      <c r="E294" s="904"/>
      <c r="F294" s="168" t="s">
        <v>144</v>
      </c>
      <c r="G294" s="168" t="s">
        <v>554</v>
      </c>
      <c r="H294" s="168" t="s">
        <v>31</v>
      </c>
      <c r="I294" s="168" t="s">
        <v>554</v>
      </c>
      <c r="J294" s="169" t="s">
        <v>31</v>
      </c>
      <c r="K294" s="168" t="s">
        <v>31</v>
      </c>
      <c r="L294" s="169">
        <v>73.760000000000005</v>
      </c>
      <c r="M294" s="170" t="s">
        <v>31</v>
      </c>
      <c r="N294" s="171" t="s">
        <v>31</v>
      </c>
      <c r="T294" s="137" t="s">
        <v>3616</v>
      </c>
    </row>
    <row r="295" spans="1:22" s="132" customFormat="1" ht="22.5" x14ac:dyDescent="0.2">
      <c r="A295" s="167"/>
      <c r="B295" s="166" t="s">
        <v>3617</v>
      </c>
      <c r="C295" s="904" t="s">
        <v>3618</v>
      </c>
      <c r="D295" s="904"/>
      <c r="E295" s="904"/>
      <c r="F295" s="168" t="s">
        <v>144</v>
      </c>
      <c r="G295" s="168" t="s">
        <v>1390</v>
      </c>
      <c r="H295" s="168" t="s">
        <v>31</v>
      </c>
      <c r="I295" s="168" t="s">
        <v>1390</v>
      </c>
      <c r="J295" s="169" t="s">
        <v>31</v>
      </c>
      <c r="K295" s="168" t="s">
        <v>31</v>
      </c>
      <c r="L295" s="169">
        <v>45.39</v>
      </c>
      <c r="M295" s="170" t="s">
        <v>31</v>
      </c>
      <c r="N295" s="171" t="s">
        <v>31</v>
      </c>
      <c r="T295" s="137" t="s">
        <v>3618</v>
      </c>
    </row>
    <row r="296" spans="1:22" s="132" customFormat="1" x14ac:dyDescent="0.2">
      <c r="A296" s="172"/>
      <c r="B296" s="173"/>
      <c r="C296" s="918" t="s">
        <v>252</v>
      </c>
      <c r="D296" s="918"/>
      <c r="E296" s="918"/>
      <c r="F296" s="174" t="s">
        <v>31</v>
      </c>
      <c r="G296" s="174" t="s">
        <v>31</v>
      </c>
      <c r="H296" s="174" t="s">
        <v>31</v>
      </c>
      <c r="I296" s="174" t="s">
        <v>31</v>
      </c>
      <c r="J296" s="175" t="s">
        <v>31</v>
      </c>
      <c r="K296" s="174" t="s">
        <v>31</v>
      </c>
      <c r="L296" s="175">
        <v>232.62</v>
      </c>
      <c r="M296" s="161" t="s">
        <v>31</v>
      </c>
      <c r="N296" s="176" t="s">
        <v>31</v>
      </c>
      <c r="V296" s="137" t="s">
        <v>252</v>
      </c>
    </row>
    <row r="297" spans="1:22" s="132" customFormat="1" ht="90" x14ac:dyDescent="0.2">
      <c r="A297" s="157" t="s">
        <v>375</v>
      </c>
      <c r="B297" s="158" t="s">
        <v>3698</v>
      </c>
      <c r="C297" s="917" t="s">
        <v>3699</v>
      </c>
      <c r="D297" s="917"/>
      <c r="E297" s="917"/>
      <c r="F297" s="159" t="s">
        <v>178</v>
      </c>
      <c r="G297" s="159" t="s">
        <v>31</v>
      </c>
      <c r="H297" s="159" t="s">
        <v>31</v>
      </c>
      <c r="I297" s="159" t="s">
        <v>323</v>
      </c>
      <c r="J297" s="160" t="s">
        <v>31</v>
      </c>
      <c r="K297" s="159" t="s">
        <v>31</v>
      </c>
      <c r="L297" s="160" t="s">
        <v>31</v>
      </c>
      <c r="M297" s="161" t="s">
        <v>31</v>
      </c>
      <c r="N297" s="162" t="s">
        <v>31</v>
      </c>
      <c r="Q297" s="137" t="s">
        <v>3699</v>
      </c>
    </row>
    <row r="298" spans="1:22" s="132" customFormat="1" ht="33.75" x14ac:dyDescent="0.2">
      <c r="A298" s="165"/>
      <c r="B298" s="166" t="s">
        <v>518</v>
      </c>
      <c r="C298" s="904" t="s">
        <v>2892</v>
      </c>
      <c r="D298" s="904"/>
      <c r="E298" s="904"/>
      <c r="F298" s="904"/>
      <c r="G298" s="904"/>
      <c r="H298" s="904"/>
      <c r="I298" s="904"/>
      <c r="J298" s="904"/>
      <c r="K298" s="904"/>
      <c r="L298" s="904"/>
      <c r="M298" s="904"/>
      <c r="N298" s="912"/>
      <c r="R298" s="137" t="s">
        <v>2892</v>
      </c>
    </row>
    <row r="299" spans="1:22" s="132" customFormat="1" ht="22.5" x14ac:dyDescent="0.2">
      <c r="A299" s="165"/>
      <c r="B299" s="166" t="s">
        <v>3611</v>
      </c>
      <c r="C299" s="904" t="s">
        <v>3612</v>
      </c>
      <c r="D299" s="904"/>
      <c r="E299" s="904"/>
      <c r="F299" s="904"/>
      <c r="G299" s="904"/>
      <c r="H299" s="904"/>
      <c r="I299" s="904"/>
      <c r="J299" s="904"/>
      <c r="K299" s="904"/>
      <c r="L299" s="904"/>
      <c r="M299" s="904"/>
      <c r="N299" s="912"/>
      <c r="R299" s="137" t="s">
        <v>3612</v>
      </c>
    </row>
    <row r="300" spans="1:22" s="132" customFormat="1" x14ac:dyDescent="0.2">
      <c r="A300" s="165"/>
      <c r="B300" s="166" t="s">
        <v>31</v>
      </c>
      <c r="C300" s="904" t="s">
        <v>3613</v>
      </c>
      <c r="D300" s="904"/>
      <c r="E300" s="904"/>
      <c r="F300" s="904"/>
      <c r="G300" s="904"/>
      <c r="H300" s="904"/>
      <c r="I300" s="904"/>
      <c r="J300" s="904"/>
      <c r="K300" s="904"/>
      <c r="L300" s="904"/>
      <c r="M300" s="904"/>
      <c r="N300" s="912"/>
      <c r="R300" s="137" t="s">
        <v>3613</v>
      </c>
    </row>
    <row r="301" spans="1:22" s="132" customFormat="1" x14ac:dyDescent="0.2">
      <c r="A301" s="167"/>
      <c r="B301" s="166" t="s">
        <v>225</v>
      </c>
      <c r="C301" s="904" t="s">
        <v>255</v>
      </c>
      <c r="D301" s="904"/>
      <c r="E301" s="904"/>
      <c r="F301" s="168" t="s">
        <v>31</v>
      </c>
      <c r="G301" s="168" t="s">
        <v>31</v>
      </c>
      <c r="H301" s="168" t="s">
        <v>31</v>
      </c>
      <c r="I301" s="168" t="s">
        <v>31</v>
      </c>
      <c r="J301" s="169">
        <v>4.0999999999999996</v>
      </c>
      <c r="K301" s="168" t="s">
        <v>1498</v>
      </c>
      <c r="L301" s="169">
        <v>36.08</v>
      </c>
      <c r="M301" s="170" t="s">
        <v>31</v>
      </c>
      <c r="N301" s="171" t="s">
        <v>31</v>
      </c>
      <c r="S301" s="137" t="s">
        <v>255</v>
      </c>
    </row>
    <row r="302" spans="1:22" s="132" customFormat="1" x14ac:dyDescent="0.2">
      <c r="A302" s="167"/>
      <c r="B302" s="166" t="s">
        <v>31</v>
      </c>
      <c r="C302" s="904" t="s">
        <v>258</v>
      </c>
      <c r="D302" s="904"/>
      <c r="E302" s="904"/>
      <c r="F302" s="168" t="s">
        <v>241</v>
      </c>
      <c r="G302" s="168" t="s">
        <v>3185</v>
      </c>
      <c r="H302" s="168" t="s">
        <v>1498</v>
      </c>
      <c r="I302" s="168" t="s">
        <v>3700</v>
      </c>
      <c r="J302" s="169" t="s">
        <v>31</v>
      </c>
      <c r="K302" s="168" t="s">
        <v>31</v>
      </c>
      <c r="L302" s="169" t="s">
        <v>31</v>
      </c>
      <c r="M302" s="170" t="s">
        <v>31</v>
      </c>
      <c r="N302" s="171" t="s">
        <v>31</v>
      </c>
      <c r="T302" s="137" t="s">
        <v>258</v>
      </c>
    </row>
    <row r="303" spans="1:22" s="132" customFormat="1" x14ac:dyDescent="0.2">
      <c r="A303" s="167"/>
      <c r="B303" s="166" t="s">
        <v>31</v>
      </c>
      <c r="C303" s="917" t="s">
        <v>244</v>
      </c>
      <c r="D303" s="917"/>
      <c r="E303" s="917"/>
      <c r="F303" s="159" t="s">
        <v>31</v>
      </c>
      <c r="G303" s="159" t="s">
        <v>31</v>
      </c>
      <c r="H303" s="159" t="s">
        <v>31</v>
      </c>
      <c r="I303" s="159" t="s">
        <v>31</v>
      </c>
      <c r="J303" s="160">
        <v>4.0999999999999996</v>
      </c>
      <c r="K303" s="159" t="s">
        <v>31</v>
      </c>
      <c r="L303" s="160">
        <v>36.08</v>
      </c>
      <c r="M303" s="161" t="s">
        <v>31</v>
      </c>
      <c r="N303" s="162" t="s">
        <v>31</v>
      </c>
      <c r="U303" s="137" t="s">
        <v>244</v>
      </c>
    </row>
    <row r="304" spans="1:22" s="132" customFormat="1" x14ac:dyDescent="0.2">
      <c r="A304" s="167"/>
      <c r="B304" s="166" t="s">
        <v>31</v>
      </c>
      <c r="C304" s="904" t="s">
        <v>245</v>
      </c>
      <c r="D304" s="904"/>
      <c r="E304" s="904"/>
      <c r="F304" s="168" t="s">
        <v>31</v>
      </c>
      <c r="G304" s="168" t="s">
        <v>31</v>
      </c>
      <c r="H304" s="168" t="s">
        <v>31</v>
      </c>
      <c r="I304" s="168" t="s">
        <v>31</v>
      </c>
      <c r="J304" s="169" t="s">
        <v>31</v>
      </c>
      <c r="K304" s="168" t="s">
        <v>31</v>
      </c>
      <c r="L304" s="169">
        <v>36.08</v>
      </c>
      <c r="M304" s="170" t="s">
        <v>31</v>
      </c>
      <c r="N304" s="171" t="s">
        <v>31</v>
      </c>
      <c r="T304" s="137" t="s">
        <v>245</v>
      </c>
    </row>
    <row r="305" spans="1:22" s="132" customFormat="1" ht="22.5" x14ac:dyDescent="0.2">
      <c r="A305" s="167"/>
      <c r="B305" s="166" t="s">
        <v>3615</v>
      </c>
      <c r="C305" s="904" t="s">
        <v>3616</v>
      </c>
      <c r="D305" s="904"/>
      <c r="E305" s="904"/>
      <c r="F305" s="168" t="s">
        <v>144</v>
      </c>
      <c r="G305" s="168" t="s">
        <v>554</v>
      </c>
      <c r="H305" s="168" t="s">
        <v>31</v>
      </c>
      <c r="I305" s="168" t="s">
        <v>554</v>
      </c>
      <c r="J305" s="169" t="s">
        <v>31</v>
      </c>
      <c r="K305" s="168" t="s">
        <v>31</v>
      </c>
      <c r="L305" s="169">
        <v>23.45</v>
      </c>
      <c r="M305" s="170" t="s">
        <v>31</v>
      </c>
      <c r="N305" s="171" t="s">
        <v>31</v>
      </c>
      <c r="T305" s="137" t="s">
        <v>3616</v>
      </c>
    </row>
    <row r="306" spans="1:22" s="132" customFormat="1" ht="22.5" x14ac:dyDescent="0.2">
      <c r="A306" s="167"/>
      <c r="B306" s="166" t="s">
        <v>3617</v>
      </c>
      <c r="C306" s="904" t="s">
        <v>3618</v>
      </c>
      <c r="D306" s="904"/>
      <c r="E306" s="904"/>
      <c r="F306" s="168" t="s">
        <v>144</v>
      </c>
      <c r="G306" s="168" t="s">
        <v>1390</v>
      </c>
      <c r="H306" s="168" t="s">
        <v>31</v>
      </c>
      <c r="I306" s="168" t="s">
        <v>1390</v>
      </c>
      <c r="J306" s="169" t="s">
        <v>31</v>
      </c>
      <c r="K306" s="168" t="s">
        <v>31</v>
      </c>
      <c r="L306" s="169">
        <v>14.43</v>
      </c>
      <c r="M306" s="170" t="s">
        <v>31</v>
      </c>
      <c r="N306" s="171" t="s">
        <v>31</v>
      </c>
      <c r="T306" s="137" t="s">
        <v>3618</v>
      </c>
    </row>
    <row r="307" spans="1:22" s="132" customFormat="1" x14ac:dyDescent="0.2">
      <c r="A307" s="172"/>
      <c r="B307" s="173"/>
      <c r="C307" s="918" t="s">
        <v>252</v>
      </c>
      <c r="D307" s="918"/>
      <c r="E307" s="918"/>
      <c r="F307" s="174" t="s">
        <v>31</v>
      </c>
      <c r="G307" s="174" t="s">
        <v>31</v>
      </c>
      <c r="H307" s="174" t="s">
        <v>31</v>
      </c>
      <c r="I307" s="174" t="s">
        <v>31</v>
      </c>
      <c r="J307" s="175" t="s">
        <v>31</v>
      </c>
      <c r="K307" s="174" t="s">
        <v>31</v>
      </c>
      <c r="L307" s="175">
        <v>73.959999999999994</v>
      </c>
      <c r="M307" s="161" t="s">
        <v>31</v>
      </c>
      <c r="N307" s="176" t="s">
        <v>31</v>
      </c>
      <c r="V307" s="137" t="s">
        <v>252</v>
      </c>
    </row>
    <row r="308" spans="1:22" s="132" customFormat="1" x14ac:dyDescent="0.2">
      <c r="A308" s="157" t="s">
        <v>380</v>
      </c>
      <c r="B308" s="158" t="s">
        <v>3701</v>
      </c>
      <c r="C308" s="917" t="s">
        <v>3702</v>
      </c>
      <c r="D308" s="917"/>
      <c r="E308" s="917"/>
      <c r="F308" s="159" t="s">
        <v>178</v>
      </c>
      <c r="G308" s="159" t="s">
        <v>31</v>
      </c>
      <c r="H308" s="159" t="s">
        <v>31</v>
      </c>
      <c r="I308" s="159" t="s">
        <v>256</v>
      </c>
      <c r="J308" s="160" t="s">
        <v>31</v>
      </c>
      <c r="K308" s="159" t="s">
        <v>31</v>
      </c>
      <c r="L308" s="160" t="s">
        <v>31</v>
      </c>
      <c r="M308" s="161" t="s">
        <v>31</v>
      </c>
      <c r="N308" s="162" t="s">
        <v>31</v>
      </c>
      <c r="Q308" s="137" t="s">
        <v>3702</v>
      </c>
    </row>
    <row r="309" spans="1:22" s="132" customFormat="1" ht="33.75" x14ac:dyDescent="0.2">
      <c r="A309" s="165"/>
      <c r="B309" s="166" t="s">
        <v>518</v>
      </c>
      <c r="C309" s="904" t="s">
        <v>2892</v>
      </c>
      <c r="D309" s="904"/>
      <c r="E309" s="904"/>
      <c r="F309" s="904"/>
      <c r="G309" s="904"/>
      <c r="H309" s="904"/>
      <c r="I309" s="904"/>
      <c r="J309" s="904"/>
      <c r="K309" s="904"/>
      <c r="L309" s="904"/>
      <c r="M309" s="904"/>
      <c r="N309" s="912"/>
      <c r="R309" s="137" t="s">
        <v>2892</v>
      </c>
    </row>
    <row r="310" spans="1:22" s="132" customFormat="1" ht="22.5" x14ac:dyDescent="0.2">
      <c r="A310" s="165"/>
      <c r="B310" s="166" t="s">
        <v>3611</v>
      </c>
      <c r="C310" s="904" t="s">
        <v>3612</v>
      </c>
      <c r="D310" s="904"/>
      <c r="E310" s="904"/>
      <c r="F310" s="904"/>
      <c r="G310" s="904"/>
      <c r="H310" s="904"/>
      <c r="I310" s="904"/>
      <c r="J310" s="904"/>
      <c r="K310" s="904"/>
      <c r="L310" s="904"/>
      <c r="M310" s="904"/>
      <c r="N310" s="912"/>
      <c r="R310" s="137" t="s">
        <v>3612</v>
      </c>
    </row>
    <row r="311" spans="1:22" s="132" customFormat="1" x14ac:dyDescent="0.2">
      <c r="A311" s="165"/>
      <c r="B311" s="166" t="s">
        <v>31</v>
      </c>
      <c r="C311" s="904" t="s">
        <v>3613</v>
      </c>
      <c r="D311" s="904"/>
      <c r="E311" s="904"/>
      <c r="F311" s="904"/>
      <c r="G311" s="904"/>
      <c r="H311" s="904"/>
      <c r="I311" s="904"/>
      <c r="J311" s="904"/>
      <c r="K311" s="904"/>
      <c r="L311" s="904"/>
      <c r="M311" s="904"/>
      <c r="N311" s="912"/>
      <c r="R311" s="137" t="s">
        <v>3613</v>
      </c>
    </row>
    <row r="312" spans="1:22" s="132" customFormat="1" x14ac:dyDescent="0.2">
      <c r="A312" s="167"/>
      <c r="B312" s="166" t="s">
        <v>225</v>
      </c>
      <c r="C312" s="904" t="s">
        <v>255</v>
      </c>
      <c r="D312" s="904"/>
      <c r="E312" s="904"/>
      <c r="F312" s="168" t="s">
        <v>31</v>
      </c>
      <c r="G312" s="168" t="s">
        <v>31</v>
      </c>
      <c r="H312" s="168" t="s">
        <v>31</v>
      </c>
      <c r="I312" s="168" t="s">
        <v>31</v>
      </c>
      <c r="J312" s="169">
        <v>81.95</v>
      </c>
      <c r="K312" s="168" t="s">
        <v>1498</v>
      </c>
      <c r="L312" s="169">
        <v>262.24</v>
      </c>
      <c r="M312" s="170" t="s">
        <v>31</v>
      </c>
      <c r="N312" s="171" t="s">
        <v>31</v>
      </c>
      <c r="S312" s="137" t="s">
        <v>255</v>
      </c>
    </row>
    <row r="313" spans="1:22" s="132" customFormat="1" x14ac:dyDescent="0.2">
      <c r="A313" s="167"/>
      <c r="B313" s="166" t="s">
        <v>31</v>
      </c>
      <c r="C313" s="904" t="s">
        <v>258</v>
      </c>
      <c r="D313" s="904"/>
      <c r="E313" s="904"/>
      <c r="F313" s="168" t="s">
        <v>241</v>
      </c>
      <c r="G313" s="168" t="s">
        <v>3703</v>
      </c>
      <c r="H313" s="168" t="s">
        <v>1498</v>
      </c>
      <c r="I313" s="168" t="s">
        <v>3704</v>
      </c>
      <c r="J313" s="169" t="s">
        <v>31</v>
      </c>
      <c r="K313" s="168" t="s">
        <v>31</v>
      </c>
      <c r="L313" s="169" t="s">
        <v>31</v>
      </c>
      <c r="M313" s="170" t="s">
        <v>31</v>
      </c>
      <c r="N313" s="171" t="s">
        <v>31</v>
      </c>
      <c r="T313" s="137" t="s">
        <v>258</v>
      </c>
    </row>
    <row r="314" spans="1:22" s="132" customFormat="1" x14ac:dyDescent="0.2">
      <c r="A314" s="167"/>
      <c r="B314" s="166" t="s">
        <v>31</v>
      </c>
      <c r="C314" s="917" t="s">
        <v>244</v>
      </c>
      <c r="D314" s="917"/>
      <c r="E314" s="917"/>
      <c r="F314" s="159" t="s">
        <v>31</v>
      </c>
      <c r="G314" s="159" t="s">
        <v>31</v>
      </c>
      <c r="H314" s="159" t="s">
        <v>31</v>
      </c>
      <c r="I314" s="159" t="s">
        <v>31</v>
      </c>
      <c r="J314" s="160">
        <v>81.95</v>
      </c>
      <c r="K314" s="159" t="s">
        <v>31</v>
      </c>
      <c r="L314" s="160">
        <v>262.24</v>
      </c>
      <c r="M314" s="161" t="s">
        <v>31</v>
      </c>
      <c r="N314" s="162" t="s">
        <v>31</v>
      </c>
      <c r="U314" s="137" t="s">
        <v>244</v>
      </c>
    </row>
    <row r="315" spans="1:22" s="132" customFormat="1" x14ac:dyDescent="0.2">
      <c r="A315" s="167"/>
      <c r="B315" s="166" t="s">
        <v>31</v>
      </c>
      <c r="C315" s="904" t="s">
        <v>245</v>
      </c>
      <c r="D315" s="904"/>
      <c r="E315" s="904"/>
      <c r="F315" s="168" t="s">
        <v>31</v>
      </c>
      <c r="G315" s="168" t="s">
        <v>31</v>
      </c>
      <c r="H315" s="168" t="s">
        <v>31</v>
      </c>
      <c r="I315" s="168" t="s">
        <v>31</v>
      </c>
      <c r="J315" s="169" t="s">
        <v>31</v>
      </c>
      <c r="K315" s="168" t="s">
        <v>31</v>
      </c>
      <c r="L315" s="169">
        <v>262.24</v>
      </c>
      <c r="M315" s="170" t="s">
        <v>31</v>
      </c>
      <c r="N315" s="171" t="s">
        <v>31</v>
      </c>
      <c r="T315" s="137" t="s">
        <v>245</v>
      </c>
    </row>
    <row r="316" spans="1:22" s="132" customFormat="1" ht="22.5" x14ac:dyDescent="0.2">
      <c r="A316" s="167"/>
      <c r="B316" s="166" t="s">
        <v>3615</v>
      </c>
      <c r="C316" s="904" t="s">
        <v>3616</v>
      </c>
      <c r="D316" s="904"/>
      <c r="E316" s="904"/>
      <c r="F316" s="168" t="s">
        <v>144</v>
      </c>
      <c r="G316" s="168" t="s">
        <v>554</v>
      </c>
      <c r="H316" s="168" t="s">
        <v>31</v>
      </c>
      <c r="I316" s="168" t="s">
        <v>554</v>
      </c>
      <c r="J316" s="169" t="s">
        <v>31</v>
      </c>
      <c r="K316" s="168" t="s">
        <v>31</v>
      </c>
      <c r="L316" s="169">
        <v>170.46</v>
      </c>
      <c r="M316" s="170" t="s">
        <v>31</v>
      </c>
      <c r="N316" s="171" t="s">
        <v>31</v>
      </c>
      <c r="T316" s="137" t="s">
        <v>3616</v>
      </c>
    </row>
    <row r="317" spans="1:22" s="132" customFormat="1" ht="22.5" x14ac:dyDescent="0.2">
      <c r="A317" s="167"/>
      <c r="B317" s="166" t="s">
        <v>3617</v>
      </c>
      <c r="C317" s="904" t="s">
        <v>3618</v>
      </c>
      <c r="D317" s="904"/>
      <c r="E317" s="904"/>
      <c r="F317" s="168" t="s">
        <v>144</v>
      </c>
      <c r="G317" s="168" t="s">
        <v>1390</v>
      </c>
      <c r="H317" s="168" t="s">
        <v>31</v>
      </c>
      <c r="I317" s="168" t="s">
        <v>1390</v>
      </c>
      <c r="J317" s="169" t="s">
        <v>31</v>
      </c>
      <c r="K317" s="168" t="s">
        <v>31</v>
      </c>
      <c r="L317" s="169">
        <v>104.9</v>
      </c>
      <c r="M317" s="170" t="s">
        <v>31</v>
      </c>
      <c r="N317" s="171" t="s">
        <v>31</v>
      </c>
      <c r="T317" s="137" t="s">
        <v>3618</v>
      </c>
    </row>
    <row r="318" spans="1:22" s="132" customFormat="1" x14ac:dyDescent="0.2">
      <c r="A318" s="172"/>
      <c r="B318" s="173"/>
      <c r="C318" s="918" t="s">
        <v>252</v>
      </c>
      <c r="D318" s="918"/>
      <c r="E318" s="918"/>
      <c r="F318" s="174" t="s">
        <v>31</v>
      </c>
      <c r="G318" s="174" t="s">
        <v>31</v>
      </c>
      <c r="H318" s="174" t="s">
        <v>31</v>
      </c>
      <c r="I318" s="174" t="s">
        <v>31</v>
      </c>
      <c r="J318" s="175" t="s">
        <v>31</v>
      </c>
      <c r="K318" s="174" t="s">
        <v>31</v>
      </c>
      <c r="L318" s="175">
        <v>537.6</v>
      </c>
      <c r="M318" s="161" t="s">
        <v>31</v>
      </c>
      <c r="N318" s="176" t="s">
        <v>31</v>
      </c>
      <c r="V318" s="137" t="s">
        <v>252</v>
      </c>
    </row>
    <row r="319" spans="1:22" s="132" customFormat="1" ht="33.75" x14ac:dyDescent="0.2">
      <c r="A319" s="157" t="s">
        <v>383</v>
      </c>
      <c r="B319" s="158" t="s">
        <v>3705</v>
      </c>
      <c r="C319" s="917" t="s">
        <v>3706</v>
      </c>
      <c r="D319" s="917"/>
      <c r="E319" s="917"/>
      <c r="F319" s="159" t="s">
        <v>3577</v>
      </c>
      <c r="G319" s="159" t="s">
        <v>31</v>
      </c>
      <c r="H319" s="159" t="s">
        <v>31</v>
      </c>
      <c r="I319" s="159" t="s">
        <v>328</v>
      </c>
      <c r="J319" s="160" t="s">
        <v>31</v>
      </c>
      <c r="K319" s="159" t="s">
        <v>31</v>
      </c>
      <c r="L319" s="160" t="s">
        <v>31</v>
      </c>
      <c r="M319" s="161" t="s">
        <v>31</v>
      </c>
      <c r="N319" s="162" t="s">
        <v>31</v>
      </c>
      <c r="Q319" s="137" t="s">
        <v>3706</v>
      </c>
    </row>
    <row r="320" spans="1:22" s="132" customFormat="1" ht="33.75" x14ac:dyDescent="0.2">
      <c r="A320" s="165"/>
      <c r="B320" s="166" t="s">
        <v>518</v>
      </c>
      <c r="C320" s="904" t="s">
        <v>2892</v>
      </c>
      <c r="D320" s="904"/>
      <c r="E320" s="904"/>
      <c r="F320" s="904"/>
      <c r="G320" s="904"/>
      <c r="H320" s="904"/>
      <c r="I320" s="904"/>
      <c r="J320" s="904"/>
      <c r="K320" s="904"/>
      <c r="L320" s="904"/>
      <c r="M320" s="904"/>
      <c r="N320" s="912"/>
      <c r="R320" s="137" t="s">
        <v>2892</v>
      </c>
    </row>
    <row r="321" spans="1:22" s="132" customFormat="1" ht="22.5" x14ac:dyDescent="0.2">
      <c r="A321" s="165"/>
      <c r="B321" s="166" t="s">
        <v>3611</v>
      </c>
      <c r="C321" s="904" t="s">
        <v>3612</v>
      </c>
      <c r="D321" s="904"/>
      <c r="E321" s="904"/>
      <c r="F321" s="904"/>
      <c r="G321" s="904"/>
      <c r="H321" s="904"/>
      <c r="I321" s="904"/>
      <c r="J321" s="904"/>
      <c r="K321" s="904"/>
      <c r="L321" s="904"/>
      <c r="M321" s="904"/>
      <c r="N321" s="912"/>
      <c r="R321" s="137" t="s">
        <v>3612</v>
      </c>
    </row>
    <row r="322" spans="1:22" s="132" customFormat="1" x14ac:dyDescent="0.2">
      <c r="A322" s="165"/>
      <c r="B322" s="166" t="s">
        <v>31</v>
      </c>
      <c r="C322" s="904" t="s">
        <v>3613</v>
      </c>
      <c r="D322" s="904"/>
      <c r="E322" s="904"/>
      <c r="F322" s="904"/>
      <c r="G322" s="904"/>
      <c r="H322" s="904"/>
      <c r="I322" s="904"/>
      <c r="J322" s="904"/>
      <c r="K322" s="904"/>
      <c r="L322" s="904"/>
      <c r="M322" s="904"/>
      <c r="N322" s="912"/>
      <c r="R322" s="137" t="s">
        <v>3613</v>
      </c>
    </row>
    <row r="323" spans="1:22" s="132" customFormat="1" x14ac:dyDescent="0.2">
      <c r="A323" s="167"/>
      <c r="B323" s="166" t="s">
        <v>225</v>
      </c>
      <c r="C323" s="904" t="s">
        <v>255</v>
      </c>
      <c r="D323" s="904"/>
      <c r="E323" s="904"/>
      <c r="F323" s="168" t="s">
        <v>31</v>
      </c>
      <c r="G323" s="168" t="s">
        <v>31</v>
      </c>
      <c r="H323" s="168" t="s">
        <v>31</v>
      </c>
      <c r="I323" s="168" t="s">
        <v>31</v>
      </c>
      <c r="J323" s="169">
        <v>1.03</v>
      </c>
      <c r="K323" s="168" t="s">
        <v>1498</v>
      </c>
      <c r="L323" s="169">
        <v>9.89</v>
      </c>
      <c r="M323" s="170" t="s">
        <v>31</v>
      </c>
      <c r="N323" s="171" t="s">
        <v>31</v>
      </c>
      <c r="S323" s="137" t="s">
        <v>255</v>
      </c>
    </row>
    <row r="324" spans="1:22" s="132" customFormat="1" x14ac:dyDescent="0.2">
      <c r="A324" s="167"/>
      <c r="B324" s="166" t="s">
        <v>31</v>
      </c>
      <c r="C324" s="904" t="s">
        <v>258</v>
      </c>
      <c r="D324" s="904"/>
      <c r="E324" s="904"/>
      <c r="F324" s="168" t="s">
        <v>241</v>
      </c>
      <c r="G324" s="168" t="s">
        <v>298</v>
      </c>
      <c r="H324" s="168" t="s">
        <v>1498</v>
      </c>
      <c r="I324" s="168" t="s">
        <v>3707</v>
      </c>
      <c r="J324" s="169" t="s">
        <v>31</v>
      </c>
      <c r="K324" s="168" t="s">
        <v>31</v>
      </c>
      <c r="L324" s="169" t="s">
        <v>31</v>
      </c>
      <c r="M324" s="170" t="s">
        <v>31</v>
      </c>
      <c r="N324" s="171" t="s">
        <v>31</v>
      </c>
      <c r="T324" s="137" t="s">
        <v>258</v>
      </c>
    </row>
    <row r="325" spans="1:22" s="132" customFormat="1" x14ac:dyDescent="0.2">
      <c r="A325" s="167"/>
      <c r="B325" s="166" t="s">
        <v>31</v>
      </c>
      <c r="C325" s="917" t="s">
        <v>244</v>
      </c>
      <c r="D325" s="917"/>
      <c r="E325" s="917"/>
      <c r="F325" s="159" t="s">
        <v>31</v>
      </c>
      <c r="G325" s="159" t="s">
        <v>31</v>
      </c>
      <c r="H325" s="159" t="s">
        <v>31</v>
      </c>
      <c r="I325" s="159" t="s">
        <v>31</v>
      </c>
      <c r="J325" s="160">
        <v>1.03</v>
      </c>
      <c r="K325" s="159" t="s">
        <v>31</v>
      </c>
      <c r="L325" s="160">
        <v>9.89</v>
      </c>
      <c r="M325" s="161" t="s">
        <v>31</v>
      </c>
      <c r="N325" s="162" t="s">
        <v>31</v>
      </c>
      <c r="U325" s="137" t="s">
        <v>244</v>
      </c>
    </row>
    <row r="326" spans="1:22" s="132" customFormat="1" x14ac:dyDescent="0.2">
      <c r="A326" s="167"/>
      <c r="B326" s="166" t="s">
        <v>31</v>
      </c>
      <c r="C326" s="904" t="s">
        <v>245</v>
      </c>
      <c r="D326" s="904"/>
      <c r="E326" s="904"/>
      <c r="F326" s="168" t="s">
        <v>31</v>
      </c>
      <c r="G326" s="168" t="s">
        <v>31</v>
      </c>
      <c r="H326" s="168" t="s">
        <v>31</v>
      </c>
      <c r="I326" s="168" t="s">
        <v>31</v>
      </c>
      <c r="J326" s="169" t="s">
        <v>31</v>
      </c>
      <c r="K326" s="168" t="s">
        <v>31</v>
      </c>
      <c r="L326" s="169">
        <v>9.89</v>
      </c>
      <c r="M326" s="170" t="s">
        <v>31</v>
      </c>
      <c r="N326" s="171" t="s">
        <v>31</v>
      </c>
      <c r="T326" s="137" t="s">
        <v>245</v>
      </c>
    </row>
    <row r="327" spans="1:22" s="132" customFormat="1" ht="22.5" x14ac:dyDescent="0.2">
      <c r="A327" s="167"/>
      <c r="B327" s="166" t="s">
        <v>3615</v>
      </c>
      <c r="C327" s="904" t="s">
        <v>3616</v>
      </c>
      <c r="D327" s="904"/>
      <c r="E327" s="904"/>
      <c r="F327" s="168" t="s">
        <v>144</v>
      </c>
      <c r="G327" s="168" t="s">
        <v>554</v>
      </c>
      <c r="H327" s="168" t="s">
        <v>31</v>
      </c>
      <c r="I327" s="168" t="s">
        <v>554</v>
      </c>
      <c r="J327" s="169" t="s">
        <v>31</v>
      </c>
      <c r="K327" s="168" t="s">
        <v>31</v>
      </c>
      <c r="L327" s="169">
        <v>6.43</v>
      </c>
      <c r="M327" s="170" t="s">
        <v>31</v>
      </c>
      <c r="N327" s="171" t="s">
        <v>31</v>
      </c>
      <c r="T327" s="137" t="s">
        <v>3616</v>
      </c>
    </row>
    <row r="328" spans="1:22" s="132" customFormat="1" ht="22.5" x14ac:dyDescent="0.2">
      <c r="A328" s="167"/>
      <c r="B328" s="166" t="s">
        <v>3617</v>
      </c>
      <c r="C328" s="904" t="s">
        <v>3618</v>
      </c>
      <c r="D328" s="904"/>
      <c r="E328" s="904"/>
      <c r="F328" s="168" t="s">
        <v>144</v>
      </c>
      <c r="G328" s="168" t="s">
        <v>1390</v>
      </c>
      <c r="H328" s="168" t="s">
        <v>31</v>
      </c>
      <c r="I328" s="168" t="s">
        <v>1390</v>
      </c>
      <c r="J328" s="169" t="s">
        <v>31</v>
      </c>
      <c r="K328" s="168" t="s">
        <v>31</v>
      </c>
      <c r="L328" s="169">
        <v>3.96</v>
      </c>
      <c r="M328" s="170" t="s">
        <v>31</v>
      </c>
      <c r="N328" s="171" t="s">
        <v>31</v>
      </c>
      <c r="T328" s="137" t="s">
        <v>3618</v>
      </c>
    </row>
    <row r="329" spans="1:22" s="132" customFormat="1" x14ac:dyDescent="0.2">
      <c r="A329" s="172"/>
      <c r="B329" s="173"/>
      <c r="C329" s="918" t="s">
        <v>252</v>
      </c>
      <c r="D329" s="918"/>
      <c r="E329" s="918"/>
      <c r="F329" s="174" t="s">
        <v>31</v>
      </c>
      <c r="G329" s="174" t="s">
        <v>31</v>
      </c>
      <c r="H329" s="174" t="s">
        <v>31</v>
      </c>
      <c r="I329" s="174" t="s">
        <v>31</v>
      </c>
      <c r="J329" s="175" t="s">
        <v>31</v>
      </c>
      <c r="K329" s="174" t="s">
        <v>31</v>
      </c>
      <c r="L329" s="175">
        <v>20.28</v>
      </c>
      <c r="M329" s="161" t="s">
        <v>31</v>
      </c>
      <c r="N329" s="176" t="s">
        <v>31</v>
      </c>
      <c r="V329" s="137" t="s">
        <v>252</v>
      </c>
    </row>
    <row r="330" spans="1:22" s="132" customFormat="1" ht="45" x14ac:dyDescent="0.2">
      <c r="A330" s="157" t="s">
        <v>398</v>
      </c>
      <c r="B330" s="158" t="s">
        <v>3708</v>
      </c>
      <c r="C330" s="917" t="s">
        <v>3709</v>
      </c>
      <c r="D330" s="917"/>
      <c r="E330" s="917"/>
      <c r="F330" s="159" t="s">
        <v>2798</v>
      </c>
      <c r="G330" s="159" t="s">
        <v>31</v>
      </c>
      <c r="H330" s="159" t="s">
        <v>31</v>
      </c>
      <c r="I330" s="159" t="s">
        <v>285</v>
      </c>
      <c r="J330" s="160" t="s">
        <v>31</v>
      </c>
      <c r="K330" s="159" t="s">
        <v>31</v>
      </c>
      <c r="L330" s="160" t="s">
        <v>31</v>
      </c>
      <c r="M330" s="161" t="s">
        <v>31</v>
      </c>
      <c r="N330" s="162" t="s">
        <v>31</v>
      </c>
      <c r="Q330" s="137" t="s">
        <v>3709</v>
      </c>
    </row>
    <row r="331" spans="1:22" s="132" customFormat="1" ht="33.75" x14ac:dyDescent="0.2">
      <c r="A331" s="165"/>
      <c r="B331" s="166" t="s">
        <v>518</v>
      </c>
      <c r="C331" s="904" t="s">
        <v>2892</v>
      </c>
      <c r="D331" s="904"/>
      <c r="E331" s="904"/>
      <c r="F331" s="904"/>
      <c r="G331" s="904"/>
      <c r="H331" s="904"/>
      <c r="I331" s="904"/>
      <c r="J331" s="904"/>
      <c r="K331" s="904"/>
      <c r="L331" s="904"/>
      <c r="M331" s="904"/>
      <c r="N331" s="912"/>
      <c r="R331" s="137" t="s">
        <v>2892</v>
      </c>
    </row>
    <row r="332" spans="1:22" s="132" customFormat="1" ht="22.5" x14ac:dyDescent="0.2">
      <c r="A332" s="165"/>
      <c r="B332" s="166" t="s">
        <v>3611</v>
      </c>
      <c r="C332" s="904" t="s">
        <v>3612</v>
      </c>
      <c r="D332" s="904"/>
      <c r="E332" s="904"/>
      <c r="F332" s="904"/>
      <c r="G332" s="904"/>
      <c r="H332" s="904"/>
      <c r="I332" s="904"/>
      <c r="J332" s="904"/>
      <c r="K332" s="904"/>
      <c r="L332" s="904"/>
      <c r="M332" s="904"/>
      <c r="N332" s="912"/>
      <c r="R332" s="137" t="s">
        <v>3612</v>
      </c>
    </row>
    <row r="333" spans="1:22" s="132" customFormat="1" x14ac:dyDescent="0.2">
      <c r="A333" s="165"/>
      <c r="B333" s="166" t="s">
        <v>31</v>
      </c>
      <c r="C333" s="904" t="s">
        <v>3613</v>
      </c>
      <c r="D333" s="904"/>
      <c r="E333" s="904"/>
      <c r="F333" s="904"/>
      <c r="G333" s="904"/>
      <c r="H333" s="904"/>
      <c r="I333" s="904"/>
      <c r="J333" s="904"/>
      <c r="K333" s="904"/>
      <c r="L333" s="904"/>
      <c r="M333" s="904"/>
      <c r="N333" s="912"/>
      <c r="R333" s="137" t="s">
        <v>3613</v>
      </c>
    </row>
    <row r="334" spans="1:22" s="132" customFormat="1" x14ac:dyDescent="0.2">
      <c r="A334" s="167"/>
      <c r="B334" s="166" t="s">
        <v>225</v>
      </c>
      <c r="C334" s="904" t="s">
        <v>255</v>
      </c>
      <c r="D334" s="904"/>
      <c r="E334" s="904"/>
      <c r="F334" s="168" t="s">
        <v>31</v>
      </c>
      <c r="G334" s="168" t="s">
        <v>31</v>
      </c>
      <c r="H334" s="168" t="s">
        <v>31</v>
      </c>
      <c r="I334" s="168" t="s">
        <v>31</v>
      </c>
      <c r="J334" s="169">
        <v>1361.84</v>
      </c>
      <c r="K334" s="168" t="s">
        <v>1498</v>
      </c>
      <c r="L334" s="169">
        <v>5447.36</v>
      </c>
      <c r="M334" s="170" t="s">
        <v>31</v>
      </c>
      <c r="N334" s="171" t="s">
        <v>31</v>
      </c>
      <c r="S334" s="137" t="s">
        <v>255</v>
      </c>
    </row>
    <row r="335" spans="1:22" s="132" customFormat="1" x14ac:dyDescent="0.2">
      <c r="A335" s="167"/>
      <c r="B335" s="166" t="s">
        <v>31</v>
      </c>
      <c r="C335" s="904" t="s">
        <v>258</v>
      </c>
      <c r="D335" s="904"/>
      <c r="E335" s="904"/>
      <c r="F335" s="168" t="s">
        <v>241</v>
      </c>
      <c r="G335" s="168" t="s">
        <v>3710</v>
      </c>
      <c r="H335" s="168" t="s">
        <v>1498</v>
      </c>
      <c r="I335" s="168" t="s">
        <v>3711</v>
      </c>
      <c r="J335" s="169" t="s">
        <v>31</v>
      </c>
      <c r="K335" s="168" t="s">
        <v>31</v>
      </c>
      <c r="L335" s="169" t="s">
        <v>31</v>
      </c>
      <c r="M335" s="170" t="s">
        <v>31</v>
      </c>
      <c r="N335" s="171" t="s">
        <v>31</v>
      </c>
      <c r="T335" s="137" t="s">
        <v>258</v>
      </c>
    </row>
    <row r="336" spans="1:22" s="132" customFormat="1" x14ac:dyDescent="0.2">
      <c r="A336" s="167"/>
      <c r="B336" s="166" t="s">
        <v>31</v>
      </c>
      <c r="C336" s="917" t="s">
        <v>244</v>
      </c>
      <c r="D336" s="917"/>
      <c r="E336" s="917"/>
      <c r="F336" s="159" t="s">
        <v>31</v>
      </c>
      <c r="G336" s="159" t="s">
        <v>31</v>
      </c>
      <c r="H336" s="159" t="s">
        <v>31</v>
      </c>
      <c r="I336" s="159" t="s">
        <v>31</v>
      </c>
      <c r="J336" s="160">
        <v>1361.84</v>
      </c>
      <c r="K336" s="159" t="s">
        <v>31</v>
      </c>
      <c r="L336" s="160">
        <v>5447.36</v>
      </c>
      <c r="M336" s="161" t="s">
        <v>31</v>
      </c>
      <c r="N336" s="162" t="s">
        <v>31</v>
      </c>
      <c r="U336" s="137" t="s">
        <v>244</v>
      </c>
    </row>
    <row r="337" spans="1:22" s="132" customFormat="1" x14ac:dyDescent="0.2">
      <c r="A337" s="167"/>
      <c r="B337" s="166" t="s">
        <v>31</v>
      </c>
      <c r="C337" s="904" t="s">
        <v>245</v>
      </c>
      <c r="D337" s="904"/>
      <c r="E337" s="904"/>
      <c r="F337" s="168" t="s">
        <v>31</v>
      </c>
      <c r="G337" s="168" t="s">
        <v>31</v>
      </c>
      <c r="H337" s="168" t="s">
        <v>31</v>
      </c>
      <c r="I337" s="168" t="s">
        <v>31</v>
      </c>
      <c r="J337" s="169" t="s">
        <v>31</v>
      </c>
      <c r="K337" s="168" t="s">
        <v>31</v>
      </c>
      <c r="L337" s="169">
        <v>5447.36</v>
      </c>
      <c r="M337" s="170" t="s">
        <v>31</v>
      </c>
      <c r="N337" s="171" t="s">
        <v>31</v>
      </c>
      <c r="T337" s="137" t="s">
        <v>245</v>
      </c>
    </row>
    <row r="338" spans="1:22" s="132" customFormat="1" ht="22.5" x14ac:dyDescent="0.2">
      <c r="A338" s="167"/>
      <c r="B338" s="166" t="s">
        <v>3615</v>
      </c>
      <c r="C338" s="904" t="s">
        <v>3616</v>
      </c>
      <c r="D338" s="904"/>
      <c r="E338" s="904"/>
      <c r="F338" s="168" t="s">
        <v>144</v>
      </c>
      <c r="G338" s="168" t="s">
        <v>554</v>
      </c>
      <c r="H338" s="168" t="s">
        <v>31</v>
      </c>
      <c r="I338" s="168" t="s">
        <v>554</v>
      </c>
      <c r="J338" s="169" t="s">
        <v>31</v>
      </c>
      <c r="K338" s="168" t="s">
        <v>31</v>
      </c>
      <c r="L338" s="169">
        <v>3540.78</v>
      </c>
      <c r="M338" s="170" t="s">
        <v>31</v>
      </c>
      <c r="N338" s="171" t="s">
        <v>31</v>
      </c>
      <c r="T338" s="137" t="s">
        <v>3616</v>
      </c>
    </row>
    <row r="339" spans="1:22" s="132" customFormat="1" ht="22.5" x14ac:dyDescent="0.2">
      <c r="A339" s="167"/>
      <c r="B339" s="166" t="s">
        <v>3617</v>
      </c>
      <c r="C339" s="904" t="s">
        <v>3618</v>
      </c>
      <c r="D339" s="904"/>
      <c r="E339" s="904"/>
      <c r="F339" s="168" t="s">
        <v>144</v>
      </c>
      <c r="G339" s="168" t="s">
        <v>1390</v>
      </c>
      <c r="H339" s="168" t="s">
        <v>31</v>
      </c>
      <c r="I339" s="168" t="s">
        <v>1390</v>
      </c>
      <c r="J339" s="169" t="s">
        <v>31</v>
      </c>
      <c r="K339" s="168" t="s">
        <v>31</v>
      </c>
      <c r="L339" s="169">
        <v>2178.94</v>
      </c>
      <c r="M339" s="170" t="s">
        <v>31</v>
      </c>
      <c r="N339" s="171" t="s">
        <v>31</v>
      </c>
      <c r="T339" s="137" t="s">
        <v>3618</v>
      </c>
    </row>
    <row r="340" spans="1:22" s="132" customFormat="1" x14ac:dyDescent="0.2">
      <c r="A340" s="172"/>
      <c r="B340" s="173"/>
      <c r="C340" s="918" t="s">
        <v>252</v>
      </c>
      <c r="D340" s="918"/>
      <c r="E340" s="918"/>
      <c r="F340" s="174" t="s">
        <v>31</v>
      </c>
      <c r="G340" s="174" t="s">
        <v>31</v>
      </c>
      <c r="H340" s="174" t="s">
        <v>31</v>
      </c>
      <c r="I340" s="174" t="s">
        <v>31</v>
      </c>
      <c r="J340" s="175" t="s">
        <v>31</v>
      </c>
      <c r="K340" s="174" t="s">
        <v>31</v>
      </c>
      <c r="L340" s="175">
        <v>11167.08</v>
      </c>
      <c r="M340" s="161" t="s">
        <v>31</v>
      </c>
      <c r="N340" s="176" t="s">
        <v>31</v>
      </c>
      <c r="V340" s="137" t="s">
        <v>252</v>
      </c>
    </row>
    <row r="341" spans="1:22" s="132" customFormat="1" ht="33.75" x14ac:dyDescent="0.2">
      <c r="A341" s="157" t="s">
        <v>404</v>
      </c>
      <c r="B341" s="158" t="s">
        <v>3657</v>
      </c>
      <c r="C341" s="917" t="s">
        <v>3658</v>
      </c>
      <c r="D341" s="917"/>
      <c r="E341" s="917"/>
      <c r="F341" s="159" t="s">
        <v>2798</v>
      </c>
      <c r="G341" s="159" t="s">
        <v>31</v>
      </c>
      <c r="H341" s="159" t="s">
        <v>31</v>
      </c>
      <c r="I341" s="159" t="s">
        <v>225</v>
      </c>
      <c r="J341" s="160" t="s">
        <v>31</v>
      </c>
      <c r="K341" s="159" t="s">
        <v>31</v>
      </c>
      <c r="L341" s="160" t="s">
        <v>31</v>
      </c>
      <c r="M341" s="161" t="s">
        <v>31</v>
      </c>
      <c r="N341" s="162" t="s">
        <v>31</v>
      </c>
      <c r="Q341" s="137" t="s">
        <v>3658</v>
      </c>
    </row>
    <row r="342" spans="1:22" s="132" customFormat="1" ht="33.75" x14ac:dyDescent="0.2">
      <c r="A342" s="165"/>
      <c r="B342" s="166" t="s">
        <v>518</v>
      </c>
      <c r="C342" s="904" t="s">
        <v>2892</v>
      </c>
      <c r="D342" s="904"/>
      <c r="E342" s="904"/>
      <c r="F342" s="904"/>
      <c r="G342" s="904"/>
      <c r="H342" s="904"/>
      <c r="I342" s="904"/>
      <c r="J342" s="904"/>
      <c r="K342" s="904"/>
      <c r="L342" s="904"/>
      <c r="M342" s="904"/>
      <c r="N342" s="912"/>
      <c r="R342" s="137" t="s">
        <v>2892</v>
      </c>
    </row>
    <row r="343" spans="1:22" s="132" customFormat="1" ht="22.5" x14ac:dyDescent="0.2">
      <c r="A343" s="165"/>
      <c r="B343" s="166" t="s">
        <v>3611</v>
      </c>
      <c r="C343" s="904" t="s">
        <v>3612</v>
      </c>
      <c r="D343" s="904"/>
      <c r="E343" s="904"/>
      <c r="F343" s="904"/>
      <c r="G343" s="904"/>
      <c r="H343" s="904"/>
      <c r="I343" s="904"/>
      <c r="J343" s="904"/>
      <c r="K343" s="904"/>
      <c r="L343" s="904"/>
      <c r="M343" s="904"/>
      <c r="N343" s="912"/>
      <c r="R343" s="137" t="s">
        <v>3612</v>
      </c>
    </row>
    <row r="344" spans="1:22" s="132" customFormat="1" x14ac:dyDescent="0.2">
      <c r="A344" s="165"/>
      <c r="B344" s="166" t="s">
        <v>31</v>
      </c>
      <c r="C344" s="904" t="s">
        <v>3613</v>
      </c>
      <c r="D344" s="904"/>
      <c r="E344" s="904"/>
      <c r="F344" s="904"/>
      <c r="G344" s="904"/>
      <c r="H344" s="904"/>
      <c r="I344" s="904"/>
      <c r="J344" s="904"/>
      <c r="K344" s="904"/>
      <c r="L344" s="904"/>
      <c r="M344" s="904"/>
      <c r="N344" s="912"/>
      <c r="R344" s="137" t="s">
        <v>3613</v>
      </c>
    </row>
    <row r="345" spans="1:22" s="132" customFormat="1" x14ac:dyDescent="0.2">
      <c r="A345" s="167"/>
      <c r="B345" s="166" t="s">
        <v>225</v>
      </c>
      <c r="C345" s="904" t="s">
        <v>255</v>
      </c>
      <c r="D345" s="904"/>
      <c r="E345" s="904"/>
      <c r="F345" s="168" t="s">
        <v>31</v>
      </c>
      <c r="G345" s="168" t="s">
        <v>31</v>
      </c>
      <c r="H345" s="168" t="s">
        <v>31</v>
      </c>
      <c r="I345" s="168" t="s">
        <v>31</v>
      </c>
      <c r="J345" s="169">
        <v>993.07</v>
      </c>
      <c r="K345" s="168" t="s">
        <v>1498</v>
      </c>
      <c r="L345" s="169">
        <v>794.46</v>
      </c>
      <c r="M345" s="170" t="s">
        <v>31</v>
      </c>
      <c r="N345" s="171" t="s">
        <v>31</v>
      </c>
      <c r="S345" s="137" t="s">
        <v>255</v>
      </c>
    </row>
    <row r="346" spans="1:22" s="132" customFormat="1" x14ac:dyDescent="0.2">
      <c r="A346" s="167"/>
      <c r="B346" s="166" t="s">
        <v>31</v>
      </c>
      <c r="C346" s="904" t="s">
        <v>258</v>
      </c>
      <c r="D346" s="904"/>
      <c r="E346" s="904"/>
      <c r="F346" s="168" t="s">
        <v>241</v>
      </c>
      <c r="G346" s="168" t="s">
        <v>3659</v>
      </c>
      <c r="H346" s="168" t="s">
        <v>1498</v>
      </c>
      <c r="I346" s="168" t="s">
        <v>3712</v>
      </c>
      <c r="J346" s="169" t="s">
        <v>31</v>
      </c>
      <c r="K346" s="168" t="s">
        <v>31</v>
      </c>
      <c r="L346" s="169" t="s">
        <v>31</v>
      </c>
      <c r="M346" s="170" t="s">
        <v>31</v>
      </c>
      <c r="N346" s="171" t="s">
        <v>31</v>
      </c>
      <c r="T346" s="137" t="s">
        <v>258</v>
      </c>
    </row>
    <row r="347" spans="1:22" s="132" customFormat="1" x14ac:dyDescent="0.2">
      <c r="A347" s="167"/>
      <c r="B347" s="166" t="s">
        <v>31</v>
      </c>
      <c r="C347" s="917" t="s">
        <v>244</v>
      </c>
      <c r="D347" s="917"/>
      <c r="E347" s="917"/>
      <c r="F347" s="159" t="s">
        <v>31</v>
      </c>
      <c r="G347" s="159" t="s">
        <v>31</v>
      </c>
      <c r="H347" s="159" t="s">
        <v>31</v>
      </c>
      <c r="I347" s="159" t="s">
        <v>31</v>
      </c>
      <c r="J347" s="160">
        <v>993.07</v>
      </c>
      <c r="K347" s="159" t="s">
        <v>31</v>
      </c>
      <c r="L347" s="160">
        <v>794.46</v>
      </c>
      <c r="M347" s="161" t="s">
        <v>31</v>
      </c>
      <c r="N347" s="162" t="s">
        <v>31</v>
      </c>
      <c r="U347" s="137" t="s">
        <v>244</v>
      </c>
    </row>
    <row r="348" spans="1:22" s="132" customFormat="1" x14ac:dyDescent="0.2">
      <c r="A348" s="167"/>
      <c r="B348" s="166" t="s">
        <v>31</v>
      </c>
      <c r="C348" s="904" t="s">
        <v>245</v>
      </c>
      <c r="D348" s="904"/>
      <c r="E348" s="904"/>
      <c r="F348" s="168" t="s">
        <v>31</v>
      </c>
      <c r="G348" s="168" t="s">
        <v>31</v>
      </c>
      <c r="H348" s="168" t="s">
        <v>31</v>
      </c>
      <c r="I348" s="168" t="s">
        <v>31</v>
      </c>
      <c r="J348" s="169" t="s">
        <v>31</v>
      </c>
      <c r="K348" s="168" t="s">
        <v>31</v>
      </c>
      <c r="L348" s="169">
        <v>794.46</v>
      </c>
      <c r="M348" s="170" t="s">
        <v>31</v>
      </c>
      <c r="N348" s="171" t="s">
        <v>31</v>
      </c>
      <c r="T348" s="137" t="s">
        <v>245</v>
      </c>
    </row>
    <row r="349" spans="1:22" s="132" customFormat="1" ht="22.5" x14ac:dyDescent="0.2">
      <c r="A349" s="167"/>
      <c r="B349" s="166" t="s">
        <v>3615</v>
      </c>
      <c r="C349" s="904" t="s">
        <v>3616</v>
      </c>
      <c r="D349" s="904"/>
      <c r="E349" s="904"/>
      <c r="F349" s="168" t="s">
        <v>144</v>
      </c>
      <c r="G349" s="168" t="s">
        <v>554</v>
      </c>
      <c r="H349" s="168" t="s">
        <v>31</v>
      </c>
      <c r="I349" s="168" t="s">
        <v>554</v>
      </c>
      <c r="J349" s="169" t="s">
        <v>31</v>
      </c>
      <c r="K349" s="168" t="s">
        <v>31</v>
      </c>
      <c r="L349" s="169">
        <v>516.4</v>
      </c>
      <c r="M349" s="170" t="s">
        <v>31</v>
      </c>
      <c r="N349" s="171" t="s">
        <v>31</v>
      </c>
      <c r="T349" s="137" t="s">
        <v>3616</v>
      </c>
    </row>
    <row r="350" spans="1:22" s="132" customFormat="1" ht="22.5" x14ac:dyDescent="0.2">
      <c r="A350" s="167"/>
      <c r="B350" s="166" t="s">
        <v>3617</v>
      </c>
      <c r="C350" s="904" t="s">
        <v>3618</v>
      </c>
      <c r="D350" s="904"/>
      <c r="E350" s="904"/>
      <c r="F350" s="168" t="s">
        <v>144</v>
      </c>
      <c r="G350" s="168" t="s">
        <v>1390</v>
      </c>
      <c r="H350" s="168" t="s">
        <v>31</v>
      </c>
      <c r="I350" s="168" t="s">
        <v>1390</v>
      </c>
      <c r="J350" s="169" t="s">
        <v>31</v>
      </c>
      <c r="K350" s="168" t="s">
        <v>31</v>
      </c>
      <c r="L350" s="169">
        <v>317.77999999999997</v>
      </c>
      <c r="M350" s="170" t="s">
        <v>31</v>
      </c>
      <c r="N350" s="171" t="s">
        <v>31</v>
      </c>
      <c r="T350" s="137" t="s">
        <v>3618</v>
      </c>
    </row>
    <row r="351" spans="1:22" s="132" customFormat="1" x14ac:dyDescent="0.2">
      <c r="A351" s="172"/>
      <c r="B351" s="173"/>
      <c r="C351" s="918" t="s">
        <v>252</v>
      </c>
      <c r="D351" s="918"/>
      <c r="E351" s="918"/>
      <c r="F351" s="174" t="s">
        <v>31</v>
      </c>
      <c r="G351" s="174" t="s">
        <v>31</v>
      </c>
      <c r="H351" s="174" t="s">
        <v>31</v>
      </c>
      <c r="I351" s="174" t="s">
        <v>31</v>
      </c>
      <c r="J351" s="175" t="s">
        <v>31</v>
      </c>
      <c r="K351" s="174" t="s">
        <v>31</v>
      </c>
      <c r="L351" s="175">
        <v>1628.64</v>
      </c>
      <c r="M351" s="161" t="s">
        <v>31</v>
      </c>
      <c r="N351" s="176" t="s">
        <v>31</v>
      </c>
      <c r="V351" s="137" t="s">
        <v>252</v>
      </c>
    </row>
    <row r="352" spans="1:22" s="132" customFormat="1" ht="33.75" x14ac:dyDescent="0.2">
      <c r="A352" s="157" t="s">
        <v>413</v>
      </c>
      <c r="B352" s="158" t="s">
        <v>3713</v>
      </c>
      <c r="C352" s="917" t="s">
        <v>3714</v>
      </c>
      <c r="D352" s="917"/>
      <c r="E352" s="917"/>
      <c r="F352" s="159" t="s">
        <v>178</v>
      </c>
      <c r="G352" s="159" t="s">
        <v>31</v>
      </c>
      <c r="H352" s="159" t="s">
        <v>31</v>
      </c>
      <c r="I352" s="159" t="s">
        <v>225</v>
      </c>
      <c r="J352" s="160" t="s">
        <v>31</v>
      </c>
      <c r="K352" s="159" t="s">
        <v>31</v>
      </c>
      <c r="L352" s="160" t="s">
        <v>31</v>
      </c>
      <c r="M352" s="161" t="s">
        <v>31</v>
      </c>
      <c r="N352" s="162" t="s">
        <v>31</v>
      </c>
      <c r="Q352" s="137" t="s">
        <v>3714</v>
      </c>
    </row>
    <row r="353" spans="1:22" s="132" customFormat="1" ht="33.75" x14ac:dyDescent="0.2">
      <c r="A353" s="165"/>
      <c r="B353" s="166" t="s">
        <v>518</v>
      </c>
      <c r="C353" s="904" t="s">
        <v>2892</v>
      </c>
      <c r="D353" s="904"/>
      <c r="E353" s="904"/>
      <c r="F353" s="904"/>
      <c r="G353" s="904"/>
      <c r="H353" s="904"/>
      <c r="I353" s="904"/>
      <c r="J353" s="904"/>
      <c r="K353" s="904"/>
      <c r="L353" s="904"/>
      <c r="M353" s="904"/>
      <c r="N353" s="912"/>
      <c r="R353" s="137" t="s">
        <v>2892</v>
      </c>
    </row>
    <row r="354" spans="1:22" s="132" customFormat="1" ht="22.5" x14ac:dyDescent="0.2">
      <c r="A354" s="165"/>
      <c r="B354" s="166" t="s">
        <v>3611</v>
      </c>
      <c r="C354" s="904" t="s">
        <v>3612</v>
      </c>
      <c r="D354" s="904"/>
      <c r="E354" s="904"/>
      <c r="F354" s="904"/>
      <c r="G354" s="904"/>
      <c r="H354" s="904"/>
      <c r="I354" s="904"/>
      <c r="J354" s="904"/>
      <c r="K354" s="904"/>
      <c r="L354" s="904"/>
      <c r="M354" s="904"/>
      <c r="N354" s="912"/>
      <c r="R354" s="137" t="s">
        <v>3612</v>
      </c>
    </row>
    <row r="355" spans="1:22" s="132" customFormat="1" x14ac:dyDescent="0.2">
      <c r="A355" s="165"/>
      <c r="B355" s="166" t="s">
        <v>31</v>
      </c>
      <c r="C355" s="904" t="s">
        <v>3613</v>
      </c>
      <c r="D355" s="904"/>
      <c r="E355" s="904"/>
      <c r="F355" s="904"/>
      <c r="G355" s="904"/>
      <c r="H355" s="904"/>
      <c r="I355" s="904"/>
      <c r="J355" s="904"/>
      <c r="K355" s="904"/>
      <c r="L355" s="904"/>
      <c r="M355" s="904"/>
      <c r="N355" s="912"/>
      <c r="R355" s="137" t="s">
        <v>3613</v>
      </c>
    </row>
    <row r="356" spans="1:22" s="132" customFormat="1" x14ac:dyDescent="0.2">
      <c r="A356" s="167"/>
      <c r="B356" s="166" t="s">
        <v>225</v>
      </c>
      <c r="C356" s="904" t="s">
        <v>255</v>
      </c>
      <c r="D356" s="904"/>
      <c r="E356" s="904"/>
      <c r="F356" s="168" t="s">
        <v>31</v>
      </c>
      <c r="G356" s="168" t="s">
        <v>31</v>
      </c>
      <c r="H356" s="168" t="s">
        <v>31</v>
      </c>
      <c r="I356" s="168" t="s">
        <v>31</v>
      </c>
      <c r="J356" s="169">
        <v>1849.14</v>
      </c>
      <c r="K356" s="168" t="s">
        <v>1498</v>
      </c>
      <c r="L356" s="169">
        <v>1479.31</v>
      </c>
      <c r="M356" s="170" t="s">
        <v>31</v>
      </c>
      <c r="N356" s="171" t="s">
        <v>31</v>
      </c>
      <c r="S356" s="137" t="s">
        <v>255</v>
      </c>
    </row>
    <row r="357" spans="1:22" s="132" customFormat="1" x14ac:dyDescent="0.2">
      <c r="A357" s="167"/>
      <c r="B357" s="166" t="s">
        <v>31</v>
      </c>
      <c r="C357" s="904" t="s">
        <v>258</v>
      </c>
      <c r="D357" s="904"/>
      <c r="E357" s="904"/>
      <c r="F357" s="168" t="s">
        <v>241</v>
      </c>
      <c r="G357" s="168" t="s">
        <v>3715</v>
      </c>
      <c r="H357" s="168" t="s">
        <v>1498</v>
      </c>
      <c r="I357" s="168" t="s">
        <v>3716</v>
      </c>
      <c r="J357" s="169" t="s">
        <v>31</v>
      </c>
      <c r="K357" s="168" t="s">
        <v>31</v>
      </c>
      <c r="L357" s="169" t="s">
        <v>31</v>
      </c>
      <c r="M357" s="170" t="s">
        <v>31</v>
      </c>
      <c r="N357" s="171" t="s">
        <v>31</v>
      </c>
      <c r="T357" s="137" t="s">
        <v>258</v>
      </c>
    </row>
    <row r="358" spans="1:22" s="132" customFormat="1" x14ac:dyDescent="0.2">
      <c r="A358" s="167"/>
      <c r="B358" s="166" t="s">
        <v>31</v>
      </c>
      <c r="C358" s="917" t="s">
        <v>244</v>
      </c>
      <c r="D358" s="917"/>
      <c r="E358" s="917"/>
      <c r="F358" s="159" t="s">
        <v>31</v>
      </c>
      <c r="G358" s="159" t="s">
        <v>31</v>
      </c>
      <c r="H358" s="159" t="s">
        <v>31</v>
      </c>
      <c r="I358" s="159" t="s">
        <v>31</v>
      </c>
      <c r="J358" s="160">
        <v>1849.14</v>
      </c>
      <c r="K358" s="159" t="s">
        <v>31</v>
      </c>
      <c r="L358" s="160">
        <v>1479.31</v>
      </c>
      <c r="M358" s="161" t="s">
        <v>31</v>
      </c>
      <c r="N358" s="162" t="s">
        <v>31</v>
      </c>
      <c r="U358" s="137" t="s">
        <v>244</v>
      </c>
    </row>
    <row r="359" spans="1:22" s="132" customFormat="1" x14ac:dyDescent="0.2">
      <c r="A359" s="167"/>
      <c r="B359" s="166" t="s">
        <v>31</v>
      </c>
      <c r="C359" s="904" t="s">
        <v>245</v>
      </c>
      <c r="D359" s="904"/>
      <c r="E359" s="904"/>
      <c r="F359" s="168" t="s">
        <v>31</v>
      </c>
      <c r="G359" s="168" t="s">
        <v>31</v>
      </c>
      <c r="H359" s="168" t="s">
        <v>31</v>
      </c>
      <c r="I359" s="168" t="s">
        <v>31</v>
      </c>
      <c r="J359" s="169" t="s">
        <v>31</v>
      </c>
      <c r="K359" s="168" t="s">
        <v>31</v>
      </c>
      <c r="L359" s="169">
        <v>1479.31</v>
      </c>
      <c r="M359" s="170" t="s">
        <v>31</v>
      </c>
      <c r="N359" s="171" t="s">
        <v>31</v>
      </c>
      <c r="T359" s="137" t="s">
        <v>245</v>
      </c>
    </row>
    <row r="360" spans="1:22" s="132" customFormat="1" ht="22.5" x14ac:dyDescent="0.2">
      <c r="A360" s="167"/>
      <c r="B360" s="166" t="s">
        <v>3615</v>
      </c>
      <c r="C360" s="904" t="s">
        <v>3616</v>
      </c>
      <c r="D360" s="904"/>
      <c r="E360" s="904"/>
      <c r="F360" s="168" t="s">
        <v>144</v>
      </c>
      <c r="G360" s="168" t="s">
        <v>554</v>
      </c>
      <c r="H360" s="168" t="s">
        <v>31</v>
      </c>
      <c r="I360" s="168" t="s">
        <v>554</v>
      </c>
      <c r="J360" s="169" t="s">
        <v>31</v>
      </c>
      <c r="K360" s="168" t="s">
        <v>31</v>
      </c>
      <c r="L360" s="169">
        <v>961.55</v>
      </c>
      <c r="M360" s="170" t="s">
        <v>31</v>
      </c>
      <c r="N360" s="171" t="s">
        <v>31</v>
      </c>
      <c r="T360" s="137" t="s">
        <v>3616</v>
      </c>
    </row>
    <row r="361" spans="1:22" s="132" customFormat="1" ht="22.5" x14ac:dyDescent="0.2">
      <c r="A361" s="167"/>
      <c r="B361" s="166" t="s">
        <v>3617</v>
      </c>
      <c r="C361" s="904" t="s">
        <v>3618</v>
      </c>
      <c r="D361" s="904"/>
      <c r="E361" s="904"/>
      <c r="F361" s="168" t="s">
        <v>144</v>
      </c>
      <c r="G361" s="168" t="s">
        <v>1390</v>
      </c>
      <c r="H361" s="168" t="s">
        <v>31</v>
      </c>
      <c r="I361" s="168" t="s">
        <v>1390</v>
      </c>
      <c r="J361" s="169" t="s">
        <v>31</v>
      </c>
      <c r="K361" s="168" t="s">
        <v>31</v>
      </c>
      <c r="L361" s="169">
        <v>591.72</v>
      </c>
      <c r="M361" s="170" t="s">
        <v>31</v>
      </c>
      <c r="N361" s="171" t="s">
        <v>31</v>
      </c>
      <c r="T361" s="137" t="s">
        <v>3618</v>
      </c>
    </row>
    <row r="362" spans="1:22" s="132" customFormat="1" x14ac:dyDescent="0.2">
      <c r="A362" s="172"/>
      <c r="B362" s="173"/>
      <c r="C362" s="918" t="s">
        <v>252</v>
      </c>
      <c r="D362" s="918"/>
      <c r="E362" s="918"/>
      <c r="F362" s="174" t="s">
        <v>31</v>
      </c>
      <c r="G362" s="174" t="s">
        <v>31</v>
      </c>
      <c r="H362" s="174" t="s">
        <v>31</v>
      </c>
      <c r="I362" s="174" t="s">
        <v>31</v>
      </c>
      <c r="J362" s="175" t="s">
        <v>31</v>
      </c>
      <c r="K362" s="174" t="s">
        <v>31</v>
      </c>
      <c r="L362" s="175">
        <v>3032.58</v>
      </c>
      <c r="M362" s="161" t="s">
        <v>31</v>
      </c>
      <c r="N362" s="176" t="s">
        <v>31</v>
      </c>
      <c r="V362" s="137" t="s">
        <v>252</v>
      </c>
    </row>
    <row r="363" spans="1:22" s="132" customFormat="1" ht="33.75" x14ac:dyDescent="0.2">
      <c r="A363" s="157" t="s">
        <v>418</v>
      </c>
      <c r="B363" s="158" t="s">
        <v>3717</v>
      </c>
      <c r="C363" s="917" t="s">
        <v>3718</v>
      </c>
      <c r="D363" s="917"/>
      <c r="E363" s="917"/>
      <c r="F363" s="159" t="s">
        <v>178</v>
      </c>
      <c r="G363" s="159" t="s">
        <v>31</v>
      </c>
      <c r="H363" s="159" t="s">
        <v>31</v>
      </c>
      <c r="I363" s="159" t="s">
        <v>256</v>
      </c>
      <c r="J363" s="160" t="s">
        <v>31</v>
      </c>
      <c r="K363" s="159" t="s">
        <v>31</v>
      </c>
      <c r="L363" s="160" t="s">
        <v>31</v>
      </c>
      <c r="M363" s="161" t="s">
        <v>31</v>
      </c>
      <c r="N363" s="162" t="s">
        <v>31</v>
      </c>
      <c r="Q363" s="137" t="s">
        <v>3718</v>
      </c>
    </row>
    <row r="364" spans="1:22" s="132" customFormat="1" ht="33.75" x14ac:dyDescent="0.2">
      <c r="A364" s="165"/>
      <c r="B364" s="166" t="s">
        <v>518</v>
      </c>
      <c r="C364" s="904" t="s">
        <v>2892</v>
      </c>
      <c r="D364" s="904"/>
      <c r="E364" s="904"/>
      <c r="F364" s="904"/>
      <c r="G364" s="904"/>
      <c r="H364" s="904"/>
      <c r="I364" s="904"/>
      <c r="J364" s="904"/>
      <c r="K364" s="904"/>
      <c r="L364" s="904"/>
      <c r="M364" s="904"/>
      <c r="N364" s="912"/>
      <c r="R364" s="137" t="s">
        <v>2892</v>
      </c>
    </row>
    <row r="365" spans="1:22" s="132" customFormat="1" ht="22.5" x14ac:dyDescent="0.2">
      <c r="A365" s="165"/>
      <c r="B365" s="166" t="s">
        <v>3611</v>
      </c>
      <c r="C365" s="904" t="s">
        <v>3612</v>
      </c>
      <c r="D365" s="904"/>
      <c r="E365" s="904"/>
      <c r="F365" s="904"/>
      <c r="G365" s="904"/>
      <c r="H365" s="904"/>
      <c r="I365" s="904"/>
      <c r="J365" s="904"/>
      <c r="K365" s="904"/>
      <c r="L365" s="904"/>
      <c r="M365" s="904"/>
      <c r="N365" s="912"/>
      <c r="R365" s="137" t="s">
        <v>3612</v>
      </c>
    </row>
    <row r="366" spans="1:22" s="132" customFormat="1" x14ac:dyDescent="0.2">
      <c r="A366" s="165"/>
      <c r="B366" s="166" t="s">
        <v>31</v>
      </c>
      <c r="C366" s="904" t="s">
        <v>3613</v>
      </c>
      <c r="D366" s="904"/>
      <c r="E366" s="904"/>
      <c r="F366" s="904"/>
      <c r="G366" s="904"/>
      <c r="H366" s="904"/>
      <c r="I366" s="904"/>
      <c r="J366" s="904"/>
      <c r="K366" s="904"/>
      <c r="L366" s="904"/>
      <c r="M366" s="904"/>
      <c r="N366" s="912"/>
      <c r="R366" s="137" t="s">
        <v>3613</v>
      </c>
    </row>
    <row r="367" spans="1:22" s="132" customFormat="1" x14ac:dyDescent="0.2">
      <c r="A367" s="167"/>
      <c r="B367" s="166" t="s">
        <v>225</v>
      </c>
      <c r="C367" s="904" t="s">
        <v>255</v>
      </c>
      <c r="D367" s="904"/>
      <c r="E367" s="904"/>
      <c r="F367" s="168" t="s">
        <v>31</v>
      </c>
      <c r="G367" s="168" t="s">
        <v>31</v>
      </c>
      <c r="H367" s="168" t="s">
        <v>31</v>
      </c>
      <c r="I367" s="168" t="s">
        <v>31</v>
      </c>
      <c r="J367" s="169">
        <v>41.49</v>
      </c>
      <c r="K367" s="168" t="s">
        <v>1498</v>
      </c>
      <c r="L367" s="169">
        <v>132.77000000000001</v>
      </c>
      <c r="M367" s="170" t="s">
        <v>31</v>
      </c>
      <c r="N367" s="171" t="s">
        <v>31</v>
      </c>
      <c r="S367" s="137" t="s">
        <v>255</v>
      </c>
    </row>
    <row r="368" spans="1:22" s="132" customFormat="1" x14ac:dyDescent="0.2">
      <c r="A368" s="167"/>
      <c r="B368" s="166" t="s">
        <v>31</v>
      </c>
      <c r="C368" s="904" t="s">
        <v>258</v>
      </c>
      <c r="D368" s="904"/>
      <c r="E368" s="904"/>
      <c r="F368" s="168" t="s">
        <v>241</v>
      </c>
      <c r="G368" s="168" t="s">
        <v>3631</v>
      </c>
      <c r="H368" s="168" t="s">
        <v>1498</v>
      </c>
      <c r="I368" s="168" t="s">
        <v>3719</v>
      </c>
      <c r="J368" s="169" t="s">
        <v>31</v>
      </c>
      <c r="K368" s="168" t="s">
        <v>31</v>
      </c>
      <c r="L368" s="169" t="s">
        <v>31</v>
      </c>
      <c r="M368" s="170" t="s">
        <v>31</v>
      </c>
      <c r="N368" s="171" t="s">
        <v>31</v>
      </c>
      <c r="T368" s="137" t="s">
        <v>258</v>
      </c>
    </row>
    <row r="369" spans="1:25" s="132" customFormat="1" x14ac:dyDescent="0.2">
      <c r="A369" s="167"/>
      <c r="B369" s="166" t="s">
        <v>31</v>
      </c>
      <c r="C369" s="917" t="s">
        <v>244</v>
      </c>
      <c r="D369" s="917"/>
      <c r="E369" s="917"/>
      <c r="F369" s="159" t="s">
        <v>31</v>
      </c>
      <c r="G369" s="159" t="s">
        <v>31</v>
      </c>
      <c r="H369" s="159" t="s">
        <v>31</v>
      </c>
      <c r="I369" s="159" t="s">
        <v>31</v>
      </c>
      <c r="J369" s="160">
        <v>41.49</v>
      </c>
      <c r="K369" s="159" t="s">
        <v>31</v>
      </c>
      <c r="L369" s="160">
        <v>132.77000000000001</v>
      </c>
      <c r="M369" s="161" t="s">
        <v>31</v>
      </c>
      <c r="N369" s="162" t="s">
        <v>31</v>
      </c>
      <c r="U369" s="137" t="s">
        <v>244</v>
      </c>
    </row>
    <row r="370" spans="1:25" s="132" customFormat="1" x14ac:dyDescent="0.2">
      <c r="A370" s="167"/>
      <c r="B370" s="166" t="s">
        <v>31</v>
      </c>
      <c r="C370" s="904" t="s">
        <v>245</v>
      </c>
      <c r="D370" s="904"/>
      <c r="E370" s="904"/>
      <c r="F370" s="168" t="s">
        <v>31</v>
      </c>
      <c r="G370" s="168" t="s">
        <v>31</v>
      </c>
      <c r="H370" s="168" t="s">
        <v>31</v>
      </c>
      <c r="I370" s="168" t="s">
        <v>31</v>
      </c>
      <c r="J370" s="169" t="s">
        <v>31</v>
      </c>
      <c r="K370" s="168" t="s">
        <v>31</v>
      </c>
      <c r="L370" s="169">
        <v>132.77000000000001</v>
      </c>
      <c r="M370" s="170" t="s">
        <v>31</v>
      </c>
      <c r="N370" s="171" t="s">
        <v>31</v>
      </c>
      <c r="T370" s="137" t="s">
        <v>245</v>
      </c>
    </row>
    <row r="371" spans="1:25" s="132" customFormat="1" ht="22.5" x14ac:dyDescent="0.2">
      <c r="A371" s="167"/>
      <c r="B371" s="166" t="s">
        <v>3615</v>
      </c>
      <c r="C371" s="904" t="s">
        <v>3616</v>
      </c>
      <c r="D371" s="904"/>
      <c r="E371" s="904"/>
      <c r="F371" s="168" t="s">
        <v>144</v>
      </c>
      <c r="G371" s="168" t="s">
        <v>554</v>
      </c>
      <c r="H371" s="168" t="s">
        <v>31</v>
      </c>
      <c r="I371" s="168" t="s">
        <v>554</v>
      </c>
      <c r="J371" s="169" t="s">
        <v>31</v>
      </c>
      <c r="K371" s="168" t="s">
        <v>31</v>
      </c>
      <c r="L371" s="169">
        <v>86.3</v>
      </c>
      <c r="M371" s="170" t="s">
        <v>31</v>
      </c>
      <c r="N371" s="171" t="s">
        <v>31</v>
      </c>
      <c r="T371" s="137" t="s">
        <v>3616</v>
      </c>
    </row>
    <row r="372" spans="1:25" s="132" customFormat="1" ht="22.5" x14ac:dyDescent="0.2">
      <c r="A372" s="167"/>
      <c r="B372" s="166" t="s">
        <v>3617</v>
      </c>
      <c r="C372" s="904" t="s">
        <v>3618</v>
      </c>
      <c r="D372" s="904"/>
      <c r="E372" s="904"/>
      <c r="F372" s="168" t="s">
        <v>144</v>
      </c>
      <c r="G372" s="168" t="s">
        <v>1390</v>
      </c>
      <c r="H372" s="168" t="s">
        <v>31</v>
      </c>
      <c r="I372" s="168" t="s">
        <v>1390</v>
      </c>
      <c r="J372" s="169" t="s">
        <v>31</v>
      </c>
      <c r="K372" s="168" t="s">
        <v>31</v>
      </c>
      <c r="L372" s="169">
        <v>53.11</v>
      </c>
      <c r="M372" s="170" t="s">
        <v>31</v>
      </c>
      <c r="N372" s="171" t="s">
        <v>31</v>
      </c>
      <c r="T372" s="137" t="s">
        <v>3618</v>
      </c>
    </row>
    <row r="373" spans="1:25" s="132" customFormat="1" x14ac:dyDescent="0.2">
      <c r="A373" s="172"/>
      <c r="B373" s="173"/>
      <c r="C373" s="918" t="s">
        <v>252</v>
      </c>
      <c r="D373" s="918"/>
      <c r="E373" s="918"/>
      <c r="F373" s="174" t="s">
        <v>31</v>
      </c>
      <c r="G373" s="174" t="s">
        <v>31</v>
      </c>
      <c r="H373" s="174" t="s">
        <v>31</v>
      </c>
      <c r="I373" s="174" t="s">
        <v>31</v>
      </c>
      <c r="J373" s="175" t="s">
        <v>31</v>
      </c>
      <c r="K373" s="174" t="s">
        <v>31</v>
      </c>
      <c r="L373" s="175">
        <v>272.18</v>
      </c>
      <c r="M373" s="161" t="s">
        <v>31</v>
      </c>
      <c r="N373" s="176" t="s">
        <v>31</v>
      </c>
      <c r="V373" s="137" t="s">
        <v>252</v>
      </c>
    </row>
    <row r="374" spans="1:25" s="132" customFormat="1" ht="1.5" customHeight="1" x14ac:dyDescent="0.2">
      <c r="A374" s="177"/>
      <c r="B374" s="173"/>
      <c r="C374" s="173"/>
      <c r="D374" s="173"/>
      <c r="E374" s="173"/>
      <c r="F374" s="177"/>
      <c r="G374" s="177"/>
      <c r="H374" s="177"/>
      <c r="I374" s="177"/>
      <c r="J374" s="178"/>
      <c r="K374" s="177"/>
      <c r="L374" s="178"/>
      <c r="M374" s="168"/>
      <c r="N374" s="178"/>
    </row>
    <row r="375" spans="1:25" s="132" customFormat="1" ht="2.25" customHeight="1" x14ac:dyDescent="0.2"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91"/>
      <c r="M375" s="192"/>
      <c r="N375" s="193"/>
    </row>
    <row r="376" spans="1:25" s="132" customFormat="1" x14ac:dyDescent="0.2">
      <c r="A376" s="179"/>
      <c r="B376" s="180" t="s">
        <v>31</v>
      </c>
      <c r="C376" s="918" t="s">
        <v>466</v>
      </c>
      <c r="D376" s="918"/>
      <c r="E376" s="918"/>
      <c r="F376" s="918"/>
      <c r="G376" s="918"/>
      <c r="H376" s="918"/>
      <c r="I376" s="918"/>
      <c r="J376" s="918"/>
      <c r="K376" s="918"/>
      <c r="L376" s="181" t="s">
        <v>31</v>
      </c>
      <c r="M376" s="182" t="s">
        <v>31</v>
      </c>
      <c r="N376" s="183" t="s">
        <v>31</v>
      </c>
      <c r="X376" s="137" t="s">
        <v>466</v>
      </c>
    </row>
    <row r="377" spans="1:25" s="132" customFormat="1" x14ac:dyDescent="0.2">
      <c r="A377" s="184"/>
      <c r="B377" s="166" t="s">
        <v>31</v>
      </c>
      <c r="C377" s="904" t="s">
        <v>3720</v>
      </c>
      <c r="D377" s="904"/>
      <c r="E377" s="904"/>
      <c r="F377" s="904"/>
      <c r="G377" s="904"/>
      <c r="H377" s="904"/>
      <c r="I377" s="904"/>
      <c r="J377" s="904"/>
      <c r="K377" s="904"/>
      <c r="L377" s="185">
        <v>61396.24</v>
      </c>
      <c r="M377" s="186" t="s">
        <v>31</v>
      </c>
      <c r="N377" s="187">
        <v>1152407</v>
      </c>
      <c r="Y377" s="137" t="s">
        <v>3720</v>
      </c>
    </row>
    <row r="378" spans="1:25" s="132" customFormat="1" x14ac:dyDescent="0.2">
      <c r="A378" s="184"/>
      <c r="B378" s="166" t="s">
        <v>225</v>
      </c>
      <c r="C378" s="904" t="s">
        <v>3721</v>
      </c>
      <c r="D378" s="904"/>
      <c r="E378" s="904"/>
      <c r="F378" s="904"/>
      <c r="G378" s="904"/>
      <c r="H378" s="904"/>
      <c r="I378" s="904"/>
      <c r="J378" s="904"/>
      <c r="K378" s="904"/>
      <c r="L378" s="185">
        <v>61396.24</v>
      </c>
      <c r="M378" s="186">
        <v>18.77</v>
      </c>
      <c r="N378" s="187">
        <v>1152407</v>
      </c>
      <c r="Y378" s="137" t="s">
        <v>3721</v>
      </c>
    </row>
    <row r="379" spans="1:25" s="132" customFormat="1" x14ac:dyDescent="0.2">
      <c r="A379" s="184"/>
      <c r="B379" s="166" t="s">
        <v>31</v>
      </c>
      <c r="C379" s="904" t="s">
        <v>659</v>
      </c>
      <c r="D379" s="904"/>
      <c r="E379" s="904"/>
      <c r="F379" s="904"/>
      <c r="G379" s="904"/>
      <c r="H379" s="904"/>
      <c r="I379" s="904"/>
      <c r="J379" s="904"/>
      <c r="K379" s="904"/>
      <c r="L379" s="185" t="s">
        <v>31</v>
      </c>
      <c r="M379" s="186" t="s">
        <v>31</v>
      </c>
      <c r="N379" s="187" t="s">
        <v>31</v>
      </c>
      <c r="Y379" s="137" t="s">
        <v>659</v>
      </c>
    </row>
    <row r="380" spans="1:25" s="132" customFormat="1" x14ac:dyDescent="0.2">
      <c r="A380" s="184"/>
      <c r="B380" s="166" t="s">
        <v>31</v>
      </c>
      <c r="C380" s="904" t="s">
        <v>660</v>
      </c>
      <c r="D380" s="904"/>
      <c r="E380" s="904"/>
      <c r="F380" s="904"/>
      <c r="G380" s="904"/>
      <c r="H380" s="904"/>
      <c r="I380" s="904"/>
      <c r="J380" s="904"/>
      <c r="K380" s="904"/>
      <c r="L380" s="185">
        <v>29949.39</v>
      </c>
      <c r="M380" s="186" t="s">
        <v>31</v>
      </c>
      <c r="N380" s="187" t="s">
        <v>31</v>
      </c>
      <c r="Y380" s="137" t="s">
        <v>660</v>
      </c>
    </row>
    <row r="381" spans="1:25" s="132" customFormat="1" x14ac:dyDescent="0.2">
      <c r="A381" s="184"/>
      <c r="B381" s="166" t="s">
        <v>31</v>
      </c>
      <c r="C381" s="904" t="s">
        <v>663</v>
      </c>
      <c r="D381" s="904"/>
      <c r="E381" s="904"/>
      <c r="F381" s="904"/>
      <c r="G381" s="904"/>
      <c r="H381" s="904"/>
      <c r="I381" s="904"/>
      <c r="J381" s="904"/>
      <c r="K381" s="904"/>
      <c r="L381" s="185">
        <v>19467.099999999999</v>
      </c>
      <c r="M381" s="186" t="s">
        <v>31</v>
      </c>
      <c r="N381" s="187" t="s">
        <v>31</v>
      </c>
      <c r="Y381" s="137" t="s">
        <v>663</v>
      </c>
    </row>
    <row r="382" spans="1:25" s="132" customFormat="1" x14ac:dyDescent="0.2">
      <c r="A382" s="184"/>
      <c r="B382" s="166" t="s">
        <v>31</v>
      </c>
      <c r="C382" s="904" t="s">
        <v>664</v>
      </c>
      <c r="D382" s="904"/>
      <c r="E382" s="904"/>
      <c r="F382" s="904"/>
      <c r="G382" s="904"/>
      <c r="H382" s="904"/>
      <c r="I382" s="904"/>
      <c r="J382" s="904"/>
      <c r="K382" s="904"/>
      <c r="L382" s="185">
        <v>11979.75</v>
      </c>
      <c r="M382" s="186" t="s">
        <v>31</v>
      </c>
      <c r="N382" s="187" t="s">
        <v>31</v>
      </c>
      <c r="Y382" s="137" t="s">
        <v>664</v>
      </c>
    </row>
    <row r="383" spans="1:25" s="132" customFormat="1" x14ac:dyDescent="0.2">
      <c r="A383" s="184"/>
      <c r="B383" s="166" t="s">
        <v>31</v>
      </c>
      <c r="C383" s="904" t="s">
        <v>276</v>
      </c>
      <c r="D383" s="904"/>
      <c r="E383" s="904"/>
      <c r="F383" s="904"/>
      <c r="G383" s="904"/>
      <c r="H383" s="904"/>
      <c r="I383" s="904"/>
      <c r="J383" s="904"/>
      <c r="K383" s="904"/>
      <c r="L383" s="185">
        <v>29949.39</v>
      </c>
      <c r="M383" s="186" t="s">
        <v>31</v>
      </c>
      <c r="N383" s="187" t="s">
        <v>31</v>
      </c>
      <c r="Y383" s="137" t="s">
        <v>276</v>
      </c>
    </row>
    <row r="384" spans="1:25" s="132" customFormat="1" x14ac:dyDescent="0.2">
      <c r="A384" s="184"/>
      <c r="B384" s="166" t="s">
        <v>31</v>
      </c>
      <c r="C384" s="904" t="s">
        <v>277</v>
      </c>
      <c r="D384" s="904"/>
      <c r="E384" s="904"/>
      <c r="F384" s="904"/>
      <c r="G384" s="904"/>
      <c r="H384" s="904"/>
      <c r="I384" s="904"/>
      <c r="J384" s="904"/>
      <c r="K384" s="904"/>
      <c r="L384" s="185">
        <v>19467.099999999999</v>
      </c>
      <c r="M384" s="186" t="s">
        <v>31</v>
      </c>
      <c r="N384" s="187" t="s">
        <v>31</v>
      </c>
      <c r="Y384" s="137" t="s">
        <v>277</v>
      </c>
    </row>
    <row r="385" spans="1:26" x14ac:dyDescent="0.2">
      <c r="A385" s="184"/>
      <c r="B385" s="166" t="s">
        <v>31</v>
      </c>
      <c r="C385" s="904" t="s">
        <v>278</v>
      </c>
      <c r="D385" s="904"/>
      <c r="E385" s="904"/>
      <c r="F385" s="904"/>
      <c r="G385" s="904"/>
      <c r="H385" s="904"/>
      <c r="I385" s="904"/>
      <c r="J385" s="904"/>
      <c r="K385" s="904"/>
      <c r="L385" s="185">
        <v>11979.75</v>
      </c>
      <c r="M385" s="186" t="s">
        <v>31</v>
      </c>
      <c r="N385" s="187" t="s">
        <v>31</v>
      </c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7" t="s">
        <v>278</v>
      </c>
      <c r="Z385" s="132"/>
    </row>
    <row r="386" spans="1:26" x14ac:dyDescent="0.2">
      <c r="A386" s="184"/>
      <c r="B386" s="178" t="s">
        <v>31</v>
      </c>
      <c r="C386" s="919" t="s">
        <v>467</v>
      </c>
      <c r="D386" s="919"/>
      <c r="E386" s="919"/>
      <c r="F386" s="919"/>
      <c r="G386" s="919"/>
      <c r="H386" s="919"/>
      <c r="I386" s="919"/>
      <c r="J386" s="919"/>
      <c r="K386" s="919"/>
      <c r="L386" s="188">
        <v>61396.24</v>
      </c>
      <c r="M386" s="189" t="s">
        <v>31</v>
      </c>
      <c r="N386" s="194">
        <v>1152407</v>
      </c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7" t="s">
        <v>467</v>
      </c>
    </row>
    <row r="387" spans="1:26" ht="1.5" customHeight="1" x14ac:dyDescent="0.2">
      <c r="B387" s="178"/>
      <c r="C387" s="173"/>
      <c r="D387" s="173"/>
      <c r="E387" s="173"/>
      <c r="F387" s="173"/>
      <c r="G387" s="173"/>
      <c r="H387" s="173"/>
      <c r="I387" s="173"/>
      <c r="J387" s="173"/>
      <c r="K387" s="173"/>
      <c r="L387" s="188"/>
      <c r="M387" s="189"/>
      <c r="N387" s="195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</row>
    <row r="388" spans="1:26" ht="53.25" customHeight="1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196"/>
      <c r="N388" s="196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</row>
    <row r="389" spans="1:26" x14ac:dyDescent="0.2">
      <c r="B389" s="197" t="s">
        <v>468</v>
      </c>
      <c r="C389" s="923" t="s">
        <v>31</v>
      </c>
      <c r="D389" s="923"/>
      <c r="E389" s="923"/>
      <c r="F389" s="923"/>
      <c r="G389" s="923"/>
      <c r="H389" s="923"/>
      <c r="I389" s="923"/>
      <c r="J389" s="923"/>
      <c r="K389" s="923"/>
      <c r="L389" s="923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</row>
    <row r="390" spans="1:26" ht="13.5" customHeight="1" x14ac:dyDescent="0.2">
      <c r="B390" s="133"/>
      <c r="C390" s="924" t="s">
        <v>11</v>
      </c>
      <c r="D390" s="924"/>
      <c r="E390" s="924"/>
      <c r="F390" s="924"/>
      <c r="G390" s="924"/>
      <c r="H390" s="924"/>
      <c r="I390" s="924"/>
      <c r="J390" s="924"/>
      <c r="K390" s="924"/>
      <c r="L390" s="924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</row>
    <row r="391" spans="1:26" ht="12.75" customHeight="1" x14ac:dyDescent="0.2">
      <c r="B391" s="197" t="s">
        <v>469</v>
      </c>
      <c r="C391" s="923" t="s">
        <v>31</v>
      </c>
      <c r="D391" s="923"/>
      <c r="E391" s="923"/>
      <c r="F391" s="923"/>
      <c r="G391" s="923"/>
      <c r="H391" s="923"/>
      <c r="I391" s="923"/>
      <c r="J391" s="923"/>
      <c r="K391" s="923"/>
      <c r="L391" s="923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</row>
    <row r="392" spans="1:26" ht="13.5" customHeight="1" x14ac:dyDescent="0.2">
      <c r="C392" s="924" t="s">
        <v>11</v>
      </c>
      <c r="D392" s="924"/>
      <c r="E392" s="924"/>
      <c r="F392" s="924"/>
      <c r="G392" s="924"/>
      <c r="H392" s="924"/>
      <c r="I392" s="924"/>
      <c r="J392" s="924"/>
      <c r="K392" s="924"/>
      <c r="L392" s="924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</row>
    <row r="406" s="132" customFormat="1" x14ac:dyDescent="0.2"/>
  </sheetData>
  <mergeCells count="378">
    <mergeCell ref="C391:L391"/>
    <mergeCell ref="C392:L392"/>
    <mergeCell ref="C383:K383"/>
    <mergeCell ref="C384:K384"/>
    <mergeCell ref="C385:K385"/>
    <mergeCell ref="C386:K386"/>
    <mergeCell ref="C389:L389"/>
    <mergeCell ref="C390:L390"/>
    <mergeCell ref="C377:K377"/>
    <mergeCell ref="C378:K378"/>
    <mergeCell ref="C379:K379"/>
    <mergeCell ref="C380:K380"/>
    <mergeCell ref="C381:K381"/>
    <mergeCell ref="C382:K382"/>
    <mergeCell ref="C369:E369"/>
    <mergeCell ref="C370:E370"/>
    <mergeCell ref="C371:E371"/>
    <mergeCell ref="C372:E372"/>
    <mergeCell ref="C373:E373"/>
    <mergeCell ref="C376:K376"/>
    <mergeCell ref="C363:E363"/>
    <mergeCell ref="C364:N364"/>
    <mergeCell ref="C365:N365"/>
    <mergeCell ref="C366:N366"/>
    <mergeCell ref="C367:E367"/>
    <mergeCell ref="C368:E368"/>
    <mergeCell ref="C357:E357"/>
    <mergeCell ref="C358:E358"/>
    <mergeCell ref="C359:E359"/>
    <mergeCell ref="C360:E360"/>
    <mergeCell ref="C361:E361"/>
    <mergeCell ref="C362:E362"/>
    <mergeCell ref="C351:E351"/>
    <mergeCell ref="C352:E352"/>
    <mergeCell ref="C353:N353"/>
    <mergeCell ref="C354:N354"/>
    <mergeCell ref="C355:N355"/>
    <mergeCell ref="C356:E356"/>
    <mergeCell ref="C345:E345"/>
    <mergeCell ref="C346:E346"/>
    <mergeCell ref="C347:E347"/>
    <mergeCell ref="C348:E348"/>
    <mergeCell ref="C349:E349"/>
    <mergeCell ref="C350:E350"/>
    <mergeCell ref="C339:E339"/>
    <mergeCell ref="C340:E340"/>
    <mergeCell ref="C341:E341"/>
    <mergeCell ref="C342:N342"/>
    <mergeCell ref="C343:N343"/>
    <mergeCell ref="C344:N344"/>
    <mergeCell ref="C333:N333"/>
    <mergeCell ref="C334:E334"/>
    <mergeCell ref="C335:E335"/>
    <mergeCell ref="C336:E336"/>
    <mergeCell ref="C337:E337"/>
    <mergeCell ref="C338:E338"/>
    <mergeCell ref="C327:E327"/>
    <mergeCell ref="C328:E328"/>
    <mergeCell ref="C329:E329"/>
    <mergeCell ref="C330:E330"/>
    <mergeCell ref="C331:N331"/>
    <mergeCell ref="C332:N332"/>
    <mergeCell ref="C321:N321"/>
    <mergeCell ref="C322:N322"/>
    <mergeCell ref="C323:E323"/>
    <mergeCell ref="C324:E324"/>
    <mergeCell ref="C325:E325"/>
    <mergeCell ref="C326:E326"/>
    <mergeCell ref="C315:E315"/>
    <mergeCell ref="C316:E316"/>
    <mergeCell ref="C317:E317"/>
    <mergeCell ref="C318:E318"/>
    <mergeCell ref="C319:E319"/>
    <mergeCell ref="C320:N320"/>
    <mergeCell ref="C309:N309"/>
    <mergeCell ref="C310:N310"/>
    <mergeCell ref="C311:N311"/>
    <mergeCell ref="C312:E312"/>
    <mergeCell ref="C313:E313"/>
    <mergeCell ref="C314:E314"/>
    <mergeCell ref="C303:E303"/>
    <mergeCell ref="C304:E304"/>
    <mergeCell ref="C305:E305"/>
    <mergeCell ref="C306:E306"/>
    <mergeCell ref="C307:E307"/>
    <mergeCell ref="C308:E308"/>
    <mergeCell ref="C297:E297"/>
    <mergeCell ref="C298:N298"/>
    <mergeCell ref="C299:N299"/>
    <mergeCell ref="C300:N300"/>
    <mergeCell ref="C301:E301"/>
    <mergeCell ref="C302:E302"/>
    <mergeCell ref="C291:E291"/>
    <mergeCell ref="C292:E292"/>
    <mergeCell ref="C293:E293"/>
    <mergeCell ref="C294:E294"/>
    <mergeCell ref="C295:E295"/>
    <mergeCell ref="C296:E296"/>
    <mergeCell ref="C285:E285"/>
    <mergeCell ref="C286:E286"/>
    <mergeCell ref="C287:N287"/>
    <mergeCell ref="C288:N288"/>
    <mergeCell ref="C289:N289"/>
    <mergeCell ref="C290:E290"/>
    <mergeCell ref="C279:E279"/>
    <mergeCell ref="C280:E280"/>
    <mergeCell ref="C281:E281"/>
    <mergeCell ref="C282:E282"/>
    <mergeCell ref="C283:E283"/>
    <mergeCell ref="C284:E284"/>
    <mergeCell ref="C273:E273"/>
    <mergeCell ref="C274:E274"/>
    <mergeCell ref="C275:E275"/>
    <mergeCell ref="C276:N276"/>
    <mergeCell ref="C277:N277"/>
    <mergeCell ref="C278:N278"/>
    <mergeCell ref="C267:N267"/>
    <mergeCell ref="C268:E268"/>
    <mergeCell ref="C269:E269"/>
    <mergeCell ref="C270:E270"/>
    <mergeCell ref="C271:E271"/>
    <mergeCell ref="C272:E272"/>
    <mergeCell ref="C261:E261"/>
    <mergeCell ref="C262:E262"/>
    <mergeCell ref="C263:E263"/>
    <mergeCell ref="C264:E264"/>
    <mergeCell ref="C265:N265"/>
    <mergeCell ref="C266:N266"/>
    <mergeCell ref="C255:N255"/>
    <mergeCell ref="C256:N256"/>
    <mergeCell ref="C257:E257"/>
    <mergeCell ref="C258:E258"/>
    <mergeCell ref="C259:E259"/>
    <mergeCell ref="C260:E260"/>
    <mergeCell ref="C249:E249"/>
    <mergeCell ref="C250:E250"/>
    <mergeCell ref="C251:E251"/>
    <mergeCell ref="C252:E252"/>
    <mergeCell ref="C253:E253"/>
    <mergeCell ref="C254:N254"/>
    <mergeCell ref="C243:N243"/>
    <mergeCell ref="C244:N244"/>
    <mergeCell ref="C245:N245"/>
    <mergeCell ref="C246:E246"/>
    <mergeCell ref="C247:E247"/>
    <mergeCell ref="C248:E248"/>
    <mergeCell ref="C237:E237"/>
    <mergeCell ref="C238:E238"/>
    <mergeCell ref="C239:E239"/>
    <mergeCell ref="C240:E240"/>
    <mergeCell ref="C241:E241"/>
    <mergeCell ref="C242:E242"/>
    <mergeCell ref="C231:E231"/>
    <mergeCell ref="C232:N232"/>
    <mergeCell ref="C233:N233"/>
    <mergeCell ref="C234:N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N221"/>
    <mergeCell ref="C222:N222"/>
    <mergeCell ref="C223:N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N210"/>
    <mergeCell ref="C211:N211"/>
    <mergeCell ref="C212:N212"/>
    <mergeCell ref="C201:N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N199"/>
    <mergeCell ref="C200:N200"/>
    <mergeCell ref="C189:N189"/>
    <mergeCell ref="C190:N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N188"/>
    <mergeCell ref="C177:N177"/>
    <mergeCell ref="C178:N178"/>
    <mergeCell ref="C179:N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C165:E165"/>
    <mergeCell ref="C166:N166"/>
    <mergeCell ref="C167:N167"/>
    <mergeCell ref="C168:N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N155"/>
    <mergeCell ref="C156:N156"/>
    <mergeCell ref="C157:N157"/>
    <mergeCell ref="C158:E158"/>
    <mergeCell ref="C147:E147"/>
    <mergeCell ref="C148:E148"/>
    <mergeCell ref="C149:E149"/>
    <mergeCell ref="C150:E150"/>
    <mergeCell ref="C151:E151"/>
    <mergeCell ref="C152:E152"/>
    <mergeCell ref="C141:E141"/>
    <mergeCell ref="C142:E142"/>
    <mergeCell ref="C143:E143"/>
    <mergeCell ref="C144:N144"/>
    <mergeCell ref="C145:N145"/>
    <mergeCell ref="C146:N146"/>
    <mergeCell ref="C135:N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E132"/>
    <mergeCell ref="C133:N133"/>
    <mergeCell ref="C134:N134"/>
    <mergeCell ref="C123:N123"/>
    <mergeCell ref="C124:N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E121"/>
    <mergeCell ref="C122:N122"/>
    <mergeCell ref="C111:N111"/>
    <mergeCell ref="C112:N112"/>
    <mergeCell ref="C113:N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99:E99"/>
    <mergeCell ref="C100:N100"/>
    <mergeCell ref="C101:N101"/>
    <mergeCell ref="C102:N102"/>
    <mergeCell ref="C103:E103"/>
    <mergeCell ref="C104:E104"/>
    <mergeCell ref="C93:E93"/>
    <mergeCell ref="C94:E94"/>
    <mergeCell ref="C95:E95"/>
    <mergeCell ref="C96:E96"/>
    <mergeCell ref="C97:E97"/>
    <mergeCell ref="C98:E98"/>
    <mergeCell ref="C87:E87"/>
    <mergeCell ref="C88:E88"/>
    <mergeCell ref="C89:N89"/>
    <mergeCell ref="C90:N90"/>
    <mergeCell ref="C91:N91"/>
    <mergeCell ref="C92:E92"/>
    <mergeCell ref="C81:E81"/>
    <mergeCell ref="C82:E82"/>
    <mergeCell ref="C83:E83"/>
    <mergeCell ref="C84:E84"/>
    <mergeCell ref="C85:E85"/>
    <mergeCell ref="C86:E86"/>
    <mergeCell ref="C75:E75"/>
    <mergeCell ref="C76:E76"/>
    <mergeCell ref="C77:E77"/>
    <mergeCell ref="C78:N78"/>
    <mergeCell ref="C79:N79"/>
    <mergeCell ref="C80:N80"/>
    <mergeCell ref="C69:N69"/>
    <mergeCell ref="C70:E70"/>
    <mergeCell ref="C71:E71"/>
    <mergeCell ref="C72:E72"/>
    <mergeCell ref="C73:E73"/>
    <mergeCell ref="C74:E74"/>
    <mergeCell ref="C63:E63"/>
    <mergeCell ref="C64:E64"/>
    <mergeCell ref="C65:E65"/>
    <mergeCell ref="C66:E66"/>
    <mergeCell ref="C67:N67"/>
    <mergeCell ref="C68:N68"/>
    <mergeCell ref="C57:N57"/>
    <mergeCell ref="C58:N58"/>
    <mergeCell ref="C59:E59"/>
    <mergeCell ref="C60:E60"/>
    <mergeCell ref="C61:E61"/>
    <mergeCell ref="C62:E62"/>
    <mergeCell ref="C51:E51"/>
    <mergeCell ref="C52:E52"/>
    <mergeCell ref="C53:E53"/>
    <mergeCell ref="C54:E54"/>
    <mergeCell ref="C55:N55"/>
    <mergeCell ref="C56:N56"/>
    <mergeCell ref="C45:N45"/>
    <mergeCell ref="C46:N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5:N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40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76"/>
  <sheetViews>
    <sheetView view="pageBreakPreview" topLeftCell="A52" zoomScaleNormal="100" zoomScaleSheetLayoutView="100" workbookViewId="0">
      <pane xSplit="1" topLeftCell="B1" activePane="topRight" state="frozen"/>
      <selection activeCell="A12" sqref="A12"/>
      <selection pane="topRight" activeCell="B85" sqref="B85"/>
    </sheetView>
  </sheetViews>
  <sheetFormatPr defaultRowHeight="12.75" x14ac:dyDescent="0.2"/>
  <cols>
    <col min="1" max="1" width="11.28515625" style="1" bestFit="1" customWidth="1"/>
    <col min="2" max="2" width="21.85546875" customWidth="1"/>
    <col min="3" max="3" width="54.42578125" customWidth="1"/>
    <col min="4" max="4" width="19" customWidth="1"/>
    <col min="5" max="5" width="14.85546875" style="665" customWidth="1"/>
    <col min="6" max="6" width="18" style="665" customWidth="1"/>
    <col min="7" max="7" width="14.85546875" style="665" customWidth="1"/>
    <col min="8" max="8" width="19.7109375" customWidth="1"/>
    <col min="9" max="9" width="14.85546875" style="665" customWidth="1"/>
    <col min="10" max="12" width="19.7109375" customWidth="1"/>
    <col min="13" max="13" width="38.7109375" customWidth="1"/>
    <col min="14" max="14" width="14.5703125" bestFit="1" customWidth="1"/>
  </cols>
  <sheetData>
    <row r="1" spans="1:14" ht="29.25" customHeight="1" x14ac:dyDescent="0.2">
      <c r="A1" s="769" t="s">
        <v>4625</v>
      </c>
      <c r="B1" s="769"/>
      <c r="C1" s="769"/>
      <c r="D1" s="769"/>
      <c r="E1" s="769"/>
      <c r="F1" s="769"/>
      <c r="G1" s="769"/>
      <c r="H1" s="769"/>
      <c r="I1"/>
    </row>
    <row r="2" spans="1:14" ht="29.25" customHeight="1" x14ac:dyDescent="0.2">
      <c r="A2" s="654"/>
      <c r="B2" s="654"/>
      <c r="C2" s="654"/>
      <c r="D2" s="655"/>
      <c r="E2" s="654"/>
      <c r="F2" s="655"/>
      <c r="G2" s="654"/>
      <c r="H2" s="654"/>
      <c r="I2" s="654"/>
      <c r="J2" s="654"/>
      <c r="K2" s="654"/>
      <c r="L2" s="654"/>
    </row>
    <row r="3" spans="1:14" ht="29.25" customHeight="1" x14ac:dyDescent="0.2">
      <c r="A3" s="656" t="s">
        <v>4626</v>
      </c>
      <c r="B3" s="770" t="str">
        <f>'ССР 2020'!C13</f>
        <v>Всесезонный туристско-рекреационный комплекс "Ведучи", Чеченская Республика. Пассажирская подвесная канатная дорога VL5</v>
      </c>
      <c r="C3" s="780"/>
      <c r="D3" s="780"/>
      <c r="E3" s="780"/>
      <c r="F3" s="780"/>
      <c r="G3" s="780"/>
      <c r="H3" s="780"/>
      <c r="I3"/>
    </row>
    <row r="4" spans="1:14" ht="29.25" customHeight="1" x14ac:dyDescent="0.25">
      <c r="A4" s="657" t="s">
        <v>4627</v>
      </c>
      <c r="B4" s="657" t="s">
        <v>4628</v>
      </c>
      <c r="C4" s="657"/>
      <c r="D4" s="658"/>
      <c r="E4" s="657"/>
      <c r="F4" s="658"/>
      <c r="G4" s="657"/>
      <c r="H4" s="659"/>
      <c r="I4" s="657"/>
      <c r="J4" s="659"/>
      <c r="K4" s="659"/>
      <c r="L4" s="659"/>
    </row>
    <row r="5" spans="1:14" ht="29.25" customHeight="1" x14ac:dyDescent="0.25">
      <c r="A5" s="660" t="s">
        <v>4629</v>
      </c>
      <c r="B5" s="661"/>
      <c r="C5" s="661"/>
      <c r="D5" s="662"/>
      <c r="E5" s="661"/>
      <c r="F5" s="662"/>
      <c r="G5" s="661"/>
      <c r="H5" s="659"/>
      <c r="I5" s="661"/>
      <c r="J5" s="659"/>
      <c r="K5" s="659"/>
      <c r="L5" s="659"/>
    </row>
    <row r="6" spans="1:14" ht="29.25" customHeight="1" x14ac:dyDescent="0.2">
      <c r="A6" s="663" t="s">
        <v>4726</v>
      </c>
      <c r="B6" s="664"/>
      <c r="C6" s="663"/>
      <c r="D6" s="663"/>
      <c r="E6" s="663"/>
      <c r="F6" s="663"/>
      <c r="G6" s="663"/>
      <c r="H6" s="663"/>
      <c r="I6" s="663"/>
      <c r="J6" s="663"/>
      <c r="K6" s="663"/>
      <c r="L6" s="663"/>
    </row>
    <row r="7" spans="1:14" ht="29.25" customHeight="1" x14ac:dyDescent="0.2">
      <c r="A7" s="771" t="s">
        <v>4724</v>
      </c>
      <c r="B7" s="771"/>
      <c r="C7" s="771"/>
      <c r="D7" s="771"/>
      <c r="E7" s="771"/>
      <c r="F7" s="771"/>
      <c r="G7" s="771"/>
      <c r="H7" s="771"/>
      <c r="I7"/>
    </row>
    <row r="8" spans="1:14" ht="29.25" customHeight="1" x14ac:dyDescent="0.2">
      <c r="A8" s="771" t="s">
        <v>4662</v>
      </c>
      <c r="B8" s="771"/>
      <c r="C8" s="771"/>
      <c r="D8" s="771"/>
      <c r="E8" s="771"/>
      <c r="F8" s="771"/>
      <c r="G8" s="771"/>
      <c r="H8" s="771"/>
      <c r="I8"/>
    </row>
    <row r="9" spans="1:14" ht="29.25" customHeight="1" x14ac:dyDescent="0.25">
      <c r="A9" s="661"/>
      <c r="B9" s="661"/>
      <c r="C9" s="661"/>
      <c r="D9" s="662"/>
      <c r="E9" s="661"/>
      <c r="G9" s="661"/>
      <c r="I9" s="661"/>
      <c r="K9" t="s">
        <v>4631</v>
      </c>
    </row>
    <row r="10" spans="1:14" ht="184.9" customHeight="1" x14ac:dyDescent="0.2">
      <c r="A10" s="666" t="s">
        <v>4</v>
      </c>
      <c r="B10" s="666" t="s">
        <v>4632</v>
      </c>
      <c r="C10" s="667" t="s">
        <v>4633</v>
      </c>
      <c r="D10" s="667" t="s">
        <v>216</v>
      </c>
      <c r="E10" s="667" t="s">
        <v>4634</v>
      </c>
      <c r="F10" s="667" t="s">
        <v>4635</v>
      </c>
      <c r="G10" s="667" t="s">
        <v>4636</v>
      </c>
      <c r="H10" s="667" t="s">
        <v>4637</v>
      </c>
      <c r="I10" s="667" t="s">
        <v>4638</v>
      </c>
      <c r="J10" s="667" t="s">
        <v>4639</v>
      </c>
      <c r="K10" s="667" t="s">
        <v>4640</v>
      </c>
      <c r="L10" s="667" t="s">
        <v>4641</v>
      </c>
      <c r="M10" s="667" t="s">
        <v>4608</v>
      </c>
    </row>
    <row r="11" spans="1:14" ht="15.75" x14ac:dyDescent="0.2">
      <c r="A11" s="666">
        <v>1</v>
      </c>
      <c r="B11" s="666">
        <v>2</v>
      </c>
      <c r="C11" s="666">
        <v>3</v>
      </c>
      <c r="D11" s="668">
        <v>4</v>
      </c>
      <c r="E11" s="668">
        <v>5</v>
      </c>
      <c r="F11" s="668">
        <v>6</v>
      </c>
      <c r="G11" s="668">
        <v>7</v>
      </c>
      <c r="H11" s="668">
        <v>8</v>
      </c>
      <c r="I11" s="668">
        <v>9</v>
      </c>
      <c r="J11" s="668">
        <v>10</v>
      </c>
      <c r="K11" s="668">
        <v>11</v>
      </c>
      <c r="L11" s="668"/>
      <c r="M11" s="667"/>
    </row>
    <row r="12" spans="1:14" s="675" customFormat="1" ht="33.75" customHeight="1" x14ac:dyDescent="0.2">
      <c r="A12" s="21">
        <v>1</v>
      </c>
      <c r="B12" s="22" t="s">
        <v>26</v>
      </c>
      <c r="C12" s="23" t="s">
        <v>102</v>
      </c>
      <c r="D12" s="669" t="s">
        <v>4642</v>
      </c>
      <c r="E12" s="670">
        <v>1</v>
      </c>
      <c r="F12" s="671">
        <f>'Затраты подрядчика'!M25</f>
        <v>59985.4</v>
      </c>
      <c r="G12" s="742">
        <v>1</v>
      </c>
      <c r="H12" s="672">
        <f>F12*G12</f>
        <v>59985.4</v>
      </c>
      <c r="I12" s="742">
        <v>1</v>
      </c>
      <c r="J12" s="672">
        <f t="shared" ref="J12:J60" si="0">H12*I12</f>
        <v>59985.4</v>
      </c>
      <c r="K12" s="672">
        <f>H12+(J12-H12)*(1-30/100)</f>
        <v>59985.4</v>
      </c>
      <c r="L12" s="673"/>
      <c r="M12" s="674"/>
    </row>
    <row r="13" spans="1:14" s="675" customFormat="1" ht="15.75" x14ac:dyDescent="0.2">
      <c r="A13" s="21">
        <v>2</v>
      </c>
      <c r="B13" s="22" t="s">
        <v>29</v>
      </c>
      <c r="C13" s="23" t="s">
        <v>30</v>
      </c>
      <c r="D13" s="676" t="s">
        <v>4642</v>
      </c>
      <c r="E13" s="670">
        <v>1</v>
      </c>
      <c r="F13" s="671">
        <f>'Затраты подрядчика'!M27</f>
        <v>2389156</v>
      </c>
      <c r="G13" s="742">
        <v>1</v>
      </c>
      <c r="H13" s="672">
        <f t="shared" ref="H13:H61" si="1">F13*G13</f>
        <v>2389156</v>
      </c>
      <c r="I13" s="742">
        <v>1</v>
      </c>
      <c r="J13" s="672">
        <f t="shared" si="0"/>
        <v>2389156</v>
      </c>
      <c r="K13" s="672">
        <f t="shared" ref="K13:K61" si="2">H13+(J13-H13)*(1-30/100)</f>
        <v>2389156</v>
      </c>
      <c r="L13" s="672"/>
      <c r="M13" s="674"/>
    </row>
    <row r="14" spans="1:14" s="675" customFormat="1" ht="15.75" x14ac:dyDescent="0.2">
      <c r="A14" s="21">
        <v>3</v>
      </c>
      <c r="B14" s="22" t="s">
        <v>34</v>
      </c>
      <c r="C14" s="23" t="s">
        <v>35</v>
      </c>
      <c r="D14" s="676" t="s">
        <v>4642</v>
      </c>
      <c r="E14" s="670">
        <v>1</v>
      </c>
      <c r="F14" s="671">
        <f>'Затраты подрядчика'!M30</f>
        <v>10477183.26</v>
      </c>
      <c r="G14" s="742">
        <v>1</v>
      </c>
      <c r="H14" s="672">
        <f t="shared" si="1"/>
        <v>10477183.26</v>
      </c>
      <c r="I14" s="742">
        <v>1</v>
      </c>
      <c r="J14" s="672">
        <f t="shared" si="0"/>
        <v>10477183.26</v>
      </c>
      <c r="K14" s="672">
        <f t="shared" si="2"/>
        <v>10477183.26</v>
      </c>
      <c r="L14" s="672">
        <f>'Затраты подрядчика'!K30*K14/F14</f>
        <v>9822802</v>
      </c>
      <c r="M14" s="683"/>
      <c r="N14" s="703"/>
    </row>
    <row r="15" spans="1:14" s="682" customFormat="1" ht="15.75" x14ac:dyDescent="0.2">
      <c r="A15" s="684" t="s">
        <v>4643</v>
      </c>
      <c r="B15" s="240" t="s">
        <v>481</v>
      </c>
      <c r="C15" s="241" t="s">
        <v>482</v>
      </c>
      <c r="D15" s="677" t="s">
        <v>4642</v>
      </c>
      <c r="E15" s="678">
        <v>1</v>
      </c>
      <c r="F15" s="679">
        <f>'Затраты подрядчика'!M31</f>
        <v>157541.65</v>
      </c>
      <c r="G15" s="743">
        <v>1</v>
      </c>
      <c r="H15" s="680">
        <f t="shared" si="1"/>
        <v>157541.65</v>
      </c>
      <c r="I15" s="743">
        <v>1</v>
      </c>
      <c r="J15" s="680">
        <f t="shared" si="0"/>
        <v>157541.65</v>
      </c>
      <c r="K15" s="680">
        <f t="shared" si="2"/>
        <v>157541.65</v>
      </c>
      <c r="L15" s="680">
        <f>'Затраты подрядчика'!K31*K15/F15</f>
        <v>0</v>
      </c>
      <c r="M15" s="685"/>
      <c r="N15" s="703"/>
    </row>
    <row r="16" spans="1:14" s="682" customFormat="1" ht="15.75" x14ac:dyDescent="0.2">
      <c r="A16" s="686" t="s">
        <v>4644</v>
      </c>
      <c r="B16" s="240" t="s">
        <v>483</v>
      </c>
      <c r="C16" s="241" t="s">
        <v>484</v>
      </c>
      <c r="D16" s="677" t="s">
        <v>4642</v>
      </c>
      <c r="E16" s="678">
        <v>1</v>
      </c>
      <c r="F16" s="679">
        <f>'Затраты подрядчика'!M32</f>
        <v>3108661.05</v>
      </c>
      <c r="G16" s="743">
        <v>1</v>
      </c>
      <c r="H16" s="680">
        <f t="shared" si="1"/>
        <v>3108661.05</v>
      </c>
      <c r="I16" s="743">
        <v>1</v>
      </c>
      <c r="J16" s="680">
        <f t="shared" si="0"/>
        <v>3108661.05</v>
      </c>
      <c r="K16" s="680">
        <f t="shared" si="2"/>
        <v>3108661.05</v>
      </c>
      <c r="L16" s="680">
        <f>'Затраты подрядчика'!K32*K16/F16</f>
        <v>2812517</v>
      </c>
      <c r="M16" s="685"/>
      <c r="N16" s="703"/>
    </row>
    <row r="17" spans="1:14" s="682" customFormat="1" ht="15.75" x14ac:dyDescent="0.2">
      <c r="A17" s="686" t="s">
        <v>4645</v>
      </c>
      <c r="B17" s="240" t="s">
        <v>485</v>
      </c>
      <c r="C17" s="241" t="s">
        <v>486</v>
      </c>
      <c r="D17" s="677" t="s">
        <v>4642</v>
      </c>
      <c r="E17" s="678">
        <v>1</v>
      </c>
      <c r="F17" s="679">
        <f>'Затраты подрядчика'!M33</f>
        <v>396408.58</v>
      </c>
      <c r="G17" s="743">
        <v>1</v>
      </c>
      <c r="H17" s="680">
        <f t="shared" si="1"/>
        <v>396408.58</v>
      </c>
      <c r="I17" s="743">
        <v>1</v>
      </c>
      <c r="J17" s="680">
        <f t="shared" si="0"/>
        <v>396408.58</v>
      </c>
      <c r="K17" s="680">
        <f t="shared" si="2"/>
        <v>396408.58</v>
      </c>
      <c r="L17" s="680">
        <f>'Затраты подрядчика'!K33*K17/F17</f>
        <v>366511</v>
      </c>
      <c r="M17" s="685"/>
      <c r="N17" s="703"/>
    </row>
    <row r="18" spans="1:14" s="682" customFormat="1" ht="15.75" x14ac:dyDescent="0.2">
      <c r="A18" s="686" t="s">
        <v>4646</v>
      </c>
      <c r="B18" s="240" t="s">
        <v>487</v>
      </c>
      <c r="C18" s="241" t="s">
        <v>488</v>
      </c>
      <c r="D18" s="677" t="s">
        <v>4642</v>
      </c>
      <c r="E18" s="678">
        <v>1</v>
      </c>
      <c r="F18" s="679">
        <f>'Затраты подрядчика'!M34</f>
        <v>50533.2</v>
      </c>
      <c r="G18" s="743">
        <v>1</v>
      </c>
      <c r="H18" s="680">
        <f t="shared" si="1"/>
        <v>50533.2</v>
      </c>
      <c r="I18" s="743">
        <v>1</v>
      </c>
      <c r="J18" s="680">
        <f t="shared" si="0"/>
        <v>50533.2</v>
      </c>
      <c r="K18" s="680">
        <f t="shared" si="2"/>
        <v>50533.2</v>
      </c>
      <c r="L18" s="680">
        <f>'Затраты подрядчика'!K34*K18/F18</f>
        <v>30193</v>
      </c>
      <c r="M18" s="685"/>
      <c r="N18" s="703"/>
    </row>
    <row r="19" spans="1:14" s="682" customFormat="1" ht="15.75" x14ac:dyDescent="0.2">
      <c r="A19" s="686" t="s">
        <v>4647</v>
      </c>
      <c r="B19" s="240" t="s">
        <v>489</v>
      </c>
      <c r="C19" s="241" t="s">
        <v>490</v>
      </c>
      <c r="D19" s="677" t="s">
        <v>4642</v>
      </c>
      <c r="E19" s="678">
        <v>1</v>
      </c>
      <c r="F19" s="679">
        <f>'Затраты подрядчика'!M35</f>
        <v>38265.269999999997</v>
      </c>
      <c r="G19" s="743">
        <v>1</v>
      </c>
      <c r="H19" s="680">
        <f t="shared" si="1"/>
        <v>38265.269999999997</v>
      </c>
      <c r="I19" s="743">
        <v>1</v>
      </c>
      <c r="J19" s="680">
        <f t="shared" si="0"/>
        <v>38265.269999999997</v>
      </c>
      <c r="K19" s="680">
        <f t="shared" si="2"/>
        <v>38265.269999999997</v>
      </c>
      <c r="L19" s="680">
        <f>'Затраты подрядчика'!K35*K19/F19</f>
        <v>16871</v>
      </c>
      <c r="M19" s="685"/>
      <c r="N19" s="703"/>
    </row>
    <row r="20" spans="1:14" s="682" customFormat="1" ht="15.75" x14ac:dyDescent="0.2">
      <c r="A20" s="686" t="s">
        <v>4648</v>
      </c>
      <c r="B20" s="240" t="s">
        <v>491</v>
      </c>
      <c r="C20" s="241" t="s">
        <v>492</v>
      </c>
      <c r="D20" s="677" t="s">
        <v>4642</v>
      </c>
      <c r="E20" s="678">
        <v>1</v>
      </c>
      <c r="F20" s="679">
        <f>'Затраты подрядчика'!M36</f>
        <v>655608.69999999995</v>
      </c>
      <c r="G20" s="743">
        <v>1</v>
      </c>
      <c r="H20" s="680">
        <f t="shared" si="1"/>
        <v>655608.69999999995</v>
      </c>
      <c r="I20" s="743">
        <v>1</v>
      </c>
      <c r="J20" s="680">
        <f t="shared" si="0"/>
        <v>655608.69999999995</v>
      </c>
      <c r="K20" s="680">
        <f t="shared" si="2"/>
        <v>655608.69999999995</v>
      </c>
      <c r="L20" s="680">
        <f>'Затраты подрядчика'!K36*K20/F20</f>
        <v>602998</v>
      </c>
      <c r="M20" s="685"/>
      <c r="N20" s="703"/>
    </row>
    <row r="21" spans="1:14" s="682" customFormat="1" ht="15.75" x14ac:dyDescent="0.2">
      <c r="A21" s="686" t="s">
        <v>4649</v>
      </c>
      <c r="B21" s="240" t="s">
        <v>493</v>
      </c>
      <c r="C21" s="241" t="s">
        <v>494</v>
      </c>
      <c r="D21" s="677" t="s">
        <v>4642</v>
      </c>
      <c r="E21" s="678">
        <v>1</v>
      </c>
      <c r="F21" s="679">
        <f>'Затраты подрядчика'!M37</f>
        <v>9622.4500000000007</v>
      </c>
      <c r="G21" s="743">
        <v>1</v>
      </c>
      <c r="H21" s="680">
        <f t="shared" si="1"/>
        <v>9622.4500000000007</v>
      </c>
      <c r="I21" s="743">
        <v>1</v>
      </c>
      <c r="J21" s="680">
        <f t="shared" si="0"/>
        <v>9622.4500000000007</v>
      </c>
      <c r="K21" s="680">
        <f t="shared" si="2"/>
        <v>9622.4500000000007</v>
      </c>
      <c r="L21" s="680">
        <f>'Затраты подрядчика'!K37*K21/F21</f>
        <v>7891</v>
      </c>
      <c r="M21" s="685"/>
      <c r="N21" s="703"/>
    </row>
    <row r="22" spans="1:14" s="682" customFormat="1" ht="15.75" x14ac:dyDescent="0.2">
      <c r="A22" s="686" t="s">
        <v>4650</v>
      </c>
      <c r="B22" s="240" t="s">
        <v>495</v>
      </c>
      <c r="C22" s="241" t="s">
        <v>496</v>
      </c>
      <c r="D22" s="677" t="s">
        <v>4642</v>
      </c>
      <c r="E22" s="678">
        <v>1</v>
      </c>
      <c r="F22" s="679">
        <f>'Затраты подрядчика'!M38</f>
        <v>363152.38</v>
      </c>
      <c r="G22" s="743">
        <v>1</v>
      </c>
      <c r="H22" s="680">
        <f t="shared" si="1"/>
        <v>363152.38</v>
      </c>
      <c r="I22" s="743">
        <v>1</v>
      </c>
      <c r="J22" s="680">
        <f t="shared" si="0"/>
        <v>363152.38</v>
      </c>
      <c r="K22" s="680">
        <f t="shared" si="2"/>
        <v>363152.38</v>
      </c>
      <c r="L22" s="680">
        <f>'Затраты подрядчика'!K38*K22/F22</f>
        <v>355036</v>
      </c>
      <c r="M22" s="685"/>
      <c r="N22" s="703"/>
    </row>
    <row r="23" spans="1:14" s="682" customFormat="1" ht="15.75" x14ac:dyDescent="0.2">
      <c r="A23" s="686" t="s">
        <v>4651</v>
      </c>
      <c r="B23" s="240" t="s">
        <v>497</v>
      </c>
      <c r="C23" s="241" t="s">
        <v>498</v>
      </c>
      <c r="D23" s="677" t="s">
        <v>4642</v>
      </c>
      <c r="E23" s="678">
        <v>1</v>
      </c>
      <c r="F23" s="679">
        <f>'Затраты подрядчика'!M39</f>
        <v>4991163.18</v>
      </c>
      <c r="G23" s="743">
        <v>1</v>
      </c>
      <c r="H23" s="680">
        <f t="shared" si="1"/>
        <v>4991163.18</v>
      </c>
      <c r="I23" s="743">
        <v>1</v>
      </c>
      <c r="J23" s="680">
        <f t="shared" si="0"/>
        <v>4991163.18</v>
      </c>
      <c r="K23" s="680">
        <f t="shared" si="2"/>
        <v>4991163.18</v>
      </c>
      <c r="L23" s="680">
        <f>'Затраты подрядчика'!K39*K23/F23</f>
        <v>4977835</v>
      </c>
      <c r="M23" s="685"/>
      <c r="N23" s="703"/>
    </row>
    <row r="24" spans="1:14" s="682" customFormat="1" ht="15.75" x14ac:dyDescent="0.2">
      <c r="A24" s="686" t="s">
        <v>4652</v>
      </c>
      <c r="B24" s="240" t="s">
        <v>499</v>
      </c>
      <c r="C24" s="241" t="s">
        <v>500</v>
      </c>
      <c r="D24" s="677" t="s">
        <v>4642</v>
      </c>
      <c r="E24" s="678">
        <v>1</v>
      </c>
      <c r="F24" s="679">
        <f>'Затраты подрядчика'!M40</f>
        <v>151676.15</v>
      </c>
      <c r="G24" s="743">
        <v>1</v>
      </c>
      <c r="H24" s="680">
        <f t="shared" si="1"/>
        <v>151676.15</v>
      </c>
      <c r="I24" s="743">
        <v>1</v>
      </c>
      <c r="J24" s="680">
        <f t="shared" si="0"/>
        <v>151676.15</v>
      </c>
      <c r="K24" s="680">
        <f t="shared" si="2"/>
        <v>151676.15</v>
      </c>
      <c r="L24" s="680">
        <f>'Затраты подрядчика'!K40*K24/F24</f>
        <v>143140</v>
      </c>
      <c r="M24" s="685"/>
      <c r="N24" s="703"/>
    </row>
    <row r="25" spans="1:14" s="682" customFormat="1" ht="15.75" x14ac:dyDescent="0.2">
      <c r="A25" s="686" t="s">
        <v>4653</v>
      </c>
      <c r="B25" s="240" t="s">
        <v>501</v>
      </c>
      <c r="C25" s="241" t="s">
        <v>502</v>
      </c>
      <c r="D25" s="677" t="s">
        <v>4642</v>
      </c>
      <c r="E25" s="678">
        <v>1</v>
      </c>
      <c r="F25" s="679">
        <f>'Затраты подрядчика'!M41</f>
        <v>100431.87</v>
      </c>
      <c r="G25" s="743">
        <v>1</v>
      </c>
      <c r="H25" s="680">
        <f t="shared" si="1"/>
        <v>100431.87</v>
      </c>
      <c r="I25" s="744">
        <v>1</v>
      </c>
      <c r="J25" s="687">
        <f t="shared" si="0"/>
        <v>100431.87</v>
      </c>
      <c r="K25" s="687">
        <f t="shared" si="2"/>
        <v>100431.87</v>
      </c>
      <c r="L25" s="680">
        <f>'Затраты подрядчика'!K41*K25/F25</f>
        <v>75041</v>
      </c>
      <c r="M25" s="685"/>
      <c r="N25" s="703"/>
    </row>
    <row r="26" spans="1:14" s="682" customFormat="1" ht="15.75" x14ac:dyDescent="0.2">
      <c r="A26" s="686" t="s">
        <v>4654</v>
      </c>
      <c r="B26" s="240" t="s">
        <v>503</v>
      </c>
      <c r="C26" s="241" t="s">
        <v>504</v>
      </c>
      <c r="D26" s="677" t="s">
        <v>4642</v>
      </c>
      <c r="E26" s="678">
        <v>1</v>
      </c>
      <c r="F26" s="679">
        <f>'Затраты подрядчика'!M42</f>
        <v>446219.88</v>
      </c>
      <c r="G26" s="743">
        <v>1</v>
      </c>
      <c r="H26" s="680">
        <f t="shared" si="1"/>
        <v>446219.88</v>
      </c>
      <c r="I26" s="743">
        <v>1</v>
      </c>
      <c r="J26" s="680">
        <f t="shared" si="0"/>
        <v>446219.88</v>
      </c>
      <c r="K26" s="680">
        <f t="shared" si="2"/>
        <v>446219.88</v>
      </c>
      <c r="L26" s="680">
        <f>'Затраты подрядчика'!K42*K26/F26</f>
        <v>430839</v>
      </c>
      <c r="M26" s="685"/>
      <c r="N26" s="703"/>
    </row>
    <row r="27" spans="1:14" s="682" customFormat="1" ht="15.75" x14ac:dyDescent="0.2">
      <c r="A27" s="686" t="s">
        <v>4655</v>
      </c>
      <c r="B27" s="240" t="s">
        <v>505</v>
      </c>
      <c r="C27" s="241" t="s">
        <v>506</v>
      </c>
      <c r="D27" s="677" t="s">
        <v>4642</v>
      </c>
      <c r="E27" s="678">
        <v>1</v>
      </c>
      <c r="F27" s="679">
        <f>'Затраты подрядчика'!M43</f>
        <v>7898.9</v>
      </c>
      <c r="G27" s="743">
        <v>1</v>
      </c>
      <c r="H27" s="680">
        <f t="shared" si="1"/>
        <v>7898.9</v>
      </c>
      <c r="I27" s="744">
        <v>1</v>
      </c>
      <c r="J27" s="687">
        <f t="shared" si="0"/>
        <v>7898.9</v>
      </c>
      <c r="K27" s="687">
        <f t="shared" si="2"/>
        <v>7898.9</v>
      </c>
      <c r="L27" s="680">
        <f>'Затраты подрядчика'!K43*K27/F27</f>
        <v>3930</v>
      </c>
      <c r="M27" s="685"/>
      <c r="N27" s="703"/>
    </row>
    <row r="28" spans="1:14" s="675" customFormat="1" ht="15.75" x14ac:dyDescent="0.2">
      <c r="A28" s="21">
        <v>4</v>
      </c>
      <c r="B28" s="22" t="s">
        <v>36</v>
      </c>
      <c r="C28" s="23" t="s">
        <v>37</v>
      </c>
      <c r="D28" s="676" t="s">
        <v>4642</v>
      </c>
      <c r="E28" s="670">
        <v>1</v>
      </c>
      <c r="F28" s="671">
        <f>'Затраты подрядчика'!M44</f>
        <v>10228379.140000001</v>
      </c>
      <c r="G28" s="742">
        <v>1</v>
      </c>
      <c r="H28" s="672">
        <f t="shared" si="1"/>
        <v>10228379.140000001</v>
      </c>
      <c r="I28" s="742">
        <v>1</v>
      </c>
      <c r="J28" s="672">
        <f t="shared" si="0"/>
        <v>10228379.140000001</v>
      </c>
      <c r="K28" s="672">
        <f t="shared" si="2"/>
        <v>10228379.140000001</v>
      </c>
      <c r="L28" s="672">
        <f>'Затраты подрядчика'!K44*K28/F28</f>
        <v>9214372</v>
      </c>
      <c r="M28" s="688"/>
      <c r="N28" s="703"/>
    </row>
    <row r="29" spans="1:14" s="682" customFormat="1" ht="15.75" x14ac:dyDescent="0.2">
      <c r="A29" s="686" t="s">
        <v>1428</v>
      </c>
      <c r="B29" s="288" t="s">
        <v>1443</v>
      </c>
      <c r="C29" s="289" t="s">
        <v>1444</v>
      </c>
      <c r="D29" s="677" t="s">
        <v>4642</v>
      </c>
      <c r="E29" s="678">
        <v>1</v>
      </c>
      <c r="F29" s="679">
        <f>'Затраты подрядчика'!M45</f>
        <v>239705.07</v>
      </c>
      <c r="G29" s="743">
        <v>1</v>
      </c>
      <c r="H29" s="680">
        <f t="shared" si="1"/>
        <v>239705.07</v>
      </c>
      <c r="I29" s="743">
        <v>1</v>
      </c>
      <c r="J29" s="680">
        <f t="shared" si="0"/>
        <v>239705.07</v>
      </c>
      <c r="K29" s="680">
        <f t="shared" si="2"/>
        <v>239705.07</v>
      </c>
      <c r="L29" s="680">
        <f>'Затраты подрядчика'!K45*K29/F29</f>
        <v>0</v>
      </c>
      <c r="M29" s="685"/>
      <c r="N29" s="703"/>
    </row>
    <row r="30" spans="1:14" s="682" customFormat="1" ht="15.75" x14ac:dyDescent="0.2">
      <c r="A30" s="686" t="s">
        <v>1429</v>
      </c>
      <c r="B30" s="288" t="s">
        <v>1445</v>
      </c>
      <c r="C30" s="289" t="s">
        <v>484</v>
      </c>
      <c r="D30" s="677" t="s">
        <v>4642</v>
      </c>
      <c r="E30" s="678">
        <v>1</v>
      </c>
      <c r="F30" s="679">
        <f>'Затраты подрядчика'!M46</f>
        <v>6100421.71</v>
      </c>
      <c r="G30" s="743">
        <v>1</v>
      </c>
      <c r="H30" s="680">
        <f t="shared" si="1"/>
        <v>6100421.71</v>
      </c>
      <c r="I30" s="745">
        <v>1</v>
      </c>
      <c r="J30" s="680">
        <f t="shared" si="0"/>
        <v>6100421.71</v>
      </c>
      <c r="K30" s="680">
        <f t="shared" si="2"/>
        <v>6100421.71</v>
      </c>
      <c r="L30" s="680">
        <f>'Затраты подрядчика'!K46*K30/F30</f>
        <v>5578650</v>
      </c>
      <c r="M30" s="685"/>
      <c r="N30" s="703"/>
    </row>
    <row r="31" spans="1:14" s="682" customFormat="1" ht="15.75" x14ac:dyDescent="0.2">
      <c r="A31" s="686" t="s">
        <v>1430</v>
      </c>
      <c r="B31" s="288" t="s">
        <v>1446</v>
      </c>
      <c r="C31" s="289" t="s">
        <v>486</v>
      </c>
      <c r="D31" s="677" t="s">
        <v>4642</v>
      </c>
      <c r="E31" s="678">
        <v>1</v>
      </c>
      <c r="F31" s="679">
        <f>'Затраты подрядчика'!M47</f>
        <v>1931626.41</v>
      </c>
      <c r="G31" s="743">
        <v>1</v>
      </c>
      <c r="H31" s="680">
        <f t="shared" si="1"/>
        <v>1931626.41</v>
      </c>
      <c r="I31" s="743">
        <v>1</v>
      </c>
      <c r="J31" s="680">
        <f t="shared" si="0"/>
        <v>1931626.41</v>
      </c>
      <c r="K31" s="680">
        <f t="shared" si="2"/>
        <v>1931626.41</v>
      </c>
      <c r="L31" s="680">
        <f>'Затраты подрядчика'!K47*K31/F31</f>
        <v>1885493</v>
      </c>
      <c r="M31" s="685"/>
      <c r="N31" s="703"/>
    </row>
    <row r="32" spans="1:14" s="682" customFormat="1" ht="15.75" x14ac:dyDescent="0.2">
      <c r="A32" s="686" t="s">
        <v>1431</v>
      </c>
      <c r="B32" s="288" t="s">
        <v>1447</v>
      </c>
      <c r="C32" s="289" t="s">
        <v>490</v>
      </c>
      <c r="D32" s="677" t="s">
        <v>4642</v>
      </c>
      <c r="E32" s="678">
        <v>1</v>
      </c>
      <c r="F32" s="679">
        <f>'Затраты подрядчика'!M48</f>
        <v>41819.519999999997</v>
      </c>
      <c r="G32" s="743">
        <v>1</v>
      </c>
      <c r="H32" s="680">
        <f t="shared" si="1"/>
        <v>41819.519999999997</v>
      </c>
      <c r="I32" s="743">
        <v>1</v>
      </c>
      <c r="J32" s="680">
        <f t="shared" si="0"/>
        <v>41819.519999999997</v>
      </c>
      <c r="K32" s="680">
        <f t="shared" si="2"/>
        <v>41819.519999999997</v>
      </c>
      <c r="L32" s="680">
        <f>'Затраты подрядчика'!K48*K32/F32</f>
        <v>16871</v>
      </c>
      <c r="M32" s="685"/>
      <c r="N32" s="703"/>
    </row>
    <row r="33" spans="1:14" s="682" customFormat="1" ht="15.75" x14ac:dyDescent="0.2">
      <c r="A33" s="686" t="s">
        <v>1432</v>
      </c>
      <c r="B33" s="288" t="s">
        <v>1448</v>
      </c>
      <c r="C33" s="289" t="s">
        <v>488</v>
      </c>
      <c r="D33" s="677" t="s">
        <v>4642</v>
      </c>
      <c r="E33" s="678">
        <v>1</v>
      </c>
      <c r="F33" s="679">
        <f>'Затраты подрядчика'!M49</f>
        <v>71626.77</v>
      </c>
      <c r="G33" s="743">
        <v>1</v>
      </c>
      <c r="H33" s="680">
        <f t="shared" si="1"/>
        <v>71626.77</v>
      </c>
      <c r="I33" s="743">
        <v>1</v>
      </c>
      <c r="J33" s="680">
        <f t="shared" si="0"/>
        <v>71626.77</v>
      </c>
      <c r="K33" s="680">
        <f t="shared" si="2"/>
        <v>71626.77</v>
      </c>
      <c r="L33" s="680">
        <f>'Затраты подрядчика'!K49*K33/F33</f>
        <v>44487</v>
      </c>
      <c r="M33" s="685"/>
      <c r="N33" s="703"/>
    </row>
    <row r="34" spans="1:14" s="682" customFormat="1" ht="15.75" x14ac:dyDescent="0.2">
      <c r="A34" s="686" t="s">
        <v>1433</v>
      </c>
      <c r="B34" s="288" t="s">
        <v>1449</v>
      </c>
      <c r="C34" s="289" t="s">
        <v>1450</v>
      </c>
      <c r="D34" s="677" t="s">
        <v>4642</v>
      </c>
      <c r="E34" s="678">
        <v>1</v>
      </c>
      <c r="F34" s="679">
        <f>'Затраты подрядчика'!M50</f>
        <v>7919.32</v>
      </c>
      <c r="G34" s="743">
        <v>1</v>
      </c>
      <c r="H34" s="680">
        <f t="shared" si="1"/>
        <v>7919.32</v>
      </c>
      <c r="I34" s="743">
        <v>1</v>
      </c>
      <c r="J34" s="680">
        <f t="shared" si="0"/>
        <v>7919.32</v>
      </c>
      <c r="K34" s="680">
        <f t="shared" si="2"/>
        <v>7919.32</v>
      </c>
      <c r="L34" s="680">
        <f>'Затраты подрядчика'!K50*K34/F34</f>
        <v>0</v>
      </c>
      <c r="M34" s="685"/>
      <c r="N34" s="703"/>
    </row>
    <row r="35" spans="1:14" s="682" customFormat="1" ht="15.75" x14ac:dyDescent="0.2">
      <c r="A35" s="686" t="s">
        <v>1434</v>
      </c>
      <c r="B35" s="288" t="s">
        <v>1451</v>
      </c>
      <c r="C35" s="289" t="s">
        <v>492</v>
      </c>
      <c r="D35" s="677" t="s">
        <v>4642</v>
      </c>
      <c r="E35" s="678">
        <v>1</v>
      </c>
      <c r="F35" s="679">
        <f>'Затраты подрядчика'!M51</f>
        <v>673192.7</v>
      </c>
      <c r="G35" s="743">
        <v>1</v>
      </c>
      <c r="H35" s="680">
        <f t="shared" si="1"/>
        <v>673192.7</v>
      </c>
      <c r="I35" s="743">
        <v>1</v>
      </c>
      <c r="J35" s="680">
        <f t="shared" si="0"/>
        <v>673192.7</v>
      </c>
      <c r="K35" s="680">
        <f t="shared" si="2"/>
        <v>673192.7</v>
      </c>
      <c r="L35" s="680">
        <f>'Затраты подрядчика'!K51*K35/F35</f>
        <v>620582</v>
      </c>
      <c r="M35" s="685"/>
      <c r="N35" s="703"/>
    </row>
    <row r="36" spans="1:14" s="682" customFormat="1" ht="15.75" x14ac:dyDescent="0.2">
      <c r="A36" s="686" t="s">
        <v>1435</v>
      </c>
      <c r="B36" s="288" t="s">
        <v>1452</v>
      </c>
      <c r="C36" s="289" t="s">
        <v>494</v>
      </c>
      <c r="D36" s="677" t="s">
        <v>4642</v>
      </c>
      <c r="E36" s="678">
        <v>1</v>
      </c>
      <c r="F36" s="679">
        <f>'Затраты подрядчика'!M52</f>
        <v>9622.4500000000007</v>
      </c>
      <c r="G36" s="743">
        <v>1</v>
      </c>
      <c r="H36" s="680">
        <f t="shared" si="1"/>
        <v>9622.4500000000007</v>
      </c>
      <c r="I36" s="746">
        <v>1</v>
      </c>
      <c r="J36" s="680">
        <f t="shared" si="0"/>
        <v>9622.4500000000007</v>
      </c>
      <c r="K36" s="680">
        <f t="shared" si="2"/>
        <v>9622.4500000000007</v>
      </c>
      <c r="L36" s="680">
        <f>'Затраты подрядчика'!K52*K36/F36</f>
        <v>7891</v>
      </c>
      <c r="M36" s="685"/>
      <c r="N36" s="703"/>
    </row>
    <row r="37" spans="1:14" s="682" customFormat="1" ht="15.75" x14ac:dyDescent="0.2">
      <c r="A37" s="686" t="s">
        <v>1436</v>
      </c>
      <c r="B37" s="288" t="s">
        <v>1453</v>
      </c>
      <c r="C37" s="289" t="s">
        <v>496</v>
      </c>
      <c r="D37" s="677" t="s">
        <v>4642</v>
      </c>
      <c r="E37" s="678">
        <v>1</v>
      </c>
      <c r="F37" s="679">
        <f>'Затраты подрядчика'!M53</f>
        <v>363152.38</v>
      </c>
      <c r="G37" s="743">
        <v>1</v>
      </c>
      <c r="H37" s="680">
        <f t="shared" si="1"/>
        <v>363152.38</v>
      </c>
      <c r="I37" s="743">
        <v>1</v>
      </c>
      <c r="J37" s="680">
        <f t="shared" si="0"/>
        <v>363152.38</v>
      </c>
      <c r="K37" s="680">
        <f t="shared" si="2"/>
        <v>363152.38</v>
      </c>
      <c r="L37" s="680">
        <f>'Затраты подрядчика'!K53*K37/F37</f>
        <v>355036</v>
      </c>
      <c r="M37" s="685"/>
      <c r="N37" s="703"/>
    </row>
    <row r="38" spans="1:14" s="682" customFormat="1" ht="15.75" x14ac:dyDescent="0.2">
      <c r="A38" s="686" t="s">
        <v>1437</v>
      </c>
      <c r="B38" s="288" t="s">
        <v>1454</v>
      </c>
      <c r="C38" s="289" t="s">
        <v>502</v>
      </c>
      <c r="D38" s="677" t="s">
        <v>4642</v>
      </c>
      <c r="E38" s="678">
        <v>1</v>
      </c>
      <c r="F38" s="679">
        <f>'Затраты подрядчика'!M54</f>
        <v>278444.46000000002</v>
      </c>
      <c r="G38" s="743">
        <v>1</v>
      </c>
      <c r="H38" s="680">
        <f t="shared" si="1"/>
        <v>278444.46000000002</v>
      </c>
      <c r="I38" s="743">
        <v>1</v>
      </c>
      <c r="J38" s="680">
        <f t="shared" si="0"/>
        <v>278444.46000000002</v>
      </c>
      <c r="K38" s="680">
        <f t="shared" si="2"/>
        <v>278444.46000000002</v>
      </c>
      <c r="L38" s="680">
        <f>'Затраты подрядчика'!K54*K38/F38</f>
        <v>244228</v>
      </c>
      <c r="M38" s="685"/>
      <c r="N38" s="703"/>
    </row>
    <row r="39" spans="1:14" s="682" customFormat="1" ht="15.75" x14ac:dyDescent="0.2">
      <c r="A39" s="686" t="s">
        <v>1438</v>
      </c>
      <c r="B39" s="288" t="s">
        <v>1455</v>
      </c>
      <c r="C39" s="289" t="s">
        <v>504</v>
      </c>
      <c r="D39" s="677" t="s">
        <v>4642</v>
      </c>
      <c r="E39" s="678">
        <v>1</v>
      </c>
      <c r="F39" s="679">
        <f>'Затраты подрядчика'!M55</f>
        <v>444879.47</v>
      </c>
      <c r="G39" s="743">
        <v>1</v>
      </c>
      <c r="H39" s="680">
        <f t="shared" si="1"/>
        <v>444879.47</v>
      </c>
      <c r="I39" s="743">
        <v>1</v>
      </c>
      <c r="J39" s="680">
        <f t="shared" si="0"/>
        <v>444879.47</v>
      </c>
      <c r="K39" s="680">
        <f t="shared" si="2"/>
        <v>444879.47</v>
      </c>
      <c r="L39" s="680">
        <f>'Затраты подрядчика'!K55*K39/F39</f>
        <v>430839</v>
      </c>
      <c r="M39" s="685"/>
      <c r="N39" s="703"/>
    </row>
    <row r="40" spans="1:14" s="682" customFormat="1" ht="15.75" x14ac:dyDescent="0.2">
      <c r="A40" s="686" t="s">
        <v>1439</v>
      </c>
      <c r="B40" s="288" t="s">
        <v>1456</v>
      </c>
      <c r="C40" s="289" t="s">
        <v>506</v>
      </c>
      <c r="D40" s="677" t="s">
        <v>4642</v>
      </c>
      <c r="E40" s="678">
        <v>1</v>
      </c>
      <c r="F40" s="679">
        <f>'Затраты подрядчика'!M56</f>
        <v>16406.419999999998</v>
      </c>
      <c r="G40" s="743">
        <v>1</v>
      </c>
      <c r="H40" s="680">
        <f t="shared" ref="H40:H41" si="3">F40*G40</f>
        <v>16406.419999999998</v>
      </c>
      <c r="I40" s="743">
        <v>1</v>
      </c>
      <c r="J40" s="680">
        <f t="shared" ref="J40:J41" si="4">H40*I40</f>
        <v>16406.419999999998</v>
      </c>
      <c r="K40" s="680">
        <f t="shared" ref="K40:K41" si="5">H40+(J40-H40)*(1-30/100)</f>
        <v>16406.419999999998</v>
      </c>
      <c r="L40" s="680">
        <f>'Затраты подрядчика'!K56*K40/F40</f>
        <v>7860</v>
      </c>
      <c r="M40" s="685"/>
      <c r="N40" s="703"/>
    </row>
    <row r="41" spans="1:14" s="682" customFormat="1" ht="15.75" x14ac:dyDescent="0.2">
      <c r="A41" s="686" t="s">
        <v>1440</v>
      </c>
      <c r="B41" s="288" t="s">
        <v>1457</v>
      </c>
      <c r="C41" s="289" t="s">
        <v>1458</v>
      </c>
      <c r="D41" s="677" t="s">
        <v>4642</v>
      </c>
      <c r="E41" s="678">
        <v>1</v>
      </c>
      <c r="F41" s="679">
        <f>'Затраты подрядчика'!M57</f>
        <v>49562.46</v>
      </c>
      <c r="G41" s="743">
        <v>1</v>
      </c>
      <c r="H41" s="680">
        <f t="shared" si="3"/>
        <v>49562.46</v>
      </c>
      <c r="I41" s="743">
        <v>1</v>
      </c>
      <c r="J41" s="680">
        <f t="shared" si="4"/>
        <v>49562.46</v>
      </c>
      <c r="K41" s="680">
        <f t="shared" si="5"/>
        <v>49562.46</v>
      </c>
      <c r="L41" s="680">
        <f>'Затраты подрядчика'!K57*K41/F41</f>
        <v>22435</v>
      </c>
      <c r="M41" s="685"/>
      <c r="N41" s="703"/>
    </row>
    <row r="42" spans="1:14" s="675" customFormat="1" ht="15.75" x14ac:dyDescent="0.2">
      <c r="A42" s="21">
        <v>5</v>
      </c>
      <c r="B42" s="22" t="s">
        <v>38</v>
      </c>
      <c r="C42" s="23" t="s">
        <v>39</v>
      </c>
      <c r="D42" s="676" t="s">
        <v>4642</v>
      </c>
      <c r="E42" s="670">
        <v>1</v>
      </c>
      <c r="F42" s="671">
        <f>'Затраты подрядчика'!M58</f>
        <v>19397969.789999999</v>
      </c>
      <c r="G42" s="742">
        <v>1</v>
      </c>
      <c r="H42" s="672">
        <f t="shared" si="1"/>
        <v>19397969.789999999</v>
      </c>
      <c r="I42" s="742">
        <v>1</v>
      </c>
      <c r="J42" s="672">
        <f t="shared" si="0"/>
        <v>19397969.789999999</v>
      </c>
      <c r="K42" s="672">
        <f t="shared" si="2"/>
        <v>19397969.789999999</v>
      </c>
      <c r="L42" s="672">
        <f>'Затраты подрядчика'!K58*K42/F42</f>
        <v>3197304.97</v>
      </c>
      <c r="M42" s="674"/>
      <c r="N42" s="703"/>
    </row>
    <row r="43" spans="1:14" s="682" customFormat="1" ht="15.75" x14ac:dyDescent="0.2">
      <c r="A43" s="239" t="s">
        <v>1843</v>
      </c>
      <c r="B43" s="288" t="s">
        <v>1858</v>
      </c>
      <c r="C43" s="289" t="s">
        <v>1444</v>
      </c>
      <c r="D43" s="677" t="s">
        <v>4642</v>
      </c>
      <c r="E43" s="678">
        <v>1</v>
      </c>
      <c r="F43" s="679">
        <f>'Затраты подрядчика'!M59</f>
        <v>11490263.310000001</v>
      </c>
      <c r="G43" s="743">
        <v>1</v>
      </c>
      <c r="H43" s="680">
        <f t="shared" si="1"/>
        <v>11490263.310000001</v>
      </c>
      <c r="I43" s="743">
        <v>1</v>
      </c>
      <c r="J43" s="680">
        <f t="shared" si="0"/>
        <v>11490263.310000001</v>
      </c>
      <c r="K43" s="680">
        <f t="shared" si="2"/>
        <v>11490263.310000001</v>
      </c>
      <c r="L43" s="680">
        <f>'Затраты подрядчика'!K59*K43/F43</f>
        <v>0</v>
      </c>
      <c r="M43" s="685"/>
      <c r="N43" s="703"/>
    </row>
    <row r="44" spans="1:14" s="682" customFormat="1" ht="15.75" x14ac:dyDescent="0.2">
      <c r="A44" s="239" t="s">
        <v>1844</v>
      </c>
      <c r="B44" s="288" t="s">
        <v>1859</v>
      </c>
      <c r="C44" s="289" t="s">
        <v>488</v>
      </c>
      <c r="D44" s="677" t="s">
        <v>4642</v>
      </c>
      <c r="E44" s="678">
        <v>1</v>
      </c>
      <c r="F44" s="679">
        <f>'Затраты подрядчика'!M60</f>
        <v>1345337.52</v>
      </c>
      <c r="G44" s="743">
        <v>1</v>
      </c>
      <c r="H44" s="680">
        <f t="shared" si="1"/>
        <v>1345337.52</v>
      </c>
      <c r="I44" s="743">
        <v>1</v>
      </c>
      <c r="J44" s="680">
        <f t="shared" si="0"/>
        <v>1345337.52</v>
      </c>
      <c r="K44" s="680">
        <f t="shared" si="2"/>
        <v>1345337.52</v>
      </c>
      <c r="L44" s="680">
        <f>'Затраты подрядчика'!K60*K44/F44</f>
        <v>1068495</v>
      </c>
      <c r="M44" s="685"/>
      <c r="N44" s="703"/>
    </row>
    <row r="45" spans="1:14" s="682" customFormat="1" ht="15.75" x14ac:dyDescent="0.2">
      <c r="A45" s="239" t="s">
        <v>1845</v>
      </c>
      <c r="B45" s="288" t="s">
        <v>1860</v>
      </c>
      <c r="C45" s="289" t="s">
        <v>1861</v>
      </c>
      <c r="D45" s="677" t="s">
        <v>4642</v>
      </c>
      <c r="E45" s="678">
        <v>1</v>
      </c>
      <c r="F45" s="679">
        <f>'Затраты подрядчика'!M61</f>
        <v>6562368.96</v>
      </c>
      <c r="G45" s="743">
        <v>1</v>
      </c>
      <c r="H45" s="680">
        <f t="shared" si="1"/>
        <v>6562368.96</v>
      </c>
      <c r="I45" s="743">
        <v>1</v>
      </c>
      <c r="J45" s="680">
        <f t="shared" si="0"/>
        <v>6562368.96</v>
      </c>
      <c r="K45" s="680">
        <f t="shared" si="2"/>
        <v>6562368.96</v>
      </c>
      <c r="L45" s="680">
        <f>'Затраты подрядчика'!K61*K45/F45</f>
        <v>2128809.9700000002</v>
      </c>
      <c r="M45" s="685"/>
      <c r="N45" s="703"/>
    </row>
    <row r="46" spans="1:14" s="675" customFormat="1" ht="15.75" x14ac:dyDescent="0.2">
      <c r="A46" s="21">
        <v>6</v>
      </c>
      <c r="B46" s="22" t="s">
        <v>40</v>
      </c>
      <c r="C46" s="23" t="s">
        <v>41</v>
      </c>
      <c r="D46" s="676" t="s">
        <v>4642</v>
      </c>
      <c r="E46" s="670">
        <v>1</v>
      </c>
      <c r="F46" s="671">
        <f>'Затраты подрядчика'!M62</f>
        <v>12451454.460000001</v>
      </c>
      <c r="G46" s="742">
        <v>1</v>
      </c>
      <c r="H46" s="672">
        <f t="shared" si="1"/>
        <v>12451454.460000001</v>
      </c>
      <c r="I46" s="742">
        <v>1</v>
      </c>
      <c r="J46" s="672">
        <f t="shared" si="0"/>
        <v>12451454.460000001</v>
      </c>
      <c r="K46" s="672">
        <f t="shared" si="2"/>
        <v>12451454.460000001</v>
      </c>
      <c r="L46" s="673"/>
      <c r="M46" s="674"/>
      <c r="N46" s="703"/>
    </row>
    <row r="47" spans="1:14" s="675" customFormat="1" ht="15.75" x14ac:dyDescent="0.2">
      <c r="A47" s="21">
        <v>7</v>
      </c>
      <c r="B47" s="22" t="s">
        <v>44</v>
      </c>
      <c r="C47" s="23" t="s">
        <v>45</v>
      </c>
      <c r="D47" s="676" t="s">
        <v>4642</v>
      </c>
      <c r="E47" s="670">
        <v>1</v>
      </c>
      <c r="F47" s="671">
        <f>'Затраты подрядчика'!M65</f>
        <v>7154376.2599999998</v>
      </c>
      <c r="G47" s="742">
        <v>1</v>
      </c>
      <c r="H47" s="672">
        <f t="shared" si="1"/>
        <v>7154376.2599999998</v>
      </c>
      <c r="I47" s="742">
        <v>1</v>
      </c>
      <c r="J47" s="672">
        <f t="shared" si="0"/>
        <v>7154376.2599999998</v>
      </c>
      <c r="K47" s="672">
        <f t="shared" si="2"/>
        <v>7154376.2599999998</v>
      </c>
      <c r="L47" s="672">
        <f>'Затраты подрядчика'!K65*K47/F47</f>
        <v>6130898</v>
      </c>
      <c r="M47" s="674"/>
      <c r="N47" s="703"/>
    </row>
    <row r="48" spans="1:14" s="682" customFormat="1" ht="15.75" x14ac:dyDescent="0.2">
      <c r="A48" s="239" t="s">
        <v>4663</v>
      </c>
      <c r="B48" s="288" t="s">
        <v>2947</v>
      </c>
      <c r="C48" s="289" t="s">
        <v>1444</v>
      </c>
      <c r="D48" s="677" t="s">
        <v>4642</v>
      </c>
      <c r="E48" s="678">
        <v>1</v>
      </c>
      <c r="F48" s="679">
        <f>'Затраты подрядчика'!M66</f>
        <v>151633.97</v>
      </c>
      <c r="G48" s="743">
        <v>1</v>
      </c>
      <c r="H48" s="680">
        <f t="shared" si="1"/>
        <v>151633.97</v>
      </c>
      <c r="I48" s="743">
        <v>1</v>
      </c>
      <c r="J48" s="680">
        <f t="shared" si="0"/>
        <v>151633.97</v>
      </c>
      <c r="K48" s="680">
        <f t="shared" si="2"/>
        <v>151633.97</v>
      </c>
      <c r="L48" s="680">
        <f>'Затраты подрядчика'!K66*K48/F48</f>
        <v>0</v>
      </c>
      <c r="M48" s="685"/>
      <c r="N48" s="703"/>
    </row>
    <row r="49" spans="1:14" s="682" customFormat="1" ht="15.75" x14ac:dyDescent="0.2">
      <c r="A49" s="239" t="s">
        <v>4664</v>
      </c>
      <c r="B49" s="288" t="s">
        <v>2948</v>
      </c>
      <c r="C49" s="289" t="s">
        <v>2949</v>
      </c>
      <c r="D49" s="677" t="s">
        <v>4642</v>
      </c>
      <c r="E49" s="678">
        <v>1</v>
      </c>
      <c r="F49" s="679">
        <f>'Затраты подрядчика'!M67</f>
        <v>6926667.1900000004</v>
      </c>
      <c r="G49" s="743">
        <v>1</v>
      </c>
      <c r="H49" s="680">
        <f t="shared" si="1"/>
        <v>6926667.1900000004</v>
      </c>
      <c r="I49" s="743">
        <v>1</v>
      </c>
      <c r="J49" s="680">
        <f t="shared" si="0"/>
        <v>6926667.1900000004</v>
      </c>
      <c r="K49" s="680">
        <f t="shared" si="2"/>
        <v>6926667.1900000004</v>
      </c>
      <c r="L49" s="680">
        <f>'Затраты подрядчика'!K67*K49/F49</f>
        <v>6123536</v>
      </c>
      <c r="M49" s="685"/>
      <c r="N49" s="703"/>
    </row>
    <row r="50" spans="1:14" s="682" customFormat="1" ht="15.75" x14ac:dyDescent="0.2">
      <c r="A50" s="239" t="s">
        <v>4665</v>
      </c>
      <c r="B50" s="288" t="s">
        <v>2950</v>
      </c>
      <c r="C50" s="289" t="s">
        <v>488</v>
      </c>
      <c r="D50" s="677" t="s">
        <v>4642</v>
      </c>
      <c r="E50" s="678">
        <v>1</v>
      </c>
      <c r="F50" s="679">
        <f>'Затраты подрядчика'!M68</f>
        <v>20163.16</v>
      </c>
      <c r="G50" s="743">
        <v>1</v>
      </c>
      <c r="H50" s="680">
        <f t="shared" si="1"/>
        <v>20163.16</v>
      </c>
      <c r="I50" s="743">
        <v>1</v>
      </c>
      <c r="J50" s="680">
        <f t="shared" si="0"/>
        <v>20163.16</v>
      </c>
      <c r="K50" s="680">
        <f t="shared" si="2"/>
        <v>20163.16</v>
      </c>
      <c r="L50" s="680">
        <f>'Затраты подрядчика'!K68*K50/F50</f>
        <v>4226</v>
      </c>
      <c r="M50" s="685"/>
      <c r="N50" s="703"/>
    </row>
    <row r="51" spans="1:14" s="682" customFormat="1" ht="15.75" x14ac:dyDescent="0.2">
      <c r="A51" s="239" t="s">
        <v>4666</v>
      </c>
      <c r="B51" s="288" t="s">
        <v>2951</v>
      </c>
      <c r="C51" s="289" t="s">
        <v>502</v>
      </c>
      <c r="D51" s="677" t="s">
        <v>4642</v>
      </c>
      <c r="E51" s="678">
        <v>1</v>
      </c>
      <c r="F51" s="679">
        <f>'Затраты подрядчика'!M69</f>
        <v>36238.559999999998</v>
      </c>
      <c r="G51" s="743">
        <v>1</v>
      </c>
      <c r="H51" s="680">
        <f t="shared" si="1"/>
        <v>36238.559999999998</v>
      </c>
      <c r="I51" s="743">
        <v>1</v>
      </c>
      <c r="J51" s="680">
        <f t="shared" si="0"/>
        <v>36238.559999999998</v>
      </c>
      <c r="K51" s="680">
        <f t="shared" si="2"/>
        <v>36238.559999999998</v>
      </c>
      <c r="L51" s="680">
        <f>'Затраты подрядчика'!K69*K51/F51</f>
        <v>2758</v>
      </c>
      <c r="M51" s="685"/>
      <c r="N51" s="703"/>
    </row>
    <row r="52" spans="1:14" s="682" customFormat="1" ht="15.75" x14ac:dyDescent="0.2">
      <c r="A52" s="239" t="s">
        <v>4667</v>
      </c>
      <c r="B52" s="288" t="s">
        <v>2952</v>
      </c>
      <c r="C52" s="289" t="s">
        <v>506</v>
      </c>
      <c r="D52" s="677" t="s">
        <v>4642</v>
      </c>
      <c r="E52" s="678">
        <v>1</v>
      </c>
      <c r="F52" s="679">
        <f>'Затраты подрядчика'!M70</f>
        <v>19673.38</v>
      </c>
      <c r="G52" s="743">
        <v>1</v>
      </c>
      <c r="H52" s="680">
        <f t="shared" si="1"/>
        <v>19673.38</v>
      </c>
      <c r="I52" s="743">
        <v>1</v>
      </c>
      <c r="J52" s="680">
        <f t="shared" si="0"/>
        <v>19673.38</v>
      </c>
      <c r="K52" s="680">
        <f t="shared" si="2"/>
        <v>19673.38</v>
      </c>
      <c r="L52" s="680">
        <f>'Затраты подрядчика'!K70*K52/F52</f>
        <v>378</v>
      </c>
      <c r="M52" s="685"/>
      <c r="N52" s="703"/>
    </row>
    <row r="53" spans="1:14" s="675" customFormat="1" ht="15.75" x14ac:dyDescent="0.2">
      <c r="A53" s="21">
        <v>8</v>
      </c>
      <c r="B53" s="22" t="s">
        <v>46</v>
      </c>
      <c r="C53" s="23" t="s">
        <v>47</v>
      </c>
      <c r="D53" s="676" t="s">
        <v>4642</v>
      </c>
      <c r="E53" s="670">
        <v>1</v>
      </c>
      <c r="F53" s="671">
        <f>'Затраты подрядчика'!M71</f>
        <v>33881.86</v>
      </c>
      <c r="G53" s="742">
        <v>1</v>
      </c>
      <c r="H53" s="672">
        <f t="shared" si="1"/>
        <v>33881.86</v>
      </c>
      <c r="I53" s="742">
        <v>1</v>
      </c>
      <c r="J53" s="672">
        <f t="shared" si="0"/>
        <v>33881.86</v>
      </c>
      <c r="K53" s="672">
        <f t="shared" si="2"/>
        <v>33881.86</v>
      </c>
      <c r="L53" s="672">
        <f>'Затраты подрядчика'!K71*K53/F53</f>
        <v>7362</v>
      </c>
      <c r="M53" s="674"/>
      <c r="N53" s="703"/>
    </row>
    <row r="54" spans="1:14" s="682" customFormat="1" ht="15.75" x14ac:dyDescent="0.2">
      <c r="A54" s="239" t="s">
        <v>3259</v>
      </c>
      <c r="B54" s="288" t="s">
        <v>3266</v>
      </c>
      <c r="C54" s="289" t="s">
        <v>502</v>
      </c>
      <c r="D54" s="677" t="s">
        <v>4642</v>
      </c>
      <c r="E54" s="678">
        <v>1</v>
      </c>
      <c r="F54" s="679">
        <f>'Затраты подрядчика'!M72</f>
        <v>14360.89</v>
      </c>
      <c r="G54" s="743">
        <v>1</v>
      </c>
      <c r="H54" s="680">
        <f t="shared" si="1"/>
        <v>14360.89</v>
      </c>
      <c r="I54" s="743">
        <v>1</v>
      </c>
      <c r="J54" s="680">
        <f t="shared" si="0"/>
        <v>14360.89</v>
      </c>
      <c r="K54" s="680">
        <f t="shared" si="2"/>
        <v>14360.89</v>
      </c>
      <c r="L54" s="680">
        <f>'Затраты подрядчика'!K72*K54/F54</f>
        <v>2758</v>
      </c>
      <c r="M54" s="685"/>
      <c r="N54" s="703"/>
    </row>
    <row r="55" spans="1:14" s="682" customFormat="1" ht="15.75" x14ac:dyDescent="0.2">
      <c r="A55" s="239" t="s">
        <v>3260</v>
      </c>
      <c r="B55" s="288" t="s">
        <v>3267</v>
      </c>
      <c r="C55" s="289" t="s">
        <v>506</v>
      </c>
      <c r="D55" s="677" t="s">
        <v>4642</v>
      </c>
      <c r="E55" s="678">
        <v>1</v>
      </c>
      <c r="F55" s="679">
        <f>'Затраты подрядчика'!M73</f>
        <v>3261.02</v>
      </c>
      <c r="G55" s="743">
        <v>1</v>
      </c>
      <c r="H55" s="680">
        <f t="shared" si="1"/>
        <v>3261.02</v>
      </c>
      <c r="I55" s="743">
        <v>1</v>
      </c>
      <c r="J55" s="680">
        <f t="shared" si="0"/>
        <v>3261.02</v>
      </c>
      <c r="K55" s="680">
        <f t="shared" si="2"/>
        <v>3261.02</v>
      </c>
      <c r="L55" s="680">
        <f>'Затраты подрядчика'!K73*K55/F55</f>
        <v>378</v>
      </c>
      <c r="M55" s="685"/>
      <c r="N55" s="703"/>
    </row>
    <row r="56" spans="1:14" s="682" customFormat="1" ht="15.75" x14ac:dyDescent="0.2">
      <c r="A56" s="239" t="s">
        <v>3261</v>
      </c>
      <c r="B56" s="288" t="s">
        <v>3268</v>
      </c>
      <c r="C56" s="289" t="s">
        <v>488</v>
      </c>
      <c r="D56" s="677" t="s">
        <v>4642</v>
      </c>
      <c r="E56" s="678">
        <v>1</v>
      </c>
      <c r="F56" s="679">
        <f>'Затраты подрядчика'!M74</f>
        <v>16259.95</v>
      </c>
      <c r="G56" s="743">
        <v>1</v>
      </c>
      <c r="H56" s="680">
        <f t="shared" si="1"/>
        <v>16259.95</v>
      </c>
      <c r="I56" s="743">
        <v>1</v>
      </c>
      <c r="J56" s="680">
        <f t="shared" si="0"/>
        <v>16259.95</v>
      </c>
      <c r="K56" s="680">
        <f t="shared" si="2"/>
        <v>16259.95</v>
      </c>
      <c r="L56" s="680">
        <f>'Затраты подрядчика'!K74*K56/F56</f>
        <v>4226</v>
      </c>
      <c r="M56" s="685"/>
      <c r="N56" s="703"/>
    </row>
    <row r="57" spans="1:14" s="675" customFormat="1" ht="15.75" x14ac:dyDescent="0.2">
      <c r="A57" s="21">
        <v>9</v>
      </c>
      <c r="B57" s="22" t="s">
        <v>48</v>
      </c>
      <c r="C57" s="23" t="s">
        <v>49</v>
      </c>
      <c r="D57" s="676" t="s">
        <v>4642</v>
      </c>
      <c r="E57" s="670">
        <v>1</v>
      </c>
      <c r="F57" s="671">
        <f>'Затраты подрядчика'!M75</f>
        <v>479344.78</v>
      </c>
      <c r="G57" s="742">
        <v>1</v>
      </c>
      <c r="H57" s="672">
        <f>F57*G57</f>
        <v>479344.78</v>
      </c>
      <c r="I57" s="742">
        <v>1</v>
      </c>
      <c r="J57" s="672">
        <f>H57*I57</f>
        <v>479344.78</v>
      </c>
      <c r="K57" s="672">
        <f>H57+(J57-H57)*(1-30/100)</f>
        <v>479344.78</v>
      </c>
      <c r="L57" s="672">
        <f>'Затраты подрядчика'!K75*K57/F57</f>
        <v>136198</v>
      </c>
      <c r="M57" s="674"/>
      <c r="N57" s="703"/>
    </row>
    <row r="58" spans="1:14" s="675" customFormat="1" ht="15.75" x14ac:dyDescent="0.2">
      <c r="A58" s="21">
        <v>10</v>
      </c>
      <c r="B58" s="22" t="s">
        <v>52</v>
      </c>
      <c r="C58" s="23" t="s">
        <v>53</v>
      </c>
      <c r="D58" s="676" t="s">
        <v>4642</v>
      </c>
      <c r="E58" s="670">
        <v>1</v>
      </c>
      <c r="F58" s="671">
        <f>'Затраты подрядчика'!M78</f>
        <v>822049.6</v>
      </c>
      <c r="G58" s="742">
        <v>1</v>
      </c>
      <c r="H58" s="672">
        <f t="shared" si="1"/>
        <v>822049.6</v>
      </c>
      <c r="I58" s="742">
        <v>1</v>
      </c>
      <c r="J58" s="672">
        <f t="shared" si="0"/>
        <v>822049.6</v>
      </c>
      <c r="K58" s="672">
        <f t="shared" si="2"/>
        <v>822049.6</v>
      </c>
      <c r="L58" s="672">
        <f>'Затраты подрядчика'!K78*K58/F58</f>
        <v>24628</v>
      </c>
      <c r="M58" s="674"/>
      <c r="N58" s="703"/>
    </row>
    <row r="59" spans="1:14" s="675" customFormat="1" ht="15.75" x14ac:dyDescent="0.2">
      <c r="A59" s="21">
        <v>11</v>
      </c>
      <c r="B59" s="22" t="s">
        <v>63</v>
      </c>
      <c r="C59" s="23" t="s">
        <v>64</v>
      </c>
      <c r="D59" s="669" t="s">
        <v>4642</v>
      </c>
      <c r="E59" s="670">
        <v>1</v>
      </c>
      <c r="F59" s="671">
        <f>'Затраты подрядчика'!M87</f>
        <v>6894667</v>
      </c>
      <c r="G59" s="742">
        <v>1</v>
      </c>
      <c r="H59" s="672">
        <f t="shared" si="1"/>
        <v>6894667</v>
      </c>
      <c r="I59" s="742">
        <v>1</v>
      </c>
      <c r="J59" s="672">
        <f t="shared" si="0"/>
        <v>6894667</v>
      </c>
      <c r="K59" s="672">
        <f t="shared" si="2"/>
        <v>6894667</v>
      </c>
      <c r="L59" s="673"/>
      <c r="M59" s="674"/>
    </row>
    <row r="60" spans="1:14" s="682" customFormat="1" ht="38.25" x14ac:dyDescent="0.2">
      <c r="A60" s="294" t="s">
        <v>4656</v>
      </c>
      <c r="B60" s="288" t="s">
        <v>3596</v>
      </c>
      <c r="C60" s="289" t="s">
        <v>4615</v>
      </c>
      <c r="D60" s="689" t="s">
        <v>4642</v>
      </c>
      <c r="E60" s="678">
        <v>1</v>
      </c>
      <c r="F60" s="679">
        <f>'Затраты подрядчика'!M88</f>
        <v>921925.6</v>
      </c>
      <c r="G60" s="743">
        <v>1</v>
      </c>
      <c r="H60" s="680">
        <f t="shared" si="1"/>
        <v>921925.6</v>
      </c>
      <c r="I60" s="743">
        <v>1</v>
      </c>
      <c r="J60" s="680">
        <f t="shared" si="0"/>
        <v>921925.6</v>
      </c>
      <c r="K60" s="680">
        <f t="shared" si="2"/>
        <v>921925.6</v>
      </c>
      <c r="L60" s="681"/>
      <c r="M60" s="685"/>
    </row>
    <row r="61" spans="1:14" s="682" customFormat="1" ht="38.25" x14ac:dyDescent="0.2">
      <c r="A61" s="294" t="s">
        <v>4657</v>
      </c>
      <c r="B61" s="288" t="s">
        <v>3596</v>
      </c>
      <c r="C61" s="289" t="s">
        <v>4616</v>
      </c>
      <c r="D61" s="689" t="s">
        <v>4642</v>
      </c>
      <c r="E61" s="678">
        <v>1</v>
      </c>
      <c r="F61" s="679">
        <f>'Затраты подрядчика'!M89</f>
        <v>230481.4</v>
      </c>
      <c r="G61" s="743">
        <v>1</v>
      </c>
      <c r="H61" s="680">
        <f t="shared" si="1"/>
        <v>230481.4</v>
      </c>
      <c r="I61" s="743">
        <v>1</v>
      </c>
      <c r="J61" s="680">
        <f t="shared" ref="J61:J73" si="6">H61*I61</f>
        <v>230481.4</v>
      </c>
      <c r="K61" s="680">
        <f t="shared" si="2"/>
        <v>230481.4</v>
      </c>
      <c r="L61" s="681"/>
      <c r="M61" s="685"/>
    </row>
    <row r="62" spans="1:14" s="682" customFormat="1" ht="38.25" x14ac:dyDescent="0.2">
      <c r="A62" s="294" t="s">
        <v>4658</v>
      </c>
      <c r="B62" s="288" t="s">
        <v>3598</v>
      </c>
      <c r="C62" s="289" t="s">
        <v>4617</v>
      </c>
      <c r="D62" s="689" t="s">
        <v>4642</v>
      </c>
      <c r="E62" s="678">
        <v>1</v>
      </c>
      <c r="F62" s="679">
        <f>'Затраты подрядчика'!M90</f>
        <v>40512</v>
      </c>
      <c r="G62" s="743">
        <v>1</v>
      </c>
      <c r="H62" s="680">
        <f t="shared" ref="H62:H73" si="7">F62*G62</f>
        <v>40512</v>
      </c>
      <c r="I62" s="743">
        <v>1</v>
      </c>
      <c r="J62" s="680">
        <f t="shared" si="6"/>
        <v>40512</v>
      </c>
      <c r="K62" s="680">
        <f t="shared" ref="K62:K73" si="8">H62+(J62-H62)*(1-30/100)</f>
        <v>40512</v>
      </c>
      <c r="L62" s="681"/>
      <c r="M62" s="685"/>
    </row>
    <row r="63" spans="1:14" s="682" customFormat="1" ht="38.25" x14ac:dyDescent="0.2">
      <c r="A63" s="294" t="s">
        <v>4668</v>
      </c>
      <c r="B63" s="288" t="s">
        <v>3598</v>
      </c>
      <c r="C63" s="289" t="s">
        <v>4618</v>
      </c>
      <c r="D63" s="689" t="s">
        <v>4642</v>
      </c>
      <c r="E63" s="678">
        <v>1</v>
      </c>
      <c r="F63" s="679">
        <f>'Затраты подрядчика'!M91</f>
        <v>10128</v>
      </c>
      <c r="G63" s="743">
        <v>1</v>
      </c>
      <c r="H63" s="680">
        <f t="shared" si="7"/>
        <v>10128</v>
      </c>
      <c r="I63" s="743">
        <v>1</v>
      </c>
      <c r="J63" s="680">
        <f t="shared" si="6"/>
        <v>10128</v>
      </c>
      <c r="K63" s="680">
        <f t="shared" si="8"/>
        <v>10128</v>
      </c>
      <c r="L63" s="681"/>
      <c r="M63" s="685"/>
    </row>
    <row r="64" spans="1:14" s="682" customFormat="1" ht="25.5" x14ac:dyDescent="0.2">
      <c r="A64" s="294" t="s">
        <v>4669</v>
      </c>
      <c r="B64" s="288" t="s">
        <v>3600</v>
      </c>
      <c r="C64" s="289" t="s">
        <v>4622</v>
      </c>
      <c r="D64" s="689" t="s">
        <v>4642</v>
      </c>
      <c r="E64" s="678">
        <v>1</v>
      </c>
      <c r="F64" s="679">
        <f>'Затраты подрядчика'!M92</f>
        <v>27117.599999999999</v>
      </c>
      <c r="G64" s="743">
        <v>1</v>
      </c>
      <c r="H64" s="680">
        <f t="shared" si="7"/>
        <v>27117.599999999999</v>
      </c>
      <c r="I64" s="743">
        <v>1</v>
      </c>
      <c r="J64" s="680">
        <f t="shared" si="6"/>
        <v>27117.599999999999</v>
      </c>
      <c r="K64" s="680">
        <f t="shared" si="8"/>
        <v>27117.599999999999</v>
      </c>
      <c r="L64" s="681"/>
      <c r="M64" s="685"/>
    </row>
    <row r="65" spans="1:13" s="682" customFormat="1" ht="25.5" x14ac:dyDescent="0.2">
      <c r="A65" s="294" t="s">
        <v>4670</v>
      </c>
      <c r="B65" s="288" t="s">
        <v>3600</v>
      </c>
      <c r="C65" s="289" t="s">
        <v>4619</v>
      </c>
      <c r="D65" s="677" t="s">
        <v>4642</v>
      </c>
      <c r="E65" s="678">
        <v>1</v>
      </c>
      <c r="F65" s="679">
        <f>'Затраты подрядчика'!M93</f>
        <v>6779.4</v>
      </c>
      <c r="G65" s="743">
        <v>1</v>
      </c>
      <c r="H65" s="680">
        <f t="shared" si="7"/>
        <v>6779.4</v>
      </c>
      <c r="I65" s="743">
        <v>1</v>
      </c>
      <c r="J65" s="680">
        <f t="shared" si="6"/>
        <v>6779.4</v>
      </c>
      <c r="K65" s="680">
        <f t="shared" si="8"/>
        <v>6779.4</v>
      </c>
      <c r="L65" s="681"/>
      <c r="M65" s="685"/>
    </row>
    <row r="66" spans="1:13" s="682" customFormat="1" ht="25.5" x14ac:dyDescent="0.2">
      <c r="A66" s="294" t="s">
        <v>4671</v>
      </c>
      <c r="B66" s="288" t="s">
        <v>3602</v>
      </c>
      <c r="C66" s="289" t="s">
        <v>4621</v>
      </c>
      <c r="D66" s="677" t="s">
        <v>4642</v>
      </c>
      <c r="E66" s="678">
        <v>1</v>
      </c>
      <c r="F66" s="679">
        <f>'Затраты подрядчика'!M94</f>
        <v>3111747.65</v>
      </c>
      <c r="G66" s="743">
        <v>1</v>
      </c>
      <c r="H66" s="680">
        <f t="shared" ref="H66:H67" si="9">F66*G66</f>
        <v>3111747.65</v>
      </c>
      <c r="I66" s="743">
        <v>1</v>
      </c>
      <c r="J66" s="680">
        <f t="shared" ref="J66:J67" si="10">H66*I66</f>
        <v>3111747.65</v>
      </c>
      <c r="K66" s="680">
        <f t="shared" ref="K66:K67" si="11">H66+(J66-H66)*(1-30/100)</f>
        <v>3111747.65</v>
      </c>
      <c r="L66" s="681"/>
      <c r="M66" s="685"/>
    </row>
    <row r="67" spans="1:13" s="682" customFormat="1" ht="25.5" x14ac:dyDescent="0.2">
      <c r="A67" s="294" t="s">
        <v>4672</v>
      </c>
      <c r="B67" s="288" t="s">
        <v>3602</v>
      </c>
      <c r="C67" s="289" t="s">
        <v>4620</v>
      </c>
      <c r="D67" s="677" t="s">
        <v>4642</v>
      </c>
      <c r="E67" s="678">
        <v>1</v>
      </c>
      <c r="F67" s="679">
        <f>'Затраты подрядчика'!M95</f>
        <v>2545975.35</v>
      </c>
      <c r="G67" s="743">
        <v>1</v>
      </c>
      <c r="H67" s="680">
        <f t="shared" si="9"/>
        <v>2545975.35</v>
      </c>
      <c r="I67" s="743">
        <v>1</v>
      </c>
      <c r="J67" s="680">
        <f t="shared" si="10"/>
        <v>2545975.35</v>
      </c>
      <c r="K67" s="680">
        <f t="shared" si="11"/>
        <v>2545975.35</v>
      </c>
      <c r="L67" s="681"/>
      <c r="M67" s="685"/>
    </row>
    <row r="68" spans="1:13" s="675" customFormat="1" ht="15.75" x14ac:dyDescent="0.2">
      <c r="A68" s="21">
        <v>12</v>
      </c>
      <c r="B68" s="22" t="s">
        <v>67</v>
      </c>
      <c r="C68" s="23" t="s">
        <v>68</v>
      </c>
      <c r="D68" s="676" t="s">
        <v>4642</v>
      </c>
      <c r="E68" s="670">
        <v>1</v>
      </c>
      <c r="F68" s="671">
        <f>'Затраты подрядчика'!M97</f>
        <v>1740519.87</v>
      </c>
      <c r="G68" s="742">
        <v>1</v>
      </c>
      <c r="H68" s="672">
        <f t="shared" si="7"/>
        <v>1740519.87</v>
      </c>
      <c r="I68" s="742">
        <v>1</v>
      </c>
      <c r="J68" s="672">
        <f t="shared" si="6"/>
        <v>1740519.87</v>
      </c>
      <c r="K68" s="672">
        <f t="shared" si="8"/>
        <v>1740519.87</v>
      </c>
      <c r="L68" s="673"/>
      <c r="M68" s="674"/>
    </row>
    <row r="69" spans="1:13" s="675" customFormat="1" ht="67.5" hidden="1" customHeight="1" x14ac:dyDescent="0.2">
      <c r="A69" s="21">
        <v>13</v>
      </c>
      <c r="B69" s="22" t="s">
        <v>69</v>
      </c>
      <c r="C69" s="23" t="s">
        <v>70</v>
      </c>
      <c r="D69" s="676" t="s">
        <v>4642</v>
      </c>
      <c r="E69" s="670">
        <v>1</v>
      </c>
      <c r="F69" s="671">
        <f>'Затраты подрядчика'!M98*0</f>
        <v>0</v>
      </c>
      <c r="G69" s="742">
        <v>1</v>
      </c>
      <c r="H69" s="672">
        <f t="shared" si="7"/>
        <v>0</v>
      </c>
      <c r="I69" s="742">
        <v>1</v>
      </c>
      <c r="J69" s="672">
        <f t="shared" si="6"/>
        <v>0</v>
      </c>
      <c r="K69" s="672">
        <f t="shared" si="8"/>
        <v>0</v>
      </c>
      <c r="L69" s="673"/>
      <c r="M69" s="683"/>
    </row>
    <row r="70" spans="1:13" s="675" customFormat="1" ht="25.5" x14ac:dyDescent="0.2">
      <c r="A70" s="21">
        <v>13</v>
      </c>
      <c r="B70" s="22" t="s">
        <v>71</v>
      </c>
      <c r="C70" s="23" t="s">
        <v>72</v>
      </c>
      <c r="D70" s="676" t="s">
        <v>4642</v>
      </c>
      <c r="E70" s="670">
        <v>1</v>
      </c>
      <c r="F70" s="671">
        <f>'Затраты подрядчика'!M99</f>
        <v>470</v>
      </c>
      <c r="G70" s="742">
        <v>1</v>
      </c>
      <c r="H70" s="672">
        <f t="shared" si="7"/>
        <v>470</v>
      </c>
      <c r="I70" s="742">
        <v>1</v>
      </c>
      <c r="J70" s="672">
        <f t="shared" si="6"/>
        <v>470</v>
      </c>
      <c r="K70" s="672">
        <f t="shared" si="8"/>
        <v>470</v>
      </c>
      <c r="L70" s="673"/>
      <c r="M70" s="674"/>
    </row>
    <row r="71" spans="1:13" s="675" customFormat="1" ht="38.25" x14ac:dyDescent="0.2">
      <c r="A71" s="21">
        <v>14</v>
      </c>
      <c r="B71" s="22" t="s">
        <v>71</v>
      </c>
      <c r="C71" s="23" t="s">
        <v>73</v>
      </c>
      <c r="D71" s="676" t="s">
        <v>4642</v>
      </c>
      <c r="E71" s="670">
        <v>1</v>
      </c>
      <c r="F71" s="671">
        <f>'Затраты подрядчика'!M100</f>
        <v>4060</v>
      </c>
      <c r="G71" s="742">
        <v>1</v>
      </c>
      <c r="H71" s="672">
        <f t="shared" si="7"/>
        <v>4060</v>
      </c>
      <c r="I71" s="742">
        <v>1</v>
      </c>
      <c r="J71" s="672">
        <f t="shared" si="6"/>
        <v>4060</v>
      </c>
      <c r="K71" s="672">
        <f t="shared" si="8"/>
        <v>4060</v>
      </c>
      <c r="L71" s="673"/>
      <c r="M71" s="674"/>
    </row>
    <row r="72" spans="1:13" s="675" customFormat="1" ht="25.5" x14ac:dyDescent="0.2">
      <c r="A72" s="21">
        <v>15</v>
      </c>
      <c r="B72" s="22" t="s">
        <v>71</v>
      </c>
      <c r="C72" s="23" t="s">
        <v>108</v>
      </c>
      <c r="D72" s="676" t="s">
        <v>4642</v>
      </c>
      <c r="E72" s="670">
        <v>1</v>
      </c>
      <c r="F72" s="671">
        <f>'Затраты подрядчика'!M101</f>
        <v>21040</v>
      </c>
      <c r="G72" s="742">
        <v>1</v>
      </c>
      <c r="H72" s="672">
        <f t="shared" si="7"/>
        <v>21040</v>
      </c>
      <c r="I72" s="742">
        <v>1</v>
      </c>
      <c r="J72" s="672">
        <f t="shared" si="6"/>
        <v>21040</v>
      </c>
      <c r="K72" s="672">
        <f t="shared" si="8"/>
        <v>21040</v>
      </c>
      <c r="L72" s="673"/>
      <c r="M72" s="674"/>
    </row>
    <row r="73" spans="1:13" s="675" customFormat="1" ht="38.25" hidden="1" x14ac:dyDescent="0.2">
      <c r="A73" s="21">
        <v>17</v>
      </c>
      <c r="B73" s="22" t="s">
        <v>95</v>
      </c>
      <c r="C73" s="23" t="s">
        <v>96</v>
      </c>
      <c r="D73" s="676" t="s">
        <v>4642</v>
      </c>
      <c r="E73" s="670">
        <v>1</v>
      </c>
      <c r="F73" s="671">
        <f>'Затраты подрядчика'!M118*0</f>
        <v>0</v>
      </c>
      <c r="G73" s="742">
        <v>1</v>
      </c>
      <c r="H73" s="672">
        <f t="shared" si="7"/>
        <v>0</v>
      </c>
      <c r="I73" s="742">
        <v>1</v>
      </c>
      <c r="J73" s="672">
        <f t="shared" si="6"/>
        <v>0</v>
      </c>
      <c r="K73" s="672">
        <f t="shared" si="8"/>
        <v>0</v>
      </c>
      <c r="L73" s="672">
        <f>(L14+L28+L42+L47+L53+L57+L58)*3%*0</f>
        <v>0</v>
      </c>
      <c r="M73" s="674"/>
    </row>
    <row r="74" spans="1:13" ht="15.75" x14ac:dyDescent="0.25">
      <c r="A74" s="690"/>
      <c r="B74" s="691"/>
      <c r="C74" s="692" t="s">
        <v>4659</v>
      </c>
      <c r="D74" s="691"/>
      <c r="E74" s="693"/>
      <c r="F74" s="694">
        <f>F12+F13+F14+F28+F42+F46+F47+F53+F57+F58+F59+F68+F69+F70+F71+F72+F73</f>
        <v>72154537.420000002</v>
      </c>
      <c r="G74" s="695"/>
      <c r="H74" s="694">
        <f>H12+H13+H14+H28+H42+H46+H47+H53+H57+H58+H59+H68+H69+H70+H71+H72+H73</f>
        <v>72154537.420000002</v>
      </c>
      <c r="I74" s="695"/>
      <c r="J74" s="694">
        <f>J12+J13+J14+J28+J42+J46+J47+J53+J57+J58+J59+J68+J69+J70+J71+J72+J73</f>
        <v>72154537.420000002</v>
      </c>
      <c r="K74" s="694">
        <f>K12+K13+K14+K28+K42+K46+K47+K53+K57+K58+K59+K68+K69+K70+K71+K72+K73</f>
        <v>72154537.420000002</v>
      </c>
      <c r="L74" s="694">
        <f>L12+L13+L14+L28+L42+L46+L47+L53+L57+L58+L59+L68+L69+L70+L71+L72+L73</f>
        <v>28533564.969999999</v>
      </c>
    </row>
    <row r="75" spans="1:13" ht="15.75" x14ac:dyDescent="0.25">
      <c r="A75" s="696"/>
      <c r="B75" s="691"/>
      <c r="C75" s="692" t="s">
        <v>4660</v>
      </c>
      <c r="D75" s="691"/>
      <c r="E75" s="693"/>
      <c r="F75" s="694">
        <f>F74*0.2</f>
        <v>14430907.48</v>
      </c>
      <c r="G75" s="695"/>
      <c r="H75" s="694">
        <f>H74*0.2</f>
        <v>14430907.48</v>
      </c>
      <c r="I75" s="695"/>
      <c r="J75" s="694">
        <f>J74*0.2</f>
        <v>14430907.48</v>
      </c>
      <c r="K75" s="694">
        <f>K74*0.2</f>
        <v>14430907.48</v>
      </c>
      <c r="L75" s="694">
        <f>L74*0.2</f>
        <v>5706712.9900000002</v>
      </c>
    </row>
    <row r="76" spans="1:13" ht="15.75" x14ac:dyDescent="0.25">
      <c r="A76" s="696"/>
      <c r="B76" s="691"/>
      <c r="C76" s="692" t="s">
        <v>4661</v>
      </c>
      <c r="D76" s="691"/>
      <c r="E76" s="693"/>
      <c r="F76" s="694">
        <f>F74+F75</f>
        <v>86585444.900000006</v>
      </c>
      <c r="G76" s="695"/>
      <c r="H76" s="694">
        <f>H74+H75</f>
        <v>86585444.900000006</v>
      </c>
      <c r="I76" s="695"/>
      <c r="J76" s="694">
        <f>J74+J75</f>
        <v>86585444.900000006</v>
      </c>
      <c r="K76" s="694">
        <f>K74+K75</f>
        <v>86585444.900000006</v>
      </c>
      <c r="L76" s="694">
        <f>L74+L75</f>
        <v>34240277.960000001</v>
      </c>
      <c r="M76" s="697"/>
    </row>
  </sheetData>
  <mergeCells count="4">
    <mergeCell ref="A1:H1"/>
    <mergeCell ref="B3:H3"/>
    <mergeCell ref="A7:H7"/>
    <mergeCell ref="A8:H8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8"/>
  <sheetViews>
    <sheetView topLeftCell="A179" zoomScale="115" zoomScaleNormal="115" workbookViewId="0">
      <selection activeCell="AB26" sqref="AB26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5" width="84.42578125" style="137" hidden="1" customWidth="1"/>
    <col min="26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3604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31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3722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3599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3723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50.64</v>
      </c>
      <c r="D20" s="148" t="s">
        <v>3724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L195*18.77/1000</f>
        <v>24.7</v>
      </c>
      <c r="M22" s="148" t="s">
        <v>3725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0</v>
      </c>
      <c r="D23" s="152" t="s">
        <v>211</v>
      </c>
      <c r="E23" s="135" t="s">
        <v>206</v>
      </c>
      <c r="G23" s="132" t="s">
        <v>212</v>
      </c>
      <c r="L23" s="153"/>
      <c r="M23" s="153">
        <v>110.45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0</v>
      </c>
      <c r="D24" s="152" t="s">
        <v>211</v>
      </c>
      <c r="E24" s="135" t="s">
        <v>206</v>
      </c>
      <c r="G24" s="132" t="s">
        <v>214</v>
      </c>
      <c r="L24" s="153"/>
      <c r="M24" s="153" t="s">
        <v>31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50.64</v>
      </c>
      <c r="D25" s="148" t="s">
        <v>3724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3726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3726</v>
      </c>
    </row>
    <row r="32" spans="1:17" s="132" customFormat="1" ht="22.5" x14ac:dyDescent="0.2">
      <c r="A32" s="157" t="s">
        <v>225</v>
      </c>
      <c r="B32" s="158" t="s">
        <v>3727</v>
      </c>
      <c r="C32" s="917" t="s">
        <v>3728</v>
      </c>
      <c r="D32" s="917"/>
      <c r="E32" s="917"/>
      <c r="F32" s="159" t="s">
        <v>3729</v>
      </c>
      <c r="G32" s="159" t="s">
        <v>31</v>
      </c>
      <c r="H32" s="159" t="s">
        <v>31</v>
      </c>
      <c r="I32" s="159" t="s">
        <v>238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3728</v>
      </c>
    </row>
    <row r="33" spans="1:22" s="132" customFormat="1" ht="33.75" x14ac:dyDescent="0.2">
      <c r="A33" s="165"/>
      <c r="B33" s="166" t="s">
        <v>518</v>
      </c>
      <c r="C33" s="904" t="s">
        <v>2892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2892</v>
      </c>
    </row>
    <row r="34" spans="1:22" s="132" customFormat="1" ht="22.5" x14ac:dyDescent="0.2">
      <c r="A34" s="165"/>
      <c r="B34" s="166" t="s">
        <v>3611</v>
      </c>
      <c r="C34" s="904" t="s">
        <v>3612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R34" s="137" t="s">
        <v>3612</v>
      </c>
    </row>
    <row r="35" spans="1:22" s="132" customFormat="1" x14ac:dyDescent="0.2">
      <c r="A35" s="165"/>
      <c r="B35" s="166" t="s">
        <v>31</v>
      </c>
      <c r="C35" s="904" t="s">
        <v>3613</v>
      </c>
      <c r="D35" s="904"/>
      <c r="E35" s="904"/>
      <c r="F35" s="904"/>
      <c r="G35" s="904"/>
      <c r="H35" s="904"/>
      <c r="I35" s="904"/>
      <c r="J35" s="904"/>
      <c r="K35" s="904"/>
      <c r="L35" s="904"/>
      <c r="M35" s="904"/>
      <c r="N35" s="912"/>
      <c r="R35" s="137" t="s">
        <v>3613</v>
      </c>
    </row>
    <row r="36" spans="1:22" s="132" customFormat="1" x14ac:dyDescent="0.2">
      <c r="A36" s="167"/>
      <c r="B36" s="166" t="s">
        <v>225</v>
      </c>
      <c r="C36" s="904" t="s">
        <v>255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31.33</v>
      </c>
      <c r="K36" s="168" t="s">
        <v>1498</v>
      </c>
      <c r="L36" s="169">
        <v>75.19</v>
      </c>
      <c r="M36" s="170" t="s">
        <v>31</v>
      </c>
      <c r="N36" s="171" t="s">
        <v>31</v>
      </c>
      <c r="S36" s="137" t="s">
        <v>255</v>
      </c>
    </row>
    <row r="37" spans="1:22" s="132" customFormat="1" x14ac:dyDescent="0.2">
      <c r="A37" s="167"/>
      <c r="B37" s="166" t="s">
        <v>31</v>
      </c>
      <c r="C37" s="904" t="s">
        <v>258</v>
      </c>
      <c r="D37" s="904"/>
      <c r="E37" s="904"/>
      <c r="F37" s="168" t="s">
        <v>241</v>
      </c>
      <c r="G37" s="168" t="s">
        <v>3663</v>
      </c>
      <c r="H37" s="168" t="s">
        <v>1498</v>
      </c>
      <c r="I37" s="168" t="s">
        <v>3730</v>
      </c>
      <c r="J37" s="169" t="s">
        <v>31</v>
      </c>
      <c r="K37" s="168" t="s">
        <v>31</v>
      </c>
      <c r="L37" s="169" t="s">
        <v>31</v>
      </c>
      <c r="M37" s="170" t="s">
        <v>31</v>
      </c>
      <c r="N37" s="171" t="s">
        <v>31</v>
      </c>
      <c r="T37" s="137" t="s">
        <v>258</v>
      </c>
    </row>
    <row r="38" spans="1:22" s="132" customFormat="1" x14ac:dyDescent="0.2">
      <c r="A38" s="167"/>
      <c r="B38" s="166" t="s">
        <v>31</v>
      </c>
      <c r="C38" s="917" t="s">
        <v>244</v>
      </c>
      <c r="D38" s="917"/>
      <c r="E38" s="917"/>
      <c r="F38" s="159" t="s">
        <v>31</v>
      </c>
      <c r="G38" s="159" t="s">
        <v>31</v>
      </c>
      <c r="H38" s="159" t="s">
        <v>31</v>
      </c>
      <c r="I38" s="159" t="s">
        <v>31</v>
      </c>
      <c r="J38" s="160">
        <v>31.33</v>
      </c>
      <c r="K38" s="159" t="s">
        <v>31</v>
      </c>
      <c r="L38" s="160">
        <v>75.19</v>
      </c>
      <c r="M38" s="161" t="s">
        <v>31</v>
      </c>
      <c r="N38" s="162" t="s">
        <v>31</v>
      </c>
      <c r="U38" s="137" t="s">
        <v>244</v>
      </c>
    </row>
    <row r="39" spans="1:22" s="132" customFormat="1" x14ac:dyDescent="0.2">
      <c r="A39" s="167"/>
      <c r="B39" s="166" t="s">
        <v>31</v>
      </c>
      <c r="C39" s="904" t="s">
        <v>245</v>
      </c>
      <c r="D39" s="904"/>
      <c r="E39" s="904"/>
      <c r="F39" s="168" t="s">
        <v>31</v>
      </c>
      <c r="G39" s="168" t="s">
        <v>31</v>
      </c>
      <c r="H39" s="168" t="s">
        <v>31</v>
      </c>
      <c r="I39" s="168" t="s">
        <v>31</v>
      </c>
      <c r="J39" s="169" t="s">
        <v>31</v>
      </c>
      <c r="K39" s="168" t="s">
        <v>31</v>
      </c>
      <c r="L39" s="169">
        <v>75.19</v>
      </c>
      <c r="M39" s="170" t="s">
        <v>31</v>
      </c>
      <c r="N39" s="171" t="s">
        <v>31</v>
      </c>
      <c r="T39" s="137" t="s">
        <v>245</v>
      </c>
    </row>
    <row r="40" spans="1:22" s="132" customFormat="1" ht="22.5" x14ac:dyDescent="0.2">
      <c r="A40" s="167"/>
      <c r="B40" s="166" t="s">
        <v>3615</v>
      </c>
      <c r="C40" s="904" t="s">
        <v>3616</v>
      </c>
      <c r="D40" s="904"/>
      <c r="E40" s="904"/>
      <c r="F40" s="168" t="s">
        <v>144</v>
      </c>
      <c r="G40" s="168" t="s">
        <v>554</v>
      </c>
      <c r="H40" s="168" t="s">
        <v>31</v>
      </c>
      <c r="I40" s="168" t="s">
        <v>554</v>
      </c>
      <c r="J40" s="169" t="s">
        <v>31</v>
      </c>
      <c r="K40" s="168" t="s">
        <v>31</v>
      </c>
      <c r="L40" s="169">
        <v>48.87</v>
      </c>
      <c r="M40" s="170" t="s">
        <v>31</v>
      </c>
      <c r="N40" s="171" t="s">
        <v>31</v>
      </c>
      <c r="T40" s="137" t="s">
        <v>3616</v>
      </c>
    </row>
    <row r="41" spans="1:22" s="132" customFormat="1" ht="22.5" x14ac:dyDescent="0.2">
      <c r="A41" s="167"/>
      <c r="B41" s="166" t="s">
        <v>3617</v>
      </c>
      <c r="C41" s="904" t="s">
        <v>3618</v>
      </c>
      <c r="D41" s="904"/>
      <c r="E41" s="904"/>
      <c r="F41" s="168" t="s">
        <v>144</v>
      </c>
      <c r="G41" s="168" t="s">
        <v>1390</v>
      </c>
      <c r="H41" s="168" t="s">
        <v>31</v>
      </c>
      <c r="I41" s="168" t="s">
        <v>1390</v>
      </c>
      <c r="J41" s="169" t="s">
        <v>31</v>
      </c>
      <c r="K41" s="168" t="s">
        <v>31</v>
      </c>
      <c r="L41" s="169">
        <v>30.08</v>
      </c>
      <c r="M41" s="170" t="s">
        <v>31</v>
      </c>
      <c r="N41" s="171" t="s">
        <v>31</v>
      </c>
      <c r="T41" s="137" t="s">
        <v>3618</v>
      </c>
    </row>
    <row r="42" spans="1:22" s="132" customFormat="1" x14ac:dyDescent="0.2">
      <c r="A42" s="172"/>
      <c r="B42" s="173"/>
      <c r="C42" s="918" t="s">
        <v>252</v>
      </c>
      <c r="D42" s="918"/>
      <c r="E42" s="918"/>
      <c r="F42" s="174" t="s">
        <v>31</v>
      </c>
      <c r="G42" s="174" t="s">
        <v>31</v>
      </c>
      <c r="H42" s="174" t="s">
        <v>31</v>
      </c>
      <c r="I42" s="174" t="s">
        <v>31</v>
      </c>
      <c r="J42" s="175" t="s">
        <v>31</v>
      </c>
      <c r="K42" s="174" t="s">
        <v>31</v>
      </c>
      <c r="L42" s="175">
        <v>154.13999999999999</v>
      </c>
      <c r="M42" s="161" t="s">
        <v>31</v>
      </c>
      <c r="N42" s="176" t="s">
        <v>31</v>
      </c>
      <c r="V42" s="137" t="s">
        <v>252</v>
      </c>
    </row>
    <row r="43" spans="1:22" s="132" customFormat="1" ht="22.5" x14ac:dyDescent="0.2">
      <c r="A43" s="157" t="s">
        <v>235</v>
      </c>
      <c r="B43" s="158" t="s">
        <v>3731</v>
      </c>
      <c r="C43" s="917" t="s">
        <v>3732</v>
      </c>
      <c r="D43" s="917"/>
      <c r="E43" s="917"/>
      <c r="F43" s="159" t="s">
        <v>178</v>
      </c>
      <c r="G43" s="159" t="s">
        <v>31</v>
      </c>
      <c r="H43" s="159" t="s">
        <v>31</v>
      </c>
      <c r="I43" s="159" t="s">
        <v>225</v>
      </c>
      <c r="J43" s="160" t="s">
        <v>31</v>
      </c>
      <c r="K43" s="159" t="s">
        <v>31</v>
      </c>
      <c r="L43" s="160" t="s">
        <v>31</v>
      </c>
      <c r="M43" s="161" t="s">
        <v>31</v>
      </c>
      <c r="N43" s="162" t="s">
        <v>31</v>
      </c>
      <c r="Q43" s="137" t="s">
        <v>3732</v>
      </c>
    </row>
    <row r="44" spans="1:22" s="132" customFormat="1" ht="33.75" x14ac:dyDescent="0.2">
      <c r="A44" s="165"/>
      <c r="B44" s="166" t="s">
        <v>518</v>
      </c>
      <c r="C44" s="904" t="s">
        <v>2892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R44" s="137" t="s">
        <v>2892</v>
      </c>
    </row>
    <row r="45" spans="1:22" s="132" customFormat="1" ht="22.5" x14ac:dyDescent="0.2">
      <c r="A45" s="165"/>
      <c r="B45" s="166" t="s">
        <v>3611</v>
      </c>
      <c r="C45" s="904" t="s">
        <v>3612</v>
      </c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12"/>
      <c r="R45" s="137" t="s">
        <v>3612</v>
      </c>
    </row>
    <row r="46" spans="1:22" s="132" customFormat="1" x14ac:dyDescent="0.2">
      <c r="A46" s="165"/>
      <c r="B46" s="166" t="s">
        <v>31</v>
      </c>
      <c r="C46" s="904" t="s">
        <v>3613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R46" s="137" t="s">
        <v>3613</v>
      </c>
    </row>
    <row r="47" spans="1:22" s="132" customFormat="1" x14ac:dyDescent="0.2">
      <c r="A47" s="167"/>
      <c r="B47" s="166" t="s">
        <v>225</v>
      </c>
      <c r="C47" s="904" t="s">
        <v>255</v>
      </c>
      <c r="D47" s="904"/>
      <c r="E47" s="904"/>
      <c r="F47" s="168" t="s">
        <v>31</v>
      </c>
      <c r="G47" s="168" t="s">
        <v>31</v>
      </c>
      <c r="H47" s="168" t="s">
        <v>31</v>
      </c>
      <c r="I47" s="168" t="s">
        <v>31</v>
      </c>
      <c r="J47" s="169">
        <v>272.75</v>
      </c>
      <c r="K47" s="168" t="s">
        <v>1498</v>
      </c>
      <c r="L47" s="169">
        <v>218.2</v>
      </c>
      <c r="M47" s="170" t="s">
        <v>31</v>
      </c>
      <c r="N47" s="171" t="s">
        <v>31</v>
      </c>
      <c r="S47" s="137" t="s">
        <v>255</v>
      </c>
    </row>
    <row r="48" spans="1:22" s="132" customFormat="1" x14ac:dyDescent="0.2">
      <c r="A48" s="167"/>
      <c r="B48" s="166" t="s">
        <v>31</v>
      </c>
      <c r="C48" s="904" t="s">
        <v>258</v>
      </c>
      <c r="D48" s="904"/>
      <c r="E48" s="904"/>
      <c r="F48" s="168" t="s">
        <v>241</v>
      </c>
      <c r="G48" s="168" t="s">
        <v>3733</v>
      </c>
      <c r="H48" s="168" t="s">
        <v>1498</v>
      </c>
      <c r="I48" s="168" t="s">
        <v>351</v>
      </c>
      <c r="J48" s="169" t="s">
        <v>31</v>
      </c>
      <c r="K48" s="168" t="s">
        <v>31</v>
      </c>
      <c r="L48" s="169" t="s">
        <v>31</v>
      </c>
      <c r="M48" s="170" t="s">
        <v>31</v>
      </c>
      <c r="N48" s="171" t="s">
        <v>31</v>
      </c>
      <c r="T48" s="137" t="s">
        <v>258</v>
      </c>
    </row>
    <row r="49" spans="1:22" s="132" customFormat="1" x14ac:dyDescent="0.2">
      <c r="A49" s="167"/>
      <c r="B49" s="166" t="s">
        <v>31</v>
      </c>
      <c r="C49" s="917" t="s">
        <v>244</v>
      </c>
      <c r="D49" s="917"/>
      <c r="E49" s="917"/>
      <c r="F49" s="159" t="s">
        <v>31</v>
      </c>
      <c r="G49" s="159" t="s">
        <v>31</v>
      </c>
      <c r="H49" s="159" t="s">
        <v>31</v>
      </c>
      <c r="I49" s="159" t="s">
        <v>31</v>
      </c>
      <c r="J49" s="160">
        <v>272.75</v>
      </c>
      <c r="K49" s="159" t="s">
        <v>31</v>
      </c>
      <c r="L49" s="160">
        <v>218.2</v>
      </c>
      <c r="M49" s="161" t="s">
        <v>31</v>
      </c>
      <c r="N49" s="162" t="s">
        <v>31</v>
      </c>
      <c r="U49" s="137" t="s">
        <v>244</v>
      </c>
    </row>
    <row r="50" spans="1:22" s="132" customFormat="1" x14ac:dyDescent="0.2">
      <c r="A50" s="167"/>
      <c r="B50" s="166" t="s">
        <v>31</v>
      </c>
      <c r="C50" s="904" t="s">
        <v>245</v>
      </c>
      <c r="D50" s="904"/>
      <c r="E50" s="904"/>
      <c r="F50" s="168" t="s">
        <v>31</v>
      </c>
      <c r="G50" s="168" t="s">
        <v>31</v>
      </c>
      <c r="H50" s="168" t="s">
        <v>31</v>
      </c>
      <c r="I50" s="168" t="s">
        <v>31</v>
      </c>
      <c r="J50" s="169" t="s">
        <v>31</v>
      </c>
      <c r="K50" s="168" t="s">
        <v>31</v>
      </c>
      <c r="L50" s="169">
        <v>218.2</v>
      </c>
      <c r="M50" s="170" t="s">
        <v>31</v>
      </c>
      <c r="N50" s="171" t="s">
        <v>31</v>
      </c>
      <c r="T50" s="137" t="s">
        <v>245</v>
      </c>
    </row>
    <row r="51" spans="1:22" s="132" customFormat="1" ht="22.5" x14ac:dyDescent="0.2">
      <c r="A51" s="167"/>
      <c r="B51" s="166" t="s">
        <v>3615</v>
      </c>
      <c r="C51" s="904" t="s">
        <v>3616</v>
      </c>
      <c r="D51" s="904"/>
      <c r="E51" s="904"/>
      <c r="F51" s="168" t="s">
        <v>144</v>
      </c>
      <c r="G51" s="168" t="s">
        <v>554</v>
      </c>
      <c r="H51" s="168" t="s">
        <v>31</v>
      </c>
      <c r="I51" s="168" t="s">
        <v>554</v>
      </c>
      <c r="J51" s="169" t="s">
        <v>31</v>
      </c>
      <c r="K51" s="168" t="s">
        <v>31</v>
      </c>
      <c r="L51" s="169">
        <v>141.83000000000001</v>
      </c>
      <c r="M51" s="170" t="s">
        <v>31</v>
      </c>
      <c r="N51" s="171" t="s">
        <v>31</v>
      </c>
      <c r="T51" s="137" t="s">
        <v>3616</v>
      </c>
    </row>
    <row r="52" spans="1:22" s="132" customFormat="1" ht="22.5" x14ac:dyDescent="0.2">
      <c r="A52" s="167"/>
      <c r="B52" s="166" t="s">
        <v>3617</v>
      </c>
      <c r="C52" s="904" t="s">
        <v>3618</v>
      </c>
      <c r="D52" s="904"/>
      <c r="E52" s="904"/>
      <c r="F52" s="168" t="s">
        <v>144</v>
      </c>
      <c r="G52" s="168" t="s">
        <v>1390</v>
      </c>
      <c r="H52" s="168" t="s">
        <v>31</v>
      </c>
      <c r="I52" s="168" t="s">
        <v>1390</v>
      </c>
      <c r="J52" s="169" t="s">
        <v>31</v>
      </c>
      <c r="K52" s="168" t="s">
        <v>31</v>
      </c>
      <c r="L52" s="169">
        <v>87.28</v>
      </c>
      <c r="M52" s="170" t="s">
        <v>31</v>
      </c>
      <c r="N52" s="171" t="s">
        <v>31</v>
      </c>
      <c r="T52" s="137" t="s">
        <v>3618</v>
      </c>
    </row>
    <row r="53" spans="1:22" s="132" customFormat="1" x14ac:dyDescent="0.2">
      <c r="A53" s="172"/>
      <c r="B53" s="173"/>
      <c r="C53" s="918" t="s">
        <v>252</v>
      </c>
      <c r="D53" s="918"/>
      <c r="E53" s="918"/>
      <c r="F53" s="174" t="s">
        <v>31</v>
      </c>
      <c r="G53" s="174" t="s">
        <v>31</v>
      </c>
      <c r="H53" s="174" t="s">
        <v>31</v>
      </c>
      <c r="I53" s="174" t="s">
        <v>31</v>
      </c>
      <c r="J53" s="175" t="s">
        <v>31</v>
      </c>
      <c r="K53" s="174" t="s">
        <v>31</v>
      </c>
      <c r="L53" s="175">
        <v>447.31</v>
      </c>
      <c r="M53" s="161" t="s">
        <v>31</v>
      </c>
      <c r="N53" s="176" t="s">
        <v>31</v>
      </c>
      <c r="V53" s="137" t="s">
        <v>252</v>
      </c>
    </row>
    <row r="54" spans="1:22" s="132" customFormat="1" ht="22.5" x14ac:dyDescent="0.2">
      <c r="A54" s="157" t="s">
        <v>238</v>
      </c>
      <c r="B54" s="158" t="s">
        <v>3695</v>
      </c>
      <c r="C54" s="917" t="s">
        <v>3696</v>
      </c>
      <c r="D54" s="917"/>
      <c r="E54" s="917"/>
      <c r="F54" s="159" t="s">
        <v>178</v>
      </c>
      <c r="G54" s="159" t="s">
        <v>31</v>
      </c>
      <c r="H54" s="159" t="s">
        <v>31</v>
      </c>
      <c r="I54" s="159" t="s">
        <v>238</v>
      </c>
      <c r="J54" s="160" t="s">
        <v>31</v>
      </c>
      <c r="K54" s="159" t="s">
        <v>31</v>
      </c>
      <c r="L54" s="160" t="s">
        <v>31</v>
      </c>
      <c r="M54" s="161" t="s">
        <v>31</v>
      </c>
      <c r="N54" s="162" t="s">
        <v>31</v>
      </c>
      <c r="Q54" s="137" t="s">
        <v>3696</v>
      </c>
    </row>
    <row r="55" spans="1:22" s="132" customFormat="1" ht="33.75" x14ac:dyDescent="0.2">
      <c r="A55" s="165"/>
      <c r="B55" s="166" t="s">
        <v>518</v>
      </c>
      <c r="C55" s="904" t="s">
        <v>2892</v>
      </c>
      <c r="D55" s="904"/>
      <c r="E55" s="904"/>
      <c r="F55" s="904"/>
      <c r="G55" s="904"/>
      <c r="H55" s="904"/>
      <c r="I55" s="904"/>
      <c r="J55" s="904"/>
      <c r="K55" s="904"/>
      <c r="L55" s="904"/>
      <c r="M55" s="904"/>
      <c r="N55" s="912"/>
      <c r="R55" s="137" t="s">
        <v>2892</v>
      </c>
    </row>
    <row r="56" spans="1:22" s="132" customFormat="1" ht="22.5" x14ac:dyDescent="0.2">
      <c r="A56" s="165"/>
      <c r="B56" s="166" t="s">
        <v>3611</v>
      </c>
      <c r="C56" s="904" t="s">
        <v>3612</v>
      </c>
      <c r="D56" s="904"/>
      <c r="E56" s="904"/>
      <c r="F56" s="904"/>
      <c r="G56" s="904"/>
      <c r="H56" s="904"/>
      <c r="I56" s="904"/>
      <c r="J56" s="904"/>
      <c r="K56" s="904"/>
      <c r="L56" s="904"/>
      <c r="M56" s="904"/>
      <c r="N56" s="912"/>
      <c r="R56" s="137" t="s">
        <v>3612</v>
      </c>
    </row>
    <row r="57" spans="1:22" s="132" customFormat="1" x14ac:dyDescent="0.2">
      <c r="A57" s="165"/>
      <c r="B57" s="166" t="s">
        <v>31</v>
      </c>
      <c r="C57" s="904" t="s">
        <v>3613</v>
      </c>
      <c r="D57" s="904"/>
      <c r="E57" s="904"/>
      <c r="F57" s="904"/>
      <c r="G57" s="904"/>
      <c r="H57" s="904"/>
      <c r="I57" s="904"/>
      <c r="J57" s="904"/>
      <c r="K57" s="904"/>
      <c r="L57" s="904"/>
      <c r="M57" s="904"/>
      <c r="N57" s="912"/>
      <c r="R57" s="137" t="s">
        <v>3613</v>
      </c>
    </row>
    <row r="58" spans="1:22" s="132" customFormat="1" x14ac:dyDescent="0.2">
      <c r="A58" s="167"/>
      <c r="B58" s="166" t="s">
        <v>225</v>
      </c>
      <c r="C58" s="904" t="s">
        <v>255</v>
      </c>
      <c r="D58" s="904"/>
      <c r="E58" s="904"/>
      <c r="F58" s="168" t="s">
        <v>31</v>
      </c>
      <c r="G58" s="168" t="s">
        <v>31</v>
      </c>
      <c r="H58" s="168" t="s">
        <v>31</v>
      </c>
      <c r="I58" s="168" t="s">
        <v>31</v>
      </c>
      <c r="J58" s="169">
        <v>15.76</v>
      </c>
      <c r="K58" s="168" t="s">
        <v>1498</v>
      </c>
      <c r="L58" s="169">
        <v>37.82</v>
      </c>
      <c r="M58" s="170" t="s">
        <v>31</v>
      </c>
      <c r="N58" s="171" t="s">
        <v>31</v>
      </c>
      <c r="S58" s="137" t="s">
        <v>255</v>
      </c>
    </row>
    <row r="59" spans="1:22" s="132" customFormat="1" x14ac:dyDescent="0.2">
      <c r="A59" s="167"/>
      <c r="B59" s="166" t="s">
        <v>31</v>
      </c>
      <c r="C59" s="904" t="s">
        <v>258</v>
      </c>
      <c r="D59" s="904"/>
      <c r="E59" s="904"/>
      <c r="F59" s="168" t="s">
        <v>241</v>
      </c>
      <c r="G59" s="168" t="s">
        <v>1300</v>
      </c>
      <c r="H59" s="168" t="s">
        <v>1498</v>
      </c>
      <c r="I59" s="168" t="s">
        <v>3734</v>
      </c>
      <c r="J59" s="169" t="s">
        <v>31</v>
      </c>
      <c r="K59" s="168" t="s">
        <v>31</v>
      </c>
      <c r="L59" s="169" t="s">
        <v>31</v>
      </c>
      <c r="M59" s="170" t="s">
        <v>31</v>
      </c>
      <c r="N59" s="171" t="s">
        <v>31</v>
      </c>
      <c r="T59" s="137" t="s">
        <v>258</v>
      </c>
    </row>
    <row r="60" spans="1:22" s="132" customFormat="1" x14ac:dyDescent="0.2">
      <c r="A60" s="167"/>
      <c r="B60" s="166" t="s">
        <v>31</v>
      </c>
      <c r="C60" s="917" t="s">
        <v>244</v>
      </c>
      <c r="D60" s="917"/>
      <c r="E60" s="917"/>
      <c r="F60" s="159" t="s">
        <v>31</v>
      </c>
      <c r="G60" s="159" t="s">
        <v>31</v>
      </c>
      <c r="H60" s="159" t="s">
        <v>31</v>
      </c>
      <c r="I60" s="159" t="s">
        <v>31</v>
      </c>
      <c r="J60" s="160">
        <v>15.76</v>
      </c>
      <c r="K60" s="159" t="s">
        <v>31</v>
      </c>
      <c r="L60" s="160">
        <v>37.82</v>
      </c>
      <c r="M60" s="161" t="s">
        <v>31</v>
      </c>
      <c r="N60" s="162" t="s">
        <v>31</v>
      </c>
      <c r="U60" s="137" t="s">
        <v>244</v>
      </c>
    </row>
    <row r="61" spans="1:22" s="132" customFormat="1" x14ac:dyDescent="0.2">
      <c r="A61" s="167"/>
      <c r="B61" s="166" t="s">
        <v>31</v>
      </c>
      <c r="C61" s="904" t="s">
        <v>245</v>
      </c>
      <c r="D61" s="904"/>
      <c r="E61" s="904"/>
      <c r="F61" s="168" t="s">
        <v>31</v>
      </c>
      <c r="G61" s="168" t="s">
        <v>31</v>
      </c>
      <c r="H61" s="168" t="s">
        <v>31</v>
      </c>
      <c r="I61" s="168" t="s">
        <v>31</v>
      </c>
      <c r="J61" s="169" t="s">
        <v>31</v>
      </c>
      <c r="K61" s="168" t="s">
        <v>31</v>
      </c>
      <c r="L61" s="169">
        <v>37.82</v>
      </c>
      <c r="M61" s="170" t="s">
        <v>31</v>
      </c>
      <c r="N61" s="171" t="s">
        <v>31</v>
      </c>
      <c r="T61" s="137" t="s">
        <v>245</v>
      </c>
    </row>
    <row r="62" spans="1:22" s="132" customFormat="1" ht="22.5" x14ac:dyDescent="0.2">
      <c r="A62" s="167"/>
      <c r="B62" s="166" t="s">
        <v>3615</v>
      </c>
      <c r="C62" s="904" t="s">
        <v>3616</v>
      </c>
      <c r="D62" s="904"/>
      <c r="E62" s="904"/>
      <c r="F62" s="168" t="s">
        <v>144</v>
      </c>
      <c r="G62" s="168" t="s">
        <v>554</v>
      </c>
      <c r="H62" s="168" t="s">
        <v>31</v>
      </c>
      <c r="I62" s="168" t="s">
        <v>554</v>
      </c>
      <c r="J62" s="169" t="s">
        <v>31</v>
      </c>
      <c r="K62" s="168" t="s">
        <v>31</v>
      </c>
      <c r="L62" s="169">
        <v>24.58</v>
      </c>
      <c r="M62" s="170" t="s">
        <v>31</v>
      </c>
      <c r="N62" s="171" t="s">
        <v>31</v>
      </c>
      <c r="T62" s="137" t="s">
        <v>3616</v>
      </c>
    </row>
    <row r="63" spans="1:22" s="132" customFormat="1" ht="22.5" x14ac:dyDescent="0.2">
      <c r="A63" s="167"/>
      <c r="B63" s="166" t="s">
        <v>3617</v>
      </c>
      <c r="C63" s="904" t="s">
        <v>3618</v>
      </c>
      <c r="D63" s="904"/>
      <c r="E63" s="904"/>
      <c r="F63" s="168" t="s">
        <v>144</v>
      </c>
      <c r="G63" s="168" t="s">
        <v>1390</v>
      </c>
      <c r="H63" s="168" t="s">
        <v>31</v>
      </c>
      <c r="I63" s="168" t="s">
        <v>1390</v>
      </c>
      <c r="J63" s="169" t="s">
        <v>31</v>
      </c>
      <c r="K63" s="168" t="s">
        <v>31</v>
      </c>
      <c r="L63" s="169">
        <v>15.13</v>
      </c>
      <c r="M63" s="170" t="s">
        <v>31</v>
      </c>
      <c r="N63" s="171" t="s">
        <v>31</v>
      </c>
      <c r="T63" s="137" t="s">
        <v>3618</v>
      </c>
    </row>
    <row r="64" spans="1:22" s="132" customFormat="1" x14ac:dyDescent="0.2">
      <c r="A64" s="172"/>
      <c r="B64" s="173"/>
      <c r="C64" s="918" t="s">
        <v>252</v>
      </c>
      <c r="D64" s="918"/>
      <c r="E64" s="918"/>
      <c r="F64" s="174" t="s">
        <v>31</v>
      </c>
      <c r="G64" s="174" t="s">
        <v>31</v>
      </c>
      <c r="H64" s="174" t="s">
        <v>31</v>
      </c>
      <c r="I64" s="174" t="s">
        <v>31</v>
      </c>
      <c r="J64" s="175" t="s">
        <v>31</v>
      </c>
      <c r="K64" s="174" t="s">
        <v>31</v>
      </c>
      <c r="L64" s="175">
        <v>77.53</v>
      </c>
      <c r="M64" s="161" t="s">
        <v>31</v>
      </c>
      <c r="N64" s="176" t="s">
        <v>31</v>
      </c>
      <c r="V64" s="137" t="s">
        <v>252</v>
      </c>
    </row>
    <row r="65" spans="1:22" s="132" customFormat="1" ht="22.5" x14ac:dyDescent="0.2">
      <c r="A65" s="157" t="s">
        <v>256</v>
      </c>
      <c r="B65" s="158" t="s">
        <v>3735</v>
      </c>
      <c r="C65" s="917" t="s">
        <v>3736</v>
      </c>
      <c r="D65" s="917"/>
      <c r="E65" s="917"/>
      <c r="F65" s="159" t="s">
        <v>3729</v>
      </c>
      <c r="G65" s="159" t="s">
        <v>31</v>
      </c>
      <c r="H65" s="159" t="s">
        <v>31</v>
      </c>
      <c r="I65" s="159" t="s">
        <v>238</v>
      </c>
      <c r="J65" s="160" t="s">
        <v>31</v>
      </c>
      <c r="K65" s="159" t="s">
        <v>31</v>
      </c>
      <c r="L65" s="160" t="s">
        <v>31</v>
      </c>
      <c r="M65" s="161" t="s">
        <v>31</v>
      </c>
      <c r="N65" s="162" t="s">
        <v>31</v>
      </c>
      <c r="Q65" s="137" t="s">
        <v>3736</v>
      </c>
    </row>
    <row r="66" spans="1:22" s="132" customFormat="1" ht="33.75" x14ac:dyDescent="0.2">
      <c r="A66" s="165"/>
      <c r="B66" s="166" t="s">
        <v>518</v>
      </c>
      <c r="C66" s="904" t="s">
        <v>2892</v>
      </c>
      <c r="D66" s="904"/>
      <c r="E66" s="904"/>
      <c r="F66" s="904"/>
      <c r="G66" s="904"/>
      <c r="H66" s="904"/>
      <c r="I66" s="904"/>
      <c r="J66" s="904"/>
      <c r="K66" s="904"/>
      <c r="L66" s="904"/>
      <c r="M66" s="904"/>
      <c r="N66" s="912"/>
      <c r="R66" s="137" t="s">
        <v>2892</v>
      </c>
    </row>
    <row r="67" spans="1:22" s="132" customFormat="1" ht="22.5" x14ac:dyDescent="0.2">
      <c r="A67" s="165"/>
      <c r="B67" s="166" t="s">
        <v>3611</v>
      </c>
      <c r="C67" s="904" t="s">
        <v>3612</v>
      </c>
      <c r="D67" s="904"/>
      <c r="E67" s="904"/>
      <c r="F67" s="904"/>
      <c r="G67" s="904"/>
      <c r="H67" s="904"/>
      <c r="I67" s="904"/>
      <c r="J67" s="904"/>
      <c r="K67" s="904"/>
      <c r="L67" s="904"/>
      <c r="M67" s="904"/>
      <c r="N67" s="912"/>
      <c r="R67" s="137" t="s">
        <v>3612</v>
      </c>
    </row>
    <row r="68" spans="1:22" s="132" customFormat="1" x14ac:dyDescent="0.2">
      <c r="A68" s="165"/>
      <c r="B68" s="166" t="s">
        <v>31</v>
      </c>
      <c r="C68" s="904" t="s">
        <v>3613</v>
      </c>
      <c r="D68" s="904"/>
      <c r="E68" s="904"/>
      <c r="F68" s="904"/>
      <c r="G68" s="904"/>
      <c r="H68" s="904"/>
      <c r="I68" s="904"/>
      <c r="J68" s="904"/>
      <c r="K68" s="904"/>
      <c r="L68" s="904"/>
      <c r="M68" s="904"/>
      <c r="N68" s="912"/>
      <c r="R68" s="137" t="s">
        <v>3613</v>
      </c>
    </row>
    <row r="69" spans="1:22" s="132" customFormat="1" x14ac:dyDescent="0.2">
      <c r="A69" s="167"/>
      <c r="B69" s="166" t="s">
        <v>225</v>
      </c>
      <c r="C69" s="904" t="s">
        <v>255</v>
      </c>
      <c r="D69" s="904"/>
      <c r="E69" s="904"/>
      <c r="F69" s="168" t="s">
        <v>31</v>
      </c>
      <c r="G69" s="168" t="s">
        <v>31</v>
      </c>
      <c r="H69" s="168" t="s">
        <v>31</v>
      </c>
      <c r="I69" s="168" t="s">
        <v>31</v>
      </c>
      <c r="J69" s="169">
        <v>31.33</v>
      </c>
      <c r="K69" s="168" t="s">
        <v>1498</v>
      </c>
      <c r="L69" s="169">
        <v>75.19</v>
      </c>
      <c r="M69" s="170" t="s">
        <v>31</v>
      </c>
      <c r="N69" s="171" t="s">
        <v>31</v>
      </c>
      <c r="S69" s="137" t="s">
        <v>255</v>
      </c>
    </row>
    <row r="70" spans="1:22" s="132" customFormat="1" x14ac:dyDescent="0.2">
      <c r="A70" s="167"/>
      <c r="B70" s="166" t="s">
        <v>31</v>
      </c>
      <c r="C70" s="904" t="s">
        <v>258</v>
      </c>
      <c r="D70" s="904"/>
      <c r="E70" s="904"/>
      <c r="F70" s="168" t="s">
        <v>241</v>
      </c>
      <c r="G70" s="168" t="s">
        <v>3663</v>
      </c>
      <c r="H70" s="168" t="s">
        <v>1498</v>
      </c>
      <c r="I70" s="168" t="s">
        <v>3730</v>
      </c>
      <c r="J70" s="169" t="s">
        <v>31</v>
      </c>
      <c r="K70" s="168" t="s">
        <v>31</v>
      </c>
      <c r="L70" s="169" t="s">
        <v>31</v>
      </c>
      <c r="M70" s="170" t="s">
        <v>31</v>
      </c>
      <c r="N70" s="171" t="s">
        <v>31</v>
      </c>
      <c r="T70" s="137" t="s">
        <v>258</v>
      </c>
    </row>
    <row r="71" spans="1:22" s="132" customFormat="1" x14ac:dyDescent="0.2">
      <c r="A71" s="167"/>
      <c r="B71" s="166" t="s">
        <v>31</v>
      </c>
      <c r="C71" s="917" t="s">
        <v>244</v>
      </c>
      <c r="D71" s="917"/>
      <c r="E71" s="917"/>
      <c r="F71" s="159" t="s">
        <v>31</v>
      </c>
      <c r="G71" s="159" t="s">
        <v>31</v>
      </c>
      <c r="H71" s="159" t="s">
        <v>31</v>
      </c>
      <c r="I71" s="159" t="s">
        <v>31</v>
      </c>
      <c r="J71" s="160">
        <v>31.33</v>
      </c>
      <c r="K71" s="159" t="s">
        <v>31</v>
      </c>
      <c r="L71" s="160">
        <v>75.19</v>
      </c>
      <c r="M71" s="161" t="s">
        <v>31</v>
      </c>
      <c r="N71" s="162" t="s">
        <v>31</v>
      </c>
      <c r="U71" s="137" t="s">
        <v>244</v>
      </c>
    </row>
    <row r="72" spans="1:22" s="132" customFormat="1" x14ac:dyDescent="0.2">
      <c r="A72" s="167"/>
      <c r="B72" s="166" t="s">
        <v>31</v>
      </c>
      <c r="C72" s="904" t="s">
        <v>245</v>
      </c>
      <c r="D72" s="904"/>
      <c r="E72" s="904"/>
      <c r="F72" s="168" t="s">
        <v>31</v>
      </c>
      <c r="G72" s="168" t="s">
        <v>31</v>
      </c>
      <c r="H72" s="168" t="s">
        <v>31</v>
      </c>
      <c r="I72" s="168" t="s">
        <v>31</v>
      </c>
      <c r="J72" s="169" t="s">
        <v>31</v>
      </c>
      <c r="K72" s="168" t="s">
        <v>31</v>
      </c>
      <c r="L72" s="169">
        <v>75.19</v>
      </c>
      <c r="M72" s="170" t="s">
        <v>31</v>
      </c>
      <c r="N72" s="171" t="s">
        <v>31</v>
      </c>
      <c r="T72" s="137" t="s">
        <v>245</v>
      </c>
    </row>
    <row r="73" spans="1:22" s="132" customFormat="1" ht="22.5" x14ac:dyDescent="0.2">
      <c r="A73" s="167"/>
      <c r="B73" s="166" t="s">
        <v>3615</v>
      </c>
      <c r="C73" s="904" t="s">
        <v>3616</v>
      </c>
      <c r="D73" s="904"/>
      <c r="E73" s="904"/>
      <c r="F73" s="168" t="s">
        <v>144</v>
      </c>
      <c r="G73" s="168" t="s">
        <v>554</v>
      </c>
      <c r="H73" s="168" t="s">
        <v>31</v>
      </c>
      <c r="I73" s="168" t="s">
        <v>554</v>
      </c>
      <c r="J73" s="169" t="s">
        <v>31</v>
      </c>
      <c r="K73" s="168" t="s">
        <v>31</v>
      </c>
      <c r="L73" s="169">
        <v>48.87</v>
      </c>
      <c r="M73" s="170" t="s">
        <v>31</v>
      </c>
      <c r="N73" s="171" t="s">
        <v>31</v>
      </c>
      <c r="T73" s="137" t="s">
        <v>3616</v>
      </c>
    </row>
    <row r="74" spans="1:22" s="132" customFormat="1" ht="22.5" x14ac:dyDescent="0.2">
      <c r="A74" s="167"/>
      <c r="B74" s="166" t="s">
        <v>3617</v>
      </c>
      <c r="C74" s="904" t="s">
        <v>3618</v>
      </c>
      <c r="D74" s="904"/>
      <c r="E74" s="904"/>
      <c r="F74" s="168" t="s">
        <v>144</v>
      </c>
      <c r="G74" s="168" t="s">
        <v>1390</v>
      </c>
      <c r="H74" s="168" t="s">
        <v>31</v>
      </c>
      <c r="I74" s="168" t="s">
        <v>1390</v>
      </c>
      <c r="J74" s="169" t="s">
        <v>31</v>
      </c>
      <c r="K74" s="168" t="s">
        <v>31</v>
      </c>
      <c r="L74" s="169">
        <v>30.08</v>
      </c>
      <c r="M74" s="170" t="s">
        <v>31</v>
      </c>
      <c r="N74" s="171" t="s">
        <v>31</v>
      </c>
      <c r="T74" s="137" t="s">
        <v>3618</v>
      </c>
    </row>
    <row r="75" spans="1:22" s="132" customFormat="1" x14ac:dyDescent="0.2">
      <c r="A75" s="172"/>
      <c r="B75" s="173"/>
      <c r="C75" s="918" t="s">
        <v>252</v>
      </c>
      <c r="D75" s="918"/>
      <c r="E75" s="918"/>
      <c r="F75" s="174" t="s">
        <v>31</v>
      </c>
      <c r="G75" s="174" t="s">
        <v>31</v>
      </c>
      <c r="H75" s="174" t="s">
        <v>31</v>
      </c>
      <c r="I75" s="174" t="s">
        <v>31</v>
      </c>
      <c r="J75" s="175" t="s">
        <v>31</v>
      </c>
      <c r="K75" s="174" t="s">
        <v>31</v>
      </c>
      <c r="L75" s="175">
        <v>154.13999999999999</v>
      </c>
      <c r="M75" s="161" t="s">
        <v>31</v>
      </c>
      <c r="N75" s="176" t="s">
        <v>31</v>
      </c>
      <c r="V75" s="137" t="s">
        <v>252</v>
      </c>
    </row>
    <row r="76" spans="1:22" s="132" customFormat="1" ht="22.5" x14ac:dyDescent="0.2">
      <c r="A76" s="157" t="s">
        <v>285</v>
      </c>
      <c r="B76" s="158" t="s">
        <v>3737</v>
      </c>
      <c r="C76" s="917" t="s">
        <v>3738</v>
      </c>
      <c r="D76" s="917"/>
      <c r="E76" s="917"/>
      <c r="F76" s="159" t="s">
        <v>3729</v>
      </c>
      <c r="G76" s="159" t="s">
        <v>31</v>
      </c>
      <c r="H76" s="159" t="s">
        <v>31</v>
      </c>
      <c r="I76" s="159" t="s">
        <v>238</v>
      </c>
      <c r="J76" s="160" t="s">
        <v>31</v>
      </c>
      <c r="K76" s="159" t="s">
        <v>31</v>
      </c>
      <c r="L76" s="160" t="s">
        <v>31</v>
      </c>
      <c r="M76" s="161" t="s">
        <v>31</v>
      </c>
      <c r="N76" s="162" t="s">
        <v>31</v>
      </c>
      <c r="Q76" s="137" t="s">
        <v>3738</v>
      </c>
    </row>
    <row r="77" spans="1:22" s="132" customFormat="1" ht="33.75" x14ac:dyDescent="0.2">
      <c r="A77" s="165"/>
      <c r="B77" s="166" t="s">
        <v>518</v>
      </c>
      <c r="C77" s="904" t="s">
        <v>2892</v>
      </c>
      <c r="D77" s="904"/>
      <c r="E77" s="904"/>
      <c r="F77" s="904"/>
      <c r="G77" s="904"/>
      <c r="H77" s="904"/>
      <c r="I77" s="904"/>
      <c r="J77" s="904"/>
      <c r="K77" s="904"/>
      <c r="L77" s="904"/>
      <c r="M77" s="904"/>
      <c r="N77" s="912"/>
      <c r="R77" s="137" t="s">
        <v>2892</v>
      </c>
    </row>
    <row r="78" spans="1:22" s="132" customFormat="1" ht="22.5" x14ac:dyDescent="0.2">
      <c r="A78" s="165"/>
      <c r="B78" s="166" t="s">
        <v>3611</v>
      </c>
      <c r="C78" s="904" t="s">
        <v>3612</v>
      </c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12"/>
      <c r="R78" s="137" t="s">
        <v>3612</v>
      </c>
    </row>
    <row r="79" spans="1:22" s="132" customFormat="1" x14ac:dyDescent="0.2">
      <c r="A79" s="165"/>
      <c r="B79" s="166" t="s">
        <v>31</v>
      </c>
      <c r="C79" s="904" t="s">
        <v>3613</v>
      </c>
      <c r="D79" s="904"/>
      <c r="E79" s="904"/>
      <c r="F79" s="904"/>
      <c r="G79" s="904"/>
      <c r="H79" s="904"/>
      <c r="I79" s="904"/>
      <c r="J79" s="904"/>
      <c r="K79" s="904"/>
      <c r="L79" s="904"/>
      <c r="M79" s="904"/>
      <c r="N79" s="912"/>
      <c r="R79" s="137" t="s">
        <v>3613</v>
      </c>
    </row>
    <row r="80" spans="1:22" s="132" customFormat="1" x14ac:dyDescent="0.2">
      <c r="A80" s="167"/>
      <c r="B80" s="166" t="s">
        <v>225</v>
      </c>
      <c r="C80" s="904" t="s">
        <v>255</v>
      </c>
      <c r="D80" s="904"/>
      <c r="E80" s="904"/>
      <c r="F80" s="168" t="s">
        <v>31</v>
      </c>
      <c r="G80" s="168" t="s">
        <v>31</v>
      </c>
      <c r="H80" s="168" t="s">
        <v>31</v>
      </c>
      <c r="I80" s="168" t="s">
        <v>31</v>
      </c>
      <c r="J80" s="169">
        <v>20.88</v>
      </c>
      <c r="K80" s="168" t="s">
        <v>1498</v>
      </c>
      <c r="L80" s="169">
        <v>50.11</v>
      </c>
      <c r="M80" s="170" t="s">
        <v>31</v>
      </c>
      <c r="N80" s="171" t="s">
        <v>31</v>
      </c>
      <c r="S80" s="137" t="s">
        <v>255</v>
      </c>
    </row>
    <row r="81" spans="1:22" s="132" customFormat="1" x14ac:dyDescent="0.2">
      <c r="A81" s="167"/>
      <c r="B81" s="166" t="s">
        <v>31</v>
      </c>
      <c r="C81" s="904" t="s">
        <v>258</v>
      </c>
      <c r="D81" s="904"/>
      <c r="E81" s="904"/>
      <c r="F81" s="168" t="s">
        <v>241</v>
      </c>
      <c r="G81" s="168" t="s">
        <v>3367</v>
      </c>
      <c r="H81" s="168" t="s">
        <v>1498</v>
      </c>
      <c r="I81" s="168" t="s">
        <v>3668</v>
      </c>
      <c r="J81" s="169" t="s">
        <v>31</v>
      </c>
      <c r="K81" s="168" t="s">
        <v>31</v>
      </c>
      <c r="L81" s="169" t="s">
        <v>31</v>
      </c>
      <c r="M81" s="170" t="s">
        <v>31</v>
      </c>
      <c r="N81" s="171" t="s">
        <v>31</v>
      </c>
      <c r="T81" s="137" t="s">
        <v>258</v>
      </c>
    </row>
    <row r="82" spans="1:22" s="132" customFormat="1" x14ac:dyDescent="0.2">
      <c r="A82" s="167"/>
      <c r="B82" s="166" t="s">
        <v>31</v>
      </c>
      <c r="C82" s="917" t="s">
        <v>244</v>
      </c>
      <c r="D82" s="917"/>
      <c r="E82" s="917"/>
      <c r="F82" s="159" t="s">
        <v>31</v>
      </c>
      <c r="G82" s="159" t="s">
        <v>31</v>
      </c>
      <c r="H82" s="159" t="s">
        <v>31</v>
      </c>
      <c r="I82" s="159" t="s">
        <v>31</v>
      </c>
      <c r="J82" s="160">
        <v>20.88</v>
      </c>
      <c r="K82" s="159" t="s">
        <v>31</v>
      </c>
      <c r="L82" s="160">
        <v>50.11</v>
      </c>
      <c r="M82" s="161" t="s">
        <v>31</v>
      </c>
      <c r="N82" s="162" t="s">
        <v>31</v>
      </c>
      <c r="U82" s="137" t="s">
        <v>244</v>
      </c>
    </row>
    <row r="83" spans="1:22" s="132" customFormat="1" x14ac:dyDescent="0.2">
      <c r="A83" s="167"/>
      <c r="B83" s="166" t="s">
        <v>31</v>
      </c>
      <c r="C83" s="904" t="s">
        <v>245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 t="s">
        <v>31</v>
      </c>
      <c r="K83" s="168" t="s">
        <v>31</v>
      </c>
      <c r="L83" s="169">
        <v>50.11</v>
      </c>
      <c r="M83" s="170" t="s">
        <v>31</v>
      </c>
      <c r="N83" s="171" t="s">
        <v>31</v>
      </c>
      <c r="T83" s="137" t="s">
        <v>245</v>
      </c>
    </row>
    <row r="84" spans="1:22" s="132" customFormat="1" ht="22.5" x14ac:dyDescent="0.2">
      <c r="A84" s="167"/>
      <c r="B84" s="166" t="s">
        <v>3615</v>
      </c>
      <c r="C84" s="904" t="s">
        <v>3616</v>
      </c>
      <c r="D84" s="904"/>
      <c r="E84" s="904"/>
      <c r="F84" s="168" t="s">
        <v>144</v>
      </c>
      <c r="G84" s="168" t="s">
        <v>554</v>
      </c>
      <c r="H84" s="168" t="s">
        <v>31</v>
      </c>
      <c r="I84" s="168" t="s">
        <v>554</v>
      </c>
      <c r="J84" s="169" t="s">
        <v>31</v>
      </c>
      <c r="K84" s="168" t="s">
        <v>31</v>
      </c>
      <c r="L84" s="169">
        <v>32.57</v>
      </c>
      <c r="M84" s="170" t="s">
        <v>31</v>
      </c>
      <c r="N84" s="171" t="s">
        <v>31</v>
      </c>
      <c r="T84" s="137" t="s">
        <v>3616</v>
      </c>
    </row>
    <row r="85" spans="1:22" s="132" customFormat="1" ht="22.5" x14ac:dyDescent="0.2">
      <c r="A85" s="167"/>
      <c r="B85" s="166" t="s">
        <v>3617</v>
      </c>
      <c r="C85" s="904" t="s">
        <v>3618</v>
      </c>
      <c r="D85" s="904"/>
      <c r="E85" s="904"/>
      <c r="F85" s="168" t="s">
        <v>144</v>
      </c>
      <c r="G85" s="168" t="s">
        <v>1390</v>
      </c>
      <c r="H85" s="168" t="s">
        <v>31</v>
      </c>
      <c r="I85" s="168" t="s">
        <v>1390</v>
      </c>
      <c r="J85" s="169" t="s">
        <v>31</v>
      </c>
      <c r="K85" s="168" t="s">
        <v>31</v>
      </c>
      <c r="L85" s="169">
        <v>20.04</v>
      </c>
      <c r="M85" s="170" t="s">
        <v>31</v>
      </c>
      <c r="N85" s="171" t="s">
        <v>31</v>
      </c>
      <c r="T85" s="137" t="s">
        <v>3618</v>
      </c>
    </row>
    <row r="86" spans="1:22" s="132" customFormat="1" x14ac:dyDescent="0.2">
      <c r="A86" s="172"/>
      <c r="B86" s="173"/>
      <c r="C86" s="918" t="s">
        <v>252</v>
      </c>
      <c r="D86" s="918"/>
      <c r="E86" s="918"/>
      <c r="F86" s="174" t="s">
        <v>31</v>
      </c>
      <c r="G86" s="174" t="s">
        <v>31</v>
      </c>
      <c r="H86" s="174" t="s">
        <v>31</v>
      </c>
      <c r="I86" s="174" t="s">
        <v>31</v>
      </c>
      <c r="J86" s="175" t="s">
        <v>31</v>
      </c>
      <c r="K86" s="174" t="s">
        <v>31</v>
      </c>
      <c r="L86" s="175">
        <v>102.72</v>
      </c>
      <c r="M86" s="161" t="s">
        <v>31</v>
      </c>
      <c r="N86" s="176" t="s">
        <v>31</v>
      </c>
      <c r="V86" s="137" t="s">
        <v>252</v>
      </c>
    </row>
    <row r="87" spans="1:22" s="132" customFormat="1" ht="22.5" x14ac:dyDescent="0.2">
      <c r="A87" s="157" t="s">
        <v>295</v>
      </c>
      <c r="B87" s="158" t="s">
        <v>3739</v>
      </c>
      <c r="C87" s="917" t="s">
        <v>3740</v>
      </c>
      <c r="D87" s="917"/>
      <c r="E87" s="917"/>
      <c r="F87" s="159" t="s">
        <v>178</v>
      </c>
      <c r="G87" s="159" t="s">
        <v>31</v>
      </c>
      <c r="H87" s="159" t="s">
        <v>31</v>
      </c>
      <c r="I87" s="159" t="s">
        <v>238</v>
      </c>
      <c r="J87" s="160" t="s">
        <v>31</v>
      </c>
      <c r="K87" s="159" t="s">
        <v>31</v>
      </c>
      <c r="L87" s="160" t="s">
        <v>31</v>
      </c>
      <c r="M87" s="161" t="s">
        <v>31</v>
      </c>
      <c r="N87" s="162" t="s">
        <v>31</v>
      </c>
      <c r="Q87" s="137" t="s">
        <v>3740</v>
      </c>
    </row>
    <row r="88" spans="1:22" s="132" customFormat="1" ht="33.75" x14ac:dyDescent="0.2">
      <c r="A88" s="165"/>
      <c r="B88" s="166" t="s">
        <v>518</v>
      </c>
      <c r="C88" s="904" t="s">
        <v>2892</v>
      </c>
      <c r="D88" s="904"/>
      <c r="E88" s="904"/>
      <c r="F88" s="904"/>
      <c r="G88" s="904"/>
      <c r="H88" s="904"/>
      <c r="I88" s="904"/>
      <c r="J88" s="904"/>
      <c r="K88" s="904"/>
      <c r="L88" s="904"/>
      <c r="M88" s="904"/>
      <c r="N88" s="912"/>
      <c r="R88" s="137" t="s">
        <v>2892</v>
      </c>
    </row>
    <row r="89" spans="1:22" s="132" customFormat="1" ht="22.5" x14ac:dyDescent="0.2">
      <c r="A89" s="165"/>
      <c r="B89" s="166" t="s">
        <v>3611</v>
      </c>
      <c r="C89" s="904" t="s">
        <v>3612</v>
      </c>
      <c r="D89" s="904"/>
      <c r="E89" s="904"/>
      <c r="F89" s="904"/>
      <c r="G89" s="904"/>
      <c r="H89" s="904"/>
      <c r="I89" s="904"/>
      <c r="J89" s="904"/>
      <c r="K89" s="904"/>
      <c r="L89" s="904"/>
      <c r="M89" s="904"/>
      <c r="N89" s="912"/>
      <c r="R89" s="137" t="s">
        <v>3612</v>
      </c>
    </row>
    <row r="90" spans="1:22" s="132" customFormat="1" x14ac:dyDescent="0.2">
      <c r="A90" s="165"/>
      <c r="B90" s="166" t="s">
        <v>31</v>
      </c>
      <c r="C90" s="904" t="s">
        <v>3613</v>
      </c>
      <c r="D90" s="904"/>
      <c r="E90" s="904"/>
      <c r="F90" s="904"/>
      <c r="G90" s="904"/>
      <c r="H90" s="904"/>
      <c r="I90" s="904"/>
      <c r="J90" s="904"/>
      <c r="K90" s="904"/>
      <c r="L90" s="904"/>
      <c r="M90" s="904"/>
      <c r="N90" s="912"/>
      <c r="R90" s="137" t="s">
        <v>3613</v>
      </c>
    </row>
    <row r="91" spans="1:22" s="132" customFormat="1" x14ac:dyDescent="0.2">
      <c r="A91" s="167"/>
      <c r="B91" s="166" t="s">
        <v>225</v>
      </c>
      <c r="C91" s="904" t="s">
        <v>255</v>
      </c>
      <c r="D91" s="904"/>
      <c r="E91" s="904"/>
      <c r="F91" s="168" t="s">
        <v>31</v>
      </c>
      <c r="G91" s="168" t="s">
        <v>31</v>
      </c>
      <c r="H91" s="168" t="s">
        <v>31</v>
      </c>
      <c r="I91" s="168" t="s">
        <v>31</v>
      </c>
      <c r="J91" s="169">
        <v>98.92</v>
      </c>
      <c r="K91" s="168" t="s">
        <v>1498</v>
      </c>
      <c r="L91" s="169">
        <v>237.41</v>
      </c>
      <c r="M91" s="170" t="s">
        <v>31</v>
      </c>
      <c r="N91" s="171" t="s">
        <v>31</v>
      </c>
      <c r="S91" s="137" t="s">
        <v>255</v>
      </c>
    </row>
    <row r="92" spans="1:22" s="132" customFormat="1" x14ac:dyDescent="0.2">
      <c r="A92" s="167"/>
      <c r="B92" s="166" t="s">
        <v>31</v>
      </c>
      <c r="C92" s="904" t="s">
        <v>258</v>
      </c>
      <c r="D92" s="904"/>
      <c r="E92" s="904"/>
      <c r="F92" s="168" t="s">
        <v>241</v>
      </c>
      <c r="G92" s="168" t="s">
        <v>3741</v>
      </c>
      <c r="H92" s="168" t="s">
        <v>1498</v>
      </c>
      <c r="I92" s="168" t="s">
        <v>1540</v>
      </c>
      <c r="J92" s="169" t="s">
        <v>31</v>
      </c>
      <c r="K92" s="168" t="s">
        <v>31</v>
      </c>
      <c r="L92" s="169" t="s">
        <v>31</v>
      </c>
      <c r="M92" s="170" t="s">
        <v>31</v>
      </c>
      <c r="N92" s="171" t="s">
        <v>31</v>
      </c>
      <c r="T92" s="137" t="s">
        <v>258</v>
      </c>
    </row>
    <row r="93" spans="1:22" s="132" customFormat="1" x14ac:dyDescent="0.2">
      <c r="A93" s="167"/>
      <c r="B93" s="166" t="s">
        <v>31</v>
      </c>
      <c r="C93" s="917" t="s">
        <v>244</v>
      </c>
      <c r="D93" s="917"/>
      <c r="E93" s="917"/>
      <c r="F93" s="159" t="s">
        <v>31</v>
      </c>
      <c r="G93" s="159" t="s">
        <v>31</v>
      </c>
      <c r="H93" s="159" t="s">
        <v>31</v>
      </c>
      <c r="I93" s="159" t="s">
        <v>31</v>
      </c>
      <c r="J93" s="160">
        <v>98.92</v>
      </c>
      <c r="K93" s="159" t="s">
        <v>31</v>
      </c>
      <c r="L93" s="160">
        <v>237.41</v>
      </c>
      <c r="M93" s="161" t="s">
        <v>31</v>
      </c>
      <c r="N93" s="162" t="s">
        <v>31</v>
      </c>
      <c r="U93" s="137" t="s">
        <v>244</v>
      </c>
    </row>
    <row r="94" spans="1:22" s="132" customFormat="1" x14ac:dyDescent="0.2">
      <c r="A94" s="167"/>
      <c r="B94" s="166" t="s">
        <v>31</v>
      </c>
      <c r="C94" s="904" t="s">
        <v>245</v>
      </c>
      <c r="D94" s="904"/>
      <c r="E94" s="904"/>
      <c r="F94" s="168" t="s">
        <v>31</v>
      </c>
      <c r="G94" s="168" t="s">
        <v>31</v>
      </c>
      <c r="H94" s="168" t="s">
        <v>31</v>
      </c>
      <c r="I94" s="168" t="s">
        <v>31</v>
      </c>
      <c r="J94" s="169" t="s">
        <v>31</v>
      </c>
      <c r="K94" s="168" t="s">
        <v>31</v>
      </c>
      <c r="L94" s="169">
        <v>237.41</v>
      </c>
      <c r="M94" s="170" t="s">
        <v>31</v>
      </c>
      <c r="N94" s="171" t="s">
        <v>31</v>
      </c>
      <c r="T94" s="137" t="s">
        <v>245</v>
      </c>
    </row>
    <row r="95" spans="1:22" s="132" customFormat="1" ht="22.5" x14ac:dyDescent="0.2">
      <c r="A95" s="167"/>
      <c r="B95" s="166" t="s">
        <v>3615</v>
      </c>
      <c r="C95" s="904" t="s">
        <v>3616</v>
      </c>
      <c r="D95" s="904"/>
      <c r="E95" s="904"/>
      <c r="F95" s="168" t="s">
        <v>144</v>
      </c>
      <c r="G95" s="168" t="s">
        <v>554</v>
      </c>
      <c r="H95" s="168" t="s">
        <v>31</v>
      </c>
      <c r="I95" s="168" t="s">
        <v>554</v>
      </c>
      <c r="J95" s="169" t="s">
        <v>31</v>
      </c>
      <c r="K95" s="168" t="s">
        <v>31</v>
      </c>
      <c r="L95" s="169">
        <v>154.32</v>
      </c>
      <c r="M95" s="170" t="s">
        <v>31</v>
      </c>
      <c r="N95" s="171" t="s">
        <v>31</v>
      </c>
      <c r="T95" s="137" t="s">
        <v>3616</v>
      </c>
    </row>
    <row r="96" spans="1:22" s="132" customFormat="1" ht="22.5" x14ac:dyDescent="0.2">
      <c r="A96" s="167"/>
      <c r="B96" s="166" t="s">
        <v>3617</v>
      </c>
      <c r="C96" s="904" t="s">
        <v>3618</v>
      </c>
      <c r="D96" s="904"/>
      <c r="E96" s="904"/>
      <c r="F96" s="168" t="s">
        <v>144</v>
      </c>
      <c r="G96" s="168" t="s">
        <v>1390</v>
      </c>
      <c r="H96" s="168" t="s">
        <v>31</v>
      </c>
      <c r="I96" s="168" t="s">
        <v>1390</v>
      </c>
      <c r="J96" s="169" t="s">
        <v>31</v>
      </c>
      <c r="K96" s="168" t="s">
        <v>31</v>
      </c>
      <c r="L96" s="169">
        <v>94.96</v>
      </c>
      <c r="M96" s="170" t="s">
        <v>31</v>
      </c>
      <c r="N96" s="171" t="s">
        <v>31</v>
      </c>
      <c r="T96" s="137" t="s">
        <v>3618</v>
      </c>
    </row>
    <row r="97" spans="1:22" s="132" customFormat="1" x14ac:dyDescent="0.2">
      <c r="A97" s="172"/>
      <c r="B97" s="173"/>
      <c r="C97" s="918" t="s">
        <v>252</v>
      </c>
      <c r="D97" s="918"/>
      <c r="E97" s="918"/>
      <c r="F97" s="174" t="s">
        <v>31</v>
      </c>
      <c r="G97" s="174" t="s">
        <v>31</v>
      </c>
      <c r="H97" s="174" t="s">
        <v>31</v>
      </c>
      <c r="I97" s="174" t="s">
        <v>31</v>
      </c>
      <c r="J97" s="175" t="s">
        <v>31</v>
      </c>
      <c r="K97" s="174" t="s">
        <v>31</v>
      </c>
      <c r="L97" s="175">
        <v>486.69</v>
      </c>
      <c r="M97" s="161" t="s">
        <v>31</v>
      </c>
      <c r="N97" s="176" t="s">
        <v>31</v>
      </c>
      <c r="V97" s="137" t="s">
        <v>252</v>
      </c>
    </row>
    <row r="98" spans="1:22" s="132" customFormat="1" ht="33.75" x14ac:dyDescent="0.2">
      <c r="A98" s="157" t="s">
        <v>304</v>
      </c>
      <c r="B98" s="158" t="s">
        <v>3742</v>
      </c>
      <c r="C98" s="917" t="s">
        <v>3743</v>
      </c>
      <c r="D98" s="917"/>
      <c r="E98" s="917"/>
      <c r="F98" s="159" t="s">
        <v>178</v>
      </c>
      <c r="G98" s="159" t="s">
        <v>31</v>
      </c>
      <c r="H98" s="159" t="s">
        <v>31</v>
      </c>
      <c r="I98" s="159" t="s">
        <v>225</v>
      </c>
      <c r="J98" s="160" t="s">
        <v>31</v>
      </c>
      <c r="K98" s="159" t="s">
        <v>31</v>
      </c>
      <c r="L98" s="160" t="s">
        <v>31</v>
      </c>
      <c r="M98" s="161" t="s">
        <v>31</v>
      </c>
      <c r="N98" s="162" t="s">
        <v>31</v>
      </c>
      <c r="Q98" s="137" t="s">
        <v>3743</v>
      </c>
    </row>
    <row r="99" spans="1:22" s="132" customFormat="1" ht="33.75" x14ac:dyDescent="0.2">
      <c r="A99" s="165"/>
      <c r="B99" s="166" t="s">
        <v>518</v>
      </c>
      <c r="C99" s="904" t="s">
        <v>2892</v>
      </c>
      <c r="D99" s="904"/>
      <c r="E99" s="904"/>
      <c r="F99" s="904"/>
      <c r="G99" s="904"/>
      <c r="H99" s="904"/>
      <c r="I99" s="904"/>
      <c r="J99" s="904"/>
      <c r="K99" s="904"/>
      <c r="L99" s="904"/>
      <c r="M99" s="904"/>
      <c r="N99" s="912"/>
      <c r="R99" s="137" t="s">
        <v>2892</v>
      </c>
    </row>
    <row r="100" spans="1:22" s="132" customFormat="1" ht="22.5" x14ac:dyDescent="0.2">
      <c r="A100" s="165"/>
      <c r="B100" s="166" t="s">
        <v>3611</v>
      </c>
      <c r="C100" s="904" t="s">
        <v>3612</v>
      </c>
      <c r="D100" s="904"/>
      <c r="E100" s="904"/>
      <c r="F100" s="904"/>
      <c r="G100" s="904"/>
      <c r="H100" s="904"/>
      <c r="I100" s="904"/>
      <c r="J100" s="904"/>
      <c r="K100" s="904"/>
      <c r="L100" s="904"/>
      <c r="M100" s="904"/>
      <c r="N100" s="912"/>
      <c r="R100" s="137" t="s">
        <v>3612</v>
      </c>
    </row>
    <row r="101" spans="1:22" s="132" customFormat="1" x14ac:dyDescent="0.2">
      <c r="A101" s="165"/>
      <c r="B101" s="166" t="s">
        <v>31</v>
      </c>
      <c r="C101" s="904" t="s">
        <v>3613</v>
      </c>
      <c r="D101" s="904"/>
      <c r="E101" s="904"/>
      <c r="F101" s="904"/>
      <c r="G101" s="904"/>
      <c r="H101" s="904"/>
      <c r="I101" s="904"/>
      <c r="J101" s="904"/>
      <c r="K101" s="904"/>
      <c r="L101" s="904"/>
      <c r="M101" s="904"/>
      <c r="N101" s="912"/>
      <c r="R101" s="137" t="s">
        <v>3613</v>
      </c>
    </row>
    <row r="102" spans="1:22" s="132" customFormat="1" x14ac:dyDescent="0.2">
      <c r="A102" s="167"/>
      <c r="B102" s="166" t="s">
        <v>225</v>
      </c>
      <c r="C102" s="904" t="s">
        <v>255</v>
      </c>
      <c r="D102" s="904"/>
      <c r="E102" s="904"/>
      <c r="F102" s="168" t="s">
        <v>31</v>
      </c>
      <c r="G102" s="168" t="s">
        <v>31</v>
      </c>
      <c r="H102" s="168" t="s">
        <v>31</v>
      </c>
      <c r="I102" s="168" t="s">
        <v>31</v>
      </c>
      <c r="J102" s="169">
        <v>263.77999999999997</v>
      </c>
      <c r="K102" s="168" t="s">
        <v>1498</v>
      </c>
      <c r="L102" s="169">
        <v>211.02</v>
      </c>
      <c r="M102" s="170" t="s">
        <v>31</v>
      </c>
      <c r="N102" s="171" t="s">
        <v>31</v>
      </c>
      <c r="S102" s="137" t="s">
        <v>255</v>
      </c>
    </row>
    <row r="103" spans="1:22" s="132" customFormat="1" x14ac:dyDescent="0.2">
      <c r="A103" s="167"/>
      <c r="B103" s="166" t="s">
        <v>31</v>
      </c>
      <c r="C103" s="904" t="s">
        <v>258</v>
      </c>
      <c r="D103" s="904"/>
      <c r="E103" s="904"/>
      <c r="F103" s="168" t="s">
        <v>241</v>
      </c>
      <c r="G103" s="168" t="s">
        <v>409</v>
      </c>
      <c r="H103" s="168" t="s">
        <v>1498</v>
      </c>
      <c r="I103" s="168" t="s">
        <v>3744</v>
      </c>
      <c r="J103" s="169" t="s">
        <v>31</v>
      </c>
      <c r="K103" s="168" t="s">
        <v>31</v>
      </c>
      <c r="L103" s="169" t="s">
        <v>31</v>
      </c>
      <c r="M103" s="170" t="s">
        <v>31</v>
      </c>
      <c r="N103" s="171" t="s">
        <v>31</v>
      </c>
      <c r="T103" s="137" t="s">
        <v>258</v>
      </c>
    </row>
    <row r="104" spans="1:22" s="132" customFormat="1" x14ac:dyDescent="0.2">
      <c r="A104" s="167"/>
      <c r="B104" s="166" t="s">
        <v>31</v>
      </c>
      <c r="C104" s="917" t="s">
        <v>244</v>
      </c>
      <c r="D104" s="917"/>
      <c r="E104" s="917"/>
      <c r="F104" s="159" t="s">
        <v>31</v>
      </c>
      <c r="G104" s="159" t="s">
        <v>31</v>
      </c>
      <c r="H104" s="159" t="s">
        <v>31</v>
      </c>
      <c r="I104" s="159" t="s">
        <v>31</v>
      </c>
      <c r="J104" s="160">
        <v>263.77999999999997</v>
      </c>
      <c r="K104" s="159" t="s">
        <v>31</v>
      </c>
      <c r="L104" s="160">
        <v>211.02</v>
      </c>
      <c r="M104" s="161" t="s">
        <v>31</v>
      </c>
      <c r="N104" s="162" t="s">
        <v>31</v>
      </c>
      <c r="U104" s="137" t="s">
        <v>244</v>
      </c>
    </row>
    <row r="105" spans="1:22" s="132" customFormat="1" x14ac:dyDescent="0.2">
      <c r="A105" s="167"/>
      <c r="B105" s="166" t="s">
        <v>31</v>
      </c>
      <c r="C105" s="904" t="s">
        <v>245</v>
      </c>
      <c r="D105" s="904"/>
      <c r="E105" s="904"/>
      <c r="F105" s="168" t="s">
        <v>31</v>
      </c>
      <c r="G105" s="168" t="s">
        <v>31</v>
      </c>
      <c r="H105" s="168" t="s">
        <v>31</v>
      </c>
      <c r="I105" s="168" t="s">
        <v>31</v>
      </c>
      <c r="J105" s="169" t="s">
        <v>31</v>
      </c>
      <c r="K105" s="168" t="s">
        <v>31</v>
      </c>
      <c r="L105" s="169">
        <v>211.02</v>
      </c>
      <c r="M105" s="170" t="s">
        <v>31</v>
      </c>
      <c r="N105" s="171" t="s">
        <v>31</v>
      </c>
      <c r="T105" s="137" t="s">
        <v>245</v>
      </c>
    </row>
    <row r="106" spans="1:22" s="132" customFormat="1" ht="22.5" x14ac:dyDescent="0.2">
      <c r="A106" s="167"/>
      <c r="B106" s="166" t="s">
        <v>3615</v>
      </c>
      <c r="C106" s="904" t="s">
        <v>3616</v>
      </c>
      <c r="D106" s="904"/>
      <c r="E106" s="904"/>
      <c r="F106" s="168" t="s">
        <v>144</v>
      </c>
      <c r="G106" s="168" t="s">
        <v>554</v>
      </c>
      <c r="H106" s="168" t="s">
        <v>31</v>
      </c>
      <c r="I106" s="168" t="s">
        <v>554</v>
      </c>
      <c r="J106" s="169" t="s">
        <v>31</v>
      </c>
      <c r="K106" s="168" t="s">
        <v>31</v>
      </c>
      <c r="L106" s="169">
        <v>137.16</v>
      </c>
      <c r="M106" s="170" t="s">
        <v>31</v>
      </c>
      <c r="N106" s="171" t="s">
        <v>31</v>
      </c>
      <c r="T106" s="137" t="s">
        <v>3616</v>
      </c>
    </row>
    <row r="107" spans="1:22" s="132" customFormat="1" ht="22.5" x14ac:dyDescent="0.2">
      <c r="A107" s="167"/>
      <c r="B107" s="166" t="s">
        <v>3617</v>
      </c>
      <c r="C107" s="904" t="s">
        <v>3618</v>
      </c>
      <c r="D107" s="904"/>
      <c r="E107" s="904"/>
      <c r="F107" s="168" t="s">
        <v>144</v>
      </c>
      <c r="G107" s="168" t="s">
        <v>1390</v>
      </c>
      <c r="H107" s="168" t="s">
        <v>31</v>
      </c>
      <c r="I107" s="168" t="s">
        <v>1390</v>
      </c>
      <c r="J107" s="169" t="s">
        <v>31</v>
      </c>
      <c r="K107" s="168" t="s">
        <v>31</v>
      </c>
      <c r="L107" s="169">
        <v>84.41</v>
      </c>
      <c r="M107" s="170" t="s">
        <v>31</v>
      </c>
      <c r="N107" s="171" t="s">
        <v>31</v>
      </c>
      <c r="T107" s="137" t="s">
        <v>3618</v>
      </c>
    </row>
    <row r="108" spans="1:22" s="132" customFormat="1" x14ac:dyDescent="0.2">
      <c r="A108" s="172"/>
      <c r="B108" s="173"/>
      <c r="C108" s="918" t="s">
        <v>252</v>
      </c>
      <c r="D108" s="918"/>
      <c r="E108" s="918"/>
      <c r="F108" s="174" t="s">
        <v>31</v>
      </c>
      <c r="G108" s="174" t="s">
        <v>31</v>
      </c>
      <c r="H108" s="174" t="s">
        <v>31</v>
      </c>
      <c r="I108" s="174" t="s">
        <v>31</v>
      </c>
      <c r="J108" s="175" t="s">
        <v>31</v>
      </c>
      <c r="K108" s="174" t="s">
        <v>31</v>
      </c>
      <c r="L108" s="175">
        <v>432.59</v>
      </c>
      <c r="M108" s="161" t="s">
        <v>31</v>
      </c>
      <c r="N108" s="176" t="s">
        <v>31</v>
      </c>
      <c r="V108" s="137" t="s">
        <v>252</v>
      </c>
    </row>
    <row r="109" spans="1:22" s="132" customFormat="1" ht="45" x14ac:dyDescent="0.2">
      <c r="A109" s="157" t="s">
        <v>309</v>
      </c>
      <c r="B109" s="158" t="s">
        <v>3609</v>
      </c>
      <c r="C109" s="917" t="s">
        <v>3610</v>
      </c>
      <c r="D109" s="917"/>
      <c r="E109" s="917"/>
      <c r="F109" s="159" t="s">
        <v>178</v>
      </c>
      <c r="G109" s="159" t="s">
        <v>31</v>
      </c>
      <c r="H109" s="159" t="s">
        <v>31</v>
      </c>
      <c r="I109" s="159" t="s">
        <v>235</v>
      </c>
      <c r="J109" s="160" t="s">
        <v>31</v>
      </c>
      <c r="K109" s="159" t="s">
        <v>31</v>
      </c>
      <c r="L109" s="160" t="s">
        <v>31</v>
      </c>
      <c r="M109" s="161" t="s">
        <v>31</v>
      </c>
      <c r="N109" s="162" t="s">
        <v>31</v>
      </c>
      <c r="Q109" s="137" t="s">
        <v>3610</v>
      </c>
    </row>
    <row r="110" spans="1:22" s="132" customFormat="1" ht="33.75" x14ac:dyDescent="0.2">
      <c r="A110" s="165"/>
      <c r="B110" s="166" t="s">
        <v>518</v>
      </c>
      <c r="C110" s="904" t="s">
        <v>2892</v>
      </c>
      <c r="D110" s="904"/>
      <c r="E110" s="904"/>
      <c r="F110" s="904"/>
      <c r="G110" s="904"/>
      <c r="H110" s="904"/>
      <c r="I110" s="904"/>
      <c r="J110" s="904"/>
      <c r="K110" s="904"/>
      <c r="L110" s="904"/>
      <c r="M110" s="904"/>
      <c r="N110" s="912"/>
      <c r="R110" s="137" t="s">
        <v>2892</v>
      </c>
    </row>
    <row r="111" spans="1:22" s="132" customFormat="1" ht="22.5" x14ac:dyDescent="0.2">
      <c r="A111" s="165"/>
      <c r="B111" s="166" t="s">
        <v>3611</v>
      </c>
      <c r="C111" s="904" t="s">
        <v>3612</v>
      </c>
      <c r="D111" s="904"/>
      <c r="E111" s="904"/>
      <c r="F111" s="904"/>
      <c r="G111" s="904"/>
      <c r="H111" s="904"/>
      <c r="I111" s="904"/>
      <c r="J111" s="904"/>
      <c r="K111" s="904"/>
      <c r="L111" s="904"/>
      <c r="M111" s="904"/>
      <c r="N111" s="912"/>
      <c r="R111" s="137" t="s">
        <v>3612</v>
      </c>
    </row>
    <row r="112" spans="1:22" s="132" customFormat="1" x14ac:dyDescent="0.2">
      <c r="A112" s="165"/>
      <c r="B112" s="166" t="s">
        <v>31</v>
      </c>
      <c r="C112" s="904" t="s">
        <v>3613</v>
      </c>
      <c r="D112" s="904"/>
      <c r="E112" s="904"/>
      <c r="F112" s="904"/>
      <c r="G112" s="904"/>
      <c r="H112" s="904"/>
      <c r="I112" s="904"/>
      <c r="J112" s="904"/>
      <c r="K112" s="904"/>
      <c r="L112" s="904"/>
      <c r="M112" s="904"/>
      <c r="N112" s="912"/>
      <c r="R112" s="137" t="s">
        <v>3613</v>
      </c>
    </row>
    <row r="113" spans="1:22" s="132" customFormat="1" x14ac:dyDescent="0.2">
      <c r="A113" s="167"/>
      <c r="B113" s="166" t="s">
        <v>225</v>
      </c>
      <c r="C113" s="904" t="s">
        <v>255</v>
      </c>
      <c r="D113" s="904"/>
      <c r="E113" s="904"/>
      <c r="F113" s="168" t="s">
        <v>31</v>
      </c>
      <c r="G113" s="168" t="s">
        <v>31</v>
      </c>
      <c r="H113" s="168" t="s">
        <v>31</v>
      </c>
      <c r="I113" s="168" t="s">
        <v>31</v>
      </c>
      <c r="J113" s="169">
        <v>33.83</v>
      </c>
      <c r="K113" s="168" t="s">
        <v>1498</v>
      </c>
      <c r="L113" s="169">
        <v>54.13</v>
      </c>
      <c r="M113" s="170" t="s">
        <v>31</v>
      </c>
      <c r="N113" s="171" t="s">
        <v>31</v>
      </c>
      <c r="S113" s="137" t="s">
        <v>255</v>
      </c>
    </row>
    <row r="114" spans="1:22" s="132" customFormat="1" x14ac:dyDescent="0.2">
      <c r="A114" s="167"/>
      <c r="B114" s="166" t="s">
        <v>31</v>
      </c>
      <c r="C114" s="904" t="s">
        <v>258</v>
      </c>
      <c r="D114" s="904"/>
      <c r="E114" s="904"/>
      <c r="F114" s="168" t="s">
        <v>241</v>
      </c>
      <c r="G114" s="168" t="s">
        <v>986</v>
      </c>
      <c r="H114" s="168" t="s">
        <v>1498</v>
      </c>
      <c r="I114" s="168" t="s">
        <v>962</v>
      </c>
      <c r="J114" s="169" t="s">
        <v>31</v>
      </c>
      <c r="K114" s="168" t="s">
        <v>31</v>
      </c>
      <c r="L114" s="169" t="s">
        <v>31</v>
      </c>
      <c r="M114" s="170" t="s">
        <v>31</v>
      </c>
      <c r="N114" s="171" t="s">
        <v>31</v>
      </c>
      <c r="T114" s="137" t="s">
        <v>258</v>
      </c>
    </row>
    <row r="115" spans="1:22" s="132" customFormat="1" x14ac:dyDescent="0.2">
      <c r="A115" s="167"/>
      <c r="B115" s="166" t="s">
        <v>31</v>
      </c>
      <c r="C115" s="917" t="s">
        <v>244</v>
      </c>
      <c r="D115" s="917"/>
      <c r="E115" s="917"/>
      <c r="F115" s="159" t="s">
        <v>31</v>
      </c>
      <c r="G115" s="159" t="s">
        <v>31</v>
      </c>
      <c r="H115" s="159" t="s">
        <v>31</v>
      </c>
      <c r="I115" s="159" t="s">
        <v>31</v>
      </c>
      <c r="J115" s="160">
        <v>33.83</v>
      </c>
      <c r="K115" s="159" t="s">
        <v>31</v>
      </c>
      <c r="L115" s="160">
        <v>54.13</v>
      </c>
      <c r="M115" s="161" t="s">
        <v>31</v>
      </c>
      <c r="N115" s="162" t="s">
        <v>31</v>
      </c>
      <c r="U115" s="137" t="s">
        <v>244</v>
      </c>
    </row>
    <row r="116" spans="1:22" s="132" customFormat="1" x14ac:dyDescent="0.2">
      <c r="A116" s="167"/>
      <c r="B116" s="166" t="s">
        <v>31</v>
      </c>
      <c r="C116" s="904" t="s">
        <v>245</v>
      </c>
      <c r="D116" s="904"/>
      <c r="E116" s="904"/>
      <c r="F116" s="168" t="s">
        <v>31</v>
      </c>
      <c r="G116" s="168" t="s">
        <v>31</v>
      </c>
      <c r="H116" s="168" t="s">
        <v>31</v>
      </c>
      <c r="I116" s="168" t="s">
        <v>31</v>
      </c>
      <c r="J116" s="169" t="s">
        <v>31</v>
      </c>
      <c r="K116" s="168" t="s">
        <v>31</v>
      </c>
      <c r="L116" s="169">
        <v>54.13</v>
      </c>
      <c r="M116" s="170" t="s">
        <v>31</v>
      </c>
      <c r="N116" s="171" t="s">
        <v>31</v>
      </c>
      <c r="T116" s="137" t="s">
        <v>245</v>
      </c>
    </row>
    <row r="117" spans="1:22" s="132" customFormat="1" ht="22.5" x14ac:dyDescent="0.2">
      <c r="A117" s="167"/>
      <c r="B117" s="166" t="s">
        <v>3615</v>
      </c>
      <c r="C117" s="904" t="s">
        <v>3616</v>
      </c>
      <c r="D117" s="904"/>
      <c r="E117" s="904"/>
      <c r="F117" s="168" t="s">
        <v>144</v>
      </c>
      <c r="G117" s="168" t="s">
        <v>554</v>
      </c>
      <c r="H117" s="168" t="s">
        <v>31</v>
      </c>
      <c r="I117" s="168" t="s">
        <v>554</v>
      </c>
      <c r="J117" s="169" t="s">
        <v>31</v>
      </c>
      <c r="K117" s="168" t="s">
        <v>31</v>
      </c>
      <c r="L117" s="169">
        <v>35.18</v>
      </c>
      <c r="M117" s="170" t="s">
        <v>31</v>
      </c>
      <c r="N117" s="171" t="s">
        <v>31</v>
      </c>
      <c r="T117" s="137" t="s">
        <v>3616</v>
      </c>
    </row>
    <row r="118" spans="1:22" s="132" customFormat="1" ht="22.5" x14ac:dyDescent="0.2">
      <c r="A118" s="167"/>
      <c r="B118" s="166" t="s">
        <v>3617</v>
      </c>
      <c r="C118" s="904" t="s">
        <v>3618</v>
      </c>
      <c r="D118" s="904"/>
      <c r="E118" s="904"/>
      <c r="F118" s="168" t="s">
        <v>144</v>
      </c>
      <c r="G118" s="168" t="s">
        <v>1390</v>
      </c>
      <c r="H118" s="168" t="s">
        <v>31</v>
      </c>
      <c r="I118" s="168" t="s">
        <v>1390</v>
      </c>
      <c r="J118" s="169" t="s">
        <v>31</v>
      </c>
      <c r="K118" s="168" t="s">
        <v>31</v>
      </c>
      <c r="L118" s="169">
        <v>21.65</v>
      </c>
      <c r="M118" s="170" t="s">
        <v>31</v>
      </c>
      <c r="N118" s="171" t="s">
        <v>31</v>
      </c>
      <c r="T118" s="137" t="s">
        <v>3618</v>
      </c>
    </row>
    <row r="119" spans="1:22" s="132" customFormat="1" x14ac:dyDescent="0.2">
      <c r="A119" s="172"/>
      <c r="B119" s="173"/>
      <c r="C119" s="918" t="s">
        <v>252</v>
      </c>
      <c r="D119" s="918"/>
      <c r="E119" s="918"/>
      <c r="F119" s="174" t="s">
        <v>31</v>
      </c>
      <c r="G119" s="174" t="s">
        <v>31</v>
      </c>
      <c r="H119" s="174" t="s">
        <v>31</v>
      </c>
      <c r="I119" s="174" t="s">
        <v>31</v>
      </c>
      <c r="J119" s="175" t="s">
        <v>31</v>
      </c>
      <c r="K119" s="174" t="s">
        <v>31</v>
      </c>
      <c r="L119" s="175">
        <v>110.96</v>
      </c>
      <c r="M119" s="161" t="s">
        <v>31</v>
      </c>
      <c r="N119" s="176" t="s">
        <v>31</v>
      </c>
      <c r="V119" s="137" t="s">
        <v>252</v>
      </c>
    </row>
    <row r="120" spans="1:22" s="132" customFormat="1" ht="45" x14ac:dyDescent="0.2">
      <c r="A120" s="157" t="s">
        <v>315</v>
      </c>
      <c r="B120" s="158" t="s">
        <v>3745</v>
      </c>
      <c r="C120" s="917" t="s">
        <v>3746</v>
      </c>
      <c r="D120" s="917"/>
      <c r="E120" s="917"/>
      <c r="F120" s="159" t="s">
        <v>178</v>
      </c>
      <c r="G120" s="159" t="s">
        <v>31</v>
      </c>
      <c r="H120" s="159" t="s">
        <v>31</v>
      </c>
      <c r="I120" s="159" t="s">
        <v>235</v>
      </c>
      <c r="J120" s="160" t="s">
        <v>31</v>
      </c>
      <c r="K120" s="159" t="s">
        <v>31</v>
      </c>
      <c r="L120" s="160" t="s">
        <v>31</v>
      </c>
      <c r="M120" s="161" t="s">
        <v>31</v>
      </c>
      <c r="N120" s="162" t="s">
        <v>31</v>
      </c>
      <c r="Q120" s="137" t="s">
        <v>3746</v>
      </c>
    </row>
    <row r="121" spans="1:22" s="132" customFormat="1" ht="33.75" x14ac:dyDescent="0.2">
      <c r="A121" s="165"/>
      <c r="B121" s="166" t="s">
        <v>518</v>
      </c>
      <c r="C121" s="904" t="s">
        <v>2892</v>
      </c>
      <c r="D121" s="904"/>
      <c r="E121" s="904"/>
      <c r="F121" s="904"/>
      <c r="G121" s="904"/>
      <c r="H121" s="904"/>
      <c r="I121" s="904"/>
      <c r="J121" s="904"/>
      <c r="K121" s="904"/>
      <c r="L121" s="904"/>
      <c r="M121" s="904"/>
      <c r="N121" s="912"/>
      <c r="R121" s="137" t="s">
        <v>2892</v>
      </c>
    </row>
    <row r="122" spans="1:22" s="132" customFormat="1" ht="22.5" x14ac:dyDescent="0.2">
      <c r="A122" s="165"/>
      <c r="B122" s="166" t="s">
        <v>3611</v>
      </c>
      <c r="C122" s="904" t="s">
        <v>3612</v>
      </c>
      <c r="D122" s="904"/>
      <c r="E122" s="904"/>
      <c r="F122" s="904"/>
      <c r="G122" s="904"/>
      <c r="H122" s="904"/>
      <c r="I122" s="904"/>
      <c r="J122" s="904"/>
      <c r="K122" s="904"/>
      <c r="L122" s="904"/>
      <c r="M122" s="904"/>
      <c r="N122" s="912"/>
      <c r="R122" s="137" t="s">
        <v>3612</v>
      </c>
    </row>
    <row r="123" spans="1:22" s="132" customFormat="1" x14ac:dyDescent="0.2">
      <c r="A123" s="165"/>
      <c r="B123" s="166" t="s">
        <v>31</v>
      </c>
      <c r="C123" s="904" t="s">
        <v>3613</v>
      </c>
      <c r="D123" s="904"/>
      <c r="E123" s="904"/>
      <c r="F123" s="904"/>
      <c r="G123" s="904"/>
      <c r="H123" s="904"/>
      <c r="I123" s="904"/>
      <c r="J123" s="904"/>
      <c r="K123" s="904"/>
      <c r="L123" s="904"/>
      <c r="M123" s="904"/>
      <c r="N123" s="912"/>
      <c r="R123" s="137" t="s">
        <v>3613</v>
      </c>
    </row>
    <row r="124" spans="1:22" s="132" customFormat="1" x14ac:dyDescent="0.2">
      <c r="A124" s="167"/>
      <c r="B124" s="166" t="s">
        <v>225</v>
      </c>
      <c r="C124" s="904" t="s">
        <v>255</v>
      </c>
      <c r="D124" s="904"/>
      <c r="E124" s="904"/>
      <c r="F124" s="168" t="s">
        <v>31</v>
      </c>
      <c r="G124" s="168" t="s">
        <v>31</v>
      </c>
      <c r="H124" s="168" t="s">
        <v>31</v>
      </c>
      <c r="I124" s="168" t="s">
        <v>31</v>
      </c>
      <c r="J124" s="169">
        <v>42.28</v>
      </c>
      <c r="K124" s="168" t="s">
        <v>1498</v>
      </c>
      <c r="L124" s="169">
        <v>67.650000000000006</v>
      </c>
      <c r="M124" s="170" t="s">
        <v>31</v>
      </c>
      <c r="N124" s="171" t="s">
        <v>31</v>
      </c>
      <c r="S124" s="137" t="s">
        <v>255</v>
      </c>
    </row>
    <row r="125" spans="1:22" s="132" customFormat="1" x14ac:dyDescent="0.2">
      <c r="A125" s="167"/>
      <c r="B125" s="166" t="s">
        <v>31</v>
      </c>
      <c r="C125" s="904" t="s">
        <v>258</v>
      </c>
      <c r="D125" s="904"/>
      <c r="E125" s="904"/>
      <c r="F125" s="168" t="s">
        <v>241</v>
      </c>
      <c r="G125" s="168" t="s">
        <v>987</v>
      </c>
      <c r="H125" s="168" t="s">
        <v>1498</v>
      </c>
      <c r="I125" s="168" t="s">
        <v>2384</v>
      </c>
      <c r="J125" s="169" t="s">
        <v>31</v>
      </c>
      <c r="K125" s="168" t="s">
        <v>31</v>
      </c>
      <c r="L125" s="169" t="s">
        <v>31</v>
      </c>
      <c r="M125" s="170" t="s">
        <v>31</v>
      </c>
      <c r="N125" s="171" t="s">
        <v>31</v>
      </c>
      <c r="T125" s="137" t="s">
        <v>258</v>
      </c>
    </row>
    <row r="126" spans="1:22" s="132" customFormat="1" x14ac:dyDescent="0.2">
      <c r="A126" s="167"/>
      <c r="B126" s="166" t="s">
        <v>31</v>
      </c>
      <c r="C126" s="917" t="s">
        <v>244</v>
      </c>
      <c r="D126" s="917"/>
      <c r="E126" s="917"/>
      <c r="F126" s="159" t="s">
        <v>31</v>
      </c>
      <c r="G126" s="159" t="s">
        <v>31</v>
      </c>
      <c r="H126" s="159" t="s">
        <v>31</v>
      </c>
      <c r="I126" s="159" t="s">
        <v>31</v>
      </c>
      <c r="J126" s="160">
        <v>42.28</v>
      </c>
      <c r="K126" s="159" t="s">
        <v>31</v>
      </c>
      <c r="L126" s="160">
        <v>67.650000000000006</v>
      </c>
      <c r="M126" s="161" t="s">
        <v>31</v>
      </c>
      <c r="N126" s="162" t="s">
        <v>31</v>
      </c>
      <c r="U126" s="137" t="s">
        <v>244</v>
      </c>
    </row>
    <row r="127" spans="1:22" s="132" customFormat="1" x14ac:dyDescent="0.2">
      <c r="A127" s="167"/>
      <c r="B127" s="166" t="s">
        <v>31</v>
      </c>
      <c r="C127" s="904" t="s">
        <v>245</v>
      </c>
      <c r="D127" s="904"/>
      <c r="E127" s="904"/>
      <c r="F127" s="168" t="s">
        <v>31</v>
      </c>
      <c r="G127" s="168" t="s">
        <v>31</v>
      </c>
      <c r="H127" s="168" t="s">
        <v>31</v>
      </c>
      <c r="I127" s="168" t="s">
        <v>31</v>
      </c>
      <c r="J127" s="169" t="s">
        <v>31</v>
      </c>
      <c r="K127" s="168" t="s">
        <v>31</v>
      </c>
      <c r="L127" s="169">
        <v>67.650000000000006</v>
      </c>
      <c r="M127" s="170" t="s">
        <v>31</v>
      </c>
      <c r="N127" s="171" t="s">
        <v>31</v>
      </c>
      <c r="T127" s="137" t="s">
        <v>245</v>
      </c>
    </row>
    <row r="128" spans="1:22" s="132" customFormat="1" ht="22.5" x14ac:dyDescent="0.2">
      <c r="A128" s="167"/>
      <c r="B128" s="166" t="s">
        <v>3615</v>
      </c>
      <c r="C128" s="904" t="s">
        <v>3616</v>
      </c>
      <c r="D128" s="904"/>
      <c r="E128" s="904"/>
      <c r="F128" s="168" t="s">
        <v>144</v>
      </c>
      <c r="G128" s="168" t="s">
        <v>554</v>
      </c>
      <c r="H128" s="168" t="s">
        <v>31</v>
      </c>
      <c r="I128" s="168" t="s">
        <v>554</v>
      </c>
      <c r="J128" s="169" t="s">
        <v>31</v>
      </c>
      <c r="K128" s="168" t="s">
        <v>31</v>
      </c>
      <c r="L128" s="169">
        <v>43.97</v>
      </c>
      <c r="M128" s="170" t="s">
        <v>31</v>
      </c>
      <c r="N128" s="171" t="s">
        <v>31</v>
      </c>
      <c r="T128" s="137" t="s">
        <v>3616</v>
      </c>
    </row>
    <row r="129" spans="1:22" s="132" customFormat="1" ht="22.5" x14ac:dyDescent="0.2">
      <c r="A129" s="167"/>
      <c r="B129" s="166" t="s">
        <v>3617</v>
      </c>
      <c r="C129" s="904" t="s">
        <v>3618</v>
      </c>
      <c r="D129" s="904"/>
      <c r="E129" s="904"/>
      <c r="F129" s="168" t="s">
        <v>144</v>
      </c>
      <c r="G129" s="168" t="s">
        <v>1390</v>
      </c>
      <c r="H129" s="168" t="s">
        <v>31</v>
      </c>
      <c r="I129" s="168" t="s">
        <v>1390</v>
      </c>
      <c r="J129" s="169" t="s">
        <v>31</v>
      </c>
      <c r="K129" s="168" t="s">
        <v>31</v>
      </c>
      <c r="L129" s="169">
        <v>27.06</v>
      </c>
      <c r="M129" s="170" t="s">
        <v>31</v>
      </c>
      <c r="N129" s="171" t="s">
        <v>31</v>
      </c>
      <c r="T129" s="137" t="s">
        <v>3618</v>
      </c>
    </row>
    <row r="130" spans="1:22" s="132" customFormat="1" x14ac:dyDescent="0.2">
      <c r="A130" s="172"/>
      <c r="B130" s="173"/>
      <c r="C130" s="918" t="s">
        <v>252</v>
      </c>
      <c r="D130" s="918"/>
      <c r="E130" s="918"/>
      <c r="F130" s="174" t="s">
        <v>31</v>
      </c>
      <c r="G130" s="174" t="s">
        <v>31</v>
      </c>
      <c r="H130" s="174" t="s">
        <v>31</v>
      </c>
      <c r="I130" s="174" t="s">
        <v>31</v>
      </c>
      <c r="J130" s="175" t="s">
        <v>31</v>
      </c>
      <c r="K130" s="174" t="s">
        <v>31</v>
      </c>
      <c r="L130" s="175">
        <v>138.68</v>
      </c>
      <c r="M130" s="161" t="s">
        <v>31</v>
      </c>
      <c r="N130" s="176" t="s">
        <v>31</v>
      </c>
      <c r="V130" s="137" t="s">
        <v>252</v>
      </c>
    </row>
    <row r="131" spans="1:22" s="132" customFormat="1" ht="22.5" x14ac:dyDescent="0.2">
      <c r="A131" s="157" t="s">
        <v>318</v>
      </c>
      <c r="B131" s="158" t="s">
        <v>3747</v>
      </c>
      <c r="C131" s="917" t="s">
        <v>3748</v>
      </c>
      <c r="D131" s="917"/>
      <c r="E131" s="917"/>
      <c r="F131" s="159" t="s">
        <v>3729</v>
      </c>
      <c r="G131" s="159" t="s">
        <v>31</v>
      </c>
      <c r="H131" s="159" t="s">
        <v>31</v>
      </c>
      <c r="I131" s="159" t="s">
        <v>256</v>
      </c>
      <c r="J131" s="160" t="s">
        <v>31</v>
      </c>
      <c r="K131" s="159" t="s">
        <v>31</v>
      </c>
      <c r="L131" s="160" t="s">
        <v>31</v>
      </c>
      <c r="M131" s="161" t="s">
        <v>31</v>
      </c>
      <c r="N131" s="162" t="s">
        <v>31</v>
      </c>
      <c r="Q131" s="137" t="s">
        <v>3748</v>
      </c>
    </row>
    <row r="132" spans="1:22" s="132" customFormat="1" ht="33.75" x14ac:dyDescent="0.2">
      <c r="A132" s="165"/>
      <c r="B132" s="166" t="s">
        <v>518</v>
      </c>
      <c r="C132" s="904" t="s">
        <v>2892</v>
      </c>
      <c r="D132" s="904"/>
      <c r="E132" s="904"/>
      <c r="F132" s="904"/>
      <c r="G132" s="904"/>
      <c r="H132" s="904"/>
      <c r="I132" s="904"/>
      <c r="J132" s="904"/>
      <c r="K132" s="904"/>
      <c r="L132" s="904"/>
      <c r="M132" s="904"/>
      <c r="N132" s="912"/>
      <c r="R132" s="137" t="s">
        <v>2892</v>
      </c>
    </row>
    <row r="133" spans="1:22" s="132" customFormat="1" ht="22.5" x14ac:dyDescent="0.2">
      <c r="A133" s="165"/>
      <c r="B133" s="166" t="s">
        <v>3611</v>
      </c>
      <c r="C133" s="904" t="s">
        <v>3612</v>
      </c>
      <c r="D133" s="904"/>
      <c r="E133" s="904"/>
      <c r="F133" s="904"/>
      <c r="G133" s="904"/>
      <c r="H133" s="904"/>
      <c r="I133" s="904"/>
      <c r="J133" s="904"/>
      <c r="K133" s="904"/>
      <c r="L133" s="904"/>
      <c r="M133" s="904"/>
      <c r="N133" s="912"/>
      <c r="R133" s="137" t="s">
        <v>3612</v>
      </c>
    </row>
    <row r="134" spans="1:22" s="132" customFormat="1" x14ac:dyDescent="0.2">
      <c r="A134" s="165"/>
      <c r="B134" s="166" t="s">
        <v>31</v>
      </c>
      <c r="C134" s="904" t="s">
        <v>3613</v>
      </c>
      <c r="D134" s="904"/>
      <c r="E134" s="904"/>
      <c r="F134" s="904"/>
      <c r="G134" s="904"/>
      <c r="H134" s="904"/>
      <c r="I134" s="904"/>
      <c r="J134" s="904"/>
      <c r="K134" s="904"/>
      <c r="L134" s="904"/>
      <c r="M134" s="904"/>
      <c r="N134" s="912"/>
      <c r="R134" s="137" t="s">
        <v>3613</v>
      </c>
    </row>
    <row r="135" spans="1:22" s="132" customFormat="1" x14ac:dyDescent="0.2">
      <c r="A135" s="167"/>
      <c r="B135" s="166" t="s">
        <v>225</v>
      </c>
      <c r="C135" s="904" t="s">
        <v>255</v>
      </c>
      <c r="D135" s="904"/>
      <c r="E135" s="904"/>
      <c r="F135" s="168" t="s">
        <v>31</v>
      </c>
      <c r="G135" s="168" t="s">
        <v>31</v>
      </c>
      <c r="H135" s="168" t="s">
        <v>31</v>
      </c>
      <c r="I135" s="168" t="s">
        <v>31</v>
      </c>
      <c r="J135" s="169">
        <v>19.63</v>
      </c>
      <c r="K135" s="168" t="s">
        <v>1498</v>
      </c>
      <c r="L135" s="169">
        <v>62.82</v>
      </c>
      <c r="M135" s="170" t="s">
        <v>31</v>
      </c>
      <c r="N135" s="171" t="s">
        <v>31</v>
      </c>
      <c r="S135" s="137" t="s">
        <v>255</v>
      </c>
    </row>
    <row r="136" spans="1:22" s="132" customFormat="1" x14ac:dyDescent="0.2">
      <c r="A136" s="167"/>
      <c r="B136" s="166" t="s">
        <v>31</v>
      </c>
      <c r="C136" s="904" t="s">
        <v>258</v>
      </c>
      <c r="D136" s="904"/>
      <c r="E136" s="904"/>
      <c r="F136" s="168" t="s">
        <v>241</v>
      </c>
      <c r="G136" s="168" t="s">
        <v>3367</v>
      </c>
      <c r="H136" s="168" t="s">
        <v>1498</v>
      </c>
      <c r="I136" s="168" t="s">
        <v>3684</v>
      </c>
      <c r="J136" s="169" t="s">
        <v>31</v>
      </c>
      <c r="K136" s="168" t="s">
        <v>31</v>
      </c>
      <c r="L136" s="169" t="s">
        <v>31</v>
      </c>
      <c r="M136" s="170" t="s">
        <v>31</v>
      </c>
      <c r="N136" s="171" t="s">
        <v>31</v>
      </c>
      <c r="T136" s="137" t="s">
        <v>258</v>
      </c>
    </row>
    <row r="137" spans="1:22" s="132" customFormat="1" x14ac:dyDescent="0.2">
      <c r="A137" s="167"/>
      <c r="B137" s="166" t="s">
        <v>31</v>
      </c>
      <c r="C137" s="917" t="s">
        <v>244</v>
      </c>
      <c r="D137" s="917"/>
      <c r="E137" s="917"/>
      <c r="F137" s="159" t="s">
        <v>31</v>
      </c>
      <c r="G137" s="159" t="s">
        <v>31</v>
      </c>
      <c r="H137" s="159" t="s">
        <v>31</v>
      </c>
      <c r="I137" s="159" t="s">
        <v>31</v>
      </c>
      <c r="J137" s="160">
        <v>19.63</v>
      </c>
      <c r="K137" s="159" t="s">
        <v>31</v>
      </c>
      <c r="L137" s="160">
        <v>62.82</v>
      </c>
      <c r="M137" s="161" t="s">
        <v>31</v>
      </c>
      <c r="N137" s="162" t="s">
        <v>31</v>
      </c>
      <c r="U137" s="137" t="s">
        <v>244</v>
      </c>
    </row>
    <row r="138" spans="1:22" s="132" customFormat="1" x14ac:dyDescent="0.2">
      <c r="A138" s="167"/>
      <c r="B138" s="166" t="s">
        <v>31</v>
      </c>
      <c r="C138" s="904" t="s">
        <v>245</v>
      </c>
      <c r="D138" s="904"/>
      <c r="E138" s="904"/>
      <c r="F138" s="168" t="s">
        <v>31</v>
      </c>
      <c r="G138" s="168" t="s">
        <v>31</v>
      </c>
      <c r="H138" s="168" t="s">
        <v>31</v>
      </c>
      <c r="I138" s="168" t="s">
        <v>31</v>
      </c>
      <c r="J138" s="169" t="s">
        <v>31</v>
      </c>
      <c r="K138" s="168" t="s">
        <v>31</v>
      </c>
      <c r="L138" s="169">
        <v>62.82</v>
      </c>
      <c r="M138" s="170" t="s">
        <v>31</v>
      </c>
      <c r="N138" s="171" t="s">
        <v>31</v>
      </c>
      <c r="T138" s="137" t="s">
        <v>245</v>
      </c>
    </row>
    <row r="139" spans="1:22" s="132" customFormat="1" ht="22.5" x14ac:dyDescent="0.2">
      <c r="A139" s="167"/>
      <c r="B139" s="166" t="s">
        <v>3615</v>
      </c>
      <c r="C139" s="904" t="s">
        <v>3616</v>
      </c>
      <c r="D139" s="904"/>
      <c r="E139" s="904"/>
      <c r="F139" s="168" t="s">
        <v>144</v>
      </c>
      <c r="G139" s="168" t="s">
        <v>554</v>
      </c>
      <c r="H139" s="168" t="s">
        <v>31</v>
      </c>
      <c r="I139" s="168" t="s">
        <v>554</v>
      </c>
      <c r="J139" s="169" t="s">
        <v>31</v>
      </c>
      <c r="K139" s="168" t="s">
        <v>31</v>
      </c>
      <c r="L139" s="169">
        <v>40.83</v>
      </c>
      <c r="M139" s="170" t="s">
        <v>31</v>
      </c>
      <c r="N139" s="171" t="s">
        <v>31</v>
      </c>
      <c r="T139" s="137" t="s">
        <v>3616</v>
      </c>
    </row>
    <row r="140" spans="1:22" s="132" customFormat="1" ht="22.5" x14ac:dyDescent="0.2">
      <c r="A140" s="167"/>
      <c r="B140" s="166" t="s">
        <v>3617</v>
      </c>
      <c r="C140" s="904" t="s">
        <v>3618</v>
      </c>
      <c r="D140" s="904"/>
      <c r="E140" s="904"/>
      <c r="F140" s="168" t="s">
        <v>144</v>
      </c>
      <c r="G140" s="168" t="s">
        <v>1390</v>
      </c>
      <c r="H140" s="168" t="s">
        <v>31</v>
      </c>
      <c r="I140" s="168" t="s">
        <v>1390</v>
      </c>
      <c r="J140" s="169" t="s">
        <v>31</v>
      </c>
      <c r="K140" s="168" t="s">
        <v>31</v>
      </c>
      <c r="L140" s="169">
        <v>25.13</v>
      </c>
      <c r="M140" s="170" t="s">
        <v>31</v>
      </c>
      <c r="N140" s="171" t="s">
        <v>31</v>
      </c>
      <c r="T140" s="137" t="s">
        <v>3618</v>
      </c>
    </row>
    <row r="141" spans="1:22" s="132" customFormat="1" x14ac:dyDescent="0.2">
      <c r="A141" s="172"/>
      <c r="B141" s="173"/>
      <c r="C141" s="918" t="s">
        <v>252</v>
      </c>
      <c r="D141" s="918"/>
      <c r="E141" s="918"/>
      <c r="F141" s="174" t="s">
        <v>31</v>
      </c>
      <c r="G141" s="174" t="s">
        <v>31</v>
      </c>
      <c r="H141" s="174" t="s">
        <v>31</v>
      </c>
      <c r="I141" s="174" t="s">
        <v>31</v>
      </c>
      <c r="J141" s="175" t="s">
        <v>31</v>
      </c>
      <c r="K141" s="174" t="s">
        <v>31</v>
      </c>
      <c r="L141" s="175">
        <v>128.78</v>
      </c>
      <c r="M141" s="161" t="s">
        <v>31</v>
      </c>
      <c r="N141" s="176" t="s">
        <v>31</v>
      </c>
      <c r="V141" s="137" t="s">
        <v>252</v>
      </c>
    </row>
    <row r="142" spans="1:22" s="132" customFormat="1" ht="33.75" x14ac:dyDescent="0.2">
      <c r="A142" s="157" t="s">
        <v>323</v>
      </c>
      <c r="B142" s="158" t="s">
        <v>3749</v>
      </c>
      <c r="C142" s="917" t="s">
        <v>3750</v>
      </c>
      <c r="D142" s="917"/>
      <c r="E142" s="917"/>
      <c r="F142" s="159" t="s">
        <v>178</v>
      </c>
      <c r="G142" s="159" t="s">
        <v>31</v>
      </c>
      <c r="H142" s="159" t="s">
        <v>31</v>
      </c>
      <c r="I142" s="159" t="s">
        <v>238</v>
      </c>
      <c r="J142" s="160" t="s">
        <v>31</v>
      </c>
      <c r="K142" s="159" t="s">
        <v>31</v>
      </c>
      <c r="L142" s="160" t="s">
        <v>31</v>
      </c>
      <c r="M142" s="161" t="s">
        <v>31</v>
      </c>
      <c r="N142" s="162" t="s">
        <v>31</v>
      </c>
      <c r="Q142" s="137" t="s">
        <v>3750</v>
      </c>
    </row>
    <row r="143" spans="1:22" s="132" customFormat="1" ht="33.75" x14ac:dyDescent="0.2">
      <c r="A143" s="165"/>
      <c r="B143" s="166" t="s">
        <v>518</v>
      </c>
      <c r="C143" s="904" t="s">
        <v>2892</v>
      </c>
      <c r="D143" s="904"/>
      <c r="E143" s="904"/>
      <c r="F143" s="904"/>
      <c r="G143" s="904"/>
      <c r="H143" s="904"/>
      <c r="I143" s="904"/>
      <c r="J143" s="904"/>
      <c r="K143" s="904"/>
      <c r="L143" s="904"/>
      <c r="M143" s="904"/>
      <c r="N143" s="912"/>
      <c r="R143" s="137" t="s">
        <v>2892</v>
      </c>
    </row>
    <row r="144" spans="1:22" s="132" customFormat="1" ht="22.5" x14ac:dyDescent="0.2">
      <c r="A144" s="165"/>
      <c r="B144" s="166" t="s">
        <v>3611</v>
      </c>
      <c r="C144" s="904" t="s">
        <v>3612</v>
      </c>
      <c r="D144" s="904"/>
      <c r="E144" s="904"/>
      <c r="F144" s="904"/>
      <c r="G144" s="904"/>
      <c r="H144" s="904"/>
      <c r="I144" s="904"/>
      <c r="J144" s="904"/>
      <c r="K144" s="904"/>
      <c r="L144" s="904"/>
      <c r="M144" s="904"/>
      <c r="N144" s="912"/>
      <c r="R144" s="137" t="s">
        <v>3612</v>
      </c>
    </row>
    <row r="145" spans="1:22" s="132" customFormat="1" x14ac:dyDescent="0.2">
      <c r="A145" s="165"/>
      <c r="B145" s="166" t="s">
        <v>31</v>
      </c>
      <c r="C145" s="904" t="s">
        <v>3613</v>
      </c>
      <c r="D145" s="904"/>
      <c r="E145" s="904"/>
      <c r="F145" s="904"/>
      <c r="G145" s="904"/>
      <c r="H145" s="904"/>
      <c r="I145" s="904"/>
      <c r="J145" s="904"/>
      <c r="K145" s="904"/>
      <c r="L145" s="904"/>
      <c r="M145" s="904"/>
      <c r="N145" s="912"/>
      <c r="R145" s="137" t="s">
        <v>3613</v>
      </c>
    </row>
    <row r="146" spans="1:22" s="132" customFormat="1" x14ac:dyDescent="0.2">
      <c r="A146" s="167"/>
      <c r="B146" s="166" t="s">
        <v>225</v>
      </c>
      <c r="C146" s="904" t="s">
        <v>255</v>
      </c>
      <c r="D146" s="904"/>
      <c r="E146" s="904"/>
      <c r="F146" s="168" t="s">
        <v>31</v>
      </c>
      <c r="G146" s="168" t="s">
        <v>31</v>
      </c>
      <c r="H146" s="168" t="s">
        <v>31</v>
      </c>
      <c r="I146" s="168" t="s">
        <v>31</v>
      </c>
      <c r="J146" s="169">
        <v>20.75</v>
      </c>
      <c r="K146" s="168" t="s">
        <v>1498</v>
      </c>
      <c r="L146" s="169">
        <v>49.8</v>
      </c>
      <c r="M146" s="170" t="s">
        <v>31</v>
      </c>
      <c r="N146" s="171" t="s">
        <v>31</v>
      </c>
      <c r="S146" s="137" t="s">
        <v>255</v>
      </c>
    </row>
    <row r="147" spans="1:22" s="132" customFormat="1" x14ac:dyDescent="0.2">
      <c r="A147" s="167"/>
      <c r="B147" s="166" t="s">
        <v>31</v>
      </c>
      <c r="C147" s="904" t="s">
        <v>258</v>
      </c>
      <c r="D147" s="904"/>
      <c r="E147" s="904"/>
      <c r="F147" s="168" t="s">
        <v>241</v>
      </c>
      <c r="G147" s="168" t="s">
        <v>3367</v>
      </c>
      <c r="H147" s="168" t="s">
        <v>1498</v>
      </c>
      <c r="I147" s="168" t="s">
        <v>3668</v>
      </c>
      <c r="J147" s="169" t="s">
        <v>31</v>
      </c>
      <c r="K147" s="168" t="s">
        <v>31</v>
      </c>
      <c r="L147" s="169" t="s">
        <v>31</v>
      </c>
      <c r="M147" s="170" t="s">
        <v>31</v>
      </c>
      <c r="N147" s="171" t="s">
        <v>31</v>
      </c>
      <c r="T147" s="137" t="s">
        <v>258</v>
      </c>
    </row>
    <row r="148" spans="1:22" s="132" customFormat="1" x14ac:dyDescent="0.2">
      <c r="A148" s="167"/>
      <c r="B148" s="166" t="s">
        <v>31</v>
      </c>
      <c r="C148" s="917" t="s">
        <v>244</v>
      </c>
      <c r="D148" s="917"/>
      <c r="E148" s="917"/>
      <c r="F148" s="159" t="s">
        <v>31</v>
      </c>
      <c r="G148" s="159" t="s">
        <v>31</v>
      </c>
      <c r="H148" s="159" t="s">
        <v>31</v>
      </c>
      <c r="I148" s="159" t="s">
        <v>31</v>
      </c>
      <c r="J148" s="160">
        <v>20.75</v>
      </c>
      <c r="K148" s="159" t="s">
        <v>31</v>
      </c>
      <c r="L148" s="160">
        <v>49.8</v>
      </c>
      <c r="M148" s="161" t="s">
        <v>31</v>
      </c>
      <c r="N148" s="162" t="s">
        <v>31</v>
      </c>
      <c r="U148" s="137" t="s">
        <v>244</v>
      </c>
    </row>
    <row r="149" spans="1:22" s="132" customFormat="1" x14ac:dyDescent="0.2">
      <c r="A149" s="167"/>
      <c r="B149" s="166" t="s">
        <v>31</v>
      </c>
      <c r="C149" s="904" t="s">
        <v>245</v>
      </c>
      <c r="D149" s="904"/>
      <c r="E149" s="904"/>
      <c r="F149" s="168" t="s">
        <v>31</v>
      </c>
      <c r="G149" s="168" t="s">
        <v>31</v>
      </c>
      <c r="H149" s="168" t="s">
        <v>31</v>
      </c>
      <c r="I149" s="168" t="s">
        <v>31</v>
      </c>
      <c r="J149" s="169" t="s">
        <v>31</v>
      </c>
      <c r="K149" s="168" t="s">
        <v>31</v>
      </c>
      <c r="L149" s="169">
        <v>49.8</v>
      </c>
      <c r="M149" s="170" t="s">
        <v>31</v>
      </c>
      <c r="N149" s="171" t="s">
        <v>31</v>
      </c>
      <c r="T149" s="137" t="s">
        <v>245</v>
      </c>
    </row>
    <row r="150" spans="1:22" s="132" customFormat="1" ht="22.5" x14ac:dyDescent="0.2">
      <c r="A150" s="167"/>
      <c r="B150" s="166" t="s">
        <v>3615</v>
      </c>
      <c r="C150" s="904" t="s">
        <v>3616</v>
      </c>
      <c r="D150" s="904"/>
      <c r="E150" s="904"/>
      <c r="F150" s="168" t="s">
        <v>144</v>
      </c>
      <c r="G150" s="168" t="s">
        <v>554</v>
      </c>
      <c r="H150" s="168" t="s">
        <v>31</v>
      </c>
      <c r="I150" s="168" t="s">
        <v>554</v>
      </c>
      <c r="J150" s="169" t="s">
        <v>31</v>
      </c>
      <c r="K150" s="168" t="s">
        <v>31</v>
      </c>
      <c r="L150" s="169">
        <v>32.369999999999997</v>
      </c>
      <c r="M150" s="170" t="s">
        <v>31</v>
      </c>
      <c r="N150" s="171" t="s">
        <v>31</v>
      </c>
      <c r="T150" s="137" t="s">
        <v>3616</v>
      </c>
    </row>
    <row r="151" spans="1:22" s="132" customFormat="1" ht="22.5" x14ac:dyDescent="0.2">
      <c r="A151" s="167"/>
      <c r="B151" s="166" t="s">
        <v>3617</v>
      </c>
      <c r="C151" s="904" t="s">
        <v>3618</v>
      </c>
      <c r="D151" s="904"/>
      <c r="E151" s="904"/>
      <c r="F151" s="168" t="s">
        <v>144</v>
      </c>
      <c r="G151" s="168" t="s">
        <v>1390</v>
      </c>
      <c r="H151" s="168" t="s">
        <v>31</v>
      </c>
      <c r="I151" s="168" t="s">
        <v>1390</v>
      </c>
      <c r="J151" s="169" t="s">
        <v>31</v>
      </c>
      <c r="K151" s="168" t="s">
        <v>31</v>
      </c>
      <c r="L151" s="169">
        <v>19.920000000000002</v>
      </c>
      <c r="M151" s="170" t="s">
        <v>31</v>
      </c>
      <c r="N151" s="171" t="s">
        <v>31</v>
      </c>
      <c r="T151" s="137" t="s">
        <v>3618</v>
      </c>
    </row>
    <row r="152" spans="1:22" s="132" customFormat="1" x14ac:dyDescent="0.2">
      <c r="A152" s="172"/>
      <c r="B152" s="173"/>
      <c r="C152" s="918" t="s">
        <v>252</v>
      </c>
      <c r="D152" s="918"/>
      <c r="E152" s="918"/>
      <c r="F152" s="174" t="s">
        <v>31</v>
      </c>
      <c r="G152" s="174" t="s">
        <v>31</v>
      </c>
      <c r="H152" s="174" t="s">
        <v>31</v>
      </c>
      <c r="I152" s="174" t="s">
        <v>31</v>
      </c>
      <c r="J152" s="175" t="s">
        <v>31</v>
      </c>
      <c r="K152" s="174" t="s">
        <v>31</v>
      </c>
      <c r="L152" s="175">
        <v>102.09</v>
      </c>
      <c r="M152" s="161" t="s">
        <v>31</v>
      </c>
      <c r="N152" s="176" t="s">
        <v>31</v>
      </c>
      <c r="V152" s="137" t="s">
        <v>252</v>
      </c>
    </row>
    <row r="153" spans="1:22" s="132" customFormat="1" ht="90" x14ac:dyDescent="0.2">
      <c r="A153" s="157" t="s">
        <v>328</v>
      </c>
      <c r="B153" s="158" t="s">
        <v>3698</v>
      </c>
      <c r="C153" s="917" t="s">
        <v>3699</v>
      </c>
      <c r="D153" s="917"/>
      <c r="E153" s="917"/>
      <c r="F153" s="159" t="s">
        <v>178</v>
      </c>
      <c r="G153" s="159" t="s">
        <v>31</v>
      </c>
      <c r="H153" s="159" t="s">
        <v>31</v>
      </c>
      <c r="I153" s="159" t="s">
        <v>238</v>
      </c>
      <c r="J153" s="160" t="s">
        <v>31</v>
      </c>
      <c r="K153" s="159" t="s">
        <v>31</v>
      </c>
      <c r="L153" s="160" t="s">
        <v>31</v>
      </c>
      <c r="M153" s="161" t="s">
        <v>31</v>
      </c>
      <c r="N153" s="162" t="s">
        <v>31</v>
      </c>
      <c r="Q153" s="137" t="s">
        <v>3699</v>
      </c>
    </row>
    <row r="154" spans="1:22" s="132" customFormat="1" ht="33.75" x14ac:dyDescent="0.2">
      <c r="A154" s="165"/>
      <c r="B154" s="166" t="s">
        <v>518</v>
      </c>
      <c r="C154" s="904" t="s">
        <v>2892</v>
      </c>
      <c r="D154" s="904"/>
      <c r="E154" s="904"/>
      <c r="F154" s="904"/>
      <c r="G154" s="904"/>
      <c r="H154" s="904"/>
      <c r="I154" s="904"/>
      <c r="J154" s="904"/>
      <c r="K154" s="904"/>
      <c r="L154" s="904"/>
      <c r="M154" s="904"/>
      <c r="N154" s="912"/>
      <c r="R154" s="137" t="s">
        <v>2892</v>
      </c>
    </row>
    <row r="155" spans="1:22" s="132" customFormat="1" ht="22.5" x14ac:dyDescent="0.2">
      <c r="A155" s="165"/>
      <c r="B155" s="166" t="s">
        <v>3611</v>
      </c>
      <c r="C155" s="904" t="s">
        <v>3612</v>
      </c>
      <c r="D155" s="904"/>
      <c r="E155" s="904"/>
      <c r="F155" s="904"/>
      <c r="G155" s="904"/>
      <c r="H155" s="904"/>
      <c r="I155" s="904"/>
      <c r="J155" s="904"/>
      <c r="K155" s="904"/>
      <c r="L155" s="904"/>
      <c r="M155" s="904"/>
      <c r="N155" s="912"/>
      <c r="R155" s="137" t="s">
        <v>3612</v>
      </c>
    </row>
    <row r="156" spans="1:22" s="132" customFormat="1" x14ac:dyDescent="0.2">
      <c r="A156" s="165"/>
      <c r="B156" s="166" t="s">
        <v>31</v>
      </c>
      <c r="C156" s="904" t="s">
        <v>3613</v>
      </c>
      <c r="D156" s="904"/>
      <c r="E156" s="904"/>
      <c r="F156" s="904"/>
      <c r="G156" s="904"/>
      <c r="H156" s="904"/>
      <c r="I156" s="904"/>
      <c r="J156" s="904"/>
      <c r="K156" s="904"/>
      <c r="L156" s="904"/>
      <c r="M156" s="904"/>
      <c r="N156" s="912"/>
      <c r="R156" s="137" t="s">
        <v>3613</v>
      </c>
    </row>
    <row r="157" spans="1:22" s="132" customFormat="1" x14ac:dyDescent="0.2">
      <c r="A157" s="167"/>
      <c r="B157" s="166" t="s">
        <v>225</v>
      </c>
      <c r="C157" s="904" t="s">
        <v>255</v>
      </c>
      <c r="D157" s="904"/>
      <c r="E157" s="904"/>
      <c r="F157" s="168" t="s">
        <v>31</v>
      </c>
      <c r="G157" s="168" t="s">
        <v>31</v>
      </c>
      <c r="H157" s="168" t="s">
        <v>31</v>
      </c>
      <c r="I157" s="168" t="s">
        <v>31</v>
      </c>
      <c r="J157" s="169">
        <v>4.0999999999999996</v>
      </c>
      <c r="K157" s="168" t="s">
        <v>1498</v>
      </c>
      <c r="L157" s="169">
        <v>9.84</v>
      </c>
      <c r="M157" s="170" t="s">
        <v>31</v>
      </c>
      <c r="N157" s="171" t="s">
        <v>31</v>
      </c>
      <c r="S157" s="137" t="s">
        <v>255</v>
      </c>
    </row>
    <row r="158" spans="1:22" s="132" customFormat="1" x14ac:dyDescent="0.2">
      <c r="A158" s="167"/>
      <c r="B158" s="166" t="s">
        <v>31</v>
      </c>
      <c r="C158" s="904" t="s">
        <v>258</v>
      </c>
      <c r="D158" s="904"/>
      <c r="E158" s="904"/>
      <c r="F158" s="168" t="s">
        <v>241</v>
      </c>
      <c r="G158" s="168" t="s">
        <v>3185</v>
      </c>
      <c r="H158" s="168" t="s">
        <v>1498</v>
      </c>
      <c r="I158" s="168" t="s">
        <v>3707</v>
      </c>
      <c r="J158" s="169" t="s">
        <v>31</v>
      </c>
      <c r="K158" s="168" t="s">
        <v>31</v>
      </c>
      <c r="L158" s="169" t="s">
        <v>31</v>
      </c>
      <c r="M158" s="170" t="s">
        <v>31</v>
      </c>
      <c r="N158" s="171" t="s">
        <v>31</v>
      </c>
      <c r="T158" s="137" t="s">
        <v>258</v>
      </c>
    </row>
    <row r="159" spans="1:22" s="132" customFormat="1" x14ac:dyDescent="0.2">
      <c r="A159" s="167"/>
      <c r="B159" s="166" t="s">
        <v>31</v>
      </c>
      <c r="C159" s="917" t="s">
        <v>244</v>
      </c>
      <c r="D159" s="917"/>
      <c r="E159" s="917"/>
      <c r="F159" s="159" t="s">
        <v>31</v>
      </c>
      <c r="G159" s="159" t="s">
        <v>31</v>
      </c>
      <c r="H159" s="159" t="s">
        <v>31</v>
      </c>
      <c r="I159" s="159" t="s">
        <v>31</v>
      </c>
      <c r="J159" s="160">
        <v>4.0999999999999996</v>
      </c>
      <c r="K159" s="159" t="s">
        <v>31</v>
      </c>
      <c r="L159" s="160">
        <v>9.84</v>
      </c>
      <c r="M159" s="161" t="s">
        <v>31</v>
      </c>
      <c r="N159" s="162" t="s">
        <v>31</v>
      </c>
      <c r="U159" s="137" t="s">
        <v>244</v>
      </c>
    </row>
    <row r="160" spans="1:22" s="132" customFormat="1" x14ac:dyDescent="0.2">
      <c r="A160" s="167"/>
      <c r="B160" s="166" t="s">
        <v>31</v>
      </c>
      <c r="C160" s="904" t="s">
        <v>245</v>
      </c>
      <c r="D160" s="904"/>
      <c r="E160" s="904"/>
      <c r="F160" s="168" t="s">
        <v>31</v>
      </c>
      <c r="G160" s="168" t="s">
        <v>31</v>
      </c>
      <c r="H160" s="168" t="s">
        <v>31</v>
      </c>
      <c r="I160" s="168" t="s">
        <v>31</v>
      </c>
      <c r="J160" s="169" t="s">
        <v>31</v>
      </c>
      <c r="K160" s="168" t="s">
        <v>31</v>
      </c>
      <c r="L160" s="169">
        <v>9.84</v>
      </c>
      <c r="M160" s="170" t="s">
        <v>31</v>
      </c>
      <c r="N160" s="171" t="s">
        <v>31</v>
      </c>
      <c r="T160" s="137" t="s">
        <v>245</v>
      </c>
    </row>
    <row r="161" spans="1:22" s="132" customFormat="1" ht="22.5" x14ac:dyDescent="0.2">
      <c r="A161" s="167"/>
      <c r="B161" s="166" t="s">
        <v>3615</v>
      </c>
      <c r="C161" s="904" t="s">
        <v>3616</v>
      </c>
      <c r="D161" s="904"/>
      <c r="E161" s="904"/>
      <c r="F161" s="168" t="s">
        <v>144</v>
      </c>
      <c r="G161" s="168" t="s">
        <v>554</v>
      </c>
      <c r="H161" s="168" t="s">
        <v>31</v>
      </c>
      <c r="I161" s="168" t="s">
        <v>554</v>
      </c>
      <c r="J161" s="169" t="s">
        <v>31</v>
      </c>
      <c r="K161" s="168" t="s">
        <v>31</v>
      </c>
      <c r="L161" s="169">
        <v>6.4</v>
      </c>
      <c r="M161" s="170" t="s">
        <v>31</v>
      </c>
      <c r="N161" s="171" t="s">
        <v>31</v>
      </c>
      <c r="T161" s="137" t="s">
        <v>3616</v>
      </c>
    </row>
    <row r="162" spans="1:22" s="132" customFormat="1" ht="22.5" x14ac:dyDescent="0.2">
      <c r="A162" s="167"/>
      <c r="B162" s="166" t="s">
        <v>3617</v>
      </c>
      <c r="C162" s="904" t="s">
        <v>3618</v>
      </c>
      <c r="D162" s="904"/>
      <c r="E162" s="904"/>
      <c r="F162" s="168" t="s">
        <v>144</v>
      </c>
      <c r="G162" s="168" t="s">
        <v>1390</v>
      </c>
      <c r="H162" s="168" t="s">
        <v>31</v>
      </c>
      <c r="I162" s="168" t="s">
        <v>1390</v>
      </c>
      <c r="J162" s="169" t="s">
        <v>31</v>
      </c>
      <c r="K162" s="168" t="s">
        <v>31</v>
      </c>
      <c r="L162" s="169">
        <v>3.94</v>
      </c>
      <c r="M162" s="170" t="s">
        <v>31</v>
      </c>
      <c r="N162" s="171" t="s">
        <v>31</v>
      </c>
      <c r="T162" s="137" t="s">
        <v>3618</v>
      </c>
    </row>
    <row r="163" spans="1:22" s="132" customFormat="1" x14ac:dyDescent="0.2">
      <c r="A163" s="172"/>
      <c r="B163" s="173"/>
      <c r="C163" s="918" t="s">
        <v>252</v>
      </c>
      <c r="D163" s="918"/>
      <c r="E163" s="918"/>
      <c r="F163" s="174" t="s">
        <v>31</v>
      </c>
      <c r="G163" s="174" t="s">
        <v>31</v>
      </c>
      <c r="H163" s="174" t="s">
        <v>31</v>
      </c>
      <c r="I163" s="174" t="s">
        <v>31</v>
      </c>
      <c r="J163" s="175" t="s">
        <v>31</v>
      </c>
      <c r="K163" s="174" t="s">
        <v>31</v>
      </c>
      <c r="L163" s="175">
        <v>20.18</v>
      </c>
      <c r="M163" s="161" t="s">
        <v>31</v>
      </c>
      <c r="N163" s="176" t="s">
        <v>31</v>
      </c>
      <c r="V163" s="137" t="s">
        <v>252</v>
      </c>
    </row>
    <row r="164" spans="1:22" s="132" customFormat="1" ht="22.5" x14ac:dyDescent="0.2">
      <c r="A164" s="157" t="s">
        <v>336</v>
      </c>
      <c r="B164" s="158" t="s">
        <v>3751</v>
      </c>
      <c r="C164" s="917" t="s">
        <v>3752</v>
      </c>
      <c r="D164" s="917"/>
      <c r="E164" s="917"/>
      <c r="F164" s="159" t="s">
        <v>3729</v>
      </c>
      <c r="G164" s="159" t="s">
        <v>31</v>
      </c>
      <c r="H164" s="159" t="s">
        <v>31</v>
      </c>
      <c r="I164" s="159" t="s">
        <v>238</v>
      </c>
      <c r="J164" s="160" t="s">
        <v>31</v>
      </c>
      <c r="K164" s="159" t="s">
        <v>31</v>
      </c>
      <c r="L164" s="160" t="s">
        <v>31</v>
      </c>
      <c r="M164" s="161" t="s">
        <v>31</v>
      </c>
      <c r="N164" s="162" t="s">
        <v>31</v>
      </c>
      <c r="Q164" s="137" t="s">
        <v>3752</v>
      </c>
    </row>
    <row r="165" spans="1:22" s="132" customFormat="1" ht="33.75" x14ac:dyDescent="0.2">
      <c r="A165" s="165"/>
      <c r="B165" s="166" t="s">
        <v>518</v>
      </c>
      <c r="C165" s="904" t="s">
        <v>2892</v>
      </c>
      <c r="D165" s="904"/>
      <c r="E165" s="904"/>
      <c r="F165" s="904"/>
      <c r="G165" s="904"/>
      <c r="H165" s="904"/>
      <c r="I165" s="904"/>
      <c r="J165" s="904"/>
      <c r="K165" s="904"/>
      <c r="L165" s="904"/>
      <c r="M165" s="904"/>
      <c r="N165" s="912"/>
      <c r="R165" s="137" t="s">
        <v>2892</v>
      </c>
    </row>
    <row r="166" spans="1:22" s="132" customFormat="1" ht="22.5" x14ac:dyDescent="0.2">
      <c r="A166" s="165"/>
      <c r="B166" s="166" t="s">
        <v>3611</v>
      </c>
      <c r="C166" s="904" t="s">
        <v>3612</v>
      </c>
      <c r="D166" s="904"/>
      <c r="E166" s="904"/>
      <c r="F166" s="904"/>
      <c r="G166" s="904"/>
      <c r="H166" s="904"/>
      <c r="I166" s="904"/>
      <c r="J166" s="904"/>
      <c r="K166" s="904"/>
      <c r="L166" s="904"/>
      <c r="M166" s="904"/>
      <c r="N166" s="912"/>
      <c r="R166" s="137" t="s">
        <v>3612</v>
      </c>
    </row>
    <row r="167" spans="1:22" s="132" customFormat="1" x14ac:dyDescent="0.2">
      <c r="A167" s="165"/>
      <c r="B167" s="166" t="s">
        <v>31</v>
      </c>
      <c r="C167" s="904" t="s">
        <v>3613</v>
      </c>
      <c r="D167" s="904"/>
      <c r="E167" s="904"/>
      <c r="F167" s="904"/>
      <c r="G167" s="904"/>
      <c r="H167" s="904"/>
      <c r="I167" s="904"/>
      <c r="J167" s="904"/>
      <c r="K167" s="904"/>
      <c r="L167" s="904"/>
      <c r="M167" s="904"/>
      <c r="N167" s="912"/>
      <c r="R167" s="137" t="s">
        <v>3613</v>
      </c>
    </row>
    <row r="168" spans="1:22" s="132" customFormat="1" x14ac:dyDescent="0.2">
      <c r="A168" s="167"/>
      <c r="B168" s="166" t="s">
        <v>225</v>
      </c>
      <c r="C168" s="904" t="s">
        <v>255</v>
      </c>
      <c r="D168" s="904"/>
      <c r="E168" s="904"/>
      <c r="F168" s="168" t="s">
        <v>31</v>
      </c>
      <c r="G168" s="168" t="s">
        <v>31</v>
      </c>
      <c r="H168" s="168" t="s">
        <v>31</v>
      </c>
      <c r="I168" s="168" t="s">
        <v>31</v>
      </c>
      <c r="J168" s="169">
        <v>55.71</v>
      </c>
      <c r="K168" s="168" t="s">
        <v>1498</v>
      </c>
      <c r="L168" s="169">
        <v>133.69999999999999</v>
      </c>
      <c r="M168" s="170" t="s">
        <v>31</v>
      </c>
      <c r="N168" s="171" t="s">
        <v>31</v>
      </c>
      <c r="S168" s="137" t="s">
        <v>255</v>
      </c>
    </row>
    <row r="169" spans="1:22" s="132" customFormat="1" x14ac:dyDescent="0.2">
      <c r="A169" s="167"/>
      <c r="B169" s="166" t="s">
        <v>31</v>
      </c>
      <c r="C169" s="904" t="s">
        <v>258</v>
      </c>
      <c r="D169" s="904"/>
      <c r="E169" s="904"/>
      <c r="F169" s="168" t="s">
        <v>241</v>
      </c>
      <c r="G169" s="168" t="s">
        <v>3667</v>
      </c>
      <c r="H169" s="168" t="s">
        <v>1498</v>
      </c>
      <c r="I169" s="168" t="s">
        <v>3753</v>
      </c>
      <c r="J169" s="169" t="s">
        <v>31</v>
      </c>
      <c r="K169" s="168" t="s">
        <v>31</v>
      </c>
      <c r="L169" s="169" t="s">
        <v>31</v>
      </c>
      <c r="M169" s="170" t="s">
        <v>31</v>
      </c>
      <c r="N169" s="171" t="s">
        <v>31</v>
      </c>
      <c r="T169" s="137" t="s">
        <v>258</v>
      </c>
    </row>
    <row r="170" spans="1:22" s="132" customFormat="1" x14ac:dyDescent="0.2">
      <c r="A170" s="167"/>
      <c r="B170" s="166" t="s">
        <v>31</v>
      </c>
      <c r="C170" s="917" t="s">
        <v>244</v>
      </c>
      <c r="D170" s="917"/>
      <c r="E170" s="917"/>
      <c r="F170" s="159" t="s">
        <v>31</v>
      </c>
      <c r="G170" s="159" t="s">
        <v>31</v>
      </c>
      <c r="H170" s="159" t="s">
        <v>31</v>
      </c>
      <c r="I170" s="159" t="s">
        <v>31</v>
      </c>
      <c r="J170" s="160">
        <v>55.71</v>
      </c>
      <c r="K170" s="159" t="s">
        <v>31</v>
      </c>
      <c r="L170" s="160">
        <v>133.69999999999999</v>
      </c>
      <c r="M170" s="161" t="s">
        <v>31</v>
      </c>
      <c r="N170" s="162" t="s">
        <v>31</v>
      </c>
      <c r="U170" s="137" t="s">
        <v>244</v>
      </c>
    </row>
    <row r="171" spans="1:22" s="132" customFormat="1" x14ac:dyDescent="0.2">
      <c r="A171" s="167"/>
      <c r="B171" s="166" t="s">
        <v>31</v>
      </c>
      <c r="C171" s="904" t="s">
        <v>245</v>
      </c>
      <c r="D171" s="904"/>
      <c r="E171" s="904"/>
      <c r="F171" s="168" t="s">
        <v>31</v>
      </c>
      <c r="G171" s="168" t="s">
        <v>31</v>
      </c>
      <c r="H171" s="168" t="s">
        <v>31</v>
      </c>
      <c r="I171" s="168" t="s">
        <v>31</v>
      </c>
      <c r="J171" s="169" t="s">
        <v>31</v>
      </c>
      <c r="K171" s="168" t="s">
        <v>31</v>
      </c>
      <c r="L171" s="169">
        <v>133.69999999999999</v>
      </c>
      <c r="M171" s="170" t="s">
        <v>31</v>
      </c>
      <c r="N171" s="171" t="s">
        <v>31</v>
      </c>
      <c r="T171" s="137" t="s">
        <v>245</v>
      </c>
    </row>
    <row r="172" spans="1:22" s="132" customFormat="1" ht="22.5" x14ac:dyDescent="0.2">
      <c r="A172" s="167"/>
      <c r="B172" s="166" t="s">
        <v>3615</v>
      </c>
      <c r="C172" s="904" t="s">
        <v>3616</v>
      </c>
      <c r="D172" s="904"/>
      <c r="E172" s="904"/>
      <c r="F172" s="168" t="s">
        <v>144</v>
      </c>
      <c r="G172" s="168" t="s">
        <v>554</v>
      </c>
      <c r="H172" s="168" t="s">
        <v>31</v>
      </c>
      <c r="I172" s="168" t="s">
        <v>554</v>
      </c>
      <c r="J172" s="169" t="s">
        <v>31</v>
      </c>
      <c r="K172" s="168" t="s">
        <v>31</v>
      </c>
      <c r="L172" s="169">
        <v>86.91</v>
      </c>
      <c r="M172" s="170" t="s">
        <v>31</v>
      </c>
      <c r="N172" s="171" t="s">
        <v>31</v>
      </c>
      <c r="T172" s="137" t="s">
        <v>3616</v>
      </c>
    </row>
    <row r="173" spans="1:22" s="132" customFormat="1" ht="22.5" x14ac:dyDescent="0.2">
      <c r="A173" s="167"/>
      <c r="B173" s="166" t="s">
        <v>3617</v>
      </c>
      <c r="C173" s="904" t="s">
        <v>3618</v>
      </c>
      <c r="D173" s="904"/>
      <c r="E173" s="904"/>
      <c r="F173" s="168" t="s">
        <v>144</v>
      </c>
      <c r="G173" s="168" t="s">
        <v>1390</v>
      </c>
      <c r="H173" s="168" t="s">
        <v>31</v>
      </c>
      <c r="I173" s="168" t="s">
        <v>1390</v>
      </c>
      <c r="J173" s="169" t="s">
        <v>31</v>
      </c>
      <c r="K173" s="168" t="s">
        <v>31</v>
      </c>
      <c r="L173" s="169">
        <v>53.48</v>
      </c>
      <c r="M173" s="170" t="s">
        <v>31</v>
      </c>
      <c r="N173" s="171" t="s">
        <v>31</v>
      </c>
      <c r="T173" s="137" t="s">
        <v>3618</v>
      </c>
    </row>
    <row r="174" spans="1:22" s="132" customFormat="1" x14ac:dyDescent="0.2">
      <c r="A174" s="172"/>
      <c r="B174" s="173"/>
      <c r="C174" s="918" t="s">
        <v>252</v>
      </c>
      <c r="D174" s="918"/>
      <c r="E174" s="918"/>
      <c r="F174" s="174" t="s">
        <v>31</v>
      </c>
      <c r="G174" s="174" t="s">
        <v>31</v>
      </c>
      <c r="H174" s="174" t="s">
        <v>31</v>
      </c>
      <c r="I174" s="174" t="s">
        <v>31</v>
      </c>
      <c r="J174" s="175" t="s">
        <v>31</v>
      </c>
      <c r="K174" s="174" t="s">
        <v>31</v>
      </c>
      <c r="L174" s="175">
        <v>274.08999999999997</v>
      </c>
      <c r="M174" s="161" t="s">
        <v>31</v>
      </c>
      <c r="N174" s="176" t="s">
        <v>31</v>
      </c>
      <c r="V174" s="137" t="s">
        <v>252</v>
      </c>
    </row>
    <row r="175" spans="1:22" s="132" customFormat="1" ht="22.5" x14ac:dyDescent="0.2">
      <c r="A175" s="157" t="s">
        <v>341</v>
      </c>
      <c r="B175" s="158" t="s">
        <v>3688</v>
      </c>
      <c r="C175" s="917" t="s">
        <v>3689</v>
      </c>
      <c r="D175" s="917"/>
      <c r="E175" s="917"/>
      <c r="F175" s="159" t="s">
        <v>3577</v>
      </c>
      <c r="G175" s="159" t="s">
        <v>31</v>
      </c>
      <c r="H175" s="159" t="s">
        <v>31</v>
      </c>
      <c r="I175" s="159" t="s">
        <v>225</v>
      </c>
      <c r="J175" s="160" t="s">
        <v>31</v>
      </c>
      <c r="K175" s="159" t="s">
        <v>31</v>
      </c>
      <c r="L175" s="160" t="s">
        <v>31</v>
      </c>
      <c r="M175" s="161" t="s">
        <v>31</v>
      </c>
      <c r="N175" s="162" t="s">
        <v>31</v>
      </c>
      <c r="Q175" s="137" t="s">
        <v>3689</v>
      </c>
    </row>
    <row r="176" spans="1:22" s="132" customFormat="1" ht="33.75" x14ac:dyDescent="0.2">
      <c r="A176" s="165"/>
      <c r="B176" s="166" t="s">
        <v>518</v>
      </c>
      <c r="C176" s="904" t="s">
        <v>2892</v>
      </c>
      <c r="D176" s="904"/>
      <c r="E176" s="904"/>
      <c r="F176" s="904"/>
      <c r="G176" s="904"/>
      <c r="H176" s="904"/>
      <c r="I176" s="904"/>
      <c r="J176" s="904"/>
      <c r="K176" s="904"/>
      <c r="L176" s="904"/>
      <c r="M176" s="904"/>
      <c r="N176" s="912"/>
      <c r="R176" s="137" t="s">
        <v>2892</v>
      </c>
    </row>
    <row r="177" spans="1:24" s="132" customFormat="1" ht="22.5" x14ac:dyDescent="0.2">
      <c r="A177" s="165"/>
      <c r="B177" s="166" t="s">
        <v>3611</v>
      </c>
      <c r="C177" s="904" t="s">
        <v>3612</v>
      </c>
      <c r="D177" s="904"/>
      <c r="E177" s="904"/>
      <c r="F177" s="904"/>
      <c r="G177" s="904"/>
      <c r="H177" s="904"/>
      <c r="I177" s="904"/>
      <c r="J177" s="904"/>
      <c r="K177" s="904"/>
      <c r="L177" s="904"/>
      <c r="M177" s="904"/>
      <c r="N177" s="912"/>
      <c r="R177" s="137" t="s">
        <v>3612</v>
      </c>
    </row>
    <row r="178" spans="1:24" s="132" customFormat="1" x14ac:dyDescent="0.2">
      <c r="A178" s="165"/>
      <c r="B178" s="166" t="s">
        <v>31</v>
      </c>
      <c r="C178" s="904" t="s">
        <v>3613</v>
      </c>
      <c r="D178" s="904"/>
      <c r="E178" s="904"/>
      <c r="F178" s="904"/>
      <c r="G178" s="904"/>
      <c r="H178" s="904"/>
      <c r="I178" s="904"/>
      <c r="J178" s="904"/>
      <c r="K178" s="904"/>
      <c r="L178" s="904"/>
      <c r="M178" s="904"/>
      <c r="N178" s="912"/>
      <c r="R178" s="137" t="s">
        <v>3613</v>
      </c>
    </row>
    <row r="179" spans="1:24" s="132" customFormat="1" x14ac:dyDescent="0.2">
      <c r="A179" s="167"/>
      <c r="B179" s="166" t="s">
        <v>225</v>
      </c>
      <c r="C179" s="904" t="s">
        <v>255</v>
      </c>
      <c r="D179" s="904"/>
      <c r="E179" s="904"/>
      <c r="F179" s="168" t="s">
        <v>31</v>
      </c>
      <c r="G179" s="168" t="s">
        <v>31</v>
      </c>
      <c r="H179" s="168" t="s">
        <v>31</v>
      </c>
      <c r="I179" s="168" t="s">
        <v>31</v>
      </c>
      <c r="J179" s="169">
        <v>41.49</v>
      </c>
      <c r="K179" s="168" t="s">
        <v>1498</v>
      </c>
      <c r="L179" s="169">
        <v>33.19</v>
      </c>
      <c r="M179" s="170" t="s">
        <v>31</v>
      </c>
      <c r="N179" s="171" t="s">
        <v>31</v>
      </c>
      <c r="S179" s="137" t="s">
        <v>255</v>
      </c>
    </row>
    <row r="180" spans="1:24" s="132" customFormat="1" x14ac:dyDescent="0.2">
      <c r="A180" s="167"/>
      <c r="B180" s="166" t="s">
        <v>31</v>
      </c>
      <c r="C180" s="904" t="s">
        <v>258</v>
      </c>
      <c r="D180" s="904"/>
      <c r="E180" s="904"/>
      <c r="F180" s="168" t="s">
        <v>241</v>
      </c>
      <c r="G180" s="168" t="s">
        <v>3631</v>
      </c>
      <c r="H180" s="168" t="s">
        <v>1498</v>
      </c>
      <c r="I180" s="168" t="s">
        <v>3754</v>
      </c>
      <c r="J180" s="169" t="s">
        <v>31</v>
      </c>
      <c r="K180" s="168" t="s">
        <v>31</v>
      </c>
      <c r="L180" s="169" t="s">
        <v>31</v>
      </c>
      <c r="M180" s="170" t="s">
        <v>31</v>
      </c>
      <c r="N180" s="171" t="s">
        <v>31</v>
      </c>
      <c r="T180" s="137" t="s">
        <v>258</v>
      </c>
    </row>
    <row r="181" spans="1:24" s="132" customFormat="1" x14ac:dyDescent="0.2">
      <c r="A181" s="167"/>
      <c r="B181" s="166" t="s">
        <v>31</v>
      </c>
      <c r="C181" s="917" t="s">
        <v>244</v>
      </c>
      <c r="D181" s="917"/>
      <c r="E181" s="917"/>
      <c r="F181" s="159" t="s">
        <v>31</v>
      </c>
      <c r="G181" s="159" t="s">
        <v>31</v>
      </c>
      <c r="H181" s="159" t="s">
        <v>31</v>
      </c>
      <c r="I181" s="159" t="s">
        <v>31</v>
      </c>
      <c r="J181" s="160">
        <v>41.49</v>
      </c>
      <c r="K181" s="159" t="s">
        <v>31</v>
      </c>
      <c r="L181" s="160">
        <v>33.19</v>
      </c>
      <c r="M181" s="161" t="s">
        <v>31</v>
      </c>
      <c r="N181" s="162" t="s">
        <v>31</v>
      </c>
      <c r="U181" s="137" t="s">
        <v>244</v>
      </c>
    </row>
    <row r="182" spans="1:24" s="132" customFormat="1" x14ac:dyDescent="0.2">
      <c r="A182" s="167"/>
      <c r="B182" s="166" t="s">
        <v>31</v>
      </c>
      <c r="C182" s="904" t="s">
        <v>245</v>
      </c>
      <c r="D182" s="904"/>
      <c r="E182" s="904"/>
      <c r="F182" s="168" t="s">
        <v>31</v>
      </c>
      <c r="G182" s="168" t="s">
        <v>31</v>
      </c>
      <c r="H182" s="168" t="s">
        <v>31</v>
      </c>
      <c r="I182" s="168" t="s">
        <v>31</v>
      </c>
      <c r="J182" s="169" t="s">
        <v>31</v>
      </c>
      <c r="K182" s="168" t="s">
        <v>31</v>
      </c>
      <c r="L182" s="169">
        <v>33.19</v>
      </c>
      <c r="M182" s="170" t="s">
        <v>31</v>
      </c>
      <c r="N182" s="171" t="s">
        <v>31</v>
      </c>
      <c r="T182" s="137" t="s">
        <v>245</v>
      </c>
    </row>
    <row r="183" spans="1:24" s="132" customFormat="1" ht="22.5" x14ac:dyDescent="0.2">
      <c r="A183" s="167"/>
      <c r="B183" s="166" t="s">
        <v>3615</v>
      </c>
      <c r="C183" s="904" t="s">
        <v>3616</v>
      </c>
      <c r="D183" s="904"/>
      <c r="E183" s="904"/>
      <c r="F183" s="168" t="s">
        <v>144</v>
      </c>
      <c r="G183" s="168" t="s">
        <v>554</v>
      </c>
      <c r="H183" s="168" t="s">
        <v>31</v>
      </c>
      <c r="I183" s="168" t="s">
        <v>554</v>
      </c>
      <c r="J183" s="169" t="s">
        <v>31</v>
      </c>
      <c r="K183" s="168" t="s">
        <v>31</v>
      </c>
      <c r="L183" s="169">
        <v>21.57</v>
      </c>
      <c r="M183" s="170" t="s">
        <v>31</v>
      </c>
      <c r="N183" s="171" t="s">
        <v>31</v>
      </c>
      <c r="T183" s="137" t="s">
        <v>3616</v>
      </c>
    </row>
    <row r="184" spans="1:24" s="132" customFormat="1" ht="22.5" x14ac:dyDescent="0.2">
      <c r="A184" s="167"/>
      <c r="B184" s="166" t="s">
        <v>3617</v>
      </c>
      <c r="C184" s="904" t="s">
        <v>3618</v>
      </c>
      <c r="D184" s="904"/>
      <c r="E184" s="904"/>
      <c r="F184" s="168" t="s">
        <v>144</v>
      </c>
      <c r="G184" s="168" t="s">
        <v>1390</v>
      </c>
      <c r="H184" s="168" t="s">
        <v>31</v>
      </c>
      <c r="I184" s="168" t="s">
        <v>1390</v>
      </c>
      <c r="J184" s="169" t="s">
        <v>31</v>
      </c>
      <c r="K184" s="168" t="s">
        <v>31</v>
      </c>
      <c r="L184" s="169">
        <v>13.28</v>
      </c>
      <c r="M184" s="170" t="s">
        <v>31</v>
      </c>
      <c r="N184" s="171" t="s">
        <v>31</v>
      </c>
      <c r="T184" s="137" t="s">
        <v>3618</v>
      </c>
    </row>
    <row r="185" spans="1:24" s="132" customFormat="1" x14ac:dyDescent="0.2">
      <c r="A185" s="172"/>
      <c r="B185" s="173"/>
      <c r="C185" s="918" t="s">
        <v>252</v>
      </c>
      <c r="D185" s="918"/>
      <c r="E185" s="918"/>
      <c r="F185" s="174" t="s">
        <v>31</v>
      </c>
      <c r="G185" s="174" t="s">
        <v>31</v>
      </c>
      <c r="H185" s="174" t="s">
        <v>31</v>
      </c>
      <c r="I185" s="174" t="s">
        <v>31</v>
      </c>
      <c r="J185" s="175" t="s">
        <v>31</v>
      </c>
      <c r="K185" s="174" t="s">
        <v>31</v>
      </c>
      <c r="L185" s="175">
        <v>68.040000000000006</v>
      </c>
      <c r="M185" s="161" t="s">
        <v>31</v>
      </c>
      <c r="N185" s="176" t="s">
        <v>31</v>
      </c>
      <c r="V185" s="137" t="s">
        <v>252</v>
      </c>
    </row>
    <row r="186" spans="1:24" s="132" customFormat="1" ht="1.5" customHeight="1" x14ac:dyDescent="0.2">
      <c r="A186" s="177"/>
      <c r="B186" s="173"/>
      <c r="C186" s="173"/>
      <c r="D186" s="173"/>
      <c r="E186" s="173"/>
      <c r="F186" s="177"/>
      <c r="G186" s="177"/>
      <c r="H186" s="177"/>
      <c r="I186" s="177"/>
      <c r="J186" s="178"/>
      <c r="K186" s="177"/>
      <c r="L186" s="178"/>
      <c r="M186" s="168"/>
      <c r="N186" s="178"/>
    </row>
    <row r="187" spans="1:24" s="132" customFormat="1" ht="2.25" customHeight="1" x14ac:dyDescent="0.2"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91"/>
      <c r="M187" s="192"/>
      <c r="N187" s="193"/>
    </row>
    <row r="188" spans="1:24" s="132" customFormat="1" x14ac:dyDescent="0.2">
      <c r="A188" s="179"/>
      <c r="B188" s="180" t="s">
        <v>31</v>
      </c>
      <c r="C188" s="918" t="s">
        <v>466</v>
      </c>
      <c r="D188" s="918"/>
      <c r="E188" s="918"/>
      <c r="F188" s="918"/>
      <c r="G188" s="918"/>
      <c r="H188" s="918"/>
      <c r="I188" s="918"/>
      <c r="J188" s="918"/>
      <c r="K188" s="918"/>
      <c r="L188" s="181" t="s">
        <v>31</v>
      </c>
      <c r="M188" s="182" t="s">
        <v>31</v>
      </c>
      <c r="N188" s="183" t="s">
        <v>31</v>
      </c>
      <c r="W188" s="137" t="s">
        <v>466</v>
      </c>
    </row>
    <row r="189" spans="1:24" s="132" customFormat="1" x14ac:dyDescent="0.2">
      <c r="A189" s="184"/>
      <c r="B189" s="166" t="s">
        <v>31</v>
      </c>
      <c r="C189" s="904" t="s">
        <v>3720</v>
      </c>
      <c r="D189" s="904"/>
      <c r="E189" s="904"/>
      <c r="F189" s="904"/>
      <c r="G189" s="904"/>
      <c r="H189" s="904"/>
      <c r="I189" s="904"/>
      <c r="J189" s="904"/>
      <c r="K189" s="904"/>
      <c r="L189" s="185">
        <v>2697.94</v>
      </c>
      <c r="M189" s="186" t="s">
        <v>31</v>
      </c>
      <c r="N189" s="187">
        <v>50640</v>
      </c>
      <c r="X189" s="137" t="s">
        <v>3720</v>
      </c>
    </row>
    <row r="190" spans="1:24" s="132" customFormat="1" x14ac:dyDescent="0.2">
      <c r="A190" s="184"/>
      <c r="B190" s="166" t="s">
        <v>225</v>
      </c>
      <c r="C190" s="904" t="s">
        <v>3721</v>
      </c>
      <c r="D190" s="904"/>
      <c r="E190" s="904"/>
      <c r="F190" s="904"/>
      <c r="G190" s="904"/>
      <c r="H190" s="904"/>
      <c r="I190" s="904"/>
      <c r="J190" s="904"/>
      <c r="K190" s="904"/>
      <c r="L190" s="185">
        <v>2697.94</v>
      </c>
      <c r="M190" s="186">
        <v>18.77</v>
      </c>
      <c r="N190" s="187">
        <v>50640</v>
      </c>
      <c r="X190" s="137" t="s">
        <v>3721</v>
      </c>
    </row>
    <row r="191" spans="1:24" s="132" customFormat="1" x14ac:dyDescent="0.2">
      <c r="A191" s="184"/>
      <c r="B191" s="166" t="s">
        <v>31</v>
      </c>
      <c r="C191" s="904" t="s">
        <v>659</v>
      </c>
      <c r="D191" s="904"/>
      <c r="E191" s="904"/>
      <c r="F191" s="904"/>
      <c r="G191" s="904"/>
      <c r="H191" s="904"/>
      <c r="I191" s="904"/>
      <c r="J191" s="904"/>
      <c r="K191" s="904"/>
      <c r="L191" s="185" t="s">
        <v>31</v>
      </c>
      <c r="M191" s="186" t="s">
        <v>31</v>
      </c>
      <c r="N191" s="187" t="s">
        <v>31</v>
      </c>
      <c r="X191" s="137" t="s">
        <v>659</v>
      </c>
    </row>
    <row r="192" spans="1:24" s="132" customFormat="1" x14ac:dyDescent="0.2">
      <c r="A192" s="184"/>
      <c r="B192" s="166" t="s">
        <v>31</v>
      </c>
      <c r="C192" s="904" t="s">
        <v>660</v>
      </c>
      <c r="D192" s="904"/>
      <c r="E192" s="904"/>
      <c r="F192" s="904"/>
      <c r="G192" s="904"/>
      <c r="H192" s="904"/>
      <c r="I192" s="904"/>
      <c r="J192" s="904"/>
      <c r="K192" s="904"/>
      <c r="L192" s="185">
        <v>1316.07</v>
      </c>
      <c r="M192" s="186" t="s">
        <v>31</v>
      </c>
      <c r="N192" s="187" t="s">
        <v>31</v>
      </c>
      <c r="X192" s="137" t="s">
        <v>660</v>
      </c>
    </row>
    <row r="193" spans="1:25" x14ac:dyDescent="0.2">
      <c r="A193" s="184"/>
      <c r="B193" s="166" t="s">
        <v>31</v>
      </c>
      <c r="C193" s="904" t="s">
        <v>663</v>
      </c>
      <c r="D193" s="904"/>
      <c r="E193" s="904"/>
      <c r="F193" s="904"/>
      <c r="G193" s="904"/>
      <c r="H193" s="904"/>
      <c r="I193" s="904"/>
      <c r="J193" s="904"/>
      <c r="K193" s="904"/>
      <c r="L193" s="185">
        <v>855.43</v>
      </c>
      <c r="M193" s="186" t="s">
        <v>31</v>
      </c>
      <c r="N193" s="187" t="s">
        <v>31</v>
      </c>
      <c r="O193" s="132"/>
      <c r="P193" s="132"/>
      <c r="Q193" s="132"/>
      <c r="R193" s="132"/>
      <c r="S193" s="132"/>
      <c r="T193" s="132"/>
      <c r="U193" s="132"/>
      <c r="V193" s="132"/>
      <c r="W193" s="132"/>
      <c r="X193" s="137" t="s">
        <v>663</v>
      </c>
      <c r="Y193" s="132"/>
    </row>
    <row r="194" spans="1:25" x14ac:dyDescent="0.2">
      <c r="A194" s="184"/>
      <c r="B194" s="166" t="s">
        <v>31</v>
      </c>
      <c r="C194" s="904" t="s">
        <v>664</v>
      </c>
      <c r="D194" s="904"/>
      <c r="E194" s="904"/>
      <c r="F194" s="904"/>
      <c r="G194" s="904"/>
      <c r="H194" s="904"/>
      <c r="I194" s="904"/>
      <c r="J194" s="904"/>
      <c r="K194" s="904"/>
      <c r="L194" s="185">
        <v>526.44000000000005</v>
      </c>
      <c r="M194" s="186" t="s">
        <v>31</v>
      </c>
      <c r="N194" s="187" t="s">
        <v>31</v>
      </c>
      <c r="O194" s="132"/>
      <c r="P194" s="132"/>
      <c r="Q194" s="132"/>
      <c r="R194" s="132"/>
      <c r="S194" s="132"/>
      <c r="T194" s="132"/>
      <c r="U194" s="132"/>
      <c r="V194" s="132"/>
      <c r="W194" s="132"/>
      <c r="X194" s="137" t="s">
        <v>664</v>
      </c>
      <c r="Y194" s="132"/>
    </row>
    <row r="195" spans="1:25" x14ac:dyDescent="0.2">
      <c r="A195" s="184"/>
      <c r="B195" s="166" t="s">
        <v>31</v>
      </c>
      <c r="C195" s="904" t="s">
        <v>276</v>
      </c>
      <c r="D195" s="904"/>
      <c r="E195" s="904"/>
      <c r="F195" s="904"/>
      <c r="G195" s="904"/>
      <c r="H195" s="904"/>
      <c r="I195" s="904"/>
      <c r="J195" s="904"/>
      <c r="K195" s="904"/>
      <c r="L195" s="185">
        <v>1316.07</v>
      </c>
      <c r="M195" s="186" t="s">
        <v>31</v>
      </c>
      <c r="N195" s="187" t="s">
        <v>31</v>
      </c>
      <c r="O195" s="132"/>
      <c r="P195" s="132"/>
      <c r="Q195" s="132"/>
      <c r="R195" s="132"/>
      <c r="S195" s="132"/>
      <c r="T195" s="132"/>
      <c r="U195" s="132"/>
      <c r="V195" s="132"/>
      <c r="W195" s="132"/>
      <c r="X195" s="137" t="s">
        <v>276</v>
      </c>
      <c r="Y195" s="132"/>
    </row>
    <row r="196" spans="1:25" x14ac:dyDescent="0.2">
      <c r="A196" s="184"/>
      <c r="B196" s="166" t="s">
        <v>31</v>
      </c>
      <c r="C196" s="904" t="s">
        <v>277</v>
      </c>
      <c r="D196" s="904"/>
      <c r="E196" s="904"/>
      <c r="F196" s="904"/>
      <c r="G196" s="904"/>
      <c r="H196" s="904"/>
      <c r="I196" s="904"/>
      <c r="J196" s="904"/>
      <c r="K196" s="904"/>
      <c r="L196" s="185">
        <v>855.43</v>
      </c>
      <c r="M196" s="186" t="s">
        <v>31</v>
      </c>
      <c r="N196" s="187" t="s">
        <v>31</v>
      </c>
      <c r="O196" s="132"/>
      <c r="P196" s="132"/>
      <c r="Q196" s="132"/>
      <c r="R196" s="132"/>
      <c r="S196" s="132"/>
      <c r="T196" s="132"/>
      <c r="U196" s="132"/>
      <c r="V196" s="132"/>
      <c r="W196" s="132"/>
      <c r="X196" s="137" t="s">
        <v>277</v>
      </c>
      <c r="Y196" s="132"/>
    </row>
    <row r="197" spans="1:25" x14ac:dyDescent="0.2">
      <c r="A197" s="184"/>
      <c r="B197" s="166" t="s">
        <v>31</v>
      </c>
      <c r="C197" s="904" t="s">
        <v>278</v>
      </c>
      <c r="D197" s="904"/>
      <c r="E197" s="904"/>
      <c r="F197" s="904"/>
      <c r="G197" s="904"/>
      <c r="H197" s="904"/>
      <c r="I197" s="904"/>
      <c r="J197" s="904"/>
      <c r="K197" s="904"/>
      <c r="L197" s="185">
        <v>526.44000000000005</v>
      </c>
      <c r="M197" s="186" t="s">
        <v>31</v>
      </c>
      <c r="N197" s="187" t="s">
        <v>31</v>
      </c>
      <c r="O197" s="132"/>
      <c r="P197" s="132"/>
      <c r="Q197" s="132"/>
      <c r="R197" s="132"/>
      <c r="S197" s="132"/>
      <c r="T197" s="132"/>
      <c r="U197" s="132"/>
      <c r="V197" s="132"/>
      <c r="W197" s="132"/>
      <c r="X197" s="137" t="s">
        <v>278</v>
      </c>
      <c r="Y197" s="132"/>
    </row>
    <row r="198" spans="1:25" x14ac:dyDescent="0.2">
      <c r="A198" s="184"/>
      <c r="B198" s="178" t="s">
        <v>31</v>
      </c>
      <c r="C198" s="919" t="s">
        <v>467</v>
      </c>
      <c r="D198" s="919"/>
      <c r="E198" s="919"/>
      <c r="F198" s="919"/>
      <c r="G198" s="919"/>
      <c r="H198" s="919"/>
      <c r="I198" s="919"/>
      <c r="J198" s="919"/>
      <c r="K198" s="919"/>
      <c r="L198" s="188">
        <v>2697.94</v>
      </c>
      <c r="M198" s="189" t="s">
        <v>31</v>
      </c>
      <c r="N198" s="194">
        <v>50640</v>
      </c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7" t="s">
        <v>467</v>
      </c>
    </row>
    <row r="199" spans="1:25" ht="1.5" customHeight="1" x14ac:dyDescent="0.2">
      <c r="B199" s="178"/>
      <c r="C199" s="173"/>
      <c r="D199" s="173"/>
      <c r="E199" s="173"/>
      <c r="F199" s="173"/>
      <c r="G199" s="173"/>
      <c r="H199" s="173"/>
      <c r="I199" s="173"/>
      <c r="J199" s="173"/>
      <c r="K199" s="173"/>
      <c r="L199" s="188"/>
      <c r="M199" s="189"/>
      <c r="N199" s="195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</row>
    <row r="200" spans="1:25" ht="53.25" customHeight="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196"/>
      <c r="N200" s="196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</row>
    <row r="201" spans="1:25" x14ac:dyDescent="0.2">
      <c r="B201" s="197" t="s">
        <v>468</v>
      </c>
      <c r="C201" s="923" t="s">
        <v>31</v>
      </c>
      <c r="D201" s="923"/>
      <c r="E201" s="923"/>
      <c r="F201" s="923"/>
      <c r="G201" s="923"/>
      <c r="H201" s="923"/>
      <c r="I201" s="923"/>
      <c r="J201" s="923"/>
      <c r="K201" s="923"/>
      <c r="L201" s="923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</row>
    <row r="202" spans="1:25" ht="13.5" customHeight="1" x14ac:dyDescent="0.2">
      <c r="B202" s="133"/>
      <c r="C202" s="924" t="s">
        <v>11</v>
      </c>
      <c r="D202" s="924"/>
      <c r="E202" s="924"/>
      <c r="F202" s="924"/>
      <c r="G202" s="924"/>
      <c r="H202" s="924"/>
      <c r="I202" s="924"/>
      <c r="J202" s="924"/>
      <c r="K202" s="924"/>
      <c r="L202" s="924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</row>
    <row r="203" spans="1:25" ht="12.75" customHeight="1" x14ac:dyDescent="0.2">
      <c r="B203" s="197" t="s">
        <v>469</v>
      </c>
      <c r="C203" s="923" t="s">
        <v>31</v>
      </c>
      <c r="D203" s="923"/>
      <c r="E203" s="923"/>
      <c r="F203" s="923"/>
      <c r="G203" s="923"/>
      <c r="H203" s="923"/>
      <c r="I203" s="923"/>
      <c r="J203" s="923"/>
      <c r="K203" s="923"/>
      <c r="L203" s="923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</row>
    <row r="204" spans="1:25" ht="13.5" customHeight="1" x14ac:dyDescent="0.2">
      <c r="C204" s="924" t="s">
        <v>11</v>
      </c>
      <c r="D204" s="924"/>
      <c r="E204" s="924"/>
      <c r="F204" s="924"/>
      <c r="G204" s="924"/>
      <c r="H204" s="924"/>
      <c r="I204" s="924"/>
      <c r="J204" s="924"/>
      <c r="K204" s="924"/>
      <c r="L204" s="924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</row>
    <row r="218" s="132" customFormat="1" x14ac:dyDescent="0.2"/>
  </sheetData>
  <mergeCells count="190">
    <mergeCell ref="C197:K197"/>
    <mergeCell ref="C198:K198"/>
    <mergeCell ref="C201:L201"/>
    <mergeCell ref="C202:L202"/>
    <mergeCell ref="C203:L203"/>
    <mergeCell ref="C204:L204"/>
    <mergeCell ref="C191:K191"/>
    <mergeCell ref="C192:K192"/>
    <mergeCell ref="C193:K193"/>
    <mergeCell ref="C194:K194"/>
    <mergeCell ref="C195:K195"/>
    <mergeCell ref="C196:K196"/>
    <mergeCell ref="C183:E183"/>
    <mergeCell ref="C184:E184"/>
    <mergeCell ref="C185:E185"/>
    <mergeCell ref="C188:K188"/>
    <mergeCell ref="C189:K189"/>
    <mergeCell ref="C190:K190"/>
    <mergeCell ref="C177:N177"/>
    <mergeCell ref="C178:N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N176"/>
    <mergeCell ref="C165:N165"/>
    <mergeCell ref="C166:N166"/>
    <mergeCell ref="C167:N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53:E153"/>
    <mergeCell ref="C154:N154"/>
    <mergeCell ref="C155:N155"/>
    <mergeCell ref="C156:N156"/>
    <mergeCell ref="C157:E157"/>
    <mergeCell ref="C158:E158"/>
    <mergeCell ref="C147:E147"/>
    <mergeCell ref="C148:E148"/>
    <mergeCell ref="C149:E149"/>
    <mergeCell ref="C150:E150"/>
    <mergeCell ref="C151:E151"/>
    <mergeCell ref="C152:E152"/>
    <mergeCell ref="C141:E141"/>
    <mergeCell ref="C142:E142"/>
    <mergeCell ref="C143:N143"/>
    <mergeCell ref="C144:N144"/>
    <mergeCell ref="C145:N145"/>
    <mergeCell ref="C146:E146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N132"/>
    <mergeCell ref="C133:N133"/>
    <mergeCell ref="C134:N134"/>
    <mergeCell ref="C123:N123"/>
    <mergeCell ref="C124:E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N121"/>
    <mergeCell ref="C122:N122"/>
    <mergeCell ref="C111:N111"/>
    <mergeCell ref="C112:N112"/>
    <mergeCell ref="C113:E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N110"/>
    <mergeCell ref="C99:N99"/>
    <mergeCell ref="C100:N100"/>
    <mergeCell ref="C101:N101"/>
    <mergeCell ref="C102:E102"/>
    <mergeCell ref="C103:E103"/>
    <mergeCell ref="C104:E104"/>
    <mergeCell ref="C93:E93"/>
    <mergeCell ref="C94:E94"/>
    <mergeCell ref="C95:E95"/>
    <mergeCell ref="C96:E96"/>
    <mergeCell ref="C97:E97"/>
    <mergeCell ref="C98:E98"/>
    <mergeCell ref="C87:E87"/>
    <mergeCell ref="C88:N88"/>
    <mergeCell ref="C89:N89"/>
    <mergeCell ref="C90:N90"/>
    <mergeCell ref="C91:E91"/>
    <mergeCell ref="C92:E92"/>
    <mergeCell ref="C81:E81"/>
    <mergeCell ref="C82:E82"/>
    <mergeCell ref="C83:E83"/>
    <mergeCell ref="C84:E84"/>
    <mergeCell ref="C85:E85"/>
    <mergeCell ref="C86:E86"/>
    <mergeCell ref="C75:E75"/>
    <mergeCell ref="C76:E76"/>
    <mergeCell ref="C77:N77"/>
    <mergeCell ref="C78:N78"/>
    <mergeCell ref="C79:N79"/>
    <mergeCell ref="C80:E80"/>
    <mergeCell ref="C69:E69"/>
    <mergeCell ref="C70:E70"/>
    <mergeCell ref="C71:E71"/>
    <mergeCell ref="C72:E72"/>
    <mergeCell ref="C73:E73"/>
    <mergeCell ref="C74:E74"/>
    <mergeCell ref="C63:E63"/>
    <mergeCell ref="C64:E64"/>
    <mergeCell ref="C65:E65"/>
    <mergeCell ref="C66:N66"/>
    <mergeCell ref="C67:N67"/>
    <mergeCell ref="C68:N68"/>
    <mergeCell ref="C57:N57"/>
    <mergeCell ref="C58:E58"/>
    <mergeCell ref="C59:E59"/>
    <mergeCell ref="C60:E60"/>
    <mergeCell ref="C61:E61"/>
    <mergeCell ref="C62:E62"/>
    <mergeCell ref="C51:E51"/>
    <mergeCell ref="C52:E52"/>
    <mergeCell ref="C53:E53"/>
    <mergeCell ref="C54:E54"/>
    <mergeCell ref="C55:N55"/>
    <mergeCell ref="C56:N56"/>
    <mergeCell ref="C45:N45"/>
    <mergeCell ref="C46:N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N33"/>
    <mergeCell ref="C34:N34"/>
    <mergeCell ref="C35:N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17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3"/>
  <sheetViews>
    <sheetView topLeftCell="A91" zoomScale="115" zoomScaleNormal="115" workbookViewId="0">
      <selection activeCell="AA24" sqref="AA24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3" width="110.140625" style="137" hidden="1" customWidth="1"/>
    <col min="24" max="26" width="84.42578125" style="137" hidden="1" customWidth="1"/>
    <col min="27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3604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31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3755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3601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31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33.9</v>
      </c>
      <c r="D20" s="148" t="s">
        <v>3756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L110*18.77/1000</f>
        <v>16.54</v>
      </c>
      <c r="M22" s="148" t="s">
        <v>3757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0</v>
      </c>
      <c r="D23" s="152" t="s">
        <v>211</v>
      </c>
      <c r="E23" s="135" t="s">
        <v>206</v>
      </c>
      <c r="G23" s="132" t="s">
        <v>212</v>
      </c>
      <c r="L23" s="153"/>
      <c r="M23" s="153">
        <v>73.680000000000007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0</v>
      </c>
      <c r="D24" s="152" t="s">
        <v>211</v>
      </c>
      <c r="E24" s="135" t="s">
        <v>206</v>
      </c>
      <c r="G24" s="132" t="s">
        <v>214</v>
      </c>
      <c r="L24" s="153"/>
      <c r="M24" s="153" t="s">
        <v>31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33.9</v>
      </c>
      <c r="D25" s="148" t="s">
        <v>3756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3758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3758</v>
      </c>
    </row>
    <row r="32" spans="1:17" s="132" customFormat="1" ht="22.5" x14ac:dyDescent="0.2">
      <c r="A32" s="157" t="s">
        <v>225</v>
      </c>
      <c r="B32" s="158" t="s">
        <v>3751</v>
      </c>
      <c r="C32" s="917" t="s">
        <v>3752</v>
      </c>
      <c r="D32" s="917"/>
      <c r="E32" s="917"/>
      <c r="F32" s="159" t="s">
        <v>3729</v>
      </c>
      <c r="G32" s="159" t="s">
        <v>31</v>
      </c>
      <c r="H32" s="159" t="s">
        <v>31</v>
      </c>
      <c r="I32" s="159" t="s">
        <v>295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3752</v>
      </c>
    </row>
    <row r="33" spans="1:23" s="132" customFormat="1" ht="33.75" x14ac:dyDescent="0.2">
      <c r="A33" s="165"/>
      <c r="B33" s="166" t="s">
        <v>518</v>
      </c>
      <c r="C33" s="904" t="s">
        <v>2892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2892</v>
      </c>
    </row>
    <row r="34" spans="1:23" s="132" customFormat="1" ht="22.5" x14ac:dyDescent="0.2">
      <c r="A34" s="165"/>
      <c r="B34" s="166" t="s">
        <v>3611</v>
      </c>
      <c r="C34" s="904" t="s">
        <v>3612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R34" s="137" t="s">
        <v>3612</v>
      </c>
    </row>
    <row r="35" spans="1:23" s="132" customFormat="1" x14ac:dyDescent="0.2">
      <c r="A35" s="165"/>
      <c r="B35" s="166" t="s">
        <v>31</v>
      </c>
      <c r="C35" s="904" t="s">
        <v>3613</v>
      </c>
      <c r="D35" s="904"/>
      <c r="E35" s="904"/>
      <c r="F35" s="904"/>
      <c r="G35" s="904"/>
      <c r="H35" s="904"/>
      <c r="I35" s="904"/>
      <c r="J35" s="904"/>
      <c r="K35" s="904"/>
      <c r="L35" s="904"/>
      <c r="M35" s="904"/>
      <c r="N35" s="912"/>
      <c r="R35" s="137" t="s">
        <v>3613</v>
      </c>
    </row>
    <row r="36" spans="1:23" s="132" customFormat="1" x14ac:dyDescent="0.2">
      <c r="A36" s="167"/>
      <c r="B36" s="166" t="s">
        <v>225</v>
      </c>
      <c r="C36" s="904" t="s">
        <v>255</v>
      </c>
      <c r="D36" s="904"/>
      <c r="E36" s="904"/>
      <c r="F36" s="168" t="s">
        <v>31</v>
      </c>
      <c r="G36" s="168" t="s">
        <v>31</v>
      </c>
      <c r="H36" s="168" t="s">
        <v>31</v>
      </c>
      <c r="I36" s="168" t="s">
        <v>31</v>
      </c>
      <c r="J36" s="169">
        <v>55.71</v>
      </c>
      <c r="K36" s="168" t="s">
        <v>1498</v>
      </c>
      <c r="L36" s="169">
        <v>267.41000000000003</v>
      </c>
      <c r="M36" s="170" t="s">
        <v>31</v>
      </c>
      <c r="N36" s="171" t="s">
        <v>31</v>
      </c>
      <c r="S36" s="137" t="s">
        <v>255</v>
      </c>
    </row>
    <row r="37" spans="1:23" s="132" customFormat="1" x14ac:dyDescent="0.2">
      <c r="A37" s="167"/>
      <c r="B37" s="166" t="s">
        <v>31</v>
      </c>
      <c r="C37" s="904" t="s">
        <v>258</v>
      </c>
      <c r="D37" s="904"/>
      <c r="E37" s="904"/>
      <c r="F37" s="168" t="s">
        <v>241</v>
      </c>
      <c r="G37" s="168" t="s">
        <v>3667</v>
      </c>
      <c r="H37" s="168" t="s">
        <v>1498</v>
      </c>
      <c r="I37" s="168" t="s">
        <v>3759</v>
      </c>
      <c r="J37" s="169" t="s">
        <v>31</v>
      </c>
      <c r="K37" s="168" t="s">
        <v>31</v>
      </c>
      <c r="L37" s="169" t="s">
        <v>31</v>
      </c>
      <c r="M37" s="170" t="s">
        <v>31</v>
      </c>
      <c r="N37" s="171" t="s">
        <v>31</v>
      </c>
      <c r="T37" s="137" t="s">
        <v>258</v>
      </c>
    </row>
    <row r="38" spans="1:23" s="132" customFormat="1" x14ac:dyDescent="0.2">
      <c r="A38" s="167"/>
      <c r="B38" s="166" t="s">
        <v>31</v>
      </c>
      <c r="C38" s="917" t="s">
        <v>244</v>
      </c>
      <c r="D38" s="917"/>
      <c r="E38" s="917"/>
      <c r="F38" s="159" t="s">
        <v>31</v>
      </c>
      <c r="G38" s="159" t="s">
        <v>31</v>
      </c>
      <c r="H38" s="159" t="s">
        <v>31</v>
      </c>
      <c r="I38" s="159" t="s">
        <v>31</v>
      </c>
      <c r="J38" s="160">
        <v>55.71</v>
      </c>
      <c r="K38" s="159" t="s">
        <v>31</v>
      </c>
      <c r="L38" s="160">
        <v>267.41000000000003</v>
      </c>
      <c r="M38" s="161" t="s">
        <v>31</v>
      </c>
      <c r="N38" s="162" t="s">
        <v>31</v>
      </c>
      <c r="U38" s="137" t="s">
        <v>244</v>
      </c>
    </row>
    <row r="39" spans="1:23" s="132" customFormat="1" x14ac:dyDescent="0.2">
      <c r="A39" s="167"/>
      <c r="B39" s="166" t="s">
        <v>31</v>
      </c>
      <c r="C39" s="904" t="s">
        <v>245</v>
      </c>
      <c r="D39" s="904"/>
      <c r="E39" s="904"/>
      <c r="F39" s="168" t="s">
        <v>31</v>
      </c>
      <c r="G39" s="168" t="s">
        <v>31</v>
      </c>
      <c r="H39" s="168" t="s">
        <v>31</v>
      </c>
      <c r="I39" s="168" t="s">
        <v>31</v>
      </c>
      <c r="J39" s="169" t="s">
        <v>31</v>
      </c>
      <c r="K39" s="168" t="s">
        <v>31</v>
      </c>
      <c r="L39" s="169">
        <v>267.41000000000003</v>
      </c>
      <c r="M39" s="170" t="s">
        <v>31</v>
      </c>
      <c r="N39" s="171" t="s">
        <v>31</v>
      </c>
      <c r="T39" s="137" t="s">
        <v>245</v>
      </c>
    </row>
    <row r="40" spans="1:23" s="132" customFormat="1" ht="22.5" x14ac:dyDescent="0.2">
      <c r="A40" s="167"/>
      <c r="B40" s="166" t="s">
        <v>3615</v>
      </c>
      <c r="C40" s="904" t="s">
        <v>3616</v>
      </c>
      <c r="D40" s="904"/>
      <c r="E40" s="904"/>
      <c r="F40" s="168" t="s">
        <v>144</v>
      </c>
      <c r="G40" s="168" t="s">
        <v>554</v>
      </c>
      <c r="H40" s="168" t="s">
        <v>31</v>
      </c>
      <c r="I40" s="168" t="s">
        <v>554</v>
      </c>
      <c r="J40" s="169" t="s">
        <v>31</v>
      </c>
      <c r="K40" s="168" t="s">
        <v>31</v>
      </c>
      <c r="L40" s="169">
        <v>173.82</v>
      </c>
      <c r="M40" s="170" t="s">
        <v>31</v>
      </c>
      <c r="N40" s="171" t="s">
        <v>31</v>
      </c>
      <c r="T40" s="137" t="s">
        <v>3616</v>
      </c>
    </row>
    <row r="41" spans="1:23" s="132" customFormat="1" ht="22.5" x14ac:dyDescent="0.2">
      <c r="A41" s="167"/>
      <c r="B41" s="166" t="s">
        <v>3617</v>
      </c>
      <c r="C41" s="904" t="s">
        <v>3618</v>
      </c>
      <c r="D41" s="904"/>
      <c r="E41" s="904"/>
      <c r="F41" s="168" t="s">
        <v>144</v>
      </c>
      <c r="G41" s="168" t="s">
        <v>1390</v>
      </c>
      <c r="H41" s="168" t="s">
        <v>31</v>
      </c>
      <c r="I41" s="168" t="s">
        <v>1390</v>
      </c>
      <c r="J41" s="169" t="s">
        <v>31</v>
      </c>
      <c r="K41" s="168" t="s">
        <v>31</v>
      </c>
      <c r="L41" s="169">
        <v>106.96</v>
      </c>
      <c r="M41" s="170" t="s">
        <v>31</v>
      </c>
      <c r="N41" s="171" t="s">
        <v>31</v>
      </c>
      <c r="T41" s="137" t="s">
        <v>3618</v>
      </c>
    </row>
    <row r="42" spans="1:23" s="132" customFormat="1" x14ac:dyDescent="0.2">
      <c r="A42" s="172"/>
      <c r="B42" s="173"/>
      <c r="C42" s="918" t="s">
        <v>252</v>
      </c>
      <c r="D42" s="918"/>
      <c r="E42" s="918"/>
      <c r="F42" s="174" t="s">
        <v>31</v>
      </c>
      <c r="G42" s="174" t="s">
        <v>31</v>
      </c>
      <c r="H42" s="174" t="s">
        <v>31</v>
      </c>
      <c r="I42" s="174" t="s">
        <v>31</v>
      </c>
      <c r="J42" s="175" t="s">
        <v>31</v>
      </c>
      <c r="K42" s="174" t="s">
        <v>31</v>
      </c>
      <c r="L42" s="175">
        <v>548.19000000000005</v>
      </c>
      <c r="M42" s="161" t="s">
        <v>31</v>
      </c>
      <c r="N42" s="176" t="s">
        <v>31</v>
      </c>
      <c r="V42" s="137" t="s">
        <v>252</v>
      </c>
    </row>
    <row r="43" spans="1:23" s="132" customFormat="1" ht="33.75" x14ac:dyDescent="0.2">
      <c r="A43" s="157" t="s">
        <v>235</v>
      </c>
      <c r="B43" s="158" t="s">
        <v>3749</v>
      </c>
      <c r="C43" s="917" t="s">
        <v>3750</v>
      </c>
      <c r="D43" s="917"/>
      <c r="E43" s="917"/>
      <c r="F43" s="159" t="s">
        <v>178</v>
      </c>
      <c r="G43" s="159" t="s">
        <v>31</v>
      </c>
      <c r="H43" s="159" t="s">
        <v>31</v>
      </c>
      <c r="I43" s="159" t="s">
        <v>328</v>
      </c>
      <c r="J43" s="160" t="s">
        <v>31</v>
      </c>
      <c r="K43" s="159" t="s">
        <v>31</v>
      </c>
      <c r="L43" s="160" t="s">
        <v>31</v>
      </c>
      <c r="M43" s="161" t="s">
        <v>31</v>
      </c>
      <c r="N43" s="162" t="s">
        <v>31</v>
      </c>
      <c r="Q43" s="137" t="s">
        <v>3750</v>
      </c>
    </row>
    <row r="44" spans="1:23" s="132" customFormat="1" x14ac:dyDescent="0.2">
      <c r="A44" s="163"/>
      <c r="B44" s="164"/>
      <c r="C44" s="904" t="s">
        <v>3760</v>
      </c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12"/>
      <c r="W44" s="137" t="s">
        <v>3760</v>
      </c>
    </row>
    <row r="45" spans="1:23" s="132" customFormat="1" ht="33.75" x14ac:dyDescent="0.2">
      <c r="A45" s="165"/>
      <c r="B45" s="166" t="s">
        <v>518</v>
      </c>
      <c r="C45" s="904" t="s">
        <v>2892</v>
      </c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12"/>
      <c r="R45" s="137" t="s">
        <v>2892</v>
      </c>
    </row>
    <row r="46" spans="1:23" s="132" customFormat="1" ht="22.5" x14ac:dyDescent="0.2">
      <c r="A46" s="165"/>
      <c r="B46" s="166" t="s">
        <v>3611</v>
      </c>
      <c r="C46" s="904" t="s">
        <v>3612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R46" s="137" t="s">
        <v>3612</v>
      </c>
    </row>
    <row r="47" spans="1:23" s="132" customFormat="1" x14ac:dyDescent="0.2">
      <c r="A47" s="165"/>
      <c r="B47" s="166" t="s">
        <v>31</v>
      </c>
      <c r="C47" s="904" t="s">
        <v>3613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R47" s="137" t="s">
        <v>3613</v>
      </c>
    </row>
    <row r="48" spans="1:23" s="132" customFormat="1" x14ac:dyDescent="0.2">
      <c r="A48" s="167"/>
      <c r="B48" s="166" t="s">
        <v>225</v>
      </c>
      <c r="C48" s="904" t="s">
        <v>255</v>
      </c>
      <c r="D48" s="904"/>
      <c r="E48" s="904"/>
      <c r="F48" s="168" t="s">
        <v>31</v>
      </c>
      <c r="G48" s="168" t="s">
        <v>31</v>
      </c>
      <c r="H48" s="168" t="s">
        <v>31</v>
      </c>
      <c r="I48" s="168" t="s">
        <v>31</v>
      </c>
      <c r="J48" s="169">
        <v>20.75</v>
      </c>
      <c r="K48" s="168" t="s">
        <v>1498</v>
      </c>
      <c r="L48" s="169">
        <v>199.2</v>
      </c>
      <c r="M48" s="170" t="s">
        <v>31</v>
      </c>
      <c r="N48" s="171" t="s">
        <v>31</v>
      </c>
      <c r="S48" s="137" t="s">
        <v>255</v>
      </c>
    </row>
    <row r="49" spans="1:22" s="132" customFormat="1" x14ac:dyDescent="0.2">
      <c r="A49" s="167"/>
      <c r="B49" s="166" t="s">
        <v>31</v>
      </c>
      <c r="C49" s="904" t="s">
        <v>258</v>
      </c>
      <c r="D49" s="904"/>
      <c r="E49" s="904"/>
      <c r="F49" s="168" t="s">
        <v>241</v>
      </c>
      <c r="G49" s="168" t="s">
        <v>3367</v>
      </c>
      <c r="H49" s="168" t="s">
        <v>1498</v>
      </c>
      <c r="I49" s="168" t="s">
        <v>3628</v>
      </c>
      <c r="J49" s="169" t="s">
        <v>31</v>
      </c>
      <c r="K49" s="168" t="s">
        <v>31</v>
      </c>
      <c r="L49" s="169" t="s">
        <v>31</v>
      </c>
      <c r="M49" s="170" t="s">
        <v>31</v>
      </c>
      <c r="N49" s="171" t="s">
        <v>31</v>
      </c>
      <c r="T49" s="137" t="s">
        <v>258</v>
      </c>
    </row>
    <row r="50" spans="1:22" s="132" customFormat="1" x14ac:dyDescent="0.2">
      <c r="A50" s="167"/>
      <c r="B50" s="166" t="s">
        <v>31</v>
      </c>
      <c r="C50" s="917" t="s">
        <v>244</v>
      </c>
      <c r="D50" s="917"/>
      <c r="E50" s="917"/>
      <c r="F50" s="159" t="s">
        <v>31</v>
      </c>
      <c r="G50" s="159" t="s">
        <v>31</v>
      </c>
      <c r="H50" s="159" t="s">
        <v>31</v>
      </c>
      <c r="I50" s="159" t="s">
        <v>31</v>
      </c>
      <c r="J50" s="160">
        <v>20.75</v>
      </c>
      <c r="K50" s="159" t="s">
        <v>31</v>
      </c>
      <c r="L50" s="160">
        <v>199.2</v>
      </c>
      <c r="M50" s="161" t="s">
        <v>31</v>
      </c>
      <c r="N50" s="162" t="s">
        <v>31</v>
      </c>
      <c r="U50" s="137" t="s">
        <v>244</v>
      </c>
    </row>
    <row r="51" spans="1:22" s="132" customFormat="1" x14ac:dyDescent="0.2">
      <c r="A51" s="167"/>
      <c r="B51" s="166" t="s">
        <v>31</v>
      </c>
      <c r="C51" s="904" t="s">
        <v>245</v>
      </c>
      <c r="D51" s="904"/>
      <c r="E51" s="904"/>
      <c r="F51" s="168" t="s">
        <v>31</v>
      </c>
      <c r="G51" s="168" t="s">
        <v>31</v>
      </c>
      <c r="H51" s="168" t="s">
        <v>31</v>
      </c>
      <c r="I51" s="168" t="s">
        <v>31</v>
      </c>
      <c r="J51" s="169" t="s">
        <v>31</v>
      </c>
      <c r="K51" s="168" t="s">
        <v>31</v>
      </c>
      <c r="L51" s="169">
        <v>199.2</v>
      </c>
      <c r="M51" s="170" t="s">
        <v>31</v>
      </c>
      <c r="N51" s="171" t="s">
        <v>31</v>
      </c>
      <c r="T51" s="137" t="s">
        <v>245</v>
      </c>
    </row>
    <row r="52" spans="1:22" s="132" customFormat="1" ht="22.5" x14ac:dyDescent="0.2">
      <c r="A52" s="167"/>
      <c r="B52" s="166" t="s">
        <v>3615</v>
      </c>
      <c r="C52" s="904" t="s">
        <v>3616</v>
      </c>
      <c r="D52" s="904"/>
      <c r="E52" s="904"/>
      <c r="F52" s="168" t="s">
        <v>144</v>
      </c>
      <c r="G52" s="168" t="s">
        <v>554</v>
      </c>
      <c r="H52" s="168" t="s">
        <v>31</v>
      </c>
      <c r="I52" s="168" t="s">
        <v>554</v>
      </c>
      <c r="J52" s="169" t="s">
        <v>31</v>
      </c>
      <c r="K52" s="168" t="s">
        <v>31</v>
      </c>
      <c r="L52" s="169">
        <v>129.47999999999999</v>
      </c>
      <c r="M52" s="170" t="s">
        <v>31</v>
      </c>
      <c r="N52" s="171" t="s">
        <v>31</v>
      </c>
      <c r="T52" s="137" t="s">
        <v>3616</v>
      </c>
    </row>
    <row r="53" spans="1:22" s="132" customFormat="1" ht="22.5" x14ac:dyDescent="0.2">
      <c r="A53" s="167"/>
      <c r="B53" s="166" t="s">
        <v>3617</v>
      </c>
      <c r="C53" s="904" t="s">
        <v>3618</v>
      </c>
      <c r="D53" s="904"/>
      <c r="E53" s="904"/>
      <c r="F53" s="168" t="s">
        <v>144</v>
      </c>
      <c r="G53" s="168" t="s">
        <v>1390</v>
      </c>
      <c r="H53" s="168" t="s">
        <v>31</v>
      </c>
      <c r="I53" s="168" t="s">
        <v>1390</v>
      </c>
      <c r="J53" s="169" t="s">
        <v>31</v>
      </c>
      <c r="K53" s="168" t="s">
        <v>31</v>
      </c>
      <c r="L53" s="169">
        <v>79.680000000000007</v>
      </c>
      <c r="M53" s="170" t="s">
        <v>31</v>
      </c>
      <c r="N53" s="171" t="s">
        <v>31</v>
      </c>
      <c r="T53" s="137" t="s">
        <v>3618</v>
      </c>
    </row>
    <row r="54" spans="1:22" s="132" customFormat="1" x14ac:dyDescent="0.2">
      <c r="A54" s="172"/>
      <c r="B54" s="173"/>
      <c r="C54" s="918" t="s">
        <v>252</v>
      </c>
      <c r="D54" s="918"/>
      <c r="E54" s="918"/>
      <c r="F54" s="174" t="s">
        <v>31</v>
      </c>
      <c r="G54" s="174" t="s">
        <v>31</v>
      </c>
      <c r="H54" s="174" t="s">
        <v>31</v>
      </c>
      <c r="I54" s="174" t="s">
        <v>31</v>
      </c>
      <c r="J54" s="175" t="s">
        <v>31</v>
      </c>
      <c r="K54" s="174" t="s">
        <v>31</v>
      </c>
      <c r="L54" s="175">
        <v>408.36</v>
      </c>
      <c r="M54" s="161" t="s">
        <v>31</v>
      </c>
      <c r="N54" s="176" t="s">
        <v>31</v>
      </c>
      <c r="V54" s="137" t="s">
        <v>252</v>
      </c>
    </row>
    <row r="55" spans="1:22" s="132" customFormat="1" ht="22.5" x14ac:dyDescent="0.2">
      <c r="A55" s="157" t="s">
        <v>238</v>
      </c>
      <c r="B55" s="158" t="s">
        <v>3751</v>
      </c>
      <c r="C55" s="917" t="s">
        <v>3752</v>
      </c>
      <c r="D55" s="917"/>
      <c r="E55" s="917"/>
      <c r="F55" s="159" t="s">
        <v>3729</v>
      </c>
      <c r="G55" s="159" t="s">
        <v>31</v>
      </c>
      <c r="H55" s="159" t="s">
        <v>31</v>
      </c>
      <c r="I55" s="159" t="s">
        <v>295</v>
      </c>
      <c r="J55" s="160" t="s">
        <v>31</v>
      </c>
      <c r="K55" s="159" t="s">
        <v>31</v>
      </c>
      <c r="L55" s="160" t="s">
        <v>31</v>
      </c>
      <c r="M55" s="161" t="s">
        <v>31</v>
      </c>
      <c r="N55" s="162" t="s">
        <v>31</v>
      </c>
      <c r="Q55" s="137" t="s">
        <v>3752</v>
      </c>
    </row>
    <row r="56" spans="1:22" s="132" customFormat="1" ht="33.75" x14ac:dyDescent="0.2">
      <c r="A56" s="165"/>
      <c r="B56" s="166" t="s">
        <v>518</v>
      </c>
      <c r="C56" s="904" t="s">
        <v>2892</v>
      </c>
      <c r="D56" s="904"/>
      <c r="E56" s="904"/>
      <c r="F56" s="904"/>
      <c r="G56" s="904"/>
      <c r="H56" s="904"/>
      <c r="I56" s="904"/>
      <c r="J56" s="904"/>
      <c r="K56" s="904"/>
      <c r="L56" s="904"/>
      <c r="M56" s="904"/>
      <c r="N56" s="912"/>
      <c r="R56" s="137" t="s">
        <v>2892</v>
      </c>
    </row>
    <row r="57" spans="1:22" s="132" customFormat="1" ht="22.5" x14ac:dyDescent="0.2">
      <c r="A57" s="165"/>
      <c r="B57" s="166" t="s">
        <v>3611</v>
      </c>
      <c r="C57" s="904" t="s">
        <v>3612</v>
      </c>
      <c r="D57" s="904"/>
      <c r="E57" s="904"/>
      <c r="F57" s="904"/>
      <c r="G57" s="904"/>
      <c r="H57" s="904"/>
      <c r="I57" s="904"/>
      <c r="J57" s="904"/>
      <c r="K57" s="904"/>
      <c r="L57" s="904"/>
      <c r="M57" s="904"/>
      <c r="N57" s="912"/>
      <c r="R57" s="137" t="s">
        <v>3612</v>
      </c>
    </row>
    <row r="58" spans="1:22" s="132" customFormat="1" x14ac:dyDescent="0.2">
      <c r="A58" s="165"/>
      <c r="B58" s="166" t="s">
        <v>31</v>
      </c>
      <c r="C58" s="904" t="s">
        <v>3613</v>
      </c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12"/>
      <c r="R58" s="137" t="s">
        <v>3613</v>
      </c>
    </row>
    <row r="59" spans="1:22" s="132" customFormat="1" x14ac:dyDescent="0.2">
      <c r="A59" s="167"/>
      <c r="B59" s="166" t="s">
        <v>225</v>
      </c>
      <c r="C59" s="904" t="s">
        <v>255</v>
      </c>
      <c r="D59" s="904"/>
      <c r="E59" s="904"/>
      <c r="F59" s="168" t="s">
        <v>31</v>
      </c>
      <c r="G59" s="168" t="s">
        <v>31</v>
      </c>
      <c r="H59" s="168" t="s">
        <v>31</v>
      </c>
      <c r="I59" s="168" t="s">
        <v>31</v>
      </c>
      <c r="J59" s="169">
        <v>55.71</v>
      </c>
      <c r="K59" s="168" t="s">
        <v>1498</v>
      </c>
      <c r="L59" s="169">
        <v>267.41000000000003</v>
      </c>
      <c r="M59" s="170" t="s">
        <v>31</v>
      </c>
      <c r="N59" s="171" t="s">
        <v>31</v>
      </c>
      <c r="S59" s="137" t="s">
        <v>255</v>
      </c>
    </row>
    <row r="60" spans="1:22" s="132" customFormat="1" x14ac:dyDescent="0.2">
      <c r="A60" s="167"/>
      <c r="B60" s="166" t="s">
        <v>31</v>
      </c>
      <c r="C60" s="904" t="s">
        <v>258</v>
      </c>
      <c r="D60" s="904"/>
      <c r="E60" s="904"/>
      <c r="F60" s="168" t="s">
        <v>241</v>
      </c>
      <c r="G60" s="168" t="s">
        <v>3667</v>
      </c>
      <c r="H60" s="168" t="s">
        <v>1498</v>
      </c>
      <c r="I60" s="168" t="s">
        <v>3759</v>
      </c>
      <c r="J60" s="169" t="s">
        <v>31</v>
      </c>
      <c r="K60" s="168" t="s">
        <v>31</v>
      </c>
      <c r="L60" s="169" t="s">
        <v>31</v>
      </c>
      <c r="M60" s="170" t="s">
        <v>31</v>
      </c>
      <c r="N60" s="171" t="s">
        <v>31</v>
      </c>
      <c r="T60" s="137" t="s">
        <v>258</v>
      </c>
    </row>
    <row r="61" spans="1:22" s="132" customFormat="1" x14ac:dyDescent="0.2">
      <c r="A61" s="167"/>
      <c r="B61" s="166" t="s">
        <v>31</v>
      </c>
      <c r="C61" s="917" t="s">
        <v>244</v>
      </c>
      <c r="D61" s="917"/>
      <c r="E61" s="917"/>
      <c r="F61" s="159" t="s">
        <v>31</v>
      </c>
      <c r="G61" s="159" t="s">
        <v>31</v>
      </c>
      <c r="H61" s="159" t="s">
        <v>31</v>
      </c>
      <c r="I61" s="159" t="s">
        <v>31</v>
      </c>
      <c r="J61" s="160">
        <v>55.71</v>
      </c>
      <c r="K61" s="159" t="s">
        <v>31</v>
      </c>
      <c r="L61" s="160">
        <v>267.41000000000003</v>
      </c>
      <c r="M61" s="161" t="s">
        <v>31</v>
      </c>
      <c r="N61" s="162" t="s">
        <v>31</v>
      </c>
      <c r="U61" s="137" t="s">
        <v>244</v>
      </c>
    </row>
    <row r="62" spans="1:22" s="132" customFormat="1" x14ac:dyDescent="0.2">
      <c r="A62" s="167"/>
      <c r="B62" s="166" t="s">
        <v>31</v>
      </c>
      <c r="C62" s="904" t="s">
        <v>245</v>
      </c>
      <c r="D62" s="904"/>
      <c r="E62" s="904"/>
      <c r="F62" s="168" t="s">
        <v>31</v>
      </c>
      <c r="G62" s="168" t="s">
        <v>31</v>
      </c>
      <c r="H62" s="168" t="s">
        <v>31</v>
      </c>
      <c r="I62" s="168" t="s">
        <v>31</v>
      </c>
      <c r="J62" s="169" t="s">
        <v>31</v>
      </c>
      <c r="K62" s="168" t="s">
        <v>31</v>
      </c>
      <c r="L62" s="169">
        <v>267.41000000000003</v>
      </c>
      <c r="M62" s="170" t="s">
        <v>31</v>
      </c>
      <c r="N62" s="171" t="s">
        <v>31</v>
      </c>
      <c r="T62" s="137" t="s">
        <v>245</v>
      </c>
    </row>
    <row r="63" spans="1:22" s="132" customFormat="1" ht="22.5" x14ac:dyDescent="0.2">
      <c r="A63" s="167"/>
      <c r="B63" s="166" t="s">
        <v>3615</v>
      </c>
      <c r="C63" s="904" t="s">
        <v>3616</v>
      </c>
      <c r="D63" s="904"/>
      <c r="E63" s="904"/>
      <c r="F63" s="168" t="s">
        <v>144</v>
      </c>
      <c r="G63" s="168" t="s">
        <v>554</v>
      </c>
      <c r="H63" s="168" t="s">
        <v>31</v>
      </c>
      <c r="I63" s="168" t="s">
        <v>554</v>
      </c>
      <c r="J63" s="169" t="s">
        <v>31</v>
      </c>
      <c r="K63" s="168" t="s">
        <v>31</v>
      </c>
      <c r="L63" s="169">
        <v>173.82</v>
      </c>
      <c r="M63" s="170" t="s">
        <v>31</v>
      </c>
      <c r="N63" s="171" t="s">
        <v>31</v>
      </c>
      <c r="T63" s="137" t="s">
        <v>3616</v>
      </c>
    </row>
    <row r="64" spans="1:22" s="132" customFormat="1" ht="22.5" x14ac:dyDescent="0.2">
      <c r="A64" s="167"/>
      <c r="B64" s="166" t="s">
        <v>3617</v>
      </c>
      <c r="C64" s="904" t="s">
        <v>3618</v>
      </c>
      <c r="D64" s="904"/>
      <c r="E64" s="904"/>
      <c r="F64" s="168" t="s">
        <v>144</v>
      </c>
      <c r="G64" s="168" t="s">
        <v>1390</v>
      </c>
      <c r="H64" s="168" t="s">
        <v>31</v>
      </c>
      <c r="I64" s="168" t="s">
        <v>1390</v>
      </c>
      <c r="J64" s="169" t="s">
        <v>31</v>
      </c>
      <c r="K64" s="168" t="s">
        <v>31</v>
      </c>
      <c r="L64" s="169">
        <v>106.96</v>
      </c>
      <c r="M64" s="170" t="s">
        <v>31</v>
      </c>
      <c r="N64" s="171" t="s">
        <v>31</v>
      </c>
      <c r="T64" s="137" t="s">
        <v>3618</v>
      </c>
    </row>
    <row r="65" spans="1:23" s="132" customFormat="1" x14ac:dyDescent="0.2">
      <c r="A65" s="172"/>
      <c r="B65" s="173"/>
      <c r="C65" s="918" t="s">
        <v>252</v>
      </c>
      <c r="D65" s="918"/>
      <c r="E65" s="918"/>
      <c r="F65" s="174" t="s">
        <v>31</v>
      </c>
      <c r="G65" s="174" t="s">
        <v>31</v>
      </c>
      <c r="H65" s="174" t="s">
        <v>31</v>
      </c>
      <c r="I65" s="174" t="s">
        <v>31</v>
      </c>
      <c r="J65" s="175" t="s">
        <v>31</v>
      </c>
      <c r="K65" s="174" t="s">
        <v>31</v>
      </c>
      <c r="L65" s="175">
        <v>548.19000000000005</v>
      </c>
      <c r="M65" s="161" t="s">
        <v>31</v>
      </c>
      <c r="N65" s="176" t="s">
        <v>31</v>
      </c>
      <c r="V65" s="137" t="s">
        <v>252</v>
      </c>
    </row>
    <row r="66" spans="1:23" s="132" customFormat="1" ht="90" x14ac:dyDescent="0.2">
      <c r="A66" s="157" t="s">
        <v>256</v>
      </c>
      <c r="B66" s="158" t="s">
        <v>3698</v>
      </c>
      <c r="C66" s="917" t="s">
        <v>3699</v>
      </c>
      <c r="D66" s="917"/>
      <c r="E66" s="917"/>
      <c r="F66" s="159" t="s">
        <v>178</v>
      </c>
      <c r="G66" s="159" t="s">
        <v>31</v>
      </c>
      <c r="H66" s="159" t="s">
        <v>31</v>
      </c>
      <c r="I66" s="159" t="s">
        <v>328</v>
      </c>
      <c r="J66" s="160" t="s">
        <v>31</v>
      </c>
      <c r="K66" s="159" t="s">
        <v>31</v>
      </c>
      <c r="L66" s="160" t="s">
        <v>31</v>
      </c>
      <c r="M66" s="161" t="s">
        <v>31</v>
      </c>
      <c r="N66" s="162" t="s">
        <v>31</v>
      </c>
      <c r="Q66" s="137" t="s">
        <v>3699</v>
      </c>
    </row>
    <row r="67" spans="1:23" s="132" customFormat="1" x14ac:dyDescent="0.2">
      <c r="A67" s="163"/>
      <c r="B67" s="164"/>
      <c r="C67" s="904" t="s">
        <v>3760</v>
      </c>
      <c r="D67" s="904"/>
      <c r="E67" s="904"/>
      <c r="F67" s="904"/>
      <c r="G67" s="904"/>
      <c r="H67" s="904"/>
      <c r="I67" s="904"/>
      <c r="J67" s="904"/>
      <c r="K67" s="904"/>
      <c r="L67" s="904"/>
      <c r="M67" s="904"/>
      <c r="N67" s="912"/>
      <c r="W67" s="137" t="s">
        <v>3760</v>
      </c>
    </row>
    <row r="68" spans="1:23" s="132" customFormat="1" ht="33.75" x14ac:dyDescent="0.2">
      <c r="A68" s="165"/>
      <c r="B68" s="166" t="s">
        <v>518</v>
      </c>
      <c r="C68" s="904" t="s">
        <v>2892</v>
      </c>
      <c r="D68" s="904"/>
      <c r="E68" s="904"/>
      <c r="F68" s="904"/>
      <c r="G68" s="904"/>
      <c r="H68" s="904"/>
      <c r="I68" s="904"/>
      <c r="J68" s="904"/>
      <c r="K68" s="904"/>
      <c r="L68" s="904"/>
      <c r="M68" s="904"/>
      <c r="N68" s="912"/>
      <c r="R68" s="137" t="s">
        <v>2892</v>
      </c>
    </row>
    <row r="69" spans="1:23" s="132" customFormat="1" ht="22.5" x14ac:dyDescent="0.2">
      <c r="A69" s="165"/>
      <c r="B69" s="166" t="s">
        <v>3611</v>
      </c>
      <c r="C69" s="904" t="s">
        <v>3612</v>
      </c>
      <c r="D69" s="904"/>
      <c r="E69" s="904"/>
      <c r="F69" s="904"/>
      <c r="G69" s="904"/>
      <c r="H69" s="904"/>
      <c r="I69" s="904"/>
      <c r="J69" s="904"/>
      <c r="K69" s="904"/>
      <c r="L69" s="904"/>
      <c r="M69" s="904"/>
      <c r="N69" s="912"/>
      <c r="R69" s="137" t="s">
        <v>3612</v>
      </c>
    </row>
    <row r="70" spans="1:23" s="132" customFormat="1" x14ac:dyDescent="0.2">
      <c r="A70" s="165"/>
      <c r="B70" s="166" t="s">
        <v>31</v>
      </c>
      <c r="C70" s="904" t="s">
        <v>3613</v>
      </c>
      <c r="D70" s="904"/>
      <c r="E70" s="904"/>
      <c r="F70" s="904"/>
      <c r="G70" s="904"/>
      <c r="H70" s="904"/>
      <c r="I70" s="904"/>
      <c r="J70" s="904"/>
      <c r="K70" s="904"/>
      <c r="L70" s="904"/>
      <c r="M70" s="904"/>
      <c r="N70" s="912"/>
      <c r="R70" s="137" t="s">
        <v>3613</v>
      </c>
    </row>
    <row r="71" spans="1:23" s="132" customFormat="1" x14ac:dyDescent="0.2">
      <c r="A71" s="167"/>
      <c r="B71" s="166" t="s">
        <v>225</v>
      </c>
      <c r="C71" s="904" t="s">
        <v>255</v>
      </c>
      <c r="D71" s="904"/>
      <c r="E71" s="904"/>
      <c r="F71" s="168" t="s">
        <v>31</v>
      </c>
      <c r="G71" s="168" t="s">
        <v>31</v>
      </c>
      <c r="H71" s="168" t="s">
        <v>31</v>
      </c>
      <c r="I71" s="168" t="s">
        <v>31</v>
      </c>
      <c r="J71" s="169">
        <v>4.0999999999999996</v>
      </c>
      <c r="K71" s="168" t="s">
        <v>1498</v>
      </c>
      <c r="L71" s="169">
        <v>39.36</v>
      </c>
      <c r="M71" s="170" t="s">
        <v>31</v>
      </c>
      <c r="N71" s="171" t="s">
        <v>31</v>
      </c>
      <c r="S71" s="137" t="s">
        <v>255</v>
      </c>
    </row>
    <row r="72" spans="1:23" s="132" customFormat="1" x14ac:dyDescent="0.2">
      <c r="A72" s="167"/>
      <c r="B72" s="166" t="s">
        <v>31</v>
      </c>
      <c r="C72" s="904" t="s">
        <v>258</v>
      </c>
      <c r="D72" s="904"/>
      <c r="E72" s="904"/>
      <c r="F72" s="168" t="s">
        <v>241</v>
      </c>
      <c r="G72" s="168" t="s">
        <v>3185</v>
      </c>
      <c r="H72" s="168" t="s">
        <v>1498</v>
      </c>
      <c r="I72" s="168" t="s">
        <v>3761</v>
      </c>
      <c r="J72" s="169" t="s">
        <v>31</v>
      </c>
      <c r="K72" s="168" t="s">
        <v>31</v>
      </c>
      <c r="L72" s="169" t="s">
        <v>31</v>
      </c>
      <c r="M72" s="170" t="s">
        <v>31</v>
      </c>
      <c r="N72" s="171" t="s">
        <v>31</v>
      </c>
      <c r="T72" s="137" t="s">
        <v>258</v>
      </c>
    </row>
    <row r="73" spans="1:23" s="132" customFormat="1" x14ac:dyDescent="0.2">
      <c r="A73" s="167"/>
      <c r="B73" s="166" t="s">
        <v>31</v>
      </c>
      <c r="C73" s="917" t="s">
        <v>244</v>
      </c>
      <c r="D73" s="917"/>
      <c r="E73" s="917"/>
      <c r="F73" s="159" t="s">
        <v>31</v>
      </c>
      <c r="G73" s="159" t="s">
        <v>31</v>
      </c>
      <c r="H73" s="159" t="s">
        <v>31</v>
      </c>
      <c r="I73" s="159" t="s">
        <v>31</v>
      </c>
      <c r="J73" s="160">
        <v>4.0999999999999996</v>
      </c>
      <c r="K73" s="159" t="s">
        <v>31</v>
      </c>
      <c r="L73" s="160">
        <v>39.36</v>
      </c>
      <c r="M73" s="161" t="s">
        <v>31</v>
      </c>
      <c r="N73" s="162" t="s">
        <v>31</v>
      </c>
      <c r="U73" s="137" t="s">
        <v>244</v>
      </c>
    </row>
    <row r="74" spans="1:23" s="132" customFormat="1" x14ac:dyDescent="0.2">
      <c r="A74" s="167"/>
      <c r="B74" s="166" t="s">
        <v>31</v>
      </c>
      <c r="C74" s="904" t="s">
        <v>245</v>
      </c>
      <c r="D74" s="904"/>
      <c r="E74" s="904"/>
      <c r="F74" s="168" t="s">
        <v>31</v>
      </c>
      <c r="G74" s="168" t="s">
        <v>31</v>
      </c>
      <c r="H74" s="168" t="s">
        <v>31</v>
      </c>
      <c r="I74" s="168" t="s">
        <v>31</v>
      </c>
      <c r="J74" s="169" t="s">
        <v>31</v>
      </c>
      <c r="K74" s="168" t="s">
        <v>31</v>
      </c>
      <c r="L74" s="169">
        <v>39.36</v>
      </c>
      <c r="M74" s="170" t="s">
        <v>31</v>
      </c>
      <c r="N74" s="171" t="s">
        <v>31</v>
      </c>
      <c r="T74" s="137" t="s">
        <v>245</v>
      </c>
    </row>
    <row r="75" spans="1:23" s="132" customFormat="1" ht="22.5" x14ac:dyDescent="0.2">
      <c r="A75" s="167"/>
      <c r="B75" s="166" t="s">
        <v>3615</v>
      </c>
      <c r="C75" s="904" t="s">
        <v>3616</v>
      </c>
      <c r="D75" s="904"/>
      <c r="E75" s="904"/>
      <c r="F75" s="168" t="s">
        <v>144</v>
      </c>
      <c r="G75" s="168" t="s">
        <v>554</v>
      </c>
      <c r="H75" s="168" t="s">
        <v>31</v>
      </c>
      <c r="I75" s="168" t="s">
        <v>554</v>
      </c>
      <c r="J75" s="169" t="s">
        <v>31</v>
      </c>
      <c r="K75" s="168" t="s">
        <v>31</v>
      </c>
      <c r="L75" s="169">
        <v>25.58</v>
      </c>
      <c r="M75" s="170" t="s">
        <v>31</v>
      </c>
      <c r="N75" s="171" t="s">
        <v>31</v>
      </c>
      <c r="T75" s="137" t="s">
        <v>3616</v>
      </c>
    </row>
    <row r="76" spans="1:23" s="132" customFormat="1" ht="22.5" x14ac:dyDescent="0.2">
      <c r="A76" s="167"/>
      <c r="B76" s="166" t="s">
        <v>3617</v>
      </c>
      <c r="C76" s="904" t="s">
        <v>3618</v>
      </c>
      <c r="D76" s="904"/>
      <c r="E76" s="904"/>
      <c r="F76" s="168" t="s">
        <v>144</v>
      </c>
      <c r="G76" s="168" t="s">
        <v>1390</v>
      </c>
      <c r="H76" s="168" t="s">
        <v>31</v>
      </c>
      <c r="I76" s="168" t="s">
        <v>1390</v>
      </c>
      <c r="J76" s="169" t="s">
        <v>31</v>
      </c>
      <c r="K76" s="168" t="s">
        <v>31</v>
      </c>
      <c r="L76" s="169">
        <v>15.74</v>
      </c>
      <c r="M76" s="170" t="s">
        <v>31</v>
      </c>
      <c r="N76" s="171" t="s">
        <v>31</v>
      </c>
      <c r="T76" s="137" t="s">
        <v>3618</v>
      </c>
    </row>
    <row r="77" spans="1:23" s="132" customFormat="1" x14ac:dyDescent="0.2">
      <c r="A77" s="172"/>
      <c r="B77" s="173"/>
      <c r="C77" s="918" t="s">
        <v>252</v>
      </c>
      <c r="D77" s="918"/>
      <c r="E77" s="918"/>
      <c r="F77" s="174" t="s">
        <v>31</v>
      </c>
      <c r="G77" s="174" t="s">
        <v>31</v>
      </c>
      <c r="H77" s="174" t="s">
        <v>31</v>
      </c>
      <c r="I77" s="174" t="s">
        <v>31</v>
      </c>
      <c r="J77" s="175" t="s">
        <v>31</v>
      </c>
      <c r="K77" s="174" t="s">
        <v>31</v>
      </c>
      <c r="L77" s="175">
        <v>80.680000000000007</v>
      </c>
      <c r="M77" s="161" t="s">
        <v>31</v>
      </c>
      <c r="N77" s="176" t="s">
        <v>31</v>
      </c>
      <c r="V77" s="137" t="s">
        <v>252</v>
      </c>
    </row>
    <row r="78" spans="1:23" s="132" customFormat="1" ht="33.75" x14ac:dyDescent="0.2">
      <c r="A78" s="157" t="s">
        <v>285</v>
      </c>
      <c r="B78" s="158" t="s">
        <v>3623</v>
      </c>
      <c r="C78" s="917" t="s">
        <v>3624</v>
      </c>
      <c r="D78" s="917"/>
      <c r="E78" s="917"/>
      <c r="F78" s="159" t="s">
        <v>3625</v>
      </c>
      <c r="G78" s="159" t="s">
        <v>31</v>
      </c>
      <c r="H78" s="159" t="s">
        <v>31</v>
      </c>
      <c r="I78" s="159" t="s">
        <v>736</v>
      </c>
      <c r="J78" s="160" t="s">
        <v>31</v>
      </c>
      <c r="K78" s="159" t="s">
        <v>31</v>
      </c>
      <c r="L78" s="160" t="s">
        <v>31</v>
      </c>
      <c r="M78" s="161" t="s">
        <v>31</v>
      </c>
      <c r="N78" s="162" t="s">
        <v>31</v>
      </c>
      <c r="Q78" s="137" t="s">
        <v>3624</v>
      </c>
    </row>
    <row r="79" spans="1:23" s="132" customFormat="1" x14ac:dyDescent="0.2">
      <c r="A79" s="163"/>
      <c r="B79" s="164"/>
      <c r="C79" s="904" t="s">
        <v>737</v>
      </c>
      <c r="D79" s="904"/>
      <c r="E79" s="904"/>
      <c r="F79" s="904"/>
      <c r="G79" s="904"/>
      <c r="H79" s="904"/>
      <c r="I79" s="904"/>
      <c r="J79" s="904"/>
      <c r="K79" s="904"/>
      <c r="L79" s="904"/>
      <c r="M79" s="904"/>
      <c r="N79" s="912"/>
      <c r="W79" s="137" t="s">
        <v>737</v>
      </c>
    </row>
    <row r="80" spans="1:23" s="132" customFormat="1" ht="33.75" x14ac:dyDescent="0.2">
      <c r="A80" s="165"/>
      <c r="B80" s="166" t="s">
        <v>518</v>
      </c>
      <c r="C80" s="904" t="s">
        <v>2892</v>
      </c>
      <c r="D80" s="904"/>
      <c r="E80" s="904"/>
      <c r="F80" s="904"/>
      <c r="G80" s="904"/>
      <c r="H80" s="904"/>
      <c r="I80" s="904"/>
      <c r="J80" s="904"/>
      <c r="K80" s="904"/>
      <c r="L80" s="904"/>
      <c r="M80" s="904"/>
      <c r="N80" s="912"/>
      <c r="R80" s="137" t="s">
        <v>2892</v>
      </c>
    </row>
    <row r="81" spans="1:22" s="132" customFormat="1" ht="22.5" x14ac:dyDescent="0.2">
      <c r="A81" s="165"/>
      <c r="B81" s="166" t="s">
        <v>3611</v>
      </c>
      <c r="C81" s="904" t="s">
        <v>3612</v>
      </c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12"/>
      <c r="R81" s="137" t="s">
        <v>3612</v>
      </c>
    </row>
    <row r="82" spans="1:22" s="132" customFormat="1" x14ac:dyDescent="0.2">
      <c r="A82" s="165"/>
      <c r="B82" s="166" t="s">
        <v>31</v>
      </c>
      <c r="C82" s="904" t="s">
        <v>3613</v>
      </c>
      <c r="D82" s="904"/>
      <c r="E82" s="904"/>
      <c r="F82" s="904"/>
      <c r="G82" s="904"/>
      <c r="H82" s="904"/>
      <c r="I82" s="904"/>
      <c r="J82" s="904"/>
      <c r="K82" s="904"/>
      <c r="L82" s="904"/>
      <c r="M82" s="904"/>
      <c r="N82" s="912"/>
      <c r="R82" s="137" t="s">
        <v>3613</v>
      </c>
    </row>
    <row r="83" spans="1:22" s="132" customFormat="1" x14ac:dyDescent="0.2">
      <c r="A83" s="167"/>
      <c r="B83" s="166" t="s">
        <v>225</v>
      </c>
      <c r="C83" s="904" t="s">
        <v>255</v>
      </c>
      <c r="D83" s="904"/>
      <c r="E83" s="904"/>
      <c r="F83" s="168" t="s">
        <v>31</v>
      </c>
      <c r="G83" s="168" t="s">
        <v>31</v>
      </c>
      <c r="H83" s="168" t="s">
        <v>31</v>
      </c>
      <c r="I83" s="168" t="s">
        <v>31</v>
      </c>
      <c r="J83" s="169">
        <v>165.95</v>
      </c>
      <c r="K83" s="168" t="s">
        <v>1498</v>
      </c>
      <c r="L83" s="169">
        <v>7.97</v>
      </c>
      <c r="M83" s="170" t="s">
        <v>31</v>
      </c>
      <c r="N83" s="171" t="s">
        <v>31</v>
      </c>
      <c r="S83" s="137" t="s">
        <v>255</v>
      </c>
    </row>
    <row r="84" spans="1:22" s="132" customFormat="1" x14ac:dyDescent="0.2">
      <c r="A84" s="167"/>
      <c r="B84" s="166" t="s">
        <v>31</v>
      </c>
      <c r="C84" s="904" t="s">
        <v>258</v>
      </c>
      <c r="D84" s="904"/>
      <c r="E84" s="904"/>
      <c r="F84" s="168" t="s">
        <v>241</v>
      </c>
      <c r="G84" s="168" t="s">
        <v>3627</v>
      </c>
      <c r="H84" s="168" t="s">
        <v>1498</v>
      </c>
      <c r="I84" s="168" t="s">
        <v>3762</v>
      </c>
      <c r="J84" s="169" t="s">
        <v>31</v>
      </c>
      <c r="K84" s="168" t="s">
        <v>31</v>
      </c>
      <c r="L84" s="169" t="s">
        <v>31</v>
      </c>
      <c r="M84" s="170" t="s">
        <v>31</v>
      </c>
      <c r="N84" s="171" t="s">
        <v>31</v>
      </c>
      <c r="T84" s="137" t="s">
        <v>258</v>
      </c>
    </row>
    <row r="85" spans="1:22" s="132" customFormat="1" x14ac:dyDescent="0.2">
      <c r="A85" s="167"/>
      <c r="B85" s="166" t="s">
        <v>31</v>
      </c>
      <c r="C85" s="917" t="s">
        <v>244</v>
      </c>
      <c r="D85" s="917"/>
      <c r="E85" s="917"/>
      <c r="F85" s="159" t="s">
        <v>31</v>
      </c>
      <c r="G85" s="159" t="s">
        <v>31</v>
      </c>
      <c r="H85" s="159" t="s">
        <v>31</v>
      </c>
      <c r="I85" s="159" t="s">
        <v>31</v>
      </c>
      <c r="J85" s="160">
        <v>165.95</v>
      </c>
      <c r="K85" s="159" t="s">
        <v>31</v>
      </c>
      <c r="L85" s="160">
        <v>7.97</v>
      </c>
      <c r="M85" s="161" t="s">
        <v>31</v>
      </c>
      <c r="N85" s="162" t="s">
        <v>31</v>
      </c>
      <c r="U85" s="137" t="s">
        <v>244</v>
      </c>
    </row>
    <row r="86" spans="1:22" s="132" customFormat="1" x14ac:dyDescent="0.2">
      <c r="A86" s="167"/>
      <c r="B86" s="166" t="s">
        <v>31</v>
      </c>
      <c r="C86" s="904" t="s">
        <v>245</v>
      </c>
      <c r="D86" s="904"/>
      <c r="E86" s="904"/>
      <c r="F86" s="168" t="s">
        <v>31</v>
      </c>
      <c r="G86" s="168" t="s">
        <v>31</v>
      </c>
      <c r="H86" s="168" t="s">
        <v>31</v>
      </c>
      <c r="I86" s="168" t="s">
        <v>31</v>
      </c>
      <c r="J86" s="169" t="s">
        <v>31</v>
      </c>
      <c r="K86" s="168" t="s">
        <v>31</v>
      </c>
      <c r="L86" s="169">
        <v>7.97</v>
      </c>
      <c r="M86" s="170" t="s">
        <v>31</v>
      </c>
      <c r="N86" s="171" t="s">
        <v>31</v>
      </c>
      <c r="T86" s="137" t="s">
        <v>245</v>
      </c>
    </row>
    <row r="87" spans="1:22" s="132" customFormat="1" ht="22.5" x14ac:dyDescent="0.2">
      <c r="A87" s="167"/>
      <c r="B87" s="166" t="s">
        <v>3615</v>
      </c>
      <c r="C87" s="904" t="s">
        <v>3616</v>
      </c>
      <c r="D87" s="904"/>
      <c r="E87" s="904"/>
      <c r="F87" s="168" t="s">
        <v>144</v>
      </c>
      <c r="G87" s="168" t="s">
        <v>554</v>
      </c>
      <c r="H87" s="168" t="s">
        <v>31</v>
      </c>
      <c r="I87" s="168" t="s">
        <v>554</v>
      </c>
      <c r="J87" s="169" t="s">
        <v>31</v>
      </c>
      <c r="K87" s="168" t="s">
        <v>31</v>
      </c>
      <c r="L87" s="169">
        <v>5.18</v>
      </c>
      <c r="M87" s="170" t="s">
        <v>31</v>
      </c>
      <c r="N87" s="171" t="s">
        <v>31</v>
      </c>
      <c r="T87" s="137" t="s">
        <v>3616</v>
      </c>
    </row>
    <row r="88" spans="1:22" s="132" customFormat="1" ht="22.5" x14ac:dyDescent="0.2">
      <c r="A88" s="167"/>
      <c r="B88" s="166" t="s">
        <v>3617</v>
      </c>
      <c r="C88" s="904" t="s">
        <v>3618</v>
      </c>
      <c r="D88" s="904"/>
      <c r="E88" s="904"/>
      <c r="F88" s="168" t="s">
        <v>144</v>
      </c>
      <c r="G88" s="168" t="s">
        <v>1390</v>
      </c>
      <c r="H88" s="168" t="s">
        <v>31</v>
      </c>
      <c r="I88" s="168" t="s">
        <v>1390</v>
      </c>
      <c r="J88" s="169" t="s">
        <v>31</v>
      </c>
      <c r="K88" s="168" t="s">
        <v>31</v>
      </c>
      <c r="L88" s="169">
        <v>3.19</v>
      </c>
      <c r="M88" s="170" t="s">
        <v>31</v>
      </c>
      <c r="N88" s="171" t="s">
        <v>31</v>
      </c>
      <c r="T88" s="137" t="s">
        <v>3618</v>
      </c>
    </row>
    <row r="89" spans="1:22" s="132" customFormat="1" x14ac:dyDescent="0.2">
      <c r="A89" s="172"/>
      <c r="B89" s="173"/>
      <c r="C89" s="918" t="s">
        <v>252</v>
      </c>
      <c r="D89" s="918"/>
      <c r="E89" s="918"/>
      <c r="F89" s="174" t="s">
        <v>31</v>
      </c>
      <c r="G89" s="174" t="s">
        <v>31</v>
      </c>
      <c r="H89" s="174" t="s">
        <v>31</v>
      </c>
      <c r="I89" s="174" t="s">
        <v>31</v>
      </c>
      <c r="J89" s="175" t="s">
        <v>31</v>
      </c>
      <c r="K89" s="174" t="s">
        <v>31</v>
      </c>
      <c r="L89" s="175">
        <v>16.34</v>
      </c>
      <c r="M89" s="161" t="s">
        <v>31</v>
      </c>
      <c r="N89" s="176" t="s">
        <v>31</v>
      </c>
      <c r="V89" s="137" t="s">
        <v>252</v>
      </c>
    </row>
    <row r="90" spans="1:22" s="132" customFormat="1" ht="33.75" x14ac:dyDescent="0.2">
      <c r="A90" s="157" t="s">
        <v>295</v>
      </c>
      <c r="B90" s="158" t="s">
        <v>3763</v>
      </c>
      <c r="C90" s="917" t="s">
        <v>3764</v>
      </c>
      <c r="D90" s="917"/>
      <c r="E90" s="917"/>
      <c r="F90" s="159" t="s">
        <v>3577</v>
      </c>
      <c r="G90" s="159" t="s">
        <v>31</v>
      </c>
      <c r="H90" s="159" t="s">
        <v>31</v>
      </c>
      <c r="I90" s="159" t="s">
        <v>295</v>
      </c>
      <c r="J90" s="160" t="s">
        <v>31</v>
      </c>
      <c r="K90" s="159" t="s">
        <v>31</v>
      </c>
      <c r="L90" s="160" t="s">
        <v>31</v>
      </c>
      <c r="M90" s="161" t="s">
        <v>31</v>
      </c>
      <c r="N90" s="162" t="s">
        <v>31</v>
      </c>
      <c r="Q90" s="137" t="s">
        <v>3764</v>
      </c>
    </row>
    <row r="91" spans="1:22" s="132" customFormat="1" ht="33.75" x14ac:dyDescent="0.2">
      <c r="A91" s="165"/>
      <c r="B91" s="166" t="s">
        <v>518</v>
      </c>
      <c r="C91" s="904" t="s">
        <v>2892</v>
      </c>
      <c r="D91" s="904"/>
      <c r="E91" s="904"/>
      <c r="F91" s="904"/>
      <c r="G91" s="904"/>
      <c r="H91" s="904"/>
      <c r="I91" s="904"/>
      <c r="J91" s="904"/>
      <c r="K91" s="904"/>
      <c r="L91" s="904"/>
      <c r="M91" s="904"/>
      <c r="N91" s="912"/>
      <c r="R91" s="137" t="s">
        <v>2892</v>
      </c>
    </row>
    <row r="92" spans="1:22" s="132" customFormat="1" ht="22.5" x14ac:dyDescent="0.2">
      <c r="A92" s="165"/>
      <c r="B92" s="166" t="s">
        <v>3611</v>
      </c>
      <c r="C92" s="904" t="s">
        <v>3612</v>
      </c>
      <c r="D92" s="904"/>
      <c r="E92" s="904"/>
      <c r="F92" s="904"/>
      <c r="G92" s="904"/>
      <c r="H92" s="904"/>
      <c r="I92" s="904"/>
      <c r="J92" s="904"/>
      <c r="K92" s="904"/>
      <c r="L92" s="904"/>
      <c r="M92" s="904"/>
      <c r="N92" s="912"/>
      <c r="R92" s="137" t="s">
        <v>3612</v>
      </c>
    </row>
    <row r="93" spans="1:22" s="132" customFormat="1" x14ac:dyDescent="0.2">
      <c r="A93" s="165"/>
      <c r="B93" s="166" t="s">
        <v>31</v>
      </c>
      <c r="C93" s="904" t="s">
        <v>3613</v>
      </c>
      <c r="D93" s="904"/>
      <c r="E93" s="904"/>
      <c r="F93" s="904"/>
      <c r="G93" s="904"/>
      <c r="H93" s="904"/>
      <c r="I93" s="904"/>
      <c r="J93" s="904"/>
      <c r="K93" s="904"/>
      <c r="L93" s="904"/>
      <c r="M93" s="904"/>
      <c r="N93" s="912"/>
      <c r="R93" s="137" t="s">
        <v>3613</v>
      </c>
    </row>
    <row r="94" spans="1:22" s="132" customFormat="1" x14ac:dyDescent="0.2">
      <c r="A94" s="167"/>
      <c r="B94" s="166" t="s">
        <v>225</v>
      </c>
      <c r="C94" s="904" t="s">
        <v>255</v>
      </c>
      <c r="D94" s="904"/>
      <c r="E94" s="904"/>
      <c r="F94" s="168" t="s">
        <v>31</v>
      </c>
      <c r="G94" s="168" t="s">
        <v>31</v>
      </c>
      <c r="H94" s="168" t="s">
        <v>31</v>
      </c>
      <c r="I94" s="168" t="s">
        <v>31</v>
      </c>
      <c r="J94" s="169">
        <v>20.75</v>
      </c>
      <c r="K94" s="168" t="s">
        <v>1498</v>
      </c>
      <c r="L94" s="169">
        <v>99.6</v>
      </c>
      <c r="M94" s="170" t="s">
        <v>31</v>
      </c>
      <c r="N94" s="171" t="s">
        <v>31</v>
      </c>
      <c r="S94" s="137" t="s">
        <v>255</v>
      </c>
    </row>
    <row r="95" spans="1:22" s="132" customFormat="1" x14ac:dyDescent="0.2">
      <c r="A95" s="167"/>
      <c r="B95" s="166" t="s">
        <v>31</v>
      </c>
      <c r="C95" s="904" t="s">
        <v>258</v>
      </c>
      <c r="D95" s="904"/>
      <c r="E95" s="904"/>
      <c r="F95" s="168" t="s">
        <v>241</v>
      </c>
      <c r="G95" s="168" t="s">
        <v>3367</v>
      </c>
      <c r="H95" s="168" t="s">
        <v>1498</v>
      </c>
      <c r="I95" s="168" t="s">
        <v>3664</v>
      </c>
      <c r="J95" s="169" t="s">
        <v>31</v>
      </c>
      <c r="K95" s="168" t="s">
        <v>31</v>
      </c>
      <c r="L95" s="169" t="s">
        <v>31</v>
      </c>
      <c r="M95" s="170" t="s">
        <v>31</v>
      </c>
      <c r="N95" s="171" t="s">
        <v>31</v>
      </c>
      <c r="T95" s="137" t="s">
        <v>258</v>
      </c>
    </row>
    <row r="96" spans="1:22" s="132" customFormat="1" x14ac:dyDescent="0.2">
      <c r="A96" s="167"/>
      <c r="B96" s="166" t="s">
        <v>31</v>
      </c>
      <c r="C96" s="917" t="s">
        <v>244</v>
      </c>
      <c r="D96" s="917"/>
      <c r="E96" s="917"/>
      <c r="F96" s="159" t="s">
        <v>31</v>
      </c>
      <c r="G96" s="159" t="s">
        <v>31</v>
      </c>
      <c r="H96" s="159" t="s">
        <v>31</v>
      </c>
      <c r="I96" s="159" t="s">
        <v>31</v>
      </c>
      <c r="J96" s="160">
        <v>20.75</v>
      </c>
      <c r="K96" s="159" t="s">
        <v>31</v>
      </c>
      <c r="L96" s="160">
        <v>99.6</v>
      </c>
      <c r="M96" s="161" t="s">
        <v>31</v>
      </c>
      <c r="N96" s="162" t="s">
        <v>31</v>
      </c>
      <c r="U96" s="137" t="s">
        <v>244</v>
      </c>
    </row>
    <row r="97" spans="1:25" s="132" customFormat="1" x14ac:dyDescent="0.2">
      <c r="A97" s="167"/>
      <c r="B97" s="166" t="s">
        <v>31</v>
      </c>
      <c r="C97" s="904" t="s">
        <v>245</v>
      </c>
      <c r="D97" s="904"/>
      <c r="E97" s="904"/>
      <c r="F97" s="168" t="s">
        <v>31</v>
      </c>
      <c r="G97" s="168" t="s">
        <v>31</v>
      </c>
      <c r="H97" s="168" t="s">
        <v>31</v>
      </c>
      <c r="I97" s="168" t="s">
        <v>31</v>
      </c>
      <c r="J97" s="169" t="s">
        <v>31</v>
      </c>
      <c r="K97" s="168" t="s">
        <v>31</v>
      </c>
      <c r="L97" s="169">
        <v>99.6</v>
      </c>
      <c r="M97" s="170" t="s">
        <v>31</v>
      </c>
      <c r="N97" s="171" t="s">
        <v>31</v>
      </c>
      <c r="T97" s="137" t="s">
        <v>245</v>
      </c>
    </row>
    <row r="98" spans="1:25" s="132" customFormat="1" ht="22.5" x14ac:dyDescent="0.2">
      <c r="A98" s="167"/>
      <c r="B98" s="166" t="s">
        <v>3615</v>
      </c>
      <c r="C98" s="904" t="s">
        <v>3616</v>
      </c>
      <c r="D98" s="904"/>
      <c r="E98" s="904"/>
      <c r="F98" s="168" t="s">
        <v>144</v>
      </c>
      <c r="G98" s="168" t="s">
        <v>554</v>
      </c>
      <c r="H98" s="168" t="s">
        <v>31</v>
      </c>
      <c r="I98" s="168" t="s">
        <v>554</v>
      </c>
      <c r="J98" s="169" t="s">
        <v>31</v>
      </c>
      <c r="K98" s="168" t="s">
        <v>31</v>
      </c>
      <c r="L98" s="169">
        <v>64.739999999999995</v>
      </c>
      <c r="M98" s="170" t="s">
        <v>31</v>
      </c>
      <c r="N98" s="171" t="s">
        <v>31</v>
      </c>
      <c r="T98" s="137" t="s">
        <v>3616</v>
      </c>
    </row>
    <row r="99" spans="1:25" s="132" customFormat="1" ht="22.5" x14ac:dyDescent="0.2">
      <c r="A99" s="167"/>
      <c r="B99" s="166" t="s">
        <v>3617</v>
      </c>
      <c r="C99" s="904" t="s">
        <v>3618</v>
      </c>
      <c r="D99" s="904"/>
      <c r="E99" s="904"/>
      <c r="F99" s="168" t="s">
        <v>144</v>
      </c>
      <c r="G99" s="168" t="s">
        <v>1390</v>
      </c>
      <c r="H99" s="168" t="s">
        <v>31</v>
      </c>
      <c r="I99" s="168" t="s">
        <v>1390</v>
      </c>
      <c r="J99" s="169" t="s">
        <v>31</v>
      </c>
      <c r="K99" s="168" t="s">
        <v>31</v>
      </c>
      <c r="L99" s="169">
        <v>39.840000000000003</v>
      </c>
      <c r="M99" s="170" t="s">
        <v>31</v>
      </c>
      <c r="N99" s="171" t="s">
        <v>31</v>
      </c>
      <c r="T99" s="137" t="s">
        <v>3618</v>
      </c>
    </row>
    <row r="100" spans="1:25" s="132" customFormat="1" x14ac:dyDescent="0.2">
      <c r="A100" s="172"/>
      <c r="B100" s="173"/>
      <c r="C100" s="918" t="s">
        <v>252</v>
      </c>
      <c r="D100" s="918"/>
      <c r="E100" s="918"/>
      <c r="F100" s="174" t="s">
        <v>31</v>
      </c>
      <c r="G100" s="174" t="s">
        <v>31</v>
      </c>
      <c r="H100" s="174" t="s">
        <v>31</v>
      </c>
      <c r="I100" s="174" t="s">
        <v>31</v>
      </c>
      <c r="J100" s="175" t="s">
        <v>31</v>
      </c>
      <c r="K100" s="174" t="s">
        <v>31</v>
      </c>
      <c r="L100" s="175">
        <v>204.18</v>
      </c>
      <c r="M100" s="161" t="s">
        <v>31</v>
      </c>
      <c r="N100" s="176" t="s">
        <v>31</v>
      </c>
      <c r="V100" s="137" t="s">
        <v>252</v>
      </c>
    </row>
    <row r="101" spans="1:25" s="132" customFormat="1" ht="1.5" customHeight="1" x14ac:dyDescent="0.2">
      <c r="A101" s="177"/>
      <c r="B101" s="173"/>
      <c r="C101" s="173"/>
      <c r="D101" s="173"/>
      <c r="E101" s="173"/>
      <c r="F101" s="177"/>
      <c r="G101" s="177"/>
      <c r="H101" s="177"/>
      <c r="I101" s="177"/>
      <c r="J101" s="178"/>
      <c r="K101" s="177"/>
      <c r="L101" s="178"/>
      <c r="M101" s="168"/>
      <c r="N101" s="178"/>
    </row>
    <row r="102" spans="1:25" s="132" customFormat="1" ht="2.25" customHeight="1" x14ac:dyDescent="0.2"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91"/>
      <c r="M102" s="192"/>
      <c r="N102" s="193"/>
    </row>
    <row r="103" spans="1:25" s="132" customFormat="1" x14ac:dyDescent="0.2">
      <c r="A103" s="179"/>
      <c r="B103" s="180" t="s">
        <v>31</v>
      </c>
      <c r="C103" s="918" t="s">
        <v>466</v>
      </c>
      <c r="D103" s="918"/>
      <c r="E103" s="918"/>
      <c r="F103" s="918"/>
      <c r="G103" s="918"/>
      <c r="H103" s="918"/>
      <c r="I103" s="918"/>
      <c r="J103" s="918"/>
      <c r="K103" s="918"/>
      <c r="L103" s="181" t="s">
        <v>31</v>
      </c>
      <c r="M103" s="182" t="s">
        <v>31</v>
      </c>
      <c r="N103" s="183" t="s">
        <v>31</v>
      </c>
      <c r="X103" s="137" t="s">
        <v>466</v>
      </c>
    </row>
    <row r="104" spans="1:25" s="132" customFormat="1" x14ac:dyDescent="0.2">
      <c r="A104" s="184"/>
      <c r="B104" s="166" t="s">
        <v>31</v>
      </c>
      <c r="C104" s="904" t="s">
        <v>3720</v>
      </c>
      <c r="D104" s="904"/>
      <c r="E104" s="904"/>
      <c r="F104" s="904"/>
      <c r="G104" s="904"/>
      <c r="H104" s="904"/>
      <c r="I104" s="904"/>
      <c r="J104" s="904"/>
      <c r="K104" s="904"/>
      <c r="L104" s="185">
        <v>1805.94</v>
      </c>
      <c r="M104" s="186" t="s">
        <v>31</v>
      </c>
      <c r="N104" s="187">
        <v>33897</v>
      </c>
      <c r="Y104" s="137" t="s">
        <v>3720</v>
      </c>
    </row>
    <row r="105" spans="1:25" s="132" customFormat="1" x14ac:dyDescent="0.2">
      <c r="A105" s="184"/>
      <c r="B105" s="166" t="s">
        <v>225</v>
      </c>
      <c r="C105" s="904" t="s">
        <v>3721</v>
      </c>
      <c r="D105" s="904"/>
      <c r="E105" s="904"/>
      <c r="F105" s="904"/>
      <c r="G105" s="904"/>
      <c r="H105" s="904"/>
      <c r="I105" s="904"/>
      <c r="J105" s="904"/>
      <c r="K105" s="904"/>
      <c r="L105" s="185">
        <v>1805.94</v>
      </c>
      <c r="M105" s="186">
        <v>18.77</v>
      </c>
      <c r="N105" s="187">
        <v>33897</v>
      </c>
      <c r="Y105" s="137" t="s">
        <v>3721</v>
      </c>
    </row>
    <row r="106" spans="1:25" s="132" customFormat="1" x14ac:dyDescent="0.2">
      <c r="A106" s="184"/>
      <c r="B106" s="166" t="s">
        <v>31</v>
      </c>
      <c r="C106" s="904" t="s">
        <v>659</v>
      </c>
      <c r="D106" s="904"/>
      <c r="E106" s="904"/>
      <c r="F106" s="904"/>
      <c r="G106" s="904"/>
      <c r="H106" s="904"/>
      <c r="I106" s="904"/>
      <c r="J106" s="904"/>
      <c r="K106" s="904"/>
      <c r="L106" s="185" t="s">
        <v>31</v>
      </c>
      <c r="M106" s="186" t="s">
        <v>31</v>
      </c>
      <c r="N106" s="187" t="s">
        <v>31</v>
      </c>
      <c r="Y106" s="137" t="s">
        <v>659</v>
      </c>
    </row>
    <row r="107" spans="1:25" s="132" customFormat="1" x14ac:dyDescent="0.2">
      <c r="A107" s="184"/>
      <c r="B107" s="166" t="s">
        <v>31</v>
      </c>
      <c r="C107" s="904" t="s">
        <v>660</v>
      </c>
      <c r="D107" s="904"/>
      <c r="E107" s="904"/>
      <c r="F107" s="904"/>
      <c r="G107" s="904"/>
      <c r="H107" s="904"/>
      <c r="I107" s="904"/>
      <c r="J107" s="904"/>
      <c r="K107" s="904"/>
      <c r="L107" s="185">
        <v>880.95</v>
      </c>
      <c r="M107" s="186" t="s">
        <v>31</v>
      </c>
      <c r="N107" s="187" t="s">
        <v>31</v>
      </c>
      <c r="Y107" s="137" t="s">
        <v>660</v>
      </c>
    </row>
    <row r="108" spans="1:25" s="132" customFormat="1" x14ac:dyDescent="0.2">
      <c r="A108" s="184"/>
      <c r="B108" s="166" t="s">
        <v>31</v>
      </c>
      <c r="C108" s="904" t="s">
        <v>663</v>
      </c>
      <c r="D108" s="904"/>
      <c r="E108" s="904"/>
      <c r="F108" s="904"/>
      <c r="G108" s="904"/>
      <c r="H108" s="904"/>
      <c r="I108" s="904"/>
      <c r="J108" s="904"/>
      <c r="K108" s="904"/>
      <c r="L108" s="185">
        <v>572.62</v>
      </c>
      <c r="M108" s="186" t="s">
        <v>31</v>
      </c>
      <c r="N108" s="187" t="s">
        <v>31</v>
      </c>
      <c r="Y108" s="137" t="s">
        <v>663</v>
      </c>
    </row>
    <row r="109" spans="1:25" s="132" customFormat="1" x14ac:dyDescent="0.2">
      <c r="A109" s="184"/>
      <c r="B109" s="166" t="s">
        <v>31</v>
      </c>
      <c r="C109" s="904" t="s">
        <v>664</v>
      </c>
      <c r="D109" s="904"/>
      <c r="E109" s="904"/>
      <c r="F109" s="904"/>
      <c r="G109" s="904"/>
      <c r="H109" s="904"/>
      <c r="I109" s="904"/>
      <c r="J109" s="904"/>
      <c r="K109" s="904"/>
      <c r="L109" s="185">
        <v>352.37</v>
      </c>
      <c r="M109" s="186" t="s">
        <v>31</v>
      </c>
      <c r="N109" s="187" t="s">
        <v>31</v>
      </c>
      <c r="Y109" s="137" t="s">
        <v>664</v>
      </c>
    </row>
    <row r="110" spans="1:25" s="132" customFormat="1" x14ac:dyDescent="0.2">
      <c r="A110" s="184"/>
      <c r="B110" s="166" t="s">
        <v>31</v>
      </c>
      <c r="C110" s="904" t="s">
        <v>276</v>
      </c>
      <c r="D110" s="904"/>
      <c r="E110" s="904"/>
      <c r="F110" s="904"/>
      <c r="G110" s="904"/>
      <c r="H110" s="904"/>
      <c r="I110" s="904"/>
      <c r="J110" s="904"/>
      <c r="K110" s="904"/>
      <c r="L110" s="185">
        <v>880.95</v>
      </c>
      <c r="M110" s="186" t="s">
        <v>31</v>
      </c>
      <c r="N110" s="187" t="s">
        <v>31</v>
      </c>
      <c r="Y110" s="137" t="s">
        <v>276</v>
      </c>
    </row>
    <row r="111" spans="1:25" s="132" customFormat="1" x14ac:dyDescent="0.2">
      <c r="A111" s="184"/>
      <c r="B111" s="166" t="s">
        <v>31</v>
      </c>
      <c r="C111" s="904" t="s">
        <v>277</v>
      </c>
      <c r="D111" s="904"/>
      <c r="E111" s="904"/>
      <c r="F111" s="904"/>
      <c r="G111" s="904"/>
      <c r="H111" s="904"/>
      <c r="I111" s="904"/>
      <c r="J111" s="904"/>
      <c r="K111" s="904"/>
      <c r="L111" s="185">
        <v>572.62</v>
      </c>
      <c r="M111" s="186" t="s">
        <v>31</v>
      </c>
      <c r="N111" s="187" t="s">
        <v>31</v>
      </c>
      <c r="Y111" s="137" t="s">
        <v>277</v>
      </c>
    </row>
    <row r="112" spans="1:25" s="132" customFormat="1" x14ac:dyDescent="0.2">
      <c r="A112" s="184"/>
      <c r="B112" s="166" t="s">
        <v>31</v>
      </c>
      <c r="C112" s="904" t="s">
        <v>278</v>
      </c>
      <c r="D112" s="904"/>
      <c r="E112" s="904"/>
      <c r="F112" s="904"/>
      <c r="G112" s="904"/>
      <c r="H112" s="904"/>
      <c r="I112" s="904"/>
      <c r="J112" s="904"/>
      <c r="K112" s="904"/>
      <c r="L112" s="185">
        <v>352.37</v>
      </c>
      <c r="M112" s="186" t="s">
        <v>31</v>
      </c>
      <c r="N112" s="187" t="s">
        <v>31</v>
      </c>
      <c r="Y112" s="137" t="s">
        <v>278</v>
      </c>
    </row>
    <row r="113" spans="1:26" x14ac:dyDescent="0.2">
      <c r="A113" s="184"/>
      <c r="B113" s="178" t="s">
        <v>31</v>
      </c>
      <c r="C113" s="919" t="s">
        <v>467</v>
      </c>
      <c r="D113" s="919"/>
      <c r="E113" s="919"/>
      <c r="F113" s="919"/>
      <c r="G113" s="919"/>
      <c r="H113" s="919"/>
      <c r="I113" s="919"/>
      <c r="J113" s="919"/>
      <c r="K113" s="919"/>
      <c r="L113" s="188">
        <v>1805.94</v>
      </c>
      <c r="M113" s="189" t="s">
        <v>31</v>
      </c>
      <c r="N113" s="194">
        <v>33897</v>
      </c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7" t="s">
        <v>467</v>
      </c>
    </row>
    <row r="114" spans="1:26" ht="1.5" customHeight="1" x14ac:dyDescent="0.2">
      <c r="B114" s="178"/>
      <c r="C114" s="173"/>
      <c r="D114" s="173"/>
      <c r="E114" s="173"/>
      <c r="F114" s="173"/>
      <c r="G114" s="173"/>
      <c r="H114" s="173"/>
      <c r="I114" s="173"/>
      <c r="J114" s="173"/>
      <c r="K114" s="173"/>
      <c r="L114" s="188"/>
      <c r="M114" s="189"/>
      <c r="N114" s="195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spans="1:26" ht="53.25" customHeight="1" x14ac:dyDescent="0.2">
      <c r="A115" s="196"/>
      <c r="B115" s="196"/>
      <c r="C115" s="196"/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spans="1:26" x14ac:dyDescent="0.2">
      <c r="B116" s="197" t="s">
        <v>468</v>
      </c>
      <c r="C116" s="923" t="s">
        <v>31</v>
      </c>
      <c r="D116" s="923"/>
      <c r="E116" s="923"/>
      <c r="F116" s="923"/>
      <c r="G116" s="923"/>
      <c r="H116" s="923"/>
      <c r="I116" s="923"/>
      <c r="J116" s="923"/>
      <c r="K116" s="923"/>
      <c r="L116" s="923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spans="1:26" ht="13.5" customHeight="1" x14ac:dyDescent="0.2">
      <c r="B117" s="133"/>
      <c r="C117" s="924" t="s">
        <v>11</v>
      </c>
      <c r="D117" s="924"/>
      <c r="E117" s="924"/>
      <c r="F117" s="924"/>
      <c r="G117" s="924"/>
      <c r="H117" s="924"/>
      <c r="I117" s="924"/>
      <c r="J117" s="924"/>
      <c r="K117" s="924"/>
      <c r="L117" s="924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spans="1:26" ht="12.75" customHeight="1" x14ac:dyDescent="0.2">
      <c r="B118" s="197" t="s">
        <v>469</v>
      </c>
      <c r="C118" s="923" t="s">
        <v>31</v>
      </c>
      <c r="D118" s="923"/>
      <c r="E118" s="923"/>
      <c r="F118" s="923"/>
      <c r="G118" s="923"/>
      <c r="H118" s="923"/>
      <c r="I118" s="923"/>
      <c r="J118" s="923"/>
      <c r="K118" s="923"/>
      <c r="L118" s="923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spans="1:26" ht="13.5" customHeight="1" x14ac:dyDescent="0.2">
      <c r="C119" s="924" t="s">
        <v>11</v>
      </c>
      <c r="D119" s="924"/>
      <c r="E119" s="924"/>
      <c r="F119" s="924"/>
      <c r="G119" s="924"/>
      <c r="H119" s="924"/>
      <c r="I119" s="924"/>
      <c r="J119" s="924"/>
      <c r="K119" s="924"/>
      <c r="L119" s="924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</row>
    <row r="133" s="132" customFormat="1" x14ac:dyDescent="0.2"/>
  </sheetData>
  <mergeCells count="105">
    <mergeCell ref="C113:K113"/>
    <mergeCell ref="C116:L116"/>
    <mergeCell ref="C117:L117"/>
    <mergeCell ref="C118:L118"/>
    <mergeCell ref="C119:L119"/>
    <mergeCell ref="C107:K107"/>
    <mergeCell ref="C108:K108"/>
    <mergeCell ref="C109:K109"/>
    <mergeCell ref="C110:K110"/>
    <mergeCell ref="C111:K111"/>
    <mergeCell ref="C112:K112"/>
    <mergeCell ref="C99:E99"/>
    <mergeCell ref="C100:E100"/>
    <mergeCell ref="C103:K103"/>
    <mergeCell ref="C104:K104"/>
    <mergeCell ref="C105:K105"/>
    <mergeCell ref="C106:K106"/>
    <mergeCell ref="C93:N93"/>
    <mergeCell ref="C94:E94"/>
    <mergeCell ref="C95:E95"/>
    <mergeCell ref="C96:E96"/>
    <mergeCell ref="C97:E97"/>
    <mergeCell ref="C98:E98"/>
    <mergeCell ref="C87:E87"/>
    <mergeCell ref="C88:E88"/>
    <mergeCell ref="C89:E89"/>
    <mergeCell ref="C90:E90"/>
    <mergeCell ref="C91:N91"/>
    <mergeCell ref="C92:N92"/>
    <mergeCell ref="C81:N81"/>
    <mergeCell ref="C82:N82"/>
    <mergeCell ref="C83:E83"/>
    <mergeCell ref="C84:E84"/>
    <mergeCell ref="C85:E85"/>
    <mergeCell ref="C86:E86"/>
    <mergeCell ref="C75:E75"/>
    <mergeCell ref="C76:E76"/>
    <mergeCell ref="C77:E77"/>
    <mergeCell ref="C78:E78"/>
    <mergeCell ref="C79:N79"/>
    <mergeCell ref="C80:N80"/>
    <mergeCell ref="C69:N69"/>
    <mergeCell ref="C70:N70"/>
    <mergeCell ref="C71:E71"/>
    <mergeCell ref="C72:E72"/>
    <mergeCell ref="C73:E73"/>
    <mergeCell ref="C74:E74"/>
    <mergeCell ref="C63:E63"/>
    <mergeCell ref="C64:E64"/>
    <mergeCell ref="C65:E65"/>
    <mergeCell ref="C66:E66"/>
    <mergeCell ref="C67:N67"/>
    <mergeCell ref="C68:N68"/>
    <mergeCell ref="C57:N57"/>
    <mergeCell ref="C58:N58"/>
    <mergeCell ref="C59:E59"/>
    <mergeCell ref="C60:E60"/>
    <mergeCell ref="C61:E61"/>
    <mergeCell ref="C62:E62"/>
    <mergeCell ref="C51:E51"/>
    <mergeCell ref="C52:E52"/>
    <mergeCell ref="C53:E53"/>
    <mergeCell ref="C54:E54"/>
    <mergeCell ref="C55:E55"/>
    <mergeCell ref="C56:N56"/>
    <mergeCell ref="C45:N45"/>
    <mergeCell ref="C46:N46"/>
    <mergeCell ref="C47:N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N33"/>
    <mergeCell ref="C34:N34"/>
    <mergeCell ref="C35:N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32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0"/>
  <sheetViews>
    <sheetView topLeftCell="A163" zoomScale="115" zoomScaleNormal="115" workbookViewId="0">
      <selection activeCell="L17" sqref="L17"/>
    </sheetView>
  </sheetViews>
  <sheetFormatPr defaultColWidth="9.140625" defaultRowHeight="11.25" customHeight="1" x14ac:dyDescent="0.2"/>
  <cols>
    <col min="1" max="1" width="8.140625" style="132" customWidth="1"/>
    <col min="2" max="2" width="20.140625" style="132" customWidth="1"/>
    <col min="3" max="4" width="10.42578125" style="132" customWidth="1"/>
    <col min="5" max="5" width="13.28515625" style="132" customWidth="1"/>
    <col min="6" max="6" width="8.5703125" style="132" customWidth="1"/>
    <col min="7" max="7" width="7.85546875" style="132" customWidth="1"/>
    <col min="8" max="8" width="8.42578125" style="132" customWidth="1"/>
    <col min="9" max="9" width="8.7109375" style="132" customWidth="1"/>
    <col min="10" max="10" width="8.140625" style="132" customWidth="1"/>
    <col min="11" max="11" width="8.5703125" style="132" customWidth="1"/>
    <col min="12" max="12" width="10" style="132" customWidth="1"/>
    <col min="13" max="13" width="6" style="132" customWidth="1"/>
    <col min="14" max="14" width="9.7109375" style="132" customWidth="1"/>
    <col min="15" max="15" width="99.7109375" style="137" hidden="1" customWidth="1"/>
    <col min="16" max="16" width="138.42578125" style="137" hidden="1" customWidth="1"/>
    <col min="17" max="17" width="34.140625" style="137" hidden="1" customWidth="1"/>
    <col min="18" max="18" width="110.140625" style="137" hidden="1" customWidth="1"/>
    <col min="19" max="22" width="34.140625" style="137" hidden="1" customWidth="1"/>
    <col min="23" max="25" width="84.42578125" style="137" hidden="1" customWidth="1"/>
    <col min="26" max="16384" width="9.140625" style="132"/>
  </cols>
  <sheetData>
    <row r="1" spans="1:15" s="132" customFormat="1" x14ac:dyDescent="0.2">
      <c r="N1" s="133" t="s">
        <v>189</v>
      </c>
    </row>
    <row r="2" spans="1:15" s="132" customFormat="1" x14ac:dyDescent="0.2">
      <c r="N2" s="133" t="s">
        <v>12</v>
      </c>
    </row>
    <row r="3" spans="1:15" s="132" customFormat="1" x14ac:dyDescent="0.2">
      <c r="N3" s="133"/>
    </row>
    <row r="4" spans="1:15" s="132" customFormat="1" x14ac:dyDescent="0.2">
      <c r="F4" s="134"/>
    </row>
    <row r="5" spans="1:15" s="132" customFormat="1" x14ac:dyDescent="0.2">
      <c r="A5" s="135" t="s">
        <v>190</v>
      </c>
      <c r="B5" s="136"/>
      <c r="D5" s="904" t="s">
        <v>31</v>
      </c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137" t="s">
        <v>31</v>
      </c>
    </row>
    <row r="6" spans="1:15" s="132" customFormat="1" ht="15" customHeight="1" x14ac:dyDescent="0.2">
      <c r="A6" s="138" t="s">
        <v>191</v>
      </c>
      <c r="D6" s="139" t="s">
        <v>192</v>
      </c>
      <c r="E6" s="139"/>
      <c r="F6" s="140"/>
      <c r="G6" s="140"/>
      <c r="H6" s="140"/>
      <c r="I6" s="140"/>
      <c r="J6" s="140"/>
      <c r="K6" s="140"/>
      <c r="L6" s="140"/>
      <c r="M6" s="140"/>
      <c r="N6" s="140"/>
    </row>
    <row r="7" spans="1:15" s="132" customFormat="1" ht="43.5" customHeight="1" x14ac:dyDescent="0.2">
      <c r="A7" s="905" t="s">
        <v>3604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</row>
    <row r="8" spans="1:15" s="132" customFormat="1" x14ac:dyDescent="0.2">
      <c r="A8" s="906" t="s">
        <v>3</v>
      </c>
      <c r="B8" s="906"/>
      <c r="C8" s="906"/>
      <c r="D8" s="906"/>
      <c r="E8" s="906"/>
      <c r="F8" s="906"/>
      <c r="G8" s="906"/>
      <c r="H8" s="906"/>
      <c r="I8" s="906"/>
      <c r="J8" s="906"/>
      <c r="K8" s="906"/>
      <c r="L8" s="906"/>
      <c r="M8" s="906"/>
      <c r="N8" s="906"/>
    </row>
    <row r="9" spans="1:15" s="132" customFormat="1" ht="30" customHeight="1" x14ac:dyDescent="0.2">
      <c r="A9" s="905" t="s">
        <v>31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</row>
    <row r="10" spans="1:15" s="132" customFormat="1" x14ac:dyDescent="0.2">
      <c r="A10" s="906" t="s">
        <v>194</v>
      </c>
      <c r="B10" s="906"/>
      <c r="C10" s="906"/>
      <c r="D10" s="906"/>
      <c r="E10" s="906"/>
      <c r="F10" s="906"/>
      <c r="G10" s="906"/>
      <c r="H10" s="906"/>
      <c r="I10" s="906"/>
      <c r="J10" s="906"/>
      <c r="K10" s="906"/>
      <c r="L10" s="906"/>
      <c r="M10" s="906"/>
      <c r="N10" s="906"/>
    </row>
    <row r="11" spans="1:15" s="132" customFormat="1" ht="28.5" customHeight="1" x14ac:dyDescent="0.25">
      <c r="A11" s="907" t="s">
        <v>3765</v>
      </c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907"/>
      <c r="N11" s="907"/>
    </row>
    <row r="12" spans="1:15" s="132" customFormat="1" ht="29.25" customHeight="1" x14ac:dyDescent="0.2">
      <c r="A12" s="905" t="s">
        <v>3603</v>
      </c>
      <c r="B12" s="905"/>
      <c r="C12" s="905"/>
      <c r="D12" s="905"/>
      <c r="E12" s="905"/>
      <c r="F12" s="905"/>
      <c r="G12" s="905"/>
      <c r="H12" s="905"/>
      <c r="I12" s="905"/>
      <c r="J12" s="905"/>
      <c r="K12" s="905"/>
      <c r="L12" s="905"/>
      <c r="M12" s="905"/>
      <c r="N12" s="905"/>
    </row>
    <row r="13" spans="1:15" s="132" customFormat="1" ht="33.75" customHeight="1" x14ac:dyDescent="0.2">
      <c r="A13" s="906" t="s">
        <v>196</v>
      </c>
      <c r="B13" s="906"/>
      <c r="C13" s="906"/>
      <c r="D13" s="906"/>
      <c r="E13" s="906"/>
      <c r="F13" s="906"/>
      <c r="G13" s="906"/>
      <c r="H13" s="906"/>
      <c r="I13" s="906"/>
      <c r="J13" s="906"/>
      <c r="K13" s="906"/>
      <c r="L13" s="906"/>
      <c r="M13" s="906"/>
      <c r="N13" s="906"/>
    </row>
    <row r="14" spans="1:15" s="132" customFormat="1" ht="18" customHeight="1" x14ac:dyDescent="0.2">
      <c r="A14" s="132" t="s">
        <v>197</v>
      </c>
      <c r="B14" s="141" t="s">
        <v>198</v>
      </c>
      <c r="C14" s="132" t="s">
        <v>199</v>
      </c>
      <c r="F14" s="137"/>
      <c r="G14" s="137"/>
      <c r="H14" s="137"/>
      <c r="I14" s="137"/>
      <c r="J14" s="137"/>
      <c r="K14" s="137"/>
      <c r="L14" s="137"/>
      <c r="M14" s="137"/>
      <c r="N14" s="137"/>
    </row>
    <row r="15" spans="1:15" s="132" customFormat="1" ht="30.75" customHeight="1" x14ac:dyDescent="0.2">
      <c r="A15" s="132" t="s">
        <v>200</v>
      </c>
      <c r="B15" s="908" t="s">
        <v>31</v>
      </c>
      <c r="C15" s="908"/>
      <c r="D15" s="908"/>
      <c r="E15" s="908"/>
      <c r="F15" s="908"/>
      <c r="G15" s="137"/>
      <c r="H15" s="137"/>
      <c r="I15" s="137"/>
      <c r="J15" s="137"/>
      <c r="K15" s="137"/>
      <c r="L15" s="137"/>
      <c r="M15" s="137"/>
      <c r="N15" s="137"/>
    </row>
    <row r="16" spans="1:15" s="132" customFormat="1" x14ac:dyDescent="0.2">
      <c r="B16" s="909" t="s">
        <v>202</v>
      </c>
      <c r="C16" s="909"/>
      <c r="D16" s="909"/>
      <c r="E16" s="909"/>
      <c r="F16" s="909"/>
      <c r="G16" s="142"/>
      <c r="H16" s="142"/>
      <c r="I16" s="142"/>
      <c r="J16" s="142"/>
      <c r="K16" s="142"/>
      <c r="L16" s="142"/>
      <c r="M16" s="143"/>
      <c r="N16" s="142"/>
    </row>
    <row r="17" spans="1:17" s="132" customFormat="1" ht="25.5" customHeight="1" x14ac:dyDescent="0.2">
      <c r="D17" s="144"/>
      <c r="E17" s="144"/>
      <c r="F17" s="144"/>
      <c r="G17" s="144"/>
      <c r="H17" s="144"/>
      <c r="I17" s="144"/>
      <c r="J17" s="144"/>
      <c r="K17" s="144"/>
      <c r="L17" s="144"/>
      <c r="M17" s="142"/>
      <c r="N17" s="142"/>
    </row>
    <row r="18" spans="1:17" s="132" customFormat="1" x14ac:dyDescent="0.2">
      <c r="A18" s="145" t="s">
        <v>203</v>
      </c>
      <c r="D18" s="139" t="s">
        <v>31</v>
      </c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7" s="132" customFormat="1" ht="25.5" customHeight="1" x14ac:dyDescent="0.2"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</row>
    <row r="20" spans="1:17" s="132" customFormat="1" ht="12.75" customHeight="1" x14ac:dyDescent="0.2">
      <c r="A20" s="145" t="s">
        <v>204</v>
      </c>
      <c r="C20" s="147">
        <v>5657.72</v>
      </c>
      <c r="D20" s="148" t="s">
        <v>3766</v>
      </c>
      <c r="E20" s="135" t="s">
        <v>206</v>
      </c>
      <c r="L20" s="149"/>
      <c r="M20" s="149"/>
    </row>
    <row r="21" spans="1:17" s="132" customFormat="1" ht="12.75" customHeight="1" x14ac:dyDescent="0.2">
      <c r="B21" s="132" t="s">
        <v>207</v>
      </c>
      <c r="C21" s="150"/>
      <c r="D21" s="151"/>
      <c r="E21" s="135"/>
    </row>
    <row r="22" spans="1:17" s="132" customFormat="1" ht="12.75" customHeight="1" x14ac:dyDescent="0.2">
      <c r="B22" s="132" t="s">
        <v>208</v>
      </c>
      <c r="C22" s="147">
        <v>0</v>
      </c>
      <c r="D22" s="148" t="s">
        <v>211</v>
      </c>
      <c r="E22" s="135" t="s">
        <v>206</v>
      </c>
      <c r="G22" s="132" t="s">
        <v>209</v>
      </c>
      <c r="L22" s="147">
        <f>L187*18.77/1000</f>
        <v>2759.86</v>
      </c>
      <c r="M22" s="148" t="s">
        <v>3767</v>
      </c>
      <c r="N22" s="135" t="s">
        <v>206</v>
      </c>
    </row>
    <row r="23" spans="1:17" s="132" customFormat="1" ht="12.75" customHeight="1" x14ac:dyDescent="0.2">
      <c r="B23" s="132" t="s">
        <v>5</v>
      </c>
      <c r="C23" s="147">
        <v>0</v>
      </c>
      <c r="D23" s="152" t="s">
        <v>211</v>
      </c>
      <c r="E23" s="135" t="s">
        <v>206</v>
      </c>
      <c r="G23" s="132" t="s">
        <v>212</v>
      </c>
      <c r="L23" s="153"/>
      <c r="M23" s="153">
        <v>9822.74</v>
      </c>
      <c r="N23" s="138" t="s">
        <v>213</v>
      </c>
    </row>
    <row r="24" spans="1:17" s="132" customFormat="1" ht="12.75" customHeight="1" x14ac:dyDescent="0.2">
      <c r="B24" s="132" t="s">
        <v>18</v>
      </c>
      <c r="C24" s="147">
        <v>0</v>
      </c>
      <c r="D24" s="152" t="s">
        <v>211</v>
      </c>
      <c r="E24" s="135" t="s">
        <v>206</v>
      </c>
      <c r="G24" s="132" t="s">
        <v>214</v>
      </c>
      <c r="L24" s="153"/>
      <c r="M24" s="153" t="s">
        <v>31</v>
      </c>
      <c r="N24" s="138" t="s">
        <v>213</v>
      </c>
    </row>
    <row r="25" spans="1:17" s="132" customFormat="1" ht="12.75" customHeight="1" x14ac:dyDescent="0.2">
      <c r="B25" s="132" t="s">
        <v>19</v>
      </c>
      <c r="C25" s="147">
        <v>5657.72</v>
      </c>
      <c r="D25" s="148" t="s">
        <v>3766</v>
      </c>
      <c r="E25" s="135" t="s">
        <v>206</v>
      </c>
      <c r="G25" s="132" t="s">
        <v>215</v>
      </c>
      <c r="L25" s="910" t="s">
        <v>31</v>
      </c>
      <c r="M25" s="910"/>
    </row>
    <row r="26" spans="1:17" s="132" customFormat="1" x14ac:dyDescent="0.2">
      <c r="A26" s="154"/>
    </row>
    <row r="27" spans="1:17" s="132" customFormat="1" ht="36" customHeight="1" x14ac:dyDescent="0.2">
      <c r="A27" s="911" t="s">
        <v>117</v>
      </c>
      <c r="B27" s="911" t="s">
        <v>15</v>
      </c>
      <c r="C27" s="911" t="s">
        <v>118</v>
      </c>
      <c r="D27" s="911"/>
      <c r="E27" s="911"/>
      <c r="F27" s="911" t="s">
        <v>216</v>
      </c>
      <c r="G27" s="911" t="s">
        <v>217</v>
      </c>
      <c r="H27" s="911"/>
      <c r="I27" s="911"/>
      <c r="J27" s="911" t="s">
        <v>218</v>
      </c>
      <c r="K27" s="911"/>
      <c r="L27" s="911"/>
      <c r="M27" s="911" t="s">
        <v>219</v>
      </c>
      <c r="N27" s="911" t="s">
        <v>220</v>
      </c>
    </row>
    <row r="28" spans="1:17" s="132" customFormat="1" ht="36.75" customHeight="1" x14ac:dyDescent="0.2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</row>
    <row r="29" spans="1:17" s="132" customFormat="1" ht="42.75" customHeight="1" x14ac:dyDescent="0.2">
      <c r="A29" s="911"/>
      <c r="B29" s="911"/>
      <c r="C29" s="911"/>
      <c r="D29" s="911"/>
      <c r="E29" s="911"/>
      <c r="F29" s="911"/>
      <c r="G29" s="155" t="s">
        <v>221</v>
      </c>
      <c r="H29" s="155" t="s">
        <v>222</v>
      </c>
      <c r="I29" s="155" t="s">
        <v>223</v>
      </c>
      <c r="J29" s="155" t="s">
        <v>221</v>
      </c>
      <c r="K29" s="155" t="s">
        <v>222</v>
      </c>
      <c r="L29" s="155" t="s">
        <v>20</v>
      </c>
      <c r="M29" s="911"/>
      <c r="N29" s="911"/>
    </row>
    <row r="30" spans="1:17" s="132" customFormat="1" x14ac:dyDescent="0.2">
      <c r="A30" s="156">
        <v>1</v>
      </c>
      <c r="B30" s="156">
        <v>2</v>
      </c>
      <c r="C30" s="913">
        <v>3</v>
      </c>
      <c r="D30" s="913"/>
      <c r="E30" s="913"/>
      <c r="F30" s="156">
        <v>4</v>
      </c>
      <c r="G30" s="156">
        <v>5</v>
      </c>
      <c r="H30" s="156">
        <v>6</v>
      </c>
      <c r="I30" s="156">
        <v>7</v>
      </c>
      <c r="J30" s="156">
        <v>8</v>
      </c>
      <c r="K30" s="156">
        <v>9</v>
      </c>
      <c r="L30" s="156">
        <v>10</v>
      </c>
      <c r="M30" s="156">
        <v>11</v>
      </c>
      <c r="N30" s="156">
        <v>12</v>
      </c>
    </row>
    <row r="31" spans="1:17" s="132" customFormat="1" x14ac:dyDescent="0.2">
      <c r="A31" s="914" t="s">
        <v>3768</v>
      </c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6"/>
      <c r="P31" s="137" t="s">
        <v>3768</v>
      </c>
    </row>
    <row r="32" spans="1:17" s="132" customFormat="1" ht="33.75" x14ac:dyDescent="0.2">
      <c r="A32" s="157" t="s">
        <v>225</v>
      </c>
      <c r="B32" s="158" t="s">
        <v>3769</v>
      </c>
      <c r="C32" s="917" t="s">
        <v>3770</v>
      </c>
      <c r="D32" s="917"/>
      <c r="E32" s="917"/>
      <c r="F32" s="159" t="s">
        <v>178</v>
      </c>
      <c r="G32" s="159" t="s">
        <v>31</v>
      </c>
      <c r="H32" s="159" t="s">
        <v>31</v>
      </c>
      <c r="I32" s="159" t="s">
        <v>225</v>
      </c>
      <c r="J32" s="160" t="s">
        <v>31</v>
      </c>
      <c r="K32" s="159" t="s">
        <v>31</v>
      </c>
      <c r="L32" s="160" t="s">
        <v>31</v>
      </c>
      <c r="M32" s="161" t="s">
        <v>31</v>
      </c>
      <c r="N32" s="162" t="s">
        <v>31</v>
      </c>
      <c r="Q32" s="137" t="s">
        <v>3770</v>
      </c>
    </row>
    <row r="33" spans="1:22" s="132" customFormat="1" x14ac:dyDescent="0.2">
      <c r="A33" s="165"/>
      <c r="B33" s="166" t="s">
        <v>3771</v>
      </c>
      <c r="C33" s="904" t="s">
        <v>3772</v>
      </c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12"/>
      <c r="R33" s="137" t="s">
        <v>3772</v>
      </c>
    </row>
    <row r="34" spans="1:22" s="132" customFormat="1" x14ac:dyDescent="0.2">
      <c r="A34" s="165"/>
      <c r="B34" s="166" t="s">
        <v>3773</v>
      </c>
      <c r="C34" s="904" t="s">
        <v>3774</v>
      </c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12"/>
      <c r="R34" s="137" t="s">
        <v>3774</v>
      </c>
    </row>
    <row r="35" spans="1:22" s="132" customFormat="1" ht="22.5" x14ac:dyDescent="0.2">
      <c r="A35" s="165"/>
      <c r="B35" s="166" t="s">
        <v>3611</v>
      </c>
      <c r="C35" s="904" t="s">
        <v>3612</v>
      </c>
      <c r="D35" s="904"/>
      <c r="E35" s="904"/>
      <c r="F35" s="904"/>
      <c r="G35" s="904"/>
      <c r="H35" s="904"/>
      <c r="I35" s="904"/>
      <c r="J35" s="904"/>
      <c r="K35" s="904"/>
      <c r="L35" s="904"/>
      <c r="M35" s="904"/>
      <c r="N35" s="912"/>
      <c r="R35" s="137" t="s">
        <v>3612</v>
      </c>
    </row>
    <row r="36" spans="1:22" s="132" customFormat="1" x14ac:dyDescent="0.2">
      <c r="A36" s="165"/>
      <c r="B36" s="166" t="s">
        <v>31</v>
      </c>
      <c r="C36" s="904" t="s">
        <v>3613</v>
      </c>
      <c r="D36" s="904"/>
      <c r="E36" s="904"/>
      <c r="F36" s="904"/>
      <c r="G36" s="904"/>
      <c r="H36" s="904"/>
      <c r="I36" s="904"/>
      <c r="J36" s="904"/>
      <c r="K36" s="904"/>
      <c r="L36" s="904"/>
      <c r="M36" s="904"/>
      <c r="N36" s="912"/>
      <c r="R36" s="137" t="s">
        <v>3613</v>
      </c>
    </row>
    <row r="37" spans="1:22" s="132" customFormat="1" x14ac:dyDescent="0.2">
      <c r="A37" s="167"/>
      <c r="B37" s="166" t="s">
        <v>225</v>
      </c>
      <c r="C37" s="904" t="s">
        <v>255</v>
      </c>
      <c r="D37" s="904"/>
      <c r="E37" s="904"/>
      <c r="F37" s="168" t="s">
        <v>31</v>
      </c>
      <c r="G37" s="168" t="s">
        <v>31</v>
      </c>
      <c r="H37" s="168" t="s">
        <v>31</v>
      </c>
      <c r="I37" s="168" t="s">
        <v>31</v>
      </c>
      <c r="J37" s="169">
        <v>1815.52</v>
      </c>
      <c r="K37" s="168" t="s">
        <v>3775</v>
      </c>
      <c r="L37" s="169">
        <v>1715.01</v>
      </c>
      <c r="M37" s="170" t="s">
        <v>31</v>
      </c>
      <c r="N37" s="171" t="s">
        <v>31</v>
      </c>
      <c r="S37" s="137" t="s">
        <v>255</v>
      </c>
    </row>
    <row r="38" spans="1:22" s="132" customFormat="1" x14ac:dyDescent="0.2">
      <c r="A38" s="167"/>
      <c r="B38" s="166" t="s">
        <v>31</v>
      </c>
      <c r="C38" s="904" t="s">
        <v>258</v>
      </c>
      <c r="D38" s="904"/>
      <c r="E38" s="904"/>
      <c r="F38" s="168" t="s">
        <v>241</v>
      </c>
      <c r="G38" s="168" t="s">
        <v>2182</v>
      </c>
      <c r="H38" s="168" t="s">
        <v>3775</v>
      </c>
      <c r="I38" s="168" t="s">
        <v>3776</v>
      </c>
      <c r="J38" s="169" t="s">
        <v>31</v>
      </c>
      <c r="K38" s="168" t="s">
        <v>31</v>
      </c>
      <c r="L38" s="169" t="s">
        <v>31</v>
      </c>
      <c r="M38" s="170" t="s">
        <v>31</v>
      </c>
      <c r="N38" s="171" t="s">
        <v>31</v>
      </c>
      <c r="T38" s="137" t="s">
        <v>258</v>
      </c>
    </row>
    <row r="39" spans="1:22" s="132" customFormat="1" x14ac:dyDescent="0.2">
      <c r="A39" s="167"/>
      <c r="B39" s="166" t="s">
        <v>31</v>
      </c>
      <c r="C39" s="917" t="s">
        <v>244</v>
      </c>
      <c r="D39" s="917"/>
      <c r="E39" s="917"/>
      <c r="F39" s="159" t="s">
        <v>31</v>
      </c>
      <c r="G39" s="159" t="s">
        <v>31</v>
      </c>
      <c r="H39" s="159" t="s">
        <v>31</v>
      </c>
      <c r="I39" s="159" t="s">
        <v>31</v>
      </c>
      <c r="J39" s="160">
        <v>1815.52</v>
      </c>
      <c r="K39" s="159" t="s">
        <v>31</v>
      </c>
      <c r="L39" s="160">
        <v>1715.01</v>
      </c>
      <c r="M39" s="161" t="s">
        <v>31</v>
      </c>
      <c r="N39" s="162" t="s">
        <v>31</v>
      </c>
      <c r="U39" s="137" t="s">
        <v>244</v>
      </c>
    </row>
    <row r="40" spans="1:22" s="132" customFormat="1" x14ac:dyDescent="0.2">
      <c r="A40" s="167"/>
      <c r="B40" s="166" t="s">
        <v>31</v>
      </c>
      <c r="C40" s="904" t="s">
        <v>245</v>
      </c>
      <c r="D40" s="904"/>
      <c r="E40" s="904"/>
      <c r="F40" s="168" t="s">
        <v>31</v>
      </c>
      <c r="G40" s="168" t="s">
        <v>31</v>
      </c>
      <c r="H40" s="168" t="s">
        <v>31</v>
      </c>
      <c r="I40" s="168" t="s">
        <v>31</v>
      </c>
      <c r="J40" s="169" t="s">
        <v>31</v>
      </c>
      <c r="K40" s="168" t="s">
        <v>31</v>
      </c>
      <c r="L40" s="169">
        <v>1715.01</v>
      </c>
      <c r="M40" s="170" t="s">
        <v>31</v>
      </c>
      <c r="N40" s="171" t="s">
        <v>31</v>
      </c>
      <c r="T40" s="137" t="s">
        <v>245</v>
      </c>
    </row>
    <row r="41" spans="1:22" s="132" customFormat="1" ht="22.5" x14ac:dyDescent="0.2">
      <c r="A41" s="167"/>
      <c r="B41" s="166" t="s">
        <v>3615</v>
      </c>
      <c r="C41" s="904" t="s">
        <v>3777</v>
      </c>
      <c r="D41" s="904"/>
      <c r="E41" s="904"/>
      <c r="F41" s="168" t="s">
        <v>144</v>
      </c>
      <c r="G41" s="168" t="s">
        <v>554</v>
      </c>
      <c r="H41" s="168" t="s">
        <v>31</v>
      </c>
      <c r="I41" s="168" t="s">
        <v>554</v>
      </c>
      <c r="J41" s="169" t="s">
        <v>31</v>
      </c>
      <c r="K41" s="168" t="s">
        <v>31</v>
      </c>
      <c r="L41" s="169">
        <v>1114.76</v>
      </c>
      <c r="M41" s="170" t="s">
        <v>31</v>
      </c>
      <c r="N41" s="171" t="s">
        <v>31</v>
      </c>
      <c r="T41" s="137" t="s">
        <v>3777</v>
      </c>
    </row>
    <row r="42" spans="1:22" s="132" customFormat="1" ht="22.5" x14ac:dyDescent="0.2">
      <c r="A42" s="167"/>
      <c r="B42" s="166" t="s">
        <v>3617</v>
      </c>
      <c r="C42" s="904" t="s">
        <v>3778</v>
      </c>
      <c r="D42" s="904"/>
      <c r="E42" s="904"/>
      <c r="F42" s="168" t="s">
        <v>144</v>
      </c>
      <c r="G42" s="168" t="s">
        <v>1390</v>
      </c>
      <c r="H42" s="168" t="s">
        <v>31</v>
      </c>
      <c r="I42" s="168" t="s">
        <v>1390</v>
      </c>
      <c r="J42" s="169" t="s">
        <v>31</v>
      </c>
      <c r="K42" s="168" t="s">
        <v>31</v>
      </c>
      <c r="L42" s="169">
        <v>686</v>
      </c>
      <c r="M42" s="170" t="s">
        <v>31</v>
      </c>
      <c r="N42" s="171" t="s">
        <v>31</v>
      </c>
      <c r="T42" s="137" t="s">
        <v>3778</v>
      </c>
    </row>
    <row r="43" spans="1:22" s="132" customFormat="1" x14ac:dyDescent="0.2">
      <c r="A43" s="172"/>
      <c r="B43" s="173"/>
      <c r="C43" s="918" t="s">
        <v>252</v>
      </c>
      <c r="D43" s="918"/>
      <c r="E43" s="918"/>
      <c r="F43" s="174" t="s">
        <v>31</v>
      </c>
      <c r="G43" s="174" t="s">
        <v>31</v>
      </c>
      <c r="H43" s="174" t="s">
        <v>31</v>
      </c>
      <c r="I43" s="174" t="s">
        <v>31</v>
      </c>
      <c r="J43" s="175" t="s">
        <v>31</v>
      </c>
      <c r="K43" s="174" t="s">
        <v>31</v>
      </c>
      <c r="L43" s="175">
        <v>3515.77</v>
      </c>
      <c r="M43" s="161" t="s">
        <v>31</v>
      </c>
      <c r="N43" s="176" t="s">
        <v>31</v>
      </c>
      <c r="V43" s="137" t="s">
        <v>252</v>
      </c>
    </row>
    <row r="44" spans="1:22" s="132" customFormat="1" ht="33.75" x14ac:dyDescent="0.2">
      <c r="A44" s="157" t="s">
        <v>235</v>
      </c>
      <c r="B44" s="158" t="s">
        <v>3779</v>
      </c>
      <c r="C44" s="917" t="s">
        <v>3780</v>
      </c>
      <c r="D44" s="917"/>
      <c r="E44" s="917"/>
      <c r="F44" s="159" t="s">
        <v>178</v>
      </c>
      <c r="G44" s="159" t="s">
        <v>31</v>
      </c>
      <c r="H44" s="159" t="s">
        <v>31</v>
      </c>
      <c r="I44" s="159" t="s">
        <v>225</v>
      </c>
      <c r="J44" s="160" t="s">
        <v>31</v>
      </c>
      <c r="K44" s="159" t="s">
        <v>31</v>
      </c>
      <c r="L44" s="160" t="s">
        <v>31</v>
      </c>
      <c r="M44" s="161" t="s">
        <v>31</v>
      </c>
      <c r="N44" s="162" t="s">
        <v>31</v>
      </c>
      <c r="Q44" s="137" t="s">
        <v>3780</v>
      </c>
    </row>
    <row r="45" spans="1:22" s="132" customFormat="1" x14ac:dyDescent="0.2">
      <c r="A45" s="165"/>
      <c r="B45" s="166" t="s">
        <v>3771</v>
      </c>
      <c r="C45" s="904" t="s">
        <v>3772</v>
      </c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12"/>
      <c r="R45" s="137" t="s">
        <v>3772</v>
      </c>
    </row>
    <row r="46" spans="1:22" s="132" customFormat="1" x14ac:dyDescent="0.2">
      <c r="A46" s="165"/>
      <c r="B46" s="166" t="s">
        <v>3773</v>
      </c>
      <c r="C46" s="904" t="s">
        <v>3774</v>
      </c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12"/>
      <c r="R46" s="137" t="s">
        <v>3774</v>
      </c>
    </row>
    <row r="47" spans="1:22" s="132" customFormat="1" ht="22.5" x14ac:dyDescent="0.2">
      <c r="A47" s="165"/>
      <c r="B47" s="166" t="s">
        <v>3611</v>
      </c>
      <c r="C47" s="904" t="s">
        <v>3612</v>
      </c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12"/>
      <c r="R47" s="137" t="s">
        <v>3612</v>
      </c>
    </row>
    <row r="48" spans="1:22" s="132" customFormat="1" x14ac:dyDescent="0.2">
      <c r="A48" s="165"/>
      <c r="B48" s="166" t="s">
        <v>31</v>
      </c>
      <c r="C48" s="904" t="s">
        <v>3613</v>
      </c>
      <c r="D48" s="904"/>
      <c r="E48" s="904"/>
      <c r="F48" s="904"/>
      <c r="G48" s="904"/>
      <c r="H48" s="904"/>
      <c r="I48" s="904"/>
      <c r="J48" s="904"/>
      <c r="K48" s="904"/>
      <c r="L48" s="904"/>
      <c r="M48" s="904"/>
      <c r="N48" s="912"/>
      <c r="R48" s="137" t="s">
        <v>3613</v>
      </c>
    </row>
    <row r="49" spans="1:22" s="132" customFormat="1" x14ac:dyDescent="0.2">
      <c r="A49" s="167"/>
      <c r="B49" s="166" t="s">
        <v>225</v>
      </c>
      <c r="C49" s="904" t="s">
        <v>255</v>
      </c>
      <c r="D49" s="904"/>
      <c r="E49" s="904"/>
      <c r="F49" s="168" t="s">
        <v>31</v>
      </c>
      <c r="G49" s="168" t="s">
        <v>31</v>
      </c>
      <c r="H49" s="168" t="s">
        <v>31</v>
      </c>
      <c r="I49" s="168" t="s">
        <v>31</v>
      </c>
      <c r="J49" s="169">
        <v>2074.88</v>
      </c>
      <c r="K49" s="168" t="s">
        <v>3775</v>
      </c>
      <c r="L49" s="169">
        <v>1960.01</v>
      </c>
      <c r="M49" s="170" t="s">
        <v>31</v>
      </c>
      <c r="N49" s="171" t="s">
        <v>31</v>
      </c>
      <c r="S49" s="137" t="s">
        <v>255</v>
      </c>
    </row>
    <row r="50" spans="1:22" s="132" customFormat="1" x14ac:dyDescent="0.2">
      <c r="A50" s="167"/>
      <c r="B50" s="166" t="s">
        <v>31</v>
      </c>
      <c r="C50" s="904" t="s">
        <v>258</v>
      </c>
      <c r="D50" s="904"/>
      <c r="E50" s="904"/>
      <c r="F50" s="168" t="s">
        <v>241</v>
      </c>
      <c r="G50" s="168" t="s">
        <v>1689</v>
      </c>
      <c r="H50" s="168" t="s">
        <v>3775</v>
      </c>
      <c r="I50" s="168" t="s">
        <v>3781</v>
      </c>
      <c r="J50" s="169" t="s">
        <v>31</v>
      </c>
      <c r="K50" s="168" t="s">
        <v>31</v>
      </c>
      <c r="L50" s="169" t="s">
        <v>31</v>
      </c>
      <c r="M50" s="170" t="s">
        <v>31</v>
      </c>
      <c r="N50" s="171" t="s">
        <v>31</v>
      </c>
      <c r="T50" s="137" t="s">
        <v>258</v>
      </c>
    </row>
    <row r="51" spans="1:22" s="132" customFormat="1" x14ac:dyDescent="0.2">
      <c r="A51" s="167"/>
      <c r="B51" s="166" t="s">
        <v>31</v>
      </c>
      <c r="C51" s="917" t="s">
        <v>244</v>
      </c>
      <c r="D51" s="917"/>
      <c r="E51" s="917"/>
      <c r="F51" s="159" t="s">
        <v>31</v>
      </c>
      <c r="G51" s="159" t="s">
        <v>31</v>
      </c>
      <c r="H51" s="159" t="s">
        <v>31</v>
      </c>
      <c r="I51" s="159" t="s">
        <v>31</v>
      </c>
      <c r="J51" s="160">
        <v>2074.88</v>
      </c>
      <c r="K51" s="159" t="s">
        <v>31</v>
      </c>
      <c r="L51" s="160">
        <v>1960.01</v>
      </c>
      <c r="M51" s="161" t="s">
        <v>31</v>
      </c>
      <c r="N51" s="162" t="s">
        <v>31</v>
      </c>
      <c r="U51" s="137" t="s">
        <v>244</v>
      </c>
    </row>
    <row r="52" spans="1:22" s="132" customFormat="1" x14ac:dyDescent="0.2">
      <c r="A52" s="167"/>
      <c r="B52" s="166" t="s">
        <v>31</v>
      </c>
      <c r="C52" s="904" t="s">
        <v>245</v>
      </c>
      <c r="D52" s="904"/>
      <c r="E52" s="904"/>
      <c r="F52" s="168" t="s">
        <v>31</v>
      </c>
      <c r="G52" s="168" t="s">
        <v>31</v>
      </c>
      <c r="H52" s="168" t="s">
        <v>31</v>
      </c>
      <c r="I52" s="168" t="s">
        <v>31</v>
      </c>
      <c r="J52" s="169" t="s">
        <v>31</v>
      </c>
      <c r="K52" s="168" t="s">
        <v>31</v>
      </c>
      <c r="L52" s="169">
        <v>1960.01</v>
      </c>
      <c r="M52" s="170" t="s">
        <v>31</v>
      </c>
      <c r="N52" s="171" t="s">
        <v>31</v>
      </c>
      <c r="T52" s="137" t="s">
        <v>245</v>
      </c>
    </row>
    <row r="53" spans="1:22" s="132" customFormat="1" ht="22.5" x14ac:dyDescent="0.2">
      <c r="A53" s="167"/>
      <c r="B53" s="166" t="s">
        <v>3615</v>
      </c>
      <c r="C53" s="904" t="s">
        <v>3777</v>
      </c>
      <c r="D53" s="904"/>
      <c r="E53" s="904"/>
      <c r="F53" s="168" t="s">
        <v>144</v>
      </c>
      <c r="G53" s="168" t="s">
        <v>554</v>
      </c>
      <c r="H53" s="168" t="s">
        <v>31</v>
      </c>
      <c r="I53" s="168" t="s">
        <v>554</v>
      </c>
      <c r="J53" s="169" t="s">
        <v>31</v>
      </c>
      <c r="K53" s="168" t="s">
        <v>31</v>
      </c>
      <c r="L53" s="169">
        <v>1274.01</v>
      </c>
      <c r="M53" s="170" t="s">
        <v>31</v>
      </c>
      <c r="N53" s="171" t="s">
        <v>31</v>
      </c>
      <c r="T53" s="137" t="s">
        <v>3777</v>
      </c>
    </row>
    <row r="54" spans="1:22" s="132" customFormat="1" ht="22.5" x14ac:dyDescent="0.2">
      <c r="A54" s="167"/>
      <c r="B54" s="166" t="s">
        <v>3617</v>
      </c>
      <c r="C54" s="904" t="s">
        <v>3778</v>
      </c>
      <c r="D54" s="904"/>
      <c r="E54" s="904"/>
      <c r="F54" s="168" t="s">
        <v>144</v>
      </c>
      <c r="G54" s="168" t="s">
        <v>1390</v>
      </c>
      <c r="H54" s="168" t="s">
        <v>31</v>
      </c>
      <c r="I54" s="168" t="s">
        <v>1390</v>
      </c>
      <c r="J54" s="169" t="s">
        <v>31</v>
      </c>
      <c r="K54" s="168" t="s">
        <v>31</v>
      </c>
      <c r="L54" s="169">
        <v>784</v>
      </c>
      <c r="M54" s="170" t="s">
        <v>31</v>
      </c>
      <c r="N54" s="171" t="s">
        <v>31</v>
      </c>
      <c r="T54" s="137" t="s">
        <v>3778</v>
      </c>
    </row>
    <row r="55" spans="1:22" s="132" customFormat="1" x14ac:dyDescent="0.2">
      <c r="A55" s="172"/>
      <c r="B55" s="173"/>
      <c r="C55" s="918" t="s">
        <v>252</v>
      </c>
      <c r="D55" s="918"/>
      <c r="E55" s="918"/>
      <c r="F55" s="174" t="s">
        <v>31</v>
      </c>
      <c r="G55" s="174" t="s">
        <v>31</v>
      </c>
      <c r="H55" s="174" t="s">
        <v>31</v>
      </c>
      <c r="I55" s="174" t="s">
        <v>31</v>
      </c>
      <c r="J55" s="175" t="s">
        <v>31</v>
      </c>
      <c r="K55" s="174" t="s">
        <v>31</v>
      </c>
      <c r="L55" s="175">
        <v>4018.02</v>
      </c>
      <c r="M55" s="161" t="s">
        <v>31</v>
      </c>
      <c r="N55" s="176" t="s">
        <v>31</v>
      </c>
      <c r="V55" s="137" t="s">
        <v>252</v>
      </c>
    </row>
    <row r="56" spans="1:22" s="132" customFormat="1" ht="33.75" x14ac:dyDescent="0.2">
      <c r="A56" s="157" t="s">
        <v>238</v>
      </c>
      <c r="B56" s="158" t="s">
        <v>3782</v>
      </c>
      <c r="C56" s="917" t="s">
        <v>3783</v>
      </c>
      <c r="D56" s="917"/>
      <c r="E56" s="917"/>
      <c r="F56" s="159" t="s">
        <v>1037</v>
      </c>
      <c r="G56" s="159" t="s">
        <v>31</v>
      </c>
      <c r="H56" s="159" t="s">
        <v>31</v>
      </c>
      <c r="I56" s="159" t="s">
        <v>225</v>
      </c>
      <c r="J56" s="160" t="s">
        <v>31</v>
      </c>
      <c r="K56" s="159" t="s">
        <v>31</v>
      </c>
      <c r="L56" s="160" t="s">
        <v>31</v>
      </c>
      <c r="M56" s="161" t="s">
        <v>31</v>
      </c>
      <c r="N56" s="162" t="s">
        <v>31</v>
      </c>
      <c r="Q56" s="137" t="s">
        <v>3783</v>
      </c>
    </row>
    <row r="57" spans="1:22" s="132" customFormat="1" x14ac:dyDescent="0.2">
      <c r="A57" s="165"/>
      <c r="B57" s="166" t="s">
        <v>3771</v>
      </c>
      <c r="C57" s="904" t="s">
        <v>3772</v>
      </c>
      <c r="D57" s="904"/>
      <c r="E57" s="904"/>
      <c r="F57" s="904"/>
      <c r="G57" s="904"/>
      <c r="H57" s="904"/>
      <c r="I57" s="904"/>
      <c r="J57" s="904"/>
      <c r="K57" s="904"/>
      <c r="L57" s="904"/>
      <c r="M57" s="904"/>
      <c r="N57" s="912"/>
      <c r="R57" s="137" t="s">
        <v>3772</v>
      </c>
    </row>
    <row r="58" spans="1:22" s="132" customFormat="1" x14ac:dyDescent="0.2">
      <c r="A58" s="165"/>
      <c r="B58" s="166" t="s">
        <v>3773</v>
      </c>
      <c r="C58" s="904" t="s">
        <v>3774</v>
      </c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12"/>
      <c r="R58" s="137" t="s">
        <v>3774</v>
      </c>
    </row>
    <row r="59" spans="1:22" s="132" customFormat="1" ht="22.5" x14ac:dyDescent="0.2">
      <c r="A59" s="165"/>
      <c r="B59" s="166" t="s">
        <v>3611</v>
      </c>
      <c r="C59" s="904" t="s">
        <v>3612</v>
      </c>
      <c r="D59" s="904"/>
      <c r="E59" s="904"/>
      <c r="F59" s="904"/>
      <c r="G59" s="904"/>
      <c r="H59" s="904"/>
      <c r="I59" s="904"/>
      <c r="J59" s="904"/>
      <c r="K59" s="904"/>
      <c r="L59" s="904"/>
      <c r="M59" s="904"/>
      <c r="N59" s="912"/>
      <c r="R59" s="137" t="s">
        <v>3612</v>
      </c>
    </row>
    <row r="60" spans="1:22" s="132" customFormat="1" x14ac:dyDescent="0.2">
      <c r="A60" s="165"/>
      <c r="B60" s="166" t="s">
        <v>31</v>
      </c>
      <c r="C60" s="904" t="s">
        <v>3613</v>
      </c>
      <c r="D60" s="904"/>
      <c r="E60" s="904"/>
      <c r="F60" s="904"/>
      <c r="G60" s="904"/>
      <c r="H60" s="904"/>
      <c r="I60" s="904"/>
      <c r="J60" s="904"/>
      <c r="K60" s="904"/>
      <c r="L60" s="904"/>
      <c r="M60" s="904"/>
      <c r="N60" s="912"/>
      <c r="R60" s="137" t="s">
        <v>3613</v>
      </c>
    </row>
    <row r="61" spans="1:22" s="132" customFormat="1" x14ac:dyDescent="0.2">
      <c r="A61" s="167"/>
      <c r="B61" s="166" t="s">
        <v>225</v>
      </c>
      <c r="C61" s="904" t="s">
        <v>255</v>
      </c>
      <c r="D61" s="904"/>
      <c r="E61" s="904"/>
      <c r="F61" s="168" t="s">
        <v>31</v>
      </c>
      <c r="G61" s="168" t="s">
        <v>31</v>
      </c>
      <c r="H61" s="168" t="s">
        <v>31</v>
      </c>
      <c r="I61" s="168" t="s">
        <v>31</v>
      </c>
      <c r="J61" s="169">
        <v>4481.97</v>
      </c>
      <c r="K61" s="168" t="s">
        <v>3775</v>
      </c>
      <c r="L61" s="169">
        <v>4233.8500000000004</v>
      </c>
      <c r="M61" s="170" t="s">
        <v>31</v>
      </c>
      <c r="N61" s="171" t="s">
        <v>31</v>
      </c>
      <c r="S61" s="137" t="s">
        <v>255</v>
      </c>
    </row>
    <row r="62" spans="1:22" s="132" customFormat="1" x14ac:dyDescent="0.2">
      <c r="A62" s="167"/>
      <c r="B62" s="166" t="s">
        <v>31</v>
      </c>
      <c r="C62" s="904" t="s">
        <v>258</v>
      </c>
      <c r="D62" s="904"/>
      <c r="E62" s="904"/>
      <c r="F62" s="168" t="s">
        <v>241</v>
      </c>
      <c r="G62" s="168" t="s">
        <v>3784</v>
      </c>
      <c r="H62" s="168" t="s">
        <v>3775</v>
      </c>
      <c r="I62" s="168" t="s">
        <v>3785</v>
      </c>
      <c r="J62" s="169" t="s">
        <v>31</v>
      </c>
      <c r="K62" s="168" t="s">
        <v>31</v>
      </c>
      <c r="L62" s="169" t="s">
        <v>31</v>
      </c>
      <c r="M62" s="170" t="s">
        <v>31</v>
      </c>
      <c r="N62" s="171" t="s">
        <v>31</v>
      </c>
      <c r="T62" s="137" t="s">
        <v>258</v>
      </c>
    </row>
    <row r="63" spans="1:22" s="132" customFormat="1" x14ac:dyDescent="0.2">
      <c r="A63" s="167"/>
      <c r="B63" s="166" t="s">
        <v>31</v>
      </c>
      <c r="C63" s="917" t="s">
        <v>244</v>
      </c>
      <c r="D63" s="917"/>
      <c r="E63" s="917"/>
      <c r="F63" s="159" t="s">
        <v>31</v>
      </c>
      <c r="G63" s="159" t="s">
        <v>31</v>
      </c>
      <c r="H63" s="159" t="s">
        <v>31</v>
      </c>
      <c r="I63" s="159" t="s">
        <v>31</v>
      </c>
      <c r="J63" s="160">
        <v>4481.97</v>
      </c>
      <c r="K63" s="159" t="s">
        <v>31</v>
      </c>
      <c r="L63" s="160">
        <v>4233.8500000000004</v>
      </c>
      <c r="M63" s="161" t="s">
        <v>31</v>
      </c>
      <c r="N63" s="162" t="s">
        <v>31</v>
      </c>
      <c r="U63" s="137" t="s">
        <v>244</v>
      </c>
    </row>
    <row r="64" spans="1:22" s="132" customFormat="1" x14ac:dyDescent="0.2">
      <c r="A64" s="167"/>
      <c r="B64" s="166" t="s">
        <v>31</v>
      </c>
      <c r="C64" s="904" t="s">
        <v>245</v>
      </c>
      <c r="D64" s="904"/>
      <c r="E64" s="904"/>
      <c r="F64" s="168" t="s">
        <v>31</v>
      </c>
      <c r="G64" s="168" t="s">
        <v>31</v>
      </c>
      <c r="H64" s="168" t="s">
        <v>31</v>
      </c>
      <c r="I64" s="168" t="s">
        <v>31</v>
      </c>
      <c r="J64" s="169" t="s">
        <v>31</v>
      </c>
      <c r="K64" s="168" t="s">
        <v>31</v>
      </c>
      <c r="L64" s="169">
        <v>4233.8500000000004</v>
      </c>
      <c r="M64" s="170" t="s">
        <v>31</v>
      </c>
      <c r="N64" s="171" t="s">
        <v>31</v>
      </c>
      <c r="T64" s="137" t="s">
        <v>245</v>
      </c>
    </row>
    <row r="65" spans="1:22" s="132" customFormat="1" ht="22.5" x14ac:dyDescent="0.2">
      <c r="A65" s="167"/>
      <c r="B65" s="166" t="s">
        <v>3615</v>
      </c>
      <c r="C65" s="904" t="s">
        <v>3777</v>
      </c>
      <c r="D65" s="904"/>
      <c r="E65" s="904"/>
      <c r="F65" s="168" t="s">
        <v>144</v>
      </c>
      <c r="G65" s="168" t="s">
        <v>554</v>
      </c>
      <c r="H65" s="168" t="s">
        <v>31</v>
      </c>
      <c r="I65" s="168" t="s">
        <v>554</v>
      </c>
      <c r="J65" s="169" t="s">
        <v>31</v>
      </c>
      <c r="K65" s="168" t="s">
        <v>31</v>
      </c>
      <c r="L65" s="169">
        <v>2752</v>
      </c>
      <c r="M65" s="170" t="s">
        <v>31</v>
      </c>
      <c r="N65" s="171" t="s">
        <v>31</v>
      </c>
      <c r="T65" s="137" t="s">
        <v>3777</v>
      </c>
    </row>
    <row r="66" spans="1:22" s="132" customFormat="1" ht="22.5" x14ac:dyDescent="0.2">
      <c r="A66" s="167"/>
      <c r="B66" s="166" t="s">
        <v>3617</v>
      </c>
      <c r="C66" s="904" t="s">
        <v>3778</v>
      </c>
      <c r="D66" s="904"/>
      <c r="E66" s="904"/>
      <c r="F66" s="168" t="s">
        <v>144</v>
      </c>
      <c r="G66" s="168" t="s">
        <v>1390</v>
      </c>
      <c r="H66" s="168" t="s">
        <v>31</v>
      </c>
      <c r="I66" s="168" t="s">
        <v>1390</v>
      </c>
      <c r="J66" s="169" t="s">
        <v>31</v>
      </c>
      <c r="K66" s="168" t="s">
        <v>31</v>
      </c>
      <c r="L66" s="169">
        <v>1693.54</v>
      </c>
      <c r="M66" s="170" t="s">
        <v>31</v>
      </c>
      <c r="N66" s="171" t="s">
        <v>31</v>
      </c>
      <c r="T66" s="137" t="s">
        <v>3778</v>
      </c>
    </row>
    <row r="67" spans="1:22" s="132" customFormat="1" x14ac:dyDescent="0.2">
      <c r="A67" s="172"/>
      <c r="B67" s="173"/>
      <c r="C67" s="918" t="s">
        <v>252</v>
      </c>
      <c r="D67" s="918"/>
      <c r="E67" s="918"/>
      <c r="F67" s="174" t="s">
        <v>31</v>
      </c>
      <c r="G67" s="174" t="s">
        <v>31</v>
      </c>
      <c r="H67" s="174" t="s">
        <v>31</v>
      </c>
      <c r="I67" s="174" t="s">
        <v>31</v>
      </c>
      <c r="J67" s="175" t="s">
        <v>31</v>
      </c>
      <c r="K67" s="174" t="s">
        <v>31</v>
      </c>
      <c r="L67" s="175">
        <v>8679.39</v>
      </c>
      <c r="M67" s="161" t="s">
        <v>31</v>
      </c>
      <c r="N67" s="176" t="s">
        <v>31</v>
      </c>
      <c r="V67" s="137" t="s">
        <v>252</v>
      </c>
    </row>
    <row r="68" spans="1:22" s="132" customFormat="1" ht="22.5" x14ac:dyDescent="0.2">
      <c r="A68" s="157" t="s">
        <v>256</v>
      </c>
      <c r="B68" s="158" t="s">
        <v>3786</v>
      </c>
      <c r="C68" s="917" t="s">
        <v>3787</v>
      </c>
      <c r="D68" s="917"/>
      <c r="E68" s="917"/>
      <c r="F68" s="159" t="s">
        <v>3788</v>
      </c>
      <c r="G68" s="159" t="s">
        <v>31</v>
      </c>
      <c r="H68" s="159" t="s">
        <v>31</v>
      </c>
      <c r="I68" s="159" t="s">
        <v>225</v>
      </c>
      <c r="J68" s="160" t="s">
        <v>31</v>
      </c>
      <c r="K68" s="159" t="s">
        <v>31</v>
      </c>
      <c r="L68" s="160" t="s">
        <v>31</v>
      </c>
      <c r="M68" s="161" t="s">
        <v>31</v>
      </c>
      <c r="N68" s="162" t="s">
        <v>31</v>
      </c>
      <c r="Q68" s="137" t="s">
        <v>3787</v>
      </c>
    </row>
    <row r="69" spans="1:22" s="132" customFormat="1" x14ac:dyDescent="0.2">
      <c r="A69" s="165"/>
      <c r="B69" s="166" t="s">
        <v>3771</v>
      </c>
      <c r="C69" s="904" t="s">
        <v>3772</v>
      </c>
      <c r="D69" s="904"/>
      <c r="E69" s="904"/>
      <c r="F69" s="904"/>
      <c r="G69" s="904"/>
      <c r="H69" s="904"/>
      <c r="I69" s="904"/>
      <c r="J69" s="904"/>
      <c r="K69" s="904"/>
      <c r="L69" s="904"/>
      <c r="M69" s="904"/>
      <c r="N69" s="912"/>
      <c r="R69" s="137" t="s">
        <v>3772</v>
      </c>
    </row>
    <row r="70" spans="1:22" s="132" customFormat="1" x14ac:dyDescent="0.2">
      <c r="A70" s="165"/>
      <c r="B70" s="166" t="s">
        <v>3773</v>
      </c>
      <c r="C70" s="904" t="s">
        <v>3774</v>
      </c>
      <c r="D70" s="904"/>
      <c r="E70" s="904"/>
      <c r="F70" s="904"/>
      <c r="G70" s="904"/>
      <c r="H70" s="904"/>
      <c r="I70" s="904"/>
      <c r="J70" s="904"/>
      <c r="K70" s="904"/>
      <c r="L70" s="904"/>
      <c r="M70" s="904"/>
      <c r="N70" s="912"/>
      <c r="R70" s="137" t="s">
        <v>3774</v>
      </c>
    </row>
    <row r="71" spans="1:22" s="132" customFormat="1" ht="22.5" x14ac:dyDescent="0.2">
      <c r="A71" s="165"/>
      <c r="B71" s="166" t="s">
        <v>3611</v>
      </c>
      <c r="C71" s="904" t="s">
        <v>3612</v>
      </c>
      <c r="D71" s="904"/>
      <c r="E71" s="904"/>
      <c r="F71" s="904"/>
      <c r="G71" s="904"/>
      <c r="H71" s="904"/>
      <c r="I71" s="904"/>
      <c r="J71" s="904"/>
      <c r="K71" s="904"/>
      <c r="L71" s="904"/>
      <c r="M71" s="904"/>
      <c r="N71" s="912"/>
      <c r="R71" s="137" t="s">
        <v>3612</v>
      </c>
    </row>
    <row r="72" spans="1:22" s="132" customFormat="1" x14ac:dyDescent="0.2">
      <c r="A72" s="165"/>
      <c r="B72" s="166" t="s">
        <v>31</v>
      </c>
      <c r="C72" s="904" t="s">
        <v>3613</v>
      </c>
      <c r="D72" s="904"/>
      <c r="E72" s="904"/>
      <c r="F72" s="904"/>
      <c r="G72" s="904"/>
      <c r="H72" s="904"/>
      <c r="I72" s="904"/>
      <c r="J72" s="904"/>
      <c r="K72" s="904"/>
      <c r="L72" s="904"/>
      <c r="M72" s="904"/>
      <c r="N72" s="912"/>
      <c r="R72" s="137" t="s">
        <v>3613</v>
      </c>
    </row>
    <row r="73" spans="1:22" s="132" customFormat="1" x14ac:dyDescent="0.2">
      <c r="A73" s="167"/>
      <c r="B73" s="166" t="s">
        <v>225</v>
      </c>
      <c r="C73" s="904" t="s">
        <v>255</v>
      </c>
      <c r="D73" s="904"/>
      <c r="E73" s="904"/>
      <c r="F73" s="168" t="s">
        <v>31</v>
      </c>
      <c r="G73" s="168" t="s">
        <v>31</v>
      </c>
      <c r="H73" s="168" t="s">
        <v>31</v>
      </c>
      <c r="I73" s="168" t="s">
        <v>31</v>
      </c>
      <c r="J73" s="169">
        <v>1343.17</v>
      </c>
      <c r="K73" s="168" t="s">
        <v>3775</v>
      </c>
      <c r="L73" s="169">
        <v>1268.81</v>
      </c>
      <c r="M73" s="170" t="s">
        <v>31</v>
      </c>
      <c r="N73" s="171" t="s">
        <v>31</v>
      </c>
      <c r="S73" s="137" t="s">
        <v>255</v>
      </c>
    </row>
    <row r="74" spans="1:22" s="132" customFormat="1" x14ac:dyDescent="0.2">
      <c r="A74" s="167"/>
      <c r="B74" s="166" t="s">
        <v>31</v>
      </c>
      <c r="C74" s="904" t="s">
        <v>258</v>
      </c>
      <c r="D74" s="904"/>
      <c r="E74" s="904"/>
      <c r="F74" s="168" t="s">
        <v>241</v>
      </c>
      <c r="G74" s="168" t="s">
        <v>248</v>
      </c>
      <c r="H74" s="168" t="s">
        <v>3775</v>
      </c>
      <c r="I74" s="168" t="s">
        <v>3789</v>
      </c>
      <c r="J74" s="169" t="s">
        <v>31</v>
      </c>
      <c r="K74" s="168" t="s">
        <v>31</v>
      </c>
      <c r="L74" s="169" t="s">
        <v>31</v>
      </c>
      <c r="M74" s="170" t="s">
        <v>31</v>
      </c>
      <c r="N74" s="171" t="s">
        <v>31</v>
      </c>
      <c r="T74" s="137" t="s">
        <v>258</v>
      </c>
    </row>
    <row r="75" spans="1:22" s="132" customFormat="1" x14ac:dyDescent="0.2">
      <c r="A75" s="167"/>
      <c r="B75" s="166" t="s">
        <v>31</v>
      </c>
      <c r="C75" s="917" t="s">
        <v>244</v>
      </c>
      <c r="D75" s="917"/>
      <c r="E75" s="917"/>
      <c r="F75" s="159" t="s">
        <v>31</v>
      </c>
      <c r="G75" s="159" t="s">
        <v>31</v>
      </c>
      <c r="H75" s="159" t="s">
        <v>31</v>
      </c>
      <c r="I75" s="159" t="s">
        <v>31</v>
      </c>
      <c r="J75" s="160">
        <v>1343.17</v>
      </c>
      <c r="K75" s="159" t="s">
        <v>31</v>
      </c>
      <c r="L75" s="160">
        <v>1268.81</v>
      </c>
      <c r="M75" s="161" t="s">
        <v>31</v>
      </c>
      <c r="N75" s="162" t="s">
        <v>31</v>
      </c>
      <c r="U75" s="137" t="s">
        <v>244</v>
      </c>
    </row>
    <row r="76" spans="1:22" s="132" customFormat="1" x14ac:dyDescent="0.2">
      <c r="A76" s="167"/>
      <c r="B76" s="166" t="s">
        <v>31</v>
      </c>
      <c r="C76" s="904" t="s">
        <v>245</v>
      </c>
      <c r="D76" s="904"/>
      <c r="E76" s="904"/>
      <c r="F76" s="168" t="s">
        <v>31</v>
      </c>
      <c r="G76" s="168" t="s">
        <v>31</v>
      </c>
      <c r="H76" s="168" t="s">
        <v>31</v>
      </c>
      <c r="I76" s="168" t="s">
        <v>31</v>
      </c>
      <c r="J76" s="169" t="s">
        <v>31</v>
      </c>
      <c r="K76" s="168" t="s">
        <v>31</v>
      </c>
      <c r="L76" s="169">
        <v>1268.81</v>
      </c>
      <c r="M76" s="170" t="s">
        <v>31</v>
      </c>
      <c r="N76" s="171" t="s">
        <v>31</v>
      </c>
      <c r="T76" s="137" t="s">
        <v>245</v>
      </c>
    </row>
    <row r="77" spans="1:22" s="132" customFormat="1" ht="22.5" x14ac:dyDescent="0.2">
      <c r="A77" s="167"/>
      <c r="B77" s="166" t="s">
        <v>3615</v>
      </c>
      <c r="C77" s="904" t="s">
        <v>3777</v>
      </c>
      <c r="D77" s="904"/>
      <c r="E77" s="904"/>
      <c r="F77" s="168" t="s">
        <v>144</v>
      </c>
      <c r="G77" s="168" t="s">
        <v>554</v>
      </c>
      <c r="H77" s="168" t="s">
        <v>31</v>
      </c>
      <c r="I77" s="168" t="s">
        <v>554</v>
      </c>
      <c r="J77" s="169" t="s">
        <v>31</v>
      </c>
      <c r="K77" s="168" t="s">
        <v>31</v>
      </c>
      <c r="L77" s="169">
        <v>824.73</v>
      </c>
      <c r="M77" s="170" t="s">
        <v>31</v>
      </c>
      <c r="N77" s="171" t="s">
        <v>31</v>
      </c>
      <c r="T77" s="137" t="s">
        <v>3777</v>
      </c>
    </row>
    <row r="78" spans="1:22" s="132" customFormat="1" ht="22.5" x14ac:dyDescent="0.2">
      <c r="A78" s="167"/>
      <c r="B78" s="166" t="s">
        <v>3617</v>
      </c>
      <c r="C78" s="904" t="s">
        <v>3778</v>
      </c>
      <c r="D78" s="904"/>
      <c r="E78" s="904"/>
      <c r="F78" s="168" t="s">
        <v>144</v>
      </c>
      <c r="G78" s="168" t="s">
        <v>1390</v>
      </c>
      <c r="H78" s="168" t="s">
        <v>31</v>
      </c>
      <c r="I78" s="168" t="s">
        <v>1390</v>
      </c>
      <c r="J78" s="169" t="s">
        <v>31</v>
      </c>
      <c r="K78" s="168" t="s">
        <v>31</v>
      </c>
      <c r="L78" s="169">
        <v>507.52</v>
      </c>
      <c r="M78" s="170" t="s">
        <v>31</v>
      </c>
      <c r="N78" s="171" t="s">
        <v>31</v>
      </c>
      <c r="T78" s="137" t="s">
        <v>3778</v>
      </c>
    </row>
    <row r="79" spans="1:22" s="132" customFormat="1" x14ac:dyDescent="0.2">
      <c r="A79" s="172"/>
      <c r="B79" s="173"/>
      <c r="C79" s="918" t="s">
        <v>252</v>
      </c>
      <c r="D79" s="918"/>
      <c r="E79" s="918"/>
      <c r="F79" s="174" t="s">
        <v>31</v>
      </c>
      <c r="G79" s="174" t="s">
        <v>31</v>
      </c>
      <c r="H79" s="174" t="s">
        <v>31</v>
      </c>
      <c r="I79" s="174" t="s">
        <v>31</v>
      </c>
      <c r="J79" s="175" t="s">
        <v>31</v>
      </c>
      <c r="K79" s="174" t="s">
        <v>31</v>
      </c>
      <c r="L79" s="175">
        <v>2601.06</v>
      </c>
      <c r="M79" s="161" t="s">
        <v>31</v>
      </c>
      <c r="N79" s="176" t="s">
        <v>31</v>
      </c>
      <c r="V79" s="137" t="s">
        <v>252</v>
      </c>
    </row>
    <row r="80" spans="1:22" s="132" customFormat="1" ht="33.75" x14ac:dyDescent="0.2">
      <c r="A80" s="157" t="s">
        <v>285</v>
      </c>
      <c r="B80" s="158" t="s">
        <v>3790</v>
      </c>
      <c r="C80" s="917" t="s">
        <v>3791</v>
      </c>
      <c r="D80" s="917"/>
      <c r="E80" s="917"/>
      <c r="F80" s="159" t="s">
        <v>178</v>
      </c>
      <c r="G80" s="159" t="s">
        <v>31</v>
      </c>
      <c r="H80" s="159" t="s">
        <v>31</v>
      </c>
      <c r="I80" s="159" t="s">
        <v>225</v>
      </c>
      <c r="J80" s="160" t="s">
        <v>31</v>
      </c>
      <c r="K80" s="159" t="s">
        <v>31</v>
      </c>
      <c r="L80" s="160" t="s">
        <v>31</v>
      </c>
      <c r="M80" s="161" t="s">
        <v>31</v>
      </c>
      <c r="N80" s="162" t="s">
        <v>31</v>
      </c>
      <c r="Q80" s="137" t="s">
        <v>3791</v>
      </c>
    </row>
    <row r="81" spans="1:22" s="132" customFormat="1" x14ac:dyDescent="0.2">
      <c r="A81" s="165"/>
      <c r="B81" s="166" t="s">
        <v>3771</v>
      </c>
      <c r="C81" s="904" t="s">
        <v>3772</v>
      </c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12"/>
      <c r="R81" s="137" t="s">
        <v>3772</v>
      </c>
    </row>
    <row r="82" spans="1:22" s="132" customFormat="1" x14ac:dyDescent="0.2">
      <c r="A82" s="165"/>
      <c r="B82" s="166" t="s">
        <v>3773</v>
      </c>
      <c r="C82" s="904" t="s">
        <v>3774</v>
      </c>
      <c r="D82" s="904"/>
      <c r="E82" s="904"/>
      <c r="F82" s="904"/>
      <c r="G82" s="904"/>
      <c r="H82" s="904"/>
      <c r="I82" s="904"/>
      <c r="J82" s="904"/>
      <c r="K82" s="904"/>
      <c r="L82" s="904"/>
      <c r="M82" s="904"/>
      <c r="N82" s="912"/>
      <c r="R82" s="137" t="s">
        <v>3774</v>
      </c>
    </row>
    <row r="83" spans="1:22" s="132" customFormat="1" ht="22.5" x14ac:dyDescent="0.2">
      <c r="A83" s="165"/>
      <c r="B83" s="166" t="s">
        <v>3611</v>
      </c>
      <c r="C83" s="904" t="s">
        <v>3612</v>
      </c>
      <c r="D83" s="904"/>
      <c r="E83" s="904"/>
      <c r="F83" s="904"/>
      <c r="G83" s="904"/>
      <c r="H83" s="904"/>
      <c r="I83" s="904"/>
      <c r="J83" s="904"/>
      <c r="K83" s="904"/>
      <c r="L83" s="904"/>
      <c r="M83" s="904"/>
      <c r="N83" s="912"/>
      <c r="R83" s="137" t="s">
        <v>3612</v>
      </c>
    </row>
    <row r="84" spans="1:22" s="132" customFormat="1" x14ac:dyDescent="0.2">
      <c r="A84" s="165"/>
      <c r="B84" s="166" t="s">
        <v>31</v>
      </c>
      <c r="C84" s="904" t="s">
        <v>3613</v>
      </c>
      <c r="D84" s="904"/>
      <c r="E84" s="904"/>
      <c r="F84" s="904"/>
      <c r="G84" s="904"/>
      <c r="H84" s="904"/>
      <c r="I84" s="904"/>
      <c r="J84" s="904"/>
      <c r="K84" s="904"/>
      <c r="L84" s="904"/>
      <c r="M84" s="904"/>
      <c r="N84" s="912"/>
      <c r="R84" s="137" t="s">
        <v>3613</v>
      </c>
    </row>
    <row r="85" spans="1:22" s="132" customFormat="1" x14ac:dyDescent="0.2">
      <c r="A85" s="167"/>
      <c r="B85" s="166" t="s">
        <v>225</v>
      </c>
      <c r="C85" s="904" t="s">
        <v>255</v>
      </c>
      <c r="D85" s="904"/>
      <c r="E85" s="904"/>
      <c r="F85" s="168" t="s">
        <v>31</v>
      </c>
      <c r="G85" s="168" t="s">
        <v>31</v>
      </c>
      <c r="H85" s="168" t="s">
        <v>31</v>
      </c>
      <c r="I85" s="168" t="s">
        <v>31</v>
      </c>
      <c r="J85" s="169">
        <v>5476.44</v>
      </c>
      <c r="K85" s="168" t="s">
        <v>3775</v>
      </c>
      <c r="L85" s="169">
        <v>5173.26</v>
      </c>
      <c r="M85" s="170" t="s">
        <v>31</v>
      </c>
      <c r="N85" s="171" t="s">
        <v>31</v>
      </c>
      <c r="S85" s="137" t="s">
        <v>255</v>
      </c>
    </row>
    <row r="86" spans="1:22" s="132" customFormat="1" x14ac:dyDescent="0.2">
      <c r="A86" s="167"/>
      <c r="B86" s="166" t="s">
        <v>31</v>
      </c>
      <c r="C86" s="904" t="s">
        <v>258</v>
      </c>
      <c r="D86" s="904"/>
      <c r="E86" s="904"/>
      <c r="F86" s="168" t="s">
        <v>241</v>
      </c>
      <c r="G86" s="168" t="s">
        <v>3792</v>
      </c>
      <c r="H86" s="168" t="s">
        <v>3775</v>
      </c>
      <c r="I86" s="168" t="s">
        <v>3793</v>
      </c>
      <c r="J86" s="169" t="s">
        <v>31</v>
      </c>
      <c r="K86" s="168" t="s">
        <v>31</v>
      </c>
      <c r="L86" s="169" t="s">
        <v>31</v>
      </c>
      <c r="M86" s="170" t="s">
        <v>31</v>
      </c>
      <c r="N86" s="171" t="s">
        <v>31</v>
      </c>
      <c r="T86" s="137" t="s">
        <v>258</v>
      </c>
    </row>
    <row r="87" spans="1:22" s="132" customFormat="1" x14ac:dyDescent="0.2">
      <c r="A87" s="167"/>
      <c r="B87" s="166" t="s">
        <v>31</v>
      </c>
      <c r="C87" s="917" t="s">
        <v>244</v>
      </c>
      <c r="D87" s="917"/>
      <c r="E87" s="917"/>
      <c r="F87" s="159" t="s">
        <v>31</v>
      </c>
      <c r="G87" s="159" t="s">
        <v>31</v>
      </c>
      <c r="H87" s="159" t="s">
        <v>31</v>
      </c>
      <c r="I87" s="159" t="s">
        <v>31</v>
      </c>
      <c r="J87" s="160">
        <v>5476.44</v>
      </c>
      <c r="K87" s="159" t="s">
        <v>31</v>
      </c>
      <c r="L87" s="160">
        <v>5173.26</v>
      </c>
      <c r="M87" s="161" t="s">
        <v>31</v>
      </c>
      <c r="N87" s="162" t="s">
        <v>31</v>
      </c>
      <c r="U87" s="137" t="s">
        <v>244</v>
      </c>
    </row>
    <row r="88" spans="1:22" s="132" customFormat="1" x14ac:dyDescent="0.2">
      <c r="A88" s="167"/>
      <c r="B88" s="166" t="s">
        <v>31</v>
      </c>
      <c r="C88" s="904" t="s">
        <v>245</v>
      </c>
      <c r="D88" s="904"/>
      <c r="E88" s="904"/>
      <c r="F88" s="168" t="s">
        <v>31</v>
      </c>
      <c r="G88" s="168" t="s">
        <v>31</v>
      </c>
      <c r="H88" s="168" t="s">
        <v>31</v>
      </c>
      <c r="I88" s="168" t="s">
        <v>31</v>
      </c>
      <c r="J88" s="169" t="s">
        <v>31</v>
      </c>
      <c r="K88" s="168" t="s">
        <v>31</v>
      </c>
      <c r="L88" s="169">
        <v>5173.26</v>
      </c>
      <c r="M88" s="170" t="s">
        <v>31</v>
      </c>
      <c r="N88" s="171" t="s">
        <v>31</v>
      </c>
      <c r="T88" s="137" t="s">
        <v>245</v>
      </c>
    </row>
    <row r="89" spans="1:22" s="132" customFormat="1" ht="22.5" x14ac:dyDescent="0.2">
      <c r="A89" s="167"/>
      <c r="B89" s="166" t="s">
        <v>3615</v>
      </c>
      <c r="C89" s="904" t="s">
        <v>3777</v>
      </c>
      <c r="D89" s="904"/>
      <c r="E89" s="904"/>
      <c r="F89" s="168" t="s">
        <v>144</v>
      </c>
      <c r="G89" s="168" t="s">
        <v>554</v>
      </c>
      <c r="H89" s="168" t="s">
        <v>31</v>
      </c>
      <c r="I89" s="168" t="s">
        <v>554</v>
      </c>
      <c r="J89" s="169" t="s">
        <v>31</v>
      </c>
      <c r="K89" s="168" t="s">
        <v>31</v>
      </c>
      <c r="L89" s="169">
        <v>3362.62</v>
      </c>
      <c r="M89" s="170" t="s">
        <v>31</v>
      </c>
      <c r="N89" s="171" t="s">
        <v>31</v>
      </c>
      <c r="T89" s="137" t="s">
        <v>3777</v>
      </c>
    </row>
    <row r="90" spans="1:22" s="132" customFormat="1" ht="22.5" x14ac:dyDescent="0.2">
      <c r="A90" s="167"/>
      <c r="B90" s="166" t="s">
        <v>3617</v>
      </c>
      <c r="C90" s="904" t="s">
        <v>3778</v>
      </c>
      <c r="D90" s="904"/>
      <c r="E90" s="904"/>
      <c r="F90" s="168" t="s">
        <v>144</v>
      </c>
      <c r="G90" s="168" t="s">
        <v>1390</v>
      </c>
      <c r="H90" s="168" t="s">
        <v>31</v>
      </c>
      <c r="I90" s="168" t="s">
        <v>1390</v>
      </c>
      <c r="J90" s="169" t="s">
        <v>31</v>
      </c>
      <c r="K90" s="168" t="s">
        <v>31</v>
      </c>
      <c r="L90" s="169">
        <v>2069.3000000000002</v>
      </c>
      <c r="M90" s="170" t="s">
        <v>31</v>
      </c>
      <c r="N90" s="171" t="s">
        <v>31</v>
      </c>
      <c r="T90" s="137" t="s">
        <v>3778</v>
      </c>
    </row>
    <row r="91" spans="1:22" s="132" customFormat="1" x14ac:dyDescent="0.2">
      <c r="A91" s="172"/>
      <c r="B91" s="173"/>
      <c r="C91" s="918" t="s">
        <v>252</v>
      </c>
      <c r="D91" s="918"/>
      <c r="E91" s="918"/>
      <c r="F91" s="174" t="s">
        <v>31</v>
      </c>
      <c r="G91" s="174" t="s">
        <v>31</v>
      </c>
      <c r="H91" s="174" t="s">
        <v>31</v>
      </c>
      <c r="I91" s="174" t="s">
        <v>31</v>
      </c>
      <c r="J91" s="175" t="s">
        <v>31</v>
      </c>
      <c r="K91" s="174" t="s">
        <v>31</v>
      </c>
      <c r="L91" s="175">
        <v>10605.18</v>
      </c>
      <c r="M91" s="161" t="s">
        <v>31</v>
      </c>
      <c r="N91" s="176" t="s">
        <v>31</v>
      </c>
      <c r="V91" s="137" t="s">
        <v>252</v>
      </c>
    </row>
    <row r="92" spans="1:22" s="132" customFormat="1" ht="33.75" x14ac:dyDescent="0.2">
      <c r="A92" s="157" t="s">
        <v>295</v>
      </c>
      <c r="B92" s="158" t="s">
        <v>3794</v>
      </c>
      <c r="C92" s="917" t="s">
        <v>3795</v>
      </c>
      <c r="D92" s="917"/>
      <c r="E92" s="917"/>
      <c r="F92" s="159" t="s">
        <v>178</v>
      </c>
      <c r="G92" s="159" t="s">
        <v>31</v>
      </c>
      <c r="H92" s="159" t="s">
        <v>31</v>
      </c>
      <c r="I92" s="159" t="s">
        <v>225</v>
      </c>
      <c r="J92" s="160" t="s">
        <v>31</v>
      </c>
      <c r="K92" s="159" t="s">
        <v>31</v>
      </c>
      <c r="L92" s="160" t="s">
        <v>31</v>
      </c>
      <c r="M92" s="161" t="s">
        <v>31</v>
      </c>
      <c r="N92" s="162" t="s">
        <v>31</v>
      </c>
      <c r="Q92" s="137" t="s">
        <v>3795</v>
      </c>
    </row>
    <row r="93" spans="1:22" s="132" customFormat="1" x14ac:dyDescent="0.2">
      <c r="A93" s="165"/>
      <c r="B93" s="166" t="s">
        <v>3771</v>
      </c>
      <c r="C93" s="904" t="s">
        <v>3772</v>
      </c>
      <c r="D93" s="904"/>
      <c r="E93" s="904"/>
      <c r="F93" s="904"/>
      <c r="G93" s="904"/>
      <c r="H93" s="904"/>
      <c r="I93" s="904"/>
      <c r="J93" s="904"/>
      <c r="K93" s="904"/>
      <c r="L93" s="904"/>
      <c r="M93" s="904"/>
      <c r="N93" s="912"/>
      <c r="R93" s="137" t="s">
        <v>3772</v>
      </c>
    </row>
    <row r="94" spans="1:22" s="132" customFormat="1" x14ac:dyDescent="0.2">
      <c r="A94" s="165"/>
      <c r="B94" s="166" t="s">
        <v>3773</v>
      </c>
      <c r="C94" s="904" t="s">
        <v>3774</v>
      </c>
      <c r="D94" s="904"/>
      <c r="E94" s="904"/>
      <c r="F94" s="904"/>
      <c r="G94" s="904"/>
      <c r="H94" s="904"/>
      <c r="I94" s="904"/>
      <c r="J94" s="904"/>
      <c r="K94" s="904"/>
      <c r="L94" s="904"/>
      <c r="M94" s="904"/>
      <c r="N94" s="912"/>
      <c r="R94" s="137" t="s">
        <v>3774</v>
      </c>
    </row>
    <row r="95" spans="1:22" s="132" customFormat="1" ht="22.5" x14ac:dyDescent="0.2">
      <c r="A95" s="165"/>
      <c r="B95" s="166" t="s">
        <v>3611</v>
      </c>
      <c r="C95" s="904" t="s">
        <v>3612</v>
      </c>
      <c r="D95" s="904"/>
      <c r="E95" s="904"/>
      <c r="F95" s="904"/>
      <c r="G95" s="904"/>
      <c r="H95" s="904"/>
      <c r="I95" s="904"/>
      <c r="J95" s="904"/>
      <c r="K95" s="904"/>
      <c r="L95" s="904"/>
      <c r="M95" s="904"/>
      <c r="N95" s="912"/>
      <c r="R95" s="137" t="s">
        <v>3612</v>
      </c>
    </row>
    <row r="96" spans="1:22" s="132" customFormat="1" x14ac:dyDescent="0.2">
      <c r="A96" s="165"/>
      <c r="B96" s="166" t="s">
        <v>31</v>
      </c>
      <c r="C96" s="904" t="s">
        <v>3613</v>
      </c>
      <c r="D96" s="904"/>
      <c r="E96" s="904"/>
      <c r="F96" s="904"/>
      <c r="G96" s="904"/>
      <c r="H96" s="904"/>
      <c r="I96" s="904"/>
      <c r="J96" s="904"/>
      <c r="K96" s="904"/>
      <c r="L96" s="904"/>
      <c r="M96" s="904"/>
      <c r="N96" s="912"/>
      <c r="R96" s="137" t="s">
        <v>3613</v>
      </c>
    </row>
    <row r="97" spans="1:22" s="132" customFormat="1" x14ac:dyDescent="0.2">
      <c r="A97" s="167"/>
      <c r="B97" s="166" t="s">
        <v>225</v>
      </c>
      <c r="C97" s="904" t="s">
        <v>255</v>
      </c>
      <c r="D97" s="904"/>
      <c r="E97" s="904"/>
      <c r="F97" s="168" t="s">
        <v>31</v>
      </c>
      <c r="G97" s="168" t="s">
        <v>31</v>
      </c>
      <c r="H97" s="168" t="s">
        <v>31</v>
      </c>
      <c r="I97" s="168" t="s">
        <v>31</v>
      </c>
      <c r="J97" s="169">
        <v>11682</v>
      </c>
      <c r="K97" s="168" t="s">
        <v>3775</v>
      </c>
      <c r="L97" s="169">
        <v>11035.28</v>
      </c>
      <c r="M97" s="170" t="s">
        <v>31</v>
      </c>
      <c r="N97" s="171" t="s">
        <v>31</v>
      </c>
      <c r="S97" s="137" t="s">
        <v>255</v>
      </c>
    </row>
    <row r="98" spans="1:22" s="132" customFormat="1" x14ac:dyDescent="0.2">
      <c r="A98" s="167"/>
      <c r="B98" s="166" t="s">
        <v>31</v>
      </c>
      <c r="C98" s="904" t="s">
        <v>258</v>
      </c>
      <c r="D98" s="904"/>
      <c r="E98" s="904"/>
      <c r="F98" s="168" t="s">
        <v>241</v>
      </c>
      <c r="G98" s="168" t="s">
        <v>3796</v>
      </c>
      <c r="H98" s="168" t="s">
        <v>3775</v>
      </c>
      <c r="I98" s="168" t="s">
        <v>3797</v>
      </c>
      <c r="J98" s="169" t="s">
        <v>31</v>
      </c>
      <c r="K98" s="168" t="s">
        <v>31</v>
      </c>
      <c r="L98" s="169" t="s">
        <v>31</v>
      </c>
      <c r="M98" s="170" t="s">
        <v>31</v>
      </c>
      <c r="N98" s="171" t="s">
        <v>31</v>
      </c>
      <c r="T98" s="137" t="s">
        <v>258</v>
      </c>
    </row>
    <row r="99" spans="1:22" s="132" customFormat="1" x14ac:dyDescent="0.2">
      <c r="A99" s="167"/>
      <c r="B99" s="166" t="s">
        <v>31</v>
      </c>
      <c r="C99" s="917" t="s">
        <v>244</v>
      </c>
      <c r="D99" s="917"/>
      <c r="E99" s="917"/>
      <c r="F99" s="159" t="s">
        <v>31</v>
      </c>
      <c r="G99" s="159" t="s">
        <v>31</v>
      </c>
      <c r="H99" s="159" t="s">
        <v>31</v>
      </c>
      <c r="I99" s="159" t="s">
        <v>31</v>
      </c>
      <c r="J99" s="160">
        <v>11682</v>
      </c>
      <c r="K99" s="159" t="s">
        <v>31</v>
      </c>
      <c r="L99" s="160">
        <v>11035.28</v>
      </c>
      <c r="M99" s="161" t="s">
        <v>31</v>
      </c>
      <c r="N99" s="162" t="s">
        <v>31</v>
      </c>
      <c r="U99" s="137" t="s">
        <v>244</v>
      </c>
    </row>
    <row r="100" spans="1:22" s="132" customFormat="1" x14ac:dyDescent="0.2">
      <c r="A100" s="167"/>
      <c r="B100" s="166" t="s">
        <v>31</v>
      </c>
      <c r="C100" s="904" t="s">
        <v>245</v>
      </c>
      <c r="D100" s="904"/>
      <c r="E100" s="904"/>
      <c r="F100" s="168" t="s">
        <v>31</v>
      </c>
      <c r="G100" s="168" t="s">
        <v>31</v>
      </c>
      <c r="H100" s="168" t="s">
        <v>31</v>
      </c>
      <c r="I100" s="168" t="s">
        <v>31</v>
      </c>
      <c r="J100" s="169" t="s">
        <v>31</v>
      </c>
      <c r="K100" s="168" t="s">
        <v>31</v>
      </c>
      <c r="L100" s="169">
        <v>11035.28</v>
      </c>
      <c r="M100" s="170" t="s">
        <v>31</v>
      </c>
      <c r="N100" s="171" t="s">
        <v>31</v>
      </c>
      <c r="T100" s="137" t="s">
        <v>245</v>
      </c>
    </row>
    <row r="101" spans="1:22" s="132" customFormat="1" ht="22.5" x14ac:dyDescent="0.2">
      <c r="A101" s="167"/>
      <c r="B101" s="166" t="s">
        <v>3615</v>
      </c>
      <c r="C101" s="904" t="s">
        <v>3777</v>
      </c>
      <c r="D101" s="904"/>
      <c r="E101" s="904"/>
      <c r="F101" s="168" t="s">
        <v>144</v>
      </c>
      <c r="G101" s="168" t="s">
        <v>554</v>
      </c>
      <c r="H101" s="168" t="s">
        <v>31</v>
      </c>
      <c r="I101" s="168" t="s">
        <v>554</v>
      </c>
      <c r="J101" s="169" t="s">
        <v>31</v>
      </c>
      <c r="K101" s="168" t="s">
        <v>31</v>
      </c>
      <c r="L101" s="169">
        <v>7172.93</v>
      </c>
      <c r="M101" s="170" t="s">
        <v>31</v>
      </c>
      <c r="N101" s="171" t="s">
        <v>31</v>
      </c>
      <c r="T101" s="137" t="s">
        <v>3777</v>
      </c>
    </row>
    <row r="102" spans="1:22" s="132" customFormat="1" ht="22.5" x14ac:dyDescent="0.2">
      <c r="A102" s="167"/>
      <c r="B102" s="166" t="s">
        <v>3617</v>
      </c>
      <c r="C102" s="904" t="s">
        <v>3778</v>
      </c>
      <c r="D102" s="904"/>
      <c r="E102" s="904"/>
      <c r="F102" s="168" t="s">
        <v>144</v>
      </c>
      <c r="G102" s="168" t="s">
        <v>1390</v>
      </c>
      <c r="H102" s="168" t="s">
        <v>31</v>
      </c>
      <c r="I102" s="168" t="s">
        <v>1390</v>
      </c>
      <c r="J102" s="169" t="s">
        <v>31</v>
      </c>
      <c r="K102" s="168" t="s">
        <v>31</v>
      </c>
      <c r="L102" s="169">
        <v>4414.1099999999997</v>
      </c>
      <c r="M102" s="170" t="s">
        <v>31</v>
      </c>
      <c r="N102" s="171" t="s">
        <v>31</v>
      </c>
      <c r="T102" s="137" t="s">
        <v>3778</v>
      </c>
    </row>
    <row r="103" spans="1:22" s="132" customFormat="1" x14ac:dyDescent="0.2">
      <c r="A103" s="172"/>
      <c r="B103" s="173"/>
      <c r="C103" s="918" t="s">
        <v>252</v>
      </c>
      <c r="D103" s="918"/>
      <c r="E103" s="918"/>
      <c r="F103" s="174" t="s">
        <v>31</v>
      </c>
      <c r="G103" s="174" t="s">
        <v>31</v>
      </c>
      <c r="H103" s="174" t="s">
        <v>31</v>
      </c>
      <c r="I103" s="174" t="s">
        <v>31</v>
      </c>
      <c r="J103" s="175" t="s">
        <v>31</v>
      </c>
      <c r="K103" s="174" t="s">
        <v>31</v>
      </c>
      <c r="L103" s="175">
        <v>22622.32</v>
      </c>
      <c r="M103" s="161" t="s">
        <v>31</v>
      </c>
      <c r="N103" s="176" t="s">
        <v>31</v>
      </c>
      <c r="V103" s="137" t="s">
        <v>252</v>
      </c>
    </row>
    <row r="104" spans="1:22" s="132" customFormat="1" ht="33.75" x14ac:dyDescent="0.2">
      <c r="A104" s="157" t="s">
        <v>304</v>
      </c>
      <c r="B104" s="158" t="s">
        <v>3794</v>
      </c>
      <c r="C104" s="917" t="s">
        <v>3795</v>
      </c>
      <c r="D104" s="917"/>
      <c r="E104" s="917"/>
      <c r="F104" s="159" t="s">
        <v>178</v>
      </c>
      <c r="G104" s="159" t="s">
        <v>31</v>
      </c>
      <c r="H104" s="159" t="s">
        <v>31</v>
      </c>
      <c r="I104" s="159" t="s">
        <v>225</v>
      </c>
      <c r="J104" s="160" t="s">
        <v>31</v>
      </c>
      <c r="K104" s="159" t="s">
        <v>31</v>
      </c>
      <c r="L104" s="160" t="s">
        <v>31</v>
      </c>
      <c r="M104" s="161" t="s">
        <v>31</v>
      </c>
      <c r="N104" s="162" t="s">
        <v>31</v>
      </c>
      <c r="Q104" s="137" t="s">
        <v>3795</v>
      </c>
    </row>
    <row r="105" spans="1:22" s="132" customFormat="1" ht="22.5" x14ac:dyDescent="0.2">
      <c r="A105" s="165"/>
      <c r="B105" s="166" t="s">
        <v>3798</v>
      </c>
      <c r="C105" s="904" t="s">
        <v>3799</v>
      </c>
      <c r="D105" s="904"/>
      <c r="E105" s="904"/>
      <c r="F105" s="904"/>
      <c r="G105" s="904"/>
      <c r="H105" s="904"/>
      <c r="I105" s="904"/>
      <c r="J105" s="904"/>
      <c r="K105" s="904"/>
      <c r="L105" s="904"/>
      <c r="M105" s="904"/>
      <c r="N105" s="912"/>
      <c r="R105" s="137" t="s">
        <v>3799</v>
      </c>
    </row>
    <row r="106" spans="1:22" s="132" customFormat="1" x14ac:dyDescent="0.2">
      <c r="A106" s="165"/>
      <c r="B106" s="166" t="s">
        <v>3771</v>
      </c>
      <c r="C106" s="904" t="s">
        <v>3772</v>
      </c>
      <c r="D106" s="904"/>
      <c r="E106" s="904"/>
      <c r="F106" s="904"/>
      <c r="G106" s="904"/>
      <c r="H106" s="904"/>
      <c r="I106" s="904"/>
      <c r="J106" s="904"/>
      <c r="K106" s="904"/>
      <c r="L106" s="904"/>
      <c r="M106" s="904"/>
      <c r="N106" s="912"/>
      <c r="R106" s="137" t="s">
        <v>3772</v>
      </c>
    </row>
    <row r="107" spans="1:22" s="132" customFormat="1" x14ac:dyDescent="0.2">
      <c r="A107" s="165"/>
      <c r="B107" s="166" t="s">
        <v>3773</v>
      </c>
      <c r="C107" s="904" t="s">
        <v>3774</v>
      </c>
      <c r="D107" s="904"/>
      <c r="E107" s="904"/>
      <c r="F107" s="904"/>
      <c r="G107" s="904"/>
      <c r="H107" s="904"/>
      <c r="I107" s="904"/>
      <c r="J107" s="904"/>
      <c r="K107" s="904"/>
      <c r="L107" s="904"/>
      <c r="M107" s="904"/>
      <c r="N107" s="912"/>
      <c r="R107" s="137" t="s">
        <v>3774</v>
      </c>
    </row>
    <row r="108" spans="1:22" s="132" customFormat="1" ht="22.5" x14ac:dyDescent="0.2">
      <c r="A108" s="165"/>
      <c r="B108" s="166" t="s">
        <v>3611</v>
      </c>
      <c r="C108" s="904" t="s">
        <v>3612</v>
      </c>
      <c r="D108" s="904"/>
      <c r="E108" s="904"/>
      <c r="F108" s="904"/>
      <c r="G108" s="904"/>
      <c r="H108" s="904"/>
      <c r="I108" s="904"/>
      <c r="J108" s="904"/>
      <c r="K108" s="904"/>
      <c r="L108" s="904"/>
      <c r="M108" s="904"/>
      <c r="N108" s="912"/>
      <c r="R108" s="137" t="s">
        <v>3612</v>
      </c>
    </row>
    <row r="109" spans="1:22" s="132" customFormat="1" x14ac:dyDescent="0.2">
      <c r="A109" s="165"/>
      <c r="B109" s="166" t="s">
        <v>31</v>
      </c>
      <c r="C109" s="904" t="s">
        <v>3613</v>
      </c>
      <c r="D109" s="904"/>
      <c r="E109" s="904"/>
      <c r="F109" s="904"/>
      <c r="G109" s="904"/>
      <c r="H109" s="904"/>
      <c r="I109" s="904"/>
      <c r="J109" s="904"/>
      <c r="K109" s="904"/>
      <c r="L109" s="904"/>
      <c r="M109" s="904"/>
      <c r="N109" s="912"/>
      <c r="R109" s="137" t="s">
        <v>3613</v>
      </c>
    </row>
    <row r="110" spans="1:22" s="132" customFormat="1" x14ac:dyDescent="0.2">
      <c r="A110" s="167"/>
      <c r="B110" s="166" t="s">
        <v>225</v>
      </c>
      <c r="C110" s="904" t="s">
        <v>255</v>
      </c>
      <c r="D110" s="904"/>
      <c r="E110" s="904"/>
      <c r="F110" s="168" t="s">
        <v>31</v>
      </c>
      <c r="G110" s="168" t="s">
        <v>31</v>
      </c>
      <c r="H110" s="168" t="s">
        <v>31</v>
      </c>
      <c r="I110" s="168" t="s">
        <v>31</v>
      </c>
      <c r="J110" s="169">
        <v>11682</v>
      </c>
      <c r="K110" s="168" t="s">
        <v>3800</v>
      </c>
      <c r="L110" s="169">
        <v>7724.7</v>
      </c>
      <c r="M110" s="170" t="s">
        <v>31</v>
      </c>
      <c r="N110" s="171" t="s">
        <v>31</v>
      </c>
      <c r="S110" s="137" t="s">
        <v>255</v>
      </c>
    </row>
    <row r="111" spans="1:22" s="132" customFormat="1" ht="22.5" x14ac:dyDescent="0.2">
      <c r="A111" s="167"/>
      <c r="B111" s="166" t="s">
        <v>31</v>
      </c>
      <c r="C111" s="904" t="s">
        <v>258</v>
      </c>
      <c r="D111" s="904"/>
      <c r="E111" s="904"/>
      <c r="F111" s="168" t="s">
        <v>241</v>
      </c>
      <c r="G111" s="168" t="s">
        <v>3796</v>
      </c>
      <c r="H111" s="168" t="s">
        <v>3800</v>
      </c>
      <c r="I111" s="168" t="s">
        <v>3801</v>
      </c>
      <c r="J111" s="169" t="s">
        <v>31</v>
      </c>
      <c r="K111" s="168" t="s">
        <v>31</v>
      </c>
      <c r="L111" s="169" t="s">
        <v>31</v>
      </c>
      <c r="M111" s="170" t="s">
        <v>31</v>
      </c>
      <c r="N111" s="171" t="s">
        <v>31</v>
      </c>
      <c r="T111" s="137" t="s">
        <v>258</v>
      </c>
    </row>
    <row r="112" spans="1:22" s="132" customFormat="1" x14ac:dyDescent="0.2">
      <c r="A112" s="167"/>
      <c r="B112" s="166" t="s">
        <v>31</v>
      </c>
      <c r="C112" s="917" t="s">
        <v>244</v>
      </c>
      <c r="D112" s="917"/>
      <c r="E112" s="917"/>
      <c r="F112" s="159" t="s">
        <v>31</v>
      </c>
      <c r="G112" s="159" t="s">
        <v>31</v>
      </c>
      <c r="H112" s="159" t="s">
        <v>31</v>
      </c>
      <c r="I112" s="159" t="s">
        <v>31</v>
      </c>
      <c r="J112" s="160">
        <v>11682</v>
      </c>
      <c r="K112" s="159" t="s">
        <v>31</v>
      </c>
      <c r="L112" s="160">
        <v>7724.7</v>
      </c>
      <c r="M112" s="161" t="s">
        <v>31</v>
      </c>
      <c r="N112" s="162" t="s">
        <v>31</v>
      </c>
      <c r="U112" s="137" t="s">
        <v>244</v>
      </c>
    </row>
    <row r="113" spans="1:22" s="132" customFormat="1" x14ac:dyDescent="0.2">
      <c r="A113" s="167"/>
      <c r="B113" s="166" t="s">
        <v>31</v>
      </c>
      <c r="C113" s="904" t="s">
        <v>245</v>
      </c>
      <c r="D113" s="904"/>
      <c r="E113" s="904"/>
      <c r="F113" s="168" t="s">
        <v>31</v>
      </c>
      <c r="G113" s="168" t="s">
        <v>31</v>
      </c>
      <c r="H113" s="168" t="s">
        <v>31</v>
      </c>
      <c r="I113" s="168" t="s">
        <v>31</v>
      </c>
      <c r="J113" s="169" t="s">
        <v>31</v>
      </c>
      <c r="K113" s="168" t="s">
        <v>31</v>
      </c>
      <c r="L113" s="169">
        <v>7724.7</v>
      </c>
      <c r="M113" s="170" t="s">
        <v>31</v>
      </c>
      <c r="N113" s="171" t="s">
        <v>31</v>
      </c>
      <c r="T113" s="137" t="s">
        <v>245</v>
      </c>
    </row>
    <row r="114" spans="1:22" s="132" customFormat="1" ht="22.5" x14ac:dyDescent="0.2">
      <c r="A114" s="167"/>
      <c r="B114" s="166" t="s">
        <v>3615</v>
      </c>
      <c r="C114" s="904" t="s">
        <v>3777</v>
      </c>
      <c r="D114" s="904"/>
      <c r="E114" s="904"/>
      <c r="F114" s="168" t="s">
        <v>144</v>
      </c>
      <c r="G114" s="168" t="s">
        <v>554</v>
      </c>
      <c r="H114" s="168" t="s">
        <v>31</v>
      </c>
      <c r="I114" s="168" t="s">
        <v>554</v>
      </c>
      <c r="J114" s="169" t="s">
        <v>31</v>
      </c>
      <c r="K114" s="168" t="s">
        <v>31</v>
      </c>
      <c r="L114" s="169">
        <v>5021.0600000000004</v>
      </c>
      <c r="M114" s="170" t="s">
        <v>31</v>
      </c>
      <c r="N114" s="171" t="s">
        <v>31</v>
      </c>
      <c r="T114" s="137" t="s">
        <v>3777</v>
      </c>
    </row>
    <row r="115" spans="1:22" s="132" customFormat="1" ht="22.5" x14ac:dyDescent="0.2">
      <c r="A115" s="167"/>
      <c r="B115" s="166" t="s">
        <v>3617</v>
      </c>
      <c r="C115" s="904" t="s">
        <v>3778</v>
      </c>
      <c r="D115" s="904"/>
      <c r="E115" s="904"/>
      <c r="F115" s="168" t="s">
        <v>144</v>
      </c>
      <c r="G115" s="168" t="s">
        <v>1390</v>
      </c>
      <c r="H115" s="168" t="s">
        <v>31</v>
      </c>
      <c r="I115" s="168" t="s">
        <v>1390</v>
      </c>
      <c r="J115" s="169" t="s">
        <v>31</v>
      </c>
      <c r="K115" s="168" t="s">
        <v>31</v>
      </c>
      <c r="L115" s="169">
        <v>3089.88</v>
      </c>
      <c r="M115" s="170" t="s">
        <v>31</v>
      </c>
      <c r="N115" s="171" t="s">
        <v>31</v>
      </c>
      <c r="T115" s="137" t="s">
        <v>3778</v>
      </c>
    </row>
    <row r="116" spans="1:22" s="132" customFormat="1" x14ac:dyDescent="0.2">
      <c r="A116" s="172"/>
      <c r="B116" s="173"/>
      <c r="C116" s="918" t="s">
        <v>252</v>
      </c>
      <c r="D116" s="918"/>
      <c r="E116" s="918"/>
      <c r="F116" s="174" t="s">
        <v>31</v>
      </c>
      <c r="G116" s="174" t="s">
        <v>31</v>
      </c>
      <c r="H116" s="174" t="s">
        <v>31</v>
      </c>
      <c r="I116" s="174" t="s">
        <v>31</v>
      </c>
      <c r="J116" s="175" t="s">
        <v>31</v>
      </c>
      <c r="K116" s="174" t="s">
        <v>31</v>
      </c>
      <c r="L116" s="175">
        <v>15835.64</v>
      </c>
      <c r="M116" s="161" t="s">
        <v>31</v>
      </c>
      <c r="N116" s="176" t="s">
        <v>31</v>
      </c>
      <c r="V116" s="137" t="s">
        <v>252</v>
      </c>
    </row>
    <row r="117" spans="1:22" s="132" customFormat="1" ht="45" x14ac:dyDescent="0.2">
      <c r="A117" s="157" t="s">
        <v>309</v>
      </c>
      <c r="B117" s="158" t="s">
        <v>3802</v>
      </c>
      <c r="C117" s="917" t="s">
        <v>3803</v>
      </c>
      <c r="D117" s="917"/>
      <c r="E117" s="917"/>
      <c r="F117" s="159" t="s">
        <v>178</v>
      </c>
      <c r="G117" s="159" t="s">
        <v>31</v>
      </c>
      <c r="H117" s="159" t="s">
        <v>31</v>
      </c>
      <c r="I117" s="159" t="s">
        <v>315</v>
      </c>
      <c r="J117" s="160" t="s">
        <v>31</v>
      </c>
      <c r="K117" s="159" t="s">
        <v>31</v>
      </c>
      <c r="L117" s="160" t="s">
        <v>31</v>
      </c>
      <c r="M117" s="161" t="s">
        <v>31</v>
      </c>
      <c r="N117" s="162" t="s">
        <v>31</v>
      </c>
      <c r="Q117" s="137" t="s">
        <v>3803</v>
      </c>
    </row>
    <row r="118" spans="1:22" s="132" customFormat="1" x14ac:dyDescent="0.2">
      <c r="A118" s="165"/>
      <c r="B118" s="166" t="s">
        <v>3771</v>
      </c>
      <c r="C118" s="904" t="s">
        <v>3772</v>
      </c>
      <c r="D118" s="904"/>
      <c r="E118" s="904"/>
      <c r="F118" s="904"/>
      <c r="G118" s="904"/>
      <c r="H118" s="904"/>
      <c r="I118" s="904"/>
      <c r="J118" s="904"/>
      <c r="K118" s="904"/>
      <c r="L118" s="904"/>
      <c r="M118" s="904"/>
      <c r="N118" s="912"/>
      <c r="R118" s="137" t="s">
        <v>3772</v>
      </c>
    </row>
    <row r="119" spans="1:22" s="132" customFormat="1" x14ac:dyDescent="0.2">
      <c r="A119" s="165"/>
      <c r="B119" s="166" t="s">
        <v>3773</v>
      </c>
      <c r="C119" s="904" t="s">
        <v>3774</v>
      </c>
      <c r="D119" s="904"/>
      <c r="E119" s="904"/>
      <c r="F119" s="904"/>
      <c r="G119" s="904"/>
      <c r="H119" s="904"/>
      <c r="I119" s="904"/>
      <c r="J119" s="904"/>
      <c r="K119" s="904"/>
      <c r="L119" s="904"/>
      <c r="M119" s="904"/>
      <c r="N119" s="912"/>
      <c r="R119" s="137" t="s">
        <v>3774</v>
      </c>
    </row>
    <row r="120" spans="1:22" s="132" customFormat="1" ht="22.5" x14ac:dyDescent="0.2">
      <c r="A120" s="165"/>
      <c r="B120" s="166" t="s">
        <v>3611</v>
      </c>
      <c r="C120" s="904" t="s">
        <v>3612</v>
      </c>
      <c r="D120" s="904"/>
      <c r="E120" s="904"/>
      <c r="F120" s="904"/>
      <c r="G120" s="904"/>
      <c r="H120" s="904"/>
      <c r="I120" s="904"/>
      <c r="J120" s="904"/>
      <c r="K120" s="904"/>
      <c r="L120" s="904"/>
      <c r="M120" s="904"/>
      <c r="N120" s="912"/>
      <c r="R120" s="137" t="s">
        <v>3612</v>
      </c>
    </row>
    <row r="121" spans="1:22" s="132" customFormat="1" x14ac:dyDescent="0.2">
      <c r="A121" s="165"/>
      <c r="B121" s="166" t="s">
        <v>31</v>
      </c>
      <c r="C121" s="904" t="s">
        <v>3613</v>
      </c>
      <c r="D121" s="904"/>
      <c r="E121" s="904"/>
      <c r="F121" s="904"/>
      <c r="G121" s="904"/>
      <c r="H121" s="904"/>
      <c r="I121" s="904"/>
      <c r="J121" s="904"/>
      <c r="K121" s="904"/>
      <c r="L121" s="904"/>
      <c r="M121" s="904"/>
      <c r="N121" s="912"/>
      <c r="R121" s="137" t="s">
        <v>3613</v>
      </c>
    </row>
    <row r="122" spans="1:22" s="132" customFormat="1" x14ac:dyDescent="0.2">
      <c r="A122" s="167"/>
      <c r="B122" s="166" t="s">
        <v>225</v>
      </c>
      <c r="C122" s="904" t="s">
        <v>255</v>
      </c>
      <c r="D122" s="904"/>
      <c r="E122" s="904"/>
      <c r="F122" s="168" t="s">
        <v>31</v>
      </c>
      <c r="G122" s="168" t="s">
        <v>31</v>
      </c>
      <c r="H122" s="168" t="s">
        <v>31</v>
      </c>
      <c r="I122" s="168" t="s">
        <v>31</v>
      </c>
      <c r="J122" s="169">
        <v>2173.15</v>
      </c>
      <c r="K122" s="168" t="s">
        <v>3775</v>
      </c>
      <c r="L122" s="169">
        <v>18475.599999999999</v>
      </c>
      <c r="M122" s="170" t="s">
        <v>31</v>
      </c>
      <c r="N122" s="171" t="s">
        <v>31</v>
      </c>
      <c r="S122" s="137" t="s">
        <v>255</v>
      </c>
    </row>
    <row r="123" spans="1:22" s="132" customFormat="1" ht="22.5" x14ac:dyDescent="0.2">
      <c r="A123" s="167"/>
      <c r="B123" s="166" t="s">
        <v>31</v>
      </c>
      <c r="C123" s="904" t="s">
        <v>258</v>
      </c>
      <c r="D123" s="904"/>
      <c r="E123" s="904"/>
      <c r="F123" s="168" t="s">
        <v>241</v>
      </c>
      <c r="G123" s="168" t="s">
        <v>306</v>
      </c>
      <c r="H123" s="168" t="s">
        <v>3775</v>
      </c>
      <c r="I123" s="168" t="s">
        <v>3804</v>
      </c>
      <c r="J123" s="169" t="s">
        <v>31</v>
      </c>
      <c r="K123" s="168" t="s">
        <v>31</v>
      </c>
      <c r="L123" s="169" t="s">
        <v>31</v>
      </c>
      <c r="M123" s="170" t="s">
        <v>31</v>
      </c>
      <c r="N123" s="171" t="s">
        <v>31</v>
      </c>
      <c r="T123" s="137" t="s">
        <v>258</v>
      </c>
    </row>
    <row r="124" spans="1:22" s="132" customFormat="1" x14ac:dyDescent="0.2">
      <c r="A124" s="167"/>
      <c r="B124" s="166" t="s">
        <v>31</v>
      </c>
      <c r="C124" s="917" t="s">
        <v>244</v>
      </c>
      <c r="D124" s="917"/>
      <c r="E124" s="917"/>
      <c r="F124" s="159" t="s">
        <v>31</v>
      </c>
      <c r="G124" s="159" t="s">
        <v>31</v>
      </c>
      <c r="H124" s="159" t="s">
        <v>31</v>
      </c>
      <c r="I124" s="159" t="s">
        <v>31</v>
      </c>
      <c r="J124" s="160">
        <v>2173.15</v>
      </c>
      <c r="K124" s="159" t="s">
        <v>31</v>
      </c>
      <c r="L124" s="160">
        <v>18475.599999999999</v>
      </c>
      <c r="M124" s="161" t="s">
        <v>31</v>
      </c>
      <c r="N124" s="162" t="s">
        <v>31</v>
      </c>
      <c r="U124" s="137" t="s">
        <v>244</v>
      </c>
    </row>
    <row r="125" spans="1:22" s="132" customFormat="1" x14ac:dyDescent="0.2">
      <c r="A125" s="167"/>
      <c r="B125" s="166" t="s">
        <v>31</v>
      </c>
      <c r="C125" s="904" t="s">
        <v>245</v>
      </c>
      <c r="D125" s="904"/>
      <c r="E125" s="904"/>
      <c r="F125" s="168" t="s">
        <v>31</v>
      </c>
      <c r="G125" s="168" t="s">
        <v>31</v>
      </c>
      <c r="H125" s="168" t="s">
        <v>31</v>
      </c>
      <c r="I125" s="168" t="s">
        <v>31</v>
      </c>
      <c r="J125" s="169" t="s">
        <v>31</v>
      </c>
      <c r="K125" s="168" t="s">
        <v>31</v>
      </c>
      <c r="L125" s="169">
        <v>18475.599999999999</v>
      </c>
      <c r="M125" s="170" t="s">
        <v>31</v>
      </c>
      <c r="N125" s="171" t="s">
        <v>31</v>
      </c>
      <c r="T125" s="137" t="s">
        <v>245</v>
      </c>
    </row>
    <row r="126" spans="1:22" s="132" customFormat="1" ht="22.5" x14ac:dyDescent="0.2">
      <c r="A126" s="167"/>
      <c r="B126" s="166" t="s">
        <v>3615</v>
      </c>
      <c r="C126" s="904" t="s">
        <v>3777</v>
      </c>
      <c r="D126" s="904"/>
      <c r="E126" s="904"/>
      <c r="F126" s="168" t="s">
        <v>144</v>
      </c>
      <c r="G126" s="168" t="s">
        <v>554</v>
      </c>
      <c r="H126" s="168" t="s">
        <v>31</v>
      </c>
      <c r="I126" s="168" t="s">
        <v>554</v>
      </c>
      <c r="J126" s="169" t="s">
        <v>31</v>
      </c>
      <c r="K126" s="168" t="s">
        <v>31</v>
      </c>
      <c r="L126" s="169">
        <v>12009.14</v>
      </c>
      <c r="M126" s="170" t="s">
        <v>31</v>
      </c>
      <c r="N126" s="171" t="s">
        <v>31</v>
      </c>
      <c r="T126" s="137" t="s">
        <v>3777</v>
      </c>
    </row>
    <row r="127" spans="1:22" s="132" customFormat="1" ht="22.5" x14ac:dyDescent="0.2">
      <c r="A127" s="167"/>
      <c r="B127" s="166" t="s">
        <v>3617</v>
      </c>
      <c r="C127" s="904" t="s">
        <v>3778</v>
      </c>
      <c r="D127" s="904"/>
      <c r="E127" s="904"/>
      <c r="F127" s="168" t="s">
        <v>144</v>
      </c>
      <c r="G127" s="168" t="s">
        <v>1390</v>
      </c>
      <c r="H127" s="168" t="s">
        <v>31</v>
      </c>
      <c r="I127" s="168" t="s">
        <v>1390</v>
      </c>
      <c r="J127" s="169" t="s">
        <v>31</v>
      </c>
      <c r="K127" s="168" t="s">
        <v>31</v>
      </c>
      <c r="L127" s="169">
        <v>7390.24</v>
      </c>
      <c r="M127" s="170" t="s">
        <v>31</v>
      </c>
      <c r="N127" s="171" t="s">
        <v>31</v>
      </c>
      <c r="T127" s="137" t="s">
        <v>3778</v>
      </c>
    </row>
    <row r="128" spans="1:22" s="132" customFormat="1" x14ac:dyDescent="0.2">
      <c r="A128" s="172"/>
      <c r="B128" s="173"/>
      <c r="C128" s="918" t="s">
        <v>252</v>
      </c>
      <c r="D128" s="918"/>
      <c r="E128" s="918"/>
      <c r="F128" s="174" t="s">
        <v>31</v>
      </c>
      <c r="G128" s="174" t="s">
        <v>31</v>
      </c>
      <c r="H128" s="174" t="s">
        <v>31</v>
      </c>
      <c r="I128" s="174" t="s">
        <v>31</v>
      </c>
      <c r="J128" s="175" t="s">
        <v>31</v>
      </c>
      <c r="K128" s="174" t="s">
        <v>31</v>
      </c>
      <c r="L128" s="175">
        <v>37874.980000000003</v>
      </c>
      <c r="M128" s="161" t="s">
        <v>31</v>
      </c>
      <c r="N128" s="176" t="s">
        <v>31</v>
      </c>
      <c r="V128" s="137" t="s">
        <v>252</v>
      </c>
    </row>
    <row r="129" spans="1:22" s="132" customFormat="1" ht="22.5" x14ac:dyDescent="0.2">
      <c r="A129" s="157" t="s">
        <v>315</v>
      </c>
      <c r="B129" s="158" t="s">
        <v>3805</v>
      </c>
      <c r="C129" s="917" t="s">
        <v>3806</v>
      </c>
      <c r="D129" s="917"/>
      <c r="E129" s="917"/>
      <c r="F129" s="159" t="s">
        <v>178</v>
      </c>
      <c r="G129" s="159" t="s">
        <v>31</v>
      </c>
      <c r="H129" s="159" t="s">
        <v>31</v>
      </c>
      <c r="I129" s="159" t="s">
        <v>225</v>
      </c>
      <c r="J129" s="160" t="s">
        <v>31</v>
      </c>
      <c r="K129" s="159" t="s">
        <v>31</v>
      </c>
      <c r="L129" s="160" t="s">
        <v>31</v>
      </c>
      <c r="M129" s="161" t="s">
        <v>31</v>
      </c>
      <c r="N129" s="162" t="s">
        <v>31</v>
      </c>
      <c r="Q129" s="137" t="s">
        <v>3806</v>
      </c>
    </row>
    <row r="130" spans="1:22" s="132" customFormat="1" x14ac:dyDescent="0.2">
      <c r="A130" s="165"/>
      <c r="B130" s="166" t="s">
        <v>3771</v>
      </c>
      <c r="C130" s="904" t="s">
        <v>3772</v>
      </c>
      <c r="D130" s="904"/>
      <c r="E130" s="904"/>
      <c r="F130" s="904"/>
      <c r="G130" s="904"/>
      <c r="H130" s="904"/>
      <c r="I130" s="904"/>
      <c r="J130" s="904"/>
      <c r="K130" s="904"/>
      <c r="L130" s="904"/>
      <c r="M130" s="904"/>
      <c r="N130" s="912"/>
      <c r="R130" s="137" t="s">
        <v>3772</v>
      </c>
    </row>
    <row r="131" spans="1:22" s="132" customFormat="1" x14ac:dyDescent="0.2">
      <c r="A131" s="165"/>
      <c r="B131" s="166" t="s">
        <v>3773</v>
      </c>
      <c r="C131" s="904" t="s">
        <v>3774</v>
      </c>
      <c r="D131" s="904"/>
      <c r="E131" s="904"/>
      <c r="F131" s="904"/>
      <c r="G131" s="904"/>
      <c r="H131" s="904"/>
      <c r="I131" s="904"/>
      <c r="J131" s="904"/>
      <c r="K131" s="904"/>
      <c r="L131" s="904"/>
      <c r="M131" s="904"/>
      <c r="N131" s="912"/>
      <c r="R131" s="137" t="s">
        <v>3774</v>
      </c>
    </row>
    <row r="132" spans="1:22" s="132" customFormat="1" ht="22.5" x14ac:dyDescent="0.2">
      <c r="A132" s="165"/>
      <c r="B132" s="166" t="s">
        <v>3611</v>
      </c>
      <c r="C132" s="904" t="s">
        <v>3612</v>
      </c>
      <c r="D132" s="904"/>
      <c r="E132" s="904"/>
      <c r="F132" s="904"/>
      <c r="G132" s="904"/>
      <c r="H132" s="904"/>
      <c r="I132" s="904"/>
      <c r="J132" s="904"/>
      <c r="K132" s="904"/>
      <c r="L132" s="904"/>
      <c r="M132" s="904"/>
      <c r="N132" s="912"/>
      <c r="R132" s="137" t="s">
        <v>3612</v>
      </c>
    </row>
    <row r="133" spans="1:22" s="132" customFormat="1" x14ac:dyDescent="0.2">
      <c r="A133" s="165"/>
      <c r="B133" s="166" t="s">
        <v>31</v>
      </c>
      <c r="C133" s="904" t="s">
        <v>3613</v>
      </c>
      <c r="D133" s="904"/>
      <c r="E133" s="904"/>
      <c r="F133" s="904"/>
      <c r="G133" s="904"/>
      <c r="H133" s="904"/>
      <c r="I133" s="904"/>
      <c r="J133" s="904"/>
      <c r="K133" s="904"/>
      <c r="L133" s="904"/>
      <c r="M133" s="904"/>
      <c r="N133" s="912"/>
      <c r="R133" s="137" t="s">
        <v>3613</v>
      </c>
    </row>
    <row r="134" spans="1:22" s="132" customFormat="1" x14ac:dyDescent="0.2">
      <c r="A134" s="167"/>
      <c r="B134" s="166" t="s">
        <v>225</v>
      </c>
      <c r="C134" s="904" t="s">
        <v>255</v>
      </c>
      <c r="D134" s="904"/>
      <c r="E134" s="904"/>
      <c r="F134" s="168" t="s">
        <v>31</v>
      </c>
      <c r="G134" s="168" t="s">
        <v>31</v>
      </c>
      <c r="H134" s="168" t="s">
        <v>31</v>
      </c>
      <c r="I134" s="168" t="s">
        <v>31</v>
      </c>
      <c r="J134" s="169">
        <v>1207.31</v>
      </c>
      <c r="K134" s="168" t="s">
        <v>3775</v>
      </c>
      <c r="L134" s="169">
        <v>1140.47</v>
      </c>
      <c r="M134" s="170" t="s">
        <v>31</v>
      </c>
      <c r="N134" s="171" t="s">
        <v>31</v>
      </c>
      <c r="S134" s="137" t="s">
        <v>255</v>
      </c>
    </row>
    <row r="135" spans="1:22" s="132" customFormat="1" x14ac:dyDescent="0.2">
      <c r="A135" s="167"/>
      <c r="B135" s="166" t="s">
        <v>31</v>
      </c>
      <c r="C135" s="904" t="s">
        <v>258</v>
      </c>
      <c r="D135" s="904"/>
      <c r="E135" s="904"/>
      <c r="F135" s="168" t="s">
        <v>241</v>
      </c>
      <c r="G135" s="168" t="s">
        <v>537</v>
      </c>
      <c r="H135" s="168" t="s">
        <v>3775</v>
      </c>
      <c r="I135" s="168" t="s">
        <v>3807</v>
      </c>
      <c r="J135" s="169" t="s">
        <v>31</v>
      </c>
      <c r="K135" s="168" t="s">
        <v>31</v>
      </c>
      <c r="L135" s="169" t="s">
        <v>31</v>
      </c>
      <c r="M135" s="170" t="s">
        <v>31</v>
      </c>
      <c r="N135" s="171" t="s">
        <v>31</v>
      </c>
      <c r="T135" s="137" t="s">
        <v>258</v>
      </c>
    </row>
    <row r="136" spans="1:22" s="132" customFormat="1" x14ac:dyDescent="0.2">
      <c r="A136" s="167"/>
      <c r="B136" s="166" t="s">
        <v>31</v>
      </c>
      <c r="C136" s="917" t="s">
        <v>244</v>
      </c>
      <c r="D136" s="917"/>
      <c r="E136" s="917"/>
      <c r="F136" s="159" t="s">
        <v>31</v>
      </c>
      <c r="G136" s="159" t="s">
        <v>31</v>
      </c>
      <c r="H136" s="159" t="s">
        <v>31</v>
      </c>
      <c r="I136" s="159" t="s">
        <v>31</v>
      </c>
      <c r="J136" s="160">
        <v>1207.31</v>
      </c>
      <c r="K136" s="159" t="s">
        <v>31</v>
      </c>
      <c r="L136" s="160">
        <v>1140.47</v>
      </c>
      <c r="M136" s="161" t="s">
        <v>31</v>
      </c>
      <c r="N136" s="162" t="s">
        <v>31</v>
      </c>
      <c r="U136" s="137" t="s">
        <v>244</v>
      </c>
    </row>
    <row r="137" spans="1:22" s="132" customFormat="1" x14ac:dyDescent="0.2">
      <c r="A137" s="167"/>
      <c r="B137" s="166" t="s">
        <v>31</v>
      </c>
      <c r="C137" s="904" t="s">
        <v>245</v>
      </c>
      <c r="D137" s="904"/>
      <c r="E137" s="904"/>
      <c r="F137" s="168" t="s">
        <v>31</v>
      </c>
      <c r="G137" s="168" t="s">
        <v>31</v>
      </c>
      <c r="H137" s="168" t="s">
        <v>31</v>
      </c>
      <c r="I137" s="168" t="s">
        <v>31</v>
      </c>
      <c r="J137" s="169" t="s">
        <v>31</v>
      </c>
      <c r="K137" s="168" t="s">
        <v>31</v>
      </c>
      <c r="L137" s="169">
        <v>1140.47</v>
      </c>
      <c r="M137" s="170" t="s">
        <v>31</v>
      </c>
      <c r="N137" s="171" t="s">
        <v>31</v>
      </c>
      <c r="T137" s="137" t="s">
        <v>245</v>
      </c>
    </row>
    <row r="138" spans="1:22" s="132" customFormat="1" ht="22.5" x14ac:dyDescent="0.2">
      <c r="A138" s="167"/>
      <c r="B138" s="166" t="s">
        <v>3615</v>
      </c>
      <c r="C138" s="904" t="s">
        <v>3777</v>
      </c>
      <c r="D138" s="904"/>
      <c r="E138" s="904"/>
      <c r="F138" s="168" t="s">
        <v>144</v>
      </c>
      <c r="G138" s="168" t="s">
        <v>554</v>
      </c>
      <c r="H138" s="168" t="s">
        <v>31</v>
      </c>
      <c r="I138" s="168" t="s">
        <v>554</v>
      </c>
      <c r="J138" s="169" t="s">
        <v>31</v>
      </c>
      <c r="K138" s="168" t="s">
        <v>31</v>
      </c>
      <c r="L138" s="169">
        <v>741.31</v>
      </c>
      <c r="M138" s="170" t="s">
        <v>31</v>
      </c>
      <c r="N138" s="171" t="s">
        <v>31</v>
      </c>
      <c r="T138" s="137" t="s">
        <v>3777</v>
      </c>
    </row>
    <row r="139" spans="1:22" s="132" customFormat="1" ht="22.5" x14ac:dyDescent="0.2">
      <c r="A139" s="167"/>
      <c r="B139" s="166" t="s">
        <v>3617</v>
      </c>
      <c r="C139" s="904" t="s">
        <v>3778</v>
      </c>
      <c r="D139" s="904"/>
      <c r="E139" s="904"/>
      <c r="F139" s="168" t="s">
        <v>144</v>
      </c>
      <c r="G139" s="168" t="s">
        <v>1390</v>
      </c>
      <c r="H139" s="168" t="s">
        <v>31</v>
      </c>
      <c r="I139" s="168" t="s">
        <v>1390</v>
      </c>
      <c r="J139" s="169" t="s">
        <v>31</v>
      </c>
      <c r="K139" s="168" t="s">
        <v>31</v>
      </c>
      <c r="L139" s="169">
        <v>456.19</v>
      </c>
      <c r="M139" s="170" t="s">
        <v>31</v>
      </c>
      <c r="N139" s="171" t="s">
        <v>31</v>
      </c>
      <c r="T139" s="137" t="s">
        <v>3778</v>
      </c>
    </row>
    <row r="140" spans="1:22" s="132" customFormat="1" x14ac:dyDescent="0.2">
      <c r="A140" s="172"/>
      <c r="B140" s="173"/>
      <c r="C140" s="918" t="s">
        <v>252</v>
      </c>
      <c r="D140" s="918"/>
      <c r="E140" s="918"/>
      <c r="F140" s="174" t="s">
        <v>31</v>
      </c>
      <c r="G140" s="174" t="s">
        <v>31</v>
      </c>
      <c r="H140" s="174" t="s">
        <v>31</v>
      </c>
      <c r="I140" s="174" t="s">
        <v>31</v>
      </c>
      <c r="J140" s="175" t="s">
        <v>31</v>
      </c>
      <c r="K140" s="174" t="s">
        <v>31</v>
      </c>
      <c r="L140" s="175">
        <v>2337.9699999999998</v>
      </c>
      <c r="M140" s="161" t="s">
        <v>31</v>
      </c>
      <c r="N140" s="176" t="s">
        <v>31</v>
      </c>
      <c r="V140" s="137" t="s">
        <v>252</v>
      </c>
    </row>
    <row r="141" spans="1:22" s="132" customFormat="1" ht="22.5" x14ac:dyDescent="0.2">
      <c r="A141" s="157" t="s">
        <v>318</v>
      </c>
      <c r="B141" s="158" t="s">
        <v>3805</v>
      </c>
      <c r="C141" s="917" t="s">
        <v>3806</v>
      </c>
      <c r="D141" s="917"/>
      <c r="E141" s="917"/>
      <c r="F141" s="159" t="s">
        <v>178</v>
      </c>
      <c r="G141" s="159" t="s">
        <v>31</v>
      </c>
      <c r="H141" s="159" t="s">
        <v>31</v>
      </c>
      <c r="I141" s="159" t="s">
        <v>2131</v>
      </c>
      <c r="J141" s="160" t="s">
        <v>31</v>
      </c>
      <c r="K141" s="159" t="s">
        <v>31</v>
      </c>
      <c r="L141" s="160" t="s">
        <v>31</v>
      </c>
      <c r="M141" s="161" t="s">
        <v>31</v>
      </c>
      <c r="N141" s="162" t="s">
        <v>31</v>
      </c>
      <c r="Q141" s="137" t="s">
        <v>3806</v>
      </c>
    </row>
    <row r="142" spans="1:22" s="132" customFormat="1" ht="22.5" x14ac:dyDescent="0.2">
      <c r="A142" s="165"/>
      <c r="B142" s="166" t="s">
        <v>3798</v>
      </c>
      <c r="C142" s="904" t="s">
        <v>3799</v>
      </c>
      <c r="D142" s="904"/>
      <c r="E142" s="904"/>
      <c r="F142" s="904"/>
      <c r="G142" s="904"/>
      <c r="H142" s="904"/>
      <c r="I142" s="904"/>
      <c r="J142" s="904"/>
      <c r="K142" s="904"/>
      <c r="L142" s="904"/>
      <c r="M142" s="904"/>
      <c r="N142" s="912"/>
      <c r="R142" s="137" t="s">
        <v>3799</v>
      </c>
    </row>
    <row r="143" spans="1:22" s="132" customFormat="1" x14ac:dyDescent="0.2">
      <c r="A143" s="165"/>
      <c r="B143" s="166" t="s">
        <v>3771</v>
      </c>
      <c r="C143" s="904" t="s">
        <v>3772</v>
      </c>
      <c r="D143" s="904"/>
      <c r="E143" s="904"/>
      <c r="F143" s="904"/>
      <c r="G143" s="904"/>
      <c r="H143" s="904"/>
      <c r="I143" s="904"/>
      <c r="J143" s="904"/>
      <c r="K143" s="904"/>
      <c r="L143" s="904"/>
      <c r="M143" s="904"/>
      <c r="N143" s="912"/>
      <c r="R143" s="137" t="s">
        <v>3772</v>
      </c>
    </row>
    <row r="144" spans="1:22" s="132" customFormat="1" x14ac:dyDescent="0.2">
      <c r="A144" s="165"/>
      <c r="B144" s="166" t="s">
        <v>3773</v>
      </c>
      <c r="C144" s="904" t="s">
        <v>3774</v>
      </c>
      <c r="D144" s="904"/>
      <c r="E144" s="904"/>
      <c r="F144" s="904"/>
      <c r="G144" s="904"/>
      <c r="H144" s="904"/>
      <c r="I144" s="904"/>
      <c r="J144" s="904"/>
      <c r="K144" s="904"/>
      <c r="L144" s="904"/>
      <c r="M144" s="904"/>
      <c r="N144" s="912"/>
      <c r="R144" s="137" t="s">
        <v>3774</v>
      </c>
    </row>
    <row r="145" spans="1:22" s="132" customFormat="1" ht="22.5" x14ac:dyDescent="0.2">
      <c r="A145" s="165"/>
      <c r="B145" s="166" t="s">
        <v>3611</v>
      </c>
      <c r="C145" s="904" t="s">
        <v>3612</v>
      </c>
      <c r="D145" s="904"/>
      <c r="E145" s="904"/>
      <c r="F145" s="904"/>
      <c r="G145" s="904"/>
      <c r="H145" s="904"/>
      <c r="I145" s="904"/>
      <c r="J145" s="904"/>
      <c r="K145" s="904"/>
      <c r="L145" s="904"/>
      <c r="M145" s="904"/>
      <c r="N145" s="912"/>
      <c r="R145" s="137" t="s">
        <v>3612</v>
      </c>
    </row>
    <row r="146" spans="1:22" s="132" customFormat="1" x14ac:dyDescent="0.2">
      <c r="A146" s="165"/>
      <c r="B146" s="166" t="s">
        <v>31</v>
      </c>
      <c r="C146" s="904" t="s">
        <v>3613</v>
      </c>
      <c r="D146" s="904"/>
      <c r="E146" s="904"/>
      <c r="F146" s="904"/>
      <c r="G146" s="904"/>
      <c r="H146" s="904"/>
      <c r="I146" s="904"/>
      <c r="J146" s="904"/>
      <c r="K146" s="904"/>
      <c r="L146" s="904"/>
      <c r="M146" s="904"/>
      <c r="N146" s="912"/>
      <c r="R146" s="137" t="s">
        <v>3613</v>
      </c>
    </row>
    <row r="147" spans="1:22" s="132" customFormat="1" x14ac:dyDescent="0.2">
      <c r="A147" s="167"/>
      <c r="B147" s="166" t="s">
        <v>225</v>
      </c>
      <c r="C147" s="904" t="s">
        <v>255</v>
      </c>
      <c r="D147" s="904"/>
      <c r="E147" s="904"/>
      <c r="F147" s="168" t="s">
        <v>31</v>
      </c>
      <c r="G147" s="168" t="s">
        <v>31</v>
      </c>
      <c r="H147" s="168" t="s">
        <v>31</v>
      </c>
      <c r="I147" s="168" t="s">
        <v>31</v>
      </c>
      <c r="J147" s="169">
        <v>1207.31</v>
      </c>
      <c r="K147" s="168" t="s">
        <v>3800</v>
      </c>
      <c r="L147" s="169">
        <v>74244.81</v>
      </c>
      <c r="M147" s="170" t="s">
        <v>31</v>
      </c>
      <c r="N147" s="171" t="s">
        <v>31</v>
      </c>
      <c r="S147" s="137" t="s">
        <v>255</v>
      </c>
    </row>
    <row r="148" spans="1:22" s="132" customFormat="1" ht="22.5" x14ac:dyDescent="0.2">
      <c r="A148" s="167"/>
      <c r="B148" s="166" t="s">
        <v>31</v>
      </c>
      <c r="C148" s="904" t="s">
        <v>258</v>
      </c>
      <c r="D148" s="904"/>
      <c r="E148" s="904"/>
      <c r="F148" s="168" t="s">
        <v>241</v>
      </c>
      <c r="G148" s="168" t="s">
        <v>537</v>
      </c>
      <c r="H148" s="168" t="s">
        <v>3800</v>
      </c>
      <c r="I148" s="168" t="s">
        <v>3808</v>
      </c>
      <c r="J148" s="169" t="s">
        <v>31</v>
      </c>
      <c r="K148" s="168" t="s">
        <v>31</v>
      </c>
      <c r="L148" s="169" t="s">
        <v>31</v>
      </c>
      <c r="M148" s="170" t="s">
        <v>31</v>
      </c>
      <c r="N148" s="171" t="s">
        <v>31</v>
      </c>
      <c r="T148" s="137" t="s">
        <v>258</v>
      </c>
    </row>
    <row r="149" spans="1:22" s="132" customFormat="1" x14ac:dyDescent="0.2">
      <c r="A149" s="167"/>
      <c r="B149" s="166" t="s">
        <v>31</v>
      </c>
      <c r="C149" s="917" t="s">
        <v>244</v>
      </c>
      <c r="D149" s="917"/>
      <c r="E149" s="917"/>
      <c r="F149" s="159" t="s">
        <v>31</v>
      </c>
      <c r="G149" s="159" t="s">
        <v>31</v>
      </c>
      <c r="H149" s="159" t="s">
        <v>31</v>
      </c>
      <c r="I149" s="159" t="s">
        <v>31</v>
      </c>
      <c r="J149" s="160">
        <v>1207.31</v>
      </c>
      <c r="K149" s="159" t="s">
        <v>31</v>
      </c>
      <c r="L149" s="160">
        <v>74244.81</v>
      </c>
      <c r="M149" s="161" t="s">
        <v>31</v>
      </c>
      <c r="N149" s="162" t="s">
        <v>31</v>
      </c>
      <c r="U149" s="137" t="s">
        <v>244</v>
      </c>
    </row>
    <row r="150" spans="1:22" s="132" customFormat="1" x14ac:dyDescent="0.2">
      <c r="A150" s="167"/>
      <c r="B150" s="166" t="s">
        <v>31</v>
      </c>
      <c r="C150" s="904" t="s">
        <v>245</v>
      </c>
      <c r="D150" s="904"/>
      <c r="E150" s="904"/>
      <c r="F150" s="168" t="s">
        <v>31</v>
      </c>
      <c r="G150" s="168" t="s">
        <v>31</v>
      </c>
      <c r="H150" s="168" t="s">
        <v>31</v>
      </c>
      <c r="I150" s="168" t="s">
        <v>31</v>
      </c>
      <c r="J150" s="169" t="s">
        <v>31</v>
      </c>
      <c r="K150" s="168" t="s">
        <v>31</v>
      </c>
      <c r="L150" s="169">
        <v>74244.81</v>
      </c>
      <c r="M150" s="170" t="s">
        <v>31</v>
      </c>
      <c r="N150" s="171" t="s">
        <v>31</v>
      </c>
      <c r="T150" s="137" t="s">
        <v>245</v>
      </c>
    </row>
    <row r="151" spans="1:22" s="132" customFormat="1" ht="22.5" x14ac:dyDescent="0.2">
      <c r="A151" s="167"/>
      <c r="B151" s="166" t="s">
        <v>3615</v>
      </c>
      <c r="C151" s="904" t="s">
        <v>3777</v>
      </c>
      <c r="D151" s="904"/>
      <c r="E151" s="904"/>
      <c r="F151" s="168" t="s">
        <v>144</v>
      </c>
      <c r="G151" s="168" t="s">
        <v>554</v>
      </c>
      <c r="H151" s="168" t="s">
        <v>31</v>
      </c>
      <c r="I151" s="168" t="s">
        <v>554</v>
      </c>
      <c r="J151" s="169" t="s">
        <v>31</v>
      </c>
      <c r="K151" s="168" t="s">
        <v>31</v>
      </c>
      <c r="L151" s="169">
        <v>48259.13</v>
      </c>
      <c r="M151" s="170" t="s">
        <v>31</v>
      </c>
      <c r="N151" s="171" t="s">
        <v>31</v>
      </c>
      <c r="T151" s="137" t="s">
        <v>3777</v>
      </c>
    </row>
    <row r="152" spans="1:22" s="132" customFormat="1" ht="22.5" x14ac:dyDescent="0.2">
      <c r="A152" s="167"/>
      <c r="B152" s="166" t="s">
        <v>3617</v>
      </c>
      <c r="C152" s="904" t="s">
        <v>3778</v>
      </c>
      <c r="D152" s="904"/>
      <c r="E152" s="904"/>
      <c r="F152" s="168" t="s">
        <v>144</v>
      </c>
      <c r="G152" s="168" t="s">
        <v>1390</v>
      </c>
      <c r="H152" s="168" t="s">
        <v>31</v>
      </c>
      <c r="I152" s="168" t="s">
        <v>1390</v>
      </c>
      <c r="J152" s="169" t="s">
        <v>31</v>
      </c>
      <c r="K152" s="168" t="s">
        <v>31</v>
      </c>
      <c r="L152" s="169">
        <v>29697.919999999998</v>
      </c>
      <c r="M152" s="170" t="s">
        <v>31</v>
      </c>
      <c r="N152" s="171" t="s">
        <v>31</v>
      </c>
      <c r="T152" s="137" t="s">
        <v>3778</v>
      </c>
    </row>
    <row r="153" spans="1:22" s="132" customFormat="1" x14ac:dyDescent="0.2">
      <c r="A153" s="172"/>
      <c r="B153" s="173"/>
      <c r="C153" s="918" t="s">
        <v>252</v>
      </c>
      <c r="D153" s="918"/>
      <c r="E153" s="918"/>
      <c r="F153" s="174" t="s">
        <v>31</v>
      </c>
      <c r="G153" s="174" t="s">
        <v>31</v>
      </c>
      <c r="H153" s="174" t="s">
        <v>31</v>
      </c>
      <c r="I153" s="174" t="s">
        <v>31</v>
      </c>
      <c r="J153" s="175" t="s">
        <v>31</v>
      </c>
      <c r="K153" s="174" t="s">
        <v>31</v>
      </c>
      <c r="L153" s="175">
        <v>152201.85999999999</v>
      </c>
      <c r="M153" s="161" t="s">
        <v>31</v>
      </c>
      <c r="N153" s="176" t="s">
        <v>31</v>
      </c>
      <c r="V153" s="137" t="s">
        <v>252</v>
      </c>
    </row>
    <row r="154" spans="1:22" s="132" customFormat="1" ht="33.75" x14ac:dyDescent="0.2">
      <c r="A154" s="157" t="s">
        <v>323</v>
      </c>
      <c r="B154" s="158" t="s">
        <v>3809</v>
      </c>
      <c r="C154" s="917" t="s">
        <v>3810</v>
      </c>
      <c r="D154" s="917"/>
      <c r="E154" s="917"/>
      <c r="F154" s="159" t="s">
        <v>178</v>
      </c>
      <c r="G154" s="159" t="s">
        <v>31</v>
      </c>
      <c r="H154" s="159" t="s">
        <v>31</v>
      </c>
      <c r="I154" s="159" t="s">
        <v>225</v>
      </c>
      <c r="J154" s="160" t="s">
        <v>31</v>
      </c>
      <c r="K154" s="159" t="s">
        <v>31</v>
      </c>
      <c r="L154" s="160" t="s">
        <v>31</v>
      </c>
      <c r="M154" s="161" t="s">
        <v>31</v>
      </c>
      <c r="N154" s="162" t="s">
        <v>31</v>
      </c>
      <c r="Q154" s="137" t="s">
        <v>3810</v>
      </c>
    </row>
    <row r="155" spans="1:22" s="132" customFormat="1" x14ac:dyDescent="0.2">
      <c r="A155" s="165"/>
      <c r="B155" s="166" t="s">
        <v>3771</v>
      </c>
      <c r="C155" s="904" t="s">
        <v>3772</v>
      </c>
      <c r="D155" s="904"/>
      <c r="E155" s="904"/>
      <c r="F155" s="904"/>
      <c r="G155" s="904"/>
      <c r="H155" s="904"/>
      <c r="I155" s="904"/>
      <c r="J155" s="904"/>
      <c r="K155" s="904"/>
      <c r="L155" s="904"/>
      <c r="M155" s="904"/>
      <c r="N155" s="912"/>
      <c r="R155" s="137" t="s">
        <v>3772</v>
      </c>
    </row>
    <row r="156" spans="1:22" s="132" customFormat="1" x14ac:dyDescent="0.2">
      <c r="A156" s="165"/>
      <c r="B156" s="166" t="s">
        <v>3773</v>
      </c>
      <c r="C156" s="904" t="s">
        <v>3774</v>
      </c>
      <c r="D156" s="904"/>
      <c r="E156" s="904"/>
      <c r="F156" s="904"/>
      <c r="G156" s="904"/>
      <c r="H156" s="904"/>
      <c r="I156" s="904"/>
      <c r="J156" s="904"/>
      <c r="K156" s="904"/>
      <c r="L156" s="904"/>
      <c r="M156" s="904"/>
      <c r="N156" s="912"/>
      <c r="R156" s="137" t="s">
        <v>3774</v>
      </c>
    </row>
    <row r="157" spans="1:22" s="132" customFormat="1" ht="22.5" x14ac:dyDescent="0.2">
      <c r="A157" s="165"/>
      <c r="B157" s="166" t="s">
        <v>3611</v>
      </c>
      <c r="C157" s="904" t="s">
        <v>3612</v>
      </c>
      <c r="D157" s="904"/>
      <c r="E157" s="904"/>
      <c r="F157" s="904"/>
      <c r="G157" s="904"/>
      <c r="H157" s="904"/>
      <c r="I157" s="904"/>
      <c r="J157" s="904"/>
      <c r="K157" s="904"/>
      <c r="L157" s="904"/>
      <c r="M157" s="904"/>
      <c r="N157" s="912"/>
      <c r="R157" s="137" t="s">
        <v>3612</v>
      </c>
    </row>
    <row r="158" spans="1:22" s="132" customFormat="1" x14ac:dyDescent="0.2">
      <c r="A158" s="165"/>
      <c r="B158" s="166" t="s">
        <v>31</v>
      </c>
      <c r="C158" s="904" t="s">
        <v>3613</v>
      </c>
      <c r="D158" s="904"/>
      <c r="E158" s="904"/>
      <c r="F158" s="904"/>
      <c r="G158" s="904"/>
      <c r="H158" s="904"/>
      <c r="I158" s="904"/>
      <c r="J158" s="904"/>
      <c r="K158" s="904"/>
      <c r="L158" s="904"/>
      <c r="M158" s="904"/>
      <c r="N158" s="912"/>
      <c r="R158" s="137" t="s">
        <v>3613</v>
      </c>
    </row>
    <row r="159" spans="1:22" s="132" customFormat="1" x14ac:dyDescent="0.2">
      <c r="A159" s="167"/>
      <c r="B159" s="166" t="s">
        <v>225</v>
      </c>
      <c r="C159" s="904" t="s">
        <v>255</v>
      </c>
      <c r="D159" s="904"/>
      <c r="E159" s="904"/>
      <c r="F159" s="168" t="s">
        <v>31</v>
      </c>
      <c r="G159" s="168" t="s">
        <v>31</v>
      </c>
      <c r="H159" s="168" t="s">
        <v>31</v>
      </c>
      <c r="I159" s="168" t="s">
        <v>31</v>
      </c>
      <c r="J159" s="169">
        <v>14160</v>
      </c>
      <c r="K159" s="168" t="s">
        <v>3775</v>
      </c>
      <c r="L159" s="169">
        <v>13376.1</v>
      </c>
      <c r="M159" s="170" t="s">
        <v>31</v>
      </c>
      <c r="N159" s="171" t="s">
        <v>31</v>
      </c>
      <c r="S159" s="137" t="s">
        <v>255</v>
      </c>
    </row>
    <row r="160" spans="1:22" s="132" customFormat="1" x14ac:dyDescent="0.2">
      <c r="A160" s="167"/>
      <c r="B160" s="166" t="s">
        <v>31</v>
      </c>
      <c r="C160" s="904" t="s">
        <v>258</v>
      </c>
      <c r="D160" s="904"/>
      <c r="E160" s="904"/>
      <c r="F160" s="168" t="s">
        <v>241</v>
      </c>
      <c r="G160" s="168" t="s">
        <v>3811</v>
      </c>
      <c r="H160" s="168" t="s">
        <v>3775</v>
      </c>
      <c r="I160" s="168" t="s">
        <v>3812</v>
      </c>
      <c r="J160" s="169" t="s">
        <v>31</v>
      </c>
      <c r="K160" s="168" t="s">
        <v>31</v>
      </c>
      <c r="L160" s="169" t="s">
        <v>31</v>
      </c>
      <c r="M160" s="170" t="s">
        <v>31</v>
      </c>
      <c r="N160" s="171" t="s">
        <v>31</v>
      </c>
      <c r="T160" s="137" t="s">
        <v>258</v>
      </c>
    </row>
    <row r="161" spans="1:22" s="132" customFormat="1" x14ac:dyDescent="0.2">
      <c r="A161" s="167"/>
      <c r="B161" s="166" t="s">
        <v>31</v>
      </c>
      <c r="C161" s="917" t="s">
        <v>244</v>
      </c>
      <c r="D161" s="917"/>
      <c r="E161" s="917"/>
      <c r="F161" s="159" t="s">
        <v>31</v>
      </c>
      <c r="G161" s="159" t="s">
        <v>31</v>
      </c>
      <c r="H161" s="159" t="s">
        <v>31</v>
      </c>
      <c r="I161" s="159" t="s">
        <v>31</v>
      </c>
      <c r="J161" s="160">
        <v>14160</v>
      </c>
      <c r="K161" s="159" t="s">
        <v>31</v>
      </c>
      <c r="L161" s="160">
        <v>13376.1</v>
      </c>
      <c r="M161" s="161" t="s">
        <v>31</v>
      </c>
      <c r="N161" s="162" t="s">
        <v>31</v>
      </c>
      <c r="U161" s="137" t="s">
        <v>244</v>
      </c>
    </row>
    <row r="162" spans="1:22" s="132" customFormat="1" x14ac:dyDescent="0.2">
      <c r="A162" s="167"/>
      <c r="B162" s="166" t="s">
        <v>31</v>
      </c>
      <c r="C162" s="904" t="s">
        <v>245</v>
      </c>
      <c r="D162" s="904"/>
      <c r="E162" s="904"/>
      <c r="F162" s="168" t="s">
        <v>31</v>
      </c>
      <c r="G162" s="168" t="s">
        <v>31</v>
      </c>
      <c r="H162" s="168" t="s">
        <v>31</v>
      </c>
      <c r="I162" s="168" t="s">
        <v>31</v>
      </c>
      <c r="J162" s="169" t="s">
        <v>31</v>
      </c>
      <c r="K162" s="168" t="s">
        <v>31</v>
      </c>
      <c r="L162" s="169">
        <v>13376.1</v>
      </c>
      <c r="M162" s="170" t="s">
        <v>31</v>
      </c>
      <c r="N162" s="171" t="s">
        <v>31</v>
      </c>
      <c r="T162" s="137" t="s">
        <v>245</v>
      </c>
    </row>
    <row r="163" spans="1:22" s="132" customFormat="1" ht="22.5" x14ac:dyDescent="0.2">
      <c r="A163" s="167"/>
      <c r="B163" s="166" t="s">
        <v>3615</v>
      </c>
      <c r="C163" s="904" t="s">
        <v>3777</v>
      </c>
      <c r="D163" s="904"/>
      <c r="E163" s="904"/>
      <c r="F163" s="168" t="s">
        <v>144</v>
      </c>
      <c r="G163" s="168" t="s">
        <v>554</v>
      </c>
      <c r="H163" s="168" t="s">
        <v>31</v>
      </c>
      <c r="I163" s="168" t="s">
        <v>554</v>
      </c>
      <c r="J163" s="169" t="s">
        <v>31</v>
      </c>
      <c r="K163" s="168" t="s">
        <v>31</v>
      </c>
      <c r="L163" s="169">
        <v>8694.4699999999993</v>
      </c>
      <c r="M163" s="170" t="s">
        <v>31</v>
      </c>
      <c r="N163" s="171" t="s">
        <v>31</v>
      </c>
      <c r="T163" s="137" t="s">
        <v>3777</v>
      </c>
    </row>
    <row r="164" spans="1:22" s="132" customFormat="1" ht="22.5" x14ac:dyDescent="0.2">
      <c r="A164" s="167"/>
      <c r="B164" s="166" t="s">
        <v>3617</v>
      </c>
      <c r="C164" s="904" t="s">
        <v>3778</v>
      </c>
      <c r="D164" s="904"/>
      <c r="E164" s="904"/>
      <c r="F164" s="168" t="s">
        <v>144</v>
      </c>
      <c r="G164" s="168" t="s">
        <v>1390</v>
      </c>
      <c r="H164" s="168" t="s">
        <v>31</v>
      </c>
      <c r="I164" s="168" t="s">
        <v>1390</v>
      </c>
      <c r="J164" s="169" t="s">
        <v>31</v>
      </c>
      <c r="K164" s="168" t="s">
        <v>31</v>
      </c>
      <c r="L164" s="169">
        <v>5350.44</v>
      </c>
      <c r="M164" s="170" t="s">
        <v>31</v>
      </c>
      <c r="N164" s="171" t="s">
        <v>31</v>
      </c>
      <c r="T164" s="137" t="s">
        <v>3778</v>
      </c>
    </row>
    <row r="165" spans="1:22" s="132" customFormat="1" x14ac:dyDescent="0.2">
      <c r="A165" s="172"/>
      <c r="B165" s="173"/>
      <c r="C165" s="918" t="s">
        <v>252</v>
      </c>
      <c r="D165" s="918"/>
      <c r="E165" s="918"/>
      <c r="F165" s="174" t="s">
        <v>31</v>
      </c>
      <c r="G165" s="174" t="s">
        <v>31</v>
      </c>
      <c r="H165" s="174" t="s">
        <v>31</v>
      </c>
      <c r="I165" s="174" t="s">
        <v>31</v>
      </c>
      <c r="J165" s="175" t="s">
        <v>31</v>
      </c>
      <c r="K165" s="174" t="s">
        <v>31</v>
      </c>
      <c r="L165" s="175">
        <v>27421.01</v>
      </c>
      <c r="M165" s="161" t="s">
        <v>31</v>
      </c>
      <c r="N165" s="176" t="s">
        <v>31</v>
      </c>
      <c r="V165" s="137" t="s">
        <v>252</v>
      </c>
    </row>
    <row r="166" spans="1:22" s="132" customFormat="1" ht="22.5" x14ac:dyDescent="0.2">
      <c r="A166" s="157" t="s">
        <v>328</v>
      </c>
      <c r="B166" s="158" t="s">
        <v>3813</v>
      </c>
      <c r="C166" s="917" t="s">
        <v>3814</v>
      </c>
      <c r="D166" s="917"/>
      <c r="E166" s="917"/>
      <c r="F166" s="159" t="s">
        <v>3815</v>
      </c>
      <c r="G166" s="159" t="s">
        <v>31</v>
      </c>
      <c r="H166" s="159" t="s">
        <v>31</v>
      </c>
      <c r="I166" s="159" t="s">
        <v>225</v>
      </c>
      <c r="J166" s="160" t="s">
        <v>31</v>
      </c>
      <c r="K166" s="159" t="s">
        <v>31</v>
      </c>
      <c r="L166" s="160" t="s">
        <v>31</v>
      </c>
      <c r="M166" s="161" t="s">
        <v>31</v>
      </c>
      <c r="N166" s="162" t="s">
        <v>31</v>
      </c>
      <c r="Q166" s="137" t="s">
        <v>3814</v>
      </c>
    </row>
    <row r="167" spans="1:22" s="132" customFormat="1" x14ac:dyDescent="0.2">
      <c r="A167" s="165"/>
      <c r="B167" s="166" t="s">
        <v>3771</v>
      </c>
      <c r="C167" s="904" t="s">
        <v>3772</v>
      </c>
      <c r="D167" s="904"/>
      <c r="E167" s="904"/>
      <c r="F167" s="904"/>
      <c r="G167" s="904"/>
      <c r="H167" s="904"/>
      <c r="I167" s="904"/>
      <c r="J167" s="904"/>
      <c r="K167" s="904"/>
      <c r="L167" s="904"/>
      <c r="M167" s="904"/>
      <c r="N167" s="912"/>
      <c r="R167" s="137" t="s">
        <v>3772</v>
      </c>
    </row>
    <row r="168" spans="1:22" s="132" customFormat="1" x14ac:dyDescent="0.2">
      <c r="A168" s="165"/>
      <c r="B168" s="166" t="s">
        <v>3773</v>
      </c>
      <c r="C168" s="904" t="s">
        <v>3774</v>
      </c>
      <c r="D168" s="904"/>
      <c r="E168" s="904"/>
      <c r="F168" s="904"/>
      <c r="G168" s="904"/>
      <c r="H168" s="904"/>
      <c r="I168" s="904"/>
      <c r="J168" s="904"/>
      <c r="K168" s="904"/>
      <c r="L168" s="904"/>
      <c r="M168" s="904"/>
      <c r="N168" s="912"/>
      <c r="R168" s="137" t="s">
        <v>3774</v>
      </c>
    </row>
    <row r="169" spans="1:22" s="132" customFormat="1" ht="22.5" x14ac:dyDescent="0.2">
      <c r="A169" s="165"/>
      <c r="B169" s="166" t="s">
        <v>3611</v>
      </c>
      <c r="C169" s="904" t="s">
        <v>3612</v>
      </c>
      <c r="D169" s="904"/>
      <c r="E169" s="904"/>
      <c r="F169" s="904"/>
      <c r="G169" s="904"/>
      <c r="H169" s="904"/>
      <c r="I169" s="904"/>
      <c r="J169" s="904"/>
      <c r="K169" s="904"/>
      <c r="L169" s="904"/>
      <c r="M169" s="904"/>
      <c r="N169" s="912"/>
      <c r="R169" s="137" t="s">
        <v>3612</v>
      </c>
    </row>
    <row r="170" spans="1:22" s="132" customFormat="1" x14ac:dyDescent="0.2">
      <c r="A170" s="165"/>
      <c r="B170" s="166" t="s">
        <v>31</v>
      </c>
      <c r="C170" s="904" t="s">
        <v>3613</v>
      </c>
      <c r="D170" s="904"/>
      <c r="E170" s="904"/>
      <c r="F170" s="904"/>
      <c r="G170" s="904"/>
      <c r="H170" s="904"/>
      <c r="I170" s="904"/>
      <c r="J170" s="904"/>
      <c r="K170" s="904"/>
      <c r="L170" s="904"/>
      <c r="M170" s="904"/>
      <c r="N170" s="912"/>
      <c r="R170" s="137" t="s">
        <v>3613</v>
      </c>
    </row>
    <row r="171" spans="1:22" s="132" customFormat="1" x14ac:dyDescent="0.2">
      <c r="A171" s="167"/>
      <c r="B171" s="166" t="s">
        <v>225</v>
      </c>
      <c r="C171" s="904" t="s">
        <v>255</v>
      </c>
      <c r="D171" s="904"/>
      <c r="E171" s="904"/>
      <c r="F171" s="168" t="s">
        <v>31</v>
      </c>
      <c r="G171" s="168" t="s">
        <v>31</v>
      </c>
      <c r="H171" s="168" t="s">
        <v>31</v>
      </c>
      <c r="I171" s="168" t="s">
        <v>31</v>
      </c>
      <c r="J171" s="169">
        <v>7080</v>
      </c>
      <c r="K171" s="168" t="s">
        <v>3775</v>
      </c>
      <c r="L171" s="169">
        <v>6688.05</v>
      </c>
      <c r="M171" s="170" t="s">
        <v>31</v>
      </c>
      <c r="N171" s="171" t="s">
        <v>31</v>
      </c>
      <c r="S171" s="137" t="s">
        <v>255</v>
      </c>
    </row>
    <row r="172" spans="1:22" s="132" customFormat="1" x14ac:dyDescent="0.2">
      <c r="A172" s="167"/>
      <c r="B172" s="166" t="s">
        <v>31</v>
      </c>
      <c r="C172" s="904" t="s">
        <v>258</v>
      </c>
      <c r="D172" s="904"/>
      <c r="E172" s="904"/>
      <c r="F172" s="168" t="s">
        <v>241</v>
      </c>
      <c r="G172" s="168" t="s">
        <v>3816</v>
      </c>
      <c r="H172" s="168" t="s">
        <v>3775</v>
      </c>
      <c r="I172" s="168" t="s">
        <v>3817</v>
      </c>
      <c r="J172" s="169" t="s">
        <v>31</v>
      </c>
      <c r="K172" s="168" t="s">
        <v>31</v>
      </c>
      <c r="L172" s="169" t="s">
        <v>31</v>
      </c>
      <c r="M172" s="170" t="s">
        <v>31</v>
      </c>
      <c r="N172" s="171" t="s">
        <v>31</v>
      </c>
      <c r="T172" s="137" t="s">
        <v>258</v>
      </c>
    </row>
    <row r="173" spans="1:22" s="132" customFormat="1" x14ac:dyDescent="0.2">
      <c r="A173" s="167"/>
      <c r="B173" s="166" t="s">
        <v>31</v>
      </c>
      <c r="C173" s="917" t="s">
        <v>244</v>
      </c>
      <c r="D173" s="917"/>
      <c r="E173" s="917"/>
      <c r="F173" s="159" t="s">
        <v>31</v>
      </c>
      <c r="G173" s="159" t="s">
        <v>31</v>
      </c>
      <c r="H173" s="159" t="s">
        <v>31</v>
      </c>
      <c r="I173" s="159" t="s">
        <v>31</v>
      </c>
      <c r="J173" s="160">
        <v>7080</v>
      </c>
      <c r="K173" s="159" t="s">
        <v>31</v>
      </c>
      <c r="L173" s="160">
        <v>6688.05</v>
      </c>
      <c r="M173" s="161" t="s">
        <v>31</v>
      </c>
      <c r="N173" s="162" t="s">
        <v>31</v>
      </c>
      <c r="U173" s="137" t="s">
        <v>244</v>
      </c>
    </row>
    <row r="174" spans="1:22" s="132" customFormat="1" x14ac:dyDescent="0.2">
      <c r="A174" s="167"/>
      <c r="B174" s="166" t="s">
        <v>31</v>
      </c>
      <c r="C174" s="904" t="s">
        <v>245</v>
      </c>
      <c r="D174" s="904"/>
      <c r="E174" s="904"/>
      <c r="F174" s="168" t="s">
        <v>31</v>
      </c>
      <c r="G174" s="168" t="s">
        <v>31</v>
      </c>
      <c r="H174" s="168" t="s">
        <v>31</v>
      </c>
      <c r="I174" s="168" t="s">
        <v>31</v>
      </c>
      <c r="J174" s="169" t="s">
        <v>31</v>
      </c>
      <c r="K174" s="168" t="s">
        <v>31</v>
      </c>
      <c r="L174" s="169">
        <v>6688.05</v>
      </c>
      <c r="M174" s="170" t="s">
        <v>31</v>
      </c>
      <c r="N174" s="171" t="s">
        <v>31</v>
      </c>
      <c r="T174" s="137" t="s">
        <v>245</v>
      </c>
    </row>
    <row r="175" spans="1:22" s="132" customFormat="1" ht="22.5" x14ac:dyDescent="0.2">
      <c r="A175" s="167"/>
      <c r="B175" s="166" t="s">
        <v>3615</v>
      </c>
      <c r="C175" s="904" t="s">
        <v>3777</v>
      </c>
      <c r="D175" s="904"/>
      <c r="E175" s="904"/>
      <c r="F175" s="168" t="s">
        <v>144</v>
      </c>
      <c r="G175" s="168" t="s">
        <v>554</v>
      </c>
      <c r="H175" s="168" t="s">
        <v>31</v>
      </c>
      <c r="I175" s="168" t="s">
        <v>554</v>
      </c>
      <c r="J175" s="169" t="s">
        <v>31</v>
      </c>
      <c r="K175" s="168" t="s">
        <v>31</v>
      </c>
      <c r="L175" s="169">
        <v>4347.2299999999996</v>
      </c>
      <c r="M175" s="170" t="s">
        <v>31</v>
      </c>
      <c r="N175" s="171" t="s">
        <v>31</v>
      </c>
      <c r="T175" s="137" t="s">
        <v>3777</v>
      </c>
    </row>
    <row r="176" spans="1:22" s="132" customFormat="1" ht="22.5" x14ac:dyDescent="0.2">
      <c r="A176" s="167"/>
      <c r="B176" s="166" t="s">
        <v>3617</v>
      </c>
      <c r="C176" s="904" t="s">
        <v>3778</v>
      </c>
      <c r="D176" s="904"/>
      <c r="E176" s="904"/>
      <c r="F176" s="168" t="s">
        <v>144</v>
      </c>
      <c r="G176" s="168" t="s">
        <v>1390</v>
      </c>
      <c r="H176" s="168" t="s">
        <v>31</v>
      </c>
      <c r="I176" s="168" t="s">
        <v>1390</v>
      </c>
      <c r="J176" s="169" t="s">
        <v>31</v>
      </c>
      <c r="K176" s="168" t="s">
        <v>31</v>
      </c>
      <c r="L176" s="169">
        <v>2675.22</v>
      </c>
      <c r="M176" s="170" t="s">
        <v>31</v>
      </c>
      <c r="N176" s="171" t="s">
        <v>31</v>
      </c>
      <c r="T176" s="137" t="s">
        <v>3778</v>
      </c>
    </row>
    <row r="177" spans="1:25" x14ac:dyDescent="0.2">
      <c r="A177" s="172"/>
      <c r="B177" s="173"/>
      <c r="C177" s="918" t="s">
        <v>252</v>
      </c>
      <c r="D177" s="918"/>
      <c r="E177" s="918"/>
      <c r="F177" s="174" t="s">
        <v>31</v>
      </c>
      <c r="G177" s="174" t="s">
        <v>31</v>
      </c>
      <c r="H177" s="174" t="s">
        <v>31</v>
      </c>
      <c r="I177" s="174" t="s">
        <v>31</v>
      </c>
      <c r="J177" s="175" t="s">
        <v>31</v>
      </c>
      <c r="K177" s="174" t="s">
        <v>31</v>
      </c>
      <c r="L177" s="175">
        <v>13710.5</v>
      </c>
      <c r="M177" s="161" t="s">
        <v>31</v>
      </c>
      <c r="N177" s="176" t="s">
        <v>31</v>
      </c>
      <c r="O177" s="132"/>
      <c r="P177" s="132"/>
      <c r="Q177" s="132"/>
      <c r="R177" s="132"/>
      <c r="S177" s="132"/>
      <c r="T177" s="132"/>
      <c r="U177" s="132"/>
      <c r="V177" s="137" t="s">
        <v>252</v>
      </c>
      <c r="W177" s="132"/>
      <c r="X177" s="132"/>
      <c r="Y177" s="132"/>
    </row>
    <row r="178" spans="1:25" ht="1.5" customHeight="1" x14ac:dyDescent="0.2">
      <c r="A178" s="177"/>
      <c r="B178" s="173"/>
      <c r="C178" s="173"/>
      <c r="D178" s="173"/>
      <c r="E178" s="173"/>
      <c r="F178" s="177"/>
      <c r="G178" s="177"/>
      <c r="H178" s="177"/>
      <c r="I178" s="177"/>
      <c r="J178" s="178"/>
      <c r="K178" s="177"/>
      <c r="L178" s="178"/>
      <c r="M178" s="168"/>
      <c r="N178" s="178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</row>
    <row r="179" spans="1:25" ht="2.25" customHeight="1" x14ac:dyDescent="0.2"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91"/>
      <c r="M179" s="192"/>
      <c r="N179" s="193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</row>
    <row r="180" spans="1:25" x14ac:dyDescent="0.2">
      <c r="A180" s="179"/>
      <c r="B180" s="180" t="s">
        <v>31</v>
      </c>
      <c r="C180" s="918" t="s">
        <v>466</v>
      </c>
      <c r="D180" s="918"/>
      <c r="E180" s="918"/>
      <c r="F180" s="918"/>
      <c r="G180" s="918"/>
      <c r="H180" s="918"/>
      <c r="I180" s="918"/>
      <c r="J180" s="918"/>
      <c r="K180" s="918"/>
      <c r="L180" s="181" t="s">
        <v>31</v>
      </c>
      <c r="M180" s="182" t="s">
        <v>31</v>
      </c>
      <c r="N180" s="183" t="s">
        <v>31</v>
      </c>
      <c r="O180" s="132"/>
      <c r="P180" s="132"/>
      <c r="Q180" s="132"/>
      <c r="R180" s="132"/>
      <c r="S180" s="132"/>
      <c r="T180" s="132"/>
      <c r="U180" s="132"/>
      <c r="V180" s="132"/>
      <c r="W180" s="137" t="s">
        <v>466</v>
      </c>
      <c r="X180" s="132"/>
      <c r="Y180" s="132"/>
    </row>
    <row r="181" spans="1:25" x14ac:dyDescent="0.2">
      <c r="A181" s="184"/>
      <c r="B181" s="166" t="s">
        <v>31</v>
      </c>
      <c r="C181" s="904" t="s">
        <v>3720</v>
      </c>
      <c r="D181" s="904"/>
      <c r="E181" s="904"/>
      <c r="F181" s="904"/>
      <c r="G181" s="904"/>
      <c r="H181" s="904"/>
      <c r="I181" s="904"/>
      <c r="J181" s="904"/>
      <c r="K181" s="904"/>
      <c r="L181" s="185">
        <v>301423.7</v>
      </c>
      <c r="M181" s="186" t="s">
        <v>31</v>
      </c>
      <c r="N181" s="187">
        <v>5657723</v>
      </c>
      <c r="O181" s="132"/>
      <c r="P181" s="132"/>
      <c r="Q181" s="132"/>
      <c r="R181" s="132"/>
      <c r="S181" s="132"/>
      <c r="T181" s="132"/>
      <c r="U181" s="132"/>
      <c r="V181" s="132"/>
      <c r="W181" s="132"/>
      <c r="X181" s="137" t="s">
        <v>3720</v>
      </c>
      <c r="Y181" s="132"/>
    </row>
    <row r="182" spans="1:25" x14ac:dyDescent="0.2">
      <c r="A182" s="184"/>
      <c r="B182" s="166" t="s">
        <v>225</v>
      </c>
      <c r="C182" s="904" t="s">
        <v>3721</v>
      </c>
      <c r="D182" s="904"/>
      <c r="E182" s="904"/>
      <c r="F182" s="904"/>
      <c r="G182" s="904"/>
      <c r="H182" s="904"/>
      <c r="I182" s="904"/>
      <c r="J182" s="904"/>
      <c r="K182" s="904"/>
      <c r="L182" s="185">
        <v>301423.7</v>
      </c>
      <c r="M182" s="186">
        <v>18.77</v>
      </c>
      <c r="N182" s="187">
        <v>5657723</v>
      </c>
      <c r="O182" s="132"/>
      <c r="P182" s="132"/>
      <c r="Q182" s="132"/>
      <c r="R182" s="132"/>
      <c r="S182" s="132"/>
      <c r="T182" s="132"/>
      <c r="U182" s="132"/>
      <c r="V182" s="132"/>
      <c r="W182" s="132"/>
      <c r="X182" s="137" t="s">
        <v>3721</v>
      </c>
      <c r="Y182" s="132"/>
    </row>
    <row r="183" spans="1:25" x14ac:dyDescent="0.2">
      <c r="A183" s="184"/>
      <c r="B183" s="166" t="s">
        <v>31</v>
      </c>
      <c r="C183" s="904" t="s">
        <v>659</v>
      </c>
      <c r="D183" s="904"/>
      <c r="E183" s="904"/>
      <c r="F183" s="904"/>
      <c r="G183" s="904"/>
      <c r="H183" s="904"/>
      <c r="I183" s="904"/>
      <c r="J183" s="904"/>
      <c r="K183" s="904"/>
      <c r="L183" s="185" t="s">
        <v>31</v>
      </c>
      <c r="M183" s="186" t="s">
        <v>31</v>
      </c>
      <c r="N183" s="187" t="s">
        <v>31</v>
      </c>
      <c r="O183" s="132"/>
      <c r="P183" s="132"/>
      <c r="Q183" s="132"/>
      <c r="R183" s="132"/>
      <c r="S183" s="132"/>
      <c r="T183" s="132"/>
      <c r="U183" s="132"/>
      <c r="V183" s="132"/>
      <c r="W183" s="132"/>
      <c r="X183" s="137" t="s">
        <v>659</v>
      </c>
      <c r="Y183" s="132"/>
    </row>
    <row r="184" spans="1:25" x14ac:dyDescent="0.2">
      <c r="A184" s="184"/>
      <c r="B184" s="166" t="s">
        <v>31</v>
      </c>
      <c r="C184" s="904" t="s">
        <v>660</v>
      </c>
      <c r="D184" s="904"/>
      <c r="E184" s="904"/>
      <c r="F184" s="904"/>
      <c r="G184" s="904"/>
      <c r="H184" s="904"/>
      <c r="I184" s="904"/>
      <c r="J184" s="904"/>
      <c r="K184" s="904"/>
      <c r="L184" s="185">
        <v>147035.95000000001</v>
      </c>
      <c r="M184" s="186" t="s">
        <v>31</v>
      </c>
      <c r="N184" s="187" t="s">
        <v>31</v>
      </c>
      <c r="O184" s="132"/>
      <c r="P184" s="132"/>
      <c r="Q184" s="132"/>
      <c r="R184" s="132"/>
      <c r="S184" s="132"/>
      <c r="T184" s="132"/>
      <c r="U184" s="132"/>
      <c r="V184" s="132"/>
      <c r="W184" s="132"/>
      <c r="X184" s="137" t="s">
        <v>660</v>
      </c>
      <c r="Y184" s="132"/>
    </row>
    <row r="185" spans="1:25" x14ac:dyDescent="0.2">
      <c r="A185" s="184"/>
      <c r="B185" s="166" t="s">
        <v>31</v>
      </c>
      <c r="C185" s="904" t="s">
        <v>663</v>
      </c>
      <c r="D185" s="904"/>
      <c r="E185" s="904"/>
      <c r="F185" s="904"/>
      <c r="G185" s="904"/>
      <c r="H185" s="904"/>
      <c r="I185" s="904"/>
      <c r="J185" s="904"/>
      <c r="K185" s="904"/>
      <c r="L185" s="185">
        <v>95573.39</v>
      </c>
      <c r="M185" s="186" t="s">
        <v>31</v>
      </c>
      <c r="N185" s="187" t="s">
        <v>31</v>
      </c>
      <c r="O185" s="132"/>
      <c r="P185" s="132"/>
      <c r="Q185" s="132"/>
      <c r="R185" s="132"/>
      <c r="S185" s="132"/>
      <c r="T185" s="132"/>
      <c r="U185" s="132"/>
      <c r="V185" s="132"/>
      <c r="W185" s="132"/>
      <c r="X185" s="137" t="s">
        <v>663</v>
      </c>
      <c r="Y185" s="132"/>
    </row>
    <row r="186" spans="1:25" x14ac:dyDescent="0.2">
      <c r="A186" s="184"/>
      <c r="B186" s="166" t="s">
        <v>31</v>
      </c>
      <c r="C186" s="904" t="s">
        <v>664</v>
      </c>
      <c r="D186" s="904"/>
      <c r="E186" s="904"/>
      <c r="F186" s="904"/>
      <c r="G186" s="904"/>
      <c r="H186" s="904"/>
      <c r="I186" s="904"/>
      <c r="J186" s="904"/>
      <c r="K186" s="904"/>
      <c r="L186" s="185">
        <v>58814.36</v>
      </c>
      <c r="M186" s="186" t="s">
        <v>31</v>
      </c>
      <c r="N186" s="187" t="s">
        <v>31</v>
      </c>
      <c r="O186" s="132"/>
      <c r="P186" s="132"/>
      <c r="Q186" s="132"/>
      <c r="R186" s="132"/>
      <c r="S186" s="132"/>
      <c r="T186" s="132"/>
      <c r="U186" s="132"/>
      <c r="V186" s="132"/>
      <c r="W186" s="132"/>
      <c r="X186" s="137" t="s">
        <v>664</v>
      </c>
      <c r="Y186" s="132"/>
    </row>
    <row r="187" spans="1:25" x14ac:dyDescent="0.2">
      <c r="A187" s="184"/>
      <c r="B187" s="166" t="s">
        <v>31</v>
      </c>
      <c r="C187" s="904" t="s">
        <v>276</v>
      </c>
      <c r="D187" s="904"/>
      <c r="E187" s="904"/>
      <c r="F187" s="904"/>
      <c r="G187" s="904"/>
      <c r="H187" s="904"/>
      <c r="I187" s="904"/>
      <c r="J187" s="904"/>
      <c r="K187" s="904"/>
      <c r="L187" s="185">
        <v>147035.95000000001</v>
      </c>
      <c r="M187" s="186" t="s">
        <v>31</v>
      </c>
      <c r="N187" s="187" t="s">
        <v>31</v>
      </c>
      <c r="O187" s="132"/>
      <c r="P187" s="132"/>
      <c r="Q187" s="132"/>
      <c r="R187" s="132"/>
      <c r="S187" s="132"/>
      <c r="T187" s="132"/>
      <c r="U187" s="132"/>
      <c r="V187" s="132"/>
      <c r="W187" s="132"/>
      <c r="X187" s="137" t="s">
        <v>276</v>
      </c>
      <c r="Y187" s="132"/>
    </row>
    <row r="188" spans="1:25" x14ac:dyDescent="0.2">
      <c r="A188" s="184"/>
      <c r="B188" s="166" t="s">
        <v>31</v>
      </c>
      <c r="C188" s="904" t="s">
        <v>277</v>
      </c>
      <c r="D188" s="904"/>
      <c r="E188" s="904"/>
      <c r="F188" s="904"/>
      <c r="G188" s="904"/>
      <c r="H188" s="904"/>
      <c r="I188" s="904"/>
      <c r="J188" s="904"/>
      <c r="K188" s="904"/>
      <c r="L188" s="185">
        <v>95573.39</v>
      </c>
      <c r="M188" s="186" t="s">
        <v>31</v>
      </c>
      <c r="N188" s="187" t="s">
        <v>31</v>
      </c>
      <c r="O188" s="132"/>
      <c r="P188" s="132"/>
      <c r="Q188" s="132"/>
      <c r="R188" s="132"/>
      <c r="S188" s="132"/>
      <c r="T188" s="132"/>
      <c r="U188" s="132"/>
      <c r="V188" s="132"/>
      <c r="W188" s="132"/>
      <c r="X188" s="137" t="s">
        <v>277</v>
      </c>
      <c r="Y188" s="132"/>
    </row>
    <row r="189" spans="1:25" x14ac:dyDescent="0.2">
      <c r="A189" s="184"/>
      <c r="B189" s="166" t="s">
        <v>31</v>
      </c>
      <c r="C189" s="904" t="s">
        <v>278</v>
      </c>
      <c r="D189" s="904"/>
      <c r="E189" s="904"/>
      <c r="F189" s="904"/>
      <c r="G189" s="904"/>
      <c r="H189" s="904"/>
      <c r="I189" s="904"/>
      <c r="J189" s="904"/>
      <c r="K189" s="904"/>
      <c r="L189" s="185">
        <v>58814.36</v>
      </c>
      <c r="M189" s="186" t="s">
        <v>31</v>
      </c>
      <c r="N189" s="187" t="s">
        <v>31</v>
      </c>
      <c r="O189" s="132"/>
      <c r="P189" s="132"/>
      <c r="Q189" s="132"/>
      <c r="R189" s="132"/>
      <c r="S189" s="132"/>
      <c r="T189" s="132"/>
      <c r="U189" s="132"/>
      <c r="V189" s="132"/>
      <c r="W189" s="132"/>
      <c r="X189" s="137" t="s">
        <v>278</v>
      </c>
      <c r="Y189" s="132"/>
    </row>
    <row r="190" spans="1:25" x14ac:dyDescent="0.2">
      <c r="A190" s="184"/>
      <c r="B190" s="178" t="s">
        <v>31</v>
      </c>
      <c r="C190" s="919" t="s">
        <v>467</v>
      </c>
      <c r="D190" s="919"/>
      <c r="E190" s="919"/>
      <c r="F190" s="919"/>
      <c r="G190" s="919"/>
      <c r="H190" s="919"/>
      <c r="I190" s="919"/>
      <c r="J190" s="919"/>
      <c r="K190" s="919"/>
      <c r="L190" s="188">
        <v>301423.7</v>
      </c>
      <c r="M190" s="189" t="s">
        <v>31</v>
      </c>
      <c r="N190" s="194">
        <v>5657723</v>
      </c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7" t="s">
        <v>467</v>
      </c>
    </row>
    <row r="191" spans="1:25" ht="1.5" customHeight="1" x14ac:dyDescent="0.2">
      <c r="B191" s="178"/>
      <c r="C191" s="173"/>
      <c r="D191" s="173"/>
      <c r="E191" s="173"/>
      <c r="F191" s="173"/>
      <c r="G191" s="173"/>
      <c r="H191" s="173"/>
      <c r="I191" s="173"/>
      <c r="J191" s="173"/>
      <c r="K191" s="173"/>
      <c r="L191" s="188"/>
      <c r="M191" s="189"/>
      <c r="N191" s="195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</row>
    <row r="192" spans="1:25" ht="53.25" customHeight="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196"/>
      <c r="N192" s="196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</row>
    <row r="193" spans="2:12" s="132" customFormat="1" x14ac:dyDescent="0.2">
      <c r="B193" s="197" t="s">
        <v>468</v>
      </c>
      <c r="C193" s="923" t="s">
        <v>31</v>
      </c>
      <c r="D193" s="923"/>
      <c r="E193" s="923"/>
      <c r="F193" s="923"/>
      <c r="G193" s="923"/>
      <c r="H193" s="923"/>
      <c r="I193" s="923"/>
      <c r="J193" s="923"/>
      <c r="K193" s="923"/>
      <c r="L193" s="923"/>
    </row>
    <row r="194" spans="2:12" s="132" customFormat="1" ht="13.5" customHeight="1" x14ac:dyDescent="0.2">
      <c r="B194" s="133"/>
      <c r="C194" s="924" t="s">
        <v>11</v>
      </c>
      <c r="D194" s="924"/>
      <c r="E194" s="924"/>
      <c r="F194" s="924"/>
      <c r="G194" s="924"/>
      <c r="H194" s="924"/>
      <c r="I194" s="924"/>
      <c r="J194" s="924"/>
      <c r="K194" s="924"/>
      <c r="L194" s="924"/>
    </row>
    <row r="195" spans="2:12" s="132" customFormat="1" ht="12.75" customHeight="1" x14ac:dyDescent="0.2">
      <c r="B195" s="197" t="s">
        <v>469</v>
      </c>
      <c r="C195" s="923" t="s">
        <v>31</v>
      </c>
      <c r="D195" s="923"/>
      <c r="E195" s="923"/>
      <c r="F195" s="923"/>
      <c r="G195" s="923"/>
      <c r="H195" s="923"/>
      <c r="I195" s="923"/>
      <c r="J195" s="923"/>
      <c r="K195" s="923"/>
      <c r="L195" s="923"/>
    </row>
    <row r="196" spans="2:12" s="132" customFormat="1" ht="13.5" customHeight="1" x14ac:dyDescent="0.2">
      <c r="C196" s="924" t="s">
        <v>11</v>
      </c>
      <c r="D196" s="924"/>
      <c r="E196" s="924"/>
      <c r="F196" s="924"/>
      <c r="G196" s="924"/>
      <c r="H196" s="924"/>
      <c r="I196" s="924"/>
      <c r="J196" s="924"/>
      <c r="K196" s="924"/>
      <c r="L196" s="924"/>
    </row>
    <row r="210" s="132" customFormat="1" x14ac:dyDescent="0.2"/>
  </sheetData>
  <mergeCells count="182">
    <mergeCell ref="C193:L193"/>
    <mergeCell ref="C194:L194"/>
    <mergeCell ref="C195:L195"/>
    <mergeCell ref="C196:L196"/>
    <mergeCell ref="C185:K185"/>
    <mergeCell ref="C186:K186"/>
    <mergeCell ref="C187:K187"/>
    <mergeCell ref="C188:K188"/>
    <mergeCell ref="C189:K189"/>
    <mergeCell ref="C190:K190"/>
    <mergeCell ref="C177:E177"/>
    <mergeCell ref="C180:K180"/>
    <mergeCell ref="C181:K181"/>
    <mergeCell ref="C182:K182"/>
    <mergeCell ref="C183:K183"/>
    <mergeCell ref="C184:K184"/>
    <mergeCell ref="C171:E171"/>
    <mergeCell ref="C172:E172"/>
    <mergeCell ref="C173:E173"/>
    <mergeCell ref="C174:E174"/>
    <mergeCell ref="C175:E175"/>
    <mergeCell ref="C176:E176"/>
    <mergeCell ref="C165:E165"/>
    <mergeCell ref="C166:E166"/>
    <mergeCell ref="C167:N167"/>
    <mergeCell ref="C168:N168"/>
    <mergeCell ref="C169:N169"/>
    <mergeCell ref="C170:N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N155"/>
    <mergeCell ref="C156:N156"/>
    <mergeCell ref="C157:N157"/>
    <mergeCell ref="C158:N158"/>
    <mergeCell ref="C147:E147"/>
    <mergeCell ref="C148:E148"/>
    <mergeCell ref="C149:E149"/>
    <mergeCell ref="C150:E150"/>
    <mergeCell ref="C151:E151"/>
    <mergeCell ref="C152:E152"/>
    <mergeCell ref="C141:E141"/>
    <mergeCell ref="C142:N142"/>
    <mergeCell ref="C143:N143"/>
    <mergeCell ref="C144:N144"/>
    <mergeCell ref="C145:N145"/>
    <mergeCell ref="C146:N146"/>
    <mergeCell ref="C135:E135"/>
    <mergeCell ref="C136:E136"/>
    <mergeCell ref="C137:E137"/>
    <mergeCell ref="C138:E138"/>
    <mergeCell ref="C139:E139"/>
    <mergeCell ref="C140:E140"/>
    <mergeCell ref="C129:E129"/>
    <mergeCell ref="C130:N130"/>
    <mergeCell ref="C131:N131"/>
    <mergeCell ref="C132:N132"/>
    <mergeCell ref="C133:N133"/>
    <mergeCell ref="C134:E134"/>
    <mergeCell ref="C123:E123"/>
    <mergeCell ref="C124:E124"/>
    <mergeCell ref="C125:E125"/>
    <mergeCell ref="C126:E126"/>
    <mergeCell ref="C127:E127"/>
    <mergeCell ref="C128:E128"/>
    <mergeCell ref="C117:E117"/>
    <mergeCell ref="C118:N118"/>
    <mergeCell ref="C119:N119"/>
    <mergeCell ref="C120:N120"/>
    <mergeCell ref="C121:N121"/>
    <mergeCell ref="C122:E122"/>
    <mergeCell ref="C111:E111"/>
    <mergeCell ref="C112:E112"/>
    <mergeCell ref="C113:E113"/>
    <mergeCell ref="C114:E114"/>
    <mergeCell ref="C115:E115"/>
    <mergeCell ref="C116:E116"/>
    <mergeCell ref="C105:N105"/>
    <mergeCell ref="C106:N106"/>
    <mergeCell ref="C107:N107"/>
    <mergeCell ref="C108:N108"/>
    <mergeCell ref="C109:N109"/>
    <mergeCell ref="C110:E110"/>
    <mergeCell ref="C99:E99"/>
    <mergeCell ref="C100:E100"/>
    <mergeCell ref="C101:E101"/>
    <mergeCell ref="C102:E102"/>
    <mergeCell ref="C103:E103"/>
    <mergeCell ref="C104:E104"/>
    <mergeCell ref="C93:N93"/>
    <mergeCell ref="C94:N94"/>
    <mergeCell ref="C95:N95"/>
    <mergeCell ref="C96:N96"/>
    <mergeCell ref="C97:E97"/>
    <mergeCell ref="C98:E98"/>
    <mergeCell ref="C87:E87"/>
    <mergeCell ref="C88:E88"/>
    <mergeCell ref="C89:E89"/>
    <mergeCell ref="C90:E90"/>
    <mergeCell ref="C91:E91"/>
    <mergeCell ref="C92:E92"/>
    <mergeCell ref="C81:N81"/>
    <mergeCell ref="C82:N82"/>
    <mergeCell ref="C83:N83"/>
    <mergeCell ref="C84:N84"/>
    <mergeCell ref="C85:E85"/>
    <mergeCell ref="C86:E86"/>
    <mergeCell ref="C75:E75"/>
    <mergeCell ref="C76:E76"/>
    <mergeCell ref="C77:E77"/>
    <mergeCell ref="C78:E78"/>
    <mergeCell ref="C79:E79"/>
    <mergeCell ref="C80:E80"/>
    <mergeCell ref="C69:N69"/>
    <mergeCell ref="C70:N70"/>
    <mergeCell ref="C71:N71"/>
    <mergeCell ref="C72:N72"/>
    <mergeCell ref="C73:E73"/>
    <mergeCell ref="C74:E74"/>
    <mergeCell ref="C63:E63"/>
    <mergeCell ref="C64:E64"/>
    <mergeCell ref="C65:E65"/>
    <mergeCell ref="C66:E66"/>
    <mergeCell ref="C67:E67"/>
    <mergeCell ref="C68:E68"/>
    <mergeCell ref="C57:N57"/>
    <mergeCell ref="C58:N58"/>
    <mergeCell ref="C59:N59"/>
    <mergeCell ref="C60:N60"/>
    <mergeCell ref="C61:E61"/>
    <mergeCell ref="C62:E62"/>
    <mergeCell ref="C51:E51"/>
    <mergeCell ref="C52:E52"/>
    <mergeCell ref="C53:E53"/>
    <mergeCell ref="C54:E54"/>
    <mergeCell ref="C55:E55"/>
    <mergeCell ref="C56:E56"/>
    <mergeCell ref="C45:N45"/>
    <mergeCell ref="C46:N46"/>
    <mergeCell ref="C47:N47"/>
    <mergeCell ref="C48:N48"/>
    <mergeCell ref="C49:E49"/>
    <mergeCell ref="C50:E50"/>
    <mergeCell ref="C39:E39"/>
    <mergeCell ref="C40:E40"/>
    <mergeCell ref="C41:E41"/>
    <mergeCell ref="C42:E42"/>
    <mergeCell ref="C43:E43"/>
    <mergeCell ref="C44:E44"/>
    <mergeCell ref="C35:N35"/>
    <mergeCell ref="C36:N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09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Y17"/>
  <sheetViews>
    <sheetView view="pageBreakPreview" zoomScale="80" zoomScaleSheetLayoutView="80" workbookViewId="0">
      <selection activeCell="L18" sqref="L18"/>
    </sheetView>
  </sheetViews>
  <sheetFormatPr defaultRowHeight="15.75" x14ac:dyDescent="0.25"/>
  <cols>
    <col min="1" max="1" width="4.85546875" style="125" customWidth="1"/>
    <col min="2" max="2" width="45.140625" style="125" customWidth="1"/>
    <col min="3" max="3" width="37.7109375" style="131" customWidth="1"/>
    <col min="4" max="4" width="9.140625" style="125"/>
    <col min="5" max="5" width="5" style="125" customWidth="1"/>
    <col min="6" max="6" width="9.140625" style="125"/>
    <col min="7" max="7" width="25.7109375" style="126" customWidth="1"/>
    <col min="8" max="8" width="16.28515625" style="126" customWidth="1"/>
    <col min="9" max="9" width="9.28515625" style="126" bestFit="1" customWidth="1"/>
    <col min="10" max="10" width="16.42578125" style="126" customWidth="1"/>
    <col min="11" max="12" width="9.140625" style="125"/>
    <col min="13" max="13" width="26.28515625" style="125" customWidth="1"/>
    <col min="14" max="14" width="11.5703125" style="125" customWidth="1"/>
    <col min="15" max="15" width="16" style="125" customWidth="1"/>
    <col min="16" max="16" width="29.85546875" style="125" customWidth="1"/>
    <col min="17" max="17" width="17.28515625" style="125" customWidth="1"/>
    <col min="18" max="18" width="7.7109375" style="125" customWidth="1"/>
    <col min="19" max="19" width="9.140625" style="84"/>
    <col min="20" max="20" width="31.140625" style="85" customWidth="1"/>
    <col min="21" max="21" width="10.28515625" style="85" bestFit="1" customWidth="1"/>
    <col min="22" max="23" width="9.140625" style="85"/>
    <col min="24" max="25" width="9.140625" style="86"/>
    <col min="26" max="16384" width="9.140625" style="87"/>
  </cols>
  <sheetData>
    <row r="2" spans="1:25" x14ac:dyDescent="0.25">
      <c r="A2" s="892" t="s">
        <v>3822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  <c r="Q2" s="892"/>
      <c r="R2" s="892"/>
    </row>
    <row r="3" spans="1:25" x14ac:dyDescent="0.25">
      <c r="A3" s="892" t="s">
        <v>3823</v>
      </c>
      <c r="B3" s="892"/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  <c r="P3" s="892"/>
      <c r="Q3" s="892"/>
      <c r="R3" s="892"/>
    </row>
    <row r="5" spans="1:25" x14ac:dyDescent="0.25">
      <c r="A5" s="893" t="s">
        <v>23</v>
      </c>
      <c r="B5" s="893"/>
      <c r="C5" s="893"/>
      <c r="D5" s="893"/>
      <c r="E5" s="893"/>
      <c r="F5" s="893"/>
      <c r="G5" s="893"/>
      <c r="H5" s="893"/>
      <c r="I5" s="893"/>
      <c r="J5" s="893"/>
      <c r="K5" s="893"/>
      <c r="L5" s="893"/>
      <c r="M5" s="893"/>
      <c r="N5" s="893"/>
      <c r="O5" s="893"/>
      <c r="P5" s="893"/>
      <c r="Q5" s="893"/>
      <c r="R5" s="893"/>
    </row>
    <row r="6" spans="1:25" x14ac:dyDescent="0.25">
      <c r="A6" s="894" t="s">
        <v>159</v>
      </c>
      <c r="B6" s="894"/>
      <c r="C6" s="894"/>
      <c r="D6" s="894"/>
      <c r="E6" s="894"/>
      <c r="F6" s="894"/>
      <c r="G6" s="894"/>
      <c r="H6" s="894"/>
      <c r="I6" s="894"/>
      <c r="J6" s="894"/>
      <c r="K6" s="894"/>
      <c r="L6" s="894"/>
      <c r="M6" s="894"/>
      <c r="N6" s="894"/>
      <c r="O6" s="894"/>
      <c r="P6" s="894"/>
      <c r="Q6" s="894"/>
      <c r="R6" s="894"/>
    </row>
    <row r="8" spans="1:25" s="94" customFormat="1" ht="164.25" customHeight="1" x14ac:dyDescent="0.2">
      <c r="A8" s="88" t="s">
        <v>4</v>
      </c>
      <c r="B8" s="88" t="s">
        <v>160</v>
      </c>
      <c r="C8" s="89" t="s">
        <v>161</v>
      </c>
      <c r="D8" s="88" t="s">
        <v>162</v>
      </c>
      <c r="E8" s="88" t="s">
        <v>163</v>
      </c>
      <c r="F8" s="88" t="s">
        <v>164</v>
      </c>
      <c r="G8" s="90" t="s">
        <v>165</v>
      </c>
      <c r="H8" s="90" t="s">
        <v>166</v>
      </c>
      <c r="I8" s="90" t="s">
        <v>167</v>
      </c>
      <c r="J8" s="90" t="s">
        <v>168</v>
      </c>
      <c r="K8" s="88" t="s">
        <v>169</v>
      </c>
      <c r="L8" s="88" t="s">
        <v>170</v>
      </c>
      <c r="M8" s="88" t="s">
        <v>171</v>
      </c>
      <c r="N8" s="88" t="s">
        <v>172</v>
      </c>
      <c r="O8" s="88" t="s">
        <v>173</v>
      </c>
      <c r="P8" s="88" t="s">
        <v>174</v>
      </c>
      <c r="Q8" s="88" t="s">
        <v>175</v>
      </c>
      <c r="R8" s="88" t="s">
        <v>176</v>
      </c>
      <c r="S8" s="91"/>
      <c r="T8" s="92"/>
      <c r="U8" s="92"/>
      <c r="V8" s="93"/>
      <c r="W8" s="92"/>
      <c r="X8" s="92"/>
      <c r="Y8" s="92"/>
    </row>
    <row r="9" spans="1:25" ht="16.5" thickBot="1" x14ac:dyDescent="0.3">
      <c r="A9" s="300">
        <v>1</v>
      </c>
      <c r="B9" s="300">
        <v>2</v>
      </c>
      <c r="C9" s="301">
        <v>3</v>
      </c>
      <c r="D9" s="300">
        <v>4</v>
      </c>
      <c r="E9" s="300">
        <v>5</v>
      </c>
      <c r="F9" s="300">
        <v>6</v>
      </c>
      <c r="G9" s="302">
        <v>7</v>
      </c>
      <c r="H9" s="302">
        <v>8</v>
      </c>
      <c r="I9" s="302">
        <v>9</v>
      </c>
      <c r="J9" s="302">
        <v>10</v>
      </c>
      <c r="K9" s="300">
        <v>11</v>
      </c>
      <c r="L9" s="300">
        <v>12</v>
      </c>
      <c r="M9" s="300">
        <v>13</v>
      </c>
      <c r="N9" s="300">
        <v>14</v>
      </c>
      <c r="O9" s="300">
        <v>15</v>
      </c>
      <c r="P9" s="300">
        <v>16</v>
      </c>
      <c r="Q9" s="300">
        <v>17</v>
      </c>
      <c r="R9" s="300">
        <v>18</v>
      </c>
    </row>
    <row r="10" spans="1:25" x14ac:dyDescent="0.25">
      <c r="A10" s="895">
        <v>1</v>
      </c>
      <c r="B10" s="101"/>
      <c r="C10" s="898" t="s">
        <v>3824</v>
      </c>
      <c r="D10" s="101"/>
      <c r="E10" s="901" t="s">
        <v>178</v>
      </c>
      <c r="F10" s="102" t="s">
        <v>178</v>
      </c>
      <c r="G10" s="103"/>
      <c r="H10" s="103">
        <v>775000</v>
      </c>
      <c r="I10" s="103"/>
      <c r="J10" s="104">
        <f t="shared" ref="J10" si="0">H10</f>
        <v>775000</v>
      </c>
      <c r="K10" s="105">
        <v>2020</v>
      </c>
      <c r="L10" s="105">
        <v>4</v>
      </c>
      <c r="M10" s="101" t="s">
        <v>182</v>
      </c>
      <c r="N10" s="106">
        <v>502701001</v>
      </c>
      <c r="O10" s="105">
        <v>7722571920</v>
      </c>
      <c r="P10" s="107"/>
      <c r="Q10" s="101" t="s">
        <v>181</v>
      </c>
      <c r="R10" s="108">
        <v>1</v>
      </c>
      <c r="S10" s="109"/>
      <c r="T10" s="87"/>
      <c r="U10" s="87"/>
      <c r="V10" s="87"/>
      <c r="W10" s="87"/>
      <c r="X10" s="87"/>
      <c r="Y10" s="87"/>
    </row>
    <row r="11" spans="1:25" x14ac:dyDescent="0.25">
      <c r="A11" s="896"/>
      <c r="B11" s="110"/>
      <c r="C11" s="899"/>
      <c r="D11" s="110"/>
      <c r="E11" s="902"/>
      <c r="F11" s="111" t="s">
        <v>178</v>
      </c>
      <c r="G11" s="112"/>
      <c r="H11" s="112">
        <v>800000</v>
      </c>
      <c r="I11" s="112"/>
      <c r="J11" s="303">
        <f>H11</f>
        <v>800000</v>
      </c>
      <c r="K11" s="304">
        <v>2020</v>
      </c>
      <c r="L11" s="304">
        <v>4</v>
      </c>
      <c r="M11" s="110" t="s">
        <v>179</v>
      </c>
      <c r="N11" s="305">
        <v>772301001</v>
      </c>
      <c r="O11" s="304">
        <v>9723085620</v>
      </c>
      <c r="P11" s="306" t="s">
        <v>180</v>
      </c>
      <c r="Q11" s="110" t="s">
        <v>181</v>
      </c>
      <c r="R11" s="307">
        <v>1</v>
      </c>
      <c r="S11" s="109"/>
      <c r="T11" s="87"/>
      <c r="U11" s="87"/>
      <c r="V11" s="87"/>
      <c r="W11" s="87"/>
      <c r="X11" s="87"/>
      <c r="Y11" s="87"/>
    </row>
    <row r="12" spans="1:25" ht="51.75" thickBot="1" x14ac:dyDescent="0.3">
      <c r="A12" s="897"/>
      <c r="B12" s="119"/>
      <c r="C12" s="900"/>
      <c r="D12" s="119"/>
      <c r="E12" s="903"/>
      <c r="F12" s="120" t="s">
        <v>178</v>
      </c>
      <c r="G12" s="121"/>
      <c r="H12" s="121">
        <v>850000</v>
      </c>
      <c r="I12" s="121"/>
      <c r="J12" s="308">
        <f>H12</f>
        <v>850000</v>
      </c>
      <c r="K12" s="122">
        <v>2020</v>
      </c>
      <c r="L12" s="122">
        <v>4</v>
      </c>
      <c r="M12" s="119" t="s">
        <v>183</v>
      </c>
      <c r="N12" s="122"/>
      <c r="O12" s="122">
        <v>7701642954</v>
      </c>
      <c r="P12" s="123"/>
      <c r="Q12" s="119" t="s">
        <v>181</v>
      </c>
      <c r="R12" s="124">
        <v>1</v>
      </c>
      <c r="S12" s="109"/>
      <c r="T12" s="87"/>
      <c r="U12" s="87"/>
      <c r="V12" s="87"/>
      <c r="W12" s="87"/>
      <c r="X12" s="87"/>
      <c r="Y12" s="87"/>
    </row>
    <row r="14" spans="1:25" ht="20.25" customHeight="1" x14ac:dyDescent="0.25">
      <c r="C14" s="889" t="s">
        <v>184</v>
      </c>
      <c r="D14" s="889"/>
      <c r="E14" s="889"/>
      <c r="F14" s="889"/>
      <c r="G14" s="889"/>
    </row>
    <row r="16" spans="1:25" ht="57" x14ac:dyDescent="0.25">
      <c r="C16" s="127" t="s">
        <v>185</v>
      </c>
      <c r="D16" s="127"/>
      <c r="E16" s="128" t="s">
        <v>186</v>
      </c>
      <c r="F16" s="890">
        <v>775000</v>
      </c>
      <c r="G16" s="890"/>
    </row>
    <row r="17" spans="3:7" ht="57" x14ac:dyDescent="0.25">
      <c r="C17" s="129" t="s">
        <v>187</v>
      </c>
      <c r="D17" s="130" t="s">
        <v>188</v>
      </c>
      <c r="E17" s="130" t="s">
        <v>186</v>
      </c>
      <c r="F17" s="891">
        <f>F16/11.91</f>
        <v>65071.37</v>
      </c>
      <c r="G17" s="891"/>
    </row>
  </sheetData>
  <mergeCells count="10">
    <mergeCell ref="C14:G14"/>
    <mergeCell ref="F16:G16"/>
    <mergeCell ref="F17:G17"/>
    <mergeCell ref="A2:R2"/>
    <mergeCell ref="A3:R3"/>
    <mergeCell ref="A5:R5"/>
    <mergeCell ref="A6:R6"/>
    <mergeCell ref="A10:A12"/>
    <mergeCell ref="C10:C12"/>
    <mergeCell ref="E10:E12"/>
  </mergeCells>
  <hyperlinks>
    <hyperlink ref="P11" r:id="rId1"/>
  </hyperlinks>
  <pageMargins left="0.39370078740157483" right="0.39370078740157483" top="0.78740157480314965" bottom="0.39370078740157483" header="0.59055118110236227" footer="0.31496062992125984"/>
  <pageSetup paperSize="9" scale="46" fitToHeight="0" orientation="landscape" r:id="rId2"/>
  <headerFooter>
    <oddFooter>&amp;R&amp;P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P39"/>
  <sheetViews>
    <sheetView view="pageBreakPreview" topLeftCell="A29" zoomScaleNormal="70" zoomScaleSheetLayoutView="100" workbookViewId="0">
      <selection activeCell="K20" sqref="K20"/>
    </sheetView>
  </sheetViews>
  <sheetFormatPr defaultColWidth="9.140625" defaultRowHeight="12.75" x14ac:dyDescent="0.2"/>
  <cols>
    <col min="1" max="1" width="4.5703125" style="309" customWidth="1"/>
    <col min="2" max="2" width="65.140625" style="309" customWidth="1"/>
    <col min="3" max="3" width="11.7109375" style="309" customWidth="1"/>
    <col min="4" max="4" width="8.85546875" style="310" customWidth="1"/>
    <col min="5" max="5" width="20.28515625" style="311" customWidth="1"/>
    <col min="6" max="6" width="16" style="309" customWidth="1"/>
    <col min="7" max="7" width="7.7109375" style="309" customWidth="1"/>
    <col min="8" max="10" width="7.7109375" style="310" customWidth="1"/>
    <col min="11" max="11" width="12.28515625" style="310" customWidth="1"/>
    <col min="12" max="12" width="20" style="312" customWidth="1"/>
    <col min="13" max="13" width="2.7109375" style="309" customWidth="1"/>
    <col min="14" max="14" width="2.42578125" style="309" customWidth="1"/>
    <col min="15" max="15" width="2.140625" style="309" customWidth="1"/>
    <col min="16" max="16" width="1.42578125" style="309" customWidth="1"/>
    <col min="17" max="16384" width="9.140625" style="309"/>
  </cols>
  <sheetData>
    <row r="1" spans="1:14" ht="12.75" hidden="1" customHeight="1" x14ac:dyDescent="0.2"/>
    <row r="2" spans="1:14" ht="19.149999999999999" customHeight="1" x14ac:dyDescent="0.25">
      <c r="A2" s="954" t="s">
        <v>3825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313"/>
    </row>
    <row r="3" spans="1:14" ht="21.75" customHeight="1" x14ac:dyDescent="0.25">
      <c r="A3" s="954" t="s">
        <v>3826</v>
      </c>
      <c r="B3" s="954"/>
      <c r="C3" s="954"/>
      <c r="D3" s="954"/>
      <c r="E3" s="954"/>
      <c r="F3" s="954"/>
      <c r="G3" s="954"/>
      <c r="H3" s="954"/>
      <c r="I3" s="954"/>
      <c r="J3" s="954"/>
      <c r="K3" s="954"/>
      <c r="L3" s="954"/>
      <c r="M3" s="313"/>
    </row>
    <row r="4" spans="1:14" ht="33.75" customHeight="1" x14ac:dyDescent="0.25">
      <c r="A4" s="955" t="s">
        <v>3827</v>
      </c>
      <c r="B4" s="956"/>
      <c r="C4" s="956"/>
      <c r="D4" s="956"/>
      <c r="E4" s="956"/>
      <c r="F4" s="956"/>
      <c r="G4" s="956"/>
      <c r="H4" s="956"/>
      <c r="I4" s="956"/>
      <c r="J4" s="956"/>
      <c r="K4" s="956"/>
      <c r="L4" s="956"/>
      <c r="M4" s="313"/>
    </row>
    <row r="5" spans="1:14" s="315" customFormat="1" ht="13.5" customHeight="1" x14ac:dyDescent="0.2">
      <c r="A5" s="957" t="s">
        <v>3828</v>
      </c>
      <c r="B5" s="958"/>
      <c r="C5" s="958"/>
      <c r="D5" s="958"/>
      <c r="E5" s="958"/>
      <c r="F5" s="958"/>
      <c r="G5" s="958"/>
      <c r="H5" s="958"/>
      <c r="I5" s="958"/>
      <c r="J5" s="958"/>
      <c r="K5" s="958"/>
      <c r="L5" s="314"/>
    </row>
    <row r="6" spans="1:14" s="315" customFormat="1" ht="18" customHeight="1" x14ac:dyDescent="0.2">
      <c r="A6" s="959" t="s">
        <v>3829</v>
      </c>
      <c r="B6" s="959"/>
      <c r="C6" s="959"/>
      <c r="D6" s="959"/>
      <c r="E6" s="959"/>
      <c r="F6" s="959"/>
      <c r="G6" s="959"/>
      <c r="H6" s="959"/>
      <c r="I6" s="959"/>
      <c r="J6" s="959"/>
      <c r="K6" s="959"/>
      <c r="L6" s="960"/>
      <c r="M6" s="316"/>
    </row>
    <row r="7" spans="1:14" ht="15.75" x14ac:dyDescent="0.25">
      <c r="A7" s="317" t="s">
        <v>3830</v>
      </c>
      <c r="B7" s="317"/>
      <c r="C7" s="317"/>
      <c r="D7" s="318"/>
      <c r="E7" s="319"/>
      <c r="F7" s="317"/>
      <c r="G7" s="317"/>
      <c r="H7" s="318"/>
      <c r="I7" s="318"/>
      <c r="J7" s="318"/>
      <c r="K7" s="318"/>
      <c r="L7" s="320"/>
      <c r="M7" s="313"/>
    </row>
    <row r="8" spans="1:14" x14ac:dyDescent="0.2">
      <c r="A8" s="952" t="s">
        <v>3831</v>
      </c>
      <c r="B8" s="952" t="s">
        <v>3832</v>
      </c>
      <c r="C8" s="952" t="s">
        <v>216</v>
      </c>
      <c r="D8" s="952" t="s">
        <v>120</v>
      </c>
      <c r="E8" s="952" t="s">
        <v>121</v>
      </c>
      <c r="F8" s="952" t="s">
        <v>3833</v>
      </c>
      <c r="G8" s="952"/>
      <c r="H8" s="952"/>
      <c r="I8" s="952"/>
      <c r="J8" s="952"/>
      <c r="K8" s="953"/>
      <c r="L8" s="952" t="s">
        <v>3834</v>
      </c>
    </row>
    <row r="9" spans="1:14" ht="26.25" customHeight="1" x14ac:dyDescent="0.2">
      <c r="A9" s="953"/>
      <c r="B9" s="953"/>
      <c r="C9" s="953"/>
      <c r="D9" s="953"/>
      <c r="E9" s="953"/>
      <c r="F9" s="321" t="s">
        <v>3835</v>
      </c>
      <c r="G9" s="321" t="s">
        <v>3836</v>
      </c>
      <c r="H9" s="321" t="s">
        <v>3836</v>
      </c>
      <c r="I9" s="321" t="s">
        <v>3836</v>
      </c>
      <c r="J9" s="321" t="s">
        <v>3837</v>
      </c>
      <c r="K9" s="321" t="s">
        <v>3838</v>
      </c>
      <c r="L9" s="953"/>
    </row>
    <row r="10" spans="1:14" ht="13.5" x14ac:dyDescent="0.25">
      <c r="A10" s="322" t="s">
        <v>3839</v>
      </c>
      <c r="B10" s="323"/>
      <c r="C10" s="323"/>
      <c r="D10" s="324"/>
      <c r="E10" s="325"/>
      <c r="F10" s="325"/>
      <c r="G10" s="325"/>
      <c r="H10" s="325"/>
      <c r="I10" s="325"/>
      <c r="J10" s="325"/>
      <c r="K10" s="321"/>
      <c r="L10" s="326"/>
    </row>
    <row r="11" spans="1:14" ht="39.950000000000003" customHeight="1" x14ac:dyDescent="0.2">
      <c r="A11" s="327">
        <v>1</v>
      </c>
      <c r="B11" s="328" t="s">
        <v>3840</v>
      </c>
      <c r="C11" s="329" t="s">
        <v>128</v>
      </c>
      <c r="D11" s="321">
        <v>6</v>
      </c>
      <c r="E11" s="329" t="s">
        <v>3841</v>
      </c>
      <c r="F11" s="329">
        <v>2965</v>
      </c>
      <c r="G11" s="329">
        <v>1.1000000000000001</v>
      </c>
      <c r="H11" s="330"/>
      <c r="I11" s="329"/>
      <c r="J11" s="329"/>
      <c r="K11" s="321">
        <f t="shared" ref="K11:K13" si="0">D11</f>
        <v>6</v>
      </c>
      <c r="L11" s="331">
        <f>G11*F11*D11</f>
        <v>19569</v>
      </c>
      <c r="M11" s="332"/>
      <c r="N11" s="333"/>
    </row>
    <row r="12" spans="1:14" ht="39.950000000000003" customHeight="1" x14ac:dyDescent="0.2">
      <c r="A12" s="327">
        <v>2</v>
      </c>
      <c r="B12" s="328" t="s">
        <v>3842</v>
      </c>
      <c r="C12" s="329" t="s">
        <v>128</v>
      </c>
      <c r="D12" s="321">
        <v>44</v>
      </c>
      <c r="E12" s="329" t="s">
        <v>3843</v>
      </c>
      <c r="F12" s="329">
        <v>1076</v>
      </c>
      <c r="G12" s="329">
        <v>1.1000000000000001</v>
      </c>
      <c r="H12" s="324"/>
      <c r="I12" s="329"/>
      <c r="J12" s="329"/>
      <c r="K12" s="321">
        <f t="shared" si="0"/>
        <v>44</v>
      </c>
      <c r="L12" s="331">
        <f>G12*F12*D12</f>
        <v>52078.400000000001</v>
      </c>
      <c r="M12" s="332"/>
      <c r="N12" s="333"/>
    </row>
    <row r="13" spans="1:14" ht="45" customHeight="1" x14ac:dyDescent="0.2">
      <c r="A13" s="327">
        <v>3</v>
      </c>
      <c r="B13" s="328" t="s">
        <v>3844</v>
      </c>
      <c r="C13" s="329" t="s">
        <v>3845</v>
      </c>
      <c r="D13" s="321">
        <v>176</v>
      </c>
      <c r="E13" s="329" t="s">
        <v>3846</v>
      </c>
      <c r="F13" s="329">
        <v>1092</v>
      </c>
      <c r="G13" s="329"/>
      <c r="H13" s="324"/>
      <c r="I13" s="329"/>
      <c r="J13" s="329"/>
      <c r="K13" s="321">
        <f t="shared" si="0"/>
        <v>176</v>
      </c>
      <c r="L13" s="331">
        <f>F13*D13</f>
        <v>192192</v>
      </c>
      <c r="M13" s="332"/>
      <c r="N13" s="333"/>
    </row>
    <row r="14" spans="1:14" ht="18.75" customHeight="1" x14ac:dyDescent="0.2">
      <c r="A14" s="334"/>
      <c r="B14" s="335" t="s">
        <v>3847</v>
      </c>
      <c r="C14" s="335"/>
      <c r="D14" s="336"/>
      <c r="E14" s="321"/>
      <c r="F14" s="321"/>
      <c r="G14" s="321"/>
      <c r="H14" s="321"/>
      <c r="I14" s="321"/>
      <c r="J14" s="321"/>
      <c r="K14" s="321"/>
      <c r="L14" s="337">
        <f>SUM(L11:L13)</f>
        <v>263839.40000000002</v>
      </c>
    </row>
    <row r="15" spans="1:14" ht="31.5" customHeight="1" x14ac:dyDescent="0.2">
      <c r="A15" s="334"/>
      <c r="B15" s="338" t="s">
        <v>3848</v>
      </c>
      <c r="C15" s="339" t="s">
        <v>144</v>
      </c>
      <c r="D15" s="336"/>
      <c r="E15" s="340" t="s">
        <v>3849</v>
      </c>
      <c r="F15" s="341">
        <f>L14</f>
        <v>263839.40000000002</v>
      </c>
      <c r="G15" s="321"/>
      <c r="H15" s="321"/>
      <c r="I15" s="321"/>
      <c r="J15" s="321"/>
      <c r="K15" s="342">
        <v>0.15</v>
      </c>
      <c r="L15" s="343">
        <f>F15*K15</f>
        <v>39575.910000000003</v>
      </c>
    </row>
    <row r="16" spans="1:14" ht="16.5" customHeight="1" x14ac:dyDescent="0.2">
      <c r="A16" s="327"/>
      <c r="B16" s="338" t="s">
        <v>3850</v>
      </c>
      <c r="C16" s="339" t="s">
        <v>144</v>
      </c>
      <c r="D16" s="344"/>
      <c r="E16" s="340" t="s">
        <v>3851</v>
      </c>
      <c r="F16" s="341">
        <f>F15+L15</f>
        <v>303415.31</v>
      </c>
      <c r="G16" s="321">
        <v>0.5</v>
      </c>
      <c r="H16" s="321"/>
      <c r="I16" s="321"/>
      <c r="J16" s="321"/>
      <c r="K16" s="342">
        <v>0.3</v>
      </c>
      <c r="L16" s="343">
        <f>F16*K16*G16</f>
        <v>45512.3</v>
      </c>
    </row>
    <row r="17" spans="1:16" x14ac:dyDescent="0.2">
      <c r="A17" s="334"/>
      <c r="B17" s="335" t="s">
        <v>3852</v>
      </c>
      <c r="C17" s="335"/>
      <c r="D17" s="336"/>
      <c r="E17" s="321"/>
      <c r="F17" s="321"/>
      <c r="G17" s="321"/>
      <c r="H17" s="321"/>
      <c r="I17" s="321"/>
      <c r="J17" s="321"/>
      <c r="K17" s="321"/>
      <c r="L17" s="337">
        <f>L14+L16+L15</f>
        <v>348927.61</v>
      </c>
    </row>
    <row r="18" spans="1:16" ht="13.5" x14ac:dyDescent="0.25">
      <c r="A18" s="322" t="s">
        <v>3853</v>
      </c>
      <c r="B18" s="322"/>
      <c r="C18" s="322"/>
      <c r="D18" s="322"/>
      <c r="E18" s="322"/>
      <c r="F18" s="322"/>
      <c r="G18" s="322"/>
      <c r="H18" s="322"/>
      <c r="I18" s="322"/>
      <c r="J18" s="322"/>
      <c r="K18" s="322"/>
      <c r="L18" s="322"/>
    </row>
    <row r="19" spans="1:16" ht="35.25" customHeight="1" x14ac:dyDescent="0.2">
      <c r="A19" s="327">
        <v>4</v>
      </c>
      <c r="B19" s="328" t="s">
        <v>3854</v>
      </c>
      <c r="C19" s="329" t="s">
        <v>3845</v>
      </c>
      <c r="D19" s="321">
        <f>D13</f>
        <v>176</v>
      </c>
      <c r="E19" s="329" t="s">
        <v>3846</v>
      </c>
      <c r="F19" s="329">
        <v>174</v>
      </c>
      <c r="G19" s="321"/>
      <c r="H19" s="329"/>
      <c r="I19" s="329"/>
      <c r="J19" s="329"/>
      <c r="K19" s="321">
        <f>D19</f>
        <v>176</v>
      </c>
      <c r="L19" s="331">
        <f>F19*K19</f>
        <v>30624</v>
      </c>
      <c r="M19" s="332"/>
      <c r="N19" s="333"/>
    </row>
    <row r="20" spans="1:16" ht="35.25" customHeight="1" x14ac:dyDescent="0.2">
      <c r="A20" s="327">
        <v>5</v>
      </c>
      <c r="B20" s="328" t="s">
        <v>3855</v>
      </c>
      <c r="C20" s="329" t="s">
        <v>138</v>
      </c>
      <c r="D20" s="321">
        <v>1</v>
      </c>
      <c r="E20" s="329" t="s">
        <v>3856</v>
      </c>
      <c r="F20" s="329" t="s">
        <v>3857</v>
      </c>
      <c r="G20" s="321"/>
      <c r="H20" s="329"/>
      <c r="I20" s="329"/>
      <c r="J20" s="329"/>
      <c r="K20" s="321"/>
      <c r="L20" s="331">
        <f>20000+1.2%*((L17+L19)-1000000)</f>
        <v>12554.62</v>
      </c>
      <c r="M20" s="332"/>
      <c r="N20" s="333"/>
    </row>
    <row r="21" spans="1:16" ht="35.25" customHeight="1" x14ac:dyDescent="0.2">
      <c r="A21" s="327">
        <v>6</v>
      </c>
      <c r="B21" s="328" t="s">
        <v>3858</v>
      </c>
      <c r="C21" s="329" t="s">
        <v>3859</v>
      </c>
      <c r="D21" s="321">
        <v>1</v>
      </c>
      <c r="E21" s="329" t="s">
        <v>3860</v>
      </c>
      <c r="F21" s="329" t="s">
        <v>3861</v>
      </c>
      <c r="G21" s="321"/>
      <c r="H21" s="329"/>
      <c r="I21" s="329"/>
      <c r="J21" s="329"/>
      <c r="K21" s="321"/>
      <c r="L21" s="331">
        <f>(26000+1.3%*((L17+L19+L20)-1000000))</f>
        <v>18097.38</v>
      </c>
      <c r="M21" s="332"/>
      <c r="N21" s="333"/>
    </row>
    <row r="22" spans="1:16" x14ac:dyDescent="0.2">
      <c r="A22" s="334"/>
      <c r="B22" s="335" t="s">
        <v>3862</v>
      </c>
      <c r="C22" s="335"/>
      <c r="D22" s="336"/>
      <c r="E22" s="321"/>
      <c r="F22" s="321"/>
      <c r="G22" s="321"/>
      <c r="H22" s="321"/>
      <c r="I22" s="321"/>
      <c r="J22" s="321"/>
      <c r="K22" s="324"/>
      <c r="L22" s="337">
        <f>SUM(L19:L21)</f>
        <v>61276</v>
      </c>
      <c r="N22" s="345"/>
      <c r="P22" s="345"/>
    </row>
    <row r="23" spans="1:16" ht="13.15" customHeight="1" x14ac:dyDescent="0.25">
      <c r="A23" s="322" t="s">
        <v>3863</v>
      </c>
      <c r="B23" s="322"/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N23" s="345"/>
      <c r="P23" s="345"/>
    </row>
    <row r="24" spans="1:16" ht="25.5" x14ac:dyDescent="0.2">
      <c r="A24" s="327">
        <v>7</v>
      </c>
      <c r="B24" s="346" t="s">
        <v>3864</v>
      </c>
      <c r="C24" s="329" t="s">
        <v>3865</v>
      </c>
      <c r="D24" s="347">
        <v>6.25E-2</v>
      </c>
      <c r="E24" s="348" t="s">
        <v>3866</v>
      </c>
      <c r="F24" s="349">
        <f>L17</f>
        <v>348927.61</v>
      </c>
      <c r="G24" s="350"/>
      <c r="H24" s="321"/>
      <c r="I24" s="321"/>
      <c r="J24" s="321"/>
      <c r="K24" s="347">
        <f>D24</f>
        <v>6.25E-2</v>
      </c>
      <c r="L24" s="351">
        <f>F24*K24</f>
        <v>21807.98</v>
      </c>
    </row>
    <row r="25" spans="1:16" s="361" customFormat="1" ht="25.5" x14ac:dyDescent="0.2">
      <c r="A25" s="352">
        <v>8</v>
      </c>
      <c r="B25" s="353" t="s">
        <v>3867</v>
      </c>
      <c r="C25" s="354" t="s">
        <v>3865</v>
      </c>
      <c r="D25" s="355">
        <v>8.1000000000000003E-2</v>
      </c>
      <c r="E25" s="356" t="s">
        <v>3868</v>
      </c>
      <c r="F25" s="357">
        <f>F24+L24</f>
        <v>370735.59</v>
      </c>
      <c r="G25" s="358"/>
      <c r="H25" s="359"/>
      <c r="I25" s="359"/>
      <c r="J25" s="359"/>
      <c r="K25" s="355">
        <f>D25</f>
        <v>8.1000000000000003E-2</v>
      </c>
      <c r="L25" s="360">
        <f>F25*K25</f>
        <v>30029.58</v>
      </c>
      <c r="O25" s="362"/>
    </row>
    <row r="26" spans="1:16" ht="22.5" customHeight="1" x14ac:dyDescent="0.2">
      <c r="A26" s="327">
        <v>9</v>
      </c>
      <c r="B26" s="346" t="s">
        <v>3869</v>
      </c>
      <c r="C26" s="329" t="s">
        <v>3865</v>
      </c>
      <c r="D26" s="342">
        <v>0.06</v>
      </c>
      <c r="E26" s="321" t="s">
        <v>3870</v>
      </c>
      <c r="F26" s="349">
        <f>F24+L24</f>
        <v>370735.59</v>
      </c>
      <c r="G26" s="350"/>
      <c r="H26" s="321"/>
      <c r="I26" s="321"/>
      <c r="J26" s="321"/>
      <c r="K26" s="363">
        <f>D26</f>
        <v>0.06</v>
      </c>
      <c r="L26" s="351">
        <f>F26*K26</f>
        <v>22244.14</v>
      </c>
    </row>
    <row r="27" spans="1:16" ht="25.5" customHeight="1" x14ac:dyDescent="0.2">
      <c r="A27" s="324"/>
      <c r="B27" s="364" t="s">
        <v>3871</v>
      </c>
      <c r="C27" s="329"/>
      <c r="D27" s="363"/>
      <c r="E27" s="365"/>
      <c r="F27" s="366"/>
      <c r="G27" s="366"/>
      <c r="H27" s="366"/>
      <c r="I27" s="366"/>
      <c r="J27" s="366"/>
      <c r="K27" s="363"/>
      <c r="L27" s="367">
        <f>SUM(L24:L26)</f>
        <v>74081.7</v>
      </c>
    </row>
    <row r="28" spans="1:16" s="361" customFormat="1" ht="21" hidden="1" customHeight="1" x14ac:dyDescent="0.2">
      <c r="A28" s="368">
        <v>10</v>
      </c>
      <c r="B28" s="369" t="s">
        <v>3872</v>
      </c>
      <c r="C28" s="370" t="s">
        <v>3865</v>
      </c>
      <c r="D28" s="371">
        <v>0.1</v>
      </c>
      <c r="E28" s="372" t="s">
        <v>3873</v>
      </c>
      <c r="F28" s="373">
        <f>L17+L22</f>
        <v>410203.61</v>
      </c>
      <c r="G28" s="372"/>
      <c r="H28" s="374"/>
      <c r="I28" s="374"/>
      <c r="J28" s="374"/>
      <c r="K28" s="371">
        <f>D28</f>
        <v>0.1</v>
      </c>
      <c r="L28" s="375">
        <f>F28*K28</f>
        <v>41020.36</v>
      </c>
      <c r="M28" s="376"/>
    </row>
    <row r="29" spans="1:16" ht="25.5" customHeight="1" x14ac:dyDescent="0.2">
      <c r="A29" s="377"/>
      <c r="B29" s="364" t="s">
        <v>3874</v>
      </c>
      <c r="C29" s="364"/>
      <c r="D29" s="378"/>
      <c r="E29" s="379"/>
      <c r="F29" s="380"/>
      <c r="G29" s="380"/>
      <c r="H29" s="325"/>
      <c r="I29" s="325"/>
      <c r="J29" s="325"/>
      <c r="K29" s="381"/>
      <c r="L29" s="382">
        <f>L17+L22+L27</f>
        <v>484285.31</v>
      </c>
    </row>
    <row r="30" spans="1:16" ht="38.25" customHeight="1" x14ac:dyDescent="0.2">
      <c r="A30" s="383"/>
      <c r="B30" s="962" t="s">
        <v>3875</v>
      </c>
      <c r="C30" s="963"/>
      <c r="D30" s="963"/>
      <c r="E30" s="963"/>
      <c r="F30" s="964"/>
      <c r="G30" s="384"/>
      <c r="H30" s="385"/>
      <c r="I30" s="385"/>
      <c r="J30" s="385"/>
      <c r="K30" s="386" t="s">
        <v>152</v>
      </c>
      <c r="L30" s="387">
        <f>L29/1.266</f>
        <v>382531.84000000003</v>
      </c>
    </row>
    <row r="31" spans="1:16" ht="38.25" customHeight="1" x14ac:dyDescent="0.2">
      <c r="A31" s="383"/>
      <c r="B31" s="962" t="s">
        <v>3876</v>
      </c>
      <c r="C31" s="963"/>
      <c r="D31" s="963"/>
      <c r="E31" s="963"/>
      <c r="F31" s="964"/>
      <c r="G31" s="384"/>
      <c r="H31" s="385"/>
      <c r="I31" s="385"/>
      <c r="J31" s="385"/>
      <c r="K31" s="386">
        <v>4.55</v>
      </c>
      <c r="L31" s="387">
        <f>L30*4.55</f>
        <v>1740519.87</v>
      </c>
    </row>
    <row r="32" spans="1:16" s="397" customFormat="1" ht="15.75" x14ac:dyDescent="0.25">
      <c r="A32" s="317"/>
      <c r="B32" s="388"/>
      <c r="C32" s="389"/>
      <c r="D32" s="390"/>
      <c r="E32" s="391"/>
      <c r="F32" s="392"/>
      <c r="G32" s="393"/>
      <c r="H32" s="394"/>
      <c r="I32" s="394"/>
      <c r="J32" s="394"/>
      <c r="K32" s="395"/>
      <c r="L32" s="396"/>
      <c r="N32" s="398"/>
    </row>
    <row r="33" spans="1:14" s="397" customFormat="1" ht="15.75" x14ac:dyDescent="0.25">
      <c r="A33" s="317"/>
      <c r="B33" s="388"/>
      <c r="C33" s="389"/>
      <c r="D33" s="390"/>
      <c r="E33" s="391"/>
      <c r="F33" s="392"/>
      <c r="G33" s="393"/>
      <c r="H33" s="394"/>
      <c r="I33" s="394"/>
      <c r="J33" s="394"/>
      <c r="K33" s="395"/>
      <c r="L33" s="396"/>
      <c r="N33" s="398"/>
    </row>
    <row r="34" spans="1:14" s="397" customFormat="1" ht="15.75" x14ac:dyDescent="0.25">
      <c r="A34" s="317"/>
      <c r="B34" s="388"/>
      <c r="C34" s="389"/>
      <c r="D34" s="390"/>
      <c r="E34" s="391"/>
      <c r="F34" s="392"/>
      <c r="G34" s="393"/>
      <c r="H34" s="394"/>
      <c r="I34" s="394"/>
      <c r="J34" s="394"/>
      <c r="K34" s="395"/>
      <c r="L34" s="396"/>
      <c r="N34" s="398"/>
    </row>
    <row r="35" spans="1:14" s="397" customFormat="1" ht="12.75" customHeight="1" x14ac:dyDescent="0.2">
      <c r="A35" s="317"/>
      <c r="B35" s="399" t="s">
        <v>3877</v>
      </c>
      <c r="C35" s="399"/>
      <c r="D35" s="400"/>
      <c r="E35" s="401"/>
      <c r="F35" s="400"/>
      <c r="G35" s="402"/>
      <c r="H35" s="402"/>
      <c r="I35" s="402"/>
      <c r="J35" s="402"/>
      <c r="K35" s="402"/>
      <c r="L35" s="402"/>
    </row>
    <row r="36" spans="1:14" ht="0.75" customHeight="1" x14ac:dyDescent="0.2">
      <c r="B36" s="403"/>
      <c r="C36" s="403"/>
      <c r="G36" s="965"/>
      <c r="H36" s="965"/>
      <c r="J36" s="404"/>
      <c r="K36" s="404"/>
      <c r="L36" s="404"/>
    </row>
    <row r="37" spans="1:14" ht="0.75" customHeight="1" x14ac:dyDescent="0.2">
      <c r="B37" s="961"/>
      <c r="C37" s="961"/>
      <c r="G37" s="403"/>
      <c r="H37" s="403"/>
      <c r="I37" s="405"/>
      <c r="J37" s="403"/>
      <c r="K37" s="403"/>
      <c r="L37" s="403"/>
    </row>
    <row r="38" spans="1:14" ht="0.75" customHeight="1" x14ac:dyDescent="0.2">
      <c r="G38" s="961"/>
      <c r="H38" s="961"/>
      <c r="J38" s="405"/>
      <c r="K38" s="405"/>
      <c r="L38" s="405"/>
    </row>
    <row r="39" spans="1:14" ht="0.75" customHeight="1" x14ac:dyDescent="0.2">
      <c r="H39" s="309"/>
      <c r="I39" s="309"/>
      <c r="J39" s="309"/>
      <c r="K39" s="309"/>
      <c r="L39" s="309"/>
    </row>
  </sheetData>
  <mergeCells count="17">
    <mergeCell ref="G38:H38"/>
    <mergeCell ref="F8:K8"/>
    <mergeCell ref="L8:L9"/>
    <mergeCell ref="B30:F30"/>
    <mergeCell ref="B31:F31"/>
    <mergeCell ref="G36:H36"/>
    <mergeCell ref="B37:C37"/>
    <mergeCell ref="A2:L2"/>
    <mergeCell ref="A3:L3"/>
    <mergeCell ref="A4:L4"/>
    <mergeCell ref="A5:K5"/>
    <mergeCell ref="A6:L6"/>
    <mergeCell ref="A8:A9"/>
    <mergeCell ref="B8:B9"/>
    <mergeCell ref="C8:C9"/>
    <mergeCell ref="D8:D9"/>
    <mergeCell ref="E8:E9"/>
  </mergeCells>
  <pageMargins left="0.23622047244094491" right="0.23622047244094491" top="0.78740157480314965" bottom="0.55118110236220474" header="0.31496062992125984" footer="0.31496062992125984"/>
  <pageSetup paperSize="9" scale="77" fitToHeight="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20"/>
  <sheetViews>
    <sheetView view="pageBreakPreview" zoomScale="95" zoomScaleNormal="95" zoomScaleSheetLayoutView="95" workbookViewId="0">
      <selection activeCell="E15" sqref="E15"/>
    </sheetView>
  </sheetViews>
  <sheetFormatPr defaultRowHeight="15" x14ac:dyDescent="0.25"/>
  <cols>
    <col min="1" max="1" width="5.7109375" style="406" customWidth="1"/>
    <col min="2" max="2" width="46.28515625" style="406" customWidth="1"/>
    <col min="3" max="3" width="19.7109375" style="406" customWidth="1"/>
    <col min="4" max="4" width="12" style="406" customWidth="1"/>
    <col min="5" max="5" width="16.28515625" style="406" customWidth="1"/>
    <col min="6" max="6" width="9.140625" style="406"/>
    <col min="7" max="7" width="10.5703125" style="406" bestFit="1" customWidth="1"/>
    <col min="8" max="256" width="9.140625" style="406"/>
    <col min="257" max="257" width="5.7109375" style="406" customWidth="1"/>
    <col min="258" max="258" width="46.28515625" style="406" customWidth="1"/>
    <col min="259" max="259" width="19.7109375" style="406" customWidth="1"/>
    <col min="260" max="260" width="12" style="406" customWidth="1"/>
    <col min="261" max="261" width="16.28515625" style="406" customWidth="1"/>
    <col min="262" max="262" width="9.140625" style="406"/>
    <col min="263" max="263" width="10.5703125" style="406" bestFit="1" customWidth="1"/>
    <col min="264" max="512" width="9.140625" style="406"/>
    <col min="513" max="513" width="5.7109375" style="406" customWidth="1"/>
    <col min="514" max="514" width="46.28515625" style="406" customWidth="1"/>
    <col min="515" max="515" width="19.7109375" style="406" customWidth="1"/>
    <col min="516" max="516" width="12" style="406" customWidth="1"/>
    <col min="517" max="517" width="16.28515625" style="406" customWidth="1"/>
    <col min="518" max="518" width="9.140625" style="406"/>
    <col min="519" max="519" width="10.5703125" style="406" bestFit="1" customWidth="1"/>
    <col min="520" max="768" width="9.140625" style="406"/>
    <col min="769" max="769" width="5.7109375" style="406" customWidth="1"/>
    <col min="770" max="770" width="46.28515625" style="406" customWidth="1"/>
    <col min="771" max="771" width="19.7109375" style="406" customWidth="1"/>
    <col min="772" max="772" width="12" style="406" customWidth="1"/>
    <col min="773" max="773" width="16.28515625" style="406" customWidth="1"/>
    <col min="774" max="774" width="9.140625" style="406"/>
    <col min="775" max="775" width="10.5703125" style="406" bestFit="1" customWidth="1"/>
    <col min="776" max="1024" width="9.140625" style="406"/>
    <col min="1025" max="1025" width="5.7109375" style="406" customWidth="1"/>
    <col min="1026" max="1026" width="46.28515625" style="406" customWidth="1"/>
    <col min="1027" max="1027" width="19.7109375" style="406" customWidth="1"/>
    <col min="1028" max="1028" width="12" style="406" customWidth="1"/>
    <col min="1029" max="1029" width="16.28515625" style="406" customWidth="1"/>
    <col min="1030" max="1030" width="9.140625" style="406"/>
    <col min="1031" max="1031" width="10.5703125" style="406" bestFit="1" customWidth="1"/>
    <col min="1032" max="1280" width="9.140625" style="406"/>
    <col min="1281" max="1281" width="5.7109375" style="406" customWidth="1"/>
    <col min="1282" max="1282" width="46.28515625" style="406" customWidth="1"/>
    <col min="1283" max="1283" width="19.7109375" style="406" customWidth="1"/>
    <col min="1284" max="1284" width="12" style="406" customWidth="1"/>
    <col min="1285" max="1285" width="16.28515625" style="406" customWidth="1"/>
    <col min="1286" max="1286" width="9.140625" style="406"/>
    <col min="1287" max="1287" width="10.5703125" style="406" bestFit="1" customWidth="1"/>
    <col min="1288" max="1536" width="9.140625" style="406"/>
    <col min="1537" max="1537" width="5.7109375" style="406" customWidth="1"/>
    <col min="1538" max="1538" width="46.28515625" style="406" customWidth="1"/>
    <col min="1539" max="1539" width="19.7109375" style="406" customWidth="1"/>
    <col min="1540" max="1540" width="12" style="406" customWidth="1"/>
    <col min="1541" max="1541" width="16.28515625" style="406" customWidth="1"/>
    <col min="1542" max="1542" width="9.140625" style="406"/>
    <col min="1543" max="1543" width="10.5703125" style="406" bestFit="1" customWidth="1"/>
    <col min="1544" max="1792" width="9.140625" style="406"/>
    <col min="1793" max="1793" width="5.7109375" style="406" customWidth="1"/>
    <col min="1794" max="1794" width="46.28515625" style="406" customWidth="1"/>
    <col min="1795" max="1795" width="19.7109375" style="406" customWidth="1"/>
    <col min="1796" max="1796" width="12" style="406" customWidth="1"/>
    <col min="1797" max="1797" width="16.28515625" style="406" customWidth="1"/>
    <col min="1798" max="1798" width="9.140625" style="406"/>
    <col min="1799" max="1799" width="10.5703125" style="406" bestFit="1" customWidth="1"/>
    <col min="1800" max="2048" width="9.140625" style="406"/>
    <col min="2049" max="2049" width="5.7109375" style="406" customWidth="1"/>
    <col min="2050" max="2050" width="46.28515625" style="406" customWidth="1"/>
    <col min="2051" max="2051" width="19.7109375" style="406" customWidth="1"/>
    <col min="2052" max="2052" width="12" style="406" customWidth="1"/>
    <col min="2053" max="2053" width="16.28515625" style="406" customWidth="1"/>
    <col min="2054" max="2054" width="9.140625" style="406"/>
    <col min="2055" max="2055" width="10.5703125" style="406" bestFit="1" customWidth="1"/>
    <col min="2056" max="2304" width="9.140625" style="406"/>
    <col min="2305" max="2305" width="5.7109375" style="406" customWidth="1"/>
    <col min="2306" max="2306" width="46.28515625" style="406" customWidth="1"/>
    <col min="2307" max="2307" width="19.7109375" style="406" customWidth="1"/>
    <col min="2308" max="2308" width="12" style="406" customWidth="1"/>
    <col min="2309" max="2309" width="16.28515625" style="406" customWidth="1"/>
    <col min="2310" max="2310" width="9.140625" style="406"/>
    <col min="2311" max="2311" width="10.5703125" style="406" bestFit="1" customWidth="1"/>
    <col min="2312" max="2560" width="9.140625" style="406"/>
    <col min="2561" max="2561" width="5.7109375" style="406" customWidth="1"/>
    <col min="2562" max="2562" width="46.28515625" style="406" customWidth="1"/>
    <col min="2563" max="2563" width="19.7109375" style="406" customWidth="1"/>
    <col min="2564" max="2564" width="12" style="406" customWidth="1"/>
    <col min="2565" max="2565" width="16.28515625" style="406" customWidth="1"/>
    <col min="2566" max="2566" width="9.140625" style="406"/>
    <col min="2567" max="2567" width="10.5703125" style="406" bestFit="1" customWidth="1"/>
    <col min="2568" max="2816" width="9.140625" style="406"/>
    <col min="2817" max="2817" width="5.7109375" style="406" customWidth="1"/>
    <col min="2818" max="2818" width="46.28515625" style="406" customWidth="1"/>
    <col min="2819" max="2819" width="19.7109375" style="406" customWidth="1"/>
    <col min="2820" max="2820" width="12" style="406" customWidth="1"/>
    <col min="2821" max="2821" width="16.28515625" style="406" customWidth="1"/>
    <col min="2822" max="2822" width="9.140625" style="406"/>
    <col min="2823" max="2823" width="10.5703125" style="406" bestFit="1" customWidth="1"/>
    <col min="2824" max="3072" width="9.140625" style="406"/>
    <col min="3073" max="3073" width="5.7109375" style="406" customWidth="1"/>
    <col min="3074" max="3074" width="46.28515625" style="406" customWidth="1"/>
    <col min="3075" max="3075" width="19.7109375" style="406" customWidth="1"/>
    <col min="3076" max="3076" width="12" style="406" customWidth="1"/>
    <col min="3077" max="3077" width="16.28515625" style="406" customWidth="1"/>
    <col min="3078" max="3078" width="9.140625" style="406"/>
    <col min="3079" max="3079" width="10.5703125" style="406" bestFit="1" customWidth="1"/>
    <col min="3080" max="3328" width="9.140625" style="406"/>
    <col min="3329" max="3329" width="5.7109375" style="406" customWidth="1"/>
    <col min="3330" max="3330" width="46.28515625" style="406" customWidth="1"/>
    <col min="3331" max="3331" width="19.7109375" style="406" customWidth="1"/>
    <col min="3332" max="3332" width="12" style="406" customWidth="1"/>
    <col min="3333" max="3333" width="16.28515625" style="406" customWidth="1"/>
    <col min="3334" max="3334" width="9.140625" style="406"/>
    <col min="3335" max="3335" width="10.5703125" style="406" bestFit="1" customWidth="1"/>
    <col min="3336" max="3584" width="9.140625" style="406"/>
    <col min="3585" max="3585" width="5.7109375" style="406" customWidth="1"/>
    <col min="3586" max="3586" width="46.28515625" style="406" customWidth="1"/>
    <col min="3587" max="3587" width="19.7109375" style="406" customWidth="1"/>
    <col min="3588" max="3588" width="12" style="406" customWidth="1"/>
    <col min="3589" max="3589" width="16.28515625" style="406" customWidth="1"/>
    <col min="3590" max="3590" width="9.140625" style="406"/>
    <col min="3591" max="3591" width="10.5703125" style="406" bestFit="1" customWidth="1"/>
    <col min="3592" max="3840" width="9.140625" style="406"/>
    <col min="3841" max="3841" width="5.7109375" style="406" customWidth="1"/>
    <col min="3842" max="3842" width="46.28515625" style="406" customWidth="1"/>
    <col min="3843" max="3843" width="19.7109375" style="406" customWidth="1"/>
    <col min="3844" max="3844" width="12" style="406" customWidth="1"/>
    <col min="3845" max="3845" width="16.28515625" style="406" customWidth="1"/>
    <col min="3846" max="3846" width="9.140625" style="406"/>
    <col min="3847" max="3847" width="10.5703125" style="406" bestFit="1" customWidth="1"/>
    <col min="3848" max="4096" width="9.140625" style="406"/>
    <col min="4097" max="4097" width="5.7109375" style="406" customWidth="1"/>
    <col min="4098" max="4098" width="46.28515625" style="406" customWidth="1"/>
    <col min="4099" max="4099" width="19.7109375" style="406" customWidth="1"/>
    <col min="4100" max="4100" width="12" style="406" customWidth="1"/>
    <col min="4101" max="4101" width="16.28515625" style="406" customWidth="1"/>
    <col min="4102" max="4102" width="9.140625" style="406"/>
    <col min="4103" max="4103" width="10.5703125" style="406" bestFit="1" customWidth="1"/>
    <col min="4104" max="4352" width="9.140625" style="406"/>
    <col min="4353" max="4353" width="5.7109375" style="406" customWidth="1"/>
    <col min="4354" max="4354" width="46.28515625" style="406" customWidth="1"/>
    <col min="4355" max="4355" width="19.7109375" style="406" customWidth="1"/>
    <col min="4356" max="4356" width="12" style="406" customWidth="1"/>
    <col min="4357" max="4357" width="16.28515625" style="406" customWidth="1"/>
    <col min="4358" max="4358" width="9.140625" style="406"/>
    <col min="4359" max="4359" width="10.5703125" style="406" bestFit="1" customWidth="1"/>
    <col min="4360" max="4608" width="9.140625" style="406"/>
    <col min="4609" max="4609" width="5.7109375" style="406" customWidth="1"/>
    <col min="4610" max="4610" width="46.28515625" style="406" customWidth="1"/>
    <col min="4611" max="4611" width="19.7109375" style="406" customWidth="1"/>
    <col min="4612" max="4612" width="12" style="406" customWidth="1"/>
    <col min="4613" max="4613" width="16.28515625" style="406" customWidth="1"/>
    <col min="4614" max="4614" width="9.140625" style="406"/>
    <col min="4615" max="4615" width="10.5703125" style="406" bestFit="1" customWidth="1"/>
    <col min="4616" max="4864" width="9.140625" style="406"/>
    <col min="4865" max="4865" width="5.7109375" style="406" customWidth="1"/>
    <col min="4866" max="4866" width="46.28515625" style="406" customWidth="1"/>
    <col min="4867" max="4867" width="19.7109375" style="406" customWidth="1"/>
    <col min="4868" max="4868" width="12" style="406" customWidth="1"/>
    <col min="4869" max="4869" width="16.28515625" style="406" customWidth="1"/>
    <col min="4870" max="4870" width="9.140625" style="406"/>
    <col min="4871" max="4871" width="10.5703125" style="406" bestFit="1" customWidth="1"/>
    <col min="4872" max="5120" width="9.140625" style="406"/>
    <col min="5121" max="5121" width="5.7109375" style="406" customWidth="1"/>
    <col min="5122" max="5122" width="46.28515625" style="406" customWidth="1"/>
    <col min="5123" max="5123" width="19.7109375" style="406" customWidth="1"/>
    <col min="5124" max="5124" width="12" style="406" customWidth="1"/>
    <col min="5125" max="5125" width="16.28515625" style="406" customWidth="1"/>
    <col min="5126" max="5126" width="9.140625" style="406"/>
    <col min="5127" max="5127" width="10.5703125" style="406" bestFit="1" customWidth="1"/>
    <col min="5128" max="5376" width="9.140625" style="406"/>
    <col min="5377" max="5377" width="5.7109375" style="406" customWidth="1"/>
    <col min="5378" max="5378" width="46.28515625" style="406" customWidth="1"/>
    <col min="5379" max="5379" width="19.7109375" style="406" customWidth="1"/>
    <col min="5380" max="5380" width="12" style="406" customWidth="1"/>
    <col min="5381" max="5381" width="16.28515625" style="406" customWidth="1"/>
    <col min="5382" max="5382" width="9.140625" style="406"/>
    <col min="5383" max="5383" width="10.5703125" style="406" bestFit="1" customWidth="1"/>
    <col min="5384" max="5632" width="9.140625" style="406"/>
    <col min="5633" max="5633" width="5.7109375" style="406" customWidth="1"/>
    <col min="5634" max="5634" width="46.28515625" style="406" customWidth="1"/>
    <col min="5635" max="5635" width="19.7109375" style="406" customWidth="1"/>
    <col min="5636" max="5636" width="12" style="406" customWidth="1"/>
    <col min="5637" max="5637" width="16.28515625" style="406" customWidth="1"/>
    <col min="5638" max="5638" width="9.140625" style="406"/>
    <col min="5639" max="5639" width="10.5703125" style="406" bestFit="1" customWidth="1"/>
    <col min="5640" max="5888" width="9.140625" style="406"/>
    <col min="5889" max="5889" width="5.7109375" style="406" customWidth="1"/>
    <col min="5890" max="5890" width="46.28515625" style="406" customWidth="1"/>
    <col min="5891" max="5891" width="19.7109375" style="406" customWidth="1"/>
    <col min="5892" max="5892" width="12" style="406" customWidth="1"/>
    <col min="5893" max="5893" width="16.28515625" style="406" customWidth="1"/>
    <col min="5894" max="5894" width="9.140625" style="406"/>
    <col min="5895" max="5895" width="10.5703125" style="406" bestFit="1" customWidth="1"/>
    <col min="5896" max="6144" width="9.140625" style="406"/>
    <col min="6145" max="6145" width="5.7109375" style="406" customWidth="1"/>
    <col min="6146" max="6146" width="46.28515625" style="406" customWidth="1"/>
    <col min="6147" max="6147" width="19.7109375" style="406" customWidth="1"/>
    <col min="6148" max="6148" width="12" style="406" customWidth="1"/>
    <col min="6149" max="6149" width="16.28515625" style="406" customWidth="1"/>
    <col min="6150" max="6150" width="9.140625" style="406"/>
    <col min="6151" max="6151" width="10.5703125" style="406" bestFit="1" customWidth="1"/>
    <col min="6152" max="6400" width="9.140625" style="406"/>
    <col min="6401" max="6401" width="5.7109375" style="406" customWidth="1"/>
    <col min="6402" max="6402" width="46.28515625" style="406" customWidth="1"/>
    <col min="6403" max="6403" width="19.7109375" style="406" customWidth="1"/>
    <col min="6404" max="6404" width="12" style="406" customWidth="1"/>
    <col min="6405" max="6405" width="16.28515625" style="406" customWidth="1"/>
    <col min="6406" max="6406" width="9.140625" style="406"/>
    <col min="6407" max="6407" width="10.5703125" style="406" bestFit="1" customWidth="1"/>
    <col min="6408" max="6656" width="9.140625" style="406"/>
    <col min="6657" max="6657" width="5.7109375" style="406" customWidth="1"/>
    <col min="6658" max="6658" width="46.28515625" style="406" customWidth="1"/>
    <col min="6659" max="6659" width="19.7109375" style="406" customWidth="1"/>
    <col min="6660" max="6660" width="12" style="406" customWidth="1"/>
    <col min="6661" max="6661" width="16.28515625" style="406" customWidth="1"/>
    <col min="6662" max="6662" width="9.140625" style="406"/>
    <col min="6663" max="6663" width="10.5703125" style="406" bestFit="1" customWidth="1"/>
    <col min="6664" max="6912" width="9.140625" style="406"/>
    <col min="6913" max="6913" width="5.7109375" style="406" customWidth="1"/>
    <col min="6914" max="6914" width="46.28515625" style="406" customWidth="1"/>
    <col min="6915" max="6915" width="19.7109375" style="406" customWidth="1"/>
    <col min="6916" max="6916" width="12" style="406" customWidth="1"/>
    <col min="6917" max="6917" width="16.28515625" style="406" customWidth="1"/>
    <col min="6918" max="6918" width="9.140625" style="406"/>
    <col min="6919" max="6919" width="10.5703125" style="406" bestFit="1" customWidth="1"/>
    <col min="6920" max="7168" width="9.140625" style="406"/>
    <col min="7169" max="7169" width="5.7109375" style="406" customWidth="1"/>
    <col min="7170" max="7170" width="46.28515625" style="406" customWidth="1"/>
    <col min="7171" max="7171" width="19.7109375" style="406" customWidth="1"/>
    <col min="7172" max="7172" width="12" style="406" customWidth="1"/>
    <col min="7173" max="7173" width="16.28515625" style="406" customWidth="1"/>
    <col min="7174" max="7174" width="9.140625" style="406"/>
    <col min="7175" max="7175" width="10.5703125" style="406" bestFit="1" customWidth="1"/>
    <col min="7176" max="7424" width="9.140625" style="406"/>
    <col min="7425" max="7425" width="5.7109375" style="406" customWidth="1"/>
    <col min="7426" max="7426" width="46.28515625" style="406" customWidth="1"/>
    <col min="7427" max="7427" width="19.7109375" style="406" customWidth="1"/>
    <col min="7428" max="7428" width="12" style="406" customWidth="1"/>
    <col min="7429" max="7429" width="16.28515625" style="406" customWidth="1"/>
    <col min="7430" max="7430" width="9.140625" style="406"/>
    <col min="7431" max="7431" width="10.5703125" style="406" bestFit="1" customWidth="1"/>
    <col min="7432" max="7680" width="9.140625" style="406"/>
    <col min="7681" max="7681" width="5.7109375" style="406" customWidth="1"/>
    <col min="7682" max="7682" width="46.28515625" style="406" customWidth="1"/>
    <col min="7683" max="7683" width="19.7109375" style="406" customWidth="1"/>
    <col min="7684" max="7684" width="12" style="406" customWidth="1"/>
    <col min="7685" max="7685" width="16.28515625" style="406" customWidth="1"/>
    <col min="7686" max="7686" width="9.140625" style="406"/>
    <col min="7687" max="7687" width="10.5703125" style="406" bestFit="1" customWidth="1"/>
    <col min="7688" max="7936" width="9.140625" style="406"/>
    <col min="7937" max="7937" width="5.7109375" style="406" customWidth="1"/>
    <col min="7938" max="7938" width="46.28515625" style="406" customWidth="1"/>
    <col min="7939" max="7939" width="19.7109375" style="406" customWidth="1"/>
    <col min="7940" max="7940" width="12" style="406" customWidth="1"/>
    <col min="7941" max="7941" width="16.28515625" style="406" customWidth="1"/>
    <col min="7942" max="7942" width="9.140625" style="406"/>
    <col min="7943" max="7943" width="10.5703125" style="406" bestFit="1" customWidth="1"/>
    <col min="7944" max="8192" width="9.140625" style="406"/>
    <col min="8193" max="8193" width="5.7109375" style="406" customWidth="1"/>
    <col min="8194" max="8194" width="46.28515625" style="406" customWidth="1"/>
    <col min="8195" max="8195" width="19.7109375" style="406" customWidth="1"/>
    <col min="8196" max="8196" width="12" style="406" customWidth="1"/>
    <col min="8197" max="8197" width="16.28515625" style="406" customWidth="1"/>
    <col min="8198" max="8198" width="9.140625" style="406"/>
    <col min="8199" max="8199" width="10.5703125" style="406" bestFit="1" customWidth="1"/>
    <col min="8200" max="8448" width="9.140625" style="406"/>
    <col min="8449" max="8449" width="5.7109375" style="406" customWidth="1"/>
    <col min="8450" max="8450" width="46.28515625" style="406" customWidth="1"/>
    <col min="8451" max="8451" width="19.7109375" style="406" customWidth="1"/>
    <col min="8452" max="8452" width="12" style="406" customWidth="1"/>
    <col min="8453" max="8453" width="16.28515625" style="406" customWidth="1"/>
    <col min="8454" max="8454" width="9.140625" style="406"/>
    <col min="8455" max="8455" width="10.5703125" style="406" bestFit="1" customWidth="1"/>
    <col min="8456" max="8704" width="9.140625" style="406"/>
    <col min="8705" max="8705" width="5.7109375" style="406" customWidth="1"/>
    <col min="8706" max="8706" width="46.28515625" style="406" customWidth="1"/>
    <col min="8707" max="8707" width="19.7109375" style="406" customWidth="1"/>
    <col min="8708" max="8708" width="12" style="406" customWidth="1"/>
    <col min="8709" max="8709" width="16.28515625" style="406" customWidth="1"/>
    <col min="8710" max="8710" width="9.140625" style="406"/>
    <col min="8711" max="8711" width="10.5703125" style="406" bestFit="1" customWidth="1"/>
    <col min="8712" max="8960" width="9.140625" style="406"/>
    <col min="8961" max="8961" width="5.7109375" style="406" customWidth="1"/>
    <col min="8962" max="8962" width="46.28515625" style="406" customWidth="1"/>
    <col min="8963" max="8963" width="19.7109375" style="406" customWidth="1"/>
    <col min="8964" max="8964" width="12" style="406" customWidth="1"/>
    <col min="8965" max="8965" width="16.28515625" style="406" customWidth="1"/>
    <col min="8966" max="8966" width="9.140625" style="406"/>
    <col min="8967" max="8967" width="10.5703125" style="406" bestFit="1" customWidth="1"/>
    <col min="8968" max="9216" width="9.140625" style="406"/>
    <col min="9217" max="9217" width="5.7109375" style="406" customWidth="1"/>
    <col min="9218" max="9218" width="46.28515625" style="406" customWidth="1"/>
    <col min="9219" max="9219" width="19.7109375" style="406" customWidth="1"/>
    <col min="9220" max="9220" width="12" style="406" customWidth="1"/>
    <col min="9221" max="9221" width="16.28515625" style="406" customWidth="1"/>
    <col min="9222" max="9222" width="9.140625" style="406"/>
    <col min="9223" max="9223" width="10.5703125" style="406" bestFit="1" customWidth="1"/>
    <col min="9224" max="9472" width="9.140625" style="406"/>
    <col min="9473" max="9473" width="5.7109375" style="406" customWidth="1"/>
    <col min="9474" max="9474" width="46.28515625" style="406" customWidth="1"/>
    <col min="9475" max="9475" width="19.7109375" style="406" customWidth="1"/>
    <col min="9476" max="9476" width="12" style="406" customWidth="1"/>
    <col min="9477" max="9477" width="16.28515625" style="406" customWidth="1"/>
    <col min="9478" max="9478" width="9.140625" style="406"/>
    <col min="9479" max="9479" width="10.5703125" style="406" bestFit="1" customWidth="1"/>
    <col min="9480" max="9728" width="9.140625" style="406"/>
    <col min="9729" max="9729" width="5.7109375" style="406" customWidth="1"/>
    <col min="9730" max="9730" width="46.28515625" style="406" customWidth="1"/>
    <col min="9731" max="9731" width="19.7109375" style="406" customWidth="1"/>
    <col min="9732" max="9732" width="12" style="406" customWidth="1"/>
    <col min="9733" max="9733" width="16.28515625" style="406" customWidth="1"/>
    <col min="9734" max="9734" width="9.140625" style="406"/>
    <col min="9735" max="9735" width="10.5703125" style="406" bestFit="1" customWidth="1"/>
    <col min="9736" max="9984" width="9.140625" style="406"/>
    <col min="9985" max="9985" width="5.7109375" style="406" customWidth="1"/>
    <col min="9986" max="9986" width="46.28515625" style="406" customWidth="1"/>
    <col min="9987" max="9987" width="19.7109375" style="406" customWidth="1"/>
    <col min="9988" max="9988" width="12" style="406" customWidth="1"/>
    <col min="9989" max="9989" width="16.28515625" style="406" customWidth="1"/>
    <col min="9990" max="9990" width="9.140625" style="406"/>
    <col min="9991" max="9991" width="10.5703125" style="406" bestFit="1" customWidth="1"/>
    <col min="9992" max="10240" width="9.140625" style="406"/>
    <col min="10241" max="10241" width="5.7109375" style="406" customWidth="1"/>
    <col min="10242" max="10242" width="46.28515625" style="406" customWidth="1"/>
    <col min="10243" max="10243" width="19.7109375" style="406" customWidth="1"/>
    <col min="10244" max="10244" width="12" style="406" customWidth="1"/>
    <col min="10245" max="10245" width="16.28515625" style="406" customWidth="1"/>
    <col min="10246" max="10246" width="9.140625" style="406"/>
    <col min="10247" max="10247" width="10.5703125" style="406" bestFit="1" customWidth="1"/>
    <col min="10248" max="10496" width="9.140625" style="406"/>
    <col min="10497" max="10497" width="5.7109375" style="406" customWidth="1"/>
    <col min="10498" max="10498" width="46.28515625" style="406" customWidth="1"/>
    <col min="10499" max="10499" width="19.7109375" style="406" customWidth="1"/>
    <col min="10500" max="10500" width="12" style="406" customWidth="1"/>
    <col min="10501" max="10501" width="16.28515625" style="406" customWidth="1"/>
    <col min="10502" max="10502" width="9.140625" style="406"/>
    <col min="10503" max="10503" width="10.5703125" style="406" bestFit="1" customWidth="1"/>
    <col min="10504" max="10752" width="9.140625" style="406"/>
    <col min="10753" max="10753" width="5.7109375" style="406" customWidth="1"/>
    <col min="10754" max="10754" width="46.28515625" style="406" customWidth="1"/>
    <col min="10755" max="10755" width="19.7109375" style="406" customWidth="1"/>
    <col min="10756" max="10756" width="12" style="406" customWidth="1"/>
    <col min="10757" max="10757" width="16.28515625" style="406" customWidth="1"/>
    <col min="10758" max="10758" width="9.140625" style="406"/>
    <col min="10759" max="10759" width="10.5703125" style="406" bestFit="1" customWidth="1"/>
    <col min="10760" max="11008" width="9.140625" style="406"/>
    <col min="11009" max="11009" width="5.7109375" style="406" customWidth="1"/>
    <col min="11010" max="11010" width="46.28515625" style="406" customWidth="1"/>
    <col min="11011" max="11011" width="19.7109375" style="406" customWidth="1"/>
    <col min="11012" max="11012" width="12" style="406" customWidth="1"/>
    <col min="11013" max="11013" width="16.28515625" style="406" customWidth="1"/>
    <col min="11014" max="11014" width="9.140625" style="406"/>
    <col min="11015" max="11015" width="10.5703125" style="406" bestFit="1" customWidth="1"/>
    <col min="11016" max="11264" width="9.140625" style="406"/>
    <col min="11265" max="11265" width="5.7109375" style="406" customWidth="1"/>
    <col min="11266" max="11266" width="46.28515625" style="406" customWidth="1"/>
    <col min="11267" max="11267" width="19.7109375" style="406" customWidth="1"/>
    <col min="11268" max="11268" width="12" style="406" customWidth="1"/>
    <col min="11269" max="11269" width="16.28515625" style="406" customWidth="1"/>
    <col min="11270" max="11270" width="9.140625" style="406"/>
    <col min="11271" max="11271" width="10.5703125" style="406" bestFit="1" customWidth="1"/>
    <col min="11272" max="11520" width="9.140625" style="406"/>
    <col min="11521" max="11521" width="5.7109375" style="406" customWidth="1"/>
    <col min="11522" max="11522" width="46.28515625" style="406" customWidth="1"/>
    <col min="11523" max="11523" width="19.7109375" style="406" customWidth="1"/>
    <col min="11524" max="11524" width="12" style="406" customWidth="1"/>
    <col min="11525" max="11525" width="16.28515625" style="406" customWidth="1"/>
    <col min="11526" max="11526" width="9.140625" style="406"/>
    <col min="11527" max="11527" width="10.5703125" style="406" bestFit="1" customWidth="1"/>
    <col min="11528" max="11776" width="9.140625" style="406"/>
    <col min="11777" max="11777" width="5.7109375" style="406" customWidth="1"/>
    <col min="11778" max="11778" width="46.28515625" style="406" customWidth="1"/>
    <col min="11779" max="11779" width="19.7109375" style="406" customWidth="1"/>
    <col min="11780" max="11780" width="12" style="406" customWidth="1"/>
    <col min="11781" max="11781" width="16.28515625" style="406" customWidth="1"/>
    <col min="11782" max="11782" width="9.140625" style="406"/>
    <col min="11783" max="11783" width="10.5703125" style="406" bestFit="1" customWidth="1"/>
    <col min="11784" max="12032" width="9.140625" style="406"/>
    <col min="12033" max="12033" width="5.7109375" style="406" customWidth="1"/>
    <col min="12034" max="12034" width="46.28515625" style="406" customWidth="1"/>
    <col min="12035" max="12035" width="19.7109375" style="406" customWidth="1"/>
    <col min="12036" max="12036" width="12" style="406" customWidth="1"/>
    <col min="12037" max="12037" width="16.28515625" style="406" customWidth="1"/>
    <col min="12038" max="12038" width="9.140625" style="406"/>
    <col min="12039" max="12039" width="10.5703125" style="406" bestFit="1" customWidth="1"/>
    <col min="12040" max="12288" width="9.140625" style="406"/>
    <col min="12289" max="12289" width="5.7109375" style="406" customWidth="1"/>
    <col min="12290" max="12290" width="46.28515625" style="406" customWidth="1"/>
    <col min="12291" max="12291" width="19.7109375" style="406" customWidth="1"/>
    <col min="12292" max="12292" width="12" style="406" customWidth="1"/>
    <col min="12293" max="12293" width="16.28515625" style="406" customWidth="1"/>
    <col min="12294" max="12294" width="9.140625" style="406"/>
    <col min="12295" max="12295" width="10.5703125" style="406" bestFit="1" customWidth="1"/>
    <col min="12296" max="12544" width="9.140625" style="406"/>
    <col min="12545" max="12545" width="5.7109375" style="406" customWidth="1"/>
    <col min="12546" max="12546" width="46.28515625" style="406" customWidth="1"/>
    <col min="12547" max="12547" width="19.7109375" style="406" customWidth="1"/>
    <col min="12548" max="12548" width="12" style="406" customWidth="1"/>
    <col min="12549" max="12549" width="16.28515625" style="406" customWidth="1"/>
    <col min="12550" max="12550" width="9.140625" style="406"/>
    <col min="12551" max="12551" width="10.5703125" style="406" bestFit="1" customWidth="1"/>
    <col min="12552" max="12800" width="9.140625" style="406"/>
    <col min="12801" max="12801" width="5.7109375" style="406" customWidth="1"/>
    <col min="12802" max="12802" width="46.28515625" style="406" customWidth="1"/>
    <col min="12803" max="12803" width="19.7109375" style="406" customWidth="1"/>
    <col min="12804" max="12804" width="12" style="406" customWidth="1"/>
    <col min="12805" max="12805" width="16.28515625" style="406" customWidth="1"/>
    <col min="12806" max="12806" width="9.140625" style="406"/>
    <col min="12807" max="12807" width="10.5703125" style="406" bestFit="1" customWidth="1"/>
    <col min="12808" max="13056" width="9.140625" style="406"/>
    <col min="13057" max="13057" width="5.7109375" style="406" customWidth="1"/>
    <col min="13058" max="13058" width="46.28515625" style="406" customWidth="1"/>
    <col min="13059" max="13059" width="19.7109375" style="406" customWidth="1"/>
    <col min="13060" max="13060" width="12" style="406" customWidth="1"/>
    <col min="13061" max="13061" width="16.28515625" style="406" customWidth="1"/>
    <col min="13062" max="13062" width="9.140625" style="406"/>
    <col min="13063" max="13063" width="10.5703125" style="406" bestFit="1" customWidth="1"/>
    <col min="13064" max="13312" width="9.140625" style="406"/>
    <col min="13313" max="13313" width="5.7109375" style="406" customWidth="1"/>
    <col min="13314" max="13314" width="46.28515625" style="406" customWidth="1"/>
    <col min="13315" max="13315" width="19.7109375" style="406" customWidth="1"/>
    <col min="13316" max="13316" width="12" style="406" customWidth="1"/>
    <col min="13317" max="13317" width="16.28515625" style="406" customWidth="1"/>
    <col min="13318" max="13318" width="9.140625" style="406"/>
    <col min="13319" max="13319" width="10.5703125" style="406" bestFit="1" customWidth="1"/>
    <col min="13320" max="13568" width="9.140625" style="406"/>
    <col min="13569" max="13569" width="5.7109375" style="406" customWidth="1"/>
    <col min="13570" max="13570" width="46.28515625" style="406" customWidth="1"/>
    <col min="13571" max="13571" width="19.7109375" style="406" customWidth="1"/>
    <col min="13572" max="13572" width="12" style="406" customWidth="1"/>
    <col min="13573" max="13573" width="16.28515625" style="406" customWidth="1"/>
    <col min="13574" max="13574" width="9.140625" style="406"/>
    <col min="13575" max="13575" width="10.5703125" style="406" bestFit="1" customWidth="1"/>
    <col min="13576" max="13824" width="9.140625" style="406"/>
    <col min="13825" max="13825" width="5.7109375" style="406" customWidth="1"/>
    <col min="13826" max="13826" width="46.28515625" style="406" customWidth="1"/>
    <col min="13827" max="13827" width="19.7109375" style="406" customWidth="1"/>
    <col min="13828" max="13828" width="12" style="406" customWidth="1"/>
    <col min="13829" max="13829" width="16.28515625" style="406" customWidth="1"/>
    <col min="13830" max="13830" width="9.140625" style="406"/>
    <col min="13831" max="13831" width="10.5703125" style="406" bestFit="1" customWidth="1"/>
    <col min="13832" max="14080" width="9.140625" style="406"/>
    <col min="14081" max="14081" width="5.7109375" style="406" customWidth="1"/>
    <col min="14082" max="14082" width="46.28515625" style="406" customWidth="1"/>
    <col min="14083" max="14083" width="19.7109375" style="406" customWidth="1"/>
    <col min="14084" max="14084" width="12" style="406" customWidth="1"/>
    <col min="14085" max="14085" width="16.28515625" style="406" customWidth="1"/>
    <col min="14086" max="14086" width="9.140625" style="406"/>
    <col min="14087" max="14087" width="10.5703125" style="406" bestFit="1" customWidth="1"/>
    <col min="14088" max="14336" width="9.140625" style="406"/>
    <col min="14337" max="14337" width="5.7109375" style="406" customWidth="1"/>
    <col min="14338" max="14338" width="46.28515625" style="406" customWidth="1"/>
    <col min="14339" max="14339" width="19.7109375" style="406" customWidth="1"/>
    <col min="14340" max="14340" width="12" style="406" customWidth="1"/>
    <col min="14341" max="14341" width="16.28515625" style="406" customWidth="1"/>
    <col min="14342" max="14342" width="9.140625" style="406"/>
    <col min="14343" max="14343" width="10.5703125" style="406" bestFit="1" customWidth="1"/>
    <col min="14344" max="14592" width="9.140625" style="406"/>
    <col min="14593" max="14593" width="5.7109375" style="406" customWidth="1"/>
    <col min="14594" max="14594" width="46.28515625" style="406" customWidth="1"/>
    <col min="14595" max="14595" width="19.7109375" style="406" customWidth="1"/>
    <col min="14596" max="14596" width="12" style="406" customWidth="1"/>
    <col min="14597" max="14597" width="16.28515625" style="406" customWidth="1"/>
    <col min="14598" max="14598" width="9.140625" style="406"/>
    <col min="14599" max="14599" width="10.5703125" style="406" bestFit="1" customWidth="1"/>
    <col min="14600" max="14848" width="9.140625" style="406"/>
    <col min="14849" max="14849" width="5.7109375" style="406" customWidth="1"/>
    <col min="14850" max="14850" width="46.28515625" style="406" customWidth="1"/>
    <col min="14851" max="14851" width="19.7109375" style="406" customWidth="1"/>
    <col min="14852" max="14852" width="12" style="406" customWidth="1"/>
    <col min="14853" max="14853" width="16.28515625" style="406" customWidth="1"/>
    <col min="14854" max="14854" width="9.140625" style="406"/>
    <col min="14855" max="14855" width="10.5703125" style="406" bestFit="1" customWidth="1"/>
    <col min="14856" max="15104" width="9.140625" style="406"/>
    <col min="15105" max="15105" width="5.7109375" style="406" customWidth="1"/>
    <col min="15106" max="15106" width="46.28515625" style="406" customWidth="1"/>
    <col min="15107" max="15107" width="19.7109375" style="406" customWidth="1"/>
    <col min="15108" max="15108" width="12" style="406" customWidth="1"/>
    <col min="15109" max="15109" width="16.28515625" style="406" customWidth="1"/>
    <col min="15110" max="15110" width="9.140625" style="406"/>
    <col min="15111" max="15111" width="10.5703125" style="406" bestFit="1" customWidth="1"/>
    <col min="15112" max="15360" width="9.140625" style="406"/>
    <col min="15361" max="15361" width="5.7109375" style="406" customWidth="1"/>
    <col min="15362" max="15362" width="46.28515625" style="406" customWidth="1"/>
    <col min="15363" max="15363" width="19.7109375" style="406" customWidth="1"/>
    <col min="15364" max="15364" width="12" style="406" customWidth="1"/>
    <col min="15365" max="15365" width="16.28515625" style="406" customWidth="1"/>
    <col min="15366" max="15366" width="9.140625" style="406"/>
    <col min="15367" max="15367" width="10.5703125" style="406" bestFit="1" customWidth="1"/>
    <col min="15368" max="15616" width="9.140625" style="406"/>
    <col min="15617" max="15617" width="5.7109375" style="406" customWidth="1"/>
    <col min="15618" max="15618" width="46.28515625" style="406" customWidth="1"/>
    <col min="15619" max="15619" width="19.7109375" style="406" customWidth="1"/>
    <col min="15620" max="15620" width="12" style="406" customWidth="1"/>
    <col min="15621" max="15621" width="16.28515625" style="406" customWidth="1"/>
    <col min="15622" max="15622" width="9.140625" style="406"/>
    <col min="15623" max="15623" width="10.5703125" style="406" bestFit="1" customWidth="1"/>
    <col min="15624" max="15872" width="9.140625" style="406"/>
    <col min="15873" max="15873" width="5.7109375" style="406" customWidth="1"/>
    <col min="15874" max="15874" width="46.28515625" style="406" customWidth="1"/>
    <col min="15875" max="15875" width="19.7109375" style="406" customWidth="1"/>
    <col min="15876" max="15876" width="12" style="406" customWidth="1"/>
    <col min="15877" max="15877" width="16.28515625" style="406" customWidth="1"/>
    <col min="15878" max="15878" width="9.140625" style="406"/>
    <col min="15879" max="15879" width="10.5703125" style="406" bestFit="1" customWidth="1"/>
    <col min="15880" max="16128" width="9.140625" style="406"/>
    <col min="16129" max="16129" width="5.7109375" style="406" customWidth="1"/>
    <col min="16130" max="16130" width="46.28515625" style="406" customWidth="1"/>
    <col min="16131" max="16131" width="19.7109375" style="406" customWidth="1"/>
    <col min="16132" max="16132" width="12" style="406" customWidth="1"/>
    <col min="16133" max="16133" width="16.28515625" style="406" customWidth="1"/>
    <col min="16134" max="16134" width="9.140625" style="406"/>
    <col min="16135" max="16135" width="10.5703125" style="406" bestFit="1" customWidth="1"/>
    <col min="16136" max="16384" width="9.140625" style="406"/>
  </cols>
  <sheetData>
    <row r="2" spans="1:12" ht="28.5" customHeight="1" x14ac:dyDescent="0.25">
      <c r="A2" s="967" t="s">
        <v>3878</v>
      </c>
      <c r="B2" s="967"/>
      <c r="C2" s="967"/>
      <c r="D2" s="967"/>
      <c r="E2" s="967"/>
    </row>
    <row r="4" spans="1:12" x14ac:dyDescent="0.25">
      <c r="A4" s="968" t="s">
        <v>3879</v>
      </c>
      <c r="B4" s="968"/>
      <c r="C4" s="968"/>
      <c r="D4" s="968"/>
      <c r="E4" s="968"/>
      <c r="F4" s="407"/>
      <c r="G4" s="407"/>
      <c r="H4" s="407"/>
      <c r="I4" s="407"/>
      <c r="J4" s="407"/>
      <c r="K4" s="407"/>
      <c r="L4" s="407"/>
    </row>
    <row r="5" spans="1:12" ht="33" customHeight="1" x14ac:dyDescent="0.25">
      <c r="A5" s="969" t="s">
        <v>3880</v>
      </c>
      <c r="B5" s="969"/>
      <c r="C5" s="969"/>
      <c r="D5" s="969"/>
      <c r="E5" s="969"/>
      <c r="F5" s="408"/>
      <c r="G5" s="408"/>
      <c r="H5" s="408"/>
      <c r="I5" s="408"/>
      <c r="J5" s="408"/>
      <c r="K5" s="408"/>
      <c r="L5" s="408"/>
    </row>
    <row r="6" spans="1:12" ht="26.25" customHeight="1" x14ac:dyDescent="0.25">
      <c r="A6" s="409" t="s">
        <v>3881</v>
      </c>
      <c r="B6" s="409" t="s">
        <v>3882</v>
      </c>
      <c r="C6" s="409" t="s">
        <v>15</v>
      </c>
      <c r="D6" s="409" t="s">
        <v>3883</v>
      </c>
      <c r="E6" s="409" t="s">
        <v>120</v>
      </c>
    </row>
    <row r="7" spans="1:12" ht="30" x14ac:dyDescent="0.25">
      <c r="A7" s="410"/>
      <c r="B7" s="411" t="s">
        <v>3884</v>
      </c>
      <c r="C7" s="412"/>
      <c r="D7" s="410" t="s">
        <v>3885</v>
      </c>
      <c r="E7" s="410">
        <v>8</v>
      </c>
    </row>
    <row r="8" spans="1:12" ht="33" customHeight="1" x14ac:dyDescent="0.25">
      <c r="A8" s="410"/>
      <c r="B8" s="413" t="s">
        <v>3886</v>
      </c>
      <c r="C8" s="412"/>
      <c r="D8" s="410" t="s">
        <v>3887</v>
      </c>
      <c r="E8" s="410">
        <f>ROUND(6*30.5,0)</f>
        <v>183</v>
      </c>
    </row>
    <row r="9" spans="1:12" ht="33.75" customHeight="1" x14ac:dyDescent="0.25">
      <c r="A9" s="410"/>
      <c r="B9" s="412" t="s">
        <v>3888</v>
      </c>
      <c r="C9" s="412"/>
      <c r="D9" s="410" t="s">
        <v>3889</v>
      </c>
      <c r="E9" s="414">
        <v>27</v>
      </c>
    </row>
    <row r="10" spans="1:12" ht="68.25" customHeight="1" x14ac:dyDescent="0.25">
      <c r="A10" s="410">
        <v>1</v>
      </c>
      <c r="B10" s="412" t="s">
        <v>3890</v>
      </c>
      <c r="C10" s="410" t="s">
        <v>3891</v>
      </c>
      <c r="D10" s="410" t="s">
        <v>186</v>
      </c>
      <c r="E10" s="415">
        <v>12</v>
      </c>
    </row>
    <row r="11" spans="1:12" ht="63" customHeight="1" x14ac:dyDescent="0.25">
      <c r="A11" s="410">
        <v>2</v>
      </c>
      <c r="B11" s="412" t="s">
        <v>3892</v>
      </c>
      <c r="C11" s="410" t="s">
        <v>3893</v>
      </c>
      <c r="D11" s="410" t="s">
        <v>186</v>
      </c>
      <c r="E11" s="415">
        <v>100</v>
      </c>
    </row>
    <row r="12" spans="1:12" ht="63" customHeight="1" x14ac:dyDescent="0.25">
      <c r="A12" s="416">
        <v>3</v>
      </c>
      <c r="B12" s="413" t="s">
        <v>3894</v>
      </c>
      <c r="C12" s="413"/>
      <c r="D12" s="416" t="s">
        <v>186</v>
      </c>
      <c r="E12" s="417">
        <f>E8*E9*(E10+E11)</f>
        <v>553392</v>
      </c>
    </row>
    <row r="13" spans="1:12" ht="42.75" x14ac:dyDescent="0.25">
      <c r="A13" s="418"/>
      <c r="B13" s="419" t="s">
        <v>3895</v>
      </c>
      <c r="C13" s="409" t="s">
        <v>188</v>
      </c>
      <c r="D13" s="409" t="s">
        <v>186</v>
      </c>
      <c r="E13" s="420">
        <f>E12/11.91</f>
        <v>46464.480000000003</v>
      </c>
    </row>
    <row r="14" spans="1:12" ht="42.75" x14ac:dyDescent="0.25">
      <c r="A14" s="421"/>
      <c r="B14" s="419" t="s">
        <v>3896</v>
      </c>
      <c r="C14" s="409" t="s">
        <v>3897</v>
      </c>
      <c r="D14" s="409" t="s">
        <v>186</v>
      </c>
      <c r="E14" s="420">
        <f>ROUND(E13*11.91,0)</f>
        <v>553392</v>
      </c>
    </row>
    <row r="15" spans="1:12" x14ac:dyDescent="0.25">
      <c r="A15" s="422"/>
    </row>
    <row r="16" spans="1:12" ht="14.45" customHeight="1" x14ac:dyDescent="0.25">
      <c r="A16" s="970" t="s">
        <v>155</v>
      </c>
      <c r="B16" s="970"/>
      <c r="C16" s="970"/>
      <c r="D16" s="970"/>
      <c r="E16" s="970"/>
    </row>
    <row r="17" spans="1:5" x14ac:dyDescent="0.25">
      <c r="A17" s="971" t="s">
        <v>156</v>
      </c>
      <c r="B17" s="971"/>
      <c r="C17" s="971"/>
      <c r="D17" s="971"/>
      <c r="E17" s="971"/>
    </row>
    <row r="18" spans="1:5" x14ac:dyDescent="0.25">
      <c r="A18" s="972" t="s">
        <v>157</v>
      </c>
      <c r="B18" s="972"/>
      <c r="C18" s="972"/>
      <c r="D18" s="972"/>
      <c r="E18" s="972"/>
    </row>
    <row r="19" spans="1:5" x14ac:dyDescent="0.25">
      <c r="A19" s="966" t="s">
        <v>156</v>
      </c>
      <c r="B19" s="966"/>
      <c r="C19" s="966"/>
      <c r="D19" s="966"/>
      <c r="E19" s="966"/>
    </row>
    <row r="20" spans="1:5" x14ac:dyDescent="0.25">
      <c r="A20" s="423"/>
      <c r="B20" s="423"/>
      <c r="C20" s="423"/>
      <c r="D20" s="423"/>
      <c r="E20" s="423"/>
    </row>
  </sheetData>
  <mergeCells count="7">
    <mergeCell ref="A19:E19"/>
    <mergeCell ref="A2:E2"/>
    <mergeCell ref="A4:E4"/>
    <mergeCell ref="A5:E5"/>
    <mergeCell ref="A16:E16"/>
    <mergeCell ref="A17:E17"/>
    <mergeCell ref="A18:E18"/>
  </mergeCells>
  <pageMargins left="0.35433070866141736" right="0.23622047244094491" top="0.74803149606299213" bottom="0.74803149606299213" header="0.31496062992125984" footer="0.31496062992125984"/>
  <pageSetup paperSize="9" scale="99" fitToHeight="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3"/>
  <sheetViews>
    <sheetView showGridLines="0" topLeftCell="B22" zoomScale="80" zoomScaleNormal="80" workbookViewId="0">
      <selection activeCell="M21" sqref="M21"/>
    </sheetView>
  </sheetViews>
  <sheetFormatPr defaultColWidth="8.85546875" defaultRowHeight="12.75" outlineLevelRow="1" x14ac:dyDescent="0.2"/>
  <cols>
    <col min="1" max="1" width="4.7109375" style="424" customWidth="1"/>
    <col min="2" max="2" width="53.7109375" style="424" customWidth="1"/>
    <col min="3" max="3" width="10.7109375" style="424" customWidth="1"/>
    <col min="4" max="4" width="8.7109375" style="424" customWidth="1"/>
    <col min="5" max="5" width="20" style="424" customWidth="1"/>
    <col min="6" max="6" width="28.7109375" style="424" customWidth="1"/>
    <col min="7" max="7" width="12.140625" style="424" customWidth="1"/>
    <col min="8" max="9" width="8.85546875" style="424"/>
    <col min="10" max="10" width="16" style="424" customWidth="1"/>
    <col min="11" max="16384" width="8.85546875" style="424"/>
  </cols>
  <sheetData>
    <row r="1" spans="1:7" x14ac:dyDescent="0.2">
      <c r="B1" s="425"/>
      <c r="C1" s="425"/>
      <c r="G1" s="426" t="s">
        <v>3898</v>
      </c>
    </row>
    <row r="2" spans="1:7" x14ac:dyDescent="0.2">
      <c r="A2" s="427"/>
      <c r="B2" s="425"/>
      <c r="C2" s="425"/>
    </row>
    <row r="3" spans="1:7" x14ac:dyDescent="0.2">
      <c r="A3" s="428"/>
      <c r="B3" s="429"/>
      <c r="C3" s="429"/>
      <c r="D3" s="430"/>
      <c r="E3" s="430"/>
      <c r="F3" s="430"/>
      <c r="G3" s="430"/>
    </row>
    <row r="4" spans="1:7" x14ac:dyDescent="0.2">
      <c r="A4" s="975" t="s">
        <v>3899</v>
      </c>
      <c r="B4" s="975"/>
      <c r="C4" s="975"/>
      <c r="D4" s="975"/>
      <c r="E4" s="975"/>
      <c r="F4" s="975"/>
      <c r="G4" s="975"/>
    </row>
    <row r="5" spans="1:7" ht="33.75" customHeight="1" x14ac:dyDescent="0.25">
      <c r="A5" s="976" t="s">
        <v>3900</v>
      </c>
      <c r="B5" s="976"/>
      <c r="C5" s="976"/>
      <c r="D5" s="976"/>
      <c r="E5" s="976"/>
      <c r="F5" s="977"/>
      <c r="G5" s="977"/>
    </row>
    <row r="6" spans="1:7" s="431" customFormat="1" ht="27" customHeight="1" x14ac:dyDescent="0.25">
      <c r="A6" s="978" t="s">
        <v>3901</v>
      </c>
      <c r="B6" s="978"/>
      <c r="C6" s="978"/>
      <c r="D6" s="978"/>
      <c r="E6" s="978"/>
      <c r="F6" s="979"/>
      <c r="G6" s="979"/>
    </row>
    <row r="7" spans="1:7" ht="27.75" customHeight="1" x14ac:dyDescent="0.25">
      <c r="A7" s="973" t="s">
        <v>3902</v>
      </c>
      <c r="B7" s="973"/>
      <c r="C7" s="973"/>
      <c r="D7" s="973"/>
      <c r="E7" s="973"/>
      <c r="F7" s="980"/>
      <c r="G7" s="980"/>
    </row>
    <row r="8" spans="1:7" ht="26.25" customHeight="1" x14ac:dyDescent="0.25">
      <c r="A8" s="973" t="s">
        <v>3903</v>
      </c>
      <c r="B8" s="973"/>
      <c r="C8" s="973"/>
      <c r="D8" s="973"/>
      <c r="E8" s="973"/>
      <c r="F8" s="980"/>
      <c r="G8" s="980"/>
    </row>
    <row r="9" spans="1:7" ht="27.75" customHeight="1" x14ac:dyDescent="0.25">
      <c r="A9" s="973" t="s">
        <v>3904</v>
      </c>
      <c r="B9" s="973"/>
      <c r="C9" s="973"/>
      <c r="D9" s="973"/>
      <c r="E9" s="973"/>
      <c r="F9" s="974"/>
      <c r="G9" s="974"/>
    </row>
    <row r="10" spans="1:7" x14ac:dyDescent="0.2">
      <c r="A10" s="432"/>
      <c r="B10" s="432"/>
      <c r="C10" s="433"/>
      <c r="D10" s="433"/>
      <c r="E10" s="434"/>
    </row>
    <row r="11" spans="1:7" ht="79.900000000000006" customHeight="1" x14ac:dyDescent="0.2">
      <c r="A11" s="435" t="s">
        <v>4</v>
      </c>
      <c r="B11" s="436" t="s">
        <v>118</v>
      </c>
      <c r="C11" s="436" t="s">
        <v>216</v>
      </c>
      <c r="D11" s="436" t="s">
        <v>120</v>
      </c>
      <c r="E11" s="436" t="s">
        <v>121</v>
      </c>
      <c r="F11" s="437" t="s">
        <v>3905</v>
      </c>
      <c r="G11" s="437" t="s">
        <v>3906</v>
      </c>
    </row>
    <row r="12" spans="1:7" x14ac:dyDescent="0.2">
      <c r="A12" s="438">
        <v>1</v>
      </c>
      <c r="B12" s="439">
        <v>2</v>
      </c>
      <c r="C12" s="439">
        <v>3</v>
      </c>
      <c r="D12" s="439">
        <v>4</v>
      </c>
      <c r="E12" s="439">
        <v>5</v>
      </c>
      <c r="F12" s="438">
        <v>6</v>
      </c>
      <c r="G12" s="438">
        <v>7</v>
      </c>
    </row>
    <row r="13" spans="1:7" ht="21" customHeight="1" x14ac:dyDescent="0.2">
      <c r="A13" s="983" t="s">
        <v>3907</v>
      </c>
      <c r="B13" s="984"/>
      <c r="C13" s="984"/>
      <c r="D13" s="984"/>
      <c r="E13" s="984"/>
      <c r="F13" s="984"/>
      <c r="G13" s="984"/>
    </row>
    <row r="14" spans="1:7" x14ac:dyDescent="0.2">
      <c r="A14" s="440">
        <v>2</v>
      </c>
      <c r="B14" s="985" t="s">
        <v>3908</v>
      </c>
      <c r="C14" s="441" t="s">
        <v>3909</v>
      </c>
      <c r="D14" s="442">
        <v>1.085</v>
      </c>
      <c r="E14" s="443" t="s">
        <v>3910</v>
      </c>
      <c r="F14" s="442" t="s">
        <v>3911</v>
      </c>
      <c r="G14" s="444">
        <v>2940</v>
      </c>
    </row>
    <row r="15" spans="1:7" ht="108" outlineLevel="1" x14ac:dyDescent="0.2">
      <c r="A15" s="445" t="s">
        <v>31</v>
      </c>
      <c r="B15" s="986"/>
      <c r="C15" s="446"/>
      <c r="D15" s="447"/>
      <c r="E15" s="448" t="s">
        <v>3912</v>
      </c>
      <c r="F15" s="447"/>
      <c r="G15" s="449" t="s">
        <v>3913</v>
      </c>
    </row>
    <row r="16" spans="1:7" ht="15" x14ac:dyDescent="0.2">
      <c r="A16" s="440" t="s">
        <v>31</v>
      </c>
      <c r="B16" s="981" t="s">
        <v>3914</v>
      </c>
      <c r="C16" s="982"/>
      <c r="D16" s="982"/>
      <c r="E16" s="982"/>
      <c r="F16" s="982"/>
      <c r="G16" s="450"/>
    </row>
    <row r="17" spans="1:7" ht="15" x14ac:dyDescent="0.2">
      <c r="A17" s="440" t="s">
        <v>31</v>
      </c>
      <c r="B17" s="987" t="s">
        <v>3915</v>
      </c>
      <c r="C17" s="988"/>
      <c r="D17" s="988"/>
      <c r="E17" s="988"/>
      <c r="F17" s="988"/>
      <c r="G17" s="444">
        <f>G14</f>
        <v>2940</v>
      </c>
    </row>
    <row r="18" spans="1:7" ht="15" x14ac:dyDescent="0.2">
      <c r="A18" s="440" t="s">
        <v>31</v>
      </c>
      <c r="B18" s="981" t="s">
        <v>3916</v>
      </c>
      <c r="C18" s="982"/>
      <c r="D18" s="982"/>
      <c r="E18" s="982"/>
      <c r="F18" s="982"/>
      <c r="G18" s="450">
        <f>G17</f>
        <v>2940</v>
      </c>
    </row>
    <row r="19" spans="1:7" ht="21" customHeight="1" x14ac:dyDescent="0.2">
      <c r="A19" s="983" t="s">
        <v>3917</v>
      </c>
      <c r="B19" s="984"/>
      <c r="C19" s="984"/>
      <c r="D19" s="984"/>
      <c r="E19" s="984"/>
      <c r="F19" s="984"/>
      <c r="G19" s="984"/>
    </row>
    <row r="20" spans="1:7" x14ac:dyDescent="0.2">
      <c r="A20" s="440">
        <v>4</v>
      </c>
      <c r="B20" s="985" t="s">
        <v>3918</v>
      </c>
      <c r="C20" s="441" t="s">
        <v>3909</v>
      </c>
      <c r="D20" s="442">
        <v>1.085</v>
      </c>
      <c r="E20" s="443" t="s">
        <v>3919</v>
      </c>
      <c r="F20" s="442" t="s">
        <v>3920</v>
      </c>
      <c r="G20" s="444">
        <v>1390</v>
      </c>
    </row>
    <row r="21" spans="1:7" ht="120" outlineLevel="1" x14ac:dyDescent="0.2">
      <c r="A21" s="445" t="s">
        <v>31</v>
      </c>
      <c r="B21" s="986"/>
      <c r="C21" s="446"/>
      <c r="D21" s="447"/>
      <c r="E21" s="448" t="s">
        <v>3921</v>
      </c>
      <c r="F21" s="447"/>
      <c r="G21" s="449" t="s">
        <v>3913</v>
      </c>
    </row>
    <row r="22" spans="1:7" ht="15" x14ac:dyDescent="0.2">
      <c r="A22" s="440" t="s">
        <v>31</v>
      </c>
      <c r="B22" s="981" t="s">
        <v>3922</v>
      </c>
      <c r="C22" s="982"/>
      <c r="D22" s="982"/>
      <c r="E22" s="982"/>
      <c r="F22" s="982"/>
      <c r="G22" s="450"/>
    </row>
    <row r="23" spans="1:7" ht="15" x14ac:dyDescent="0.2">
      <c r="A23" s="440" t="s">
        <v>31</v>
      </c>
      <c r="B23" s="987" t="s">
        <v>3923</v>
      </c>
      <c r="C23" s="988"/>
      <c r="D23" s="988"/>
      <c r="E23" s="988"/>
      <c r="F23" s="988"/>
      <c r="G23" s="444">
        <f>G20</f>
        <v>1390</v>
      </c>
    </row>
    <row r="24" spans="1:7" ht="15" x14ac:dyDescent="0.2">
      <c r="A24" s="440" t="s">
        <v>31</v>
      </c>
      <c r="B24" s="981" t="s">
        <v>3924</v>
      </c>
      <c r="C24" s="982"/>
      <c r="D24" s="982"/>
      <c r="E24" s="982"/>
      <c r="F24" s="982"/>
      <c r="G24" s="450">
        <f>G23</f>
        <v>1390</v>
      </c>
    </row>
    <row r="25" spans="1:7" ht="21" customHeight="1" x14ac:dyDescent="0.2">
      <c r="A25" s="983" t="s">
        <v>3925</v>
      </c>
      <c r="B25" s="984"/>
      <c r="C25" s="984"/>
      <c r="D25" s="984"/>
      <c r="E25" s="984"/>
      <c r="F25" s="984"/>
      <c r="G25" s="984"/>
    </row>
    <row r="26" spans="1:7" ht="63.75" x14ac:dyDescent="0.2">
      <c r="A26" s="440">
        <v>5</v>
      </c>
      <c r="B26" s="451" t="s">
        <v>3926</v>
      </c>
      <c r="C26" s="441" t="s">
        <v>3927</v>
      </c>
      <c r="D26" s="442">
        <v>2940</v>
      </c>
      <c r="E26" s="443" t="s">
        <v>3913</v>
      </c>
      <c r="F26" s="442" t="s">
        <v>3928</v>
      </c>
      <c r="G26" s="444">
        <v>260</v>
      </c>
    </row>
    <row r="27" spans="1:7" ht="76.5" x14ac:dyDescent="0.2">
      <c r="A27" s="440">
        <v>6</v>
      </c>
      <c r="B27" s="451" t="s">
        <v>3929</v>
      </c>
      <c r="C27" s="441" t="s">
        <v>3927</v>
      </c>
      <c r="D27" s="442">
        <v>3200</v>
      </c>
      <c r="E27" s="443" t="s">
        <v>3913</v>
      </c>
      <c r="F27" s="442" t="s">
        <v>3930</v>
      </c>
      <c r="G27" s="444">
        <v>630</v>
      </c>
    </row>
    <row r="28" spans="1:7" ht="25.5" x14ac:dyDescent="0.2">
      <c r="A28" s="440">
        <v>7</v>
      </c>
      <c r="B28" s="451" t="s">
        <v>3931</v>
      </c>
      <c r="C28" s="441" t="s">
        <v>3927</v>
      </c>
      <c r="D28" s="442">
        <v>3200</v>
      </c>
      <c r="E28" s="443" t="s">
        <v>3913</v>
      </c>
      <c r="F28" s="442" t="s">
        <v>3932</v>
      </c>
      <c r="G28" s="444">
        <v>190</v>
      </c>
    </row>
    <row r="29" spans="1:7" ht="15" x14ac:dyDescent="0.2">
      <c r="A29" s="440" t="s">
        <v>31</v>
      </c>
      <c r="B29" s="981" t="s">
        <v>3933</v>
      </c>
      <c r="C29" s="982"/>
      <c r="D29" s="982"/>
      <c r="E29" s="982"/>
      <c r="F29" s="982"/>
      <c r="G29" s="450"/>
    </row>
    <row r="30" spans="1:7" ht="15" x14ac:dyDescent="0.2">
      <c r="A30" s="440" t="s">
        <v>31</v>
      </c>
      <c r="B30" s="987" t="s">
        <v>3934</v>
      </c>
      <c r="C30" s="988"/>
      <c r="D30" s="988"/>
      <c r="E30" s="988"/>
      <c r="F30" s="988"/>
      <c r="G30" s="444">
        <f>G26+G27+G28</f>
        <v>1080</v>
      </c>
    </row>
    <row r="31" spans="1:7" ht="15" x14ac:dyDescent="0.2">
      <c r="A31" s="440" t="s">
        <v>31</v>
      </c>
      <c r="B31" s="981" t="s">
        <v>3935</v>
      </c>
      <c r="C31" s="982"/>
      <c r="D31" s="982"/>
      <c r="E31" s="982"/>
      <c r="F31" s="982"/>
      <c r="G31" s="450">
        <f>G30</f>
        <v>1080</v>
      </c>
    </row>
    <row r="32" spans="1:7" ht="15" x14ac:dyDescent="0.2">
      <c r="A32" s="440" t="s">
        <v>31</v>
      </c>
      <c r="B32" s="981" t="s">
        <v>3936</v>
      </c>
      <c r="C32" s="982"/>
      <c r="D32" s="982"/>
      <c r="E32" s="982"/>
      <c r="F32" s="982"/>
      <c r="G32" s="450"/>
    </row>
    <row r="33" spans="1:13" ht="15" x14ac:dyDescent="0.2">
      <c r="A33" s="440" t="s">
        <v>31</v>
      </c>
      <c r="B33" s="987" t="s">
        <v>3937</v>
      </c>
      <c r="C33" s="988"/>
      <c r="D33" s="988"/>
      <c r="E33" s="988"/>
      <c r="F33" s="988"/>
      <c r="G33" s="444">
        <f>G18+G24+G31</f>
        <v>5410</v>
      </c>
    </row>
    <row r="34" spans="1:13" ht="15" x14ac:dyDescent="0.2">
      <c r="A34" s="452" t="s">
        <v>31</v>
      </c>
      <c r="B34" s="981" t="s">
        <v>3938</v>
      </c>
      <c r="C34" s="982"/>
      <c r="D34" s="982"/>
      <c r="E34" s="982"/>
      <c r="F34" s="982"/>
      <c r="G34" s="453">
        <f>G33</f>
        <v>5410</v>
      </c>
    </row>
    <row r="35" spans="1:13" ht="123" customHeight="1" x14ac:dyDescent="0.2">
      <c r="A35" s="454"/>
      <c r="B35" s="455" t="s">
        <v>3939</v>
      </c>
      <c r="C35" s="990" t="s">
        <v>3940</v>
      </c>
      <c r="D35" s="991"/>
      <c r="E35" s="992"/>
      <c r="F35" s="456" t="s">
        <v>3941</v>
      </c>
      <c r="G35" s="457">
        <f>G34/1.266</f>
        <v>4273.3</v>
      </c>
      <c r="H35" s="430"/>
      <c r="I35" s="430"/>
      <c r="J35" s="430"/>
      <c r="K35" s="430"/>
      <c r="L35" s="430"/>
      <c r="M35" s="430"/>
    </row>
    <row r="36" spans="1:13" ht="123" customHeight="1" x14ac:dyDescent="0.2">
      <c r="A36" s="454"/>
      <c r="B36" s="458" t="s">
        <v>3942</v>
      </c>
      <c r="C36" s="989" t="s">
        <v>3943</v>
      </c>
      <c r="D36" s="989"/>
      <c r="E36" s="989"/>
      <c r="F36" s="459">
        <v>4.55</v>
      </c>
      <c r="G36" s="460">
        <f>G35*4.55</f>
        <v>19443.52</v>
      </c>
      <c r="H36" s="461"/>
      <c r="I36" s="461"/>
      <c r="J36" s="461"/>
      <c r="K36" s="461"/>
      <c r="L36" s="461"/>
      <c r="M36" s="461"/>
    </row>
    <row r="37" spans="1:13" x14ac:dyDescent="0.2">
      <c r="A37" s="462"/>
      <c r="B37" s="463"/>
      <c r="C37" s="464"/>
      <c r="D37" s="465"/>
      <c r="E37" s="466"/>
      <c r="F37" s="465"/>
      <c r="G37" s="467"/>
    </row>
    <row r="38" spans="1:13" x14ac:dyDescent="0.2">
      <c r="A38" s="468"/>
      <c r="B38" s="469"/>
      <c r="C38" s="469"/>
      <c r="D38" s="469"/>
      <c r="E38" s="469"/>
      <c r="F38" s="469"/>
      <c r="G38" s="470"/>
      <c r="H38" s="469"/>
      <c r="I38" s="469"/>
      <c r="J38" s="469"/>
      <c r="K38" s="469"/>
      <c r="L38" s="469"/>
      <c r="M38" s="469"/>
    </row>
    <row r="39" spans="1:13" x14ac:dyDescent="0.2">
      <c r="A39" s="462"/>
      <c r="B39" s="463"/>
      <c r="C39" s="464"/>
      <c r="D39" s="465"/>
      <c r="E39" s="471"/>
      <c r="F39" s="465"/>
      <c r="G39" s="472"/>
    </row>
    <row r="40" spans="1:13" x14ac:dyDescent="0.2">
      <c r="A40" s="473"/>
      <c r="B40" s="473"/>
      <c r="C40" s="473"/>
      <c r="D40" s="473"/>
      <c r="E40" s="473"/>
    </row>
    <row r="41" spans="1:13" x14ac:dyDescent="0.2">
      <c r="A41" s="474" t="s">
        <v>3944</v>
      </c>
      <c r="C41" s="474"/>
    </row>
    <row r="42" spans="1:13" x14ac:dyDescent="0.2">
      <c r="A42" s="474" t="s">
        <v>3945</v>
      </c>
      <c r="C42" s="474"/>
    </row>
    <row r="43" spans="1:13" x14ac:dyDescent="0.2">
      <c r="A43" s="474" t="s">
        <v>3946</v>
      </c>
      <c r="C43" s="474"/>
    </row>
  </sheetData>
  <mergeCells count="25">
    <mergeCell ref="C36:E36"/>
    <mergeCell ref="B30:F30"/>
    <mergeCell ref="B31:F31"/>
    <mergeCell ref="B32:F32"/>
    <mergeCell ref="B33:F33"/>
    <mergeCell ref="B34:F34"/>
    <mergeCell ref="C35:E35"/>
    <mergeCell ref="B29:F29"/>
    <mergeCell ref="A13:G13"/>
    <mergeCell ref="B14:B15"/>
    <mergeCell ref="B16:F16"/>
    <mergeCell ref="B17:F17"/>
    <mergeCell ref="B18:F18"/>
    <mergeCell ref="A19:G19"/>
    <mergeCell ref="B20:B21"/>
    <mergeCell ref="B22:F22"/>
    <mergeCell ref="B23:F23"/>
    <mergeCell ref="B24:F24"/>
    <mergeCell ref="A25:G25"/>
    <mergeCell ref="A9:G9"/>
    <mergeCell ref="A4:G4"/>
    <mergeCell ref="A5:G5"/>
    <mergeCell ref="A6:G6"/>
    <mergeCell ref="A7:G7"/>
    <mergeCell ref="A8:G8"/>
  </mergeCells>
  <pageMargins left="0.51181102362204722" right="0.27559055118110237" top="0.31496062992125984" bottom="0.31496062992125984" header="0.23622047244094491" footer="0.23622047244094491"/>
  <pageSetup paperSize="9" orientation="landscape" r:id="rId1"/>
  <headerFooter>
    <oddHeader>&amp;LГранд-СМЕТА</oddHeader>
    <oddFooter>&amp;R&amp;P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422"/>
  <sheetViews>
    <sheetView showGridLines="0" topLeftCell="A406" zoomScale="115" zoomScaleNormal="115" workbookViewId="0">
      <selection activeCell="G17" sqref="G17"/>
    </sheetView>
  </sheetViews>
  <sheetFormatPr defaultColWidth="8.85546875" defaultRowHeight="12.75" outlineLevelRow="1" x14ac:dyDescent="0.2"/>
  <cols>
    <col min="1" max="1" width="4.28515625" style="476" customWidth="1"/>
    <col min="2" max="2" width="46.140625" style="476" customWidth="1"/>
    <col min="3" max="3" width="46.42578125" style="476" customWidth="1"/>
    <col min="4" max="4" width="31.42578125" style="476" customWidth="1"/>
    <col min="5" max="5" width="12.7109375" style="476" customWidth="1"/>
    <col min="6" max="9" width="8.85546875" style="476"/>
    <col min="10" max="10" width="16" style="476" customWidth="1"/>
    <col min="11" max="16384" width="8.85546875" style="476"/>
  </cols>
  <sheetData>
    <row r="1" spans="1:5" x14ac:dyDescent="0.2">
      <c r="A1" s="425"/>
      <c r="B1" s="425"/>
      <c r="C1" s="425"/>
      <c r="D1" s="475" t="s">
        <v>3898</v>
      </c>
    </row>
    <row r="2" spans="1:5" ht="24.6" customHeight="1" x14ac:dyDescent="0.2">
      <c r="A2" s="995" t="s">
        <v>3947</v>
      </c>
      <c r="B2" s="995"/>
      <c r="C2" s="995"/>
      <c r="D2" s="995"/>
      <c r="E2" s="995"/>
    </row>
    <row r="3" spans="1:5" ht="20.45" customHeight="1" x14ac:dyDescent="0.2">
      <c r="A3" s="996" t="s">
        <v>3948</v>
      </c>
      <c r="B3" s="996"/>
      <c r="C3" s="996"/>
      <c r="D3" s="996"/>
      <c r="E3" s="477"/>
    </row>
    <row r="4" spans="1:5" ht="5.45" customHeight="1" x14ac:dyDescent="0.2">
      <c r="A4" s="478"/>
      <c r="B4" s="478"/>
      <c r="C4" s="478"/>
      <c r="D4" s="478"/>
      <c r="E4" s="478"/>
    </row>
    <row r="5" spans="1:5" ht="36" customHeight="1" x14ac:dyDescent="0.2">
      <c r="A5" s="997" t="s">
        <v>3949</v>
      </c>
      <c r="B5" s="997"/>
      <c r="C5" s="997"/>
      <c r="D5" s="997"/>
      <c r="E5" s="997"/>
    </row>
    <row r="6" spans="1:5" ht="19.149999999999999" customHeight="1" x14ac:dyDescent="0.2">
      <c r="A6" s="998" t="s">
        <v>3950</v>
      </c>
      <c r="B6" s="998"/>
      <c r="C6" s="998"/>
      <c r="D6" s="998"/>
      <c r="E6" s="479"/>
    </row>
    <row r="7" spans="1:5" x14ac:dyDescent="0.2">
      <c r="A7" s="478"/>
      <c r="B7" s="478"/>
      <c r="C7" s="478"/>
      <c r="D7" s="478"/>
      <c r="E7" s="478"/>
    </row>
    <row r="8" spans="1:5" ht="17.45" customHeight="1" x14ac:dyDescent="0.2">
      <c r="A8" s="461" t="s">
        <v>3951</v>
      </c>
      <c r="B8" s="478"/>
      <c r="C8" s="480"/>
      <c r="D8" s="480"/>
      <c r="E8" s="480"/>
    </row>
    <row r="9" spans="1:5" ht="16.899999999999999" customHeight="1" x14ac:dyDescent="0.2">
      <c r="A9" s="481"/>
      <c r="B9" s="999" t="s">
        <v>3952</v>
      </c>
      <c r="C9" s="999"/>
      <c r="D9" s="999"/>
      <c r="E9" s="999"/>
    </row>
    <row r="10" spans="1:5" ht="25.15" customHeight="1" x14ac:dyDescent="0.2">
      <c r="A10" s="477" t="s">
        <v>3953</v>
      </c>
      <c r="B10" s="478"/>
      <c r="C10" s="482"/>
      <c r="D10" s="482"/>
      <c r="E10" s="482"/>
    </row>
    <row r="11" spans="1:5" ht="24" customHeight="1" x14ac:dyDescent="0.2">
      <c r="B11" s="999" t="s">
        <v>3954</v>
      </c>
      <c r="C11" s="999"/>
      <c r="D11" s="999"/>
      <c r="E11" s="999"/>
    </row>
    <row r="12" spans="1:5" ht="24" customHeight="1" x14ac:dyDescent="0.2">
      <c r="B12" s="483"/>
      <c r="C12" s="483"/>
      <c r="D12" s="483"/>
      <c r="E12" s="483"/>
    </row>
    <row r="13" spans="1:5" ht="15" customHeight="1" outlineLevel="1" x14ac:dyDescent="0.2">
      <c r="A13" s="484" t="s">
        <v>3955</v>
      </c>
      <c r="B13" s="483"/>
      <c r="C13" s="483"/>
      <c r="D13" s="483"/>
      <c r="E13" s="483"/>
    </row>
    <row r="14" spans="1:5" x14ac:dyDescent="0.2">
      <c r="A14" s="478"/>
      <c r="B14" s="478"/>
      <c r="C14" s="433"/>
      <c r="D14" s="433"/>
      <c r="E14" s="434"/>
    </row>
    <row r="15" spans="1:5" ht="79.900000000000006" customHeight="1" x14ac:dyDescent="0.2">
      <c r="A15" s="485" t="s">
        <v>4</v>
      </c>
      <c r="B15" s="486" t="s">
        <v>3956</v>
      </c>
      <c r="C15" s="486" t="s">
        <v>3957</v>
      </c>
      <c r="D15" s="437" t="s">
        <v>3958</v>
      </c>
      <c r="E15" s="437" t="s">
        <v>3959</v>
      </c>
    </row>
    <row r="16" spans="1:5" x14ac:dyDescent="0.2">
      <c r="A16" s="438">
        <v>1</v>
      </c>
      <c r="B16" s="439">
        <v>2</v>
      </c>
      <c r="C16" s="439">
        <v>3</v>
      </c>
      <c r="D16" s="438">
        <v>4</v>
      </c>
      <c r="E16" s="438">
        <v>5</v>
      </c>
    </row>
    <row r="17" spans="1:5" ht="21" customHeight="1" x14ac:dyDescent="0.2">
      <c r="A17" s="1000" t="s">
        <v>818</v>
      </c>
      <c r="B17" s="1001"/>
      <c r="C17" s="1001"/>
      <c r="D17" s="1001"/>
      <c r="E17" s="1001"/>
    </row>
    <row r="18" spans="1:5" ht="25.5" x14ac:dyDescent="0.2">
      <c r="A18" s="487">
        <v>1</v>
      </c>
      <c r="B18" s="993" t="s">
        <v>3960</v>
      </c>
      <c r="C18" s="488" t="s">
        <v>3961</v>
      </c>
      <c r="D18" s="489" t="s">
        <v>3962</v>
      </c>
      <c r="E18" s="490" t="s">
        <v>3963</v>
      </c>
    </row>
    <row r="19" spans="1:5" ht="36" outlineLevel="1" x14ac:dyDescent="0.2">
      <c r="A19" s="491"/>
      <c r="B19" s="994"/>
      <c r="C19" s="492" t="s">
        <v>3964</v>
      </c>
      <c r="D19" s="493" t="s">
        <v>3965</v>
      </c>
      <c r="E19" s="494" t="s">
        <v>3913</v>
      </c>
    </row>
    <row r="20" spans="1:5" outlineLevel="1" x14ac:dyDescent="0.2">
      <c r="A20" s="491"/>
      <c r="B20" s="994"/>
      <c r="C20" s="492" t="s">
        <v>3966</v>
      </c>
      <c r="D20" s="493" t="s">
        <v>3967</v>
      </c>
      <c r="E20" s="494" t="s">
        <v>3913</v>
      </c>
    </row>
    <row r="21" spans="1:5" ht="36" outlineLevel="1" x14ac:dyDescent="0.2">
      <c r="A21" s="491"/>
      <c r="B21" s="994"/>
      <c r="C21" s="492" t="s">
        <v>3968</v>
      </c>
      <c r="D21" s="493" t="s">
        <v>3969</v>
      </c>
      <c r="E21" s="494" t="s">
        <v>3913</v>
      </c>
    </row>
    <row r="22" spans="1:5" ht="84" outlineLevel="1" x14ac:dyDescent="0.2">
      <c r="A22" s="491"/>
      <c r="B22" s="994"/>
      <c r="C22" s="492" t="s">
        <v>3970</v>
      </c>
      <c r="D22" s="493" t="s">
        <v>3971</v>
      </c>
      <c r="E22" s="494" t="s">
        <v>3913</v>
      </c>
    </row>
    <row r="23" spans="1:5" outlineLevel="1" x14ac:dyDescent="0.2">
      <c r="A23" s="491"/>
      <c r="B23" s="994"/>
      <c r="C23" s="492" t="s">
        <v>3972</v>
      </c>
      <c r="D23" s="493" t="s">
        <v>3973</v>
      </c>
      <c r="E23" s="494">
        <v>332.29</v>
      </c>
    </row>
    <row r="24" spans="1:5" ht="24" outlineLevel="1" x14ac:dyDescent="0.2">
      <c r="A24" s="491"/>
      <c r="B24" s="994"/>
      <c r="C24" s="492" t="s">
        <v>3974</v>
      </c>
      <c r="D24" s="493" t="s">
        <v>3973</v>
      </c>
      <c r="E24" s="494">
        <v>332.29</v>
      </c>
    </row>
    <row r="25" spans="1:5" ht="24" outlineLevel="1" x14ac:dyDescent="0.2">
      <c r="A25" s="491"/>
      <c r="B25" s="994"/>
      <c r="C25" s="492" t="s">
        <v>3975</v>
      </c>
      <c r="D25" s="493" t="s">
        <v>3976</v>
      </c>
      <c r="E25" s="494" t="s">
        <v>3977</v>
      </c>
    </row>
    <row r="26" spans="1:5" outlineLevel="1" x14ac:dyDescent="0.2">
      <c r="A26" s="491"/>
      <c r="B26" s="994"/>
      <c r="C26" s="492" t="s">
        <v>3978</v>
      </c>
      <c r="D26" s="493" t="s">
        <v>3979</v>
      </c>
      <c r="E26" s="494">
        <v>498.44</v>
      </c>
    </row>
    <row r="27" spans="1:5" outlineLevel="1" x14ac:dyDescent="0.2">
      <c r="A27" s="491"/>
      <c r="B27" s="994"/>
      <c r="C27" s="492" t="s">
        <v>3980</v>
      </c>
      <c r="D27" s="493" t="s">
        <v>3981</v>
      </c>
      <c r="E27" s="494" t="s">
        <v>3982</v>
      </c>
    </row>
    <row r="28" spans="1:5" ht="24" outlineLevel="1" x14ac:dyDescent="0.2">
      <c r="A28" s="491"/>
      <c r="B28" s="994"/>
      <c r="C28" s="492" t="s">
        <v>3983</v>
      </c>
      <c r="D28" s="493" t="s">
        <v>3984</v>
      </c>
      <c r="E28" s="494">
        <v>996.88</v>
      </c>
    </row>
    <row r="29" spans="1:5" outlineLevel="1" x14ac:dyDescent="0.2">
      <c r="A29" s="491"/>
      <c r="B29" s="994"/>
      <c r="C29" s="492" t="s">
        <v>3985</v>
      </c>
      <c r="D29" s="493" t="s">
        <v>3986</v>
      </c>
      <c r="E29" s="494">
        <v>491.8</v>
      </c>
    </row>
    <row r="30" spans="1:5" outlineLevel="1" x14ac:dyDescent="0.2">
      <c r="A30" s="491"/>
      <c r="B30" s="994"/>
      <c r="C30" s="492" t="s">
        <v>3987</v>
      </c>
      <c r="D30" s="493" t="s">
        <v>3988</v>
      </c>
      <c r="E30" s="494"/>
    </row>
    <row r="31" spans="1:5" ht="51" x14ac:dyDescent="0.2">
      <c r="A31" s="487">
        <v>2</v>
      </c>
      <c r="B31" s="993" t="s">
        <v>3989</v>
      </c>
      <c r="C31" s="488" t="s">
        <v>3990</v>
      </c>
      <c r="D31" s="489" t="s">
        <v>3991</v>
      </c>
      <c r="E31" s="490" t="s">
        <v>3992</v>
      </c>
    </row>
    <row r="32" spans="1:5" ht="24" outlineLevel="1" x14ac:dyDescent="0.2">
      <c r="A32" s="491"/>
      <c r="B32" s="994"/>
      <c r="C32" s="492" t="s">
        <v>3993</v>
      </c>
      <c r="D32" s="493" t="s">
        <v>3994</v>
      </c>
      <c r="E32" s="494" t="s">
        <v>3913</v>
      </c>
    </row>
    <row r="33" spans="1:5" outlineLevel="1" x14ac:dyDescent="0.2">
      <c r="A33" s="491"/>
      <c r="B33" s="994"/>
      <c r="C33" s="492" t="s">
        <v>3995</v>
      </c>
      <c r="D33" s="493" t="s">
        <v>3996</v>
      </c>
      <c r="E33" s="494" t="s">
        <v>3913</v>
      </c>
    </row>
    <row r="34" spans="1:5" ht="51" x14ac:dyDescent="0.2">
      <c r="A34" s="487">
        <v>3</v>
      </c>
      <c r="B34" s="993" t="s">
        <v>3997</v>
      </c>
      <c r="C34" s="488" t="s">
        <v>3998</v>
      </c>
      <c r="D34" s="489" t="s">
        <v>3999</v>
      </c>
      <c r="E34" s="490" t="s">
        <v>4000</v>
      </c>
    </row>
    <row r="35" spans="1:5" ht="36" outlineLevel="1" x14ac:dyDescent="0.2">
      <c r="A35" s="491"/>
      <c r="B35" s="994"/>
      <c r="C35" s="492" t="s">
        <v>4001</v>
      </c>
      <c r="D35" s="493" t="s">
        <v>4002</v>
      </c>
      <c r="E35" s="494" t="s">
        <v>3913</v>
      </c>
    </row>
    <row r="36" spans="1:5" ht="24" outlineLevel="1" x14ac:dyDescent="0.2">
      <c r="A36" s="491"/>
      <c r="B36" s="994"/>
      <c r="C36" s="492" t="s">
        <v>4003</v>
      </c>
      <c r="D36" s="493" t="s">
        <v>4004</v>
      </c>
      <c r="E36" s="494" t="s">
        <v>3913</v>
      </c>
    </row>
    <row r="37" spans="1:5" ht="24" outlineLevel="1" x14ac:dyDescent="0.2">
      <c r="A37" s="491"/>
      <c r="B37" s="994"/>
      <c r="C37" s="492" t="s">
        <v>4005</v>
      </c>
      <c r="D37" s="493" t="s">
        <v>4006</v>
      </c>
      <c r="E37" s="494" t="s">
        <v>3913</v>
      </c>
    </row>
    <row r="38" spans="1:5" ht="24" outlineLevel="1" x14ac:dyDescent="0.2">
      <c r="A38" s="491"/>
      <c r="B38" s="994"/>
      <c r="C38" s="492" t="s">
        <v>4007</v>
      </c>
      <c r="D38" s="493" t="s">
        <v>4008</v>
      </c>
      <c r="E38" s="494" t="s">
        <v>3913</v>
      </c>
    </row>
    <row r="39" spans="1:5" outlineLevel="1" x14ac:dyDescent="0.2">
      <c r="A39" s="491"/>
      <c r="B39" s="994"/>
      <c r="C39" s="492" t="s">
        <v>3966</v>
      </c>
      <c r="D39" s="493" t="s">
        <v>4009</v>
      </c>
      <c r="E39" s="494" t="s">
        <v>3913</v>
      </c>
    </row>
    <row r="40" spans="1:5" ht="24" outlineLevel="1" x14ac:dyDescent="0.2">
      <c r="A40" s="491"/>
      <c r="B40" s="994"/>
      <c r="C40" s="492" t="s">
        <v>4010</v>
      </c>
      <c r="D40" s="493" t="s">
        <v>4011</v>
      </c>
      <c r="E40" s="494" t="s">
        <v>4012</v>
      </c>
    </row>
    <row r="41" spans="1:5" ht="24" outlineLevel="1" x14ac:dyDescent="0.2">
      <c r="A41" s="491"/>
      <c r="B41" s="994"/>
      <c r="C41" s="492" t="s">
        <v>4013</v>
      </c>
      <c r="D41" s="493" t="s">
        <v>4014</v>
      </c>
      <c r="E41" s="494" t="s">
        <v>4015</v>
      </c>
    </row>
    <row r="42" spans="1:5" ht="36" outlineLevel="1" x14ac:dyDescent="0.2">
      <c r="A42" s="491"/>
      <c r="B42" s="994"/>
      <c r="C42" s="492" t="s">
        <v>4016</v>
      </c>
      <c r="D42" s="493" t="s">
        <v>4017</v>
      </c>
      <c r="E42" s="494" t="s">
        <v>4018</v>
      </c>
    </row>
    <row r="43" spans="1:5" ht="24" outlineLevel="1" x14ac:dyDescent="0.2">
      <c r="A43" s="491"/>
      <c r="B43" s="994"/>
      <c r="C43" s="492" t="s">
        <v>4019</v>
      </c>
      <c r="D43" s="493" t="s">
        <v>4020</v>
      </c>
      <c r="E43" s="494" t="s">
        <v>4021</v>
      </c>
    </row>
    <row r="44" spans="1:5" ht="24" outlineLevel="1" x14ac:dyDescent="0.2">
      <c r="A44" s="491"/>
      <c r="B44" s="994"/>
      <c r="C44" s="492" t="s">
        <v>4022</v>
      </c>
      <c r="D44" s="493" t="s">
        <v>4023</v>
      </c>
      <c r="E44" s="494">
        <v>626.28</v>
      </c>
    </row>
    <row r="45" spans="1:5" ht="24" outlineLevel="1" x14ac:dyDescent="0.2">
      <c r="A45" s="491"/>
      <c r="B45" s="994"/>
      <c r="C45" s="492" t="s">
        <v>4024</v>
      </c>
      <c r="D45" s="493" t="s">
        <v>4025</v>
      </c>
      <c r="E45" s="494" t="s">
        <v>4026</v>
      </c>
    </row>
    <row r="46" spans="1:5" ht="24" outlineLevel="1" x14ac:dyDescent="0.2">
      <c r="A46" s="491"/>
      <c r="B46" s="994"/>
      <c r="C46" s="492" t="s">
        <v>3983</v>
      </c>
      <c r="D46" s="493" t="s">
        <v>4027</v>
      </c>
      <c r="E46" s="494" t="s">
        <v>4028</v>
      </c>
    </row>
    <row r="47" spans="1:5" outlineLevel="1" x14ac:dyDescent="0.2">
      <c r="A47" s="491"/>
      <c r="B47" s="994"/>
      <c r="C47" s="492" t="s">
        <v>4029</v>
      </c>
      <c r="D47" s="493" t="s">
        <v>4030</v>
      </c>
      <c r="E47" s="494" t="s">
        <v>4031</v>
      </c>
    </row>
    <row r="48" spans="1:5" outlineLevel="1" x14ac:dyDescent="0.2">
      <c r="A48" s="491"/>
      <c r="B48" s="994"/>
      <c r="C48" s="492" t="s">
        <v>3985</v>
      </c>
      <c r="D48" s="493" t="s">
        <v>4032</v>
      </c>
      <c r="E48" s="494" t="s">
        <v>4033</v>
      </c>
    </row>
    <row r="49" spans="1:5" outlineLevel="1" x14ac:dyDescent="0.2">
      <c r="A49" s="491"/>
      <c r="B49" s="994"/>
      <c r="C49" s="492" t="s">
        <v>3987</v>
      </c>
      <c r="D49" s="493" t="s">
        <v>4034</v>
      </c>
      <c r="E49" s="494"/>
    </row>
    <row r="50" spans="1:5" ht="39.950000000000003" customHeight="1" x14ac:dyDescent="0.2">
      <c r="A50" s="487">
        <v>4</v>
      </c>
      <c r="B50" s="993" t="s">
        <v>4035</v>
      </c>
      <c r="C50" s="488" t="s">
        <v>4036</v>
      </c>
      <c r="D50" s="489" t="s">
        <v>4037</v>
      </c>
      <c r="E50" s="490" t="s">
        <v>4038</v>
      </c>
    </row>
    <row r="51" spans="1:5" ht="24" outlineLevel="1" x14ac:dyDescent="0.2">
      <c r="A51" s="491"/>
      <c r="B51" s="994"/>
      <c r="C51" s="492" t="s">
        <v>4039</v>
      </c>
      <c r="D51" s="493" t="s">
        <v>4040</v>
      </c>
      <c r="E51" s="494" t="s">
        <v>3913</v>
      </c>
    </row>
    <row r="52" spans="1:5" outlineLevel="1" x14ac:dyDescent="0.2">
      <c r="A52" s="491"/>
      <c r="B52" s="994"/>
      <c r="C52" s="492" t="s">
        <v>3995</v>
      </c>
      <c r="D52" s="493" t="s">
        <v>4041</v>
      </c>
      <c r="E52" s="494" t="s">
        <v>3913</v>
      </c>
    </row>
    <row r="53" spans="1:5" ht="25.5" x14ac:dyDescent="0.2">
      <c r="A53" s="487">
        <v>5</v>
      </c>
      <c r="B53" s="993" t="s">
        <v>4042</v>
      </c>
      <c r="C53" s="488" t="s">
        <v>4043</v>
      </c>
      <c r="D53" s="489" t="s">
        <v>4044</v>
      </c>
      <c r="E53" s="490" t="s">
        <v>4045</v>
      </c>
    </row>
    <row r="54" spans="1:5" ht="36" outlineLevel="1" x14ac:dyDescent="0.2">
      <c r="A54" s="491"/>
      <c r="B54" s="994"/>
      <c r="C54" s="492" t="s">
        <v>4046</v>
      </c>
      <c r="D54" s="493" t="s">
        <v>4047</v>
      </c>
      <c r="E54" s="494" t="s">
        <v>3913</v>
      </c>
    </row>
    <row r="55" spans="1:5" ht="24" outlineLevel="1" x14ac:dyDescent="0.2">
      <c r="A55" s="491"/>
      <c r="B55" s="994"/>
      <c r="C55" s="492" t="s">
        <v>4048</v>
      </c>
      <c r="D55" s="493" t="s">
        <v>4049</v>
      </c>
      <c r="E55" s="494" t="s">
        <v>3913</v>
      </c>
    </row>
    <row r="56" spans="1:5" outlineLevel="1" x14ac:dyDescent="0.2">
      <c r="A56" s="491"/>
      <c r="B56" s="994"/>
      <c r="C56" s="492" t="s">
        <v>3995</v>
      </c>
      <c r="D56" s="493" t="s">
        <v>4050</v>
      </c>
      <c r="E56" s="494" t="s">
        <v>3913</v>
      </c>
    </row>
    <row r="57" spans="1:5" ht="25.5" x14ac:dyDescent="0.2">
      <c r="A57" s="487">
        <v>6</v>
      </c>
      <c r="B57" s="993" t="s">
        <v>4051</v>
      </c>
      <c r="C57" s="488" t="s">
        <v>4043</v>
      </c>
      <c r="D57" s="489" t="s">
        <v>4052</v>
      </c>
      <c r="E57" s="490" t="s">
        <v>4053</v>
      </c>
    </row>
    <row r="58" spans="1:5" ht="24" outlineLevel="1" x14ac:dyDescent="0.2">
      <c r="A58" s="491"/>
      <c r="B58" s="994"/>
      <c r="C58" s="492" t="s">
        <v>4048</v>
      </c>
      <c r="D58" s="493" t="s">
        <v>4049</v>
      </c>
      <c r="E58" s="494" t="s">
        <v>3913</v>
      </c>
    </row>
    <row r="59" spans="1:5" outlineLevel="1" x14ac:dyDescent="0.2">
      <c r="A59" s="491"/>
      <c r="B59" s="994"/>
      <c r="C59" s="492" t="s">
        <v>3995</v>
      </c>
      <c r="D59" s="493" t="s">
        <v>4054</v>
      </c>
      <c r="E59" s="494" t="s">
        <v>3913</v>
      </c>
    </row>
    <row r="60" spans="1:5" ht="25.5" x14ac:dyDescent="0.2">
      <c r="A60" s="487">
        <v>7</v>
      </c>
      <c r="B60" s="993" t="s">
        <v>4055</v>
      </c>
      <c r="C60" s="488" t="s">
        <v>4043</v>
      </c>
      <c r="D60" s="489" t="s">
        <v>4056</v>
      </c>
      <c r="E60" s="490" t="s">
        <v>4057</v>
      </c>
    </row>
    <row r="61" spans="1:5" ht="24" outlineLevel="1" x14ac:dyDescent="0.2">
      <c r="A61" s="491"/>
      <c r="B61" s="994"/>
      <c r="C61" s="492" t="s">
        <v>4048</v>
      </c>
      <c r="D61" s="493" t="s">
        <v>4049</v>
      </c>
      <c r="E61" s="494" t="s">
        <v>3913</v>
      </c>
    </row>
    <row r="62" spans="1:5" outlineLevel="1" x14ac:dyDescent="0.2">
      <c r="A62" s="491"/>
      <c r="B62" s="994"/>
      <c r="C62" s="492" t="s">
        <v>3995</v>
      </c>
      <c r="D62" s="493" t="s">
        <v>4054</v>
      </c>
      <c r="E62" s="494" t="s">
        <v>3913</v>
      </c>
    </row>
    <row r="63" spans="1:5" ht="25.5" x14ac:dyDescent="0.2">
      <c r="A63" s="487">
        <v>8</v>
      </c>
      <c r="B63" s="993" t="s">
        <v>4058</v>
      </c>
      <c r="C63" s="488" t="s">
        <v>4059</v>
      </c>
      <c r="D63" s="489" t="s">
        <v>4060</v>
      </c>
      <c r="E63" s="490" t="s">
        <v>4061</v>
      </c>
    </row>
    <row r="64" spans="1:5" ht="24" outlineLevel="1" x14ac:dyDescent="0.2">
      <c r="A64" s="491"/>
      <c r="B64" s="994"/>
      <c r="C64" s="492" t="s">
        <v>4062</v>
      </c>
      <c r="D64" s="493" t="s">
        <v>4063</v>
      </c>
      <c r="E64" s="494" t="s">
        <v>3913</v>
      </c>
    </row>
    <row r="65" spans="1:5" outlineLevel="1" x14ac:dyDescent="0.2">
      <c r="A65" s="491"/>
      <c r="B65" s="994"/>
      <c r="C65" s="492" t="s">
        <v>3995</v>
      </c>
      <c r="D65" s="493" t="s">
        <v>4064</v>
      </c>
      <c r="E65" s="494" t="s">
        <v>3913</v>
      </c>
    </row>
    <row r="66" spans="1:5" ht="21" customHeight="1" x14ac:dyDescent="0.2">
      <c r="A66" s="1000" t="s">
        <v>4065</v>
      </c>
      <c r="B66" s="1001"/>
      <c r="C66" s="1001"/>
      <c r="D66" s="1001"/>
      <c r="E66" s="1001"/>
    </row>
    <row r="67" spans="1:5" ht="25.5" x14ac:dyDescent="0.2">
      <c r="A67" s="487">
        <v>9</v>
      </c>
      <c r="B67" s="993" t="s">
        <v>4066</v>
      </c>
      <c r="C67" s="488" t="s">
        <v>3961</v>
      </c>
      <c r="D67" s="489" t="s">
        <v>4067</v>
      </c>
      <c r="E67" s="490" t="s">
        <v>3963</v>
      </c>
    </row>
    <row r="68" spans="1:5" ht="36" outlineLevel="1" x14ac:dyDescent="0.2">
      <c r="A68" s="491"/>
      <c r="B68" s="994"/>
      <c r="C68" s="492" t="s">
        <v>3964</v>
      </c>
      <c r="D68" s="493" t="s">
        <v>3965</v>
      </c>
      <c r="E68" s="494" t="s">
        <v>3913</v>
      </c>
    </row>
    <row r="69" spans="1:5" outlineLevel="1" x14ac:dyDescent="0.2">
      <c r="A69" s="491"/>
      <c r="B69" s="994"/>
      <c r="C69" s="492" t="s">
        <v>3966</v>
      </c>
      <c r="D69" s="493" t="s">
        <v>3967</v>
      </c>
      <c r="E69" s="494" t="s">
        <v>3913</v>
      </c>
    </row>
    <row r="70" spans="1:5" ht="36" outlineLevel="1" x14ac:dyDescent="0.2">
      <c r="A70" s="491"/>
      <c r="B70" s="994"/>
      <c r="C70" s="492" t="s">
        <v>3968</v>
      </c>
      <c r="D70" s="493" t="s">
        <v>4068</v>
      </c>
      <c r="E70" s="494" t="s">
        <v>3913</v>
      </c>
    </row>
    <row r="71" spans="1:5" ht="84" outlineLevel="1" x14ac:dyDescent="0.2">
      <c r="A71" s="491"/>
      <c r="B71" s="994"/>
      <c r="C71" s="492" t="s">
        <v>3970</v>
      </c>
      <c r="D71" s="493" t="s">
        <v>4069</v>
      </c>
      <c r="E71" s="494" t="s">
        <v>3913</v>
      </c>
    </row>
    <row r="72" spans="1:5" outlineLevel="1" x14ac:dyDescent="0.2">
      <c r="A72" s="491"/>
      <c r="B72" s="994"/>
      <c r="C72" s="492" t="s">
        <v>3972</v>
      </c>
      <c r="D72" s="493" t="s">
        <v>3973</v>
      </c>
      <c r="E72" s="494">
        <v>332.29</v>
      </c>
    </row>
    <row r="73" spans="1:5" ht="24" outlineLevel="1" x14ac:dyDescent="0.2">
      <c r="A73" s="491"/>
      <c r="B73" s="994"/>
      <c r="C73" s="492" t="s">
        <v>3974</v>
      </c>
      <c r="D73" s="493" t="s">
        <v>3973</v>
      </c>
      <c r="E73" s="494">
        <v>332.29</v>
      </c>
    </row>
    <row r="74" spans="1:5" ht="24" outlineLevel="1" x14ac:dyDescent="0.2">
      <c r="A74" s="491"/>
      <c r="B74" s="994"/>
      <c r="C74" s="492" t="s">
        <v>3975</v>
      </c>
      <c r="D74" s="493" t="s">
        <v>3976</v>
      </c>
      <c r="E74" s="494" t="s">
        <v>3977</v>
      </c>
    </row>
    <row r="75" spans="1:5" outlineLevel="1" x14ac:dyDescent="0.2">
      <c r="A75" s="491"/>
      <c r="B75" s="994"/>
      <c r="C75" s="492" t="s">
        <v>3978</v>
      </c>
      <c r="D75" s="493" t="s">
        <v>3979</v>
      </c>
      <c r="E75" s="494">
        <v>498.44</v>
      </c>
    </row>
    <row r="76" spans="1:5" outlineLevel="1" x14ac:dyDescent="0.2">
      <c r="A76" s="491"/>
      <c r="B76" s="994"/>
      <c r="C76" s="492" t="s">
        <v>3980</v>
      </c>
      <c r="D76" s="493" t="s">
        <v>3981</v>
      </c>
      <c r="E76" s="494" t="s">
        <v>3982</v>
      </c>
    </row>
    <row r="77" spans="1:5" ht="24" outlineLevel="1" x14ac:dyDescent="0.2">
      <c r="A77" s="491"/>
      <c r="B77" s="994"/>
      <c r="C77" s="492" t="s">
        <v>3983</v>
      </c>
      <c r="D77" s="493" t="s">
        <v>3984</v>
      </c>
      <c r="E77" s="494">
        <v>996.88</v>
      </c>
    </row>
    <row r="78" spans="1:5" outlineLevel="1" x14ac:dyDescent="0.2">
      <c r="A78" s="491"/>
      <c r="B78" s="994"/>
      <c r="C78" s="492" t="s">
        <v>3985</v>
      </c>
      <c r="D78" s="493" t="s">
        <v>3986</v>
      </c>
      <c r="E78" s="494">
        <v>491.8</v>
      </c>
    </row>
    <row r="79" spans="1:5" outlineLevel="1" x14ac:dyDescent="0.2">
      <c r="A79" s="491"/>
      <c r="B79" s="994"/>
      <c r="C79" s="492" t="s">
        <v>3987</v>
      </c>
      <c r="D79" s="493" t="s">
        <v>3988</v>
      </c>
      <c r="E79" s="494"/>
    </row>
    <row r="80" spans="1:5" ht="51" x14ac:dyDescent="0.2">
      <c r="A80" s="487">
        <v>10</v>
      </c>
      <c r="B80" s="993" t="s">
        <v>4070</v>
      </c>
      <c r="C80" s="488" t="s">
        <v>3998</v>
      </c>
      <c r="D80" s="489" t="s">
        <v>4071</v>
      </c>
      <c r="E80" s="490" t="s">
        <v>4072</v>
      </c>
    </row>
    <row r="81" spans="1:5" ht="24" outlineLevel="1" x14ac:dyDescent="0.2">
      <c r="A81" s="491"/>
      <c r="B81" s="994"/>
      <c r="C81" s="492" t="s">
        <v>4005</v>
      </c>
      <c r="D81" s="493" t="s">
        <v>4006</v>
      </c>
      <c r="E81" s="494" t="s">
        <v>3913</v>
      </c>
    </row>
    <row r="82" spans="1:5" ht="24" outlineLevel="1" x14ac:dyDescent="0.2">
      <c r="A82" s="491"/>
      <c r="B82" s="994"/>
      <c r="C82" s="492" t="s">
        <v>4007</v>
      </c>
      <c r="D82" s="493" t="s">
        <v>4008</v>
      </c>
      <c r="E82" s="494" t="s">
        <v>3913</v>
      </c>
    </row>
    <row r="83" spans="1:5" ht="24" outlineLevel="1" x14ac:dyDescent="0.2">
      <c r="A83" s="491"/>
      <c r="B83" s="994"/>
      <c r="C83" s="492" t="s">
        <v>4003</v>
      </c>
      <c r="D83" s="493" t="s">
        <v>4073</v>
      </c>
      <c r="E83" s="494" t="s">
        <v>3913</v>
      </c>
    </row>
    <row r="84" spans="1:5" ht="36" outlineLevel="1" x14ac:dyDescent="0.2">
      <c r="A84" s="491"/>
      <c r="B84" s="994"/>
      <c r="C84" s="492" t="s">
        <v>4001</v>
      </c>
      <c r="D84" s="493" t="s">
        <v>4074</v>
      </c>
      <c r="E84" s="494" t="s">
        <v>3913</v>
      </c>
    </row>
    <row r="85" spans="1:5" outlineLevel="1" x14ac:dyDescent="0.2">
      <c r="A85" s="491"/>
      <c r="B85" s="994"/>
      <c r="C85" s="492" t="s">
        <v>3966</v>
      </c>
      <c r="D85" s="493" t="s">
        <v>4009</v>
      </c>
      <c r="E85" s="494" t="s">
        <v>3913</v>
      </c>
    </row>
    <row r="86" spans="1:5" ht="24" outlineLevel="1" x14ac:dyDescent="0.2">
      <c r="A86" s="491"/>
      <c r="B86" s="994"/>
      <c r="C86" s="492" t="s">
        <v>4010</v>
      </c>
      <c r="D86" s="493" t="s">
        <v>4011</v>
      </c>
      <c r="E86" s="494" t="s">
        <v>4075</v>
      </c>
    </row>
    <row r="87" spans="1:5" ht="24" outlineLevel="1" x14ac:dyDescent="0.2">
      <c r="A87" s="491"/>
      <c r="B87" s="994"/>
      <c r="C87" s="492" t="s">
        <v>4013</v>
      </c>
      <c r="D87" s="493" t="s">
        <v>4014</v>
      </c>
      <c r="E87" s="494" t="s">
        <v>4076</v>
      </c>
    </row>
    <row r="88" spans="1:5" ht="36" outlineLevel="1" x14ac:dyDescent="0.2">
      <c r="A88" s="491"/>
      <c r="B88" s="994"/>
      <c r="C88" s="492" t="s">
        <v>4016</v>
      </c>
      <c r="D88" s="493" t="s">
        <v>4017</v>
      </c>
      <c r="E88" s="494" t="s">
        <v>4077</v>
      </c>
    </row>
    <row r="89" spans="1:5" ht="24" outlineLevel="1" x14ac:dyDescent="0.2">
      <c r="A89" s="491"/>
      <c r="B89" s="994"/>
      <c r="C89" s="492" t="s">
        <v>4019</v>
      </c>
      <c r="D89" s="493" t="s">
        <v>4020</v>
      </c>
      <c r="E89" s="494" t="s">
        <v>4078</v>
      </c>
    </row>
    <row r="90" spans="1:5" ht="24" outlineLevel="1" x14ac:dyDescent="0.2">
      <c r="A90" s="491"/>
      <c r="B90" s="994"/>
      <c r="C90" s="492" t="s">
        <v>4022</v>
      </c>
      <c r="D90" s="493" t="s">
        <v>4023</v>
      </c>
      <c r="E90" s="494">
        <v>904.19</v>
      </c>
    </row>
    <row r="91" spans="1:5" ht="24" outlineLevel="1" x14ac:dyDescent="0.2">
      <c r="A91" s="491"/>
      <c r="B91" s="994"/>
      <c r="C91" s="492" t="s">
        <v>4024</v>
      </c>
      <c r="D91" s="493" t="s">
        <v>4025</v>
      </c>
      <c r="E91" s="494" t="s">
        <v>4079</v>
      </c>
    </row>
    <row r="92" spans="1:5" ht="24" outlineLevel="1" x14ac:dyDescent="0.2">
      <c r="A92" s="491"/>
      <c r="B92" s="994"/>
      <c r="C92" s="492" t="s">
        <v>3983</v>
      </c>
      <c r="D92" s="493" t="s">
        <v>4027</v>
      </c>
      <c r="E92" s="494" t="s">
        <v>4080</v>
      </c>
    </row>
    <row r="93" spans="1:5" outlineLevel="1" x14ac:dyDescent="0.2">
      <c r="A93" s="491"/>
      <c r="B93" s="994"/>
      <c r="C93" s="492" t="s">
        <v>4029</v>
      </c>
      <c r="D93" s="493" t="s">
        <v>4030</v>
      </c>
      <c r="E93" s="494" t="s">
        <v>4081</v>
      </c>
    </row>
    <row r="94" spans="1:5" outlineLevel="1" x14ac:dyDescent="0.2">
      <c r="A94" s="491"/>
      <c r="B94" s="994"/>
      <c r="C94" s="492" t="s">
        <v>3985</v>
      </c>
      <c r="D94" s="493" t="s">
        <v>4032</v>
      </c>
      <c r="E94" s="494" t="s">
        <v>4082</v>
      </c>
    </row>
    <row r="95" spans="1:5" outlineLevel="1" x14ac:dyDescent="0.2">
      <c r="A95" s="491"/>
      <c r="B95" s="994"/>
      <c r="C95" s="492" t="s">
        <v>3987</v>
      </c>
      <c r="D95" s="493" t="s">
        <v>4034</v>
      </c>
      <c r="E95" s="494"/>
    </row>
    <row r="96" spans="1:5" ht="39.950000000000003" customHeight="1" x14ac:dyDescent="0.2">
      <c r="A96" s="487">
        <v>11</v>
      </c>
      <c r="B96" s="993" t="s">
        <v>4035</v>
      </c>
      <c r="C96" s="488" t="s">
        <v>4036</v>
      </c>
      <c r="D96" s="489" t="s">
        <v>4083</v>
      </c>
      <c r="E96" s="490" t="s">
        <v>4038</v>
      </c>
    </row>
    <row r="97" spans="1:5" ht="24" outlineLevel="1" x14ac:dyDescent="0.2">
      <c r="A97" s="491"/>
      <c r="B97" s="994"/>
      <c r="C97" s="492" t="s">
        <v>4048</v>
      </c>
      <c r="D97" s="493" t="s">
        <v>4040</v>
      </c>
      <c r="E97" s="494" t="s">
        <v>3913</v>
      </c>
    </row>
    <row r="98" spans="1:5" outlineLevel="1" x14ac:dyDescent="0.2">
      <c r="A98" s="491"/>
      <c r="B98" s="994"/>
      <c r="C98" s="492" t="s">
        <v>3995</v>
      </c>
      <c r="D98" s="493" t="s">
        <v>4084</v>
      </c>
      <c r="E98" s="494" t="s">
        <v>3913</v>
      </c>
    </row>
    <row r="99" spans="1:5" ht="25.5" x14ac:dyDescent="0.2">
      <c r="A99" s="487">
        <v>12</v>
      </c>
      <c r="B99" s="993" t="s">
        <v>4085</v>
      </c>
      <c r="C99" s="488" t="s">
        <v>4043</v>
      </c>
      <c r="D99" s="489" t="s">
        <v>4086</v>
      </c>
      <c r="E99" s="490" t="s">
        <v>4087</v>
      </c>
    </row>
    <row r="100" spans="1:5" ht="36" outlineLevel="1" x14ac:dyDescent="0.2">
      <c r="A100" s="491"/>
      <c r="B100" s="994"/>
      <c r="C100" s="492" t="s">
        <v>4046</v>
      </c>
      <c r="D100" s="493" t="s">
        <v>4047</v>
      </c>
      <c r="E100" s="494" t="s">
        <v>3913</v>
      </c>
    </row>
    <row r="101" spans="1:5" ht="24" outlineLevel="1" x14ac:dyDescent="0.2">
      <c r="A101" s="491"/>
      <c r="B101" s="994"/>
      <c r="C101" s="492" t="s">
        <v>4048</v>
      </c>
      <c r="D101" s="493" t="s">
        <v>4049</v>
      </c>
      <c r="E101" s="494" t="s">
        <v>3913</v>
      </c>
    </row>
    <row r="102" spans="1:5" outlineLevel="1" x14ac:dyDescent="0.2">
      <c r="A102" s="491"/>
      <c r="B102" s="994"/>
      <c r="C102" s="492" t="s">
        <v>3995</v>
      </c>
      <c r="D102" s="493" t="s">
        <v>4088</v>
      </c>
      <c r="E102" s="494" t="s">
        <v>3913</v>
      </c>
    </row>
    <row r="103" spans="1:5" ht="25.5" x14ac:dyDescent="0.2">
      <c r="A103" s="487">
        <v>13</v>
      </c>
      <c r="B103" s="993" t="s">
        <v>4089</v>
      </c>
      <c r="C103" s="488" t="s">
        <v>4090</v>
      </c>
      <c r="D103" s="489" t="s">
        <v>4091</v>
      </c>
      <c r="E103" s="490" t="s">
        <v>4092</v>
      </c>
    </row>
    <row r="104" spans="1:5" ht="24" outlineLevel="1" x14ac:dyDescent="0.2">
      <c r="A104" s="491"/>
      <c r="B104" s="994"/>
      <c r="C104" s="492" t="s">
        <v>4048</v>
      </c>
      <c r="D104" s="493" t="s">
        <v>4049</v>
      </c>
      <c r="E104" s="494" t="s">
        <v>3913</v>
      </c>
    </row>
    <row r="105" spans="1:5" outlineLevel="1" x14ac:dyDescent="0.2">
      <c r="A105" s="491"/>
      <c r="B105" s="994"/>
      <c r="C105" s="492" t="s">
        <v>3995</v>
      </c>
      <c r="D105" s="493" t="s">
        <v>4088</v>
      </c>
      <c r="E105" s="494" t="s">
        <v>3913</v>
      </c>
    </row>
    <row r="106" spans="1:5" ht="25.5" x14ac:dyDescent="0.2">
      <c r="A106" s="487">
        <v>14</v>
      </c>
      <c r="B106" s="993" t="s">
        <v>4093</v>
      </c>
      <c r="C106" s="488" t="s">
        <v>4043</v>
      </c>
      <c r="D106" s="489" t="s">
        <v>4094</v>
      </c>
      <c r="E106" s="490" t="s">
        <v>4057</v>
      </c>
    </row>
    <row r="107" spans="1:5" ht="24" outlineLevel="1" x14ac:dyDescent="0.2">
      <c r="A107" s="491"/>
      <c r="B107" s="994"/>
      <c r="C107" s="492" t="s">
        <v>4048</v>
      </c>
      <c r="D107" s="493" t="s">
        <v>4049</v>
      </c>
      <c r="E107" s="494" t="s">
        <v>3913</v>
      </c>
    </row>
    <row r="108" spans="1:5" outlineLevel="1" x14ac:dyDescent="0.2">
      <c r="A108" s="491"/>
      <c r="B108" s="994"/>
      <c r="C108" s="492" t="s">
        <v>3995</v>
      </c>
      <c r="D108" s="493" t="s">
        <v>4088</v>
      </c>
      <c r="E108" s="494" t="s">
        <v>3913</v>
      </c>
    </row>
    <row r="109" spans="1:5" ht="25.5" x14ac:dyDescent="0.2">
      <c r="A109" s="487">
        <v>15</v>
      </c>
      <c r="B109" s="993" t="s">
        <v>4095</v>
      </c>
      <c r="C109" s="488" t="s">
        <v>4096</v>
      </c>
      <c r="D109" s="489" t="s">
        <v>4097</v>
      </c>
      <c r="E109" s="490" t="s">
        <v>4098</v>
      </c>
    </row>
    <row r="110" spans="1:5" ht="24" outlineLevel="1" x14ac:dyDescent="0.2">
      <c r="A110" s="491"/>
      <c r="B110" s="994"/>
      <c r="C110" s="492" t="s">
        <v>4048</v>
      </c>
      <c r="D110" s="493" t="s">
        <v>4049</v>
      </c>
      <c r="E110" s="494" t="s">
        <v>3913</v>
      </c>
    </row>
    <row r="111" spans="1:5" outlineLevel="1" x14ac:dyDescent="0.2">
      <c r="A111" s="491"/>
      <c r="B111" s="994"/>
      <c r="C111" s="492" t="s">
        <v>3995</v>
      </c>
      <c r="D111" s="493" t="s">
        <v>4088</v>
      </c>
      <c r="E111" s="494" t="s">
        <v>3913</v>
      </c>
    </row>
    <row r="112" spans="1:5" ht="25.5" x14ac:dyDescent="0.2">
      <c r="A112" s="487">
        <v>16</v>
      </c>
      <c r="B112" s="993" t="s">
        <v>4058</v>
      </c>
      <c r="C112" s="488" t="s">
        <v>4059</v>
      </c>
      <c r="D112" s="489" t="s">
        <v>4099</v>
      </c>
      <c r="E112" s="490" t="s">
        <v>4061</v>
      </c>
    </row>
    <row r="113" spans="1:5" ht="24" outlineLevel="1" x14ac:dyDescent="0.2">
      <c r="A113" s="491"/>
      <c r="B113" s="994"/>
      <c r="C113" s="492" t="s">
        <v>4062</v>
      </c>
      <c r="D113" s="493" t="s">
        <v>4063</v>
      </c>
      <c r="E113" s="494" t="s">
        <v>3913</v>
      </c>
    </row>
    <row r="114" spans="1:5" outlineLevel="1" x14ac:dyDescent="0.2">
      <c r="A114" s="491"/>
      <c r="B114" s="994"/>
      <c r="C114" s="492" t="s">
        <v>3995</v>
      </c>
      <c r="D114" s="493" t="s">
        <v>4100</v>
      </c>
      <c r="E114" s="494" t="s">
        <v>3913</v>
      </c>
    </row>
    <row r="115" spans="1:5" ht="39.950000000000003" customHeight="1" x14ac:dyDescent="0.2">
      <c r="A115" s="487">
        <v>17</v>
      </c>
      <c r="B115" s="993" t="s">
        <v>4101</v>
      </c>
      <c r="C115" s="488" t="s">
        <v>4102</v>
      </c>
      <c r="D115" s="489" t="s">
        <v>4103</v>
      </c>
      <c r="E115" s="490" t="s">
        <v>4104</v>
      </c>
    </row>
    <row r="116" spans="1:5" ht="36" outlineLevel="1" x14ac:dyDescent="0.2">
      <c r="A116" s="491"/>
      <c r="B116" s="994"/>
      <c r="C116" s="492" t="s">
        <v>4105</v>
      </c>
      <c r="D116" s="493" t="s">
        <v>4106</v>
      </c>
      <c r="E116" s="494" t="s">
        <v>3913</v>
      </c>
    </row>
    <row r="117" spans="1:5" ht="24" outlineLevel="1" x14ac:dyDescent="0.2">
      <c r="A117" s="491"/>
      <c r="B117" s="994"/>
      <c r="C117" s="492" t="s">
        <v>4107</v>
      </c>
      <c r="D117" s="493" t="s">
        <v>4108</v>
      </c>
      <c r="E117" s="494" t="s">
        <v>3913</v>
      </c>
    </row>
    <row r="118" spans="1:5" outlineLevel="1" x14ac:dyDescent="0.2">
      <c r="A118" s="491"/>
      <c r="B118" s="994"/>
      <c r="C118" s="492" t="s">
        <v>3966</v>
      </c>
      <c r="D118" s="493" t="s">
        <v>4009</v>
      </c>
      <c r="E118" s="494" t="s">
        <v>3913</v>
      </c>
    </row>
    <row r="119" spans="1:5" ht="24" outlineLevel="1" x14ac:dyDescent="0.2">
      <c r="A119" s="491"/>
      <c r="B119" s="994"/>
      <c r="C119" s="492" t="s">
        <v>4109</v>
      </c>
      <c r="D119" s="493" t="s">
        <v>4110</v>
      </c>
      <c r="E119" s="494" t="s">
        <v>4111</v>
      </c>
    </row>
    <row r="120" spans="1:5" outlineLevel="1" x14ac:dyDescent="0.2">
      <c r="A120" s="491"/>
      <c r="B120" s="994"/>
      <c r="C120" s="492" t="s">
        <v>4112</v>
      </c>
      <c r="D120" s="493" t="s">
        <v>4113</v>
      </c>
      <c r="E120" s="494" t="s">
        <v>4114</v>
      </c>
    </row>
    <row r="121" spans="1:5" outlineLevel="1" x14ac:dyDescent="0.2">
      <c r="A121" s="491"/>
      <c r="B121" s="994"/>
      <c r="C121" s="492" t="s">
        <v>4115</v>
      </c>
      <c r="D121" s="493" t="s">
        <v>4116</v>
      </c>
      <c r="E121" s="494" t="s">
        <v>4117</v>
      </c>
    </row>
    <row r="122" spans="1:5" outlineLevel="1" x14ac:dyDescent="0.2">
      <c r="A122" s="491"/>
      <c r="B122" s="994"/>
      <c r="C122" s="492" t="s">
        <v>4118</v>
      </c>
      <c r="D122" s="493" t="s">
        <v>3979</v>
      </c>
      <c r="E122" s="494">
        <v>291.56</v>
      </c>
    </row>
    <row r="123" spans="1:5" outlineLevel="1" x14ac:dyDescent="0.2">
      <c r="A123" s="491"/>
      <c r="B123" s="994"/>
      <c r="C123" s="492" t="s">
        <v>3987</v>
      </c>
      <c r="D123" s="493" t="s">
        <v>4034</v>
      </c>
      <c r="E123" s="494"/>
    </row>
    <row r="124" spans="1:5" ht="21" customHeight="1" x14ac:dyDescent="0.2">
      <c r="A124" s="1000" t="s">
        <v>4119</v>
      </c>
      <c r="B124" s="1001"/>
      <c r="C124" s="1001"/>
      <c r="D124" s="1001"/>
      <c r="E124" s="1001"/>
    </row>
    <row r="125" spans="1:5" ht="51" x14ac:dyDescent="0.2">
      <c r="A125" s="487">
        <v>18</v>
      </c>
      <c r="B125" s="993" t="s">
        <v>4120</v>
      </c>
      <c r="C125" s="488" t="s">
        <v>4121</v>
      </c>
      <c r="D125" s="489" t="s">
        <v>4122</v>
      </c>
      <c r="E125" s="490" t="s">
        <v>4123</v>
      </c>
    </row>
    <row r="126" spans="1:5" ht="36" outlineLevel="1" x14ac:dyDescent="0.2">
      <c r="A126" s="491"/>
      <c r="B126" s="994"/>
      <c r="C126" s="492" t="s">
        <v>3964</v>
      </c>
      <c r="D126" s="493" t="s">
        <v>4124</v>
      </c>
      <c r="E126" s="494" t="s">
        <v>3913</v>
      </c>
    </row>
    <row r="127" spans="1:5" outlineLevel="1" x14ac:dyDescent="0.2">
      <c r="A127" s="491"/>
      <c r="B127" s="994"/>
      <c r="C127" s="492" t="s">
        <v>3966</v>
      </c>
      <c r="D127" s="493" t="s">
        <v>4125</v>
      </c>
      <c r="E127" s="494" t="s">
        <v>3913</v>
      </c>
    </row>
    <row r="128" spans="1:5" ht="36" outlineLevel="1" x14ac:dyDescent="0.2">
      <c r="A128" s="491"/>
      <c r="B128" s="994"/>
      <c r="C128" s="492" t="s">
        <v>3968</v>
      </c>
      <c r="D128" s="493" t="s">
        <v>4126</v>
      </c>
      <c r="E128" s="494" t="s">
        <v>3913</v>
      </c>
    </row>
    <row r="129" spans="1:5" ht="84" outlineLevel="1" x14ac:dyDescent="0.2">
      <c r="A129" s="491"/>
      <c r="B129" s="994"/>
      <c r="C129" s="492" t="s">
        <v>3970</v>
      </c>
      <c r="D129" s="493" t="s">
        <v>4127</v>
      </c>
      <c r="E129" s="494" t="s">
        <v>3913</v>
      </c>
    </row>
    <row r="130" spans="1:5" outlineLevel="1" x14ac:dyDescent="0.2">
      <c r="A130" s="491"/>
      <c r="B130" s="994"/>
      <c r="C130" s="492" t="s">
        <v>3972</v>
      </c>
      <c r="D130" s="493" t="s">
        <v>3973</v>
      </c>
      <c r="E130" s="494">
        <v>412.5</v>
      </c>
    </row>
    <row r="131" spans="1:5" ht="24" outlineLevel="1" x14ac:dyDescent="0.2">
      <c r="A131" s="491"/>
      <c r="B131" s="994"/>
      <c r="C131" s="492" t="s">
        <v>3974</v>
      </c>
      <c r="D131" s="493" t="s">
        <v>3973</v>
      </c>
      <c r="E131" s="494">
        <v>412.5</v>
      </c>
    </row>
    <row r="132" spans="1:5" ht="24" outlineLevel="1" x14ac:dyDescent="0.2">
      <c r="A132" s="491"/>
      <c r="B132" s="994"/>
      <c r="C132" s="492" t="s">
        <v>3975</v>
      </c>
      <c r="D132" s="493" t="s">
        <v>3976</v>
      </c>
      <c r="E132" s="494" t="s">
        <v>4128</v>
      </c>
    </row>
    <row r="133" spans="1:5" outlineLevel="1" x14ac:dyDescent="0.2">
      <c r="A133" s="491"/>
      <c r="B133" s="994"/>
      <c r="C133" s="492" t="s">
        <v>3978</v>
      </c>
      <c r="D133" s="493" t="s">
        <v>3979</v>
      </c>
      <c r="E133" s="494">
        <v>618.74</v>
      </c>
    </row>
    <row r="134" spans="1:5" outlineLevel="1" x14ac:dyDescent="0.2">
      <c r="A134" s="491"/>
      <c r="B134" s="994"/>
      <c r="C134" s="492" t="s">
        <v>3980</v>
      </c>
      <c r="D134" s="493" t="s">
        <v>3981</v>
      </c>
      <c r="E134" s="494" t="s">
        <v>4129</v>
      </c>
    </row>
    <row r="135" spans="1:5" ht="24" outlineLevel="1" x14ac:dyDescent="0.2">
      <c r="A135" s="491"/>
      <c r="B135" s="994"/>
      <c r="C135" s="492" t="s">
        <v>3983</v>
      </c>
      <c r="D135" s="493" t="s">
        <v>3984</v>
      </c>
      <c r="E135" s="494" t="s">
        <v>4130</v>
      </c>
    </row>
    <row r="136" spans="1:5" outlineLevel="1" x14ac:dyDescent="0.2">
      <c r="A136" s="491"/>
      <c r="B136" s="994"/>
      <c r="C136" s="492" t="s">
        <v>3985</v>
      </c>
      <c r="D136" s="493" t="s">
        <v>3986</v>
      </c>
      <c r="E136" s="494">
        <v>610.49</v>
      </c>
    </row>
    <row r="137" spans="1:5" outlineLevel="1" x14ac:dyDescent="0.2">
      <c r="A137" s="491"/>
      <c r="B137" s="994"/>
      <c r="C137" s="492" t="s">
        <v>3987</v>
      </c>
      <c r="D137" s="493" t="s">
        <v>3988</v>
      </c>
      <c r="E137" s="494"/>
    </row>
    <row r="138" spans="1:5" ht="51" x14ac:dyDescent="0.2">
      <c r="A138" s="487">
        <v>19</v>
      </c>
      <c r="B138" s="993" t="s">
        <v>4131</v>
      </c>
      <c r="C138" s="488" t="s">
        <v>4121</v>
      </c>
      <c r="D138" s="489" t="s">
        <v>4122</v>
      </c>
      <c r="E138" s="490" t="s">
        <v>4123</v>
      </c>
    </row>
    <row r="139" spans="1:5" ht="36" outlineLevel="1" x14ac:dyDescent="0.2">
      <c r="A139" s="491"/>
      <c r="B139" s="994"/>
      <c r="C139" s="492" t="s">
        <v>3964</v>
      </c>
      <c r="D139" s="493" t="s">
        <v>4124</v>
      </c>
      <c r="E139" s="494" t="s">
        <v>3913</v>
      </c>
    </row>
    <row r="140" spans="1:5" outlineLevel="1" x14ac:dyDescent="0.2">
      <c r="A140" s="491"/>
      <c r="B140" s="994"/>
      <c r="C140" s="492" t="s">
        <v>3966</v>
      </c>
      <c r="D140" s="493" t="s">
        <v>4125</v>
      </c>
      <c r="E140" s="494" t="s">
        <v>3913</v>
      </c>
    </row>
    <row r="141" spans="1:5" ht="36" outlineLevel="1" x14ac:dyDescent="0.2">
      <c r="A141" s="491"/>
      <c r="B141" s="994"/>
      <c r="C141" s="492" t="s">
        <v>3968</v>
      </c>
      <c r="D141" s="493" t="s">
        <v>4126</v>
      </c>
      <c r="E141" s="494" t="s">
        <v>3913</v>
      </c>
    </row>
    <row r="142" spans="1:5" ht="84" outlineLevel="1" x14ac:dyDescent="0.2">
      <c r="A142" s="491"/>
      <c r="B142" s="994"/>
      <c r="C142" s="492" t="s">
        <v>3970</v>
      </c>
      <c r="D142" s="493" t="s">
        <v>4127</v>
      </c>
      <c r="E142" s="494" t="s">
        <v>3913</v>
      </c>
    </row>
    <row r="143" spans="1:5" outlineLevel="1" x14ac:dyDescent="0.2">
      <c r="A143" s="491"/>
      <c r="B143" s="994"/>
      <c r="C143" s="492" t="s">
        <v>3972</v>
      </c>
      <c r="D143" s="493" t="s">
        <v>3973</v>
      </c>
      <c r="E143" s="494">
        <v>412.5</v>
      </c>
    </row>
    <row r="144" spans="1:5" ht="24" outlineLevel="1" x14ac:dyDescent="0.2">
      <c r="A144" s="491"/>
      <c r="B144" s="994"/>
      <c r="C144" s="492" t="s">
        <v>3974</v>
      </c>
      <c r="D144" s="493" t="s">
        <v>3973</v>
      </c>
      <c r="E144" s="494">
        <v>412.5</v>
      </c>
    </row>
    <row r="145" spans="1:5" ht="24" outlineLevel="1" x14ac:dyDescent="0.2">
      <c r="A145" s="491"/>
      <c r="B145" s="994"/>
      <c r="C145" s="492" t="s">
        <v>3975</v>
      </c>
      <c r="D145" s="493" t="s">
        <v>3976</v>
      </c>
      <c r="E145" s="494" t="s">
        <v>4128</v>
      </c>
    </row>
    <row r="146" spans="1:5" outlineLevel="1" x14ac:dyDescent="0.2">
      <c r="A146" s="491"/>
      <c r="B146" s="994"/>
      <c r="C146" s="492" t="s">
        <v>3978</v>
      </c>
      <c r="D146" s="493" t="s">
        <v>3979</v>
      </c>
      <c r="E146" s="494">
        <v>618.74</v>
      </c>
    </row>
    <row r="147" spans="1:5" outlineLevel="1" x14ac:dyDescent="0.2">
      <c r="A147" s="491"/>
      <c r="B147" s="994"/>
      <c r="C147" s="492" t="s">
        <v>3980</v>
      </c>
      <c r="D147" s="493" t="s">
        <v>3981</v>
      </c>
      <c r="E147" s="494" t="s">
        <v>4129</v>
      </c>
    </row>
    <row r="148" spans="1:5" ht="24" outlineLevel="1" x14ac:dyDescent="0.2">
      <c r="A148" s="491"/>
      <c r="B148" s="994"/>
      <c r="C148" s="492" t="s">
        <v>3983</v>
      </c>
      <c r="D148" s="493" t="s">
        <v>3984</v>
      </c>
      <c r="E148" s="494" t="s">
        <v>4130</v>
      </c>
    </row>
    <row r="149" spans="1:5" outlineLevel="1" x14ac:dyDescent="0.2">
      <c r="A149" s="491"/>
      <c r="B149" s="994"/>
      <c r="C149" s="492" t="s">
        <v>3985</v>
      </c>
      <c r="D149" s="493" t="s">
        <v>3986</v>
      </c>
      <c r="E149" s="494">
        <v>610.49</v>
      </c>
    </row>
    <row r="150" spans="1:5" outlineLevel="1" x14ac:dyDescent="0.2">
      <c r="A150" s="491"/>
      <c r="B150" s="994"/>
      <c r="C150" s="492" t="s">
        <v>3987</v>
      </c>
      <c r="D150" s="493" t="s">
        <v>3988</v>
      </c>
      <c r="E150" s="494"/>
    </row>
    <row r="151" spans="1:5" ht="25.5" x14ac:dyDescent="0.2">
      <c r="A151" s="487">
        <v>20</v>
      </c>
      <c r="B151" s="993" t="s">
        <v>4132</v>
      </c>
      <c r="C151" s="488" t="s">
        <v>4121</v>
      </c>
      <c r="D151" s="489" t="s">
        <v>4133</v>
      </c>
      <c r="E151" s="490" t="s">
        <v>4134</v>
      </c>
    </row>
    <row r="152" spans="1:5" ht="36" outlineLevel="1" x14ac:dyDescent="0.2">
      <c r="A152" s="491"/>
      <c r="B152" s="994"/>
      <c r="C152" s="492" t="s">
        <v>3964</v>
      </c>
      <c r="D152" s="493" t="s">
        <v>4124</v>
      </c>
      <c r="E152" s="494" t="s">
        <v>3913</v>
      </c>
    </row>
    <row r="153" spans="1:5" outlineLevel="1" x14ac:dyDescent="0.2">
      <c r="A153" s="491"/>
      <c r="B153" s="994"/>
      <c r="C153" s="492" t="s">
        <v>3966</v>
      </c>
      <c r="D153" s="493" t="s">
        <v>4125</v>
      </c>
      <c r="E153" s="494" t="s">
        <v>3913</v>
      </c>
    </row>
    <row r="154" spans="1:5" ht="36" outlineLevel="1" x14ac:dyDescent="0.2">
      <c r="A154" s="491"/>
      <c r="B154" s="994"/>
      <c r="C154" s="492" t="s">
        <v>3968</v>
      </c>
      <c r="D154" s="493" t="s">
        <v>4126</v>
      </c>
      <c r="E154" s="494" t="s">
        <v>3913</v>
      </c>
    </row>
    <row r="155" spans="1:5" ht="84" outlineLevel="1" x14ac:dyDescent="0.2">
      <c r="A155" s="491"/>
      <c r="B155" s="994"/>
      <c r="C155" s="492" t="s">
        <v>3970</v>
      </c>
      <c r="D155" s="493" t="s">
        <v>4127</v>
      </c>
      <c r="E155" s="494" t="s">
        <v>3913</v>
      </c>
    </row>
    <row r="156" spans="1:5" outlineLevel="1" x14ac:dyDescent="0.2">
      <c r="A156" s="491"/>
      <c r="B156" s="994"/>
      <c r="C156" s="492" t="s">
        <v>3972</v>
      </c>
      <c r="D156" s="493" t="s">
        <v>3973</v>
      </c>
      <c r="E156" s="494">
        <v>610.67999999999995</v>
      </c>
    </row>
    <row r="157" spans="1:5" ht="24" outlineLevel="1" x14ac:dyDescent="0.2">
      <c r="A157" s="491"/>
      <c r="B157" s="994"/>
      <c r="C157" s="492" t="s">
        <v>3974</v>
      </c>
      <c r="D157" s="493" t="s">
        <v>3973</v>
      </c>
      <c r="E157" s="494">
        <v>610.67999999999995</v>
      </c>
    </row>
    <row r="158" spans="1:5" ht="24" outlineLevel="1" x14ac:dyDescent="0.2">
      <c r="A158" s="491"/>
      <c r="B158" s="994"/>
      <c r="C158" s="492" t="s">
        <v>3975</v>
      </c>
      <c r="D158" s="493" t="s">
        <v>3976</v>
      </c>
      <c r="E158" s="494" t="s">
        <v>4135</v>
      </c>
    </row>
    <row r="159" spans="1:5" outlineLevel="1" x14ac:dyDescent="0.2">
      <c r="A159" s="491"/>
      <c r="B159" s="994"/>
      <c r="C159" s="492" t="s">
        <v>3978</v>
      </c>
      <c r="D159" s="493" t="s">
        <v>3979</v>
      </c>
      <c r="E159" s="494">
        <v>916.01</v>
      </c>
    </row>
    <row r="160" spans="1:5" outlineLevel="1" x14ac:dyDescent="0.2">
      <c r="A160" s="491"/>
      <c r="B160" s="994"/>
      <c r="C160" s="492" t="s">
        <v>3980</v>
      </c>
      <c r="D160" s="493" t="s">
        <v>3981</v>
      </c>
      <c r="E160" s="494" t="s">
        <v>4136</v>
      </c>
    </row>
    <row r="161" spans="1:5" ht="24" outlineLevel="1" x14ac:dyDescent="0.2">
      <c r="A161" s="491"/>
      <c r="B161" s="994"/>
      <c r="C161" s="492" t="s">
        <v>3983</v>
      </c>
      <c r="D161" s="493" t="s">
        <v>3984</v>
      </c>
      <c r="E161" s="494" t="s">
        <v>4137</v>
      </c>
    </row>
    <row r="162" spans="1:5" outlineLevel="1" x14ac:dyDescent="0.2">
      <c r="A162" s="491"/>
      <c r="B162" s="994"/>
      <c r="C162" s="492" t="s">
        <v>3985</v>
      </c>
      <c r="D162" s="493" t="s">
        <v>3986</v>
      </c>
      <c r="E162" s="494">
        <v>903.8</v>
      </c>
    </row>
    <row r="163" spans="1:5" outlineLevel="1" x14ac:dyDescent="0.2">
      <c r="A163" s="491"/>
      <c r="B163" s="994"/>
      <c r="C163" s="492" t="s">
        <v>3987</v>
      </c>
      <c r="D163" s="493" t="s">
        <v>3988</v>
      </c>
      <c r="E163" s="494"/>
    </row>
    <row r="164" spans="1:5" ht="25.5" x14ac:dyDescent="0.2">
      <c r="A164" s="487">
        <v>21</v>
      </c>
      <c r="B164" s="993" t="s">
        <v>4138</v>
      </c>
      <c r="C164" s="488" t="s">
        <v>4121</v>
      </c>
      <c r="D164" s="489" t="s">
        <v>4139</v>
      </c>
      <c r="E164" s="490" t="s">
        <v>4140</v>
      </c>
    </row>
    <row r="165" spans="1:5" ht="36" outlineLevel="1" x14ac:dyDescent="0.2">
      <c r="A165" s="491"/>
      <c r="B165" s="994"/>
      <c r="C165" s="492" t="s">
        <v>3964</v>
      </c>
      <c r="D165" s="493" t="s">
        <v>4124</v>
      </c>
      <c r="E165" s="494" t="s">
        <v>3913</v>
      </c>
    </row>
    <row r="166" spans="1:5" outlineLevel="1" x14ac:dyDescent="0.2">
      <c r="A166" s="491"/>
      <c r="B166" s="994"/>
      <c r="C166" s="492" t="s">
        <v>3966</v>
      </c>
      <c r="D166" s="493" t="s">
        <v>4125</v>
      </c>
      <c r="E166" s="494" t="s">
        <v>3913</v>
      </c>
    </row>
    <row r="167" spans="1:5" ht="36" outlineLevel="1" x14ac:dyDescent="0.2">
      <c r="A167" s="491"/>
      <c r="B167" s="994"/>
      <c r="C167" s="492" t="s">
        <v>3968</v>
      </c>
      <c r="D167" s="493" t="s">
        <v>4126</v>
      </c>
      <c r="E167" s="494" t="s">
        <v>3913</v>
      </c>
    </row>
    <row r="168" spans="1:5" ht="84" outlineLevel="1" x14ac:dyDescent="0.2">
      <c r="A168" s="491"/>
      <c r="B168" s="994"/>
      <c r="C168" s="492" t="s">
        <v>3970</v>
      </c>
      <c r="D168" s="493" t="s">
        <v>4127</v>
      </c>
      <c r="E168" s="494" t="s">
        <v>3913</v>
      </c>
    </row>
    <row r="169" spans="1:5" outlineLevel="1" x14ac:dyDescent="0.2">
      <c r="A169" s="491"/>
      <c r="B169" s="994"/>
      <c r="C169" s="492" t="s">
        <v>3972</v>
      </c>
      <c r="D169" s="493" t="s">
        <v>3973</v>
      </c>
      <c r="E169" s="494">
        <v>613.73</v>
      </c>
    </row>
    <row r="170" spans="1:5" ht="24" outlineLevel="1" x14ac:dyDescent="0.2">
      <c r="A170" s="491"/>
      <c r="B170" s="994"/>
      <c r="C170" s="492" t="s">
        <v>3974</v>
      </c>
      <c r="D170" s="493" t="s">
        <v>3973</v>
      </c>
      <c r="E170" s="494">
        <v>613.73</v>
      </c>
    </row>
    <row r="171" spans="1:5" ht="24" outlineLevel="1" x14ac:dyDescent="0.2">
      <c r="A171" s="491"/>
      <c r="B171" s="994"/>
      <c r="C171" s="492" t="s">
        <v>3975</v>
      </c>
      <c r="D171" s="493" t="s">
        <v>3976</v>
      </c>
      <c r="E171" s="494" t="s">
        <v>4141</v>
      </c>
    </row>
    <row r="172" spans="1:5" outlineLevel="1" x14ac:dyDescent="0.2">
      <c r="A172" s="491"/>
      <c r="B172" s="994"/>
      <c r="C172" s="492" t="s">
        <v>3978</v>
      </c>
      <c r="D172" s="493" t="s">
        <v>3979</v>
      </c>
      <c r="E172" s="494">
        <v>920.6</v>
      </c>
    </row>
    <row r="173" spans="1:5" outlineLevel="1" x14ac:dyDescent="0.2">
      <c r="A173" s="491"/>
      <c r="B173" s="994"/>
      <c r="C173" s="492" t="s">
        <v>3980</v>
      </c>
      <c r="D173" s="493" t="s">
        <v>3981</v>
      </c>
      <c r="E173" s="494" t="s">
        <v>4142</v>
      </c>
    </row>
    <row r="174" spans="1:5" ht="24" outlineLevel="1" x14ac:dyDescent="0.2">
      <c r="A174" s="491"/>
      <c r="B174" s="994"/>
      <c r="C174" s="492" t="s">
        <v>3983</v>
      </c>
      <c r="D174" s="493" t="s">
        <v>3984</v>
      </c>
      <c r="E174" s="494" t="s">
        <v>4143</v>
      </c>
    </row>
    <row r="175" spans="1:5" outlineLevel="1" x14ac:dyDescent="0.2">
      <c r="A175" s="491"/>
      <c r="B175" s="994"/>
      <c r="C175" s="492" t="s">
        <v>3985</v>
      </c>
      <c r="D175" s="493" t="s">
        <v>3986</v>
      </c>
      <c r="E175" s="494">
        <v>908.32</v>
      </c>
    </row>
    <row r="176" spans="1:5" outlineLevel="1" x14ac:dyDescent="0.2">
      <c r="A176" s="491"/>
      <c r="B176" s="994"/>
      <c r="C176" s="492" t="s">
        <v>3987</v>
      </c>
      <c r="D176" s="493" t="s">
        <v>3988</v>
      </c>
      <c r="E176" s="494"/>
    </row>
    <row r="177" spans="1:5" ht="38.25" x14ac:dyDescent="0.2">
      <c r="A177" s="487">
        <v>22</v>
      </c>
      <c r="B177" s="993" t="s">
        <v>4144</v>
      </c>
      <c r="C177" s="488" t="s">
        <v>4121</v>
      </c>
      <c r="D177" s="489" t="s">
        <v>4145</v>
      </c>
      <c r="E177" s="490" t="s">
        <v>4146</v>
      </c>
    </row>
    <row r="178" spans="1:5" ht="36" outlineLevel="1" x14ac:dyDescent="0.2">
      <c r="A178" s="491"/>
      <c r="B178" s="994"/>
      <c r="C178" s="492" t="s">
        <v>3964</v>
      </c>
      <c r="D178" s="493" t="s">
        <v>4124</v>
      </c>
      <c r="E178" s="494" t="s">
        <v>3913</v>
      </c>
    </row>
    <row r="179" spans="1:5" outlineLevel="1" x14ac:dyDescent="0.2">
      <c r="A179" s="491"/>
      <c r="B179" s="994"/>
      <c r="C179" s="492" t="s">
        <v>3966</v>
      </c>
      <c r="D179" s="493" t="s">
        <v>4125</v>
      </c>
      <c r="E179" s="494" t="s">
        <v>3913</v>
      </c>
    </row>
    <row r="180" spans="1:5" ht="36" outlineLevel="1" x14ac:dyDescent="0.2">
      <c r="A180" s="491"/>
      <c r="B180" s="994"/>
      <c r="C180" s="492" t="s">
        <v>3968</v>
      </c>
      <c r="D180" s="493" t="s">
        <v>4126</v>
      </c>
      <c r="E180" s="494" t="s">
        <v>3913</v>
      </c>
    </row>
    <row r="181" spans="1:5" ht="84" outlineLevel="1" x14ac:dyDescent="0.2">
      <c r="A181" s="491"/>
      <c r="B181" s="994"/>
      <c r="C181" s="492" t="s">
        <v>3970</v>
      </c>
      <c r="D181" s="493" t="s">
        <v>4127</v>
      </c>
      <c r="E181" s="494" t="s">
        <v>3913</v>
      </c>
    </row>
    <row r="182" spans="1:5" outlineLevel="1" x14ac:dyDescent="0.2">
      <c r="A182" s="491"/>
      <c r="B182" s="994"/>
      <c r="C182" s="492" t="s">
        <v>3972</v>
      </c>
      <c r="D182" s="493" t="s">
        <v>3973</v>
      </c>
      <c r="E182" s="494">
        <v>600.28</v>
      </c>
    </row>
    <row r="183" spans="1:5" ht="24" outlineLevel="1" x14ac:dyDescent="0.2">
      <c r="A183" s="491"/>
      <c r="B183" s="994"/>
      <c r="C183" s="492" t="s">
        <v>3974</v>
      </c>
      <c r="D183" s="493" t="s">
        <v>3973</v>
      </c>
      <c r="E183" s="494">
        <v>600.28</v>
      </c>
    </row>
    <row r="184" spans="1:5" ht="24" outlineLevel="1" x14ac:dyDescent="0.2">
      <c r="A184" s="491"/>
      <c r="B184" s="994"/>
      <c r="C184" s="492" t="s">
        <v>3975</v>
      </c>
      <c r="D184" s="493" t="s">
        <v>3976</v>
      </c>
      <c r="E184" s="494" t="s">
        <v>4147</v>
      </c>
    </row>
    <row r="185" spans="1:5" outlineLevel="1" x14ac:dyDescent="0.2">
      <c r="A185" s="491"/>
      <c r="B185" s="994"/>
      <c r="C185" s="492" t="s">
        <v>3978</v>
      </c>
      <c r="D185" s="493" t="s">
        <v>3979</v>
      </c>
      <c r="E185" s="494">
        <v>900.42</v>
      </c>
    </row>
    <row r="186" spans="1:5" outlineLevel="1" x14ac:dyDescent="0.2">
      <c r="A186" s="491"/>
      <c r="B186" s="994"/>
      <c r="C186" s="492" t="s">
        <v>3980</v>
      </c>
      <c r="D186" s="493" t="s">
        <v>3981</v>
      </c>
      <c r="E186" s="494" t="s">
        <v>4148</v>
      </c>
    </row>
    <row r="187" spans="1:5" ht="24" outlineLevel="1" x14ac:dyDescent="0.2">
      <c r="A187" s="491"/>
      <c r="B187" s="994"/>
      <c r="C187" s="492" t="s">
        <v>3983</v>
      </c>
      <c r="D187" s="493" t="s">
        <v>3984</v>
      </c>
      <c r="E187" s="494" t="s">
        <v>4149</v>
      </c>
    </row>
    <row r="188" spans="1:5" outlineLevel="1" x14ac:dyDescent="0.2">
      <c r="A188" s="491"/>
      <c r="B188" s="994"/>
      <c r="C188" s="492" t="s">
        <v>3985</v>
      </c>
      <c r="D188" s="493" t="s">
        <v>3986</v>
      </c>
      <c r="E188" s="494">
        <v>888.42</v>
      </c>
    </row>
    <row r="189" spans="1:5" outlineLevel="1" x14ac:dyDescent="0.2">
      <c r="A189" s="491"/>
      <c r="B189" s="994"/>
      <c r="C189" s="492" t="s">
        <v>3987</v>
      </c>
      <c r="D189" s="493" t="s">
        <v>3988</v>
      </c>
      <c r="E189" s="494"/>
    </row>
    <row r="190" spans="1:5" ht="25.5" x14ac:dyDescent="0.2">
      <c r="A190" s="487">
        <v>23</v>
      </c>
      <c r="B190" s="993" t="s">
        <v>4150</v>
      </c>
      <c r="C190" s="488" t="s">
        <v>4121</v>
      </c>
      <c r="D190" s="489" t="s">
        <v>4151</v>
      </c>
      <c r="E190" s="490" t="s">
        <v>4152</v>
      </c>
    </row>
    <row r="191" spans="1:5" ht="36" outlineLevel="1" x14ac:dyDescent="0.2">
      <c r="A191" s="491"/>
      <c r="B191" s="994"/>
      <c r="C191" s="492" t="s">
        <v>3964</v>
      </c>
      <c r="D191" s="493" t="s">
        <v>4124</v>
      </c>
      <c r="E191" s="494" t="s">
        <v>3913</v>
      </c>
    </row>
    <row r="192" spans="1:5" outlineLevel="1" x14ac:dyDescent="0.2">
      <c r="A192" s="491"/>
      <c r="B192" s="994"/>
      <c r="C192" s="492" t="s">
        <v>3966</v>
      </c>
      <c r="D192" s="493" t="s">
        <v>4125</v>
      </c>
      <c r="E192" s="494" t="s">
        <v>3913</v>
      </c>
    </row>
    <row r="193" spans="1:5" ht="36" outlineLevel="1" x14ac:dyDescent="0.2">
      <c r="A193" s="491"/>
      <c r="B193" s="994"/>
      <c r="C193" s="492" t="s">
        <v>3968</v>
      </c>
      <c r="D193" s="493" t="s">
        <v>4126</v>
      </c>
      <c r="E193" s="494" t="s">
        <v>3913</v>
      </c>
    </row>
    <row r="194" spans="1:5" ht="84" outlineLevel="1" x14ac:dyDescent="0.2">
      <c r="A194" s="491"/>
      <c r="B194" s="994"/>
      <c r="C194" s="492" t="s">
        <v>3970</v>
      </c>
      <c r="D194" s="493" t="s">
        <v>4127</v>
      </c>
      <c r="E194" s="494" t="s">
        <v>3913</v>
      </c>
    </row>
    <row r="195" spans="1:5" outlineLevel="1" x14ac:dyDescent="0.2">
      <c r="A195" s="491"/>
      <c r="B195" s="994"/>
      <c r="C195" s="492" t="s">
        <v>3972</v>
      </c>
      <c r="D195" s="493" t="s">
        <v>3973</v>
      </c>
      <c r="E195" s="494">
        <v>617.92999999999995</v>
      </c>
    </row>
    <row r="196" spans="1:5" ht="24" outlineLevel="1" x14ac:dyDescent="0.2">
      <c r="A196" s="491"/>
      <c r="B196" s="994"/>
      <c r="C196" s="492" t="s">
        <v>3974</v>
      </c>
      <c r="D196" s="493" t="s">
        <v>3973</v>
      </c>
      <c r="E196" s="494">
        <v>617.92999999999995</v>
      </c>
    </row>
    <row r="197" spans="1:5" ht="24" outlineLevel="1" x14ac:dyDescent="0.2">
      <c r="A197" s="491"/>
      <c r="B197" s="994"/>
      <c r="C197" s="492" t="s">
        <v>3975</v>
      </c>
      <c r="D197" s="493" t="s">
        <v>3976</v>
      </c>
      <c r="E197" s="494" t="s">
        <v>4153</v>
      </c>
    </row>
    <row r="198" spans="1:5" outlineLevel="1" x14ac:dyDescent="0.2">
      <c r="A198" s="491"/>
      <c r="B198" s="994"/>
      <c r="C198" s="492" t="s">
        <v>3978</v>
      </c>
      <c r="D198" s="493" t="s">
        <v>3979</v>
      </c>
      <c r="E198" s="494">
        <v>926.9</v>
      </c>
    </row>
    <row r="199" spans="1:5" outlineLevel="1" x14ac:dyDescent="0.2">
      <c r="A199" s="491"/>
      <c r="B199" s="994"/>
      <c r="C199" s="492" t="s">
        <v>3980</v>
      </c>
      <c r="D199" s="493" t="s">
        <v>3981</v>
      </c>
      <c r="E199" s="494" t="s">
        <v>4154</v>
      </c>
    </row>
    <row r="200" spans="1:5" ht="24" outlineLevel="1" x14ac:dyDescent="0.2">
      <c r="A200" s="491"/>
      <c r="B200" s="994"/>
      <c r="C200" s="492" t="s">
        <v>3983</v>
      </c>
      <c r="D200" s="493" t="s">
        <v>3984</v>
      </c>
      <c r="E200" s="494" t="s">
        <v>4155</v>
      </c>
    </row>
    <row r="201" spans="1:5" outlineLevel="1" x14ac:dyDescent="0.2">
      <c r="A201" s="491"/>
      <c r="B201" s="994"/>
      <c r="C201" s="492" t="s">
        <v>3985</v>
      </c>
      <c r="D201" s="493" t="s">
        <v>3986</v>
      </c>
      <c r="E201" s="494">
        <v>914.54</v>
      </c>
    </row>
    <row r="202" spans="1:5" outlineLevel="1" x14ac:dyDescent="0.2">
      <c r="A202" s="491"/>
      <c r="B202" s="994"/>
      <c r="C202" s="492" t="s">
        <v>3987</v>
      </c>
      <c r="D202" s="493" t="s">
        <v>3988</v>
      </c>
      <c r="E202" s="494"/>
    </row>
    <row r="203" spans="1:5" ht="25.5" x14ac:dyDescent="0.2">
      <c r="A203" s="487">
        <v>24</v>
      </c>
      <c r="B203" s="993" t="s">
        <v>4156</v>
      </c>
      <c r="C203" s="488" t="s">
        <v>4121</v>
      </c>
      <c r="D203" s="489" t="s">
        <v>4157</v>
      </c>
      <c r="E203" s="490" t="s">
        <v>4158</v>
      </c>
    </row>
    <row r="204" spans="1:5" ht="36" outlineLevel="1" x14ac:dyDescent="0.2">
      <c r="A204" s="491"/>
      <c r="B204" s="994"/>
      <c r="C204" s="492" t="s">
        <v>3964</v>
      </c>
      <c r="D204" s="493" t="s">
        <v>4124</v>
      </c>
      <c r="E204" s="494" t="s">
        <v>3913</v>
      </c>
    </row>
    <row r="205" spans="1:5" outlineLevel="1" x14ac:dyDescent="0.2">
      <c r="A205" s="491"/>
      <c r="B205" s="994"/>
      <c r="C205" s="492" t="s">
        <v>3966</v>
      </c>
      <c r="D205" s="493" t="s">
        <v>4125</v>
      </c>
      <c r="E205" s="494" t="s">
        <v>3913</v>
      </c>
    </row>
    <row r="206" spans="1:5" ht="36" outlineLevel="1" x14ac:dyDescent="0.2">
      <c r="A206" s="491"/>
      <c r="B206" s="994"/>
      <c r="C206" s="492" t="s">
        <v>3968</v>
      </c>
      <c r="D206" s="493" t="s">
        <v>4126</v>
      </c>
      <c r="E206" s="494" t="s">
        <v>3913</v>
      </c>
    </row>
    <row r="207" spans="1:5" ht="84" outlineLevel="1" x14ac:dyDescent="0.2">
      <c r="A207" s="491"/>
      <c r="B207" s="994"/>
      <c r="C207" s="492" t="s">
        <v>3970</v>
      </c>
      <c r="D207" s="493" t="s">
        <v>4127</v>
      </c>
      <c r="E207" s="494" t="s">
        <v>3913</v>
      </c>
    </row>
    <row r="208" spans="1:5" outlineLevel="1" x14ac:dyDescent="0.2">
      <c r="A208" s="491"/>
      <c r="B208" s="994"/>
      <c r="C208" s="492" t="s">
        <v>3972</v>
      </c>
      <c r="D208" s="493" t="s">
        <v>3973</v>
      </c>
      <c r="E208" s="494">
        <v>612.39</v>
      </c>
    </row>
    <row r="209" spans="1:5" ht="24" outlineLevel="1" x14ac:dyDescent="0.2">
      <c r="A209" s="491"/>
      <c r="B209" s="994"/>
      <c r="C209" s="492" t="s">
        <v>3974</v>
      </c>
      <c r="D209" s="493" t="s">
        <v>3973</v>
      </c>
      <c r="E209" s="494">
        <v>612.39</v>
      </c>
    </row>
    <row r="210" spans="1:5" ht="24" outlineLevel="1" x14ac:dyDescent="0.2">
      <c r="A210" s="491"/>
      <c r="B210" s="994"/>
      <c r="C210" s="492" t="s">
        <v>3975</v>
      </c>
      <c r="D210" s="493" t="s">
        <v>3976</v>
      </c>
      <c r="E210" s="494" t="s">
        <v>4159</v>
      </c>
    </row>
    <row r="211" spans="1:5" outlineLevel="1" x14ac:dyDescent="0.2">
      <c r="A211" s="491"/>
      <c r="B211" s="994"/>
      <c r="C211" s="492" t="s">
        <v>3978</v>
      </c>
      <c r="D211" s="493" t="s">
        <v>3979</v>
      </c>
      <c r="E211" s="494">
        <v>918.59</v>
      </c>
    </row>
    <row r="212" spans="1:5" outlineLevel="1" x14ac:dyDescent="0.2">
      <c r="A212" s="491"/>
      <c r="B212" s="994"/>
      <c r="C212" s="492" t="s">
        <v>3980</v>
      </c>
      <c r="D212" s="493" t="s">
        <v>3981</v>
      </c>
      <c r="E212" s="494" t="s">
        <v>4160</v>
      </c>
    </row>
    <row r="213" spans="1:5" ht="24" outlineLevel="1" x14ac:dyDescent="0.2">
      <c r="A213" s="491"/>
      <c r="B213" s="994"/>
      <c r="C213" s="492" t="s">
        <v>3983</v>
      </c>
      <c r="D213" s="493" t="s">
        <v>3984</v>
      </c>
      <c r="E213" s="494" t="s">
        <v>4161</v>
      </c>
    </row>
    <row r="214" spans="1:5" outlineLevel="1" x14ac:dyDescent="0.2">
      <c r="A214" s="491"/>
      <c r="B214" s="994"/>
      <c r="C214" s="492" t="s">
        <v>3985</v>
      </c>
      <c r="D214" s="493" t="s">
        <v>3986</v>
      </c>
      <c r="E214" s="494">
        <v>906.34</v>
      </c>
    </row>
    <row r="215" spans="1:5" outlineLevel="1" x14ac:dyDescent="0.2">
      <c r="A215" s="491"/>
      <c r="B215" s="994"/>
      <c r="C215" s="492" t="s">
        <v>3987</v>
      </c>
      <c r="D215" s="493" t="s">
        <v>3988</v>
      </c>
      <c r="E215" s="494"/>
    </row>
    <row r="216" spans="1:5" ht="25.5" x14ac:dyDescent="0.2">
      <c r="A216" s="487">
        <v>25</v>
      </c>
      <c r="B216" s="993" t="s">
        <v>4162</v>
      </c>
      <c r="C216" s="488" t="s">
        <v>4121</v>
      </c>
      <c r="D216" s="489" t="s">
        <v>4163</v>
      </c>
      <c r="E216" s="490" t="s">
        <v>4164</v>
      </c>
    </row>
    <row r="217" spans="1:5" ht="36" outlineLevel="1" x14ac:dyDescent="0.2">
      <c r="A217" s="491"/>
      <c r="B217" s="994"/>
      <c r="C217" s="492" t="s">
        <v>3964</v>
      </c>
      <c r="D217" s="493" t="s">
        <v>4124</v>
      </c>
      <c r="E217" s="494" t="s">
        <v>3913</v>
      </c>
    </row>
    <row r="218" spans="1:5" outlineLevel="1" x14ac:dyDescent="0.2">
      <c r="A218" s="491"/>
      <c r="B218" s="994"/>
      <c r="C218" s="492" t="s">
        <v>3966</v>
      </c>
      <c r="D218" s="493" t="s">
        <v>4125</v>
      </c>
      <c r="E218" s="494" t="s">
        <v>3913</v>
      </c>
    </row>
    <row r="219" spans="1:5" ht="36" outlineLevel="1" x14ac:dyDescent="0.2">
      <c r="A219" s="491"/>
      <c r="B219" s="994"/>
      <c r="C219" s="492" t="s">
        <v>3968</v>
      </c>
      <c r="D219" s="493" t="s">
        <v>4126</v>
      </c>
      <c r="E219" s="494" t="s">
        <v>3913</v>
      </c>
    </row>
    <row r="220" spans="1:5" ht="84" outlineLevel="1" x14ac:dyDescent="0.2">
      <c r="A220" s="491"/>
      <c r="B220" s="994"/>
      <c r="C220" s="492" t="s">
        <v>3970</v>
      </c>
      <c r="D220" s="493" t="s">
        <v>4127</v>
      </c>
      <c r="E220" s="494" t="s">
        <v>3913</v>
      </c>
    </row>
    <row r="221" spans="1:5" outlineLevel="1" x14ac:dyDescent="0.2">
      <c r="A221" s="491"/>
      <c r="B221" s="994"/>
      <c r="C221" s="492" t="s">
        <v>3972</v>
      </c>
      <c r="D221" s="493" t="s">
        <v>3973</v>
      </c>
      <c r="E221" s="494">
        <v>641.42999999999995</v>
      </c>
    </row>
    <row r="222" spans="1:5" ht="24" outlineLevel="1" x14ac:dyDescent="0.2">
      <c r="A222" s="491"/>
      <c r="B222" s="994"/>
      <c r="C222" s="492" t="s">
        <v>3974</v>
      </c>
      <c r="D222" s="493" t="s">
        <v>3973</v>
      </c>
      <c r="E222" s="494">
        <v>641.42999999999995</v>
      </c>
    </row>
    <row r="223" spans="1:5" ht="24" outlineLevel="1" x14ac:dyDescent="0.2">
      <c r="A223" s="491"/>
      <c r="B223" s="994"/>
      <c r="C223" s="492" t="s">
        <v>3975</v>
      </c>
      <c r="D223" s="493" t="s">
        <v>3976</v>
      </c>
      <c r="E223" s="494" t="s">
        <v>4165</v>
      </c>
    </row>
    <row r="224" spans="1:5" outlineLevel="1" x14ac:dyDescent="0.2">
      <c r="A224" s="491"/>
      <c r="B224" s="994"/>
      <c r="C224" s="492" t="s">
        <v>3978</v>
      </c>
      <c r="D224" s="493" t="s">
        <v>3979</v>
      </c>
      <c r="E224" s="494">
        <v>962.15</v>
      </c>
    </row>
    <row r="225" spans="1:5" outlineLevel="1" x14ac:dyDescent="0.2">
      <c r="A225" s="491"/>
      <c r="B225" s="994"/>
      <c r="C225" s="492" t="s">
        <v>3980</v>
      </c>
      <c r="D225" s="493" t="s">
        <v>3981</v>
      </c>
      <c r="E225" s="494" t="s">
        <v>4166</v>
      </c>
    </row>
    <row r="226" spans="1:5" ht="24" outlineLevel="1" x14ac:dyDescent="0.2">
      <c r="A226" s="491"/>
      <c r="B226" s="994"/>
      <c r="C226" s="492" t="s">
        <v>3983</v>
      </c>
      <c r="D226" s="493" t="s">
        <v>3984</v>
      </c>
      <c r="E226" s="494" t="s">
        <v>4167</v>
      </c>
    </row>
    <row r="227" spans="1:5" outlineLevel="1" x14ac:dyDescent="0.2">
      <c r="A227" s="491"/>
      <c r="B227" s="994"/>
      <c r="C227" s="492" t="s">
        <v>3985</v>
      </c>
      <c r="D227" s="493" t="s">
        <v>3986</v>
      </c>
      <c r="E227" s="494">
        <v>949.32</v>
      </c>
    </row>
    <row r="228" spans="1:5" outlineLevel="1" x14ac:dyDescent="0.2">
      <c r="A228" s="491"/>
      <c r="B228" s="994"/>
      <c r="C228" s="492" t="s">
        <v>3987</v>
      </c>
      <c r="D228" s="493" t="s">
        <v>3988</v>
      </c>
      <c r="E228" s="494"/>
    </row>
    <row r="229" spans="1:5" ht="25.5" x14ac:dyDescent="0.2">
      <c r="A229" s="487">
        <v>26</v>
      </c>
      <c r="B229" s="993" t="s">
        <v>4168</v>
      </c>
      <c r="C229" s="488" t="s">
        <v>4121</v>
      </c>
      <c r="D229" s="489" t="s">
        <v>4169</v>
      </c>
      <c r="E229" s="490" t="s">
        <v>4170</v>
      </c>
    </row>
    <row r="230" spans="1:5" ht="36" outlineLevel="1" x14ac:dyDescent="0.2">
      <c r="A230" s="491"/>
      <c r="B230" s="994"/>
      <c r="C230" s="492" t="s">
        <v>3964</v>
      </c>
      <c r="D230" s="493" t="s">
        <v>4124</v>
      </c>
      <c r="E230" s="494" t="s">
        <v>3913</v>
      </c>
    </row>
    <row r="231" spans="1:5" outlineLevel="1" x14ac:dyDescent="0.2">
      <c r="A231" s="491"/>
      <c r="B231" s="994"/>
      <c r="C231" s="492" t="s">
        <v>3966</v>
      </c>
      <c r="D231" s="493" t="s">
        <v>4125</v>
      </c>
      <c r="E231" s="494" t="s">
        <v>3913</v>
      </c>
    </row>
    <row r="232" spans="1:5" ht="36" outlineLevel="1" x14ac:dyDescent="0.2">
      <c r="A232" s="491"/>
      <c r="B232" s="994"/>
      <c r="C232" s="492" t="s">
        <v>3968</v>
      </c>
      <c r="D232" s="493" t="s">
        <v>4126</v>
      </c>
      <c r="E232" s="494" t="s">
        <v>3913</v>
      </c>
    </row>
    <row r="233" spans="1:5" ht="84" outlineLevel="1" x14ac:dyDescent="0.2">
      <c r="A233" s="491"/>
      <c r="B233" s="994"/>
      <c r="C233" s="492" t="s">
        <v>3970</v>
      </c>
      <c r="D233" s="493" t="s">
        <v>4127</v>
      </c>
      <c r="E233" s="494" t="s">
        <v>3913</v>
      </c>
    </row>
    <row r="234" spans="1:5" outlineLevel="1" x14ac:dyDescent="0.2">
      <c r="A234" s="491"/>
      <c r="B234" s="994"/>
      <c r="C234" s="492" t="s">
        <v>3972</v>
      </c>
      <c r="D234" s="493" t="s">
        <v>3973</v>
      </c>
      <c r="E234" s="494">
        <v>631.30999999999995</v>
      </c>
    </row>
    <row r="235" spans="1:5" ht="24" outlineLevel="1" x14ac:dyDescent="0.2">
      <c r="A235" s="491"/>
      <c r="B235" s="994"/>
      <c r="C235" s="492" t="s">
        <v>3974</v>
      </c>
      <c r="D235" s="493" t="s">
        <v>3973</v>
      </c>
      <c r="E235" s="494">
        <v>631.30999999999995</v>
      </c>
    </row>
    <row r="236" spans="1:5" ht="24" outlineLevel="1" x14ac:dyDescent="0.2">
      <c r="A236" s="491"/>
      <c r="B236" s="994"/>
      <c r="C236" s="492" t="s">
        <v>3975</v>
      </c>
      <c r="D236" s="493" t="s">
        <v>3976</v>
      </c>
      <c r="E236" s="494" t="s">
        <v>4171</v>
      </c>
    </row>
    <row r="237" spans="1:5" outlineLevel="1" x14ac:dyDescent="0.2">
      <c r="A237" s="491"/>
      <c r="B237" s="994"/>
      <c r="C237" s="492" t="s">
        <v>3978</v>
      </c>
      <c r="D237" s="493" t="s">
        <v>3979</v>
      </c>
      <c r="E237" s="494">
        <v>946.96</v>
      </c>
    </row>
    <row r="238" spans="1:5" outlineLevel="1" x14ac:dyDescent="0.2">
      <c r="A238" s="491"/>
      <c r="B238" s="994"/>
      <c r="C238" s="492" t="s">
        <v>3980</v>
      </c>
      <c r="D238" s="493" t="s">
        <v>3981</v>
      </c>
      <c r="E238" s="494" t="s">
        <v>4172</v>
      </c>
    </row>
    <row r="239" spans="1:5" ht="24" outlineLevel="1" x14ac:dyDescent="0.2">
      <c r="A239" s="491"/>
      <c r="B239" s="994"/>
      <c r="C239" s="492" t="s">
        <v>3983</v>
      </c>
      <c r="D239" s="493" t="s">
        <v>3984</v>
      </c>
      <c r="E239" s="494" t="s">
        <v>4173</v>
      </c>
    </row>
    <row r="240" spans="1:5" outlineLevel="1" x14ac:dyDescent="0.2">
      <c r="A240" s="491"/>
      <c r="B240" s="994"/>
      <c r="C240" s="492" t="s">
        <v>3985</v>
      </c>
      <c r="D240" s="493" t="s">
        <v>3986</v>
      </c>
      <c r="E240" s="494">
        <v>934.34</v>
      </c>
    </row>
    <row r="241" spans="1:5" outlineLevel="1" x14ac:dyDescent="0.2">
      <c r="A241" s="491"/>
      <c r="B241" s="994"/>
      <c r="C241" s="492" t="s">
        <v>3987</v>
      </c>
      <c r="D241" s="493" t="s">
        <v>3988</v>
      </c>
      <c r="E241" s="494"/>
    </row>
    <row r="242" spans="1:5" ht="25.5" x14ac:dyDescent="0.2">
      <c r="A242" s="487">
        <v>27</v>
      </c>
      <c r="B242" s="993" t="s">
        <v>4174</v>
      </c>
      <c r="C242" s="488" t="s">
        <v>4043</v>
      </c>
      <c r="D242" s="489" t="s">
        <v>4175</v>
      </c>
      <c r="E242" s="490" t="s">
        <v>4176</v>
      </c>
    </row>
    <row r="243" spans="1:5" ht="36" outlineLevel="1" x14ac:dyDescent="0.2">
      <c r="A243" s="491"/>
      <c r="B243" s="994"/>
      <c r="C243" s="492" t="s">
        <v>4046</v>
      </c>
      <c r="D243" s="493" t="s">
        <v>4047</v>
      </c>
      <c r="E243" s="494" t="s">
        <v>3913</v>
      </c>
    </row>
    <row r="244" spans="1:5" ht="24" outlineLevel="1" x14ac:dyDescent="0.2">
      <c r="A244" s="491"/>
      <c r="B244" s="994"/>
      <c r="C244" s="492" t="s">
        <v>4048</v>
      </c>
      <c r="D244" s="493" t="s">
        <v>4049</v>
      </c>
      <c r="E244" s="494" t="s">
        <v>3913</v>
      </c>
    </row>
    <row r="245" spans="1:5" outlineLevel="1" x14ac:dyDescent="0.2">
      <c r="A245" s="491"/>
      <c r="B245" s="994"/>
      <c r="C245" s="492" t="s">
        <v>3995</v>
      </c>
      <c r="D245" s="493" t="s">
        <v>4088</v>
      </c>
      <c r="E245" s="494" t="s">
        <v>3913</v>
      </c>
    </row>
    <row r="246" spans="1:5" ht="38.25" x14ac:dyDescent="0.2">
      <c r="A246" s="487">
        <v>28</v>
      </c>
      <c r="B246" s="993" t="s">
        <v>4177</v>
      </c>
      <c r="C246" s="488" t="s">
        <v>4178</v>
      </c>
      <c r="D246" s="489" t="s">
        <v>4179</v>
      </c>
      <c r="E246" s="490" t="s">
        <v>4180</v>
      </c>
    </row>
    <row r="247" spans="1:5" ht="24" outlineLevel="1" x14ac:dyDescent="0.2">
      <c r="A247" s="491"/>
      <c r="B247" s="994"/>
      <c r="C247" s="492" t="s">
        <v>4181</v>
      </c>
      <c r="D247" s="493" t="s">
        <v>4182</v>
      </c>
      <c r="E247" s="494" t="s">
        <v>3913</v>
      </c>
    </row>
    <row r="248" spans="1:5" outlineLevel="1" x14ac:dyDescent="0.2">
      <c r="A248" s="491"/>
      <c r="B248" s="994"/>
      <c r="C248" s="492" t="s">
        <v>3995</v>
      </c>
      <c r="D248" s="493" t="s">
        <v>3996</v>
      </c>
      <c r="E248" s="494" t="s">
        <v>3913</v>
      </c>
    </row>
    <row r="249" spans="1:5" ht="38.25" x14ac:dyDescent="0.2">
      <c r="A249" s="487">
        <v>29</v>
      </c>
      <c r="B249" s="993" t="s">
        <v>4183</v>
      </c>
      <c r="C249" s="488" t="s">
        <v>4178</v>
      </c>
      <c r="D249" s="489" t="s">
        <v>4184</v>
      </c>
      <c r="E249" s="490" t="s">
        <v>4185</v>
      </c>
    </row>
    <row r="250" spans="1:5" ht="24" outlineLevel="1" x14ac:dyDescent="0.2">
      <c r="A250" s="491"/>
      <c r="B250" s="994"/>
      <c r="C250" s="492" t="s">
        <v>4181</v>
      </c>
      <c r="D250" s="493" t="s">
        <v>4182</v>
      </c>
      <c r="E250" s="494" t="s">
        <v>3913</v>
      </c>
    </row>
    <row r="251" spans="1:5" outlineLevel="1" x14ac:dyDescent="0.2">
      <c r="A251" s="491"/>
      <c r="B251" s="994"/>
      <c r="C251" s="492" t="s">
        <v>4186</v>
      </c>
      <c r="D251" s="493" t="s">
        <v>4187</v>
      </c>
      <c r="E251" s="494" t="s">
        <v>3913</v>
      </c>
    </row>
    <row r="252" spans="1:5" outlineLevel="1" x14ac:dyDescent="0.2">
      <c r="A252" s="491"/>
      <c r="B252" s="994"/>
      <c r="C252" s="492" t="s">
        <v>3995</v>
      </c>
      <c r="D252" s="493" t="s">
        <v>3996</v>
      </c>
      <c r="E252" s="494" t="s">
        <v>3913</v>
      </c>
    </row>
    <row r="253" spans="1:5" ht="38.25" x14ac:dyDescent="0.2">
      <c r="A253" s="487">
        <v>30</v>
      </c>
      <c r="B253" s="993" t="s">
        <v>4188</v>
      </c>
      <c r="C253" s="488" t="s">
        <v>4189</v>
      </c>
      <c r="D253" s="489" t="s">
        <v>4190</v>
      </c>
      <c r="E253" s="490" t="s">
        <v>4191</v>
      </c>
    </row>
    <row r="254" spans="1:5" ht="36" outlineLevel="1" x14ac:dyDescent="0.2">
      <c r="A254" s="491"/>
      <c r="B254" s="994"/>
      <c r="C254" s="492" t="s">
        <v>4192</v>
      </c>
      <c r="D254" s="493" t="s">
        <v>4193</v>
      </c>
      <c r="E254" s="494" t="s">
        <v>3913</v>
      </c>
    </row>
    <row r="255" spans="1:5" outlineLevel="1" x14ac:dyDescent="0.2">
      <c r="A255" s="491"/>
      <c r="B255" s="994"/>
      <c r="C255" s="492" t="s">
        <v>4194</v>
      </c>
      <c r="D255" s="493" t="s">
        <v>4195</v>
      </c>
      <c r="E255" s="494" t="s">
        <v>3913</v>
      </c>
    </row>
    <row r="256" spans="1:5" ht="24" outlineLevel="1" x14ac:dyDescent="0.2">
      <c r="A256" s="491"/>
      <c r="B256" s="994"/>
      <c r="C256" s="492" t="s">
        <v>4107</v>
      </c>
      <c r="D256" s="493" t="s">
        <v>4108</v>
      </c>
      <c r="E256" s="494" t="s">
        <v>3913</v>
      </c>
    </row>
    <row r="257" spans="1:5" outlineLevel="1" x14ac:dyDescent="0.2">
      <c r="A257" s="491"/>
      <c r="B257" s="994"/>
      <c r="C257" s="492" t="s">
        <v>3966</v>
      </c>
      <c r="D257" s="493" t="s">
        <v>4009</v>
      </c>
      <c r="E257" s="494" t="s">
        <v>3913</v>
      </c>
    </row>
    <row r="258" spans="1:5" ht="24" outlineLevel="1" x14ac:dyDescent="0.2">
      <c r="A258" s="491"/>
      <c r="B258" s="994"/>
      <c r="C258" s="492" t="s">
        <v>4109</v>
      </c>
      <c r="D258" s="493" t="s">
        <v>4196</v>
      </c>
      <c r="E258" s="494" t="s">
        <v>4197</v>
      </c>
    </row>
    <row r="259" spans="1:5" outlineLevel="1" x14ac:dyDescent="0.2">
      <c r="A259" s="491"/>
      <c r="B259" s="994"/>
      <c r="C259" s="492" t="s">
        <v>4115</v>
      </c>
      <c r="D259" s="493" t="s">
        <v>4198</v>
      </c>
      <c r="E259" s="494" t="s">
        <v>4199</v>
      </c>
    </row>
    <row r="260" spans="1:5" outlineLevel="1" x14ac:dyDescent="0.2">
      <c r="A260" s="491"/>
      <c r="B260" s="994"/>
      <c r="C260" s="492" t="s">
        <v>4118</v>
      </c>
      <c r="D260" s="493" t="s">
        <v>3979</v>
      </c>
      <c r="E260" s="494">
        <v>355.57</v>
      </c>
    </row>
    <row r="261" spans="1:5" outlineLevel="1" x14ac:dyDescent="0.2">
      <c r="A261" s="491"/>
      <c r="B261" s="994"/>
      <c r="C261" s="492" t="s">
        <v>3987</v>
      </c>
      <c r="D261" s="493" t="s">
        <v>4034</v>
      </c>
      <c r="E261" s="494"/>
    </row>
    <row r="262" spans="1:5" ht="21" customHeight="1" x14ac:dyDescent="0.2">
      <c r="A262" s="1000" t="s">
        <v>4200</v>
      </c>
      <c r="B262" s="1001"/>
      <c r="C262" s="1001"/>
      <c r="D262" s="1001"/>
      <c r="E262" s="1001"/>
    </row>
    <row r="263" spans="1:5" ht="63.75" x14ac:dyDescent="0.2">
      <c r="A263" s="487">
        <v>31</v>
      </c>
      <c r="B263" s="993" t="s">
        <v>4201</v>
      </c>
      <c r="C263" s="488" t="s">
        <v>4202</v>
      </c>
      <c r="D263" s="489" t="s">
        <v>4203</v>
      </c>
      <c r="E263" s="490" t="s">
        <v>4204</v>
      </c>
    </row>
    <row r="264" spans="1:5" outlineLevel="1" x14ac:dyDescent="0.2">
      <c r="A264" s="491"/>
      <c r="B264" s="994"/>
      <c r="C264" s="492" t="s">
        <v>4205</v>
      </c>
      <c r="D264" s="493" t="s">
        <v>4206</v>
      </c>
      <c r="E264" s="494" t="s">
        <v>3913</v>
      </c>
    </row>
    <row r="265" spans="1:5" outlineLevel="1" x14ac:dyDescent="0.2">
      <c r="A265" s="491"/>
      <c r="B265" s="994"/>
      <c r="C265" s="492" t="s">
        <v>4207</v>
      </c>
      <c r="D265" s="493" t="s">
        <v>4208</v>
      </c>
      <c r="E265" s="494" t="s">
        <v>3913</v>
      </c>
    </row>
    <row r="266" spans="1:5" outlineLevel="1" x14ac:dyDescent="0.2">
      <c r="A266" s="491"/>
      <c r="B266" s="994"/>
      <c r="C266" s="492" t="s">
        <v>4209</v>
      </c>
      <c r="D266" s="493" t="s">
        <v>4210</v>
      </c>
      <c r="E266" s="494" t="s">
        <v>3913</v>
      </c>
    </row>
    <row r="267" spans="1:5" outlineLevel="1" x14ac:dyDescent="0.2">
      <c r="A267" s="491"/>
      <c r="B267" s="994"/>
      <c r="C267" s="492" t="s">
        <v>3995</v>
      </c>
      <c r="D267" s="493" t="s">
        <v>3996</v>
      </c>
      <c r="E267" s="494" t="s">
        <v>3913</v>
      </c>
    </row>
    <row r="268" spans="1:5" ht="63.75" x14ac:dyDescent="0.2">
      <c r="A268" s="487">
        <v>32</v>
      </c>
      <c r="B268" s="993" t="s">
        <v>4211</v>
      </c>
      <c r="C268" s="488" t="s">
        <v>4202</v>
      </c>
      <c r="D268" s="489" t="s">
        <v>4212</v>
      </c>
      <c r="E268" s="490" t="s">
        <v>4204</v>
      </c>
    </row>
    <row r="269" spans="1:5" outlineLevel="1" x14ac:dyDescent="0.2">
      <c r="A269" s="491"/>
      <c r="B269" s="994"/>
      <c r="C269" s="492" t="s">
        <v>4205</v>
      </c>
      <c r="D269" s="493" t="s">
        <v>4206</v>
      </c>
      <c r="E269" s="494" t="s">
        <v>3913</v>
      </c>
    </row>
    <row r="270" spans="1:5" outlineLevel="1" x14ac:dyDescent="0.2">
      <c r="A270" s="491"/>
      <c r="B270" s="994"/>
      <c r="C270" s="492" t="s">
        <v>4207</v>
      </c>
      <c r="D270" s="493" t="s">
        <v>4208</v>
      </c>
      <c r="E270" s="494" t="s">
        <v>3913</v>
      </c>
    </row>
    <row r="271" spans="1:5" outlineLevel="1" x14ac:dyDescent="0.2">
      <c r="A271" s="491"/>
      <c r="B271" s="994"/>
      <c r="C271" s="492" t="s">
        <v>4209</v>
      </c>
      <c r="D271" s="493" t="s">
        <v>4210</v>
      </c>
      <c r="E271" s="494" t="s">
        <v>3913</v>
      </c>
    </row>
    <row r="272" spans="1:5" outlineLevel="1" x14ac:dyDescent="0.2">
      <c r="A272" s="491"/>
      <c r="B272" s="994"/>
      <c r="C272" s="492" t="s">
        <v>4213</v>
      </c>
      <c r="D272" s="493" t="s">
        <v>4214</v>
      </c>
      <c r="E272" s="494" t="s">
        <v>3913</v>
      </c>
    </row>
    <row r="273" spans="1:5" outlineLevel="1" x14ac:dyDescent="0.2">
      <c r="A273" s="491"/>
      <c r="B273" s="994"/>
      <c r="C273" s="492" t="s">
        <v>3995</v>
      </c>
      <c r="D273" s="493" t="s">
        <v>3996</v>
      </c>
      <c r="E273" s="494" t="s">
        <v>3913</v>
      </c>
    </row>
    <row r="274" spans="1:5" ht="21" customHeight="1" x14ac:dyDescent="0.2">
      <c r="A274" s="1000" t="s">
        <v>4215</v>
      </c>
      <c r="B274" s="1001"/>
      <c r="C274" s="1001"/>
      <c r="D274" s="1001"/>
      <c r="E274" s="1001"/>
    </row>
    <row r="275" spans="1:5" ht="63.75" x14ac:dyDescent="0.2">
      <c r="A275" s="487">
        <v>33</v>
      </c>
      <c r="B275" s="993" t="s">
        <v>4216</v>
      </c>
      <c r="C275" s="488" t="s">
        <v>4217</v>
      </c>
      <c r="D275" s="489" t="s">
        <v>4218</v>
      </c>
      <c r="E275" s="490" t="s">
        <v>4219</v>
      </c>
    </row>
    <row r="276" spans="1:5" outlineLevel="1" x14ac:dyDescent="0.2">
      <c r="A276" s="491"/>
      <c r="B276" s="994"/>
      <c r="C276" s="492" t="s">
        <v>4205</v>
      </c>
      <c r="D276" s="493" t="s">
        <v>4206</v>
      </c>
      <c r="E276" s="494" t="s">
        <v>3913</v>
      </c>
    </row>
    <row r="277" spans="1:5" outlineLevel="1" x14ac:dyDescent="0.2">
      <c r="A277" s="491"/>
      <c r="B277" s="994"/>
      <c r="C277" s="492" t="s">
        <v>4207</v>
      </c>
      <c r="D277" s="493" t="s">
        <v>4208</v>
      </c>
      <c r="E277" s="494" t="s">
        <v>3913</v>
      </c>
    </row>
    <row r="278" spans="1:5" outlineLevel="1" x14ac:dyDescent="0.2">
      <c r="A278" s="491"/>
      <c r="B278" s="994"/>
      <c r="C278" s="492" t="s">
        <v>4209</v>
      </c>
      <c r="D278" s="493" t="s">
        <v>4210</v>
      </c>
      <c r="E278" s="494" t="s">
        <v>3913</v>
      </c>
    </row>
    <row r="279" spans="1:5" outlineLevel="1" x14ac:dyDescent="0.2">
      <c r="A279" s="491"/>
      <c r="B279" s="994"/>
      <c r="C279" s="492" t="s">
        <v>3995</v>
      </c>
      <c r="D279" s="493" t="s">
        <v>3996</v>
      </c>
      <c r="E279" s="494" t="s">
        <v>3913</v>
      </c>
    </row>
    <row r="280" spans="1:5" ht="63.75" x14ac:dyDescent="0.2">
      <c r="A280" s="487">
        <v>34</v>
      </c>
      <c r="B280" s="993" t="s">
        <v>4220</v>
      </c>
      <c r="C280" s="488" t="s">
        <v>4217</v>
      </c>
      <c r="D280" s="489" t="s">
        <v>4221</v>
      </c>
      <c r="E280" s="490" t="s">
        <v>4222</v>
      </c>
    </row>
    <row r="281" spans="1:5" outlineLevel="1" x14ac:dyDescent="0.2">
      <c r="A281" s="491"/>
      <c r="B281" s="994"/>
      <c r="C281" s="492" t="s">
        <v>4205</v>
      </c>
      <c r="D281" s="493" t="s">
        <v>4206</v>
      </c>
      <c r="E281" s="494" t="s">
        <v>3913</v>
      </c>
    </row>
    <row r="282" spans="1:5" outlineLevel="1" x14ac:dyDescent="0.2">
      <c r="A282" s="491"/>
      <c r="B282" s="994"/>
      <c r="C282" s="492" t="s">
        <v>4207</v>
      </c>
      <c r="D282" s="493" t="s">
        <v>4208</v>
      </c>
      <c r="E282" s="494" t="s">
        <v>3913</v>
      </c>
    </row>
    <row r="283" spans="1:5" outlineLevel="1" x14ac:dyDescent="0.2">
      <c r="A283" s="491"/>
      <c r="B283" s="994"/>
      <c r="C283" s="492" t="s">
        <v>4209</v>
      </c>
      <c r="D283" s="493" t="s">
        <v>4210</v>
      </c>
      <c r="E283" s="494" t="s">
        <v>3913</v>
      </c>
    </row>
    <row r="284" spans="1:5" outlineLevel="1" x14ac:dyDescent="0.2">
      <c r="A284" s="491"/>
      <c r="B284" s="994"/>
      <c r="C284" s="492" t="s">
        <v>4213</v>
      </c>
      <c r="D284" s="493" t="s">
        <v>4214</v>
      </c>
      <c r="E284" s="494" t="s">
        <v>3913</v>
      </c>
    </row>
    <row r="285" spans="1:5" outlineLevel="1" x14ac:dyDescent="0.2">
      <c r="A285" s="491"/>
      <c r="B285" s="994"/>
      <c r="C285" s="492" t="s">
        <v>3995</v>
      </c>
      <c r="D285" s="493" t="s">
        <v>3996</v>
      </c>
      <c r="E285" s="494" t="s">
        <v>3913</v>
      </c>
    </row>
    <row r="286" spans="1:5" ht="21" customHeight="1" x14ac:dyDescent="0.2">
      <c r="A286" s="1000" t="s">
        <v>4223</v>
      </c>
      <c r="B286" s="1001"/>
      <c r="C286" s="1001"/>
      <c r="D286" s="1001"/>
      <c r="E286" s="1001"/>
    </row>
    <row r="287" spans="1:5" ht="63.75" x14ac:dyDescent="0.2">
      <c r="A287" s="487">
        <v>35</v>
      </c>
      <c r="B287" s="993" t="s">
        <v>4201</v>
      </c>
      <c r="C287" s="488" t="s">
        <v>4202</v>
      </c>
      <c r="D287" s="489" t="s">
        <v>4203</v>
      </c>
      <c r="E287" s="490" t="s">
        <v>4204</v>
      </c>
    </row>
    <row r="288" spans="1:5" outlineLevel="1" x14ac:dyDescent="0.2">
      <c r="A288" s="491"/>
      <c r="B288" s="994"/>
      <c r="C288" s="492" t="s">
        <v>4205</v>
      </c>
      <c r="D288" s="493" t="s">
        <v>4206</v>
      </c>
      <c r="E288" s="494" t="s">
        <v>3913</v>
      </c>
    </row>
    <row r="289" spans="1:5" outlineLevel="1" x14ac:dyDescent="0.2">
      <c r="A289" s="491"/>
      <c r="B289" s="994"/>
      <c r="C289" s="492" t="s">
        <v>4207</v>
      </c>
      <c r="D289" s="493" t="s">
        <v>4208</v>
      </c>
      <c r="E289" s="494" t="s">
        <v>3913</v>
      </c>
    </row>
    <row r="290" spans="1:5" outlineLevel="1" x14ac:dyDescent="0.2">
      <c r="A290" s="491"/>
      <c r="B290" s="994"/>
      <c r="C290" s="492" t="s">
        <v>4209</v>
      </c>
      <c r="D290" s="493" t="s">
        <v>4210</v>
      </c>
      <c r="E290" s="494" t="s">
        <v>3913</v>
      </c>
    </row>
    <row r="291" spans="1:5" outlineLevel="1" x14ac:dyDescent="0.2">
      <c r="A291" s="491"/>
      <c r="B291" s="994"/>
      <c r="C291" s="492" t="s">
        <v>3995</v>
      </c>
      <c r="D291" s="493" t="s">
        <v>3996</v>
      </c>
      <c r="E291" s="494" t="s">
        <v>3913</v>
      </c>
    </row>
    <row r="292" spans="1:5" ht="63.75" x14ac:dyDescent="0.2">
      <c r="A292" s="487">
        <v>36</v>
      </c>
      <c r="B292" s="993" t="s">
        <v>4201</v>
      </c>
      <c r="C292" s="488" t="s">
        <v>4202</v>
      </c>
      <c r="D292" s="489" t="s">
        <v>4224</v>
      </c>
      <c r="E292" s="490">
        <v>666.4</v>
      </c>
    </row>
    <row r="293" spans="1:5" outlineLevel="1" x14ac:dyDescent="0.2">
      <c r="A293" s="491"/>
      <c r="B293" s="994"/>
      <c r="C293" s="492" t="s">
        <v>4205</v>
      </c>
      <c r="D293" s="493" t="s">
        <v>4206</v>
      </c>
      <c r="E293" s="494" t="s">
        <v>3913</v>
      </c>
    </row>
    <row r="294" spans="1:5" outlineLevel="1" x14ac:dyDescent="0.2">
      <c r="A294" s="491"/>
      <c r="B294" s="994"/>
      <c r="C294" s="492" t="s">
        <v>4207</v>
      </c>
      <c r="D294" s="493" t="s">
        <v>4208</v>
      </c>
      <c r="E294" s="494" t="s">
        <v>3913</v>
      </c>
    </row>
    <row r="295" spans="1:5" outlineLevel="1" x14ac:dyDescent="0.2">
      <c r="A295" s="491"/>
      <c r="B295" s="994"/>
      <c r="C295" s="492" t="s">
        <v>4209</v>
      </c>
      <c r="D295" s="493" t="s">
        <v>4210</v>
      </c>
      <c r="E295" s="494" t="s">
        <v>3913</v>
      </c>
    </row>
    <row r="296" spans="1:5" outlineLevel="1" x14ac:dyDescent="0.2">
      <c r="A296" s="491"/>
      <c r="B296" s="994"/>
      <c r="C296" s="492" t="s">
        <v>4213</v>
      </c>
      <c r="D296" s="493" t="s">
        <v>4214</v>
      </c>
      <c r="E296" s="494" t="s">
        <v>3913</v>
      </c>
    </row>
    <row r="297" spans="1:5" outlineLevel="1" x14ac:dyDescent="0.2">
      <c r="A297" s="491"/>
      <c r="B297" s="994"/>
      <c r="C297" s="492" t="s">
        <v>3995</v>
      </c>
      <c r="D297" s="493" t="s">
        <v>3996</v>
      </c>
      <c r="E297" s="494" t="s">
        <v>3913</v>
      </c>
    </row>
    <row r="298" spans="1:5" ht="21" customHeight="1" x14ac:dyDescent="0.2">
      <c r="A298" s="1000" t="s">
        <v>4225</v>
      </c>
      <c r="B298" s="1001"/>
      <c r="C298" s="1001"/>
      <c r="D298" s="1001"/>
      <c r="E298" s="1001"/>
    </row>
    <row r="299" spans="1:5" ht="63.75" x14ac:dyDescent="0.2">
      <c r="A299" s="487">
        <v>37</v>
      </c>
      <c r="B299" s="993" t="s">
        <v>4226</v>
      </c>
      <c r="C299" s="488" t="s">
        <v>4202</v>
      </c>
      <c r="D299" s="489" t="s">
        <v>4203</v>
      </c>
      <c r="E299" s="490" t="s">
        <v>4204</v>
      </c>
    </row>
    <row r="300" spans="1:5" outlineLevel="1" x14ac:dyDescent="0.2">
      <c r="A300" s="491"/>
      <c r="B300" s="994"/>
      <c r="C300" s="492" t="s">
        <v>4205</v>
      </c>
      <c r="D300" s="493" t="s">
        <v>4206</v>
      </c>
      <c r="E300" s="494" t="s">
        <v>3913</v>
      </c>
    </row>
    <row r="301" spans="1:5" outlineLevel="1" x14ac:dyDescent="0.2">
      <c r="A301" s="491"/>
      <c r="B301" s="994"/>
      <c r="C301" s="492" t="s">
        <v>4207</v>
      </c>
      <c r="D301" s="493" t="s">
        <v>4208</v>
      </c>
      <c r="E301" s="494" t="s">
        <v>3913</v>
      </c>
    </row>
    <row r="302" spans="1:5" outlineLevel="1" x14ac:dyDescent="0.2">
      <c r="A302" s="491"/>
      <c r="B302" s="994"/>
      <c r="C302" s="492" t="s">
        <v>4209</v>
      </c>
      <c r="D302" s="493" t="s">
        <v>4210</v>
      </c>
      <c r="E302" s="494" t="s">
        <v>3913</v>
      </c>
    </row>
    <row r="303" spans="1:5" outlineLevel="1" x14ac:dyDescent="0.2">
      <c r="A303" s="491"/>
      <c r="B303" s="994"/>
      <c r="C303" s="492" t="s">
        <v>3995</v>
      </c>
      <c r="D303" s="493" t="s">
        <v>3996</v>
      </c>
      <c r="E303" s="494" t="s">
        <v>3913</v>
      </c>
    </row>
    <row r="304" spans="1:5" ht="63.75" x14ac:dyDescent="0.2">
      <c r="A304" s="487">
        <v>38</v>
      </c>
      <c r="B304" s="993" t="s">
        <v>4226</v>
      </c>
      <c r="C304" s="488" t="s">
        <v>4202</v>
      </c>
      <c r="D304" s="489" t="s">
        <v>4224</v>
      </c>
      <c r="E304" s="490">
        <v>666.4</v>
      </c>
    </row>
    <row r="305" spans="1:5" outlineLevel="1" x14ac:dyDescent="0.2">
      <c r="A305" s="491"/>
      <c r="B305" s="994"/>
      <c r="C305" s="492" t="s">
        <v>4205</v>
      </c>
      <c r="D305" s="493" t="s">
        <v>4206</v>
      </c>
      <c r="E305" s="494" t="s">
        <v>3913</v>
      </c>
    </row>
    <row r="306" spans="1:5" outlineLevel="1" x14ac:dyDescent="0.2">
      <c r="A306" s="491"/>
      <c r="B306" s="994"/>
      <c r="C306" s="492" t="s">
        <v>4207</v>
      </c>
      <c r="D306" s="493" t="s">
        <v>4208</v>
      </c>
      <c r="E306" s="494" t="s">
        <v>3913</v>
      </c>
    </row>
    <row r="307" spans="1:5" outlineLevel="1" x14ac:dyDescent="0.2">
      <c r="A307" s="491"/>
      <c r="B307" s="994"/>
      <c r="C307" s="492" t="s">
        <v>4209</v>
      </c>
      <c r="D307" s="493" t="s">
        <v>4210</v>
      </c>
      <c r="E307" s="494" t="s">
        <v>3913</v>
      </c>
    </row>
    <row r="308" spans="1:5" outlineLevel="1" x14ac:dyDescent="0.2">
      <c r="A308" s="491"/>
      <c r="B308" s="994"/>
      <c r="C308" s="492" t="s">
        <v>4213</v>
      </c>
      <c r="D308" s="493" t="s">
        <v>4214</v>
      </c>
      <c r="E308" s="494" t="s">
        <v>3913</v>
      </c>
    </row>
    <row r="309" spans="1:5" outlineLevel="1" x14ac:dyDescent="0.2">
      <c r="A309" s="491"/>
      <c r="B309" s="994"/>
      <c r="C309" s="492" t="s">
        <v>3995</v>
      </c>
      <c r="D309" s="493" t="s">
        <v>3996</v>
      </c>
      <c r="E309" s="494" t="s">
        <v>3913</v>
      </c>
    </row>
    <row r="310" spans="1:5" ht="21" customHeight="1" x14ac:dyDescent="0.2">
      <c r="A310" s="1000" t="s">
        <v>4227</v>
      </c>
      <c r="B310" s="1001"/>
      <c r="C310" s="1001"/>
      <c r="D310" s="1001"/>
      <c r="E310" s="1001"/>
    </row>
    <row r="311" spans="1:5" ht="38.25" x14ac:dyDescent="0.2">
      <c r="A311" s="487">
        <v>39</v>
      </c>
      <c r="B311" s="993" t="s">
        <v>4228</v>
      </c>
      <c r="C311" s="488" t="s">
        <v>4229</v>
      </c>
      <c r="D311" s="489" t="s">
        <v>4230</v>
      </c>
      <c r="E311" s="490" t="s">
        <v>4231</v>
      </c>
    </row>
    <row r="312" spans="1:5" ht="36" outlineLevel="1" x14ac:dyDescent="0.2">
      <c r="A312" s="491"/>
      <c r="B312" s="994"/>
      <c r="C312" s="492" t="s">
        <v>4232</v>
      </c>
      <c r="D312" s="493" t="s">
        <v>4233</v>
      </c>
      <c r="E312" s="494" t="s">
        <v>3913</v>
      </c>
    </row>
    <row r="313" spans="1:5" outlineLevel="1" x14ac:dyDescent="0.2">
      <c r="A313" s="491"/>
      <c r="B313" s="994"/>
      <c r="C313" s="492" t="s">
        <v>3966</v>
      </c>
      <c r="D313" s="493" t="s">
        <v>4009</v>
      </c>
      <c r="E313" s="494" t="s">
        <v>3913</v>
      </c>
    </row>
    <row r="314" spans="1:5" outlineLevel="1" x14ac:dyDescent="0.2">
      <c r="A314" s="491"/>
      <c r="B314" s="994"/>
      <c r="C314" s="492" t="s">
        <v>3972</v>
      </c>
      <c r="D314" s="493" t="s">
        <v>3973</v>
      </c>
      <c r="E314" s="494">
        <v>113.95</v>
      </c>
    </row>
    <row r="315" spans="1:5" outlineLevel="1" x14ac:dyDescent="0.2">
      <c r="A315" s="491"/>
      <c r="B315" s="994"/>
      <c r="C315" s="492" t="s">
        <v>4234</v>
      </c>
      <c r="D315" s="493" t="s">
        <v>3973</v>
      </c>
      <c r="E315" s="494">
        <v>113.95</v>
      </c>
    </row>
    <row r="316" spans="1:5" ht="24" outlineLevel="1" x14ac:dyDescent="0.2">
      <c r="A316" s="491"/>
      <c r="B316" s="994"/>
      <c r="C316" s="492" t="s">
        <v>4235</v>
      </c>
      <c r="D316" s="493" t="s">
        <v>3984</v>
      </c>
      <c r="E316" s="494">
        <v>341.86</v>
      </c>
    </row>
    <row r="317" spans="1:5" outlineLevel="1" x14ac:dyDescent="0.2">
      <c r="A317" s="491"/>
      <c r="B317" s="994"/>
      <c r="C317" s="492" t="s">
        <v>4236</v>
      </c>
      <c r="D317" s="493" t="s">
        <v>3973</v>
      </c>
      <c r="E317" s="494">
        <v>113.95</v>
      </c>
    </row>
    <row r="318" spans="1:5" outlineLevel="1" x14ac:dyDescent="0.2">
      <c r="A318" s="491"/>
      <c r="B318" s="994"/>
      <c r="C318" s="492" t="s">
        <v>4237</v>
      </c>
      <c r="D318" s="493" t="s">
        <v>4238</v>
      </c>
      <c r="E318" s="494">
        <v>56.98</v>
      </c>
    </row>
    <row r="319" spans="1:5" outlineLevel="1" x14ac:dyDescent="0.2">
      <c r="A319" s="491"/>
      <c r="B319" s="994"/>
      <c r="C319" s="492" t="s">
        <v>4239</v>
      </c>
      <c r="D319" s="493" t="s">
        <v>3981</v>
      </c>
      <c r="E319" s="494">
        <v>512.79999999999995</v>
      </c>
    </row>
    <row r="320" spans="1:5" ht="24" outlineLevel="1" x14ac:dyDescent="0.2">
      <c r="A320" s="491"/>
      <c r="B320" s="994"/>
      <c r="C320" s="492" t="s">
        <v>3983</v>
      </c>
      <c r="D320" s="493" t="s">
        <v>3979</v>
      </c>
      <c r="E320" s="494">
        <v>170.93</v>
      </c>
    </row>
    <row r="321" spans="1:5" outlineLevel="1" x14ac:dyDescent="0.2">
      <c r="A321" s="491"/>
      <c r="B321" s="994"/>
      <c r="C321" s="492" t="s">
        <v>3985</v>
      </c>
      <c r="D321" s="493" t="s">
        <v>4240</v>
      </c>
      <c r="E321" s="494">
        <v>284.89</v>
      </c>
    </row>
    <row r="322" spans="1:5" ht="48" outlineLevel="1" x14ac:dyDescent="0.2">
      <c r="A322" s="491"/>
      <c r="B322" s="994"/>
      <c r="C322" s="492" t="s">
        <v>4241</v>
      </c>
      <c r="D322" s="493" t="s">
        <v>4242</v>
      </c>
      <c r="E322" s="494" t="s">
        <v>4243</v>
      </c>
    </row>
    <row r="323" spans="1:5" ht="48" outlineLevel="1" x14ac:dyDescent="0.2">
      <c r="A323" s="491"/>
      <c r="B323" s="994"/>
      <c r="C323" s="492" t="s">
        <v>4244</v>
      </c>
      <c r="D323" s="493" t="s">
        <v>4245</v>
      </c>
      <c r="E323" s="494" t="s">
        <v>4246</v>
      </c>
    </row>
    <row r="324" spans="1:5" ht="48" outlineLevel="1" x14ac:dyDescent="0.2">
      <c r="A324" s="491"/>
      <c r="B324" s="994"/>
      <c r="C324" s="492" t="s">
        <v>4247</v>
      </c>
      <c r="D324" s="493" t="s">
        <v>4248</v>
      </c>
      <c r="E324" s="494">
        <v>85.47</v>
      </c>
    </row>
    <row r="325" spans="1:5" ht="48" outlineLevel="1" x14ac:dyDescent="0.2">
      <c r="A325" s="491"/>
      <c r="B325" s="994"/>
      <c r="C325" s="492" t="s">
        <v>4249</v>
      </c>
      <c r="D325" s="493" t="s">
        <v>4030</v>
      </c>
      <c r="E325" s="494">
        <v>142.44</v>
      </c>
    </row>
    <row r="326" spans="1:5" ht="48" outlineLevel="1" x14ac:dyDescent="0.2">
      <c r="A326" s="491"/>
      <c r="B326" s="994"/>
      <c r="C326" s="492" t="s">
        <v>4250</v>
      </c>
      <c r="D326" s="493" t="s">
        <v>4251</v>
      </c>
      <c r="E326" s="494">
        <v>569.77</v>
      </c>
    </row>
    <row r="327" spans="1:5" ht="48" outlineLevel="1" x14ac:dyDescent="0.2">
      <c r="A327" s="491"/>
      <c r="B327" s="994"/>
      <c r="C327" s="492" t="s">
        <v>4252</v>
      </c>
      <c r="D327" s="493" t="s">
        <v>4030</v>
      </c>
      <c r="E327" s="494">
        <v>142.44</v>
      </c>
    </row>
    <row r="328" spans="1:5" ht="48" outlineLevel="1" x14ac:dyDescent="0.2">
      <c r="A328" s="491"/>
      <c r="B328" s="994"/>
      <c r="C328" s="492" t="s">
        <v>4253</v>
      </c>
      <c r="D328" s="493" t="s">
        <v>4248</v>
      </c>
      <c r="E328" s="494">
        <v>85.47</v>
      </c>
    </row>
    <row r="329" spans="1:5" outlineLevel="1" x14ac:dyDescent="0.2">
      <c r="A329" s="491"/>
      <c r="B329" s="994"/>
      <c r="C329" s="492" t="s">
        <v>3987</v>
      </c>
      <c r="D329" s="493" t="s">
        <v>4034</v>
      </c>
      <c r="E329" s="494"/>
    </row>
    <row r="330" spans="1:5" ht="38.25" x14ac:dyDescent="0.2">
      <c r="A330" s="487">
        <v>40</v>
      </c>
      <c r="B330" s="993" t="s">
        <v>4254</v>
      </c>
      <c r="C330" s="488" t="s">
        <v>4229</v>
      </c>
      <c r="D330" s="489" t="s">
        <v>4255</v>
      </c>
      <c r="E330" s="490" t="s">
        <v>4256</v>
      </c>
    </row>
    <row r="331" spans="1:5" ht="36" outlineLevel="1" x14ac:dyDescent="0.2">
      <c r="A331" s="491"/>
      <c r="B331" s="994"/>
      <c r="C331" s="492" t="s">
        <v>4232</v>
      </c>
      <c r="D331" s="493" t="s">
        <v>4233</v>
      </c>
      <c r="E331" s="494" t="s">
        <v>3913</v>
      </c>
    </row>
    <row r="332" spans="1:5" outlineLevel="1" x14ac:dyDescent="0.2">
      <c r="A332" s="491"/>
      <c r="B332" s="994"/>
      <c r="C332" s="492" t="s">
        <v>3966</v>
      </c>
      <c r="D332" s="493" t="s">
        <v>4009</v>
      </c>
      <c r="E332" s="494" t="s">
        <v>3913</v>
      </c>
    </row>
    <row r="333" spans="1:5" outlineLevel="1" x14ac:dyDescent="0.2">
      <c r="A333" s="491"/>
      <c r="B333" s="994"/>
      <c r="C333" s="492" t="s">
        <v>3972</v>
      </c>
      <c r="D333" s="493" t="s">
        <v>3973</v>
      </c>
      <c r="E333" s="494">
        <v>227.91</v>
      </c>
    </row>
    <row r="334" spans="1:5" outlineLevel="1" x14ac:dyDescent="0.2">
      <c r="A334" s="491"/>
      <c r="B334" s="994"/>
      <c r="C334" s="492" t="s">
        <v>4234</v>
      </c>
      <c r="D334" s="493" t="s">
        <v>3973</v>
      </c>
      <c r="E334" s="494">
        <v>227.91</v>
      </c>
    </row>
    <row r="335" spans="1:5" ht="24" outlineLevel="1" x14ac:dyDescent="0.2">
      <c r="A335" s="491"/>
      <c r="B335" s="994"/>
      <c r="C335" s="492" t="s">
        <v>4235</v>
      </c>
      <c r="D335" s="493" t="s">
        <v>3984</v>
      </c>
      <c r="E335" s="494">
        <v>683.73</v>
      </c>
    </row>
    <row r="336" spans="1:5" outlineLevel="1" x14ac:dyDescent="0.2">
      <c r="A336" s="491"/>
      <c r="B336" s="994"/>
      <c r="C336" s="492" t="s">
        <v>4236</v>
      </c>
      <c r="D336" s="493" t="s">
        <v>3973</v>
      </c>
      <c r="E336" s="494">
        <v>227.91</v>
      </c>
    </row>
    <row r="337" spans="1:5" outlineLevel="1" x14ac:dyDescent="0.2">
      <c r="A337" s="491"/>
      <c r="B337" s="994"/>
      <c r="C337" s="492" t="s">
        <v>4237</v>
      </c>
      <c r="D337" s="493" t="s">
        <v>4238</v>
      </c>
      <c r="E337" s="494">
        <v>113.95</v>
      </c>
    </row>
    <row r="338" spans="1:5" outlineLevel="1" x14ac:dyDescent="0.2">
      <c r="A338" s="491"/>
      <c r="B338" s="994"/>
      <c r="C338" s="492" t="s">
        <v>4239</v>
      </c>
      <c r="D338" s="493" t="s">
        <v>3981</v>
      </c>
      <c r="E338" s="494" t="s">
        <v>4257</v>
      </c>
    </row>
    <row r="339" spans="1:5" ht="24" outlineLevel="1" x14ac:dyDescent="0.2">
      <c r="A339" s="491"/>
      <c r="B339" s="994"/>
      <c r="C339" s="492" t="s">
        <v>3983</v>
      </c>
      <c r="D339" s="493" t="s">
        <v>3979</v>
      </c>
      <c r="E339" s="494">
        <v>341.86</v>
      </c>
    </row>
    <row r="340" spans="1:5" outlineLevel="1" x14ac:dyDescent="0.2">
      <c r="A340" s="491"/>
      <c r="B340" s="994"/>
      <c r="C340" s="492" t="s">
        <v>3985</v>
      </c>
      <c r="D340" s="493" t="s">
        <v>4240</v>
      </c>
      <c r="E340" s="494">
        <v>569.77</v>
      </c>
    </row>
    <row r="341" spans="1:5" ht="48" outlineLevel="1" x14ac:dyDescent="0.2">
      <c r="A341" s="491"/>
      <c r="B341" s="994"/>
      <c r="C341" s="492" t="s">
        <v>4241</v>
      </c>
      <c r="D341" s="493" t="s">
        <v>4242</v>
      </c>
      <c r="E341" s="494" t="s">
        <v>4258</v>
      </c>
    </row>
    <row r="342" spans="1:5" ht="48" outlineLevel="1" x14ac:dyDescent="0.2">
      <c r="A342" s="491"/>
      <c r="B342" s="994"/>
      <c r="C342" s="492" t="s">
        <v>4244</v>
      </c>
      <c r="D342" s="493" t="s">
        <v>4245</v>
      </c>
      <c r="E342" s="494" t="s">
        <v>4259</v>
      </c>
    </row>
    <row r="343" spans="1:5" ht="48" outlineLevel="1" x14ac:dyDescent="0.2">
      <c r="A343" s="491"/>
      <c r="B343" s="994"/>
      <c r="C343" s="492" t="s">
        <v>4247</v>
      </c>
      <c r="D343" s="493" t="s">
        <v>4248</v>
      </c>
      <c r="E343" s="494">
        <v>170.93</v>
      </c>
    </row>
    <row r="344" spans="1:5" ht="48" outlineLevel="1" x14ac:dyDescent="0.2">
      <c r="A344" s="491"/>
      <c r="B344" s="994"/>
      <c r="C344" s="492" t="s">
        <v>4249</v>
      </c>
      <c r="D344" s="493" t="s">
        <v>4030</v>
      </c>
      <c r="E344" s="494">
        <v>284.89</v>
      </c>
    </row>
    <row r="345" spans="1:5" ht="48" outlineLevel="1" x14ac:dyDescent="0.2">
      <c r="A345" s="491"/>
      <c r="B345" s="994"/>
      <c r="C345" s="492" t="s">
        <v>4250</v>
      </c>
      <c r="D345" s="493" t="s">
        <v>4251</v>
      </c>
      <c r="E345" s="494" t="s">
        <v>4260</v>
      </c>
    </row>
    <row r="346" spans="1:5" ht="48" outlineLevel="1" x14ac:dyDescent="0.2">
      <c r="A346" s="491"/>
      <c r="B346" s="994"/>
      <c r="C346" s="492" t="s">
        <v>4252</v>
      </c>
      <c r="D346" s="493" t="s">
        <v>4030</v>
      </c>
      <c r="E346" s="494">
        <v>284.89</v>
      </c>
    </row>
    <row r="347" spans="1:5" ht="48" outlineLevel="1" x14ac:dyDescent="0.2">
      <c r="A347" s="491"/>
      <c r="B347" s="994"/>
      <c r="C347" s="492" t="s">
        <v>4253</v>
      </c>
      <c r="D347" s="493" t="s">
        <v>4248</v>
      </c>
      <c r="E347" s="494">
        <v>170.93</v>
      </c>
    </row>
    <row r="348" spans="1:5" outlineLevel="1" x14ac:dyDescent="0.2">
      <c r="A348" s="491"/>
      <c r="B348" s="994"/>
      <c r="C348" s="492" t="s">
        <v>3987</v>
      </c>
      <c r="D348" s="493" t="s">
        <v>4034</v>
      </c>
      <c r="E348" s="494"/>
    </row>
    <row r="349" spans="1:5" ht="38.25" x14ac:dyDescent="0.2">
      <c r="A349" s="487">
        <v>41</v>
      </c>
      <c r="B349" s="993" t="s">
        <v>4261</v>
      </c>
      <c r="C349" s="488" t="s">
        <v>4262</v>
      </c>
      <c r="D349" s="489" t="s">
        <v>4263</v>
      </c>
      <c r="E349" s="490" t="s">
        <v>4264</v>
      </c>
    </row>
    <row r="350" spans="1:5" ht="36" outlineLevel="1" x14ac:dyDescent="0.2">
      <c r="A350" s="491"/>
      <c r="B350" s="994"/>
      <c r="C350" s="492" t="s">
        <v>4265</v>
      </c>
      <c r="D350" s="493" t="s">
        <v>4266</v>
      </c>
      <c r="E350" s="494" t="s">
        <v>3913</v>
      </c>
    </row>
    <row r="351" spans="1:5" outlineLevel="1" x14ac:dyDescent="0.2">
      <c r="A351" s="491"/>
      <c r="B351" s="994"/>
      <c r="C351" s="492" t="s">
        <v>3966</v>
      </c>
      <c r="D351" s="493" t="s">
        <v>4267</v>
      </c>
      <c r="E351" s="494" t="s">
        <v>3913</v>
      </c>
    </row>
    <row r="352" spans="1:5" outlineLevel="1" x14ac:dyDescent="0.2">
      <c r="A352" s="491"/>
      <c r="B352" s="994"/>
      <c r="C352" s="492" t="s">
        <v>3972</v>
      </c>
      <c r="D352" s="493" t="s">
        <v>3973</v>
      </c>
      <c r="E352" s="494">
        <v>759.7</v>
      </c>
    </row>
    <row r="353" spans="1:5" ht="24" outlineLevel="1" x14ac:dyDescent="0.2">
      <c r="A353" s="491"/>
      <c r="B353" s="994"/>
      <c r="C353" s="492" t="s">
        <v>3974</v>
      </c>
      <c r="D353" s="493" t="s">
        <v>3973</v>
      </c>
      <c r="E353" s="494">
        <v>759.7</v>
      </c>
    </row>
    <row r="354" spans="1:5" outlineLevel="1" x14ac:dyDescent="0.2">
      <c r="A354" s="491"/>
      <c r="B354" s="994"/>
      <c r="C354" s="492" t="s">
        <v>4268</v>
      </c>
      <c r="D354" s="493" t="s">
        <v>4240</v>
      </c>
      <c r="E354" s="494" t="s">
        <v>4269</v>
      </c>
    </row>
    <row r="355" spans="1:5" ht="24" outlineLevel="1" x14ac:dyDescent="0.2">
      <c r="A355" s="491"/>
      <c r="B355" s="994"/>
      <c r="C355" s="492" t="s">
        <v>3975</v>
      </c>
      <c r="D355" s="493" t="s">
        <v>4270</v>
      </c>
      <c r="E355" s="494" t="s">
        <v>4271</v>
      </c>
    </row>
    <row r="356" spans="1:5" ht="48" outlineLevel="1" x14ac:dyDescent="0.2">
      <c r="A356" s="491"/>
      <c r="B356" s="994"/>
      <c r="C356" s="492" t="s">
        <v>4272</v>
      </c>
      <c r="D356" s="493" t="s">
        <v>4273</v>
      </c>
      <c r="E356" s="494" t="s">
        <v>4274</v>
      </c>
    </row>
    <row r="357" spans="1:5" ht="48" outlineLevel="1" x14ac:dyDescent="0.2">
      <c r="A357" s="491"/>
      <c r="B357" s="994"/>
      <c r="C357" s="492" t="s">
        <v>4275</v>
      </c>
      <c r="D357" s="493" t="s">
        <v>3973</v>
      </c>
      <c r="E357" s="494">
        <v>759.7</v>
      </c>
    </row>
    <row r="358" spans="1:5" ht="48" outlineLevel="1" x14ac:dyDescent="0.2">
      <c r="A358" s="491"/>
      <c r="B358" s="994"/>
      <c r="C358" s="492" t="s">
        <v>4276</v>
      </c>
      <c r="D358" s="493" t="s">
        <v>3973</v>
      </c>
      <c r="E358" s="494">
        <v>759.7</v>
      </c>
    </row>
    <row r="359" spans="1:5" ht="48" outlineLevel="1" x14ac:dyDescent="0.2">
      <c r="A359" s="491"/>
      <c r="B359" s="994"/>
      <c r="C359" s="492" t="s">
        <v>4277</v>
      </c>
      <c r="D359" s="493" t="s">
        <v>3984</v>
      </c>
      <c r="E359" s="494" t="s">
        <v>4278</v>
      </c>
    </row>
    <row r="360" spans="1:5" ht="36" outlineLevel="1" x14ac:dyDescent="0.2">
      <c r="A360" s="491"/>
      <c r="B360" s="994"/>
      <c r="C360" s="492" t="s">
        <v>4279</v>
      </c>
      <c r="D360" s="493" t="s">
        <v>3973</v>
      </c>
      <c r="E360" s="494">
        <v>759.7</v>
      </c>
    </row>
    <row r="361" spans="1:5" ht="48" outlineLevel="1" x14ac:dyDescent="0.2">
      <c r="A361" s="491"/>
      <c r="B361" s="994"/>
      <c r="C361" s="492" t="s">
        <v>4280</v>
      </c>
      <c r="D361" s="493" t="s">
        <v>4238</v>
      </c>
      <c r="E361" s="494">
        <v>379.85</v>
      </c>
    </row>
    <row r="362" spans="1:5" ht="48" outlineLevel="1" x14ac:dyDescent="0.2">
      <c r="A362" s="491"/>
      <c r="B362" s="994"/>
      <c r="C362" s="492" t="s">
        <v>4281</v>
      </c>
      <c r="D362" s="493" t="s">
        <v>4196</v>
      </c>
      <c r="E362" s="494" t="s">
        <v>4282</v>
      </c>
    </row>
    <row r="363" spans="1:5" outlineLevel="1" x14ac:dyDescent="0.2">
      <c r="A363" s="491"/>
      <c r="B363" s="994"/>
      <c r="C363" s="492" t="s">
        <v>4236</v>
      </c>
      <c r="D363" s="493" t="s">
        <v>3979</v>
      </c>
      <c r="E363" s="494" t="s">
        <v>4260</v>
      </c>
    </row>
    <row r="364" spans="1:5" outlineLevel="1" x14ac:dyDescent="0.2">
      <c r="A364" s="491"/>
      <c r="B364" s="994"/>
      <c r="C364" s="492" t="s">
        <v>4239</v>
      </c>
      <c r="D364" s="493" t="s">
        <v>4032</v>
      </c>
      <c r="E364" s="494" t="s">
        <v>4283</v>
      </c>
    </row>
    <row r="365" spans="1:5" ht="24" outlineLevel="1" x14ac:dyDescent="0.2">
      <c r="A365" s="491"/>
      <c r="B365" s="994"/>
      <c r="C365" s="492" t="s">
        <v>3983</v>
      </c>
      <c r="D365" s="493" t="s">
        <v>3984</v>
      </c>
      <c r="E365" s="494" t="s">
        <v>4278</v>
      </c>
    </row>
    <row r="366" spans="1:5" outlineLevel="1" x14ac:dyDescent="0.2">
      <c r="A366" s="491"/>
      <c r="B366" s="994"/>
      <c r="C366" s="492" t="s">
        <v>4284</v>
      </c>
      <c r="D366" s="493" t="s">
        <v>4238</v>
      </c>
      <c r="E366" s="494">
        <v>379.85</v>
      </c>
    </row>
    <row r="367" spans="1:5" ht="60" outlineLevel="1" x14ac:dyDescent="0.2">
      <c r="A367" s="491"/>
      <c r="B367" s="994"/>
      <c r="C367" s="492" t="s">
        <v>4285</v>
      </c>
      <c r="D367" s="493" t="s">
        <v>4240</v>
      </c>
      <c r="E367" s="494" t="s">
        <v>4269</v>
      </c>
    </row>
    <row r="368" spans="1:5" outlineLevel="1" x14ac:dyDescent="0.2">
      <c r="A368" s="491"/>
      <c r="B368" s="994"/>
      <c r="C368" s="492" t="s">
        <v>3985</v>
      </c>
      <c r="D368" s="493" t="s">
        <v>4273</v>
      </c>
      <c r="E368" s="494" t="s">
        <v>4274</v>
      </c>
    </row>
    <row r="369" spans="1:5" outlineLevel="1" x14ac:dyDescent="0.2">
      <c r="A369" s="491"/>
      <c r="B369" s="994"/>
      <c r="C369" s="492" t="s">
        <v>3987</v>
      </c>
      <c r="D369" s="493" t="s">
        <v>4034</v>
      </c>
      <c r="E369" s="494"/>
    </row>
    <row r="370" spans="1:5" ht="21" customHeight="1" x14ac:dyDescent="0.2">
      <c r="A370" s="1000" t="s">
        <v>4286</v>
      </c>
      <c r="B370" s="1001"/>
      <c r="C370" s="1001"/>
      <c r="D370" s="1001"/>
      <c r="E370" s="1001"/>
    </row>
    <row r="371" spans="1:5" ht="38.25" x14ac:dyDescent="0.2">
      <c r="A371" s="487">
        <v>42</v>
      </c>
      <c r="B371" s="993" t="s">
        <v>4287</v>
      </c>
      <c r="C371" s="488" t="s">
        <v>4288</v>
      </c>
      <c r="D371" s="489" t="s">
        <v>4289</v>
      </c>
      <c r="E371" s="490" t="s">
        <v>4290</v>
      </c>
    </row>
    <row r="372" spans="1:5" ht="36" outlineLevel="1" x14ac:dyDescent="0.2">
      <c r="A372" s="491"/>
      <c r="B372" s="994"/>
      <c r="C372" s="492" t="s">
        <v>4232</v>
      </c>
      <c r="D372" s="493" t="s">
        <v>4291</v>
      </c>
      <c r="E372" s="494" t="s">
        <v>3913</v>
      </c>
    </row>
    <row r="373" spans="1:5" outlineLevel="1" x14ac:dyDescent="0.2">
      <c r="A373" s="491"/>
      <c r="B373" s="994"/>
      <c r="C373" s="492" t="s">
        <v>3966</v>
      </c>
      <c r="D373" s="493" t="s">
        <v>4009</v>
      </c>
      <c r="E373" s="494" t="s">
        <v>3913</v>
      </c>
    </row>
    <row r="374" spans="1:5" outlineLevel="1" x14ac:dyDescent="0.2">
      <c r="A374" s="491"/>
      <c r="B374" s="994"/>
      <c r="C374" s="492" t="s">
        <v>3972</v>
      </c>
      <c r="D374" s="493" t="s">
        <v>3973</v>
      </c>
      <c r="E374" s="494">
        <v>607.70000000000005</v>
      </c>
    </row>
    <row r="375" spans="1:5" outlineLevel="1" x14ac:dyDescent="0.2">
      <c r="A375" s="491"/>
      <c r="B375" s="994"/>
      <c r="C375" s="492" t="s">
        <v>4234</v>
      </c>
      <c r="D375" s="493" t="s">
        <v>3973</v>
      </c>
      <c r="E375" s="494">
        <v>607.70000000000005</v>
      </c>
    </row>
    <row r="376" spans="1:5" ht="24" outlineLevel="1" x14ac:dyDescent="0.2">
      <c r="A376" s="491"/>
      <c r="B376" s="994"/>
      <c r="C376" s="492" t="s">
        <v>4235</v>
      </c>
      <c r="D376" s="493" t="s">
        <v>3984</v>
      </c>
      <c r="E376" s="494" t="s">
        <v>4292</v>
      </c>
    </row>
    <row r="377" spans="1:5" outlineLevel="1" x14ac:dyDescent="0.2">
      <c r="A377" s="491"/>
      <c r="B377" s="994"/>
      <c r="C377" s="492" t="s">
        <v>4236</v>
      </c>
      <c r="D377" s="493" t="s">
        <v>3973</v>
      </c>
      <c r="E377" s="494">
        <v>607.70000000000005</v>
      </c>
    </row>
    <row r="378" spans="1:5" outlineLevel="1" x14ac:dyDescent="0.2">
      <c r="A378" s="491"/>
      <c r="B378" s="994"/>
      <c r="C378" s="492" t="s">
        <v>4237</v>
      </c>
      <c r="D378" s="493" t="s">
        <v>4238</v>
      </c>
      <c r="E378" s="494">
        <v>303.85000000000002</v>
      </c>
    </row>
    <row r="379" spans="1:5" outlineLevel="1" x14ac:dyDescent="0.2">
      <c r="A379" s="491"/>
      <c r="B379" s="994"/>
      <c r="C379" s="492" t="s">
        <v>4239</v>
      </c>
      <c r="D379" s="493" t="s">
        <v>3981</v>
      </c>
      <c r="E379" s="494" t="s">
        <v>4293</v>
      </c>
    </row>
    <row r="380" spans="1:5" ht="24" outlineLevel="1" x14ac:dyDescent="0.2">
      <c r="A380" s="491"/>
      <c r="B380" s="994"/>
      <c r="C380" s="492" t="s">
        <v>3983</v>
      </c>
      <c r="D380" s="493" t="s">
        <v>3979</v>
      </c>
      <c r="E380" s="494">
        <v>911.54</v>
      </c>
    </row>
    <row r="381" spans="1:5" outlineLevel="1" x14ac:dyDescent="0.2">
      <c r="A381" s="491"/>
      <c r="B381" s="994"/>
      <c r="C381" s="492" t="s">
        <v>3985</v>
      </c>
      <c r="D381" s="493" t="s">
        <v>4240</v>
      </c>
      <c r="E381" s="494" t="s">
        <v>4294</v>
      </c>
    </row>
    <row r="382" spans="1:5" ht="48" outlineLevel="1" x14ac:dyDescent="0.2">
      <c r="A382" s="491"/>
      <c r="B382" s="994"/>
      <c r="C382" s="492" t="s">
        <v>4241</v>
      </c>
      <c r="D382" s="493" t="s">
        <v>4242</v>
      </c>
      <c r="E382" s="494" t="s">
        <v>4295</v>
      </c>
    </row>
    <row r="383" spans="1:5" ht="48" outlineLevel="1" x14ac:dyDescent="0.2">
      <c r="A383" s="491"/>
      <c r="B383" s="994"/>
      <c r="C383" s="492" t="s">
        <v>4244</v>
      </c>
      <c r="D383" s="493" t="s">
        <v>4245</v>
      </c>
      <c r="E383" s="494" t="s">
        <v>4296</v>
      </c>
    </row>
    <row r="384" spans="1:5" ht="48" outlineLevel="1" x14ac:dyDescent="0.2">
      <c r="A384" s="491"/>
      <c r="B384" s="994"/>
      <c r="C384" s="492" t="s">
        <v>4247</v>
      </c>
      <c r="D384" s="493" t="s">
        <v>4248</v>
      </c>
      <c r="E384" s="494">
        <v>455.77</v>
      </c>
    </row>
    <row r="385" spans="1:5" ht="48" outlineLevel="1" x14ac:dyDescent="0.2">
      <c r="A385" s="491"/>
      <c r="B385" s="994"/>
      <c r="C385" s="492" t="s">
        <v>4249</v>
      </c>
      <c r="D385" s="493" t="s">
        <v>4030</v>
      </c>
      <c r="E385" s="494">
        <v>759.62</v>
      </c>
    </row>
    <row r="386" spans="1:5" ht="48" outlineLevel="1" x14ac:dyDescent="0.2">
      <c r="A386" s="491"/>
      <c r="B386" s="994"/>
      <c r="C386" s="492" t="s">
        <v>4250</v>
      </c>
      <c r="D386" s="493" t="s">
        <v>4251</v>
      </c>
      <c r="E386" s="494" t="s">
        <v>4297</v>
      </c>
    </row>
    <row r="387" spans="1:5" ht="48" outlineLevel="1" x14ac:dyDescent="0.2">
      <c r="A387" s="491"/>
      <c r="B387" s="994"/>
      <c r="C387" s="492" t="s">
        <v>4252</v>
      </c>
      <c r="D387" s="493" t="s">
        <v>4030</v>
      </c>
      <c r="E387" s="494">
        <v>759.62</v>
      </c>
    </row>
    <row r="388" spans="1:5" ht="48" outlineLevel="1" x14ac:dyDescent="0.2">
      <c r="A388" s="491"/>
      <c r="B388" s="994"/>
      <c r="C388" s="492" t="s">
        <v>4253</v>
      </c>
      <c r="D388" s="493" t="s">
        <v>4248</v>
      </c>
      <c r="E388" s="494">
        <v>455.77</v>
      </c>
    </row>
    <row r="389" spans="1:5" outlineLevel="1" x14ac:dyDescent="0.2">
      <c r="A389" s="491"/>
      <c r="B389" s="994"/>
      <c r="C389" s="492" t="s">
        <v>3987</v>
      </c>
      <c r="D389" s="493" t="s">
        <v>4034</v>
      </c>
      <c r="E389" s="494"/>
    </row>
    <row r="390" spans="1:5" ht="21" customHeight="1" x14ac:dyDescent="0.2">
      <c r="A390" s="1000" t="s">
        <v>4298</v>
      </c>
      <c r="B390" s="1001"/>
      <c r="C390" s="1001"/>
      <c r="D390" s="1001"/>
      <c r="E390" s="1001"/>
    </row>
    <row r="391" spans="1:5" ht="51" x14ac:dyDescent="0.2">
      <c r="A391" s="487">
        <v>43</v>
      </c>
      <c r="B391" s="993" t="s">
        <v>4299</v>
      </c>
      <c r="C391" s="488" t="s">
        <v>4300</v>
      </c>
      <c r="D391" s="489" t="s">
        <v>4301</v>
      </c>
      <c r="E391" s="490" t="s">
        <v>4302</v>
      </c>
    </row>
    <row r="392" spans="1:5" ht="60" outlineLevel="1" x14ac:dyDescent="0.2">
      <c r="A392" s="491"/>
      <c r="B392" s="994"/>
      <c r="C392" s="492" t="s">
        <v>4303</v>
      </c>
      <c r="D392" s="493" t="s">
        <v>4304</v>
      </c>
      <c r="E392" s="494" t="s">
        <v>3913</v>
      </c>
    </row>
    <row r="393" spans="1:5" outlineLevel="1" x14ac:dyDescent="0.2">
      <c r="A393" s="491"/>
      <c r="B393" s="994"/>
      <c r="C393" s="492" t="s">
        <v>3966</v>
      </c>
      <c r="D393" s="493" t="s">
        <v>4305</v>
      </c>
      <c r="E393" s="494" t="s">
        <v>3913</v>
      </c>
    </row>
    <row r="394" spans="1:5" outlineLevel="1" x14ac:dyDescent="0.2">
      <c r="A394" s="491"/>
      <c r="B394" s="994"/>
      <c r="C394" s="492" t="s">
        <v>3972</v>
      </c>
      <c r="D394" s="493" t="s">
        <v>3973</v>
      </c>
      <c r="E394" s="494" t="s">
        <v>4306</v>
      </c>
    </row>
    <row r="395" spans="1:5" ht="24" outlineLevel="1" x14ac:dyDescent="0.2">
      <c r="A395" s="491"/>
      <c r="B395" s="994"/>
      <c r="C395" s="492" t="s">
        <v>3974</v>
      </c>
      <c r="D395" s="493" t="s">
        <v>4307</v>
      </c>
      <c r="E395" s="494" t="s">
        <v>4308</v>
      </c>
    </row>
    <row r="396" spans="1:5" outlineLevel="1" x14ac:dyDescent="0.2">
      <c r="A396" s="491"/>
      <c r="B396" s="994"/>
      <c r="C396" s="492" t="s">
        <v>4268</v>
      </c>
      <c r="D396" s="493" t="s">
        <v>4273</v>
      </c>
      <c r="E396" s="494" t="s">
        <v>4309</v>
      </c>
    </row>
    <row r="397" spans="1:5" ht="24" outlineLevel="1" x14ac:dyDescent="0.2">
      <c r="A397" s="491"/>
      <c r="B397" s="994"/>
      <c r="C397" s="492" t="s">
        <v>3975</v>
      </c>
      <c r="D397" s="493" t="s">
        <v>4273</v>
      </c>
      <c r="E397" s="494" t="s">
        <v>4309</v>
      </c>
    </row>
    <row r="398" spans="1:5" ht="36" outlineLevel="1" x14ac:dyDescent="0.2">
      <c r="A398" s="491"/>
      <c r="B398" s="994"/>
      <c r="C398" s="492" t="s">
        <v>4310</v>
      </c>
      <c r="D398" s="493" t="s">
        <v>4311</v>
      </c>
      <c r="E398" s="494" t="s">
        <v>4312</v>
      </c>
    </row>
    <row r="399" spans="1:5" ht="48" outlineLevel="1" x14ac:dyDescent="0.2">
      <c r="A399" s="491"/>
      <c r="B399" s="994"/>
      <c r="C399" s="492" t="s">
        <v>4313</v>
      </c>
      <c r="D399" s="493" t="s">
        <v>4314</v>
      </c>
      <c r="E399" s="494" t="s">
        <v>4315</v>
      </c>
    </row>
    <row r="400" spans="1:5" outlineLevel="1" x14ac:dyDescent="0.2">
      <c r="A400" s="491"/>
      <c r="B400" s="994"/>
      <c r="C400" s="492" t="s">
        <v>4316</v>
      </c>
      <c r="D400" s="493" t="s">
        <v>4307</v>
      </c>
      <c r="E400" s="494" t="s">
        <v>4308</v>
      </c>
    </row>
    <row r="401" spans="1:5" outlineLevel="1" x14ac:dyDescent="0.2">
      <c r="A401" s="491"/>
      <c r="B401" s="994"/>
      <c r="C401" s="492" t="s">
        <v>3980</v>
      </c>
      <c r="D401" s="493" t="s">
        <v>4032</v>
      </c>
      <c r="E401" s="494" t="s">
        <v>4317</v>
      </c>
    </row>
    <row r="402" spans="1:5" ht="24" outlineLevel="1" x14ac:dyDescent="0.2">
      <c r="A402" s="491"/>
      <c r="B402" s="994"/>
      <c r="C402" s="492" t="s">
        <v>3983</v>
      </c>
      <c r="D402" s="493" t="s">
        <v>3973</v>
      </c>
      <c r="E402" s="494" t="s">
        <v>4306</v>
      </c>
    </row>
    <row r="403" spans="1:5" outlineLevel="1" x14ac:dyDescent="0.2">
      <c r="A403" s="491"/>
      <c r="B403" s="994"/>
      <c r="C403" s="492" t="s">
        <v>3985</v>
      </c>
      <c r="D403" s="493" t="s">
        <v>4240</v>
      </c>
      <c r="E403" s="494" t="s">
        <v>4318</v>
      </c>
    </row>
    <row r="404" spans="1:5" outlineLevel="1" x14ac:dyDescent="0.2">
      <c r="A404" s="491"/>
      <c r="B404" s="994"/>
      <c r="C404" s="492" t="s">
        <v>3987</v>
      </c>
      <c r="D404" s="493" t="s">
        <v>4034</v>
      </c>
      <c r="E404" s="494"/>
    </row>
    <row r="405" spans="1:5" ht="21" customHeight="1" x14ac:dyDescent="0.2">
      <c r="A405" s="1000" t="s">
        <v>4319</v>
      </c>
      <c r="B405" s="1001"/>
      <c r="C405" s="1001"/>
      <c r="D405" s="1001"/>
      <c r="E405" s="1001"/>
    </row>
    <row r="406" spans="1:5" ht="25.5" x14ac:dyDescent="0.2">
      <c r="A406" s="487">
        <v>44</v>
      </c>
      <c r="B406" s="993" t="s">
        <v>4320</v>
      </c>
      <c r="C406" s="488" t="s">
        <v>4321</v>
      </c>
      <c r="D406" s="489" t="s">
        <v>4322</v>
      </c>
      <c r="E406" s="490" t="s">
        <v>4323</v>
      </c>
    </row>
    <row r="407" spans="1:5" ht="36" outlineLevel="1" x14ac:dyDescent="0.2">
      <c r="A407" s="491"/>
      <c r="B407" s="994"/>
      <c r="C407" s="492" t="s">
        <v>4324</v>
      </c>
      <c r="D407" s="493" t="s">
        <v>4325</v>
      </c>
      <c r="E407" s="494" t="s">
        <v>3913</v>
      </c>
    </row>
    <row r="408" spans="1:5" ht="72" outlineLevel="1" x14ac:dyDescent="0.2">
      <c r="A408" s="491"/>
      <c r="B408" s="994"/>
      <c r="C408" s="492" t="s">
        <v>4326</v>
      </c>
      <c r="D408" s="493" t="s">
        <v>4327</v>
      </c>
      <c r="E408" s="494" t="s">
        <v>3913</v>
      </c>
    </row>
    <row r="409" spans="1:5" outlineLevel="1" x14ac:dyDescent="0.2">
      <c r="A409" s="491"/>
      <c r="B409" s="994"/>
      <c r="C409" s="492" t="s">
        <v>4328</v>
      </c>
      <c r="D409" s="493" t="s">
        <v>4329</v>
      </c>
      <c r="E409" s="494" t="s">
        <v>3913</v>
      </c>
    </row>
    <row r="410" spans="1:5" ht="15" x14ac:dyDescent="0.2">
      <c r="A410" s="487"/>
      <c r="B410" s="1002"/>
      <c r="C410" s="1003"/>
      <c r="D410" s="1003"/>
      <c r="E410" s="495"/>
    </row>
    <row r="411" spans="1:5" ht="15" x14ac:dyDescent="0.2">
      <c r="A411" s="487"/>
      <c r="B411" s="1002" t="s">
        <v>3936</v>
      </c>
      <c r="C411" s="1003"/>
      <c r="D411" s="1003"/>
      <c r="E411" s="495"/>
    </row>
    <row r="412" spans="1:5" ht="15" x14ac:dyDescent="0.2">
      <c r="A412" s="487"/>
      <c r="B412" s="993" t="s">
        <v>4330</v>
      </c>
      <c r="C412" s="1004"/>
      <c r="D412" s="1004"/>
      <c r="E412" s="496">
        <v>933169.23</v>
      </c>
    </row>
    <row r="413" spans="1:5" ht="15" x14ac:dyDescent="0.2">
      <c r="A413" s="454"/>
      <c r="B413" s="1005" t="s">
        <v>4331</v>
      </c>
      <c r="C413" s="1006"/>
      <c r="D413" s="1006"/>
      <c r="E413" s="460">
        <f>E412</f>
        <v>933169.23</v>
      </c>
    </row>
    <row r="414" spans="1:5" ht="76.5" x14ac:dyDescent="0.2">
      <c r="A414" s="454"/>
      <c r="B414" s="455" t="s">
        <v>3939</v>
      </c>
      <c r="C414" s="459" t="s">
        <v>4332</v>
      </c>
      <c r="D414" s="456" t="s">
        <v>4333</v>
      </c>
      <c r="E414" s="457">
        <f>E413/1.19</f>
        <v>784175.82</v>
      </c>
    </row>
    <row r="415" spans="1:5" ht="38.25" x14ac:dyDescent="0.2">
      <c r="A415" s="454"/>
      <c r="B415" s="497" t="s">
        <v>4334</v>
      </c>
      <c r="C415" s="459" t="s">
        <v>3943</v>
      </c>
      <c r="D415" s="498" t="s">
        <v>4335</v>
      </c>
      <c r="E415" s="499">
        <f>E413*4.47</f>
        <v>4171266.46</v>
      </c>
    </row>
    <row r="416" spans="1:5" ht="15" x14ac:dyDescent="0.25">
      <c r="A416" s="474"/>
      <c r="B416" s="500"/>
      <c r="C416" s="500"/>
      <c r="D416" s="500"/>
      <c r="E416" s="500"/>
    </row>
    <row r="417" spans="1:5" ht="15" x14ac:dyDescent="0.25">
      <c r="A417" s="474"/>
      <c r="B417" s="500"/>
      <c r="C417" s="500"/>
      <c r="D417" s="500"/>
      <c r="E417" s="500"/>
    </row>
    <row r="418" spans="1:5" ht="15" x14ac:dyDescent="0.25">
      <c r="A418" s="474" t="s">
        <v>4336</v>
      </c>
      <c r="B418" s="500"/>
      <c r="C418" s="500"/>
      <c r="D418" s="500"/>
      <c r="E418" s="500"/>
    </row>
    <row r="419" spans="1:5" ht="15" x14ac:dyDescent="0.25">
      <c r="A419" s="474" t="s">
        <v>3944</v>
      </c>
      <c r="B419" s="500"/>
      <c r="C419" s="500"/>
      <c r="D419" s="500"/>
      <c r="E419" s="500"/>
    </row>
    <row r="420" spans="1:5" ht="15" x14ac:dyDescent="0.25">
      <c r="A420" s="474" t="s">
        <v>4337</v>
      </c>
      <c r="B420" s="500"/>
      <c r="C420" s="500"/>
      <c r="D420" s="500"/>
      <c r="E420" s="500"/>
    </row>
    <row r="421" spans="1:5" ht="15" x14ac:dyDescent="0.25">
      <c r="A421" s="474" t="s">
        <v>3946</v>
      </c>
      <c r="B421" s="500"/>
      <c r="C421" s="500"/>
      <c r="D421" s="500"/>
      <c r="E421" s="500"/>
    </row>
    <row r="422" spans="1:5" ht="15" x14ac:dyDescent="0.25">
      <c r="A422" s="501"/>
      <c r="B422" s="500"/>
      <c r="C422" s="500"/>
      <c r="D422" s="500"/>
      <c r="E422" s="500"/>
    </row>
  </sheetData>
  <mergeCells count="65">
    <mergeCell ref="B406:B409"/>
    <mergeCell ref="B410:D410"/>
    <mergeCell ref="B411:D411"/>
    <mergeCell ref="B412:D412"/>
    <mergeCell ref="B413:D413"/>
    <mergeCell ref="A405:E405"/>
    <mergeCell ref="A298:E298"/>
    <mergeCell ref="B299:B303"/>
    <mergeCell ref="B304:B309"/>
    <mergeCell ref="A310:E310"/>
    <mergeCell ref="B311:B329"/>
    <mergeCell ref="B330:B348"/>
    <mergeCell ref="B349:B369"/>
    <mergeCell ref="A370:E370"/>
    <mergeCell ref="B371:B389"/>
    <mergeCell ref="A390:E390"/>
    <mergeCell ref="B391:B404"/>
    <mergeCell ref="B292:B297"/>
    <mergeCell ref="B246:B248"/>
    <mergeCell ref="B249:B252"/>
    <mergeCell ref="B253:B261"/>
    <mergeCell ref="A262:E262"/>
    <mergeCell ref="B263:B267"/>
    <mergeCell ref="B268:B273"/>
    <mergeCell ref="A274:E274"/>
    <mergeCell ref="B275:B279"/>
    <mergeCell ref="B280:B285"/>
    <mergeCell ref="A286:E286"/>
    <mergeCell ref="B287:B291"/>
    <mergeCell ref="B242:B245"/>
    <mergeCell ref="B115:B123"/>
    <mergeCell ref="A124:E124"/>
    <mergeCell ref="B125:B137"/>
    <mergeCell ref="B138:B150"/>
    <mergeCell ref="B151:B163"/>
    <mergeCell ref="B164:B176"/>
    <mergeCell ref="B177:B189"/>
    <mergeCell ref="B190:B202"/>
    <mergeCell ref="B203:B215"/>
    <mergeCell ref="B216:B228"/>
    <mergeCell ref="B229:B241"/>
    <mergeCell ref="B112:B114"/>
    <mergeCell ref="B57:B59"/>
    <mergeCell ref="B60:B62"/>
    <mergeCell ref="B63:B65"/>
    <mergeCell ref="A66:E66"/>
    <mergeCell ref="B67:B79"/>
    <mergeCell ref="B80:B95"/>
    <mergeCell ref="B96:B98"/>
    <mergeCell ref="B99:B102"/>
    <mergeCell ref="B103:B105"/>
    <mergeCell ref="B106:B108"/>
    <mergeCell ref="B109:B111"/>
    <mergeCell ref="B53:B56"/>
    <mergeCell ref="A2:E2"/>
    <mergeCell ref="A3:D3"/>
    <mergeCell ref="A5:E5"/>
    <mergeCell ref="A6:D6"/>
    <mergeCell ref="B9:E9"/>
    <mergeCell ref="B11:E11"/>
    <mergeCell ref="A17:E17"/>
    <mergeCell ref="B18:B30"/>
    <mergeCell ref="B31:B33"/>
    <mergeCell ref="B34:B49"/>
    <mergeCell ref="B50:B52"/>
  </mergeCells>
  <pageMargins left="0.35433070866141736" right="0.23622047244094491" top="0.74803149606299213" bottom="0.74803149606299213" header="0.31496062992125984" footer="0.31496062992125984"/>
  <pageSetup paperSize="9" orientation="landscape" verticalDpi="4294967295" r:id="rId1"/>
  <headerFooter>
    <oddHeader>&amp;LГранд-СМЕТА</oddHeader>
    <oddFooter>&amp;R&amp;P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417"/>
  <sheetViews>
    <sheetView showGridLines="0" topLeftCell="A391" zoomScale="80" zoomScaleNormal="80" workbookViewId="0">
      <selection activeCell="J22" sqref="J22"/>
    </sheetView>
  </sheetViews>
  <sheetFormatPr defaultColWidth="8.85546875" defaultRowHeight="12.75" outlineLevelRow="1" x14ac:dyDescent="0.2"/>
  <cols>
    <col min="1" max="1" width="4.28515625" style="476" customWidth="1"/>
    <col min="2" max="2" width="46.140625" style="476" customWidth="1"/>
    <col min="3" max="3" width="46.42578125" style="476" customWidth="1"/>
    <col min="4" max="4" width="31.42578125" style="476" customWidth="1"/>
    <col min="5" max="5" width="12.7109375" style="476" customWidth="1"/>
    <col min="6" max="9" width="8.85546875" style="476"/>
    <col min="10" max="10" width="16" style="476" customWidth="1"/>
    <col min="11" max="16384" width="8.85546875" style="476"/>
  </cols>
  <sheetData>
    <row r="1" spans="1:5" x14ac:dyDescent="0.2">
      <c r="A1" s="425"/>
      <c r="B1" s="425"/>
      <c r="C1" s="425"/>
      <c r="D1" s="475" t="s">
        <v>3898</v>
      </c>
    </row>
    <row r="2" spans="1:5" ht="24.6" customHeight="1" x14ac:dyDescent="0.2">
      <c r="A2" s="995" t="s">
        <v>4338</v>
      </c>
      <c r="B2" s="995"/>
      <c r="C2" s="995"/>
      <c r="D2" s="995"/>
      <c r="E2" s="995"/>
    </row>
    <row r="3" spans="1:5" ht="20.45" customHeight="1" x14ac:dyDescent="0.2">
      <c r="A3" s="996" t="s">
        <v>3948</v>
      </c>
      <c r="B3" s="996"/>
      <c r="C3" s="996"/>
      <c r="D3" s="996"/>
      <c r="E3" s="477"/>
    </row>
    <row r="4" spans="1:5" ht="5.45" customHeight="1" x14ac:dyDescent="0.2">
      <c r="A4" s="478"/>
      <c r="B4" s="478"/>
      <c r="C4" s="478"/>
      <c r="D4" s="478"/>
      <c r="E4" s="478"/>
    </row>
    <row r="5" spans="1:5" ht="35.25" customHeight="1" x14ac:dyDescent="0.2">
      <c r="A5" s="997" t="s">
        <v>4339</v>
      </c>
      <c r="B5" s="997"/>
      <c r="C5" s="997"/>
      <c r="D5" s="997"/>
      <c r="E5" s="997"/>
    </row>
    <row r="6" spans="1:5" ht="19.149999999999999" customHeight="1" x14ac:dyDescent="0.2">
      <c r="A6" s="998" t="s">
        <v>3950</v>
      </c>
      <c r="B6" s="998"/>
      <c r="C6" s="998"/>
      <c r="D6" s="998"/>
      <c r="E6" s="479"/>
    </row>
    <row r="7" spans="1:5" x14ac:dyDescent="0.2">
      <c r="A7" s="478"/>
      <c r="B7" s="478"/>
      <c r="C7" s="478"/>
      <c r="D7" s="478"/>
      <c r="E7" s="478"/>
    </row>
    <row r="8" spans="1:5" ht="17.45" customHeight="1" x14ac:dyDescent="0.2">
      <c r="A8" s="461" t="s">
        <v>3951</v>
      </c>
      <c r="B8" s="478"/>
      <c r="C8" s="480"/>
      <c r="D8" s="480"/>
      <c r="E8" s="480"/>
    </row>
    <row r="9" spans="1:5" ht="16.899999999999999" customHeight="1" x14ac:dyDescent="0.2">
      <c r="A9" s="481"/>
      <c r="B9" s="999" t="s">
        <v>3952</v>
      </c>
      <c r="C9" s="999"/>
      <c r="D9" s="999"/>
      <c r="E9" s="999"/>
    </row>
    <row r="10" spans="1:5" ht="25.15" customHeight="1" x14ac:dyDescent="0.2">
      <c r="A10" s="477" t="s">
        <v>3953</v>
      </c>
      <c r="B10" s="478"/>
      <c r="C10" s="482"/>
      <c r="D10" s="482"/>
      <c r="E10" s="482"/>
    </row>
    <row r="11" spans="1:5" ht="24" customHeight="1" x14ac:dyDescent="0.2">
      <c r="B11" s="999" t="s">
        <v>3954</v>
      </c>
      <c r="C11" s="999"/>
      <c r="D11" s="999"/>
      <c r="E11" s="999"/>
    </row>
    <row r="12" spans="1:5" ht="24" customHeight="1" x14ac:dyDescent="0.2">
      <c r="B12" s="483"/>
      <c r="C12" s="483"/>
      <c r="D12" s="483"/>
      <c r="E12" s="483"/>
    </row>
    <row r="13" spans="1:5" ht="15" customHeight="1" outlineLevel="1" x14ac:dyDescent="0.2">
      <c r="A13" s="484" t="s">
        <v>3955</v>
      </c>
      <c r="B13" s="483"/>
      <c r="C13" s="483"/>
      <c r="D13" s="483"/>
      <c r="E13" s="483"/>
    </row>
    <row r="14" spans="1:5" x14ac:dyDescent="0.2">
      <c r="A14" s="478"/>
      <c r="B14" s="478"/>
      <c r="C14" s="433"/>
      <c r="D14" s="433"/>
      <c r="E14" s="434"/>
    </row>
    <row r="15" spans="1:5" ht="79.900000000000006" customHeight="1" x14ac:dyDescent="0.2">
      <c r="A15" s="485" t="s">
        <v>4</v>
      </c>
      <c r="B15" s="486" t="s">
        <v>3956</v>
      </c>
      <c r="C15" s="486" t="s">
        <v>3957</v>
      </c>
      <c r="D15" s="437" t="s">
        <v>3958</v>
      </c>
      <c r="E15" s="437" t="s">
        <v>3959</v>
      </c>
    </row>
    <row r="16" spans="1:5" x14ac:dyDescent="0.2">
      <c r="A16" s="438">
        <v>1</v>
      </c>
      <c r="B16" s="439">
        <v>2</v>
      </c>
      <c r="C16" s="439">
        <v>3</v>
      </c>
      <c r="D16" s="438">
        <v>4</v>
      </c>
      <c r="E16" s="438">
        <v>5</v>
      </c>
    </row>
    <row r="17" spans="1:5" ht="21" customHeight="1" x14ac:dyDescent="0.2">
      <c r="A17" s="1000" t="s">
        <v>818</v>
      </c>
      <c r="B17" s="1001"/>
      <c r="C17" s="1001"/>
      <c r="D17" s="1001"/>
      <c r="E17" s="1001"/>
    </row>
    <row r="18" spans="1:5" ht="25.5" x14ac:dyDescent="0.2">
      <c r="A18" s="487">
        <v>1</v>
      </c>
      <c r="B18" s="993" t="s">
        <v>3960</v>
      </c>
      <c r="C18" s="488" t="s">
        <v>3961</v>
      </c>
      <c r="D18" s="489" t="s">
        <v>4340</v>
      </c>
      <c r="E18" s="490" t="s">
        <v>4341</v>
      </c>
    </row>
    <row r="19" spans="1:5" ht="36" outlineLevel="1" x14ac:dyDescent="0.2">
      <c r="A19" s="491"/>
      <c r="B19" s="994"/>
      <c r="C19" s="492" t="s">
        <v>4342</v>
      </c>
      <c r="D19" s="493" t="s">
        <v>3965</v>
      </c>
      <c r="E19" s="494" t="s">
        <v>3913</v>
      </c>
    </row>
    <row r="20" spans="1:5" outlineLevel="1" x14ac:dyDescent="0.2">
      <c r="A20" s="491"/>
      <c r="B20" s="994"/>
      <c r="C20" s="492" t="s">
        <v>3966</v>
      </c>
      <c r="D20" s="493" t="s">
        <v>4343</v>
      </c>
      <c r="E20" s="494" t="s">
        <v>3913</v>
      </c>
    </row>
    <row r="21" spans="1:5" ht="36" outlineLevel="1" x14ac:dyDescent="0.2">
      <c r="A21" s="491"/>
      <c r="B21" s="994"/>
      <c r="C21" s="492" t="s">
        <v>3968</v>
      </c>
      <c r="D21" s="493" t="s">
        <v>4068</v>
      </c>
      <c r="E21" s="494" t="s">
        <v>3913</v>
      </c>
    </row>
    <row r="22" spans="1:5" ht="84" outlineLevel="1" x14ac:dyDescent="0.2">
      <c r="A22" s="491"/>
      <c r="B22" s="994"/>
      <c r="C22" s="492" t="s">
        <v>4344</v>
      </c>
      <c r="D22" s="493" t="s">
        <v>4069</v>
      </c>
      <c r="E22" s="494" t="s">
        <v>3913</v>
      </c>
    </row>
    <row r="23" spans="1:5" outlineLevel="1" x14ac:dyDescent="0.2">
      <c r="A23" s="491"/>
      <c r="B23" s="994"/>
      <c r="C23" s="492" t="s">
        <v>3972</v>
      </c>
      <c r="D23" s="493" t="s">
        <v>3913</v>
      </c>
      <c r="E23" s="494" t="s">
        <v>3913</v>
      </c>
    </row>
    <row r="24" spans="1:5" ht="24" outlineLevel="1" x14ac:dyDescent="0.2">
      <c r="A24" s="491"/>
      <c r="B24" s="994"/>
      <c r="C24" s="492" t="s">
        <v>3974</v>
      </c>
      <c r="D24" s="493" t="s">
        <v>3973</v>
      </c>
      <c r="E24" s="494">
        <v>221.53</v>
      </c>
    </row>
    <row r="25" spans="1:5" ht="24" outlineLevel="1" x14ac:dyDescent="0.2">
      <c r="A25" s="491"/>
      <c r="B25" s="994"/>
      <c r="C25" s="492" t="s">
        <v>3975</v>
      </c>
      <c r="D25" s="493" t="s">
        <v>4345</v>
      </c>
      <c r="E25" s="494" t="s">
        <v>4346</v>
      </c>
    </row>
    <row r="26" spans="1:5" outlineLevel="1" x14ac:dyDescent="0.2">
      <c r="A26" s="491"/>
      <c r="B26" s="994"/>
      <c r="C26" s="492" t="s">
        <v>3978</v>
      </c>
      <c r="D26" s="493" t="s">
        <v>3913</v>
      </c>
      <c r="E26" s="494" t="s">
        <v>3913</v>
      </c>
    </row>
    <row r="27" spans="1:5" outlineLevel="1" x14ac:dyDescent="0.2">
      <c r="A27" s="491"/>
      <c r="B27" s="994"/>
      <c r="C27" s="492" t="s">
        <v>3980</v>
      </c>
      <c r="D27" s="493" t="s">
        <v>3913</v>
      </c>
      <c r="E27" s="494" t="s">
        <v>3913</v>
      </c>
    </row>
    <row r="28" spans="1:5" ht="24" outlineLevel="1" x14ac:dyDescent="0.2">
      <c r="A28" s="491"/>
      <c r="B28" s="994"/>
      <c r="C28" s="492" t="s">
        <v>3983</v>
      </c>
      <c r="D28" s="493" t="s">
        <v>4251</v>
      </c>
      <c r="E28" s="494" t="s">
        <v>4347</v>
      </c>
    </row>
    <row r="29" spans="1:5" outlineLevel="1" x14ac:dyDescent="0.2">
      <c r="A29" s="491"/>
      <c r="B29" s="994"/>
      <c r="C29" s="492" t="s">
        <v>3985</v>
      </c>
      <c r="D29" s="493" t="s">
        <v>4348</v>
      </c>
      <c r="E29" s="494">
        <v>269.16000000000003</v>
      </c>
    </row>
    <row r="30" spans="1:5" outlineLevel="1" x14ac:dyDescent="0.2">
      <c r="A30" s="491"/>
      <c r="B30" s="994"/>
      <c r="C30" s="492" t="s">
        <v>3987</v>
      </c>
      <c r="D30" s="493" t="s">
        <v>4349</v>
      </c>
      <c r="E30" s="494"/>
    </row>
    <row r="31" spans="1:5" ht="51" x14ac:dyDescent="0.2">
      <c r="A31" s="487">
        <v>2</v>
      </c>
      <c r="B31" s="993" t="s">
        <v>3989</v>
      </c>
      <c r="C31" s="488" t="s">
        <v>3990</v>
      </c>
      <c r="D31" s="489" t="s">
        <v>4350</v>
      </c>
      <c r="E31" s="490" t="s">
        <v>4351</v>
      </c>
    </row>
    <row r="32" spans="1:5" ht="24" outlineLevel="1" x14ac:dyDescent="0.2">
      <c r="A32" s="491"/>
      <c r="B32" s="994"/>
      <c r="C32" s="492" t="s">
        <v>4352</v>
      </c>
      <c r="D32" s="493" t="s">
        <v>4353</v>
      </c>
      <c r="E32" s="494" t="s">
        <v>3913</v>
      </c>
    </row>
    <row r="33" spans="1:5" outlineLevel="1" x14ac:dyDescent="0.2">
      <c r="A33" s="491"/>
      <c r="B33" s="994"/>
      <c r="C33" s="492" t="s">
        <v>3995</v>
      </c>
      <c r="D33" s="493" t="s">
        <v>4354</v>
      </c>
      <c r="E33" s="494" t="s">
        <v>3913</v>
      </c>
    </row>
    <row r="34" spans="1:5" ht="51" x14ac:dyDescent="0.2">
      <c r="A34" s="487">
        <v>3</v>
      </c>
      <c r="B34" s="993" t="s">
        <v>3997</v>
      </c>
      <c r="C34" s="488" t="s">
        <v>3998</v>
      </c>
      <c r="D34" s="489" t="s">
        <v>4355</v>
      </c>
      <c r="E34" s="490" t="s">
        <v>4356</v>
      </c>
    </row>
    <row r="35" spans="1:5" ht="36" outlineLevel="1" x14ac:dyDescent="0.2">
      <c r="A35" s="491"/>
      <c r="B35" s="994"/>
      <c r="C35" s="492" t="s">
        <v>4357</v>
      </c>
      <c r="D35" s="493" t="s">
        <v>4358</v>
      </c>
      <c r="E35" s="494" t="s">
        <v>3913</v>
      </c>
    </row>
    <row r="36" spans="1:5" ht="24" outlineLevel="1" x14ac:dyDescent="0.2">
      <c r="A36" s="491"/>
      <c r="B36" s="994"/>
      <c r="C36" s="492" t="s">
        <v>4003</v>
      </c>
      <c r="D36" s="493" t="s">
        <v>4004</v>
      </c>
      <c r="E36" s="494" t="s">
        <v>3913</v>
      </c>
    </row>
    <row r="37" spans="1:5" ht="24" outlineLevel="1" x14ac:dyDescent="0.2">
      <c r="A37" s="491"/>
      <c r="B37" s="994"/>
      <c r="C37" s="492" t="s">
        <v>4005</v>
      </c>
      <c r="D37" s="493" t="s">
        <v>4006</v>
      </c>
      <c r="E37" s="494" t="s">
        <v>3913</v>
      </c>
    </row>
    <row r="38" spans="1:5" ht="24" outlineLevel="1" x14ac:dyDescent="0.2">
      <c r="A38" s="491"/>
      <c r="B38" s="994"/>
      <c r="C38" s="492" t="s">
        <v>4007</v>
      </c>
      <c r="D38" s="493" t="s">
        <v>4008</v>
      </c>
      <c r="E38" s="494" t="s">
        <v>3913</v>
      </c>
    </row>
    <row r="39" spans="1:5" outlineLevel="1" x14ac:dyDescent="0.2">
      <c r="A39" s="491"/>
      <c r="B39" s="994"/>
      <c r="C39" s="492" t="s">
        <v>3966</v>
      </c>
      <c r="D39" s="493" t="s">
        <v>4359</v>
      </c>
      <c r="E39" s="494" t="s">
        <v>3913</v>
      </c>
    </row>
    <row r="40" spans="1:5" ht="24" outlineLevel="1" x14ac:dyDescent="0.2">
      <c r="A40" s="491"/>
      <c r="B40" s="994"/>
      <c r="C40" s="492" t="s">
        <v>4010</v>
      </c>
      <c r="D40" s="493" t="s">
        <v>4360</v>
      </c>
      <c r="E40" s="494" t="s">
        <v>4361</v>
      </c>
    </row>
    <row r="41" spans="1:5" ht="24" outlineLevel="1" x14ac:dyDescent="0.2">
      <c r="A41" s="491"/>
      <c r="B41" s="994"/>
      <c r="C41" s="492" t="s">
        <v>4013</v>
      </c>
      <c r="D41" s="493" t="s">
        <v>4362</v>
      </c>
      <c r="E41" s="494" t="s">
        <v>4363</v>
      </c>
    </row>
    <row r="42" spans="1:5" ht="36" outlineLevel="1" x14ac:dyDescent="0.2">
      <c r="A42" s="491"/>
      <c r="B42" s="994"/>
      <c r="C42" s="492" t="s">
        <v>4016</v>
      </c>
      <c r="D42" s="493" t="s">
        <v>4364</v>
      </c>
      <c r="E42" s="494" t="s">
        <v>4365</v>
      </c>
    </row>
    <row r="43" spans="1:5" ht="24" outlineLevel="1" x14ac:dyDescent="0.2">
      <c r="A43" s="491"/>
      <c r="B43" s="994"/>
      <c r="C43" s="492" t="s">
        <v>4019</v>
      </c>
      <c r="D43" s="493" t="s">
        <v>4366</v>
      </c>
      <c r="E43" s="494" t="s">
        <v>4367</v>
      </c>
    </row>
    <row r="44" spans="1:5" ht="24" outlineLevel="1" x14ac:dyDescent="0.2">
      <c r="A44" s="491"/>
      <c r="B44" s="994"/>
      <c r="C44" s="492" t="s">
        <v>4022</v>
      </c>
      <c r="D44" s="493" t="s">
        <v>4023</v>
      </c>
      <c r="E44" s="494">
        <v>942.43</v>
      </c>
    </row>
    <row r="45" spans="1:5" ht="24" outlineLevel="1" x14ac:dyDescent="0.2">
      <c r="A45" s="491"/>
      <c r="B45" s="994"/>
      <c r="C45" s="492" t="s">
        <v>4024</v>
      </c>
      <c r="D45" s="493" t="s">
        <v>4368</v>
      </c>
      <c r="E45" s="494" t="s">
        <v>4369</v>
      </c>
    </row>
    <row r="46" spans="1:5" ht="24" outlineLevel="1" x14ac:dyDescent="0.2">
      <c r="A46" s="491"/>
      <c r="B46" s="994"/>
      <c r="C46" s="492" t="s">
        <v>3983</v>
      </c>
      <c r="D46" s="493" t="s">
        <v>3913</v>
      </c>
      <c r="E46" s="494" t="s">
        <v>3913</v>
      </c>
    </row>
    <row r="47" spans="1:5" outlineLevel="1" x14ac:dyDescent="0.2">
      <c r="A47" s="491"/>
      <c r="B47" s="994"/>
      <c r="C47" s="492" t="s">
        <v>4029</v>
      </c>
      <c r="D47" s="493" t="s">
        <v>3913</v>
      </c>
      <c r="E47" s="494" t="s">
        <v>3913</v>
      </c>
    </row>
    <row r="48" spans="1:5" outlineLevel="1" x14ac:dyDescent="0.2">
      <c r="A48" s="491"/>
      <c r="B48" s="994"/>
      <c r="C48" s="492" t="s">
        <v>3985</v>
      </c>
      <c r="D48" s="493" t="s">
        <v>4032</v>
      </c>
      <c r="E48" s="494" t="s">
        <v>4370</v>
      </c>
    </row>
    <row r="49" spans="1:5" outlineLevel="1" x14ac:dyDescent="0.2">
      <c r="A49" s="491"/>
      <c r="B49" s="994"/>
      <c r="C49" s="492" t="s">
        <v>3987</v>
      </c>
      <c r="D49" s="493" t="s">
        <v>4034</v>
      </c>
      <c r="E49" s="494"/>
    </row>
    <row r="50" spans="1:5" ht="39.950000000000003" customHeight="1" x14ac:dyDescent="0.2">
      <c r="A50" s="487">
        <v>4</v>
      </c>
      <c r="B50" s="993" t="s">
        <v>4035</v>
      </c>
      <c r="C50" s="488" t="s">
        <v>4036</v>
      </c>
      <c r="D50" s="489" t="s">
        <v>4371</v>
      </c>
      <c r="E50" s="490" t="s">
        <v>4372</v>
      </c>
    </row>
    <row r="51" spans="1:5" ht="24" outlineLevel="1" x14ac:dyDescent="0.2">
      <c r="A51" s="491"/>
      <c r="B51" s="994"/>
      <c r="C51" s="492" t="s">
        <v>4039</v>
      </c>
      <c r="D51" s="493" t="s">
        <v>4040</v>
      </c>
      <c r="E51" s="494" t="s">
        <v>3913</v>
      </c>
    </row>
    <row r="52" spans="1:5" outlineLevel="1" x14ac:dyDescent="0.2">
      <c r="A52" s="491"/>
      <c r="B52" s="994"/>
      <c r="C52" s="492" t="s">
        <v>3995</v>
      </c>
      <c r="D52" s="493" t="s">
        <v>4373</v>
      </c>
      <c r="E52" s="494" t="s">
        <v>3913</v>
      </c>
    </row>
    <row r="53" spans="1:5" ht="25.5" x14ac:dyDescent="0.2">
      <c r="A53" s="487">
        <v>5</v>
      </c>
      <c r="B53" s="993" t="s">
        <v>4042</v>
      </c>
      <c r="C53" s="488" t="s">
        <v>4043</v>
      </c>
      <c r="D53" s="489" t="s">
        <v>4374</v>
      </c>
      <c r="E53" s="490" t="s">
        <v>4045</v>
      </c>
    </row>
    <row r="54" spans="1:5" ht="36" outlineLevel="1" x14ac:dyDescent="0.2">
      <c r="A54" s="491"/>
      <c r="B54" s="994"/>
      <c r="C54" s="492" t="s">
        <v>4046</v>
      </c>
      <c r="D54" s="493" t="s">
        <v>4047</v>
      </c>
      <c r="E54" s="494" t="s">
        <v>3913</v>
      </c>
    </row>
    <row r="55" spans="1:5" ht="24" outlineLevel="1" x14ac:dyDescent="0.2">
      <c r="A55" s="491"/>
      <c r="B55" s="994"/>
      <c r="C55" s="492" t="s">
        <v>4048</v>
      </c>
      <c r="D55" s="493" t="s">
        <v>4049</v>
      </c>
      <c r="E55" s="494" t="s">
        <v>3913</v>
      </c>
    </row>
    <row r="56" spans="1:5" outlineLevel="1" x14ac:dyDescent="0.2">
      <c r="A56" s="491"/>
      <c r="B56" s="994"/>
      <c r="C56" s="492" t="s">
        <v>3995</v>
      </c>
      <c r="D56" s="493" t="s">
        <v>4088</v>
      </c>
      <c r="E56" s="494" t="s">
        <v>3913</v>
      </c>
    </row>
    <row r="57" spans="1:5" ht="25.5" x14ac:dyDescent="0.2">
      <c r="A57" s="487">
        <v>6</v>
      </c>
      <c r="B57" s="993" t="s">
        <v>4051</v>
      </c>
      <c r="C57" s="488" t="s">
        <v>4043</v>
      </c>
      <c r="D57" s="489" t="s">
        <v>4375</v>
      </c>
      <c r="E57" s="490" t="s">
        <v>4053</v>
      </c>
    </row>
    <row r="58" spans="1:5" ht="24" outlineLevel="1" x14ac:dyDescent="0.2">
      <c r="A58" s="491"/>
      <c r="B58" s="994"/>
      <c r="C58" s="492" t="s">
        <v>4048</v>
      </c>
      <c r="D58" s="493" t="s">
        <v>4049</v>
      </c>
      <c r="E58" s="494" t="s">
        <v>3913</v>
      </c>
    </row>
    <row r="59" spans="1:5" outlineLevel="1" x14ac:dyDescent="0.2">
      <c r="A59" s="491"/>
      <c r="B59" s="994"/>
      <c r="C59" s="492" t="s">
        <v>3995</v>
      </c>
      <c r="D59" s="493" t="s">
        <v>4088</v>
      </c>
      <c r="E59" s="494" t="s">
        <v>3913</v>
      </c>
    </row>
    <row r="60" spans="1:5" ht="25.5" x14ac:dyDescent="0.2">
      <c r="A60" s="487">
        <v>7</v>
      </c>
      <c r="B60" s="993" t="s">
        <v>4055</v>
      </c>
      <c r="C60" s="488" t="s">
        <v>4043</v>
      </c>
      <c r="D60" s="489" t="s">
        <v>4094</v>
      </c>
      <c r="E60" s="490" t="s">
        <v>4057</v>
      </c>
    </row>
    <row r="61" spans="1:5" ht="24" outlineLevel="1" x14ac:dyDescent="0.2">
      <c r="A61" s="491"/>
      <c r="B61" s="994"/>
      <c r="C61" s="492" t="s">
        <v>4048</v>
      </c>
      <c r="D61" s="493" t="s">
        <v>4049</v>
      </c>
      <c r="E61" s="494" t="s">
        <v>3913</v>
      </c>
    </row>
    <row r="62" spans="1:5" outlineLevel="1" x14ac:dyDescent="0.2">
      <c r="A62" s="491"/>
      <c r="B62" s="994"/>
      <c r="C62" s="492" t="s">
        <v>3995</v>
      </c>
      <c r="D62" s="493" t="s">
        <v>4088</v>
      </c>
      <c r="E62" s="494" t="s">
        <v>3913</v>
      </c>
    </row>
    <row r="63" spans="1:5" ht="25.5" x14ac:dyDescent="0.2">
      <c r="A63" s="487">
        <v>8</v>
      </c>
      <c r="B63" s="993" t="s">
        <v>4058</v>
      </c>
      <c r="C63" s="488" t="s">
        <v>4059</v>
      </c>
      <c r="D63" s="489" t="s">
        <v>4376</v>
      </c>
      <c r="E63" s="490" t="s">
        <v>4377</v>
      </c>
    </row>
    <row r="64" spans="1:5" ht="24" outlineLevel="1" x14ac:dyDescent="0.2">
      <c r="A64" s="491"/>
      <c r="B64" s="994"/>
      <c r="C64" s="492" t="s">
        <v>4378</v>
      </c>
      <c r="D64" s="493" t="s">
        <v>4379</v>
      </c>
      <c r="E64" s="494" t="s">
        <v>3913</v>
      </c>
    </row>
    <row r="65" spans="1:5" outlineLevel="1" x14ac:dyDescent="0.2">
      <c r="A65" s="491"/>
      <c r="B65" s="994"/>
      <c r="C65" s="492" t="s">
        <v>3995</v>
      </c>
      <c r="D65" s="493" t="s">
        <v>4380</v>
      </c>
      <c r="E65" s="494" t="s">
        <v>3913</v>
      </c>
    </row>
    <row r="66" spans="1:5" ht="21" customHeight="1" x14ac:dyDescent="0.2">
      <c r="A66" s="1000" t="s">
        <v>4065</v>
      </c>
      <c r="B66" s="1001"/>
      <c r="C66" s="1001"/>
      <c r="D66" s="1001"/>
      <c r="E66" s="1001"/>
    </row>
    <row r="67" spans="1:5" ht="25.5" x14ac:dyDescent="0.2">
      <c r="A67" s="487">
        <v>9</v>
      </c>
      <c r="B67" s="993" t="s">
        <v>4066</v>
      </c>
      <c r="C67" s="488" t="s">
        <v>3961</v>
      </c>
      <c r="D67" s="489" t="s">
        <v>4340</v>
      </c>
      <c r="E67" s="490" t="s">
        <v>4341</v>
      </c>
    </row>
    <row r="68" spans="1:5" ht="36" outlineLevel="1" x14ac:dyDescent="0.2">
      <c r="A68" s="491"/>
      <c r="B68" s="994"/>
      <c r="C68" s="492" t="s">
        <v>4342</v>
      </c>
      <c r="D68" s="493" t="s">
        <v>3965</v>
      </c>
      <c r="E68" s="494" t="s">
        <v>3913</v>
      </c>
    </row>
    <row r="69" spans="1:5" outlineLevel="1" x14ac:dyDescent="0.2">
      <c r="A69" s="491"/>
      <c r="B69" s="994"/>
      <c r="C69" s="492" t="s">
        <v>3966</v>
      </c>
      <c r="D69" s="493" t="s">
        <v>4343</v>
      </c>
      <c r="E69" s="494" t="s">
        <v>3913</v>
      </c>
    </row>
    <row r="70" spans="1:5" ht="36" outlineLevel="1" x14ac:dyDescent="0.2">
      <c r="A70" s="491"/>
      <c r="B70" s="994"/>
      <c r="C70" s="492" t="s">
        <v>3968</v>
      </c>
      <c r="D70" s="493" t="s">
        <v>4068</v>
      </c>
      <c r="E70" s="494" t="s">
        <v>3913</v>
      </c>
    </row>
    <row r="71" spans="1:5" ht="84" outlineLevel="1" x14ac:dyDescent="0.2">
      <c r="A71" s="491"/>
      <c r="B71" s="994"/>
      <c r="C71" s="492" t="s">
        <v>4344</v>
      </c>
      <c r="D71" s="493" t="s">
        <v>4069</v>
      </c>
      <c r="E71" s="494" t="s">
        <v>3913</v>
      </c>
    </row>
    <row r="72" spans="1:5" outlineLevel="1" x14ac:dyDescent="0.2">
      <c r="A72" s="491"/>
      <c r="B72" s="994"/>
      <c r="C72" s="492" t="s">
        <v>3972</v>
      </c>
      <c r="D72" s="493" t="s">
        <v>3913</v>
      </c>
      <c r="E72" s="494" t="s">
        <v>3913</v>
      </c>
    </row>
    <row r="73" spans="1:5" ht="24" outlineLevel="1" x14ac:dyDescent="0.2">
      <c r="A73" s="491"/>
      <c r="B73" s="994"/>
      <c r="C73" s="492" t="s">
        <v>3974</v>
      </c>
      <c r="D73" s="493" t="s">
        <v>3973</v>
      </c>
      <c r="E73" s="494">
        <v>221.53</v>
      </c>
    </row>
    <row r="74" spans="1:5" ht="24" outlineLevel="1" x14ac:dyDescent="0.2">
      <c r="A74" s="491"/>
      <c r="B74" s="994"/>
      <c r="C74" s="492" t="s">
        <v>3975</v>
      </c>
      <c r="D74" s="493" t="s">
        <v>4345</v>
      </c>
      <c r="E74" s="494" t="s">
        <v>4346</v>
      </c>
    </row>
    <row r="75" spans="1:5" outlineLevel="1" x14ac:dyDescent="0.2">
      <c r="A75" s="491"/>
      <c r="B75" s="994"/>
      <c r="C75" s="492" t="s">
        <v>3978</v>
      </c>
      <c r="D75" s="493" t="s">
        <v>3913</v>
      </c>
      <c r="E75" s="494" t="s">
        <v>3913</v>
      </c>
    </row>
    <row r="76" spans="1:5" outlineLevel="1" x14ac:dyDescent="0.2">
      <c r="A76" s="491"/>
      <c r="B76" s="994"/>
      <c r="C76" s="492" t="s">
        <v>3980</v>
      </c>
      <c r="D76" s="493" t="s">
        <v>3913</v>
      </c>
      <c r="E76" s="494" t="s">
        <v>3913</v>
      </c>
    </row>
    <row r="77" spans="1:5" ht="24" outlineLevel="1" x14ac:dyDescent="0.2">
      <c r="A77" s="491"/>
      <c r="B77" s="994"/>
      <c r="C77" s="492" t="s">
        <v>3983</v>
      </c>
      <c r="D77" s="493" t="s">
        <v>4251</v>
      </c>
      <c r="E77" s="494" t="s">
        <v>4347</v>
      </c>
    </row>
    <row r="78" spans="1:5" outlineLevel="1" x14ac:dyDescent="0.2">
      <c r="A78" s="491"/>
      <c r="B78" s="994"/>
      <c r="C78" s="492" t="s">
        <v>3985</v>
      </c>
      <c r="D78" s="493" t="s">
        <v>4348</v>
      </c>
      <c r="E78" s="494">
        <v>269.16000000000003</v>
      </c>
    </row>
    <row r="79" spans="1:5" outlineLevel="1" x14ac:dyDescent="0.2">
      <c r="A79" s="491"/>
      <c r="B79" s="994"/>
      <c r="C79" s="492" t="s">
        <v>3987</v>
      </c>
      <c r="D79" s="493" t="s">
        <v>4349</v>
      </c>
      <c r="E79" s="494"/>
    </row>
    <row r="80" spans="1:5" ht="51" x14ac:dyDescent="0.2">
      <c r="A80" s="487">
        <v>10</v>
      </c>
      <c r="B80" s="993" t="s">
        <v>4381</v>
      </c>
      <c r="C80" s="488" t="s">
        <v>3998</v>
      </c>
      <c r="D80" s="489" t="s">
        <v>4382</v>
      </c>
      <c r="E80" s="490" t="s">
        <v>4383</v>
      </c>
    </row>
    <row r="81" spans="1:5" ht="24" outlineLevel="1" x14ac:dyDescent="0.2">
      <c r="A81" s="491"/>
      <c r="B81" s="994"/>
      <c r="C81" s="492" t="s">
        <v>4003</v>
      </c>
      <c r="D81" s="493" t="s">
        <v>4004</v>
      </c>
      <c r="E81" s="494" t="s">
        <v>3913</v>
      </c>
    </row>
    <row r="82" spans="1:5" ht="24" outlineLevel="1" x14ac:dyDescent="0.2">
      <c r="A82" s="491"/>
      <c r="B82" s="994"/>
      <c r="C82" s="492" t="s">
        <v>4005</v>
      </c>
      <c r="D82" s="493" t="s">
        <v>4006</v>
      </c>
      <c r="E82" s="494" t="s">
        <v>3913</v>
      </c>
    </row>
    <row r="83" spans="1:5" ht="24" outlineLevel="1" x14ac:dyDescent="0.2">
      <c r="A83" s="491"/>
      <c r="B83" s="994"/>
      <c r="C83" s="492" t="s">
        <v>4007</v>
      </c>
      <c r="D83" s="493" t="s">
        <v>4008</v>
      </c>
      <c r="E83" s="494" t="s">
        <v>3913</v>
      </c>
    </row>
    <row r="84" spans="1:5" ht="36" outlineLevel="1" x14ac:dyDescent="0.2">
      <c r="A84" s="491"/>
      <c r="B84" s="994"/>
      <c r="C84" s="492" t="s">
        <v>4357</v>
      </c>
      <c r="D84" s="493" t="s">
        <v>4384</v>
      </c>
      <c r="E84" s="494" t="s">
        <v>3913</v>
      </c>
    </row>
    <row r="85" spans="1:5" outlineLevel="1" x14ac:dyDescent="0.2">
      <c r="A85" s="491"/>
      <c r="B85" s="994"/>
      <c r="C85" s="492" t="s">
        <v>3966</v>
      </c>
      <c r="D85" s="493" t="s">
        <v>4359</v>
      </c>
      <c r="E85" s="494" t="s">
        <v>3913</v>
      </c>
    </row>
    <row r="86" spans="1:5" ht="24" outlineLevel="1" x14ac:dyDescent="0.2">
      <c r="A86" s="491"/>
      <c r="B86" s="994"/>
      <c r="C86" s="492" t="s">
        <v>4010</v>
      </c>
      <c r="D86" s="493" t="s">
        <v>4360</v>
      </c>
      <c r="E86" s="494" t="s">
        <v>4385</v>
      </c>
    </row>
    <row r="87" spans="1:5" ht="24" outlineLevel="1" x14ac:dyDescent="0.2">
      <c r="A87" s="491"/>
      <c r="B87" s="994"/>
      <c r="C87" s="492" t="s">
        <v>4013</v>
      </c>
      <c r="D87" s="493" t="s">
        <v>4362</v>
      </c>
      <c r="E87" s="494" t="s">
        <v>4386</v>
      </c>
    </row>
    <row r="88" spans="1:5" ht="36" outlineLevel="1" x14ac:dyDescent="0.2">
      <c r="A88" s="491"/>
      <c r="B88" s="994"/>
      <c r="C88" s="492" t="s">
        <v>4016</v>
      </c>
      <c r="D88" s="493" t="s">
        <v>4364</v>
      </c>
      <c r="E88" s="494" t="s">
        <v>4387</v>
      </c>
    </row>
    <row r="89" spans="1:5" ht="24" outlineLevel="1" x14ac:dyDescent="0.2">
      <c r="A89" s="491"/>
      <c r="B89" s="994"/>
      <c r="C89" s="492" t="s">
        <v>4019</v>
      </c>
      <c r="D89" s="493" t="s">
        <v>4366</v>
      </c>
      <c r="E89" s="494" t="s">
        <v>4388</v>
      </c>
    </row>
    <row r="90" spans="1:5" ht="24" outlineLevel="1" x14ac:dyDescent="0.2">
      <c r="A90" s="491"/>
      <c r="B90" s="994"/>
      <c r="C90" s="492" t="s">
        <v>4022</v>
      </c>
      <c r="D90" s="493" t="s">
        <v>4023</v>
      </c>
      <c r="E90" s="494" t="s">
        <v>4389</v>
      </c>
    </row>
    <row r="91" spans="1:5" ht="24" outlineLevel="1" x14ac:dyDescent="0.2">
      <c r="A91" s="491"/>
      <c r="B91" s="994"/>
      <c r="C91" s="492" t="s">
        <v>4024</v>
      </c>
      <c r="D91" s="493" t="s">
        <v>4368</v>
      </c>
      <c r="E91" s="494" t="s">
        <v>4390</v>
      </c>
    </row>
    <row r="92" spans="1:5" ht="24" outlineLevel="1" x14ac:dyDescent="0.2">
      <c r="A92" s="491"/>
      <c r="B92" s="994"/>
      <c r="C92" s="492" t="s">
        <v>3983</v>
      </c>
      <c r="D92" s="493" t="s">
        <v>3913</v>
      </c>
      <c r="E92" s="494" t="s">
        <v>3913</v>
      </c>
    </row>
    <row r="93" spans="1:5" outlineLevel="1" x14ac:dyDescent="0.2">
      <c r="A93" s="491"/>
      <c r="B93" s="994"/>
      <c r="C93" s="492" t="s">
        <v>4029</v>
      </c>
      <c r="D93" s="493" t="s">
        <v>3913</v>
      </c>
      <c r="E93" s="494" t="s">
        <v>3913</v>
      </c>
    </row>
    <row r="94" spans="1:5" outlineLevel="1" x14ac:dyDescent="0.2">
      <c r="A94" s="491"/>
      <c r="B94" s="994"/>
      <c r="C94" s="492" t="s">
        <v>3985</v>
      </c>
      <c r="D94" s="493" t="s">
        <v>4032</v>
      </c>
      <c r="E94" s="494" t="s">
        <v>4391</v>
      </c>
    </row>
    <row r="95" spans="1:5" outlineLevel="1" x14ac:dyDescent="0.2">
      <c r="A95" s="491"/>
      <c r="B95" s="994"/>
      <c r="C95" s="492" t="s">
        <v>3987</v>
      </c>
      <c r="D95" s="493" t="s">
        <v>4034</v>
      </c>
      <c r="E95" s="494"/>
    </row>
    <row r="96" spans="1:5" ht="39.950000000000003" customHeight="1" x14ac:dyDescent="0.2">
      <c r="A96" s="487">
        <v>11</v>
      </c>
      <c r="B96" s="993" t="s">
        <v>4035</v>
      </c>
      <c r="C96" s="488" t="s">
        <v>4036</v>
      </c>
      <c r="D96" s="489" t="s">
        <v>4371</v>
      </c>
      <c r="E96" s="490" t="s">
        <v>4372</v>
      </c>
    </row>
    <row r="97" spans="1:5" ht="24" outlineLevel="1" x14ac:dyDescent="0.2">
      <c r="A97" s="491"/>
      <c r="B97" s="994"/>
      <c r="C97" s="492" t="s">
        <v>4039</v>
      </c>
      <c r="D97" s="493" t="s">
        <v>4040</v>
      </c>
      <c r="E97" s="494" t="s">
        <v>3913</v>
      </c>
    </row>
    <row r="98" spans="1:5" outlineLevel="1" x14ac:dyDescent="0.2">
      <c r="A98" s="491"/>
      <c r="B98" s="994"/>
      <c r="C98" s="492" t="s">
        <v>3995</v>
      </c>
      <c r="D98" s="493" t="s">
        <v>4373</v>
      </c>
      <c r="E98" s="494" t="s">
        <v>3913</v>
      </c>
    </row>
    <row r="99" spans="1:5" ht="25.5" x14ac:dyDescent="0.2">
      <c r="A99" s="487">
        <v>12</v>
      </c>
      <c r="B99" s="993" t="s">
        <v>4085</v>
      </c>
      <c r="C99" s="488" t="s">
        <v>4043</v>
      </c>
      <c r="D99" s="489" t="s">
        <v>4086</v>
      </c>
      <c r="E99" s="490" t="s">
        <v>4087</v>
      </c>
    </row>
    <row r="100" spans="1:5" ht="36" outlineLevel="1" x14ac:dyDescent="0.2">
      <c r="A100" s="491"/>
      <c r="B100" s="994"/>
      <c r="C100" s="492" t="s">
        <v>4046</v>
      </c>
      <c r="D100" s="493" t="s">
        <v>4047</v>
      </c>
      <c r="E100" s="494" t="s">
        <v>3913</v>
      </c>
    </row>
    <row r="101" spans="1:5" ht="24" outlineLevel="1" x14ac:dyDescent="0.2">
      <c r="A101" s="491"/>
      <c r="B101" s="994"/>
      <c r="C101" s="492" t="s">
        <v>4048</v>
      </c>
      <c r="D101" s="493" t="s">
        <v>4049</v>
      </c>
      <c r="E101" s="494" t="s">
        <v>3913</v>
      </c>
    </row>
    <row r="102" spans="1:5" outlineLevel="1" x14ac:dyDescent="0.2">
      <c r="A102" s="491"/>
      <c r="B102" s="994"/>
      <c r="C102" s="492" t="s">
        <v>3995</v>
      </c>
      <c r="D102" s="493" t="s">
        <v>4088</v>
      </c>
      <c r="E102" s="494" t="s">
        <v>3913</v>
      </c>
    </row>
    <row r="103" spans="1:5" ht="25.5" x14ac:dyDescent="0.2">
      <c r="A103" s="487">
        <v>13</v>
      </c>
      <c r="B103" s="993" t="s">
        <v>4089</v>
      </c>
      <c r="C103" s="488" t="s">
        <v>4090</v>
      </c>
      <c r="D103" s="489" t="s">
        <v>4091</v>
      </c>
      <c r="E103" s="490" t="s">
        <v>4092</v>
      </c>
    </row>
    <row r="104" spans="1:5" ht="24" outlineLevel="1" x14ac:dyDescent="0.2">
      <c r="A104" s="491"/>
      <c r="B104" s="994"/>
      <c r="C104" s="492" t="s">
        <v>4048</v>
      </c>
      <c r="D104" s="493" t="s">
        <v>4049</v>
      </c>
      <c r="E104" s="494" t="s">
        <v>3913</v>
      </c>
    </row>
    <row r="105" spans="1:5" outlineLevel="1" x14ac:dyDescent="0.2">
      <c r="A105" s="491"/>
      <c r="B105" s="994"/>
      <c r="C105" s="492" t="s">
        <v>3995</v>
      </c>
      <c r="D105" s="493" t="s">
        <v>4088</v>
      </c>
      <c r="E105" s="494" t="s">
        <v>3913</v>
      </c>
    </row>
    <row r="106" spans="1:5" ht="25.5" x14ac:dyDescent="0.2">
      <c r="A106" s="487">
        <v>14</v>
      </c>
      <c r="B106" s="993" t="s">
        <v>4093</v>
      </c>
      <c r="C106" s="488" t="s">
        <v>4043</v>
      </c>
      <c r="D106" s="489" t="s">
        <v>4094</v>
      </c>
      <c r="E106" s="490" t="s">
        <v>4057</v>
      </c>
    </row>
    <row r="107" spans="1:5" ht="24" outlineLevel="1" x14ac:dyDescent="0.2">
      <c r="A107" s="491"/>
      <c r="B107" s="994"/>
      <c r="C107" s="492" t="s">
        <v>4048</v>
      </c>
      <c r="D107" s="493" t="s">
        <v>4049</v>
      </c>
      <c r="E107" s="494" t="s">
        <v>3913</v>
      </c>
    </row>
    <row r="108" spans="1:5" outlineLevel="1" x14ac:dyDescent="0.2">
      <c r="A108" s="491"/>
      <c r="B108" s="994"/>
      <c r="C108" s="492" t="s">
        <v>3995</v>
      </c>
      <c r="D108" s="493" t="s">
        <v>4088</v>
      </c>
      <c r="E108" s="494" t="s">
        <v>3913</v>
      </c>
    </row>
    <row r="109" spans="1:5" ht="25.5" x14ac:dyDescent="0.2">
      <c r="A109" s="487">
        <v>15</v>
      </c>
      <c r="B109" s="993" t="s">
        <v>4095</v>
      </c>
      <c r="C109" s="488" t="s">
        <v>4096</v>
      </c>
      <c r="D109" s="489" t="s">
        <v>4097</v>
      </c>
      <c r="E109" s="490" t="s">
        <v>4098</v>
      </c>
    </row>
    <row r="110" spans="1:5" ht="24" outlineLevel="1" x14ac:dyDescent="0.2">
      <c r="A110" s="491"/>
      <c r="B110" s="994"/>
      <c r="C110" s="492" t="s">
        <v>4048</v>
      </c>
      <c r="D110" s="493" t="s">
        <v>4049</v>
      </c>
      <c r="E110" s="494" t="s">
        <v>3913</v>
      </c>
    </row>
    <row r="111" spans="1:5" outlineLevel="1" x14ac:dyDescent="0.2">
      <c r="A111" s="491"/>
      <c r="B111" s="994"/>
      <c r="C111" s="492" t="s">
        <v>3995</v>
      </c>
      <c r="D111" s="493" t="s">
        <v>4088</v>
      </c>
      <c r="E111" s="494" t="s">
        <v>3913</v>
      </c>
    </row>
    <row r="112" spans="1:5" ht="25.5" x14ac:dyDescent="0.2">
      <c r="A112" s="487">
        <v>16</v>
      </c>
      <c r="B112" s="993" t="s">
        <v>4058</v>
      </c>
      <c r="C112" s="488" t="s">
        <v>4059</v>
      </c>
      <c r="D112" s="489" t="s">
        <v>4376</v>
      </c>
      <c r="E112" s="490" t="s">
        <v>4377</v>
      </c>
    </row>
    <row r="113" spans="1:5" ht="24" outlineLevel="1" x14ac:dyDescent="0.2">
      <c r="A113" s="491"/>
      <c r="B113" s="994"/>
      <c r="C113" s="492" t="s">
        <v>4378</v>
      </c>
      <c r="D113" s="493" t="s">
        <v>4379</v>
      </c>
      <c r="E113" s="494" t="s">
        <v>3913</v>
      </c>
    </row>
    <row r="114" spans="1:5" outlineLevel="1" x14ac:dyDescent="0.2">
      <c r="A114" s="491"/>
      <c r="B114" s="994"/>
      <c r="C114" s="492" t="s">
        <v>3995</v>
      </c>
      <c r="D114" s="493" t="s">
        <v>4380</v>
      </c>
      <c r="E114" s="494" t="s">
        <v>3913</v>
      </c>
    </row>
    <row r="115" spans="1:5" ht="39.950000000000003" customHeight="1" x14ac:dyDescent="0.2">
      <c r="A115" s="487">
        <v>17</v>
      </c>
      <c r="B115" s="993" t="s">
        <v>4101</v>
      </c>
      <c r="C115" s="488" t="s">
        <v>4102</v>
      </c>
      <c r="D115" s="489" t="s">
        <v>4392</v>
      </c>
      <c r="E115" s="490" t="s">
        <v>4393</v>
      </c>
    </row>
    <row r="116" spans="1:5" ht="36" outlineLevel="1" x14ac:dyDescent="0.2">
      <c r="A116" s="491"/>
      <c r="B116" s="994"/>
      <c r="C116" s="492" t="s">
        <v>4394</v>
      </c>
      <c r="D116" s="493" t="s">
        <v>4395</v>
      </c>
      <c r="E116" s="494" t="s">
        <v>3913</v>
      </c>
    </row>
    <row r="117" spans="1:5" ht="24" outlineLevel="1" x14ac:dyDescent="0.2">
      <c r="A117" s="491"/>
      <c r="B117" s="994"/>
      <c r="C117" s="492" t="s">
        <v>4107</v>
      </c>
      <c r="D117" s="493" t="s">
        <v>4108</v>
      </c>
      <c r="E117" s="494" t="s">
        <v>3913</v>
      </c>
    </row>
    <row r="118" spans="1:5" outlineLevel="1" x14ac:dyDescent="0.2">
      <c r="A118" s="491"/>
      <c r="B118" s="994"/>
      <c r="C118" s="492" t="s">
        <v>3966</v>
      </c>
      <c r="D118" s="493" t="s">
        <v>4359</v>
      </c>
      <c r="E118" s="494" t="s">
        <v>3913</v>
      </c>
    </row>
    <row r="119" spans="1:5" ht="24" outlineLevel="1" x14ac:dyDescent="0.2">
      <c r="A119" s="491"/>
      <c r="B119" s="994"/>
      <c r="C119" s="492" t="s">
        <v>4109</v>
      </c>
      <c r="D119" s="493" t="s">
        <v>4251</v>
      </c>
      <c r="E119" s="494" t="s">
        <v>4396</v>
      </c>
    </row>
    <row r="120" spans="1:5" outlineLevel="1" x14ac:dyDescent="0.2">
      <c r="A120" s="491"/>
      <c r="B120" s="994"/>
      <c r="C120" s="492" t="s">
        <v>4112</v>
      </c>
      <c r="D120" s="493" t="s">
        <v>4397</v>
      </c>
      <c r="E120" s="494" t="s">
        <v>4398</v>
      </c>
    </row>
    <row r="121" spans="1:5" outlineLevel="1" x14ac:dyDescent="0.2">
      <c r="A121" s="491"/>
      <c r="B121" s="994"/>
      <c r="C121" s="492" t="s">
        <v>4115</v>
      </c>
      <c r="D121" s="493" t="s">
        <v>4399</v>
      </c>
      <c r="E121" s="494" t="s">
        <v>4400</v>
      </c>
    </row>
    <row r="122" spans="1:5" outlineLevel="1" x14ac:dyDescent="0.2">
      <c r="A122" s="491"/>
      <c r="B122" s="994"/>
      <c r="C122" s="492" t="s">
        <v>4118</v>
      </c>
      <c r="D122" s="493" t="s">
        <v>4273</v>
      </c>
      <c r="E122" s="494" t="s">
        <v>4401</v>
      </c>
    </row>
    <row r="123" spans="1:5" outlineLevel="1" x14ac:dyDescent="0.2">
      <c r="A123" s="491"/>
      <c r="B123" s="994"/>
      <c r="C123" s="492" t="s">
        <v>3987</v>
      </c>
      <c r="D123" s="493" t="s">
        <v>4034</v>
      </c>
      <c r="E123" s="494"/>
    </row>
    <row r="124" spans="1:5" ht="21" customHeight="1" x14ac:dyDescent="0.2">
      <c r="A124" s="1000" t="s">
        <v>4119</v>
      </c>
      <c r="B124" s="1001"/>
      <c r="C124" s="1001"/>
      <c r="D124" s="1001"/>
      <c r="E124" s="1001"/>
    </row>
    <row r="125" spans="1:5" ht="51" x14ac:dyDescent="0.2">
      <c r="A125" s="487">
        <v>18</v>
      </c>
      <c r="B125" s="993" t="s">
        <v>4120</v>
      </c>
      <c r="C125" s="488" t="s">
        <v>4121</v>
      </c>
      <c r="D125" s="489" t="s">
        <v>4402</v>
      </c>
      <c r="E125" s="490" t="s">
        <v>4403</v>
      </c>
    </row>
    <row r="126" spans="1:5" ht="36" outlineLevel="1" x14ac:dyDescent="0.2">
      <c r="A126" s="491"/>
      <c r="B126" s="994"/>
      <c r="C126" s="492" t="s">
        <v>4342</v>
      </c>
      <c r="D126" s="493" t="s">
        <v>4069</v>
      </c>
      <c r="E126" s="494" t="s">
        <v>3913</v>
      </c>
    </row>
    <row r="127" spans="1:5" outlineLevel="1" x14ac:dyDescent="0.2">
      <c r="A127" s="491"/>
      <c r="B127" s="994"/>
      <c r="C127" s="492" t="s">
        <v>3966</v>
      </c>
      <c r="D127" s="493" t="s">
        <v>4404</v>
      </c>
      <c r="E127" s="494" t="s">
        <v>3913</v>
      </c>
    </row>
    <row r="128" spans="1:5" ht="36" outlineLevel="1" x14ac:dyDescent="0.2">
      <c r="A128" s="491"/>
      <c r="B128" s="994"/>
      <c r="C128" s="492" t="s">
        <v>3968</v>
      </c>
      <c r="D128" s="493" t="s">
        <v>4405</v>
      </c>
      <c r="E128" s="494" t="s">
        <v>3913</v>
      </c>
    </row>
    <row r="129" spans="1:5" ht="84" outlineLevel="1" x14ac:dyDescent="0.2">
      <c r="A129" s="491"/>
      <c r="B129" s="994"/>
      <c r="C129" s="492" t="s">
        <v>4344</v>
      </c>
      <c r="D129" s="493" t="s">
        <v>4127</v>
      </c>
      <c r="E129" s="494" t="s">
        <v>3913</v>
      </c>
    </row>
    <row r="130" spans="1:5" outlineLevel="1" x14ac:dyDescent="0.2">
      <c r="A130" s="491"/>
      <c r="B130" s="994"/>
      <c r="C130" s="492" t="s">
        <v>3972</v>
      </c>
      <c r="D130" s="493" t="s">
        <v>3913</v>
      </c>
      <c r="E130" s="494" t="s">
        <v>3913</v>
      </c>
    </row>
    <row r="131" spans="1:5" ht="24" outlineLevel="1" x14ac:dyDescent="0.2">
      <c r="A131" s="491"/>
      <c r="B131" s="994"/>
      <c r="C131" s="492" t="s">
        <v>3974</v>
      </c>
      <c r="D131" s="493" t="s">
        <v>3973</v>
      </c>
      <c r="E131" s="494">
        <v>275</v>
      </c>
    </row>
    <row r="132" spans="1:5" ht="24" outlineLevel="1" x14ac:dyDescent="0.2">
      <c r="A132" s="491"/>
      <c r="B132" s="994"/>
      <c r="C132" s="492" t="s">
        <v>3975</v>
      </c>
      <c r="D132" s="493" t="s">
        <v>4345</v>
      </c>
      <c r="E132" s="494" t="s">
        <v>4406</v>
      </c>
    </row>
    <row r="133" spans="1:5" outlineLevel="1" x14ac:dyDescent="0.2">
      <c r="A133" s="491"/>
      <c r="B133" s="994"/>
      <c r="C133" s="492" t="s">
        <v>3978</v>
      </c>
      <c r="D133" s="493" t="s">
        <v>3913</v>
      </c>
      <c r="E133" s="494" t="s">
        <v>3913</v>
      </c>
    </row>
    <row r="134" spans="1:5" outlineLevel="1" x14ac:dyDescent="0.2">
      <c r="A134" s="491"/>
      <c r="B134" s="994"/>
      <c r="C134" s="492" t="s">
        <v>3980</v>
      </c>
      <c r="D134" s="493" t="s">
        <v>3913</v>
      </c>
      <c r="E134" s="494" t="s">
        <v>3913</v>
      </c>
    </row>
    <row r="135" spans="1:5" ht="24" outlineLevel="1" x14ac:dyDescent="0.2">
      <c r="A135" s="491"/>
      <c r="B135" s="994"/>
      <c r="C135" s="492" t="s">
        <v>3983</v>
      </c>
      <c r="D135" s="493" t="s">
        <v>4251</v>
      </c>
      <c r="E135" s="494" t="s">
        <v>4407</v>
      </c>
    </row>
    <row r="136" spans="1:5" outlineLevel="1" x14ac:dyDescent="0.2">
      <c r="A136" s="491"/>
      <c r="B136" s="994"/>
      <c r="C136" s="492" t="s">
        <v>3985</v>
      </c>
      <c r="D136" s="493" t="s">
        <v>4348</v>
      </c>
      <c r="E136" s="494">
        <v>334.12</v>
      </c>
    </row>
    <row r="137" spans="1:5" outlineLevel="1" x14ac:dyDescent="0.2">
      <c r="A137" s="491"/>
      <c r="B137" s="994"/>
      <c r="C137" s="492" t="s">
        <v>3987</v>
      </c>
      <c r="D137" s="493" t="s">
        <v>4349</v>
      </c>
      <c r="E137" s="494"/>
    </row>
    <row r="138" spans="1:5" ht="51" x14ac:dyDescent="0.2">
      <c r="A138" s="487">
        <v>19</v>
      </c>
      <c r="B138" s="993" t="s">
        <v>4131</v>
      </c>
      <c r="C138" s="488" t="s">
        <v>4121</v>
      </c>
      <c r="D138" s="489" t="s">
        <v>4402</v>
      </c>
      <c r="E138" s="490" t="s">
        <v>4403</v>
      </c>
    </row>
    <row r="139" spans="1:5" ht="36" outlineLevel="1" x14ac:dyDescent="0.2">
      <c r="A139" s="491"/>
      <c r="B139" s="994"/>
      <c r="C139" s="492" t="s">
        <v>4342</v>
      </c>
      <c r="D139" s="493" t="s">
        <v>4069</v>
      </c>
      <c r="E139" s="494" t="s">
        <v>3913</v>
      </c>
    </row>
    <row r="140" spans="1:5" outlineLevel="1" x14ac:dyDescent="0.2">
      <c r="A140" s="491"/>
      <c r="B140" s="994"/>
      <c r="C140" s="492" t="s">
        <v>3966</v>
      </c>
      <c r="D140" s="493" t="s">
        <v>4404</v>
      </c>
      <c r="E140" s="494" t="s">
        <v>3913</v>
      </c>
    </row>
    <row r="141" spans="1:5" ht="36" outlineLevel="1" x14ac:dyDescent="0.2">
      <c r="A141" s="491"/>
      <c r="B141" s="994"/>
      <c r="C141" s="492" t="s">
        <v>3968</v>
      </c>
      <c r="D141" s="493" t="s">
        <v>4405</v>
      </c>
      <c r="E141" s="494" t="s">
        <v>3913</v>
      </c>
    </row>
    <row r="142" spans="1:5" ht="84" outlineLevel="1" x14ac:dyDescent="0.2">
      <c r="A142" s="491"/>
      <c r="B142" s="994"/>
      <c r="C142" s="492" t="s">
        <v>4344</v>
      </c>
      <c r="D142" s="493" t="s">
        <v>4127</v>
      </c>
      <c r="E142" s="494" t="s">
        <v>3913</v>
      </c>
    </row>
    <row r="143" spans="1:5" outlineLevel="1" x14ac:dyDescent="0.2">
      <c r="A143" s="491"/>
      <c r="B143" s="994"/>
      <c r="C143" s="492" t="s">
        <v>3972</v>
      </c>
      <c r="D143" s="493" t="s">
        <v>3913</v>
      </c>
      <c r="E143" s="494" t="s">
        <v>3913</v>
      </c>
    </row>
    <row r="144" spans="1:5" ht="24" outlineLevel="1" x14ac:dyDescent="0.2">
      <c r="A144" s="491"/>
      <c r="B144" s="994"/>
      <c r="C144" s="492" t="s">
        <v>3974</v>
      </c>
      <c r="D144" s="493" t="s">
        <v>3973</v>
      </c>
      <c r="E144" s="494">
        <v>275</v>
      </c>
    </row>
    <row r="145" spans="1:5" ht="24" outlineLevel="1" x14ac:dyDescent="0.2">
      <c r="A145" s="491"/>
      <c r="B145" s="994"/>
      <c r="C145" s="492" t="s">
        <v>3975</v>
      </c>
      <c r="D145" s="493" t="s">
        <v>4345</v>
      </c>
      <c r="E145" s="494" t="s">
        <v>4406</v>
      </c>
    </row>
    <row r="146" spans="1:5" outlineLevel="1" x14ac:dyDescent="0.2">
      <c r="A146" s="491"/>
      <c r="B146" s="994"/>
      <c r="C146" s="492" t="s">
        <v>3978</v>
      </c>
      <c r="D146" s="493" t="s">
        <v>3913</v>
      </c>
      <c r="E146" s="494" t="s">
        <v>3913</v>
      </c>
    </row>
    <row r="147" spans="1:5" outlineLevel="1" x14ac:dyDescent="0.2">
      <c r="A147" s="491"/>
      <c r="B147" s="994"/>
      <c r="C147" s="492" t="s">
        <v>3980</v>
      </c>
      <c r="D147" s="493" t="s">
        <v>3913</v>
      </c>
      <c r="E147" s="494" t="s">
        <v>3913</v>
      </c>
    </row>
    <row r="148" spans="1:5" ht="24" outlineLevel="1" x14ac:dyDescent="0.2">
      <c r="A148" s="491"/>
      <c r="B148" s="994"/>
      <c r="C148" s="492" t="s">
        <v>3983</v>
      </c>
      <c r="D148" s="493" t="s">
        <v>4251</v>
      </c>
      <c r="E148" s="494" t="s">
        <v>4407</v>
      </c>
    </row>
    <row r="149" spans="1:5" outlineLevel="1" x14ac:dyDescent="0.2">
      <c r="A149" s="491"/>
      <c r="B149" s="994"/>
      <c r="C149" s="492" t="s">
        <v>3985</v>
      </c>
      <c r="D149" s="493" t="s">
        <v>4348</v>
      </c>
      <c r="E149" s="494">
        <v>334.12</v>
      </c>
    </row>
    <row r="150" spans="1:5" outlineLevel="1" x14ac:dyDescent="0.2">
      <c r="A150" s="491"/>
      <c r="B150" s="994"/>
      <c r="C150" s="492" t="s">
        <v>3987</v>
      </c>
      <c r="D150" s="493" t="s">
        <v>4349</v>
      </c>
      <c r="E150" s="494"/>
    </row>
    <row r="151" spans="1:5" ht="25.5" x14ac:dyDescent="0.2">
      <c r="A151" s="487">
        <v>20</v>
      </c>
      <c r="B151" s="993" t="s">
        <v>4132</v>
      </c>
      <c r="C151" s="488" t="s">
        <v>4121</v>
      </c>
      <c r="D151" s="489" t="s">
        <v>4408</v>
      </c>
      <c r="E151" s="490" t="s">
        <v>4409</v>
      </c>
    </row>
    <row r="152" spans="1:5" ht="36" outlineLevel="1" x14ac:dyDescent="0.2">
      <c r="A152" s="491"/>
      <c r="B152" s="994"/>
      <c r="C152" s="492" t="s">
        <v>4342</v>
      </c>
      <c r="D152" s="493" t="s">
        <v>4069</v>
      </c>
      <c r="E152" s="494" t="s">
        <v>3913</v>
      </c>
    </row>
    <row r="153" spans="1:5" outlineLevel="1" x14ac:dyDescent="0.2">
      <c r="A153" s="491"/>
      <c r="B153" s="994"/>
      <c r="C153" s="492" t="s">
        <v>3966</v>
      </c>
      <c r="D153" s="493" t="s">
        <v>4404</v>
      </c>
      <c r="E153" s="494" t="s">
        <v>3913</v>
      </c>
    </row>
    <row r="154" spans="1:5" ht="36" outlineLevel="1" x14ac:dyDescent="0.2">
      <c r="A154" s="491"/>
      <c r="B154" s="994"/>
      <c r="C154" s="492" t="s">
        <v>3968</v>
      </c>
      <c r="D154" s="493" t="s">
        <v>4405</v>
      </c>
      <c r="E154" s="494" t="s">
        <v>3913</v>
      </c>
    </row>
    <row r="155" spans="1:5" ht="84" outlineLevel="1" x14ac:dyDescent="0.2">
      <c r="A155" s="491"/>
      <c r="B155" s="994"/>
      <c r="C155" s="492" t="s">
        <v>4344</v>
      </c>
      <c r="D155" s="493" t="s">
        <v>4127</v>
      </c>
      <c r="E155" s="494" t="s">
        <v>3913</v>
      </c>
    </row>
    <row r="156" spans="1:5" outlineLevel="1" x14ac:dyDescent="0.2">
      <c r="A156" s="491"/>
      <c r="B156" s="994"/>
      <c r="C156" s="492" t="s">
        <v>3972</v>
      </c>
      <c r="D156" s="493" t="s">
        <v>3913</v>
      </c>
      <c r="E156" s="494" t="s">
        <v>3913</v>
      </c>
    </row>
    <row r="157" spans="1:5" ht="24" outlineLevel="1" x14ac:dyDescent="0.2">
      <c r="A157" s="491"/>
      <c r="B157" s="994"/>
      <c r="C157" s="492" t="s">
        <v>3974</v>
      </c>
      <c r="D157" s="493" t="s">
        <v>3973</v>
      </c>
      <c r="E157" s="494">
        <v>407.12</v>
      </c>
    </row>
    <row r="158" spans="1:5" ht="24" outlineLevel="1" x14ac:dyDescent="0.2">
      <c r="A158" s="491"/>
      <c r="B158" s="994"/>
      <c r="C158" s="492" t="s">
        <v>3975</v>
      </c>
      <c r="D158" s="493" t="s">
        <v>4345</v>
      </c>
      <c r="E158" s="494" t="s">
        <v>4410</v>
      </c>
    </row>
    <row r="159" spans="1:5" outlineLevel="1" x14ac:dyDescent="0.2">
      <c r="A159" s="491"/>
      <c r="B159" s="994"/>
      <c r="C159" s="492" t="s">
        <v>3978</v>
      </c>
      <c r="D159" s="493" t="s">
        <v>3913</v>
      </c>
      <c r="E159" s="494" t="s">
        <v>3913</v>
      </c>
    </row>
    <row r="160" spans="1:5" outlineLevel="1" x14ac:dyDescent="0.2">
      <c r="A160" s="491"/>
      <c r="B160" s="994"/>
      <c r="C160" s="492" t="s">
        <v>3980</v>
      </c>
      <c r="D160" s="493" t="s">
        <v>3913</v>
      </c>
      <c r="E160" s="494" t="s">
        <v>3913</v>
      </c>
    </row>
    <row r="161" spans="1:5" ht="24" outlineLevel="1" x14ac:dyDescent="0.2">
      <c r="A161" s="491"/>
      <c r="B161" s="994"/>
      <c r="C161" s="492" t="s">
        <v>3983</v>
      </c>
      <c r="D161" s="493" t="s">
        <v>4251</v>
      </c>
      <c r="E161" s="494" t="s">
        <v>4411</v>
      </c>
    </row>
    <row r="162" spans="1:5" outlineLevel="1" x14ac:dyDescent="0.2">
      <c r="A162" s="491"/>
      <c r="B162" s="994"/>
      <c r="C162" s="492" t="s">
        <v>3985</v>
      </c>
      <c r="D162" s="493" t="s">
        <v>4348</v>
      </c>
      <c r="E162" s="494">
        <v>494.65</v>
      </c>
    </row>
    <row r="163" spans="1:5" outlineLevel="1" x14ac:dyDescent="0.2">
      <c r="A163" s="491"/>
      <c r="B163" s="994"/>
      <c r="C163" s="492" t="s">
        <v>3987</v>
      </c>
      <c r="D163" s="493" t="s">
        <v>4349</v>
      </c>
      <c r="E163" s="494"/>
    </row>
    <row r="164" spans="1:5" ht="25.5" x14ac:dyDescent="0.2">
      <c r="A164" s="487">
        <v>21</v>
      </c>
      <c r="B164" s="993" t="s">
        <v>4138</v>
      </c>
      <c r="C164" s="488" t="s">
        <v>4121</v>
      </c>
      <c r="D164" s="489" t="s">
        <v>4412</v>
      </c>
      <c r="E164" s="490" t="s">
        <v>4413</v>
      </c>
    </row>
    <row r="165" spans="1:5" ht="36" outlineLevel="1" x14ac:dyDescent="0.2">
      <c r="A165" s="491"/>
      <c r="B165" s="994"/>
      <c r="C165" s="492" t="s">
        <v>4342</v>
      </c>
      <c r="D165" s="493" t="s">
        <v>4069</v>
      </c>
      <c r="E165" s="494" t="s">
        <v>3913</v>
      </c>
    </row>
    <row r="166" spans="1:5" outlineLevel="1" x14ac:dyDescent="0.2">
      <c r="A166" s="491"/>
      <c r="B166" s="994"/>
      <c r="C166" s="492" t="s">
        <v>3966</v>
      </c>
      <c r="D166" s="493" t="s">
        <v>4404</v>
      </c>
      <c r="E166" s="494" t="s">
        <v>3913</v>
      </c>
    </row>
    <row r="167" spans="1:5" ht="36" outlineLevel="1" x14ac:dyDescent="0.2">
      <c r="A167" s="491"/>
      <c r="B167" s="994"/>
      <c r="C167" s="492" t="s">
        <v>3968</v>
      </c>
      <c r="D167" s="493" t="s">
        <v>4405</v>
      </c>
      <c r="E167" s="494" t="s">
        <v>3913</v>
      </c>
    </row>
    <row r="168" spans="1:5" ht="84" outlineLevel="1" x14ac:dyDescent="0.2">
      <c r="A168" s="491"/>
      <c r="B168" s="994"/>
      <c r="C168" s="492" t="s">
        <v>4344</v>
      </c>
      <c r="D168" s="493" t="s">
        <v>4127</v>
      </c>
      <c r="E168" s="494" t="s">
        <v>3913</v>
      </c>
    </row>
    <row r="169" spans="1:5" outlineLevel="1" x14ac:dyDescent="0.2">
      <c r="A169" s="491"/>
      <c r="B169" s="994"/>
      <c r="C169" s="492" t="s">
        <v>3972</v>
      </c>
      <c r="D169" s="493" t="s">
        <v>3913</v>
      </c>
      <c r="E169" s="494" t="s">
        <v>3913</v>
      </c>
    </row>
    <row r="170" spans="1:5" ht="24" outlineLevel="1" x14ac:dyDescent="0.2">
      <c r="A170" s="491"/>
      <c r="B170" s="994"/>
      <c r="C170" s="492" t="s">
        <v>3974</v>
      </c>
      <c r="D170" s="493" t="s">
        <v>3973</v>
      </c>
      <c r="E170" s="494">
        <v>409.15</v>
      </c>
    </row>
    <row r="171" spans="1:5" ht="24" outlineLevel="1" x14ac:dyDescent="0.2">
      <c r="A171" s="491"/>
      <c r="B171" s="994"/>
      <c r="C171" s="492" t="s">
        <v>3975</v>
      </c>
      <c r="D171" s="493" t="s">
        <v>4345</v>
      </c>
      <c r="E171" s="494" t="s">
        <v>4414</v>
      </c>
    </row>
    <row r="172" spans="1:5" outlineLevel="1" x14ac:dyDescent="0.2">
      <c r="A172" s="491"/>
      <c r="B172" s="994"/>
      <c r="C172" s="492" t="s">
        <v>3978</v>
      </c>
      <c r="D172" s="493" t="s">
        <v>3913</v>
      </c>
      <c r="E172" s="494" t="s">
        <v>3913</v>
      </c>
    </row>
    <row r="173" spans="1:5" outlineLevel="1" x14ac:dyDescent="0.2">
      <c r="A173" s="491"/>
      <c r="B173" s="994"/>
      <c r="C173" s="492" t="s">
        <v>3980</v>
      </c>
      <c r="D173" s="493" t="s">
        <v>3913</v>
      </c>
      <c r="E173" s="494" t="s">
        <v>3913</v>
      </c>
    </row>
    <row r="174" spans="1:5" ht="24" outlineLevel="1" x14ac:dyDescent="0.2">
      <c r="A174" s="491"/>
      <c r="B174" s="994"/>
      <c r="C174" s="492" t="s">
        <v>3983</v>
      </c>
      <c r="D174" s="493" t="s">
        <v>4251</v>
      </c>
      <c r="E174" s="494" t="s">
        <v>4415</v>
      </c>
    </row>
    <row r="175" spans="1:5" outlineLevel="1" x14ac:dyDescent="0.2">
      <c r="A175" s="491"/>
      <c r="B175" s="994"/>
      <c r="C175" s="492" t="s">
        <v>3985</v>
      </c>
      <c r="D175" s="493" t="s">
        <v>4348</v>
      </c>
      <c r="E175" s="494">
        <v>497.12</v>
      </c>
    </row>
    <row r="176" spans="1:5" outlineLevel="1" x14ac:dyDescent="0.2">
      <c r="A176" s="491"/>
      <c r="B176" s="994"/>
      <c r="C176" s="492" t="s">
        <v>3987</v>
      </c>
      <c r="D176" s="493" t="s">
        <v>4349</v>
      </c>
      <c r="E176" s="494"/>
    </row>
    <row r="177" spans="1:5" ht="38.25" x14ac:dyDescent="0.2">
      <c r="A177" s="487">
        <v>22</v>
      </c>
      <c r="B177" s="993" t="s">
        <v>4144</v>
      </c>
      <c r="C177" s="488" t="s">
        <v>4121</v>
      </c>
      <c r="D177" s="489" t="s">
        <v>4416</v>
      </c>
      <c r="E177" s="490" t="s">
        <v>4417</v>
      </c>
    </row>
    <row r="178" spans="1:5" ht="36" outlineLevel="1" x14ac:dyDescent="0.2">
      <c r="A178" s="491"/>
      <c r="B178" s="994"/>
      <c r="C178" s="492" t="s">
        <v>4342</v>
      </c>
      <c r="D178" s="493" t="s">
        <v>4069</v>
      </c>
      <c r="E178" s="494" t="s">
        <v>3913</v>
      </c>
    </row>
    <row r="179" spans="1:5" outlineLevel="1" x14ac:dyDescent="0.2">
      <c r="A179" s="491"/>
      <c r="B179" s="994"/>
      <c r="C179" s="492" t="s">
        <v>3966</v>
      </c>
      <c r="D179" s="493" t="s">
        <v>4404</v>
      </c>
      <c r="E179" s="494" t="s">
        <v>3913</v>
      </c>
    </row>
    <row r="180" spans="1:5" ht="36" outlineLevel="1" x14ac:dyDescent="0.2">
      <c r="A180" s="491"/>
      <c r="B180" s="994"/>
      <c r="C180" s="492" t="s">
        <v>3968</v>
      </c>
      <c r="D180" s="493" t="s">
        <v>4405</v>
      </c>
      <c r="E180" s="494" t="s">
        <v>3913</v>
      </c>
    </row>
    <row r="181" spans="1:5" ht="84" outlineLevel="1" x14ac:dyDescent="0.2">
      <c r="A181" s="491"/>
      <c r="B181" s="994"/>
      <c r="C181" s="492" t="s">
        <v>4344</v>
      </c>
      <c r="D181" s="493" t="s">
        <v>4127</v>
      </c>
      <c r="E181" s="494" t="s">
        <v>3913</v>
      </c>
    </row>
    <row r="182" spans="1:5" outlineLevel="1" x14ac:dyDescent="0.2">
      <c r="A182" s="491"/>
      <c r="B182" s="994"/>
      <c r="C182" s="492" t="s">
        <v>3972</v>
      </c>
      <c r="D182" s="493" t="s">
        <v>3913</v>
      </c>
      <c r="E182" s="494" t="s">
        <v>3913</v>
      </c>
    </row>
    <row r="183" spans="1:5" ht="24" outlineLevel="1" x14ac:dyDescent="0.2">
      <c r="A183" s="491"/>
      <c r="B183" s="994"/>
      <c r="C183" s="492" t="s">
        <v>3974</v>
      </c>
      <c r="D183" s="493" t="s">
        <v>3973</v>
      </c>
      <c r="E183" s="494">
        <v>400.19</v>
      </c>
    </row>
    <row r="184" spans="1:5" ht="24" outlineLevel="1" x14ac:dyDescent="0.2">
      <c r="A184" s="491"/>
      <c r="B184" s="994"/>
      <c r="C184" s="492" t="s">
        <v>3975</v>
      </c>
      <c r="D184" s="493" t="s">
        <v>4345</v>
      </c>
      <c r="E184" s="494" t="s">
        <v>4418</v>
      </c>
    </row>
    <row r="185" spans="1:5" outlineLevel="1" x14ac:dyDescent="0.2">
      <c r="A185" s="491"/>
      <c r="B185" s="994"/>
      <c r="C185" s="492" t="s">
        <v>3978</v>
      </c>
      <c r="D185" s="493" t="s">
        <v>3913</v>
      </c>
      <c r="E185" s="494" t="s">
        <v>3913</v>
      </c>
    </row>
    <row r="186" spans="1:5" outlineLevel="1" x14ac:dyDescent="0.2">
      <c r="A186" s="491"/>
      <c r="B186" s="994"/>
      <c r="C186" s="492" t="s">
        <v>3980</v>
      </c>
      <c r="D186" s="493" t="s">
        <v>3913</v>
      </c>
      <c r="E186" s="494" t="s">
        <v>3913</v>
      </c>
    </row>
    <row r="187" spans="1:5" ht="24" outlineLevel="1" x14ac:dyDescent="0.2">
      <c r="A187" s="491"/>
      <c r="B187" s="994"/>
      <c r="C187" s="492" t="s">
        <v>3983</v>
      </c>
      <c r="D187" s="493" t="s">
        <v>4251</v>
      </c>
      <c r="E187" s="494" t="s">
        <v>4419</v>
      </c>
    </row>
    <row r="188" spans="1:5" outlineLevel="1" x14ac:dyDescent="0.2">
      <c r="A188" s="491"/>
      <c r="B188" s="994"/>
      <c r="C188" s="492" t="s">
        <v>3985</v>
      </c>
      <c r="D188" s="493" t="s">
        <v>4348</v>
      </c>
      <c r="E188" s="494">
        <v>486.23</v>
      </c>
    </row>
    <row r="189" spans="1:5" outlineLevel="1" x14ac:dyDescent="0.2">
      <c r="A189" s="491"/>
      <c r="B189" s="994"/>
      <c r="C189" s="492" t="s">
        <v>3987</v>
      </c>
      <c r="D189" s="493" t="s">
        <v>4349</v>
      </c>
      <c r="E189" s="494"/>
    </row>
    <row r="190" spans="1:5" ht="25.5" x14ac:dyDescent="0.2">
      <c r="A190" s="487">
        <v>23</v>
      </c>
      <c r="B190" s="993" t="s">
        <v>4150</v>
      </c>
      <c r="C190" s="488" t="s">
        <v>4121</v>
      </c>
      <c r="D190" s="489" t="s">
        <v>4420</v>
      </c>
      <c r="E190" s="490" t="s">
        <v>4421</v>
      </c>
    </row>
    <row r="191" spans="1:5" ht="36" outlineLevel="1" x14ac:dyDescent="0.2">
      <c r="A191" s="491"/>
      <c r="B191" s="994"/>
      <c r="C191" s="492" t="s">
        <v>4342</v>
      </c>
      <c r="D191" s="493" t="s">
        <v>4069</v>
      </c>
      <c r="E191" s="494" t="s">
        <v>3913</v>
      </c>
    </row>
    <row r="192" spans="1:5" outlineLevel="1" x14ac:dyDescent="0.2">
      <c r="A192" s="491"/>
      <c r="B192" s="994"/>
      <c r="C192" s="492" t="s">
        <v>3966</v>
      </c>
      <c r="D192" s="493" t="s">
        <v>4404</v>
      </c>
      <c r="E192" s="494" t="s">
        <v>3913</v>
      </c>
    </row>
    <row r="193" spans="1:5" ht="36" outlineLevel="1" x14ac:dyDescent="0.2">
      <c r="A193" s="491"/>
      <c r="B193" s="994"/>
      <c r="C193" s="492" t="s">
        <v>3968</v>
      </c>
      <c r="D193" s="493" t="s">
        <v>4405</v>
      </c>
      <c r="E193" s="494" t="s">
        <v>3913</v>
      </c>
    </row>
    <row r="194" spans="1:5" ht="84" outlineLevel="1" x14ac:dyDescent="0.2">
      <c r="A194" s="491"/>
      <c r="B194" s="994"/>
      <c r="C194" s="492" t="s">
        <v>4344</v>
      </c>
      <c r="D194" s="493" t="s">
        <v>4127</v>
      </c>
      <c r="E194" s="494" t="s">
        <v>3913</v>
      </c>
    </row>
    <row r="195" spans="1:5" outlineLevel="1" x14ac:dyDescent="0.2">
      <c r="A195" s="491"/>
      <c r="B195" s="994"/>
      <c r="C195" s="492" t="s">
        <v>3972</v>
      </c>
      <c r="D195" s="493" t="s">
        <v>3913</v>
      </c>
      <c r="E195" s="494" t="s">
        <v>3913</v>
      </c>
    </row>
    <row r="196" spans="1:5" ht="24" outlineLevel="1" x14ac:dyDescent="0.2">
      <c r="A196" s="491"/>
      <c r="B196" s="994"/>
      <c r="C196" s="492" t="s">
        <v>3974</v>
      </c>
      <c r="D196" s="493" t="s">
        <v>3973</v>
      </c>
      <c r="E196" s="494">
        <v>411.96</v>
      </c>
    </row>
    <row r="197" spans="1:5" ht="24" outlineLevel="1" x14ac:dyDescent="0.2">
      <c r="A197" s="491"/>
      <c r="B197" s="994"/>
      <c r="C197" s="492" t="s">
        <v>3975</v>
      </c>
      <c r="D197" s="493" t="s">
        <v>4345</v>
      </c>
      <c r="E197" s="494" t="s">
        <v>4422</v>
      </c>
    </row>
    <row r="198" spans="1:5" outlineLevel="1" x14ac:dyDescent="0.2">
      <c r="A198" s="491"/>
      <c r="B198" s="994"/>
      <c r="C198" s="492" t="s">
        <v>3978</v>
      </c>
      <c r="D198" s="493" t="s">
        <v>3913</v>
      </c>
      <c r="E198" s="494" t="s">
        <v>3913</v>
      </c>
    </row>
    <row r="199" spans="1:5" outlineLevel="1" x14ac:dyDescent="0.2">
      <c r="A199" s="491"/>
      <c r="B199" s="994"/>
      <c r="C199" s="492" t="s">
        <v>3980</v>
      </c>
      <c r="D199" s="493" t="s">
        <v>3913</v>
      </c>
      <c r="E199" s="494" t="s">
        <v>3913</v>
      </c>
    </row>
    <row r="200" spans="1:5" ht="24" outlineLevel="1" x14ac:dyDescent="0.2">
      <c r="A200" s="491"/>
      <c r="B200" s="994"/>
      <c r="C200" s="492" t="s">
        <v>3983</v>
      </c>
      <c r="D200" s="493" t="s">
        <v>4251</v>
      </c>
      <c r="E200" s="494" t="s">
        <v>4423</v>
      </c>
    </row>
    <row r="201" spans="1:5" outlineLevel="1" x14ac:dyDescent="0.2">
      <c r="A201" s="491"/>
      <c r="B201" s="994"/>
      <c r="C201" s="492" t="s">
        <v>3985</v>
      </c>
      <c r="D201" s="493" t="s">
        <v>4348</v>
      </c>
      <c r="E201" s="494">
        <v>500.53</v>
      </c>
    </row>
    <row r="202" spans="1:5" outlineLevel="1" x14ac:dyDescent="0.2">
      <c r="A202" s="491"/>
      <c r="B202" s="994"/>
      <c r="C202" s="492" t="s">
        <v>3987</v>
      </c>
      <c r="D202" s="493" t="s">
        <v>4349</v>
      </c>
      <c r="E202" s="494"/>
    </row>
    <row r="203" spans="1:5" ht="25.5" x14ac:dyDescent="0.2">
      <c r="A203" s="487">
        <v>24</v>
      </c>
      <c r="B203" s="993" t="s">
        <v>4156</v>
      </c>
      <c r="C203" s="488" t="s">
        <v>4121</v>
      </c>
      <c r="D203" s="489" t="s">
        <v>4424</v>
      </c>
      <c r="E203" s="490" t="s">
        <v>4425</v>
      </c>
    </row>
    <row r="204" spans="1:5" ht="36" outlineLevel="1" x14ac:dyDescent="0.2">
      <c r="A204" s="491"/>
      <c r="B204" s="994"/>
      <c r="C204" s="492" t="s">
        <v>4342</v>
      </c>
      <c r="D204" s="493" t="s">
        <v>4069</v>
      </c>
      <c r="E204" s="494" t="s">
        <v>3913</v>
      </c>
    </row>
    <row r="205" spans="1:5" outlineLevel="1" x14ac:dyDescent="0.2">
      <c r="A205" s="491"/>
      <c r="B205" s="994"/>
      <c r="C205" s="492" t="s">
        <v>3966</v>
      </c>
      <c r="D205" s="493" t="s">
        <v>4404</v>
      </c>
      <c r="E205" s="494" t="s">
        <v>3913</v>
      </c>
    </row>
    <row r="206" spans="1:5" ht="36" outlineLevel="1" x14ac:dyDescent="0.2">
      <c r="A206" s="491"/>
      <c r="B206" s="994"/>
      <c r="C206" s="492" t="s">
        <v>3968</v>
      </c>
      <c r="D206" s="493" t="s">
        <v>4405</v>
      </c>
      <c r="E206" s="494" t="s">
        <v>3913</v>
      </c>
    </row>
    <row r="207" spans="1:5" ht="84" outlineLevel="1" x14ac:dyDescent="0.2">
      <c r="A207" s="491"/>
      <c r="B207" s="994"/>
      <c r="C207" s="492" t="s">
        <v>4344</v>
      </c>
      <c r="D207" s="493" t="s">
        <v>4127</v>
      </c>
      <c r="E207" s="494" t="s">
        <v>3913</v>
      </c>
    </row>
    <row r="208" spans="1:5" outlineLevel="1" x14ac:dyDescent="0.2">
      <c r="A208" s="491"/>
      <c r="B208" s="994"/>
      <c r="C208" s="492" t="s">
        <v>3972</v>
      </c>
      <c r="D208" s="493" t="s">
        <v>3913</v>
      </c>
      <c r="E208" s="494" t="s">
        <v>3913</v>
      </c>
    </row>
    <row r="209" spans="1:5" ht="24" outlineLevel="1" x14ac:dyDescent="0.2">
      <c r="A209" s="491"/>
      <c r="B209" s="994"/>
      <c r="C209" s="492" t="s">
        <v>3974</v>
      </c>
      <c r="D209" s="493" t="s">
        <v>3973</v>
      </c>
      <c r="E209" s="494">
        <v>408.26</v>
      </c>
    </row>
    <row r="210" spans="1:5" ht="24" outlineLevel="1" x14ac:dyDescent="0.2">
      <c r="A210" s="491"/>
      <c r="B210" s="994"/>
      <c r="C210" s="492" t="s">
        <v>3975</v>
      </c>
      <c r="D210" s="493" t="s">
        <v>4345</v>
      </c>
      <c r="E210" s="494" t="s">
        <v>4426</v>
      </c>
    </row>
    <row r="211" spans="1:5" outlineLevel="1" x14ac:dyDescent="0.2">
      <c r="A211" s="491"/>
      <c r="B211" s="994"/>
      <c r="C211" s="492" t="s">
        <v>3978</v>
      </c>
      <c r="D211" s="493" t="s">
        <v>3913</v>
      </c>
      <c r="E211" s="494" t="s">
        <v>3913</v>
      </c>
    </row>
    <row r="212" spans="1:5" outlineLevel="1" x14ac:dyDescent="0.2">
      <c r="A212" s="491"/>
      <c r="B212" s="994"/>
      <c r="C212" s="492" t="s">
        <v>3980</v>
      </c>
      <c r="D212" s="493" t="s">
        <v>3913</v>
      </c>
      <c r="E212" s="494" t="s">
        <v>3913</v>
      </c>
    </row>
    <row r="213" spans="1:5" ht="24" outlineLevel="1" x14ac:dyDescent="0.2">
      <c r="A213" s="491"/>
      <c r="B213" s="994"/>
      <c r="C213" s="492" t="s">
        <v>3983</v>
      </c>
      <c r="D213" s="493" t="s">
        <v>4251</v>
      </c>
      <c r="E213" s="494" t="s">
        <v>4427</v>
      </c>
    </row>
    <row r="214" spans="1:5" outlineLevel="1" x14ac:dyDescent="0.2">
      <c r="A214" s="491"/>
      <c r="B214" s="994"/>
      <c r="C214" s="492" t="s">
        <v>3985</v>
      </c>
      <c r="D214" s="493" t="s">
        <v>4348</v>
      </c>
      <c r="E214" s="494">
        <v>496.04</v>
      </c>
    </row>
    <row r="215" spans="1:5" outlineLevel="1" x14ac:dyDescent="0.2">
      <c r="A215" s="491"/>
      <c r="B215" s="994"/>
      <c r="C215" s="492" t="s">
        <v>3987</v>
      </c>
      <c r="D215" s="493" t="s">
        <v>4349</v>
      </c>
      <c r="E215" s="494"/>
    </row>
    <row r="216" spans="1:5" ht="25.5" x14ac:dyDescent="0.2">
      <c r="A216" s="487">
        <v>25</v>
      </c>
      <c r="B216" s="993" t="s">
        <v>4162</v>
      </c>
      <c r="C216" s="488" t="s">
        <v>4121</v>
      </c>
      <c r="D216" s="489" t="s">
        <v>4428</v>
      </c>
      <c r="E216" s="490" t="s">
        <v>4429</v>
      </c>
    </row>
    <row r="217" spans="1:5" ht="36" outlineLevel="1" x14ac:dyDescent="0.2">
      <c r="A217" s="491"/>
      <c r="B217" s="994"/>
      <c r="C217" s="492" t="s">
        <v>4342</v>
      </c>
      <c r="D217" s="493" t="s">
        <v>4069</v>
      </c>
      <c r="E217" s="494" t="s">
        <v>3913</v>
      </c>
    </row>
    <row r="218" spans="1:5" outlineLevel="1" x14ac:dyDescent="0.2">
      <c r="A218" s="491"/>
      <c r="B218" s="994"/>
      <c r="C218" s="492" t="s">
        <v>3966</v>
      </c>
      <c r="D218" s="493" t="s">
        <v>4404</v>
      </c>
      <c r="E218" s="494" t="s">
        <v>3913</v>
      </c>
    </row>
    <row r="219" spans="1:5" ht="36" outlineLevel="1" x14ac:dyDescent="0.2">
      <c r="A219" s="491"/>
      <c r="B219" s="994"/>
      <c r="C219" s="492" t="s">
        <v>3968</v>
      </c>
      <c r="D219" s="493" t="s">
        <v>4405</v>
      </c>
      <c r="E219" s="494" t="s">
        <v>3913</v>
      </c>
    </row>
    <row r="220" spans="1:5" ht="84" outlineLevel="1" x14ac:dyDescent="0.2">
      <c r="A220" s="491"/>
      <c r="B220" s="994"/>
      <c r="C220" s="492" t="s">
        <v>4344</v>
      </c>
      <c r="D220" s="493" t="s">
        <v>4127</v>
      </c>
      <c r="E220" s="494" t="s">
        <v>3913</v>
      </c>
    </row>
    <row r="221" spans="1:5" outlineLevel="1" x14ac:dyDescent="0.2">
      <c r="A221" s="491"/>
      <c r="B221" s="994"/>
      <c r="C221" s="492" t="s">
        <v>3972</v>
      </c>
      <c r="D221" s="493" t="s">
        <v>3913</v>
      </c>
      <c r="E221" s="494" t="s">
        <v>3913</v>
      </c>
    </row>
    <row r="222" spans="1:5" ht="24" outlineLevel="1" x14ac:dyDescent="0.2">
      <c r="A222" s="491"/>
      <c r="B222" s="994"/>
      <c r="C222" s="492" t="s">
        <v>3974</v>
      </c>
      <c r="D222" s="493" t="s">
        <v>3973</v>
      </c>
      <c r="E222" s="494">
        <v>427.62</v>
      </c>
    </row>
    <row r="223" spans="1:5" ht="24" outlineLevel="1" x14ac:dyDescent="0.2">
      <c r="A223" s="491"/>
      <c r="B223" s="994"/>
      <c r="C223" s="492" t="s">
        <v>3975</v>
      </c>
      <c r="D223" s="493" t="s">
        <v>4345</v>
      </c>
      <c r="E223" s="494" t="s">
        <v>4430</v>
      </c>
    </row>
    <row r="224" spans="1:5" outlineLevel="1" x14ac:dyDescent="0.2">
      <c r="A224" s="491"/>
      <c r="B224" s="994"/>
      <c r="C224" s="492" t="s">
        <v>3978</v>
      </c>
      <c r="D224" s="493" t="s">
        <v>3913</v>
      </c>
      <c r="E224" s="494" t="s">
        <v>3913</v>
      </c>
    </row>
    <row r="225" spans="1:5" outlineLevel="1" x14ac:dyDescent="0.2">
      <c r="A225" s="491"/>
      <c r="B225" s="994"/>
      <c r="C225" s="492" t="s">
        <v>3980</v>
      </c>
      <c r="D225" s="493" t="s">
        <v>3913</v>
      </c>
      <c r="E225" s="494" t="s">
        <v>3913</v>
      </c>
    </row>
    <row r="226" spans="1:5" ht="24" outlineLevel="1" x14ac:dyDescent="0.2">
      <c r="A226" s="491"/>
      <c r="B226" s="994"/>
      <c r="C226" s="492" t="s">
        <v>3983</v>
      </c>
      <c r="D226" s="493" t="s">
        <v>4251</v>
      </c>
      <c r="E226" s="494" t="s">
        <v>4431</v>
      </c>
    </row>
    <row r="227" spans="1:5" outlineLevel="1" x14ac:dyDescent="0.2">
      <c r="A227" s="491"/>
      <c r="B227" s="994"/>
      <c r="C227" s="492" t="s">
        <v>3985</v>
      </c>
      <c r="D227" s="493" t="s">
        <v>4348</v>
      </c>
      <c r="E227" s="494">
        <v>519.55999999999995</v>
      </c>
    </row>
    <row r="228" spans="1:5" outlineLevel="1" x14ac:dyDescent="0.2">
      <c r="A228" s="491"/>
      <c r="B228" s="994"/>
      <c r="C228" s="492" t="s">
        <v>3987</v>
      </c>
      <c r="D228" s="493" t="s">
        <v>4349</v>
      </c>
      <c r="E228" s="494"/>
    </row>
    <row r="229" spans="1:5" ht="25.5" x14ac:dyDescent="0.2">
      <c r="A229" s="487">
        <v>26</v>
      </c>
      <c r="B229" s="993" t="s">
        <v>4168</v>
      </c>
      <c r="C229" s="488" t="s">
        <v>4121</v>
      </c>
      <c r="D229" s="489" t="s">
        <v>4432</v>
      </c>
      <c r="E229" s="490" t="s">
        <v>4433</v>
      </c>
    </row>
    <row r="230" spans="1:5" ht="36" outlineLevel="1" x14ac:dyDescent="0.2">
      <c r="A230" s="491"/>
      <c r="B230" s="994"/>
      <c r="C230" s="492" t="s">
        <v>4342</v>
      </c>
      <c r="D230" s="493" t="s">
        <v>4069</v>
      </c>
      <c r="E230" s="494" t="s">
        <v>3913</v>
      </c>
    </row>
    <row r="231" spans="1:5" outlineLevel="1" x14ac:dyDescent="0.2">
      <c r="A231" s="491"/>
      <c r="B231" s="994"/>
      <c r="C231" s="492" t="s">
        <v>3966</v>
      </c>
      <c r="D231" s="493" t="s">
        <v>4404</v>
      </c>
      <c r="E231" s="494" t="s">
        <v>3913</v>
      </c>
    </row>
    <row r="232" spans="1:5" ht="36" outlineLevel="1" x14ac:dyDescent="0.2">
      <c r="A232" s="491"/>
      <c r="B232" s="994"/>
      <c r="C232" s="492" t="s">
        <v>3968</v>
      </c>
      <c r="D232" s="493" t="s">
        <v>4405</v>
      </c>
      <c r="E232" s="494" t="s">
        <v>3913</v>
      </c>
    </row>
    <row r="233" spans="1:5" ht="84" outlineLevel="1" x14ac:dyDescent="0.2">
      <c r="A233" s="491"/>
      <c r="B233" s="994"/>
      <c r="C233" s="492" t="s">
        <v>4344</v>
      </c>
      <c r="D233" s="493" t="s">
        <v>4127</v>
      </c>
      <c r="E233" s="494" t="s">
        <v>3913</v>
      </c>
    </row>
    <row r="234" spans="1:5" outlineLevel="1" x14ac:dyDescent="0.2">
      <c r="A234" s="491"/>
      <c r="B234" s="994"/>
      <c r="C234" s="492" t="s">
        <v>3972</v>
      </c>
      <c r="D234" s="493" t="s">
        <v>3913</v>
      </c>
      <c r="E234" s="494" t="s">
        <v>3913</v>
      </c>
    </row>
    <row r="235" spans="1:5" ht="24" outlineLevel="1" x14ac:dyDescent="0.2">
      <c r="A235" s="491"/>
      <c r="B235" s="994"/>
      <c r="C235" s="492" t="s">
        <v>3974</v>
      </c>
      <c r="D235" s="493" t="s">
        <v>3973</v>
      </c>
      <c r="E235" s="494">
        <v>420.87</v>
      </c>
    </row>
    <row r="236" spans="1:5" ht="24" outlineLevel="1" x14ac:dyDescent="0.2">
      <c r="A236" s="491"/>
      <c r="B236" s="994"/>
      <c r="C236" s="492" t="s">
        <v>3975</v>
      </c>
      <c r="D236" s="493" t="s">
        <v>4345</v>
      </c>
      <c r="E236" s="494" t="s">
        <v>4434</v>
      </c>
    </row>
    <row r="237" spans="1:5" outlineLevel="1" x14ac:dyDescent="0.2">
      <c r="A237" s="491"/>
      <c r="B237" s="994"/>
      <c r="C237" s="492" t="s">
        <v>3978</v>
      </c>
      <c r="D237" s="493" t="s">
        <v>3913</v>
      </c>
      <c r="E237" s="494" t="s">
        <v>3913</v>
      </c>
    </row>
    <row r="238" spans="1:5" outlineLevel="1" x14ac:dyDescent="0.2">
      <c r="A238" s="491"/>
      <c r="B238" s="994"/>
      <c r="C238" s="492" t="s">
        <v>3980</v>
      </c>
      <c r="D238" s="493" t="s">
        <v>3913</v>
      </c>
      <c r="E238" s="494" t="s">
        <v>3913</v>
      </c>
    </row>
    <row r="239" spans="1:5" ht="24" outlineLevel="1" x14ac:dyDescent="0.2">
      <c r="A239" s="491"/>
      <c r="B239" s="994"/>
      <c r="C239" s="492" t="s">
        <v>3983</v>
      </c>
      <c r="D239" s="493" t="s">
        <v>4251</v>
      </c>
      <c r="E239" s="494" t="s">
        <v>4435</v>
      </c>
    </row>
    <row r="240" spans="1:5" outlineLevel="1" x14ac:dyDescent="0.2">
      <c r="A240" s="491"/>
      <c r="B240" s="994"/>
      <c r="C240" s="492" t="s">
        <v>3985</v>
      </c>
      <c r="D240" s="493" t="s">
        <v>4348</v>
      </c>
      <c r="E240" s="494">
        <v>511.36</v>
      </c>
    </row>
    <row r="241" spans="1:5" outlineLevel="1" x14ac:dyDescent="0.2">
      <c r="A241" s="491"/>
      <c r="B241" s="994"/>
      <c r="C241" s="492" t="s">
        <v>3987</v>
      </c>
      <c r="D241" s="493" t="s">
        <v>4349</v>
      </c>
      <c r="E241" s="494"/>
    </row>
    <row r="242" spans="1:5" ht="25.5" x14ac:dyDescent="0.2">
      <c r="A242" s="487">
        <v>27</v>
      </c>
      <c r="B242" s="993" t="s">
        <v>4174</v>
      </c>
      <c r="C242" s="488" t="s">
        <v>4043</v>
      </c>
      <c r="D242" s="489" t="s">
        <v>4175</v>
      </c>
      <c r="E242" s="490" t="s">
        <v>4176</v>
      </c>
    </row>
    <row r="243" spans="1:5" ht="36" outlineLevel="1" x14ac:dyDescent="0.2">
      <c r="A243" s="491"/>
      <c r="B243" s="994"/>
      <c r="C243" s="492" t="s">
        <v>4046</v>
      </c>
      <c r="D243" s="493" t="s">
        <v>4047</v>
      </c>
      <c r="E243" s="494" t="s">
        <v>3913</v>
      </c>
    </row>
    <row r="244" spans="1:5" ht="24" outlineLevel="1" x14ac:dyDescent="0.2">
      <c r="A244" s="491"/>
      <c r="B244" s="994"/>
      <c r="C244" s="492" t="s">
        <v>4048</v>
      </c>
      <c r="D244" s="493" t="s">
        <v>4049</v>
      </c>
      <c r="E244" s="494" t="s">
        <v>3913</v>
      </c>
    </row>
    <row r="245" spans="1:5" outlineLevel="1" x14ac:dyDescent="0.2">
      <c r="A245" s="491"/>
      <c r="B245" s="994"/>
      <c r="C245" s="492" t="s">
        <v>3995</v>
      </c>
      <c r="D245" s="493" t="s">
        <v>4088</v>
      </c>
      <c r="E245" s="494" t="s">
        <v>3913</v>
      </c>
    </row>
    <row r="246" spans="1:5" ht="38.25" x14ac:dyDescent="0.2">
      <c r="A246" s="487">
        <v>28</v>
      </c>
      <c r="B246" s="993" t="s">
        <v>4177</v>
      </c>
      <c r="C246" s="488" t="s">
        <v>4178</v>
      </c>
      <c r="D246" s="489" t="s">
        <v>4436</v>
      </c>
      <c r="E246" s="490" t="s">
        <v>4437</v>
      </c>
    </row>
    <row r="247" spans="1:5" ht="24" outlineLevel="1" x14ac:dyDescent="0.2">
      <c r="A247" s="491"/>
      <c r="B247" s="994"/>
      <c r="C247" s="492" t="s">
        <v>4438</v>
      </c>
      <c r="D247" s="493" t="s">
        <v>4439</v>
      </c>
      <c r="E247" s="494" t="s">
        <v>3913</v>
      </c>
    </row>
    <row r="248" spans="1:5" outlineLevel="1" x14ac:dyDescent="0.2">
      <c r="A248" s="491"/>
      <c r="B248" s="994"/>
      <c r="C248" s="492" t="s">
        <v>3995</v>
      </c>
      <c r="D248" s="493" t="s">
        <v>4354</v>
      </c>
      <c r="E248" s="494" t="s">
        <v>3913</v>
      </c>
    </row>
    <row r="249" spans="1:5" ht="38.25" x14ac:dyDescent="0.2">
      <c r="A249" s="487">
        <v>29</v>
      </c>
      <c r="B249" s="993" t="s">
        <v>4183</v>
      </c>
      <c r="C249" s="488" t="s">
        <v>4178</v>
      </c>
      <c r="D249" s="489" t="s">
        <v>4440</v>
      </c>
      <c r="E249" s="490" t="s">
        <v>4441</v>
      </c>
    </row>
    <row r="250" spans="1:5" ht="24" outlineLevel="1" x14ac:dyDescent="0.2">
      <c r="A250" s="491"/>
      <c r="B250" s="994"/>
      <c r="C250" s="492" t="s">
        <v>4438</v>
      </c>
      <c r="D250" s="493" t="s">
        <v>4439</v>
      </c>
      <c r="E250" s="494" t="s">
        <v>3913</v>
      </c>
    </row>
    <row r="251" spans="1:5" outlineLevel="1" x14ac:dyDescent="0.2">
      <c r="A251" s="491"/>
      <c r="B251" s="994"/>
      <c r="C251" s="492" t="s">
        <v>4186</v>
      </c>
      <c r="D251" s="493" t="s">
        <v>4442</v>
      </c>
      <c r="E251" s="494" t="s">
        <v>3913</v>
      </c>
    </row>
    <row r="252" spans="1:5" outlineLevel="1" x14ac:dyDescent="0.2">
      <c r="A252" s="491"/>
      <c r="B252" s="994"/>
      <c r="C252" s="492" t="s">
        <v>3995</v>
      </c>
      <c r="D252" s="493" t="s">
        <v>4354</v>
      </c>
      <c r="E252" s="494" t="s">
        <v>3913</v>
      </c>
    </row>
    <row r="253" spans="1:5" ht="38.25" x14ac:dyDescent="0.2">
      <c r="A253" s="487">
        <v>30</v>
      </c>
      <c r="B253" s="993" t="s">
        <v>4188</v>
      </c>
      <c r="C253" s="488" t="s">
        <v>4189</v>
      </c>
      <c r="D253" s="489" t="s">
        <v>4443</v>
      </c>
      <c r="E253" s="490" t="s">
        <v>4444</v>
      </c>
    </row>
    <row r="254" spans="1:5" ht="36" outlineLevel="1" x14ac:dyDescent="0.2">
      <c r="A254" s="491"/>
      <c r="B254" s="994"/>
      <c r="C254" s="492" t="s">
        <v>4445</v>
      </c>
      <c r="D254" s="493" t="s">
        <v>4446</v>
      </c>
      <c r="E254" s="494" t="s">
        <v>3913</v>
      </c>
    </row>
    <row r="255" spans="1:5" outlineLevel="1" x14ac:dyDescent="0.2">
      <c r="A255" s="491"/>
      <c r="B255" s="994"/>
      <c r="C255" s="492" t="s">
        <v>4194</v>
      </c>
      <c r="D255" s="493" t="s">
        <v>4447</v>
      </c>
      <c r="E255" s="494" t="s">
        <v>3913</v>
      </c>
    </row>
    <row r="256" spans="1:5" ht="24" outlineLevel="1" x14ac:dyDescent="0.2">
      <c r="A256" s="491"/>
      <c r="B256" s="994"/>
      <c r="C256" s="492" t="s">
        <v>4107</v>
      </c>
      <c r="D256" s="493" t="s">
        <v>4108</v>
      </c>
      <c r="E256" s="494" t="s">
        <v>3913</v>
      </c>
    </row>
    <row r="257" spans="1:5" outlineLevel="1" x14ac:dyDescent="0.2">
      <c r="A257" s="491"/>
      <c r="B257" s="994"/>
      <c r="C257" s="492" t="s">
        <v>3966</v>
      </c>
      <c r="D257" s="493" t="s">
        <v>4359</v>
      </c>
      <c r="E257" s="494" t="s">
        <v>3913</v>
      </c>
    </row>
    <row r="258" spans="1:5" ht="24" outlineLevel="1" x14ac:dyDescent="0.2">
      <c r="A258" s="491"/>
      <c r="B258" s="994"/>
      <c r="C258" s="492" t="s">
        <v>4109</v>
      </c>
      <c r="D258" s="493" t="s">
        <v>4110</v>
      </c>
      <c r="E258" s="494" t="s">
        <v>4448</v>
      </c>
    </row>
    <row r="259" spans="1:5" outlineLevel="1" x14ac:dyDescent="0.2">
      <c r="A259" s="491"/>
      <c r="B259" s="994"/>
      <c r="C259" s="492" t="s">
        <v>4115</v>
      </c>
      <c r="D259" s="493" t="s">
        <v>4449</v>
      </c>
      <c r="E259" s="494" t="s">
        <v>4450</v>
      </c>
    </row>
    <row r="260" spans="1:5" outlineLevel="1" x14ac:dyDescent="0.2">
      <c r="A260" s="491"/>
      <c r="B260" s="994"/>
      <c r="C260" s="492" t="s">
        <v>4118</v>
      </c>
      <c r="D260" s="493" t="s">
        <v>4273</v>
      </c>
      <c r="E260" s="494" t="s">
        <v>4451</v>
      </c>
    </row>
    <row r="261" spans="1:5" outlineLevel="1" x14ac:dyDescent="0.2">
      <c r="A261" s="491"/>
      <c r="B261" s="994"/>
      <c r="C261" s="492" t="s">
        <v>3987</v>
      </c>
      <c r="D261" s="493" t="s">
        <v>4034</v>
      </c>
      <c r="E261" s="494"/>
    </row>
    <row r="262" spans="1:5" ht="21" customHeight="1" x14ac:dyDescent="0.2">
      <c r="A262" s="1000" t="s">
        <v>4200</v>
      </c>
      <c r="B262" s="1001"/>
      <c r="C262" s="1001"/>
      <c r="D262" s="1001"/>
      <c r="E262" s="1001"/>
    </row>
    <row r="263" spans="1:5" ht="63.75" x14ac:dyDescent="0.2">
      <c r="A263" s="487">
        <v>31</v>
      </c>
      <c r="B263" s="993" t="s">
        <v>4201</v>
      </c>
      <c r="C263" s="488" t="s">
        <v>4202</v>
      </c>
      <c r="D263" s="489" t="s">
        <v>4452</v>
      </c>
      <c r="E263" s="490" t="s">
        <v>4453</v>
      </c>
    </row>
    <row r="264" spans="1:5" outlineLevel="1" x14ac:dyDescent="0.2">
      <c r="A264" s="491"/>
      <c r="B264" s="994"/>
      <c r="C264" s="492" t="s">
        <v>4205</v>
      </c>
      <c r="D264" s="493" t="s">
        <v>4206</v>
      </c>
      <c r="E264" s="494" t="s">
        <v>3913</v>
      </c>
    </row>
    <row r="265" spans="1:5" outlineLevel="1" x14ac:dyDescent="0.2">
      <c r="A265" s="491"/>
      <c r="B265" s="994"/>
      <c r="C265" s="492" t="s">
        <v>4207</v>
      </c>
      <c r="D265" s="493" t="s">
        <v>4454</v>
      </c>
      <c r="E265" s="494" t="s">
        <v>3913</v>
      </c>
    </row>
    <row r="266" spans="1:5" outlineLevel="1" x14ac:dyDescent="0.2">
      <c r="A266" s="491"/>
      <c r="B266" s="994"/>
      <c r="C266" s="492" t="s">
        <v>4209</v>
      </c>
      <c r="D266" s="493" t="s">
        <v>4210</v>
      </c>
      <c r="E266" s="494" t="s">
        <v>3913</v>
      </c>
    </row>
    <row r="267" spans="1:5" outlineLevel="1" x14ac:dyDescent="0.2">
      <c r="A267" s="491"/>
      <c r="B267" s="994"/>
      <c r="C267" s="492" t="s">
        <v>3995</v>
      </c>
      <c r="D267" s="493" t="s">
        <v>4354</v>
      </c>
      <c r="E267" s="494" t="s">
        <v>3913</v>
      </c>
    </row>
    <row r="268" spans="1:5" ht="63.75" x14ac:dyDescent="0.2">
      <c r="A268" s="487">
        <v>32</v>
      </c>
      <c r="B268" s="993" t="s">
        <v>4211</v>
      </c>
      <c r="C268" s="488" t="s">
        <v>4202</v>
      </c>
      <c r="D268" s="489" t="s">
        <v>4455</v>
      </c>
      <c r="E268" s="490" t="s">
        <v>4453</v>
      </c>
    </row>
    <row r="269" spans="1:5" outlineLevel="1" x14ac:dyDescent="0.2">
      <c r="A269" s="491"/>
      <c r="B269" s="994"/>
      <c r="C269" s="492" t="s">
        <v>4205</v>
      </c>
      <c r="D269" s="493" t="s">
        <v>4206</v>
      </c>
      <c r="E269" s="494" t="s">
        <v>3913</v>
      </c>
    </row>
    <row r="270" spans="1:5" outlineLevel="1" x14ac:dyDescent="0.2">
      <c r="A270" s="491"/>
      <c r="B270" s="994"/>
      <c r="C270" s="492" t="s">
        <v>4207</v>
      </c>
      <c r="D270" s="493" t="s">
        <v>4454</v>
      </c>
      <c r="E270" s="494" t="s">
        <v>3913</v>
      </c>
    </row>
    <row r="271" spans="1:5" outlineLevel="1" x14ac:dyDescent="0.2">
      <c r="A271" s="491"/>
      <c r="B271" s="994"/>
      <c r="C271" s="492" t="s">
        <v>4209</v>
      </c>
      <c r="D271" s="493" t="s">
        <v>4210</v>
      </c>
      <c r="E271" s="494" t="s">
        <v>3913</v>
      </c>
    </row>
    <row r="272" spans="1:5" outlineLevel="1" x14ac:dyDescent="0.2">
      <c r="A272" s="491"/>
      <c r="B272" s="994"/>
      <c r="C272" s="492" t="s">
        <v>4213</v>
      </c>
      <c r="D272" s="493" t="s">
        <v>4214</v>
      </c>
      <c r="E272" s="494" t="s">
        <v>3913</v>
      </c>
    </row>
    <row r="273" spans="1:5" outlineLevel="1" x14ac:dyDescent="0.2">
      <c r="A273" s="491"/>
      <c r="B273" s="994"/>
      <c r="C273" s="492" t="s">
        <v>3995</v>
      </c>
      <c r="D273" s="493" t="s">
        <v>4354</v>
      </c>
      <c r="E273" s="494" t="s">
        <v>3913</v>
      </c>
    </row>
    <row r="274" spans="1:5" ht="21" customHeight="1" x14ac:dyDescent="0.2">
      <c r="A274" s="1000" t="s">
        <v>4215</v>
      </c>
      <c r="B274" s="1001"/>
      <c r="C274" s="1001"/>
      <c r="D274" s="1001"/>
      <c r="E274" s="1001"/>
    </row>
    <row r="275" spans="1:5" ht="63.75" x14ac:dyDescent="0.2">
      <c r="A275" s="487">
        <v>33</v>
      </c>
      <c r="B275" s="993" t="s">
        <v>4456</v>
      </c>
      <c r="C275" s="488" t="s">
        <v>4217</v>
      </c>
      <c r="D275" s="489" t="s">
        <v>4457</v>
      </c>
      <c r="E275" s="490" t="s">
        <v>4458</v>
      </c>
    </row>
    <row r="276" spans="1:5" outlineLevel="1" x14ac:dyDescent="0.2">
      <c r="A276" s="491"/>
      <c r="B276" s="994"/>
      <c r="C276" s="492" t="s">
        <v>4205</v>
      </c>
      <c r="D276" s="493" t="s">
        <v>4206</v>
      </c>
      <c r="E276" s="494" t="s">
        <v>3913</v>
      </c>
    </row>
    <row r="277" spans="1:5" outlineLevel="1" x14ac:dyDescent="0.2">
      <c r="A277" s="491"/>
      <c r="B277" s="994"/>
      <c r="C277" s="492" t="s">
        <v>4207</v>
      </c>
      <c r="D277" s="493" t="s">
        <v>4454</v>
      </c>
      <c r="E277" s="494" t="s">
        <v>3913</v>
      </c>
    </row>
    <row r="278" spans="1:5" outlineLevel="1" x14ac:dyDescent="0.2">
      <c r="A278" s="491"/>
      <c r="B278" s="994"/>
      <c r="C278" s="492" t="s">
        <v>4209</v>
      </c>
      <c r="D278" s="493" t="s">
        <v>4210</v>
      </c>
      <c r="E278" s="494" t="s">
        <v>3913</v>
      </c>
    </row>
    <row r="279" spans="1:5" outlineLevel="1" x14ac:dyDescent="0.2">
      <c r="A279" s="491"/>
      <c r="B279" s="994"/>
      <c r="C279" s="492" t="s">
        <v>3995</v>
      </c>
      <c r="D279" s="493" t="s">
        <v>4354</v>
      </c>
      <c r="E279" s="494" t="s">
        <v>3913</v>
      </c>
    </row>
    <row r="280" spans="1:5" ht="63.75" x14ac:dyDescent="0.2">
      <c r="A280" s="487">
        <v>34</v>
      </c>
      <c r="B280" s="993" t="s">
        <v>4459</v>
      </c>
      <c r="C280" s="488" t="s">
        <v>4217</v>
      </c>
      <c r="D280" s="489" t="s">
        <v>4460</v>
      </c>
      <c r="E280" s="490" t="s">
        <v>4461</v>
      </c>
    </row>
    <row r="281" spans="1:5" outlineLevel="1" x14ac:dyDescent="0.2">
      <c r="A281" s="491"/>
      <c r="B281" s="994"/>
      <c r="C281" s="492" t="s">
        <v>4205</v>
      </c>
      <c r="D281" s="493" t="s">
        <v>4206</v>
      </c>
      <c r="E281" s="494" t="s">
        <v>3913</v>
      </c>
    </row>
    <row r="282" spans="1:5" outlineLevel="1" x14ac:dyDescent="0.2">
      <c r="A282" s="491"/>
      <c r="B282" s="994"/>
      <c r="C282" s="492" t="s">
        <v>4207</v>
      </c>
      <c r="D282" s="493" t="s">
        <v>4454</v>
      </c>
      <c r="E282" s="494" t="s">
        <v>3913</v>
      </c>
    </row>
    <row r="283" spans="1:5" outlineLevel="1" x14ac:dyDescent="0.2">
      <c r="A283" s="491"/>
      <c r="B283" s="994"/>
      <c r="C283" s="492" t="s">
        <v>4209</v>
      </c>
      <c r="D283" s="493" t="s">
        <v>4210</v>
      </c>
      <c r="E283" s="494" t="s">
        <v>3913</v>
      </c>
    </row>
    <row r="284" spans="1:5" outlineLevel="1" x14ac:dyDescent="0.2">
      <c r="A284" s="491"/>
      <c r="B284" s="994"/>
      <c r="C284" s="492" t="s">
        <v>4213</v>
      </c>
      <c r="D284" s="493" t="s">
        <v>4214</v>
      </c>
      <c r="E284" s="494" t="s">
        <v>3913</v>
      </c>
    </row>
    <row r="285" spans="1:5" outlineLevel="1" x14ac:dyDescent="0.2">
      <c r="A285" s="491"/>
      <c r="B285" s="994"/>
      <c r="C285" s="492" t="s">
        <v>3995</v>
      </c>
      <c r="D285" s="493" t="s">
        <v>4354</v>
      </c>
      <c r="E285" s="494" t="s">
        <v>3913</v>
      </c>
    </row>
    <row r="286" spans="1:5" ht="21" customHeight="1" x14ac:dyDescent="0.2">
      <c r="A286" s="1000" t="s">
        <v>4223</v>
      </c>
      <c r="B286" s="1001"/>
      <c r="C286" s="1001"/>
      <c r="D286" s="1001"/>
      <c r="E286" s="1001"/>
    </row>
    <row r="287" spans="1:5" ht="63.75" x14ac:dyDescent="0.2">
      <c r="A287" s="487">
        <v>35</v>
      </c>
      <c r="B287" s="993" t="s">
        <v>4201</v>
      </c>
      <c r="C287" s="488" t="s">
        <v>4202</v>
      </c>
      <c r="D287" s="489" t="s">
        <v>4452</v>
      </c>
      <c r="E287" s="490" t="s">
        <v>4453</v>
      </c>
    </row>
    <row r="288" spans="1:5" outlineLevel="1" x14ac:dyDescent="0.2">
      <c r="A288" s="491"/>
      <c r="B288" s="994"/>
      <c r="C288" s="492" t="s">
        <v>4205</v>
      </c>
      <c r="D288" s="493" t="s">
        <v>4206</v>
      </c>
      <c r="E288" s="494" t="s">
        <v>3913</v>
      </c>
    </row>
    <row r="289" spans="1:5" outlineLevel="1" x14ac:dyDescent="0.2">
      <c r="A289" s="491"/>
      <c r="B289" s="994"/>
      <c r="C289" s="492" t="s">
        <v>4207</v>
      </c>
      <c r="D289" s="493" t="s">
        <v>4454</v>
      </c>
      <c r="E289" s="494" t="s">
        <v>3913</v>
      </c>
    </row>
    <row r="290" spans="1:5" outlineLevel="1" x14ac:dyDescent="0.2">
      <c r="A290" s="491"/>
      <c r="B290" s="994"/>
      <c r="C290" s="492" t="s">
        <v>4209</v>
      </c>
      <c r="D290" s="493" t="s">
        <v>4210</v>
      </c>
      <c r="E290" s="494" t="s">
        <v>3913</v>
      </c>
    </row>
    <row r="291" spans="1:5" outlineLevel="1" x14ac:dyDescent="0.2">
      <c r="A291" s="491"/>
      <c r="B291" s="994"/>
      <c r="C291" s="492" t="s">
        <v>3995</v>
      </c>
      <c r="D291" s="493" t="s">
        <v>4354</v>
      </c>
      <c r="E291" s="494" t="s">
        <v>3913</v>
      </c>
    </row>
    <row r="292" spans="1:5" ht="63.75" x14ac:dyDescent="0.2">
      <c r="A292" s="487">
        <v>36</v>
      </c>
      <c r="B292" s="993" t="s">
        <v>4201</v>
      </c>
      <c r="C292" s="488" t="s">
        <v>4202</v>
      </c>
      <c r="D292" s="489" t="s">
        <v>4462</v>
      </c>
      <c r="E292" s="490">
        <v>791.99</v>
      </c>
    </row>
    <row r="293" spans="1:5" outlineLevel="1" x14ac:dyDescent="0.2">
      <c r="A293" s="491"/>
      <c r="B293" s="994"/>
      <c r="C293" s="492" t="s">
        <v>4205</v>
      </c>
      <c r="D293" s="493" t="s">
        <v>4206</v>
      </c>
      <c r="E293" s="494" t="s">
        <v>3913</v>
      </c>
    </row>
    <row r="294" spans="1:5" outlineLevel="1" x14ac:dyDescent="0.2">
      <c r="A294" s="491"/>
      <c r="B294" s="994"/>
      <c r="C294" s="492" t="s">
        <v>4207</v>
      </c>
      <c r="D294" s="493" t="s">
        <v>4454</v>
      </c>
      <c r="E294" s="494" t="s">
        <v>3913</v>
      </c>
    </row>
    <row r="295" spans="1:5" outlineLevel="1" x14ac:dyDescent="0.2">
      <c r="A295" s="491"/>
      <c r="B295" s="994"/>
      <c r="C295" s="492" t="s">
        <v>4209</v>
      </c>
      <c r="D295" s="493" t="s">
        <v>4210</v>
      </c>
      <c r="E295" s="494" t="s">
        <v>3913</v>
      </c>
    </row>
    <row r="296" spans="1:5" outlineLevel="1" x14ac:dyDescent="0.2">
      <c r="A296" s="491"/>
      <c r="B296" s="994"/>
      <c r="C296" s="492" t="s">
        <v>4213</v>
      </c>
      <c r="D296" s="493" t="s">
        <v>4214</v>
      </c>
      <c r="E296" s="494" t="s">
        <v>3913</v>
      </c>
    </row>
    <row r="297" spans="1:5" outlineLevel="1" x14ac:dyDescent="0.2">
      <c r="A297" s="491"/>
      <c r="B297" s="994"/>
      <c r="C297" s="492" t="s">
        <v>3995</v>
      </c>
      <c r="D297" s="493" t="s">
        <v>4354</v>
      </c>
      <c r="E297" s="494" t="s">
        <v>3913</v>
      </c>
    </row>
    <row r="298" spans="1:5" ht="21" customHeight="1" x14ac:dyDescent="0.2">
      <c r="A298" s="1000" t="s">
        <v>4225</v>
      </c>
      <c r="B298" s="1001"/>
      <c r="C298" s="1001"/>
      <c r="D298" s="1001"/>
      <c r="E298" s="1001"/>
    </row>
    <row r="299" spans="1:5" ht="63.75" x14ac:dyDescent="0.2">
      <c r="A299" s="487">
        <v>37</v>
      </c>
      <c r="B299" s="993" t="s">
        <v>4226</v>
      </c>
      <c r="C299" s="488" t="s">
        <v>4202</v>
      </c>
      <c r="D299" s="489" t="s">
        <v>4452</v>
      </c>
      <c r="E299" s="490" t="s">
        <v>4453</v>
      </c>
    </row>
    <row r="300" spans="1:5" outlineLevel="1" x14ac:dyDescent="0.2">
      <c r="A300" s="491"/>
      <c r="B300" s="994"/>
      <c r="C300" s="492" t="s">
        <v>4205</v>
      </c>
      <c r="D300" s="493" t="s">
        <v>4206</v>
      </c>
      <c r="E300" s="494" t="s">
        <v>3913</v>
      </c>
    </row>
    <row r="301" spans="1:5" outlineLevel="1" x14ac:dyDescent="0.2">
      <c r="A301" s="491"/>
      <c r="B301" s="994"/>
      <c r="C301" s="492" t="s">
        <v>4207</v>
      </c>
      <c r="D301" s="493" t="s">
        <v>4454</v>
      </c>
      <c r="E301" s="494" t="s">
        <v>3913</v>
      </c>
    </row>
    <row r="302" spans="1:5" outlineLevel="1" x14ac:dyDescent="0.2">
      <c r="A302" s="491"/>
      <c r="B302" s="994"/>
      <c r="C302" s="492" t="s">
        <v>4209</v>
      </c>
      <c r="D302" s="493" t="s">
        <v>4210</v>
      </c>
      <c r="E302" s="494" t="s">
        <v>3913</v>
      </c>
    </row>
    <row r="303" spans="1:5" outlineLevel="1" x14ac:dyDescent="0.2">
      <c r="A303" s="491"/>
      <c r="B303" s="994"/>
      <c r="C303" s="492" t="s">
        <v>3995</v>
      </c>
      <c r="D303" s="493" t="s">
        <v>4354</v>
      </c>
      <c r="E303" s="494" t="s">
        <v>3913</v>
      </c>
    </row>
    <row r="304" spans="1:5" ht="63.75" x14ac:dyDescent="0.2">
      <c r="A304" s="487">
        <v>38</v>
      </c>
      <c r="B304" s="993" t="s">
        <v>4226</v>
      </c>
      <c r="C304" s="488" t="s">
        <v>4202</v>
      </c>
      <c r="D304" s="489" t="s">
        <v>4462</v>
      </c>
      <c r="E304" s="490">
        <v>791.99</v>
      </c>
    </row>
    <row r="305" spans="1:5" outlineLevel="1" x14ac:dyDescent="0.2">
      <c r="A305" s="491"/>
      <c r="B305" s="994"/>
      <c r="C305" s="492" t="s">
        <v>4205</v>
      </c>
      <c r="D305" s="493" t="s">
        <v>4206</v>
      </c>
      <c r="E305" s="494" t="s">
        <v>3913</v>
      </c>
    </row>
    <row r="306" spans="1:5" outlineLevel="1" x14ac:dyDescent="0.2">
      <c r="A306" s="491"/>
      <c r="B306" s="994"/>
      <c r="C306" s="492" t="s">
        <v>4207</v>
      </c>
      <c r="D306" s="493" t="s">
        <v>4454</v>
      </c>
      <c r="E306" s="494" t="s">
        <v>3913</v>
      </c>
    </row>
    <row r="307" spans="1:5" outlineLevel="1" x14ac:dyDescent="0.2">
      <c r="A307" s="491"/>
      <c r="B307" s="994"/>
      <c r="C307" s="492" t="s">
        <v>4209</v>
      </c>
      <c r="D307" s="493" t="s">
        <v>4210</v>
      </c>
      <c r="E307" s="494" t="s">
        <v>3913</v>
      </c>
    </row>
    <row r="308" spans="1:5" outlineLevel="1" x14ac:dyDescent="0.2">
      <c r="A308" s="491"/>
      <c r="B308" s="994"/>
      <c r="C308" s="492" t="s">
        <v>4213</v>
      </c>
      <c r="D308" s="493" t="s">
        <v>4214</v>
      </c>
      <c r="E308" s="494" t="s">
        <v>3913</v>
      </c>
    </row>
    <row r="309" spans="1:5" outlineLevel="1" x14ac:dyDescent="0.2">
      <c r="A309" s="491"/>
      <c r="B309" s="994"/>
      <c r="C309" s="492" t="s">
        <v>3995</v>
      </c>
      <c r="D309" s="493" t="s">
        <v>4354</v>
      </c>
      <c r="E309" s="494" t="s">
        <v>3913</v>
      </c>
    </row>
    <row r="310" spans="1:5" ht="21" customHeight="1" x14ac:dyDescent="0.2">
      <c r="A310" s="1000" t="s">
        <v>4227</v>
      </c>
      <c r="B310" s="1001"/>
      <c r="C310" s="1001"/>
      <c r="D310" s="1001"/>
      <c r="E310" s="1001"/>
    </row>
    <row r="311" spans="1:5" ht="38.25" x14ac:dyDescent="0.2">
      <c r="A311" s="487">
        <v>39</v>
      </c>
      <c r="B311" s="993" t="s">
        <v>4228</v>
      </c>
      <c r="C311" s="488" t="s">
        <v>4229</v>
      </c>
      <c r="D311" s="489" t="s">
        <v>4463</v>
      </c>
      <c r="E311" s="490" t="s">
        <v>4464</v>
      </c>
    </row>
    <row r="312" spans="1:5" ht="36" outlineLevel="1" x14ac:dyDescent="0.2">
      <c r="A312" s="491"/>
      <c r="B312" s="994"/>
      <c r="C312" s="492" t="s">
        <v>4465</v>
      </c>
      <c r="D312" s="493" t="s">
        <v>4466</v>
      </c>
      <c r="E312" s="494" t="s">
        <v>3913</v>
      </c>
    </row>
    <row r="313" spans="1:5" outlineLevel="1" x14ac:dyDescent="0.2">
      <c r="A313" s="491"/>
      <c r="B313" s="994"/>
      <c r="C313" s="492" t="s">
        <v>3966</v>
      </c>
      <c r="D313" s="493" t="s">
        <v>4359</v>
      </c>
      <c r="E313" s="494" t="s">
        <v>3913</v>
      </c>
    </row>
    <row r="314" spans="1:5" outlineLevel="1" x14ac:dyDescent="0.2">
      <c r="A314" s="491"/>
      <c r="B314" s="994"/>
      <c r="C314" s="492" t="s">
        <v>3972</v>
      </c>
      <c r="D314" s="493" t="s">
        <v>3913</v>
      </c>
      <c r="E314" s="494" t="s">
        <v>3913</v>
      </c>
    </row>
    <row r="315" spans="1:5" outlineLevel="1" x14ac:dyDescent="0.2">
      <c r="A315" s="491"/>
      <c r="B315" s="994"/>
      <c r="C315" s="492" t="s">
        <v>4234</v>
      </c>
      <c r="D315" s="493" t="s">
        <v>3913</v>
      </c>
      <c r="E315" s="494" t="s">
        <v>3913</v>
      </c>
    </row>
    <row r="316" spans="1:5" ht="24" outlineLevel="1" x14ac:dyDescent="0.2">
      <c r="A316" s="491"/>
      <c r="B316" s="994"/>
      <c r="C316" s="492" t="s">
        <v>4235</v>
      </c>
      <c r="D316" s="493" t="s">
        <v>4032</v>
      </c>
      <c r="E316" s="494">
        <v>688.9</v>
      </c>
    </row>
    <row r="317" spans="1:5" outlineLevel="1" x14ac:dyDescent="0.2">
      <c r="A317" s="491"/>
      <c r="B317" s="994"/>
      <c r="C317" s="492" t="s">
        <v>4236</v>
      </c>
      <c r="D317" s="493" t="s">
        <v>3913</v>
      </c>
      <c r="E317" s="494" t="s">
        <v>3913</v>
      </c>
    </row>
    <row r="318" spans="1:5" outlineLevel="1" x14ac:dyDescent="0.2">
      <c r="A318" s="491"/>
      <c r="B318" s="994"/>
      <c r="C318" s="492" t="s">
        <v>4237</v>
      </c>
      <c r="D318" s="493" t="s">
        <v>3913</v>
      </c>
      <c r="E318" s="494" t="s">
        <v>3913</v>
      </c>
    </row>
    <row r="319" spans="1:5" outlineLevel="1" x14ac:dyDescent="0.2">
      <c r="A319" s="491"/>
      <c r="B319" s="994"/>
      <c r="C319" s="492" t="s">
        <v>4239</v>
      </c>
      <c r="D319" s="493" t="s">
        <v>3913</v>
      </c>
      <c r="E319" s="494" t="s">
        <v>3913</v>
      </c>
    </row>
    <row r="320" spans="1:5" ht="24" outlineLevel="1" x14ac:dyDescent="0.2">
      <c r="A320" s="491"/>
      <c r="B320" s="994"/>
      <c r="C320" s="492" t="s">
        <v>3983</v>
      </c>
      <c r="D320" s="493" t="s">
        <v>4240</v>
      </c>
      <c r="E320" s="494">
        <v>430.56</v>
      </c>
    </row>
    <row r="321" spans="1:5" outlineLevel="1" x14ac:dyDescent="0.2">
      <c r="A321" s="491"/>
      <c r="B321" s="994"/>
      <c r="C321" s="492" t="s">
        <v>3985</v>
      </c>
      <c r="D321" s="493" t="s">
        <v>4251</v>
      </c>
      <c r="E321" s="494">
        <v>861.12</v>
      </c>
    </row>
    <row r="322" spans="1:5" ht="48" outlineLevel="1" x14ac:dyDescent="0.2">
      <c r="A322" s="491"/>
      <c r="B322" s="994"/>
      <c r="C322" s="492" t="s">
        <v>4241</v>
      </c>
      <c r="D322" s="493" t="s">
        <v>4242</v>
      </c>
      <c r="E322" s="494" t="s">
        <v>4467</v>
      </c>
    </row>
    <row r="323" spans="1:5" ht="48" outlineLevel="1" x14ac:dyDescent="0.2">
      <c r="A323" s="491"/>
      <c r="B323" s="994"/>
      <c r="C323" s="492" t="s">
        <v>4244</v>
      </c>
      <c r="D323" s="493" t="s">
        <v>4468</v>
      </c>
      <c r="E323" s="494" t="s">
        <v>4469</v>
      </c>
    </row>
    <row r="324" spans="1:5" ht="48" outlineLevel="1" x14ac:dyDescent="0.2">
      <c r="A324" s="491"/>
      <c r="B324" s="994"/>
      <c r="C324" s="492" t="s">
        <v>4247</v>
      </c>
      <c r="D324" s="493" t="s">
        <v>4248</v>
      </c>
      <c r="E324" s="494">
        <v>129.16999999999999</v>
      </c>
    </row>
    <row r="325" spans="1:5" ht="48" outlineLevel="1" x14ac:dyDescent="0.2">
      <c r="A325" s="491"/>
      <c r="B325" s="994"/>
      <c r="C325" s="492" t="s">
        <v>4249</v>
      </c>
      <c r="D325" s="493" t="s">
        <v>4030</v>
      </c>
      <c r="E325" s="494">
        <v>215.28</v>
      </c>
    </row>
    <row r="326" spans="1:5" ht="48" outlineLevel="1" x14ac:dyDescent="0.2">
      <c r="A326" s="491"/>
      <c r="B326" s="994"/>
      <c r="C326" s="492" t="s">
        <v>4250</v>
      </c>
      <c r="D326" s="493" t="s">
        <v>4470</v>
      </c>
      <c r="E326" s="494" t="s">
        <v>4471</v>
      </c>
    </row>
    <row r="327" spans="1:5" ht="48" outlineLevel="1" x14ac:dyDescent="0.2">
      <c r="A327" s="491"/>
      <c r="B327" s="994"/>
      <c r="C327" s="492" t="s">
        <v>4252</v>
      </c>
      <c r="D327" s="493" t="s">
        <v>4472</v>
      </c>
      <c r="E327" s="494">
        <v>473.62</v>
      </c>
    </row>
    <row r="328" spans="1:5" ht="48" outlineLevel="1" x14ac:dyDescent="0.2">
      <c r="A328" s="491"/>
      <c r="B328" s="994"/>
      <c r="C328" s="492" t="s">
        <v>4253</v>
      </c>
      <c r="D328" s="493" t="s">
        <v>4030</v>
      </c>
      <c r="E328" s="494">
        <v>215.28</v>
      </c>
    </row>
    <row r="329" spans="1:5" outlineLevel="1" x14ac:dyDescent="0.2">
      <c r="A329" s="491"/>
      <c r="B329" s="994"/>
      <c r="C329" s="492" t="s">
        <v>3987</v>
      </c>
      <c r="D329" s="493" t="s">
        <v>4034</v>
      </c>
      <c r="E329" s="494"/>
    </row>
    <row r="330" spans="1:5" ht="38.25" x14ac:dyDescent="0.2">
      <c r="A330" s="487">
        <v>40</v>
      </c>
      <c r="B330" s="993" t="s">
        <v>4254</v>
      </c>
      <c r="C330" s="488" t="s">
        <v>4229</v>
      </c>
      <c r="D330" s="489" t="s">
        <v>4473</v>
      </c>
      <c r="E330" s="490" t="s">
        <v>4474</v>
      </c>
    </row>
    <row r="331" spans="1:5" ht="36" outlineLevel="1" x14ac:dyDescent="0.2">
      <c r="A331" s="491"/>
      <c r="B331" s="994"/>
      <c r="C331" s="492" t="s">
        <v>4465</v>
      </c>
      <c r="D331" s="493" t="s">
        <v>4466</v>
      </c>
      <c r="E331" s="494" t="s">
        <v>3913</v>
      </c>
    </row>
    <row r="332" spans="1:5" outlineLevel="1" x14ac:dyDescent="0.2">
      <c r="A332" s="491"/>
      <c r="B332" s="994"/>
      <c r="C332" s="492" t="s">
        <v>3966</v>
      </c>
      <c r="D332" s="493" t="s">
        <v>4359</v>
      </c>
      <c r="E332" s="494" t="s">
        <v>3913</v>
      </c>
    </row>
    <row r="333" spans="1:5" outlineLevel="1" x14ac:dyDescent="0.2">
      <c r="A333" s="491"/>
      <c r="B333" s="994"/>
      <c r="C333" s="492" t="s">
        <v>3972</v>
      </c>
      <c r="D333" s="493" t="s">
        <v>3913</v>
      </c>
      <c r="E333" s="494" t="s">
        <v>3913</v>
      </c>
    </row>
    <row r="334" spans="1:5" outlineLevel="1" x14ac:dyDescent="0.2">
      <c r="A334" s="491"/>
      <c r="B334" s="994"/>
      <c r="C334" s="492" t="s">
        <v>4234</v>
      </c>
      <c r="D334" s="493" t="s">
        <v>3913</v>
      </c>
      <c r="E334" s="494" t="s">
        <v>3913</v>
      </c>
    </row>
    <row r="335" spans="1:5" ht="24" outlineLevel="1" x14ac:dyDescent="0.2">
      <c r="A335" s="491"/>
      <c r="B335" s="994"/>
      <c r="C335" s="492" t="s">
        <v>4235</v>
      </c>
      <c r="D335" s="493" t="s">
        <v>4032</v>
      </c>
      <c r="E335" s="494" t="s">
        <v>4475</v>
      </c>
    </row>
    <row r="336" spans="1:5" outlineLevel="1" x14ac:dyDescent="0.2">
      <c r="A336" s="491"/>
      <c r="B336" s="994"/>
      <c r="C336" s="492" t="s">
        <v>4236</v>
      </c>
      <c r="D336" s="493" t="s">
        <v>3913</v>
      </c>
      <c r="E336" s="494" t="s">
        <v>3913</v>
      </c>
    </row>
    <row r="337" spans="1:5" outlineLevel="1" x14ac:dyDescent="0.2">
      <c r="A337" s="491"/>
      <c r="B337" s="994"/>
      <c r="C337" s="492" t="s">
        <v>4237</v>
      </c>
      <c r="D337" s="493" t="s">
        <v>3913</v>
      </c>
      <c r="E337" s="494" t="s">
        <v>3913</v>
      </c>
    </row>
    <row r="338" spans="1:5" outlineLevel="1" x14ac:dyDescent="0.2">
      <c r="A338" s="491"/>
      <c r="B338" s="994"/>
      <c r="C338" s="492" t="s">
        <v>4239</v>
      </c>
      <c r="D338" s="493" t="s">
        <v>3913</v>
      </c>
      <c r="E338" s="494" t="s">
        <v>3913</v>
      </c>
    </row>
    <row r="339" spans="1:5" ht="24" outlineLevel="1" x14ac:dyDescent="0.2">
      <c r="A339" s="491"/>
      <c r="B339" s="994"/>
      <c r="C339" s="492" t="s">
        <v>3983</v>
      </c>
      <c r="D339" s="493" t="s">
        <v>4240</v>
      </c>
      <c r="E339" s="494">
        <v>861.12</v>
      </c>
    </row>
    <row r="340" spans="1:5" outlineLevel="1" x14ac:dyDescent="0.2">
      <c r="A340" s="491"/>
      <c r="B340" s="994"/>
      <c r="C340" s="492" t="s">
        <v>3985</v>
      </c>
      <c r="D340" s="493" t="s">
        <v>4251</v>
      </c>
      <c r="E340" s="494" t="s">
        <v>4476</v>
      </c>
    </row>
    <row r="341" spans="1:5" ht="48" outlineLevel="1" x14ac:dyDescent="0.2">
      <c r="A341" s="491"/>
      <c r="B341" s="994"/>
      <c r="C341" s="492" t="s">
        <v>4241</v>
      </c>
      <c r="D341" s="493" t="s">
        <v>4242</v>
      </c>
      <c r="E341" s="494" t="s">
        <v>4477</v>
      </c>
    </row>
    <row r="342" spans="1:5" ht="48" outlineLevel="1" x14ac:dyDescent="0.2">
      <c r="A342" s="491"/>
      <c r="B342" s="994"/>
      <c r="C342" s="492" t="s">
        <v>4244</v>
      </c>
      <c r="D342" s="493" t="s">
        <v>4468</v>
      </c>
      <c r="E342" s="494" t="s">
        <v>4478</v>
      </c>
    </row>
    <row r="343" spans="1:5" ht="48" outlineLevel="1" x14ac:dyDescent="0.2">
      <c r="A343" s="491"/>
      <c r="B343" s="994"/>
      <c r="C343" s="492" t="s">
        <v>4247</v>
      </c>
      <c r="D343" s="493" t="s">
        <v>4248</v>
      </c>
      <c r="E343" s="494">
        <v>258.33999999999997</v>
      </c>
    </row>
    <row r="344" spans="1:5" ht="48" outlineLevel="1" x14ac:dyDescent="0.2">
      <c r="A344" s="491"/>
      <c r="B344" s="994"/>
      <c r="C344" s="492" t="s">
        <v>4249</v>
      </c>
      <c r="D344" s="493" t="s">
        <v>4030</v>
      </c>
      <c r="E344" s="494">
        <v>430.56</v>
      </c>
    </row>
    <row r="345" spans="1:5" ht="48" outlineLevel="1" x14ac:dyDescent="0.2">
      <c r="A345" s="491"/>
      <c r="B345" s="994"/>
      <c r="C345" s="492" t="s">
        <v>4250</v>
      </c>
      <c r="D345" s="493" t="s">
        <v>4470</v>
      </c>
      <c r="E345" s="494" t="s">
        <v>4479</v>
      </c>
    </row>
    <row r="346" spans="1:5" ht="48" outlineLevel="1" x14ac:dyDescent="0.2">
      <c r="A346" s="491"/>
      <c r="B346" s="994"/>
      <c r="C346" s="492" t="s">
        <v>4252</v>
      </c>
      <c r="D346" s="493" t="s">
        <v>4472</v>
      </c>
      <c r="E346" s="494">
        <v>947.23</v>
      </c>
    </row>
    <row r="347" spans="1:5" ht="48" outlineLevel="1" x14ac:dyDescent="0.2">
      <c r="A347" s="491"/>
      <c r="B347" s="994"/>
      <c r="C347" s="492" t="s">
        <v>4253</v>
      </c>
      <c r="D347" s="493" t="s">
        <v>4030</v>
      </c>
      <c r="E347" s="494">
        <v>430.56</v>
      </c>
    </row>
    <row r="348" spans="1:5" outlineLevel="1" x14ac:dyDescent="0.2">
      <c r="A348" s="491"/>
      <c r="B348" s="994"/>
      <c r="C348" s="492" t="s">
        <v>3987</v>
      </c>
      <c r="D348" s="493" t="s">
        <v>4034</v>
      </c>
      <c r="E348" s="494"/>
    </row>
    <row r="349" spans="1:5" ht="38.25" x14ac:dyDescent="0.2">
      <c r="A349" s="487">
        <v>41</v>
      </c>
      <c r="B349" s="993" t="s">
        <v>4480</v>
      </c>
      <c r="C349" s="488" t="s">
        <v>4262</v>
      </c>
      <c r="D349" s="489" t="s">
        <v>4481</v>
      </c>
      <c r="E349" s="490" t="s">
        <v>4482</v>
      </c>
    </row>
    <row r="350" spans="1:5" ht="36" outlineLevel="1" x14ac:dyDescent="0.2">
      <c r="A350" s="491"/>
      <c r="B350" s="994"/>
      <c r="C350" s="492" t="s">
        <v>4483</v>
      </c>
      <c r="D350" s="493" t="s">
        <v>4484</v>
      </c>
      <c r="E350" s="494" t="s">
        <v>3913</v>
      </c>
    </row>
    <row r="351" spans="1:5" outlineLevel="1" x14ac:dyDescent="0.2">
      <c r="A351" s="491"/>
      <c r="B351" s="994"/>
      <c r="C351" s="492" t="s">
        <v>3966</v>
      </c>
      <c r="D351" s="493" t="s">
        <v>4267</v>
      </c>
      <c r="E351" s="494" t="s">
        <v>3913</v>
      </c>
    </row>
    <row r="352" spans="1:5" outlineLevel="1" x14ac:dyDescent="0.2">
      <c r="A352" s="491"/>
      <c r="B352" s="994"/>
      <c r="C352" s="492" t="s">
        <v>3972</v>
      </c>
      <c r="D352" s="493" t="s">
        <v>3913</v>
      </c>
      <c r="E352" s="494" t="s">
        <v>3913</v>
      </c>
    </row>
    <row r="353" spans="1:5" ht="24" outlineLevel="1" x14ac:dyDescent="0.2">
      <c r="A353" s="491"/>
      <c r="B353" s="994"/>
      <c r="C353" s="492" t="s">
        <v>3974</v>
      </c>
      <c r="D353" s="493" t="s">
        <v>3973</v>
      </c>
      <c r="E353" s="494">
        <v>763.8</v>
      </c>
    </row>
    <row r="354" spans="1:5" outlineLevel="1" x14ac:dyDescent="0.2">
      <c r="A354" s="491"/>
      <c r="B354" s="994"/>
      <c r="C354" s="492" t="s">
        <v>4268</v>
      </c>
      <c r="D354" s="493" t="s">
        <v>3984</v>
      </c>
      <c r="E354" s="494" t="s">
        <v>4485</v>
      </c>
    </row>
    <row r="355" spans="1:5" ht="24" outlineLevel="1" x14ac:dyDescent="0.2">
      <c r="A355" s="491"/>
      <c r="B355" s="994"/>
      <c r="C355" s="492" t="s">
        <v>3975</v>
      </c>
      <c r="D355" s="493" t="s">
        <v>4486</v>
      </c>
      <c r="E355" s="494" t="s">
        <v>4487</v>
      </c>
    </row>
    <row r="356" spans="1:5" ht="48" outlineLevel="1" x14ac:dyDescent="0.2">
      <c r="A356" s="491"/>
      <c r="B356" s="994"/>
      <c r="C356" s="492" t="s">
        <v>4272</v>
      </c>
      <c r="D356" s="493" t="s">
        <v>3981</v>
      </c>
      <c r="E356" s="494" t="s">
        <v>4488</v>
      </c>
    </row>
    <row r="357" spans="1:5" ht="48" outlineLevel="1" x14ac:dyDescent="0.2">
      <c r="A357" s="491"/>
      <c r="B357" s="994"/>
      <c r="C357" s="492" t="s">
        <v>4275</v>
      </c>
      <c r="D357" s="493" t="s">
        <v>3979</v>
      </c>
      <c r="E357" s="494" t="s">
        <v>4489</v>
      </c>
    </row>
    <row r="358" spans="1:5" ht="48" outlineLevel="1" x14ac:dyDescent="0.2">
      <c r="A358" s="491"/>
      <c r="B358" s="994"/>
      <c r="C358" s="492" t="s">
        <v>4276</v>
      </c>
      <c r="D358" s="493" t="s">
        <v>3979</v>
      </c>
      <c r="E358" s="494" t="s">
        <v>4489</v>
      </c>
    </row>
    <row r="359" spans="1:5" ht="48" outlineLevel="1" x14ac:dyDescent="0.2">
      <c r="A359" s="491"/>
      <c r="B359" s="994"/>
      <c r="C359" s="492" t="s">
        <v>4277</v>
      </c>
      <c r="D359" s="493" t="s">
        <v>4273</v>
      </c>
      <c r="E359" s="494" t="s">
        <v>4490</v>
      </c>
    </row>
    <row r="360" spans="1:5" ht="36" outlineLevel="1" x14ac:dyDescent="0.2">
      <c r="A360" s="491"/>
      <c r="B360" s="994"/>
      <c r="C360" s="492" t="s">
        <v>4279</v>
      </c>
      <c r="D360" s="493" t="s">
        <v>3973</v>
      </c>
      <c r="E360" s="494">
        <v>763.8</v>
      </c>
    </row>
    <row r="361" spans="1:5" ht="48" outlineLevel="1" x14ac:dyDescent="0.2">
      <c r="A361" s="491"/>
      <c r="B361" s="994"/>
      <c r="C361" s="492" t="s">
        <v>4280</v>
      </c>
      <c r="D361" s="493" t="s">
        <v>4238</v>
      </c>
      <c r="E361" s="494">
        <v>381.9</v>
      </c>
    </row>
    <row r="362" spans="1:5" ht="48" outlineLevel="1" x14ac:dyDescent="0.2">
      <c r="A362" s="491"/>
      <c r="B362" s="994"/>
      <c r="C362" s="492" t="s">
        <v>4281</v>
      </c>
      <c r="D362" s="493" t="s">
        <v>4196</v>
      </c>
      <c r="E362" s="494" t="s">
        <v>4491</v>
      </c>
    </row>
    <row r="363" spans="1:5" outlineLevel="1" x14ac:dyDescent="0.2">
      <c r="A363" s="491"/>
      <c r="B363" s="994"/>
      <c r="C363" s="492" t="s">
        <v>4236</v>
      </c>
      <c r="D363" s="493" t="s">
        <v>3913</v>
      </c>
      <c r="E363" s="494" t="s">
        <v>3913</v>
      </c>
    </row>
    <row r="364" spans="1:5" outlineLevel="1" x14ac:dyDescent="0.2">
      <c r="A364" s="491"/>
      <c r="B364" s="994"/>
      <c r="C364" s="492" t="s">
        <v>4239</v>
      </c>
      <c r="D364" s="493" t="s">
        <v>3913</v>
      </c>
      <c r="E364" s="494" t="s">
        <v>3913</v>
      </c>
    </row>
    <row r="365" spans="1:5" ht="24" outlineLevel="1" x14ac:dyDescent="0.2">
      <c r="A365" s="491"/>
      <c r="B365" s="994"/>
      <c r="C365" s="492" t="s">
        <v>3983</v>
      </c>
      <c r="D365" s="493" t="s">
        <v>3981</v>
      </c>
      <c r="E365" s="494" t="s">
        <v>4488</v>
      </c>
    </row>
    <row r="366" spans="1:5" outlineLevel="1" x14ac:dyDescent="0.2">
      <c r="A366" s="491"/>
      <c r="B366" s="994"/>
      <c r="C366" s="492" t="s">
        <v>4284</v>
      </c>
      <c r="D366" s="493" t="s">
        <v>4238</v>
      </c>
      <c r="E366" s="494">
        <v>381.9</v>
      </c>
    </row>
    <row r="367" spans="1:5" ht="60" outlineLevel="1" x14ac:dyDescent="0.2">
      <c r="A367" s="491"/>
      <c r="B367" s="994"/>
      <c r="C367" s="492" t="s">
        <v>4285</v>
      </c>
      <c r="D367" s="493" t="s">
        <v>4240</v>
      </c>
      <c r="E367" s="494" t="s">
        <v>4492</v>
      </c>
    </row>
    <row r="368" spans="1:5" outlineLevel="1" x14ac:dyDescent="0.2">
      <c r="A368" s="491"/>
      <c r="B368" s="994"/>
      <c r="C368" s="492" t="s">
        <v>3985</v>
      </c>
      <c r="D368" s="493" t="s">
        <v>4273</v>
      </c>
      <c r="E368" s="494" t="s">
        <v>4490</v>
      </c>
    </row>
    <row r="369" spans="1:5" outlineLevel="1" x14ac:dyDescent="0.2">
      <c r="A369" s="491"/>
      <c r="B369" s="994"/>
      <c r="C369" s="492" t="s">
        <v>3987</v>
      </c>
      <c r="D369" s="493" t="s">
        <v>4034</v>
      </c>
      <c r="E369" s="494"/>
    </row>
    <row r="370" spans="1:5" ht="21" customHeight="1" x14ac:dyDescent="0.2">
      <c r="A370" s="1000" t="s">
        <v>4286</v>
      </c>
      <c r="B370" s="1001"/>
      <c r="C370" s="1001"/>
      <c r="D370" s="1001"/>
      <c r="E370" s="1001"/>
    </row>
    <row r="371" spans="1:5" ht="38.25" x14ac:dyDescent="0.2">
      <c r="A371" s="487">
        <v>42</v>
      </c>
      <c r="B371" s="993" t="s">
        <v>4287</v>
      </c>
      <c r="C371" s="488" t="s">
        <v>4288</v>
      </c>
      <c r="D371" s="489" t="s">
        <v>4493</v>
      </c>
      <c r="E371" s="490" t="s">
        <v>4494</v>
      </c>
    </row>
    <row r="372" spans="1:5" ht="36" outlineLevel="1" x14ac:dyDescent="0.2">
      <c r="A372" s="491"/>
      <c r="B372" s="994"/>
      <c r="C372" s="492" t="s">
        <v>4465</v>
      </c>
      <c r="D372" s="493" t="s">
        <v>4495</v>
      </c>
      <c r="E372" s="494" t="s">
        <v>3913</v>
      </c>
    </row>
    <row r="373" spans="1:5" outlineLevel="1" x14ac:dyDescent="0.2">
      <c r="A373" s="491"/>
      <c r="B373" s="994"/>
      <c r="C373" s="492" t="s">
        <v>3966</v>
      </c>
      <c r="D373" s="493" t="s">
        <v>4359</v>
      </c>
      <c r="E373" s="494" t="s">
        <v>3913</v>
      </c>
    </row>
    <row r="374" spans="1:5" outlineLevel="1" x14ac:dyDescent="0.2">
      <c r="A374" s="491"/>
      <c r="B374" s="994"/>
      <c r="C374" s="492" t="s">
        <v>3972</v>
      </c>
      <c r="D374" s="493" t="s">
        <v>3913</v>
      </c>
      <c r="E374" s="494" t="s">
        <v>3913</v>
      </c>
    </row>
    <row r="375" spans="1:5" outlineLevel="1" x14ac:dyDescent="0.2">
      <c r="A375" s="491"/>
      <c r="B375" s="994"/>
      <c r="C375" s="492" t="s">
        <v>4234</v>
      </c>
      <c r="D375" s="493" t="s">
        <v>3913</v>
      </c>
      <c r="E375" s="494" t="s">
        <v>3913</v>
      </c>
    </row>
    <row r="376" spans="1:5" ht="24" outlineLevel="1" x14ac:dyDescent="0.2">
      <c r="A376" s="491"/>
      <c r="B376" s="994"/>
      <c r="C376" s="492" t="s">
        <v>4235</v>
      </c>
      <c r="D376" s="493" t="s">
        <v>4032</v>
      </c>
      <c r="E376" s="494" t="s">
        <v>4496</v>
      </c>
    </row>
    <row r="377" spans="1:5" outlineLevel="1" x14ac:dyDescent="0.2">
      <c r="A377" s="491"/>
      <c r="B377" s="994"/>
      <c r="C377" s="492" t="s">
        <v>4236</v>
      </c>
      <c r="D377" s="493" t="s">
        <v>3913</v>
      </c>
      <c r="E377" s="494" t="s">
        <v>3913</v>
      </c>
    </row>
    <row r="378" spans="1:5" outlineLevel="1" x14ac:dyDescent="0.2">
      <c r="A378" s="491"/>
      <c r="B378" s="994"/>
      <c r="C378" s="492" t="s">
        <v>4237</v>
      </c>
      <c r="D378" s="493" t="s">
        <v>3913</v>
      </c>
      <c r="E378" s="494" t="s">
        <v>3913</v>
      </c>
    </row>
    <row r="379" spans="1:5" outlineLevel="1" x14ac:dyDescent="0.2">
      <c r="A379" s="491"/>
      <c r="B379" s="994"/>
      <c r="C379" s="492" t="s">
        <v>4239</v>
      </c>
      <c r="D379" s="493" t="s">
        <v>3913</v>
      </c>
      <c r="E379" s="494" t="s">
        <v>3913</v>
      </c>
    </row>
    <row r="380" spans="1:5" ht="24" outlineLevel="1" x14ac:dyDescent="0.2">
      <c r="A380" s="491"/>
      <c r="B380" s="994"/>
      <c r="C380" s="492" t="s">
        <v>3983</v>
      </c>
      <c r="D380" s="493" t="s">
        <v>4240</v>
      </c>
      <c r="E380" s="494" t="s">
        <v>4497</v>
      </c>
    </row>
    <row r="381" spans="1:5" outlineLevel="1" x14ac:dyDescent="0.2">
      <c r="A381" s="491"/>
      <c r="B381" s="994"/>
      <c r="C381" s="492" t="s">
        <v>3985</v>
      </c>
      <c r="D381" s="493" t="s">
        <v>4251</v>
      </c>
      <c r="E381" s="494" t="s">
        <v>4498</v>
      </c>
    </row>
    <row r="382" spans="1:5" ht="48" outlineLevel="1" x14ac:dyDescent="0.2">
      <c r="A382" s="491"/>
      <c r="B382" s="994"/>
      <c r="C382" s="492" t="s">
        <v>4241</v>
      </c>
      <c r="D382" s="493" t="s">
        <v>4242</v>
      </c>
      <c r="E382" s="494" t="s">
        <v>4499</v>
      </c>
    </row>
    <row r="383" spans="1:5" ht="48" outlineLevel="1" x14ac:dyDescent="0.2">
      <c r="A383" s="491"/>
      <c r="B383" s="994"/>
      <c r="C383" s="492" t="s">
        <v>4244</v>
      </c>
      <c r="D383" s="493" t="s">
        <v>4468</v>
      </c>
      <c r="E383" s="494" t="s">
        <v>4500</v>
      </c>
    </row>
    <row r="384" spans="1:5" ht="48" outlineLevel="1" x14ac:dyDescent="0.2">
      <c r="A384" s="491"/>
      <c r="B384" s="994"/>
      <c r="C384" s="492" t="s">
        <v>4247</v>
      </c>
      <c r="D384" s="493" t="s">
        <v>4248</v>
      </c>
      <c r="E384" s="494">
        <v>688.82</v>
      </c>
    </row>
    <row r="385" spans="1:5" ht="48" outlineLevel="1" x14ac:dyDescent="0.2">
      <c r="A385" s="491"/>
      <c r="B385" s="994"/>
      <c r="C385" s="492" t="s">
        <v>4249</v>
      </c>
      <c r="D385" s="493" t="s">
        <v>4030</v>
      </c>
      <c r="E385" s="494" t="s">
        <v>4501</v>
      </c>
    </row>
    <row r="386" spans="1:5" ht="48" outlineLevel="1" x14ac:dyDescent="0.2">
      <c r="A386" s="491"/>
      <c r="B386" s="994"/>
      <c r="C386" s="492" t="s">
        <v>4250</v>
      </c>
      <c r="D386" s="493" t="s">
        <v>4470</v>
      </c>
      <c r="E386" s="494" t="s">
        <v>4502</v>
      </c>
    </row>
    <row r="387" spans="1:5" ht="48" outlineLevel="1" x14ac:dyDescent="0.2">
      <c r="A387" s="491"/>
      <c r="B387" s="994"/>
      <c r="C387" s="492" t="s">
        <v>4252</v>
      </c>
      <c r="D387" s="493" t="s">
        <v>4472</v>
      </c>
      <c r="E387" s="494" t="s">
        <v>4503</v>
      </c>
    </row>
    <row r="388" spans="1:5" ht="48" outlineLevel="1" x14ac:dyDescent="0.2">
      <c r="A388" s="491"/>
      <c r="B388" s="994"/>
      <c r="C388" s="492" t="s">
        <v>4253</v>
      </c>
      <c r="D388" s="493" t="s">
        <v>4030</v>
      </c>
      <c r="E388" s="494" t="s">
        <v>4501</v>
      </c>
    </row>
    <row r="389" spans="1:5" outlineLevel="1" x14ac:dyDescent="0.2">
      <c r="A389" s="491"/>
      <c r="B389" s="994"/>
      <c r="C389" s="492" t="s">
        <v>3987</v>
      </c>
      <c r="D389" s="493" t="s">
        <v>4034</v>
      </c>
      <c r="E389" s="494"/>
    </row>
    <row r="390" spans="1:5" ht="21" customHeight="1" x14ac:dyDescent="0.2">
      <c r="A390" s="1000" t="s">
        <v>4298</v>
      </c>
      <c r="B390" s="1001"/>
      <c r="C390" s="1001"/>
      <c r="D390" s="1001"/>
      <c r="E390" s="1001"/>
    </row>
    <row r="391" spans="1:5" ht="51" x14ac:dyDescent="0.2">
      <c r="A391" s="487">
        <v>43</v>
      </c>
      <c r="B391" s="993" t="s">
        <v>4504</v>
      </c>
      <c r="C391" s="488" t="s">
        <v>4300</v>
      </c>
      <c r="D391" s="489" t="s">
        <v>4505</v>
      </c>
      <c r="E391" s="490" t="s">
        <v>4506</v>
      </c>
    </row>
    <row r="392" spans="1:5" ht="60" outlineLevel="1" x14ac:dyDescent="0.2">
      <c r="A392" s="491"/>
      <c r="B392" s="994"/>
      <c r="C392" s="492" t="s">
        <v>4303</v>
      </c>
      <c r="D392" s="493" t="s">
        <v>4304</v>
      </c>
      <c r="E392" s="494" t="s">
        <v>3913</v>
      </c>
    </row>
    <row r="393" spans="1:5" outlineLevel="1" x14ac:dyDescent="0.2">
      <c r="A393" s="491"/>
      <c r="B393" s="994"/>
      <c r="C393" s="492" t="s">
        <v>3966</v>
      </c>
      <c r="D393" s="493" t="s">
        <v>4507</v>
      </c>
      <c r="E393" s="494" t="s">
        <v>3913</v>
      </c>
    </row>
    <row r="394" spans="1:5" outlineLevel="1" x14ac:dyDescent="0.2">
      <c r="A394" s="491"/>
      <c r="B394" s="994"/>
      <c r="C394" s="492" t="s">
        <v>3972</v>
      </c>
      <c r="D394" s="493" t="s">
        <v>3913</v>
      </c>
      <c r="E394" s="494" t="s">
        <v>3913</v>
      </c>
    </row>
    <row r="395" spans="1:5" ht="24" outlineLevel="1" x14ac:dyDescent="0.2">
      <c r="A395" s="491"/>
      <c r="B395" s="994"/>
      <c r="C395" s="492" t="s">
        <v>3974</v>
      </c>
      <c r="D395" s="493" t="s">
        <v>3913</v>
      </c>
      <c r="E395" s="494" t="s">
        <v>3913</v>
      </c>
    </row>
    <row r="396" spans="1:5" outlineLevel="1" x14ac:dyDescent="0.2">
      <c r="A396" s="491"/>
      <c r="B396" s="994"/>
      <c r="C396" s="492" t="s">
        <v>4268</v>
      </c>
      <c r="D396" s="493" t="s">
        <v>3984</v>
      </c>
      <c r="E396" s="494" t="s">
        <v>4508</v>
      </c>
    </row>
    <row r="397" spans="1:5" ht="24" outlineLevel="1" x14ac:dyDescent="0.2">
      <c r="A397" s="491"/>
      <c r="B397" s="994"/>
      <c r="C397" s="492" t="s">
        <v>3975</v>
      </c>
      <c r="D397" s="493" t="s">
        <v>4273</v>
      </c>
      <c r="E397" s="494" t="s">
        <v>4509</v>
      </c>
    </row>
    <row r="398" spans="1:5" ht="36" outlineLevel="1" x14ac:dyDescent="0.2">
      <c r="A398" s="491"/>
      <c r="B398" s="994"/>
      <c r="C398" s="492" t="s">
        <v>4310</v>
      </c>
      <c r="D398" s="493" t="s">
        <v>4510</v>
      </c>
      <c r="E398" s="494" t="s">
        <v>4511</v>
      </c>
    </row>
    <row r="399" spans="1:5" ht="48" outlineLevel="1" x14ac:dyDescent="0.2">
      <c r="A399" s="491"/>
      <c r="B399" s="994"/>
      <c r="C399" s="492" t="s">
        <v>4313</v>
      </c>
      <c r="D399" s="493" t="s">
        <v>4314</v>
      </c>
      <c r="E399" s="494" t="s">
        <v>4512</v>
      </c>
    </row>
    <row r="400" spans="1:5" outlineLevel="1" x14ac:dyDescent="0.2">
      <c r="A400" s="491"/>
      <c r="B400" s="994"/>
      <c r="C400" s="492" t="s">
        <v>4316</v>
      </c>
      <c r="D400" s="493" t="s">
        <v>3913</v>
      </c>
      <c r="E400" s="494" t="s">
        <v>3913</v>
      </c>
    </row>
    <row r="401" spans="1:5" outlineLevel="1" x14ac:dyDescent="0.2">
      <c r="A401" s="491"/>
      <c r="B401" s="994"/>
      <c r="C401" s="492" t="s">
        <v>3980</v>
      </c>
      <c r="D401" s="493" t="s">
        <v>3913</v>
      </c>
      <c r="E401" s="494" t="s">
        <v>3913</v>
      </c>
    </row>
    <row r="402" spans="1:5" ht="24" outlineLevel="1" x14ac:dyDescent="0.2">
      <c r="A402" s="491"/>
      <c r="B402" s="994"/>
      <c r="C402" s="492" t="s">
        <v>3983</v>
      </c>
      <c r="D402" s="493" t="s">
        <v>3973</v>
      </c>
      <c r="E402" s="494" t="s">
        <v>4513</v>
      </c>
    </row>
    <row r="403" spans="1:5" outlineLevel="1" x14ac:dyDescent="0.2">
      <c r="A403" s="491"/>
      <c r="B403" s="994"/>
      <c r="C403" s="492" t="s">
        <v>3985</v>
      </c>
      <c r="D403" s="493" t="s">
        <v>4273</v>
      </c>
      <c r="E403" s="494" t="s">
        <v>4509</v>
      </c>
    </row>
    <row r="404" spans="1:5" outlineLevel="1" x14ac:dyDescent="0.2">
      <c r="A404" s="491"/>
      <c r="B404" s="994"/>
      <c r="C404" s="492" t="s">
        <v>3987</v>
      </c>
      <c r="D404" s="493" t="s">
        <v>4034</v>
      </c>
      <c r="E404" s="494"/>
    </row>
    <row r="405" spans="1:5" ht="15" x14ac:dyDescent="0.2">
      <c r="A405" s="487"/>
      <c r="B405" s="1002"/>
      <c r="C405" s="1003"/>
      <c r="D405" s="1003"/>
      <c r="E405" s="495"/>
    </row>
    <row r="406" spans="1:5" ht="15" x14ac:dyDescent="0.2">
      <c r="A406" s="487"/>
      <c r="B406" s="1002" t="s">
        <v>3936</v>
      </c>
      <c r="C406" s="1003"/>
      <c r="D406" s="1003"/>
      <c r="E406" s="495"/>
    </row>
    <row r="407" spans="1:5" ht="15" x14ac:dyDescent="0.2">
      <c r="A407" s="487"/>
      <c r="B407" s="993" t="s">
        <v>4514</v>
      </c>
      <c r="C407" s="1004"/>
      <c r="D407" s="1004"/>
      <c r="E407" s="502">
        <v>1103911.8999999999</v>
      </c>
    </row>
    <row r="408" spans="1:5" ht="15" x14ac:dyDescent="0.2">
      <c r="A408" s="454"/>
      <c r="B408" s="1005" t="s">
        <v>4331</v>
      </c>
      <c r="C408" s="1006"/>
      <c r="D408" s="1006"/>
      <c r="E408" s="460">
        <f>E407</f>
        <v>1103911.8999999999</v>
      </c>
    </row>
    <row r="409" spans="1:5" ht="76.5" x14ac:dyDescent="0.2">
      <c r="A409" s="454"/>
      <c r="B409" s="455" t="s">
        <v>3939</v>
      </c>
      <c r="C409" s="459" t="s">
        <v>4332</v>
      </c>
      <c r="D409" s="456" t="s">
        <v>4333</v>
      </c>
      <c r="E409" s="457">
        <f>E408/1.19</f>
        <v>927657.06</v>
      </c>
    </row>
    <row r="410" spans="1:5" ht="38.25" x14ac:dyDescent="0.2">
      <c r="A410" s="454"/>
      <c r="B410" s="497" t="s">
        <v>4334</v>
      </c>
      <c r="C410" s="459" t="s">
        <v>3943</v>
      </c>
      <c r="D410" s="498" t="s">
        <v>4335</v>
      </c>
      <c r="E410" s="499">
        <f>E408*4.47</f>
        <v>4934486.1900000004</v>
      </c>
    </row>
    <row r="411" spans="1:5" ht="15" x14ac:dyDescent="0.25">
      <c r="A411" s="474"/>
      <c r="B411" s="500"/>
      <c r="C411" s="500"/>
      <c r="D411" s="500"/>
      <c r="E411" s="500"/>
    </row>
    <row r="412" spans="1:5" ht="15" x14ac:dyDescent="0.25">
      <c r="A412" s="474"/>
      <c r="B412" s="500"/>
      <c r="C412" s="500"/>
      <c r="D412" s="500"/>
      <c r="E412" s="500"/>
    </row>
    <row r="413" spans="1:5" ht="15" x14ac:dyDescent="0.25">
      <c r="A413" s="474" t="s">
        <v>4336</v>
      </c>
      <c r="B413" s="500"/>
      <c r="C413" s="500"/>
      <c r="D413" s="500"/>
      <c r="E413" s="500"/>
    </row>
    <row r="414" spans="1:5" ht="15" x14ac:dyDescent="0.25">
      <c r="A414" s="474" t="s">
        <v>3944</v>
      </c>
      <c r="B414" s="500"/>
      <c r="C414" s="500"/>
      <c r="D414" s="500"/>
      <c r="E414" s="500"/>
    </row>
    <row r="415" spans="1:5" ht="15" x14ac:dyDescent="0.25">
      <c r="A415" s="474" t="s">
        <v>4337</v>
      </c>
      <c r="B415" s="500"/>
      <c r="C415" s="500"/>
      <c r="D415" s="500"/>
      <c r="E415" s="500"/>
    </row>
    <row r="416" spans="1:5" ht="15" x14ac:dyDescent="0.25">
      <c r="A416" s="474" t="s">
        <v>3946</v>
      </c>
      <c r="B416" s="500"/>
      <c r="C416" s="500"/>
      <c r="D416" s="500"/>
      <c r="E416" s="500"/>
    </row>
    <row r="417" spans="1:1" x14ac:dyDescent="0.2">
      <c r="A417" s="501"/>
    </row>
  </sheetData>
  <mergeCells count="63">
    <mergeCell ref="B406:D406"/>
    <mergeCell ref="B407:D407"/>
    <mergeCell ref="B408:D408"/>
    <mergeCell ref="B349:B369"/>
    <mergeCell ref="A370:E370"/>
    <mergeCell ref="B371:B389"/>
    <mergeCell ref="A390:E390"/>
    <mergeCell ref="B391:B404"/>
    <mergeCell ref="B405:D405"/>
    <mergeCell ref="B330:B348"/>
    <mergeCell ref="A274:E274"/>
    <mergeCell ref="B275:B279"/>
    <mergeCell ref="B280:B285"/>
    <mergeCell ref="A286:E286"/>
    <mergeCell ref="B287:B291"/>
    <mergeCell ref="B292:B297"/>
    <mergeCell ref="A298:E298"/>
    <mergeCell ref="B299:B303"/>
    <mergeCell ref="B304:B309"/>
    <mergeCell ref="A310:E310"/>
    <mergeCell ref="B311:B329"/>
    <mergeCell ref="B268:B273"/>
    <mergeCell ref="B177:B189"/>
    <mergeCell ref="B190:B202"/>
    <mergeCell ref="B203:B215"/>
    <mergeCell ref="B216:B228"/>
    <mergeCell ref="B229:B241"/>
    <mergeCell ref="B242:B245"/>
    <mergeCell ref="B246:B248"/>
    <mergeCell ref="B249:B252"/>
    <mergeCell ref="B253:B261"/>
    <mergeCell ref="A262:E262"/>
    <mergeCell ref="B263:B267"/>
    <mergeCell ref="B164:B176"/>
    <mergeCell ref="B96:B98"/>
    <mergeCell ref="B99:B102"/>
    <mergeCell ref="B103:B105"/>
    <mergeCell ref="B106:B108"/>
    <mergeCell ref="B109:B111"/>
    <mergeCell ref="B112:B114"/>
    <mergeCell ref="B115:B123"/>
    <mergeCell ref="A124:E124"/>
    <mergeCell ref="B125:B137"/>
    <mergeCell ref="B138:B150"/>
    <mergeCell ref="B151:B163"/>
    <mergeCell ref="B80:B95"/>
    <mergeCell ref="A17:E17"/>
    <mergeCell ref="B18:B30"/>
    <mergeCell ref="B31:B33"/>
    <mergeCell ref="B34:B49"/>
    <mergeCell ref="B50:B52"/>
    <mergeCell ref="B53:B56"/>
    <mergeCell ref="B57:B59"/>
    <mergeCell ref="B60:B62"/>
    <mergeCell ref="B63:B65"/>
    <mergeCell ref="A66:E66"/>
    <mergeCell ref="B67:B79"/>
    <mergeCell ref="B11:E11"/>
    <mergeCell ref="A2:E2"/>
    <mergeCell ref="A3:D3"/>
    <mergeCell ref="A5:E5"/>
    <mergeCell ref="A6:D6"/>
    <mergeCell ref="B9:E9"/>
  </mergeCells>
  <pageMargins left="0.35433070866141736" right="0.23622047244094491" top="0.74803149606299213" bottom="0.74803149606299213" header="0.31496062992125984" footer="0.31496062992125984"/>
  <pageSetup paperSize="9" orientation="landscape" verticalDpi="4294967295" r:id="rId1"/>
  <headerFooter>
    <oddHeader>&amp;LГранд-СМЕТА</oddHeader>
    <oddFooter>&amp;R&amp;P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7"/>
  <sheetViews>
    <sheetView topLeftCell="A16" workbookViewId="0">
      <selection activeCell="G14" sqref="G14"/>
    </sheetView>
  </sheetViews>
  <sheetFormatPr defaultRowHeight="12.75" x14ac:dyDescent="0.2"/>
  <cols>
    <col min="1" max="1" width="4.7109375" style="504" customWidth="1"/>
    <col min="2" max="2" width="66.7109375" style="504" customWidth="1"/>
    <col min="3" max="3" width="16.85546875" style="504" customWidth="1"/>
    <col min="4" max="4" width="37.85546875" style="504" customWidth="1"/>
    <col min="5" max="16384" width="9.140625" style="504"/>
  </cols>
  <sheetData>
    <row r="1" spans="1:6" ht="15" customHeight="1" x14ac:dyDescent="0.25">
      <c r="A1" s="1010" t="s">
        <v>4515</v>
      </c>
      <c r="B1" s="1010"/>
      <c r="C1" s="1010"/>
      <c r="D1" s="1010"/>
      <c r="E1" s="503"/>
      <c r="F1" s="503"/>
    </row>
    <row r="2" spans="1:6" ht="30" customHeight="1" x14ac:dyDescent="0.25">
      <c r="A2" s="1011" t="s">
        <v>4516</v>
      </c>
      <c r="B2" s="1011"/>
      <c r="C2" s="1011"/>
      <c r="D2" s="1011"/>
      <c r="E2" s="503"/>
      <c r="F2" s="503"/>
    </row>
    <row r="3" spans="1:6" ht="15" customHeight="1" x14ac:dyDescent="0.25">
      <c r="A3" s="1012"/>
      <c r="B3" s="1012"/>
      <c r="C3" s="1012"/>
      <c r="D3" s="1012"/>
      <c r="E3" s="503"/>
      <c r="F3" s="503"/>
    </row>
    <row r="4" spans="1:6" ht="69" customHeight="1" x14ac:dyDescent="0.25">
      <c r="A4" s="1007" t="s">
        <v>4517</v>
      </c>
      <c r="B4" s="1008"/>
      <c r="C4" s="1013" t="s">
        <v>4518</v>
      </c>
      <c r="D4" s="1008"/>
      <c r="E4" s="503"/>
      <c r="F4" s="503"/>
    </row>
    <row r="5" spans="1:6" ht="33.6" customHeight="1" x14ac:dyDescent="0.25">
      <c r="A5" s="1007" t="s">
        <v>4519</v>
      </c>
      <c r="B5" s="1008"/>
      <c r="C5" s="1009" t="s">
        <v>4520</v>
      </c>
      <c r="D5" s="1008"/>
      <c r="E5" s="503"/>
      <c r="F5" s="503"/>
    </row>
    <row r="6" spans="1:6" ht="23.25" customHeight="1" x14ac:dyDescent="0.25">
      <c r="A6" s="1016" t="s">
        <v>4521</v>
      </c>
      <c r="B6" s="1008"/>
      <c r="C6" s="1009" t="s">
        <v>4522</v>
      </c>
      <c r="D6" s="1008"/>
      <c r="E6" s="503"/>
      <c r="F6" s="503"/>
    </row>
    <row r="7" spans="1:6" ht="19.5" customHeight="1" x14ac:dyDescent="0.25">
      <c r="A7" s="1007" t="s">
        <v>4523</v>
      </c>
      <c r="B7" s="1008"/>
      <c r="C7" s="1013" t="s">
        <v>4524</v>
      </c>
      <c r="D7" s="1008"/>
      <c r="E7" s="503"/>
      <c r="F7" s="503"/>
    </row>
    <row r="8" spans="1:6" ht="29.45" customHeight="1" x14ac:dyDescent="0.25">
      <c r="A8" s="1007" t="s">
        <v>4525</v>
      </c>
      <c r="B8" s="1008"/>
      <c r="C8" s="1013" t="s">
        <v>3954</v>
      </c>
      <c r="D8" s="1008"/>
      <c r="E8" s="503"/>
      <c r="F8" s="503"/>
    </row>
    <row r="9" spans="1:6" ht="15" customHeight="1" x14ac:dyDescent="0.25">
      <c r="A9" s="505"/>
      <c r="B9" s="506"/>
      <c r="C9" s="507"/>
      <c r="D9" s="506"/>
      <c r="E9" s="503"/>
      <c r="F9" s="503"/>
    </row>
    <row r="10" spans="1:6" ht="64.150000000000006" customHeight="1" x14ac:dyDescent="0.25">
      <c r="A10" s="508" t="s">
        <v>117</v>
      </c>
      <c r="B10" s="508" t="s">
        <v>4526</v>
      </c>
      <c r="C10" s="508" t="s">
        <v>4527</v>
      </c>
      <c r="D10" s="508" t="s">
        <v>4528</v>
      </c>
      <c r="E10" s="503"/>
      <c r="F10" s="503"/>
    </row>
    <row r="11" spans="1:6" s="514" customFormat="1" ht="39.6" customHeight="1" x14ac:dyDescent="0.25">
      <c r="A11" s="509">
        <v>1</v>
      </c>
      <c r="B11" s="510" t="s">
        <v>4529</v>
      </c>
      <c r="C11" s="511">
        <f xml:space="preserve">  1402901.44/1.02/4.35</f>
        <v>316182.43</v>
      </c>
      <c r="D11" s="512" t="s">
        <v>4530</v>
      </c>
      <c r="E11" s="513"/>
      <c r="F11" s="513"/>
    </row>
    <row r="12" spans="1:6" ht="31.15" customHeight="1" x14ac:dyDescent="0.25">
      <c r="A12" s="515">
        <v>2</v>
      </c>
      <c r="B12" s="516" t="s">
        <v>4531</v>
      </c>
      <c r="C12" s="517">
        <v>933169.23</v>
      </c>
      <c r="D12" s="518"/>
      <c r="E12" s="503"/>
      <c r="F12" s="503"/>
    </row>
    <row r="13" spans="1:6" ht="31.5" x14ac:dyDescent="0.25">
      <c r="A13" s="519">
        <v>3</v>
      </c>
      <c r="B13" s="520" t="s">
        <v>4532</v>
      </c>
      <c r="C13" s="521">
        <f>C11+C12</f>
        <v>1249351.6599999999</v>
      </c>
      <c r="D13" s="522" t="s">
        <v>4533</v>
      </c>
      <c r="E13" s="503"/>
      <c r="F13" s="503"/>
    </row>
    <row r="14" spans="1:6" s="528" customFormat="1" ht="31.5" x14ac:dyDescent="0.25">
      <c r="A14" s="523">
        <v>4</v>
      </c>
      <c r="B14" s="524" t="s">
        <v>4534</v>
      </c>
      <c r="C14" s="525">
        <v>0.12690000000000001</v>
      </c>
      <c r="D14" s="526" t="s">
        <v>4535</v>
      </c>
      <c r="E14" s="527"/>
      <c r="F14" s="527"/>
    </row>
    <row r="15" spans="1:6" s="528" customFormat="1" ht="31.5" x14ac:dyDescent="0.25">
      <c r="A15" s="523">
        <v>5</v>
      </c>
      <c r="B15" s="524" t="s">
        <v>4536</v>
      </c>
      <c r="C15" s="529">
        <f>C13*C14</f>
        <v>158542.73000000001</v>
      </c>
      <c r="D15" s="526"/>
      <c r="E15" s="527"/>
      <c r="F15" s="527"/>
    </row>
    <row r="16" spans="1:6" s="534" customFormat="1" ht="33.75" customHeight="1" x14ac:dyDescent="0.25">
      <c r="A16" s="530">
        <v>6</v>
      </c>
      <c r="B16" s="510" t="s">
        <v>4537</v>
      </c>
      <c r="C16" s="531">
        <f>C11/1.266</f>
        <v>249749.15</v>
      </c>
      <c r="D16" s="532" t="s">
        <v>4538</v>
      </c>
      <c r="E16" s="533"/>
      <c r="F16" s="533"/>
    </row>
    <row r="17" spans="1:6" s="534" customFormat="1" ht="33.75" customHeight="1" x14ac:dyDescent="0.25">
      <c r="A17" s="535">
        <v>7</v>
      </c>
      <c r="B17" s="536" t="s">
        <v>4539</v>
      </c>
      <c r="C17" s="537">
        <f>C12/1.19</f>
        <v>784175.82</v>
      </c>
      <c r="D17" s="538" t="s">
        <v>4540</v>
      </c>
      <c r="E17" s="533"/>
      <c r="F17" s="533"/>
    </row>
    <row r="18" spans="1:6" s="534" customFormat="1" ht="33.75" customHeight="1" x14ac:dyDescent="0.25">
      <c r="A18" s="535">
        <v>8</v>
      </c>
      <c r="B18" s="539" t="s">
        <v>4541</v>
      </c>
      <c r="C18" s="537">
        <f>C16+C17</f>
        <v>1033924.97</v>
      </c>
      <c r="D18" s="538"/>
      <c r="E18" s="533"/>
      <c r="F18" s="533"/>
    </row>
    <row r="19" spans="1:6" s="534" customFormat="1" ht="31.5" x14ac:dyDescent="0.25">
      <c r="A19" s="540">
        <v>9</v>
      </c>
      <c r="B19" s="541" t="s">
        <v>4542</v>
      </c>
      <c r="C19" s="542">
        <f>C18*C14</f>
        <v>131205.07999999999</v>
      </c>
      <c r="D19" s="543"/>
      <c r="E19" s="533"/>
      <c r="F19" s="533"/>
    </row>
    <row r="20" spans="1:6" s="534" customFormat="1" ht="142.5" customHeight="1" x14ac:dyDescent="0.25">
      <c r="A20" s="544">
        <v>10</v>
      </c>
      <c r="B20" s="545" t="s">
        <v>4543</v>
      </c>
      <c r="C20" s="546">
        <v>5.44</v>
      </c>
      <c r="D20" s="538" t="s">
        <v>4544</v>
      </c>
      <c r="E20" s="533"/>
      <c r="F20" s="533"/>
    </row>
    <row r="21" spans="1:6" s="534" customFormat="1" ht="42.75" customHeight="1" x14ac:dyDescent="0.25">
      <c r="A21" s="547">
        <v>11</v>
      </c>
      <c r="B21" s="541" t="s">
        <v>4545</v>
      </c>
      <c r="C21" s="542">
        <f>C15*C20</f>
        <v>862472.45</v>
      </c>
      <c r="D21" s="543"/>
      <c r="E21" s="533"/>
      <c r="F21" s="533"/>
    </row>
    <row r="22" spans="1:6" ht="15.75" x14ac:dyDescent="0.25">
      <c r="A22" s="503"/>
      <c r="B22" s="503"/>
      <c r="C22" s="503"/>
      <c r="D22" s="503"/>
      <c r="E22" s="503"/>
      <c r="F22" s="503"/>
    </row>
    <row r="23" spans="1:6" x14ac:dyDescent="0.2">
      <c r="A23" s="1014" t="s">
        <v>4546</v>
      </c>
      <c r="B23" s="1014"/>
      <c r="C23" s="1014"/>
      <c r="D23" s="1014"/>
      <c r="E23" s="1014"/>
    </row>
    <row r="24" spans="1:6" x14ac:dyDescent="0.2">
      <c r="A24" s="1015" t="s">
        <v>156</v>
      </c>
      <c r="B24" s="1015"/>
      <c r="C24" s="1015"/>
      <c r="D24" s="1015"/>
      <c r="E24" s="1015"/>
    </row>
    <row r="25" spans="1:6" x14ac:dyDescent="0.2">
      <c r="A25" s="548"/>
      <c r="B25" s="549"/>
      <c r="C25" s="550"/>
      <c r="D25" s="551"/>
      <c r="E25" s="552"/>
    </row>
    <row r="26" spans="1:6" x14ac:dyDescent="0.2">
      <c r="A26" s="1014" t="s">
        <v>4547</v>
      </c>
      <c r="B26" s="1014"/>
      <c r="C26" s="1014"/>
      <c r="D26" s="1014"/>
      <c r="E26" s="1014"/>
    </row>
    <row r="27" spans="1:6" x14ac:dyDescent="0.2">
      <c r="A27" s="1015" t="s">
        <v>156</v>
      </c>
      <c r="B27" s="1015"/>
      <c r="C27" s="1015"/>
      <c r="D27" s="1015"/>
      <c r="E27" s="1015"/>
    </row>
  </sheetData>
  <mergeCells count="17">
    <mergeCell ref="A23:E23"/>
    <mergeCell ref="A24:E24"/>
    <mergeCell ref="A26:E26"/>
    <mergeCell ref="A27:E27"/>
    <mergeCell ref="A6:B6"/>
    <mergeCell ref="C6:D6"/>
    <mergeCell ref="A7:B7"/>
    <mergeCell ref="C7:D7"/>
    <mergeCell ref="A8:B8"/>
    <mergeCell ref="C8:D8"/>
    <mergeCell ref="A5:B5"/>
    <mergeCell ref="C5:D5"/>
    <mergeCell ref="A1:D1"/>
    <mergeCell ref="A2:D2"/>
    <mergeCell ref="A3:D3"/>
    <mergeCell ref="A4:B4"/>
    <mergeCell ref="C4:D4"/>
  </mergeCells>
  <pageMargins left="0.78740157480314965" right="0.70866141732283472" top="1.0236220472440944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51"/>
  <sheetViews>
    <sheetView showGridLines="0" showZeros="0" view="pageBreakPreview" topLeftCell="A58" zoomScale="90" zoomScaleNormal="80" zoomScaleSheetLayoutView="90" workbookViewId="0">
      <selection activeCell="K116" sqref="K116"/>
    </sheetView>
  </sheetViews>
  <sheetFormatPr defaultRowHeight="12.75" x14ac:dyDescent="0.2"/>
  <cols>
    <col min="1" max="1" width="5.28515625" style="1" customWidth="1"/>
    <col min="2" max="2" width="16.5703125" style="1" customWidth="1"/>
    <col min="3" max="3" width="37.7109375" style="1" customWidth="1"/>
    <col min="4" max="8" width="16.7109375" style="1" customWidth="1"/>
    <col min="9" max="9" width="15" customWidth="1"/>
    <col min="10" max="10" width="13.85546875" style="2" customWidth="1"/>
    <col min="11" max="11" width="16.140625" customWidth="1"/>
    <col min="12" max="12" width="15" customWidth="1"/>
    <col min="13" max="13" width="14" customWidth="1"/>
    <col min="14" max="14" width="23.28515625" customWidth="1"/>
  </cols>
  <sheetData>
    <row r="1" spans="1:8" x14ac:dyDescent="0.2">
      <c r="H1" s="4" t="s">
        <v>13</v>
      </c>
    </row>
    <row r="2" spans="1:8" x14ac:dyDescent="0.2">
      <c r="A2" s="5"/>
      <c r="B2" s="6"/>
      <c r="C2" s="7"/>
      <c r="D2" s="8"/>
      <c r="E2" s="8"/>
      <c r="F2" s="8"/>
      <c r="G2" s="8"/>
      <c r="H2" s="4" t="s">
        <v>12</v>
      </c>
    </row>
    <row r="3" spans="1:8" ht="32.25" customHeight="1" x14ac:dyDescent="0.2">
      <c r="A3" s="5"/>
      <c r="B3" s="9" t="s">
        <v>0</v>
      </c>
      <c r="C3" s="784" t="s">
        <v>22</v>
      </c>
      <c r="D3" s="784"/>
      <c r="E3" s="784"/>
      <c r="F3" s="784"/>
      <c r="G3" s="784"/>
      <c r="H3" s="8"/>
    </row>
    <row r="4" spans="1:8" x14ac:dyDescent="0.2">
      <c r="A4" s="5"/>
      <c r="B4" s="6"/>
      <c r="C4" s="785" t="s">
        <v>1</v>
      </c>
      <c r="D4" s="785"/>
      <c r="E4" s="785"/>
      <c r="F4" s="785"/>
      <c r="G4" s="785"/>
      <c r="H4" s="8"/>
    </row>
    <row r="5" spans="1:8" x14ac:dyDescent="0.2">
      <c r="A5" s="5"/>
      <c r="B5" s="6" t="s">
        <v>14</v>
      </c>
      <c r="C5" s="10"/>
      <c r="D5" s="8"/>
      <c r="E5" s="11"/>
      <c r="F5" s="8"/>
      <c r="G5" s="8"/>
      <c r="H5" s="8"/>
    </row>
    <row r="6" spans="1:8" x14ac:dyDescent="0.2">
      <c r="A6" s="5"/>
      <c r="B6" s="6"/>
      <c r="C6" s="7"/>
      <c r="D6" s="8"/>
      <c r="E6" s="11"/>
      <c r="F6" s="8"/>
      <c r="G6" s="8"/>
      <c r="H6" s="8"/>
    </row>
    <row r="7" spans="1:8" ht="13.5" x14ac:dyDescent="0.2">
      <c r="A7" s="5"/>
      <c r="B7" s="12" t="s">
        <v>112</v>
      </c>
      <c r="C7" s="13"/>
      <c r="D7" s="14"/>
      <c r="E7" s="15"/>
      <c r="F7" s="14"/>
      <c r="G7" s="14"/>
      <c r="H7" s="8"/>
    </row>
    <row r="8" spans="1:8" ht="27.75" customHeight="1" x14ac:dyDescent="0.2">
      <c r="A8" s="5"/>
      <c r="B8" s="6"/>
      <c r="C8" s="786"/>
      <c r="D8" s="786"/>
      <c r="E8" s="786"/>
      <c r="F8" s="786"/>
      <c r="G8" s="786"/>
      <c r="H8" s="8"/>
    </row>
    <row r="9" spans="1:8" x14ac:dyDescent="0.2">
      <c r="A9" s="5"/>
      <c r="B9" s="6"/>
      <c r="C9" s="785" t="s">
        <v>2</v>
      </c>
      <c r="D9" s="785"/>
      <c r="E9" s="785"/>
      <c r="F9" s="785"/>
      <c r="G9" s="785"/>
      <c r="H9" s="8"/>
    </row>
    <row r="10" spans="1:8" x14ac:dyDescent="0.2">
      <c r="A10" s="5"/>
      <c r="B10" s="6"/>
      <c r="C10" s="7"/>
      <c r="D10" s="8"/>
      <c r="E10" s="11"/>
      <c r="F10" s="8"/>
      <c r="G10" s="8"/>
      <c r="H10" s="8"/>
    </row>
    <row r="11" spans="1:8" x14ac:dyDescent="0.2">
      <c r="A11" s="5"/>
      <c r="B11" s="6"/>
      <c r="C11" s="7"/>
      <c r="D11" s="16"/>
      <c r="E11" s="16"/>
      <c r="F11" s="16"/>
      <c r="G11" s="16"/>
      <c r="H11" s="8"/>
    </row>
    <row r="12" spans="1:8" x14ac:dyDescent="0.2">
      <c r="A12" s="5"/>
      <c r="B12" s="6"/>
      <c r="C12" s="7"/>
      <c r="D12" s="17" t="s">
        <v>101</v>
      </c>
      <c r="E12" s="16"/>
      <c r="F12" s="16"/>
      <c r="G12" s="8"/>
      <c r="H12" s="8"/>
    </row>
    <row r="13" spans="1:8" ht="27.75" customHeight="1" x14ac:dyDescent="0.2">
      <c r="A13" s="5"/>
      <c r="B13" s="6"/>
      <c r="C13" s="786" t="s">
        <v>23</v>
      </c>
      <c r="D13" s="786"/>
      <c r="E13" s="786"/>
      <c r="F13" s="786"/>
      <c r="G13" s="786"/>
      <c r="H13" s="8"/>
    </row>
    <row r="14" spans="1:8" x14ac:dyDescent="0.2">
      <c r="A14" s="5"/>
      <c r="B14" s="6"/>
      <c r="C14" s="783" t="s">
        <v>3</v>
      </c>
      <c r="D14" s="783"/>
      <c r="E14" s="783"/>
      <c r="F14" s="783"/>
      <c r="G14" s="783"/>
      <c r="H14" s="8"/>
    </row>
    <row r="15" spans="1:8" x14ac:dyDescent="0.2">
      <c r="A15" s="5"/>
      <c r="B15" s="6"/>
      <c r="C15" s="7"/>
      <c r="D15" s="16"/>
      <c r="E15" s="16"/>
      <c r="F15" s="16"/>
      <c r="G15" s="16"/>
      <c r="H15" s="8"/>
    </row>
    <row r="16" spans="1:8" x14ac:dyDescent="0.2">
      <c r="A16" s="5"/>
      <c r="B16" s="18" t="s">
        <v>107</v>
      </c>
      <c r="C16" s="7"/>
      <c r="D16" s="19"/>
      <c r="E16" s="8"/>
      <c r="F16" s="8"/>
      <c r="G16" s="8"/>
      <c r="H16" s="8"/>
    </row>
    <row r="17" spans="1:14" x14ac:dyDescent="0.2">
      <c r="A17" s="5"/>
      <c r="B17" s="6"/>
      <c r="C17" s="7"/>
      <c r="D17" s="19"/>
      <c r="E17" s="8"/>
      <c r="F17" s="8"/>
      <c r="G17" s="8"/>
      <c r="H17" s="8"/>
    </row>
    <row r="18" spans="1:14" x14ac:dyDescent="0.2">
      <c r="A18" s="5"/>
      <c r="B18" s="6"/>
      <c r="C18" s="7"/>
      <c r="D18" s="8"/>
      <c r="E18" s="8"/>
      <c r="F18" s="8"/>
      <c r="G18" s="8"/>
      <c r="H18" s="8"/>
    </row>
    <row r="19" spans="1:14" ht="36.75" customHeight="1" x14ac:dyDescent="0.2">
      <c r="A19" s="789" t="s">
        <v>4</v>
      </c>
      <c r="B19" s="790" t="s">
        <v>15</v>
      </c>
      <c r="C19" s="789" t="s">
        <v>16</v>
      </c>
      <c r="D19" s="791" t="s">
        <v>113</v>
      </c>
      <c r="E19" s="792"/>
      <c r="F19" s="792"/>
      <c r="G19" s="792"/>
      <c r="H19" s="793"/>
      <c r="I19" s="798" t="s">
        <v>4607</v>
      </c>
      <c r="J19" s="798"/>
      <c r="K19" s="798"/>
      <c r="L19" s="798"/>
      <c r="M19" s="798"/>
      <c r="N19" s="799" t="s">
        <v>4608</v>
      </c>
    </row>
    <row r="20" spans="1:14" ht="27.75" customHeight="1" x14ac:dyDescent="0.2">
      <c r="A20" s="789"/>
      <c r="B20" s="790"/>
      <c r="C20" s="789"/>
      <c r="D20" s="789" t="s">
        <v>17</v>
      </c>
      <c r="E20" s="789" t="s">
        <v>5</v>
      </c>
      <c r="F20" s="789" t="s">
        <v>18</v>
      </c>
      <c r="G20" s="789" t="s">
        <v>19</v>
      </c>
      <c r="H20" s="794" t="s">
        <v>20</v>
      </c>
      <c r="I20" s="800" t="s">
        <v>17</v>
      </c>
      <c r="J20" s="800" t="s">
        <v>5</v>
      </c>
      <c r="K20" s="800" t="s">
        <v>18</v>
      </c>
      <c r="L20" s="800" t="s">
        <v>19</v>
      </c>
      <c r="M20" s="801" t="s">
        <v>20</v>
      </c>
      <c r="N20" s="799"/>
    </row>
    <row r="21" spans="1:14" ht="27.75" customHeight="1" x14ac:dyDescent="0.2">
      <c r="A21" s="789"/>
      <c r="B21" s="790"/>
      <c r="C21" s="789"/>
      <c r="D21" s="789"/>
      <c r="E21" s="789"/>
      <c r="F21" s="789"/>
      <c r="G21" s="789"/>
      <c r="H21" s="795"/>
      <c r="I21" s="800"/>
      <c r="J21" s="800"/>
      <c r="K21" s="800"/>
      <c r="L21" s="800"/>
      <c r="M21" s="802"/>
      <c r="N21" s="799"/>
    </row>
    <row r="22" spans="1:14" ht="27.75" customHeight="1" x14ac:dyDescent="0.2">
      <c r="A22" s="789"/>
      <c r="B22" s="790"/>
      <c r="C22" s="789"/>
      <c r="D22" s="789"/>
      <c r="E22" s="789"/>
      <c r="F22" s="789"/>
      <c r="G22" s="789"/>
      <c r="H22" s="796"/>
      <c r="I22" s="800"/>
      <c r="J22" s="800"/>
      <c r="K22" s="800"/>
      <c r="L22" s="800"/>
      <c r="M22" s="803"/>
      <c r="N22" s="799"/>
    </row>
    <row r="23" spans="1:14" x14ac:dyDescent="0.2">
      <c r="A23" s="20">
        <v>1</v>
      </c>
      <c r="B23" s="20">
        <v>2</v>
      </c>
      <c r="C23" s="20">
        <v>3</v>
      </c>
      <c r="D23" s="20">
        <v>4</v>
      </c>
      <c r="E23" s="20">
        <v>5</v>
      </c>
      <c r="F23" s="20">
        <v>6</v>
      </c>
      <c r="G23" s="20">
        <v>7</v>
      </c>
      <c r="H23" s="20">
        <v>8</v>
      </c>
      <c r="I23" s="625"/>
      <c r="J23" s="626"/>
      <c r="K23" s="625"/>
      <c r="L23" s="625"/>
      <c r="M23" s="625"/>
      <c r="N23" s="625"/>
    </row>
    <row r="24" spans="1:14" ht="21" customHeight="1" x14ac:dyDescent="0.2">
      <c r="A24" s="787" t="s">
        <v>25</v>
      </c>
      <c r="B24" s="788"/>
      <c r="C24" s="788"/>
      <c r="D24" s="788"/>
      <c r="E24" s="788"/>
      <c r="F24" s="788"/>
      <c r="G24" s="788"/>
      <c r="H24" s="788"/>
      <c r="I24" s="625"/>
      <c r="J24" s="626"/>
      <c r="K24" s="625"/>
      <c r="L24" s="625"/>
      <c r="M24" s="625"/>
      <c r="N24" s="625"/>
    </row>
    <row r="25" spans="1:14" ht="25.5" x14ac:dyDescent="0.2">
      <c r="A25" s="21">
        <v>1</v>
      </c>
      <c r="B25" s="22" t="s">
        <v>26</v>
      </c>
      <c r="C25" s="23" t="s">
        <v>102</v>
      </c>
      <c r="D25" s="3"/>
      <c r="E25" s="3"/>
      <c r="F25" s="3"/>
      <c r="G25" s="3">
        <f>'01-01-01 ГРО'!M21</f>
        <v>59985.4</v>
      </c>
      <c r="H25" s="3">
        <f>SUM(D25:G25)</f>
        <v>59985.4</v>
      </c>
      <c r="I25" s="628"/>
      <c r="J25" s="629"/>
      <c r="K25" s="628"/>
      <c r="L25" s="628">
        <f>G25</f>
        <v>59985.4</v>
      </c>
      <c r="M25" s="630">
        <f>SUM(I25:L25)</f>
        <v>59985.4</v>
      </c>
      <c r="N25" s="625"/>
    </row>
    <row r="26" spans="1:14" ht="45" x14ac:dyDescent="0.25">
      <c r="A26" s="642">
        <v>2</v>
      </c>
      <c r="B26" s="643" t="s">
        <v>27</v>
      </c>
      <c r="C26" s="644" t="s">
        <v>28</v>
      </c>
      <c r="D26" s="645"/>
      <c r="E26" s="645"/>
      <c r="F26" s="645"/>
      <c r="G26" s="645">
        <f>'01-03-01 СТУ'!F16*0</f>
        <v>0</v>
      </c>
      <c r="H26" s="645">
        <f>SUM(D26:G26)</f>
        <v>0</v>
      </c>
      <c r="I26" s="646"/>
      <c r="J26" s="646"/>
      <c r="K26" s="646"/>
      <c r="L26" s="646">
        <f>G26</f>
        <v>0</v>
      </c>
      <c r="M26" s="647">
        <f>SUM(I26:L26)</f>
        <v>0</v>
      </c>
      <c r="N26" s="641" t="s">
        <v>4623</v>
      </c>
    </row>
    <row r="27" spans="1:14" x14ac:dyDescent="0.2">
      <c r="A27" s="21">
        <v>3</v>
      </c>
      <c r="B27" s="22" t="s">
        <v>29</v>
      </c>
      <c r="C27" s="23" t="s">
        <v>30</v>
      </c>
      <c r="D27" s="3">
        <f>'01-02-01 ПТ'!N487</f>
        <v>2327818</v>
      </c>
      <c r="E27" s="3"/>
      <c r="F27" s="3"/>
      <c r="G27" s="3"/>
      <c r="H27" s="3">
        <f>SUM(D27:G27)</f>
        <v>2327818</v>
      </c>
      <c r="I27" s="628">
        <f>D27*(1.031-3.1%*15%)</f>
        <v>2389156</v>
      </c>
      <c r="J27" s="629"/>
      <c r="K27" s="628"/>
      <c r="L27" s="628"/>
      <c r="M27" s="630">
        <f>SUM(I27:L27)</f>
        <v>2389156</v>
      </c>
      <c r="N27" s="625"/>
    </row>
    <row r="28" spans="1:14" ht="25.5" x14ac:dyDescent="0.2">
      <c r="A28" s="21"/>
      <c r="B28" s="22" t="s">
        <v>31</v>
      </c>
      <c r="C28" s="23" t="s">
        <v>32</v>
      </c>
      <c r="D28" s="3">
        <f>D25+D26+D27</f>
        <v>2327818</v>
      </c>
      <c r="E28" s="3">
        <f t="shared" ref="E28:G28" si="0">E25+E26+E27</f>
        <v>0</v>
      </c>
      <c r="F28" s="3">
        <f t="shared" si="0"/>
        <v>0</v>
      </c>
      <c r="G28" s="3">
        <f t="shared" si="0"/>
        <v>59985.4</v>
      </c>
      <c r="H28" s="3">
        <f>SUM(D28:G28)</f>
        <v>2387803.4</v>
      </c>
      <c r="I28" s="630">
        <f>I25+I26+I27</f>
        <v>2389156</v>
      </c>
      <c r="J28" s="630">
        <f t="shared" ref="J28:L28" si="1">J25+J26+J27</f>
        <v>0</v>
      </c>
      <c r="K28" s="630">
        <f t="shared" si="1"/>
        <v>0</v>
      </c>
      <c r="L28" s="630">
        <f t="shared" si="1"/>
        <v>59985.4</v>
      </c>
      <c r="M28" s="630">
        <f>SUM(I28:L28)</f>
        <v>2449141.4</v>
      </c>
      <c r="N28" s="625"/>
    </row>
    <row r="29" spans="1:14" ht="21" customHeight="1" x14ac:dyDescent="0.2">
      <c r="A29" s="787" t="s">
        <v>33</v>
      </c>
      <c r="B29" s="788"/>
      <c r="C29" s="788"/>
      <c r="D29" s="788"/>
      <c r="E29" s="788"/>
      <c r="F29" s="788"/>
      <c r="G29" s="788"/>
      <c r="H29" s="788"/>
      <c r="I29" s="628"/>
      <c r="J29" s="629"/>
      <c r="K29" s="628"/>
      <c r="L29" s="628"/>
      <c r="M29" s="631"/>
      <c r="N29" s="625"/>
    </row>
    <row r="30" spans="1:14" x14ac:dyDescent="0.2">
      <c r="A30" s="21">
        <v>4</v>
      </c>
      <c r="B30" s="22" t="s">
        <v>34</v>
      </c>
      <c r="C30" s="23" t="s">
        <v>35</v>
      </c>
      <c r="D30" s="3">
        <f>SUM(D31:D43)</f>
        <v>382318</v>
      </c>
      <c r="E30" s="3">
        <f t="shared" ref="E30:F30" si="2">SUM(E31:E43)</f>
        <v>255263</v>
      </c>
      <c r="F30" s="3">
        <f t="shared" si="2"/>
        <v>9822802</v>
      </c>
      <c r="G30" s="3"/>
      <c r="H30" s="3">
        <f>SUM(D30:G30)</f>
        <v>10460383</v>
      </c>
      <c r="I30" s="630">
        <f>SUM(I31:I43)</f>
        <v>392392.08</v>
      </c>
      <c r="J30" s="630">
        <f t="shared" ref="J30" si="3">SUM(J31:J43)</f>
        <v>261989.18</v>
      </c>
      <c r="K30" s="630">
        <f t="shared" ref="K30" si="4">SUM(K31:K43)</f>
        <v>9822802</v>
      </c>
      <c r="L30" s="630"/>
      <c r="M30" s="636">
        <f>SUM(I30:L30)</f>
        <v>10477183.26</v>
      </c>
      <c r="N30" s="625"/>
    </row>
    <row r="31" spans="1:14" s="244" customFormat="1" ht="25.5" x14ac:dyDescent="0.2">
      <c r="A31" s="239" t="s">
        <v>1428</v>
      </c>
      <c r="B31" s="240" t="s">
        <v>481</v>
      </c>
      <c r="C31" s="241" t="s">
        <v>482</v>
      </c>
      <c r="D31" s="242">
        <f>'02-01-01 КР'!N240</f>
        <v>153497</v>
      </c>
      <c r="E31" s="242"/>
      <c r="F31" s="242"/>
      <c r="G31" s="242"/>
      <c r="H31" s="243">
        <f t="shared" ref="H31:H98" si="5">SUM(D31:G31)</f>
        <v>153497</v>
      </c>
      <c r="I31" s="632">
        <f>D31*(1.031-3.1%*15%)</f>
        <v>157541.65</v>
      </c>
      <c r="J31" s="633"/>
      <c r="K31" s="632"/>
      <c r="L31" s="632"/>
      <c r="M31" s="637">
        <f t="shared" ref="M31:M63" si="6">SUM(I31:L31)</f>
        <v>157541.65</v>
      </c>
      <c r="N31" s="627"/>
    </row>
    <row r="32" spans="1:14" s="244" customFormat="1" x14ac:dyDescent="0.2">
      <c r="A32" s="239" t="s">
        <v>1429</v>
      </c>
      <c r="B32" s="240" t="s">
        <v>483</v>
      </c>
      <c r="C32" s="241" t="s">
        <v>484</v>
      </c>
      <c r="D32" s="242">
        <f>'02-01-02 АР'!N193</f>
        <v>228821</v>
      </c>
      <c r="E32" s="242">
        <f>'02-01-02 АР'!N200</f>
        <v>59720</v>
      </c>
      <c r="F32" s="242">
        <f>'02-01-02 АР'!N207</f>
        <v>2812517</v>
      </c>
      <c r="G32" s="242"/>
      <c r="H32" s="243">
        <f t="shared" si="5"/>
        <v>3101058</v>
      </c>
      <c r="I32" s="632">
        <f>D32*(1.031-3.1%*15%)</f>
        <v>234850.43</v>
      </c>
      <c r="J32" s="632">
        <f>E32*(1.031-3.1%*15%)</f>
        <v>61293.62</v>
      </c>
      <c r="K32" s="632">
        <f>F32</f>
        <v>2812517</v>
      </c>
      <c r="L32" s="632"/>
      <c r="M32" s="637">
        <f t="shared" si="6"/>
        <v>3108661.05</v>
      </c>
      <c r="N32" s="627"/>
    </row>
    <row r="33" spans="1:14" s="244" customFormat="1" x14ac:dyDescent="0.2">
      <c r="A33" s="239" t="s">
        <v>1430</v>
      </c>
      <c r="B33" s="240" t="s">
        <v>485</v>
      </c>
      <c r="C33" s="241" t="s">
        <v>486</v>
      </c>
      <c r="D33" s="242"/>
      <c r="E33" s="242">
        <f>'02-01-03 СОТ'!N255</f>
        <v>29130</v>
      </c>
      <c r="F33" s="242">
        <f>'02-01-03 СОТ'!N262</f>
        <v>366511</v>
      </c>
      <c r="G33" s="242"/>
      <c r="H33" s="243">
        <f t="shared" si="5"/>
        <v>395641</v>
      </c>
      <c r="I33" s="632"/>
      <c r="J33" s="632">
        <f t="shared" ref="J33:J43" si="7">E33*(1.031-3.1%*15%)</f>
        <v>29897.58</v>
      </c>
      <c r="K33" s="632">
        <f t="shared" ref="K33:K43" si="8">F33</f>
        <v>366511</v>
      </c>
      <c r="L33" s="632"/>
      <c r="M33" s="637">
        <f t="shared" si="6"/>
        <v>396408.58</v>
      </c>
      <c r="N33" s="627"/>
    </row>
    <row r="34" spans="1:14" s="244" customFormat="1" x14ac:dyDescent="0.2">
      <c r="A34" s="239" t="s">
        <v>1431</v>
      </c>
      <c r="B34" s="240" t="s">
        <v>487</v>
      </c>
      <c r="C34" s="241" t="s">
        <v>488</v>
      </c>
      <c r="D34" s="242"/>
      <c r="E34" s="242">
        <f>'02-01-04 СОТС'!N249</f>
        <v>19818</v>
      </c>
      <c r="F34" s="242">
        <f>'02-01-04 СОТС'!N256</f>
        <v>30193</v>
      </c>
      <c r="G34" s="242"/>
      <c r="H34" s="243">
        <f t="shared" si="5"/>
        <v>50011</v>
      </c>
      <c r="I34" s="632"/>
      <c r="J34" s="632">
        <f t="shared" si="7"/>
        <v>20340.2</v>
      </c>
      <c r="K34" s="632">
        <f t="shared" si="8"/>
        <v>30193</v>
      </c>
      <c r="L34" s="632"/>
      <c r="M34" s="637">
        <f t="shared" si="6"/>
        <v>50533.2</v>
      </c>
      <c r="N34" s="627"/>
    </row>
    <row r="35" spans="1:14" s="244" customFormat="1" x14ac:dyDescent="0.2">
      <c r="A35" s="239" t="s">
        <v>1432</v>
      </c>
      <c r="B35" s="240" t="s">
        <v>489</v>
      </c>
      <c r="C35" s="241" t="s">
        <v>490</v>
      </c>
      <c r="D35" s="242"/>
      <c r="E35" s="242">
        <f>'02-01-05 СКУД'!N160</f>
        <v>20845</v>
      </c>
      <c r="F35" s="242">
        <f>'02-01-05 СКУД'!N167</f>
        <v>16871</v>
      </c>
      <c r="G35" s="242"/>
      <c r="H35" s="243">
        <f t="shared" si="5"/>
        <v>37716</v>
      </c>
      <c r="I35" s="632"/>
      <c r="J35" s="632">
        <f t="shared" si="7"/>
        <v>21394.27</v>
      </c>
      <c r="K35" s="632">
        <f t="shared" si="8"/>
        <v>16871</v>
      </c>
      <c r="L35" s="632"/>
      <c r="M35" s="637">
        <f t="shared" si="6"/>
        <v>38265.269999999997</v>
      </c>
      <c r="N35" s="627"/>
    </row>
    <row r="36" spans="1:14" s="244" customFormat="1" x14ac:dyDescent="0.2">
      <c r="A36" s="239" t="s">
        <v>1433</v>
      </c>
      <c r="B36" s="240" t="s">
        <v>491</v>
      </c>
      <c r="C36" s="241" t="s">
        <v>492</v>
      </c>
      <c r="D36" s="242"/>
      <c r="E36" s="242">
        <f>'02-01-06 СКС'!N276</f>
        <v>51260</v>
      </c>
      <c r="F36" s="242">
        <f>'02-01-06 СКС'!N283</f>
        <v>602998</v>
      </c>
      <c r="G36" s="242"/>
      <c r="H36" s="243">
        <f t="shared" si="5"/>
        <v>654258</v>
      </c>
      <c r="I36" s="632"/>
      <c r="J36" s="632">
        <f t="shared" si="7"/>
        <v>52610.7</v>
      </c>
      <c r="K36" s="632">
        <f t="shared" si="8"/>
        <v>602998</v>
      </c>
      <c r="L36" s="632"/>
      <c r="M36" s="637">
        <f t="shared" si="6"/>
        <v>655608.69999999995</v>
      </c>
      <c r="N36" s="627"/>
    </row>
    <row r="37" spans="1:14" s="244" customFormat="1" x14ac:dyDescent="0.2">
      <c r="A37" s="239" t="s">
        <v>1434</v>
      </c>
      <c r="B37" s="240" t="s">
        <v>493</v>
      </c>
      <c r="C37" s="241" t="s">
        <v>494</v>
      </c>
      <c r="D37" s="242"/>
      <c r="E37" s="242">
        <f>'02-01-07 СТС'!N60</f>
        <v>1687</v>
      </c>
      <c r="F37" s="242">
        <f>'02-01-07 СТС'!N66</f>
        <v>7891</v>
      </c>
      <c r="G37" s="242"/>
      <c r="H37" s="243">
        <f t="shared" si="5"/>
        <v>9578</v>
      </c>
      <c r="I37" s="632"/>
      <c r="J37" s="632">
        <f t="shared" si="7"/>
        <v>1731.45</v>
      </c>
      <c r="K37" s="632">
        <f t="shared" si="8"/>
        <v>7891</v>
      </c>
      <c r="L37" s="632"/>
      <c r="M37" s="637">
        <f t="shared" si="6"/>
        <v>9622.4500000000007</v>
      </c>
      <c r="N37" s="627"/>
    </row>
    <row r="38" spans="1:14" s="244" customFormat="1" x14ac:dyDescent="0.2">
      <c r="A38" s="239" t="s">
        <v>1435</v>
      </c>
      <c r="B38" s="240" t="s">
        <v>495</v>
      </c>
      <c r="C38" s="241" t="s">
        <v>496</v>
      </c>
      <c r="D38" s="242"/>
      <c r="E38" s="242">
        <f>'02-01-08 СЧ'!N95</f>
        <v>7908</v>
      </c>
      <c r="F38" s="242">
        <f>'02-01-08 СЧ'!N102</f>
        <v>355036</v>
      </c>
      <c r="G38" s="242"/>
      <c r="H38" s="243">
        <f t="shared" si="5"/>
        <v>362944</v>
      </c>
      <c r="I38" s="632"/>
      <c r="J38" s="632">
        <f t="shared" si="7"/>
        <v>8116.38</v>
      </c>
      <c r="K38" s="632">
        <f t="shared" si="8"/>
        <v>355036</v>
      </c>
      <c r="L38" s="632"/>
      <c r="M38" s="637">
        <f t="shared" si="6"/>
        <v>363152.38</v>
      </c>
      <c r="N38" s="627"/>
    </row>
    <row r="39" spans="1:14" s="244" customFormat="1" x14ac:dyDescent="0.2">
      <c r="A39" s="239" t="s">
        <v>1436</v>
      </c>
      <c r="B39" s="240" t="s">
        <v>497</v>
      </c>
      <c r="C39" s="241" t="s">
        <v>498</v>
      </c>
      <c r="D39" s="242"/>
      <c r="E39" s="242">
        <f>'02-01-09 ППС'!N126</f>
        <v>12986</v>
      </c>
      <c r="F39" s="242">
        <f>'02-01-09 ППС'!N133</f>
        <v>4977835</v>
      </c>
      <c r="G39" s="242"/>
      <c r="H39" s="243">
        <f t="shared" si="5"/>
        <v>4990821</v>
      </c>
      <c r="I39" s="632"/>
      <c r="J39" s="632">
        <f t="shared" si="7"/>
        <v>13328.18</v>
      </c>
      <c r="K39" s="632">
        <f t="shared" si="8"/>
        <v>4977835</v>
      </c>
      <c r="L39" s="632"/>
      <c r="M39" s="637">
        <f t="shared" si="6"/>
        <v>4991163.18</v>
      </c>
      <c r="N39" s="627"/>
    </row>
    <row r="40" spans="1:14" s="244" customFormat="1" x14ac:dyDescent="0.2">
      <c r="A40" s="239" t="s">
        <v>1437</v>
      </c>
      <c r="B40" s="240" t="s">
        <v>499</v>
      </c>
      <c r="C40" s="241" t="s">
        <v>500</v>
      </c>
      <c r="D40" s="242"/>
      <c r="E40" s="242">
        <f>'02-01-10 СОДС'!N95</f>
        <v>8317</v>
      </c>
      <c r="F40" s="242">
        <f>'02-01-10 СОДС'!N102</f>
        <v>143140</v>
      </c>
      <c r="G40" s="242"/>
      <c r="H40" s="243">
        <f t="shared" si="5"/>
        <v>151457</v>
      </c>
      <c r="I40" s="632"/>
      <c r="J40" s="632">
        <f t="shared" si="7"/>
        <v>8536.15</v>
      </c>
      <c r="K40" s="632">
        <f t="shared" si="8"/>
        <v>143140</v>
      </c>
      <c r="L40" s="632"/>
      <c r="M40" s="637">
        <f t="shared" si="6"/>
        <v>151676.15</v>
      </c>
      <c r="N40" s="627"/>
    </row>
    <row r="41" spans="1:14" s="244" customFormat="1" ht="25.5" x14ac:dyDescent="0.2">
      <c r="A41" s="239" t="s">
        <v>1438</v>
      </c>
      <c r="B41" s="240" t="s">
        <v>501</v>
      </c>
      <c r="C41" s="241" t="s">
        <v>502</v>
      </c>
      <c r="D41" s="242"/>
      <c r="E41" s="242">
        <f>'02-01-11 АУПС'!N256</f>
        <v>24739</v>
      </c>
      <c r="F41" s="242">
        <f>'02-01-11 АУПС'!N263</f>
        <v>75041</v>
      </c>
      <c r="G41" s="242"/>
      <c r="H41" s="243">
        <f t="shared" si="5"/>
        <v>99780</v>
      </c>
      <c r="I41" s="632"/>
      <c r="J41" s="632">
        <f t="shared" si="7"/>
        <v>25390.87</v>
      </c>
      <c r="K41" s="632">
        <f t="shared" si="8"/>
        <v>75041</v>
      </c>
      <c r="L41" s="632"/>
      <c r="M41" s="637">
        <f t="shared" si="6"/>
        <v>100431.87</v>
      </c>
      <c r="N41" s="627"/>
    </row>
    <row r="42" spans="1:14" s="244" customFormat="1" x14ac:dyDescent="0.2">
      <c r="A42" s="239" t="s">
        <v>1439</v>
      </c>
      <c r="B42" s="240" t="s">
        <v>503</v>
      </c>
      <c r="C42" s="241" t="s">
        <v>504</v>
      </c>
      <c r="D42" s="242"/>
      <c r="E42" s="242">
        <f>'02-01-12 СГС'!N259</f>
        <v>14986</v>
      </c>
      <c r="F42" s="242">
        <f>'02-01-12 СГС'!N266</f>
        <v>430839</v>
      </c>
      <c r="G42" s="242"/>
      <c r="H42" s="243">
        <f t="shared" si="5"/>
        <v>445825</v>
      </c>
      <c r="I42" s="632"/>
      <c r="J42" s="632">
        <f t="shared" si="7"/>
        <v>15380.88</v>
      </c>
      <c r="K42" s="632">
        <f t="shared" si="8"/>
        <v>430839</v>
      </c>
      <c r="L42" s="632"/>
      <c r="M42" s="637">
        <f t="shared" si="6"/>
        <v>446219.88</v>
      </c>
      <c r="N42" s="627"/>
    </row>
    <row r="43" spans="1:14" s="244" customFormat="1" ht="25.5" x14ac:dyDescent="0.2">
      <c r="A43" s="239" t="s">
        <v>1440</v>
      </c>
      <c r="B43" s="240" t="s">
        <v>505</v>
      </c>
      <c r="C43" s="241" t="s">
        <v>506</v>
      </c>
      <c r="D43" s="242"/>
      <c r="E43" s="242">
        <f>'02-01-13 СОУЭ'!N118</f>
        <v>3867</v>
      </c>
      <c r="F43" s="242">
        <f>'02-01-13 СОУЭ'!N125</f>
        <v>3930</v>
      </c>
      <c r="G43" s="242"/>
      <c r="H43" s="243">
        <f t="shared" si="5"/>
        <v>7797</v>
      </c>
      <c r="I43" s="632"/>
      <c r="J43" s="632">
        <f t="shared" si="7"/>
        <v>3968.9</v>
      </c>
      <c r="K43" s="632">
        <f t="shared" si="8"/>
        <v>3930</v>
      </c>
      <c r="L43" s="632"/>
      <c r="M43" s="637">
        <f t="shared" si="6"/>
        <v>7898.9</v>
      </c>
      <c r="N43" s="627"/>
    </row>
    <row r="44" spans="1:14" x14ac:dyDescent="0.2">
      <c r="A44" s="21">
        <v>5</v>
      </c>
      <c r="B44" s="22" t="s">
        <v>36</v>
      </c>
      <c r="C44" s="23" t="s">
        <v>37</v>
      </c>
      <c r="D44" s="3">
        <f>SUM(D45:D57)</f>
        <v>630204</v>
      </c>
      <c r="E44" s="3">
        <f t="shared" ref="E44:F44" si="9">SUM(E45:E57)</f>
        <v>357770</v>
      </c>
      <c r="F44" s="3">
        <f t="shared" si="9"/>
        <v>9214372</v>
      </c>
      <c r="G44" s="3"/>
      <c r="H44" s="3">
        <f t="shared" si="5"/>
        <v>10202346</v>
      </c>
      <c r="I44" s="630">
        <f>SUM(I45:I57)</f>
        <v>646809.88</v>
      </c>
      <c r="J44" s="630">
        <f t="shared" ref="J44" si="10">SUM(J45:J57)</f>
        <v>367197.26</v>
      </c>
      <c r="K44" s="630">
        <f t="shared" ref="K44" si="11">SUM(K45:K57)</f>
        <v>9214372</v>
      </c>
      <c r="L44" s="630"/>
      <c r="M44" s="636">
        <f t="shared" si="6"/>
        <v>10228379.140000001</v>
      </c>
      <c r="N44" s="625"/>
    </row>
    <row r="45" spans="1:14" s="244" customFormat="1" x14ac:dyDescent="0.2">
      <c r="A45" s="239" t="s">
        <v>1843</v>
      </c>
      <c r="B45" s="288" t="s">
        <v>1443</v>
      </c>
      <c r="C45" s="289" t="s">
        <v>1444</v>
      </c>
      <c r="D45" s="290">
        <f>'02-02-01 КР'!N239</f>
        <v>233551</v>
      </c>
      <c r="E45" s="290"/>
      <c r="F45" s="290"/>
      <c r="G45" s="290"/>
      <c r="H45" s="243">
        <f t="shared" si="5"/>
        <v>233551</v>
      </c>
      <c r="I45" s="632">
        <f>D45*(1.031-3.1%*15%)</f>
        <v>239705.07</v>
      </c>
      <c r="J45" s="633"/>
      <c r="K45" s="632"/>
      <c r="L45" s="632"/>
      <c r="M45" s="637">
        <f t="shared" si="6"/>
        <v>239705.07</v>
      </c>
      <c r="N45" s="627"/>
    </row>
    <row r="46" spans="1:14" s="244" customFormat="1" x14ac:dyDescent="0.2">
      <c r="A46" s="239" t="s">
        <v>1844</v>
      </c>
      <c r="B46" s="288" t="s">
        <v>1445</v>
      </c>
      <c r="C46" s="289" t="s">
        <v>484</v>
      </c>
      <c r="D46" s="290">
        <f>'02-02-02 АР'!N197</f>
        <v>388937</v>
      </c>
      <c r="E46" s="290">
        <f>'02-02-02 АР'!N204</f>
        <v>119439</v>
      </c>
      <c r="F46" s="290">
        <f>'02-02-02 АР'!N211</f>
        <v>5578650</v>
      </c>
      <c r="G46" s="290"/>
      <c r="H46" s="243">
        <f t="shared" si="5"/>
        <v>6087026</v>
      </c>
      <c r="I46" s="632">
        <f>D46*(1.031-3.1%*15%)</f>
        <v>399185.49</v>
      </c>
      <c r="J46" s="632">
        <f t="shared" ref="J46:J61" si="12">E46*(1.031-3.1%*15%)</f>
        <v>122586.22</v>
      </c>
      <c r="K46" s="632">
        <f>F46</f>
        <v>5578650</v>
      </c>
      <c r="L46" s="632"/>
      <c r="M46" s="637">
        <f t="shared" si="6"/>
        <v>6100421.71</v>
      </c>
      <c r="N46" s="627"/>
    </row>
    <row r="47" spans="1:14" s="244" customFormat="1" x14ac:dyDescent="0.2">
      <c r="A47" s="239" t="s">
        <v>1845</v>
      </c>
      <c r="B47" s="288" t="s">
        <v>1446</v>
      </c>
      <c r="C47" s="289" t="s">
        <v>486</v>
      </c>
      <c r="D47" s="290"/>
      <c r="E47" s="290">
        <f>'02-02-03 СОТ'!N403</f>
        <v>44949</v>
      </c>
      <c r="F47" s="290">
        <f>'02-02-03 СОТ'!N410</f>
        <v>1885493</v>
      </c>
      <c r="G47" s="290"/>
      <c r="H47" s="243">
        <f t="shared" si="5"/>
        <v>1930442</v>
      </c>
      <c r="I47" s="632"/>
      <c r="J47" s="632">
        <f t="shared" si="12"/>
        <v>46133.41</v>
      </c>
      <c r="K47" s="632">
        <f t="shared" ref="K47:K49" si="13">F47</f>
        <v>1885493</v>
      </c>
      <c r="L47" s="632"/>
      <c r="M47" s="637">
        <f t="shared" si="6"/>
        <v>1931626.41</v>
      </c>
      <c r="N47" s="627"/>
    </row>
    <row r="48" spans="1:14" s="244" customFormat="1" x14ac:dyDescent="0.2">
      <c r="A48" s="239" t="s">
        <v>1846</v>
      </c>
      <c r="B48" s="288" t="s">
        <v>1447</v>
      </c>
      <c r="C48" s="289" t="s">
        <v>490</v>
      </c>
      <c r="D48" s="290"/>
      <c r="E48" s="290">
        <f>'02-02-04 СКУД'!N160</f>
        <v>24308</v>
      </c>
      <c r="F48" s="290">
        <f>'02-02-04 СКУД'!N167</f>
        <v>16871</v>
      </c>
      <c r="G48" s="290"/>
      <c r="H48" s="243">
        <f t="shared" si="5"/>
        <v>41179</v>
      </c>
      <c r="I48" s="632"/>
      <c r="J48" s="632">
        <f t="shared" si="12"/>
        <v>24948.52</v>
      </c>
      <c r="K48" s="632">
        <f t="shared" si="13"/>
        <v>16871</v>
      </c>
      <c r="L48" s="632"/>
      <c r="M48" s="637">
        <f t="shared" si="6"/>
        <v>41819.519999999997</v>
      </c>
      <c r="N48" s="627"/>
    </row>
    <row r="49" spans="1:14" s="244" customFormat="1" x14ac:dyDescent="0.2">
      <c r="A49" s="239" t="s">
        <v>1847</v>
      </c>
      <c r="B49" s="288" t="s">
        <v>1448</v>
      </c>
      <c r="C49" s="289" t="s">
        <v>488</v>
      </c>
      <c r="D49" s="290"/>
      <c r="E49" s="290">
        <f>'02-02-05 СОТС'!N259</f>
        <v>26443</v>
      </c>
      <c r="F49" s="290">
        <f>'02-02-05 СОТС'!N266</f>
        <v>44487</v>
      </c>
      <c r="G49" s="290"/>
      <c r="H49" s="243">
        <f t="shared" si="5"/>
        <v>70930</v>
      </c>
      <c r="I49" s="632"/>
      <c r="J49" s="632">
        <f t="shared" si="12"/>
        <v>27139.77</v>
      </c>
      <c r="K49" s="632">
        <f t="shared" si="13"/>
        <v>44487</v>
      </c>
      <c r="L49" s="632"/>
      <c r="M49" s="637">
        <f t="shared" si="6"/>
        <v>71626.77</v>
      </c>
      <c r="N49" s="627"/>
    </row>
    <row r="50" spans="1:14" s="244" customFormat="1" ht="25.5" x14ac:dyDescent="0.2">
      <c r="A50" s="239" t="s">
        <v>1848</v>
      </c>
      <c r="B50" s="288" t="s">
        <v>1449</v>
      </c>
      <c r="C50" s="289" t="s">
        <v>1450</v>
      </c>
      <c r="D50" s="290">
        <f>'02-02-06 ОВ'!N104</f>
        <v>7716</v>
      </c>
      <c r="E50" s="290"/>
      <c r="F50" s="290"/>
      <c r="G50" s="290"/>
      <c r="H50" s="243">
        <f t="shared" si="5"/>
        <v>7716</v>
      </c>
      <c r="I50" s="632">
        <f>D50*(1.031-3.1%*15%)</f>
        <v>7919.32</v>
      </c>
      <c r="J50" s="633"/>
      <c r="K50" s="632"/>
      <c r="L50" s="632"/>
      <c r="M50" s="637">
        <f t="shared" si="6"/>
        <v>7919.32</v>
      </c>
      <c r="N50" s="627"/>
    </row>
    <row r="51" spans="1:14" s="244" customFormat="1" x14ac:dyDescent="0.2">
      <c r="A51" s="239" t="s">
        <v>1849</v>
      </c>
      <c r="B51" s="288" t="s">
        <v>1451</v>
      </c>
      <c r="C51" s="289" t="s">
        <v>492</v>
      </c>
      <c r="D51" s="290"/>
      <c r="E51" s="290">
        <f>'02-02-07 СКС'!N279</f>
        <v>51260</v>
      </c>
      <c r="F51" s="290">
        <f>'02-02-07 СКС'!N286</f>
        <v>620582</v>
      </c>
      <c r="G51" s="290"/>
      <c r="H51" s="243">
        <f t="shared" si="5"/>
        <v>671842</v>
      </c>
      <c r="I51" s="632"/>
      <c r="J51" s="632">
        <f t="shared" si="12"/>
        <v>52610.7</v>
      </c>
      <c r="K51" s="632">
        <f>F51</f>
        <v>620582</v>
      </c>
      <c r="L51" s="632"/>
      <c r="M51" s="637">
        <f t="shared" si="6"/>
        <v>673192.7</v>
      </c>
      <c r="N51" s="627"/>
    </row>
    <row r="52" spans="1:14" s="244" customFormat="1" x14ac:dyDescent="0.2">
      <c r="A52" s="239" t="s">
        <v>1850</v>
      </c>
      <c r="B52" s="288" t="s">
        <v>1452</v>
      </c>
      <c r="C52" s="289" t="s">
        <v>494</v>
      </c>
      <c r="D52" s="290"/>
      <c r="E52" s="290">
        <f>'02-02-08 СТС'!N60</f>
        <v>1687</v>
      </c>
      <c r="F52" s="290">
        <f>'02-02-08 СТС'!N66</f>
        <v>7891</v>
      </c>
      <c r="G52" s="290"/>
      <c r="H52" s="243">
        <f t="shared" si="5"/>
        <v>9578</v>
      </c>
      <c r="I52" s="632"/>
      <c r="J52" s="632">
        <f t="shared" si="12"/>
        <v>1731.45</v>
      </c>
      <c r="K52" s="632">
        <f t="shared" ref="K52:K57" si="14">F52</f>
        <v>7891</v>
      </c>
      <c r="L52" s="632"/>
      <c r="M52" s="638">
        <f t="shared" si="6"/>
        <v>9622.4500000000007</v>
      </c>
      <c r="N52" s="627"/>
    </row>
    <row r="53" spans="1:14" s="244" customFormat="1" x14ac:dyDescent="0.2">
      <c r="A53" s="239" t="s">
        <v>1851</v>
      </c>
      <c r="B53" s="288" t="s">
        <v>1453</v>
      </c>
      <c r="C53" s="289" t="s">
        <v>496</v>
      </c>
      <c r="D53" s="290"/>
      <c r="E53" s="290">
        <f>'02-02-09 СЧ'!N95</f>
        <v>7908</v>
      </c>
      <c r="F53" s="290">
        <f>'02-02-09 СЧ'!N102</f>
        <v>355036</v>
      </c>
      <c r="G53" s="290"/>
      <c r="H53" s="243">
        <f t="shared" si="5"/>
        <v>362944</v>
      </c>
      <c r="I53" s="632"/>
      <c r="J53" s="632">
        <f t="shared" si="12"/>
        <v>8116.38</v>
      </c>
      <c r="K53" s="632">
        <f t="shared" si="14"/>
        <v>355036</v>
      </c>
      <c r="L53" s="632"/>
      <c r="M53" s="638">
        <f t="shared" si="6"/>
        <v>363152.38</v>
      </c>
      <c r="N53" s="627"/>
    </row>
    <row r="54" spans="1:14" s="244" customFormat="1" ht="25.5" x14ac:dyDescent="0.2">
      <c r="A54" s="239" t="s">
        <v>1852</v>
      </c>
      <c r="B54" s="288" t="s">
        <v>1454</v>
      </c>
      <c r="C54" s="289" t="s">
        <v>502</v>
      </c>
      <c r="D54" s="290"/>
      <c r="E54" s="290">
        <f>'02-02-10 АУПС'!N298</f>
        <v>33338</v>
      </c>
      <c r="F54" s="290">
        <f>'02-02-10 АУПС'!N305</f>
        <v>244228</v>
      </c>
      <c r="G54" s="290"/>
      <c r="H54" s="243">
        <f t="shared" si="5"/>
        <v>277566</v>
      </c>
      <c r="I54" s="632"/>
      <c r="J54" s="632">
        <f t="shared" si="12"/>
        <v>34216.46</v>
      </c>
      <c r="K54" s="632">
        <f t="shared" si="14"/>
        <v>244228</v>
      </c>
      <c r="L54" s="632"/>
      <c r="M54" s="638">
        <f t="shared" si="6"/>
        <v>278444.46000000002</v>
      </c>
      <c r="N54" s="627"/>
    </row>
    <row r="55" spans="1:14" s="244" customFormat="1" x14ac:dyDescent="0.2">
      <c r="A55" s="239" t="s">
        <v>1853</v>
      </c>
      <c r="B55" s="288" t="s">
        <v>1455</v>
      </c>
      <c r="C55" s="289" t="s">
        <v>504</v>
      </c>
      <c r="D55" s="290"/>
      <c r="E55" s="290">
        <f>'02-02-11 СГС'!N246</f>
        <v>13680</v>
      </c>
      <c r="F55" s="290">
        <f>'02-02-11 СГС'!N253</f>
        <v>430839</v>
      </c>
      <c r="G55" s="290"/>
      <c r="H55" s="243">
        <f t="shared" si="5"/>
        <v>444519</v>
      </c>
      <c r="I55" s="632"/>
      <c r="J55" s="632">
        <f t="shared" si="12"/>
        <v>14040.47</v>
      </c>
      <c r="K55" s="632">
        <f t="shared" si="14"/>
        <v>430839</v>
      </c>
      <c r="L55" s="632"/>
      <c r="M55" s="638">
        <f t="shared" si="6"/>
        <v>444879.47</v>
      </c>
      <c r="N55" s="627"/>
    </row>
    <row r="56" spans="1:14" s="244" customFormat="1" ht="25.5" x14ac:dyDescent="0.2">
      <c r="A56" s="239" t="s">
        <v>1854</v>
      </c>
      <c r="B56" s="288" t="s">
        <v>1456</v>
      </c>
      <c r="C56" s="289" t="s">
        <v>506</v>
      </c>
      <c r="D56" s="290"/>
      <c r="E56" s="290">
        <f>'02-02-12 СОУЭ'!N120</f>
        <v>8327</v>
      </c>
      <c r="F56" s="290">
        <f>'02-02-12 СОУЭ'!N127</f>
        <v>7860</v>
      </c>
      <c r="G56" s="290"/>
      <c r="H56" s="243">
        <f t="shared" si="5"/>
        <v>16187</v>
      </c>
      <c r="I56" s="632"/>
      <c r="J56" s="632">
        <f t="shared" si="12"/>
        <v>8546.42</v>
      </c>
      <c r="K56" s="632">
        <f t="shared" si="14"/>
        <v>7860</v>
      </c>
      <c r="L56" s="632"/>
      <c r="M56" s="638">
        <f t="shared" si="6"/>
        <v>16406.419999999998</v>
      </c>
      <c r="N56" s="627"/>
    </row>
    <row r="57" spans="1:14" s="244" customFormat="1" ht="25.5" x14ac:dyDescent="0.2">
      <c r="A57" s="239" t="s">
        <v>1855</v>
      </c>
      <c r="B57" s="288" t="s">
        <v>1457</v>
      </c>
      <c r="C57" s="289" t="s">
        <v>1458</v>
      </c>
      <c r="D57" s="290"/>
      <c r="E57" s="290">
        <f>'02-02-13 АУПП'!N235</f>
        <v>26431</v>
      </c>
      <c r="F57" s="290">
        <f>'02-02-13 АУПП'!N242</f>
        <v>22435</v>
      </c>
      <c r="G57" s="290"/>
      <c r="H57" s="243">
        <f t="shared" si="5"/>
        <v>48866</v>
      </c>
      <c r="I57" s="632"/>
      <c r="J57" s="632">
        <f t="shared" si="12"/>
        <v>27127.46</v>
      </c>
      <c r="K57" s="632">
        <f t="shared" si="14"/>
        <v>22435</v>
      </c>
      <c r="L57" s="632"/>
      <c r="M57" s="638">
        <f t="shared" si="6"/>
        <v>49562.46</v>
      </c>
      <c r="N57" s="627"/>
    </row>
    <row r="58" spans="1:14" x14ac:dyDescent="0.2">
      <c r="A58" s="21">
        <v>6</v>
      </c>
      <c r="B58" s="22" t="s">
        <v>38</v>
      </c>
      <c r="C58" s="23" t="s">
        <v>39</v>
      </c>
      <c r="D58" s="3">
        <f>SUM(D59:D61)</f>
        <v>12867939</v>
      </c>
      <c r="E58" s="3">
        <f t="shared" ref="E58:F58" si="15">SUM(E59:E61)</f>
        <v>2916798</v>
      </c>
      <c r="F58" s="3">
        <f t="shared" si="15"/>
        <v>3197304.97</v>
      </c>
      <c r="G58" s="3"/>
      <c r="H58" s="3">
        <f t="shared" si="5"/>
        <v>18982041.969999999</v>
      </c>
      <c r="I58" s="630">
        <f>SUM(I59:I61)</f>
        <v>13207009.189999999</v>
      </c>
      <c r="J58" s="630">
        <f t="shared" ref="J58" si="16">SUM(J59:J61)</f>
        <v>2993655.63</v>
      </c>
      <c r="K58" s="630">
        <f t="shared" ref="K58" si="17">SUM(K59:K61)</f>
        <v>3197304.97</v>
      </c>
      <c r="L58" s="628"/>
      <c r="M58" s="639">
        <f t="shared" si="6"/>
        <v>19397969.789999999</v>
      </c>
      <c r="N58" s="625"/>
    </row>
    <row r="59" spans="1:14" s="244" customFormat="1" x14ac:dyDescent="0.2">
      <c r="A59" s="294" t="s">
        <v>2882</v>
      </c>
      <c r="B59" s="288" t="s">
        <v>1858</v>
      </c>
      <c r="C59" s="289" t="s">
        <v>1444</v>
      </c>
      <c r="D59" s="290">
        <f>'02-03-01 КР'!N2082</f>
        <v>11191896</v>
      </c>
      <c r="E59" s="290">
        <f>'02-03-01 КР'!N2091</f>
        <v>3372</v>
      </c>
      <c r="F59" s="290"/>
      <c r="G59" s="290"/>
      <c r="H59" s="243">
        <f t="shared" si="5"/>
        <v>11195268</v>
      </c>
      <c r="I59" s="632">
        <f>D59*(1.031-3.1%*15%)</f>
        <v>11486802.460000001</v>
      </c>
      <c r="J59" s="632">
        <f t="shared" si="12"/>
        <v>3460.85</v>
      </c>
      <c r="K59" s="632"/>
      <c r="L59" s="632"/>
      <c r="M59" s="638">
        <f t="shared" si="6"/>
        <v>11490263.310000001</v>
      </c>
      <c r="N59" s="627"/>
    </row>
    <row r="60" spans="1:14" s="244" customFormat="1" x14ac:dyDescent="0.2">
      <c r="A60" s="294" t="s">
        <v>2883</v>
      </c>
      <c r="B60" s="288" t="s">
        <v>1859</v>
      </c>
      <c r="C60" s="289" t="s">
        <v>488</v>
      </c>
      <c r="D60" s="290"/>
      <c r="E60" s="290">
        <f>'02-03-02 СОТС'!N264</f>
        <v>269735</v>
      </c>
      <c r="F60" s="290">
        <f>'02-03-02 СОТС'!N271</f>
        <v>1068495</v>
      </c>
      <c r="G60" s="290"/>
      <c r="H60" s="243">
        <f t="shared" si="5"/>
        <v>1338230</v>
      </c>
      <c r="I60" s="632"/>
      <c r="J60" s="632">
        <f t="shared" si="12"/>
        <v>276842.52</v>
      </c>
      <c r="K60" s="632">
        <f>F60</f>
        <v>1068495</v>
      </c>
      <c r="L60" s="632"/>
      <c r="M60" s="638">
        <f t="shared" si="6"/>
        <v>1345337.52</v>
      </c>
      <c r="N60" s="627"/>
    </row>
    <row r="61" spans="1:14" s="244" customFormat="1" ht="102" x14ac:dyDescent="0.2">
      <c r="A61" s="294" t="s">
        <v>2884</v>
      </c>
      <c r="B61" s="288" t="s">
        <v>1860</v>
      </c>
      <c r="C61" s="289" t="s">
        <v>1861</v>
      </c>
      <c r="D61" s="290">
        <f>'02-03-03 ТХ'!N448</f>
        <v>1676043</v>
      </c>
      <c r="E61" s="290">
        <f>'02-03-03 ТХ'!N455</f>
        <v>2643691</v>
      </c>
      <c r="F61" s="648">
        <f>'02-03-03 ТХ'!N462/1.012*1.2%*70%</f>
        <v>2128809.9700000002</v>
      </c>
      <c r="G61" s="290"/>
      <c r="H61" s="243">
        <f t="shared" si="5"/>
        <v>6448543.9699999997</v>
      </c>
      <c r="I61" s="632">
        <f>D61*(1.031-3.1%*15%)</f>
        <v>1720206.73</v>
      </c>
      <c r="J61" s="632">
        <f t="shared" si="12"/>
        <v>2713352.26</v>
      </c>
      <c r="K61" s="632">
        <f>F61</f>
        <v>2128809.9700000002</v>
      </c>
      <c r="L61" s="632"/>
      <c r="M61" s="638">
        <f t="shared" si="6"/>
        <v>6562368.96</v>
      </c>
      <c r="N61" s="649" t="s">
        <v>4624</v>
      </c>
    </row>
    <row r="62" spans="1:14" ht="25.5" x14ac:dyDescent="0.2">
      <c r="A62" s="21">
        <v>7</v>
      </c>
      <c r="B62" s="22" t="s">
        <v>40</v>
      </c>
      <c r="C62" s="23" t="s">
        <v>41</v>
      </c>
      <c r="D62" s="3">
        <f>'02-04-01 ИЗ'!N127</f>
        <v>12131782</v>
      </c>
      <c r="E62" s="3"/>
      <c r="F62" s="3"/>
      <c r="G62" s="3"/>
      <c r="H62" s="3">
        <f t="shared" si="5"/>
        <v>12131782</v>
      </c>
      <c r="I62" s="628">
        <f>D62*(1.031-3.1%*15%)</f>
        <v>12451454.460000001</v>
      </c>
      <c r="J62" s="629"/>
      <c r="K62" s="628"/>
      <c r="L62" s="628"/>
      <c r="M62" s="639">
        <f t="shared" si="6"/>
        <v>12451454.460000001</v>
      </c>
      <c r="N62" s="625"/>
    </row>
    <row r="63" spans="1:14" ht="25.5" x14ac:dyDescent="0.2">
      <c r="A63" s="21"/>
      <c r="B63" s="22" t="s">
        <v>31</v>
      </c>
      <c r="C63" s="23" t="s">
        <v>42</v>
      </c>
      <c r="D63" s="3">
        <f>D30+D44+D58+D62</f>
        <v>26012243</v>
      </c>
      <c r="E63" s="3">
        <f>E30+E44+E58+E62</f>
        <v>3529831</v>
      </c>
      <c r="F63" s="3">
        <f>F30+F44+F58+F62</f>
        <v>22234478.969999999</v>
      </c>
      <c r="G63" s="3">
        <f>G30+G44+G58+G62</f>
        <v>0</v>
      </c>
      <c r="H63" s="3">
        <f t="shared" si="5"/>
        <v>51776552.969999999</v>
      </c>
      <c r="I63" s="630">
        <f>I30+I44+I58+I62</f>
        <v>26697665.609999999</v>
      </c>
      <c r="J63" s="630">
        <f>J30+J44+J58+J62</f>
        <v>3622842.07</v>
      </c>
      <c r="K63" s="630">
        <f>K30+K44+K58+K62</f>
        <v>22234478.969999999</v>
      </c>
      <c r="L63" s="628"/>
      <c r="M63" s="639">
        <f t="shared" si="6"/>
        <v>52554986.649999999</v>
      </c>
      <c r="N63" s="625"/>
    </row>
    <row r="64" spans="1:14" ht="21" customHeight="1" x14ac:dyDescent="0.2">
      <c r="A64" s="787" t="s">
        <v>43</v>
      </c>
      <c r="B64" s="788"/>
      <c r="C64" s="788"/>
      <c r="D64" s="788"/>
      <c r="E64" s="788"/>
      <c r="F64" s="788"/>
      <c r="G64" s="788"/>
      <c r="H64" s="788"/>
      <c r="I64" s="628"/>
      <c r="J64" s="629"/>
      <c r="K64" s="628"/>
      <c r="L64" s="628"/>
      <c r="M64" s="640"/>
      <c r="N64" s="625"/>
    </row>
    <row r="65" spans="1:14" x14ac:dyDescent="0.2">
      <c r="A65" s="21">
        <v>8</v>
      </c>
      <c r="B65" s="22" t="s">
        <v>44</v>
      </c>
      <c r="C65" s="23" t="s">
        <v>45</v>
      </c>
      <c r="D65" s="3">
        <f>SUM(D66:D70)</f>
        <v>158367</v>
      </c>
      <c r="E65" s="3">
        <f t="shared" ref="E65:F65" si="18">SUM(E66:E70)</f>
        <v>838835</v>
      </c>
      <c r="F65" s="3">
        <f t="shared" si="18"/>
        <v>6130898</v>
      </c>
      <c r="G65" s="3"/>
      <c r="H65" s="3">
        <f t="shared" si="5"/>
        <v>7128100</v>
      </c>
      <c r="I65" s="630">
        <f>SUM(I66:I70)</f>
        <v>162539.97</v>
      </c>
      <c r="J65" s="630">
        <f t="shared" ref="J65" si="19">SUM(J66:J70)</f>
        <v>860938.29</v>
      </c>
      <c r="K65" s="630">
        <f t="shared" ref="K65" si="20">SUM(K66:K70)</f>
        <v>6130898</v>
      </c>
      <c r="L65" s="630"/>
      <c r="M65" s="639">
        <f t="shared" ref="M65:M76" si="21">SUM(I65:L65)</f>
        <v>7154376.2599999998</v>
      </c>
      <c r="N65" s="625"/>
    </row>
    <row r="66" spans="1:14" s="244" customFormat="1" x14ac:dyDescent="0.2">
      <c r="A66" s="239" t="s">
        <v>3259</v>
      </c>
      <c r="B66" s="288" t="s">
        <v>2947</v>
      </c>
      <c r="C66" s="289" t="s">
        <v>1444</v>
      </c>
      <c r="D66" s="290">
        <f>'04-01-01 КР'!N366</f>
        <v>147260</v>
      </c>
      <c r="E66" s="290">
        <f>'04-01-01 КР'!N375</f>
        <v>481</v>
      </c>
      <c r="F66" s="290"/>
      <c r="G66" s="290"/>
      <c r="H66" s="243">
        <f t="shared" si="5"/>
        <v>147741</v>
      </c>
      <c r="I66" s="632">
        <f>D66*(1.031-3.1%*15%)</f>
        <v>151140.29999999999</v>
      </c>
      <c r="J66" s="632">
        <f>E66*(1.031-3.1%*15%)</f>
        <v>493.67</v>
      </c>
      <c r="K66" s="632"/>
      <c r="L66" s="632"/>
      <c r="M66" s="638">
        <f t="shared" si="21"/>
        <v>151633.97</v>
      </c>
      <c r="N66" s="627"/>
    </row>
    <row r="67" spans="1:14" s="244" customFormat="1" x14ac:dyDescent="0.2">
      <c r="A67" s="239" t="s">
        <v>3260</v>
      </c>
      <c r="B67" s="288" t="s">
        <v>2948</v>
      </c>
      <c r="C67" s="289" t="s">
        <v>2949</v>
      </c>
      <c r="D67" s="290">
        <f>'04-01-02 ЭС'!N343</f>
        <v>11107</v>
      </c>
      <c r="E67" s="290">
        <f>'04-01-02 ЭС'!N352</f>
        <v>771405</v>
      </c>
      <c r="F67" s="290">
        <f>'04-01-02 ЭС'!N359</f>
        <v>6123536</v>
      </c>
      <c r="G67" s="290"/>
      <c r="H67" s="243">
        <f t="shared" si="5"/>
        <v>6906048</v>
      </c>
      <c r="I67" s="632">
        <f>D67*(1.031-3.1%*15%)</f>
        <v>11399.67</v>
      </c>
      <c r="J67" s="632">
        <f>E67*(1.031-3.1%*15%)</f>
        <v>791731.52</v>
      </c>
      <c r="K67" s="632">
        <f>F67</f>
        <v>6123536</v>
      </c>
      <c r="L67" s="632"/>
      <c r="M67" s="638">
        <f t="shared" si="21"/>
        <v>6926667.1900000004</v>
      </c>
      <c r="N67" s="627"/>
    </row>
    <row r="68" spans="1:14" s="244" customFormat="1" x14ac:dyDescent="0.2">
      <c r="A68" s="239" t="s">
        <v>3261</v>
      </c>
      <c r="B68" s="288" t="s">
        <v>2950</v>
      </c>
      <c r="C68" s="289" t="s">
        <v>488</v>
      </c>
      <c r="D68" s="290"/>
      <c r="E68" s="290">
        <f>'04-01-03 СОТС'!N128</f>
        <v>15528</v>
      </c>
      <c r="F68" s="290">
        <f>'04-01-03 СОТС'!N135</f>
        <v>4226</v>
      </c>
      <c r="G68" s="290"/>
      <c r="H68" s="243">
        <f t="shared" si="5"/>
        <v>19754</v>
      </c>
      <c r="I68" s="632"/>
      <c r="J68" s="632">
        <f t="shared" ref="J68:J74" si="22">E68*(1.031-3.1%*15%)</f>
        <v>15937.16</v>
      </c>
      <c r="K68" s="632">
        <f t="shared" ref="K68:K74" si="23">F68</f>
        <v>4226</v>
      </c>
      <c r="L68" s="632"/>
      <c r="M68" s="638">
        <f t="shared" si="21"/>
        <v>20163.16</v>
      </c>
      <c r="N68" s="627"/>
    </row>
    <row r="69" spans="1:14" s="244" customFormat="1" ht="25.5" x14ac:dyDescent="0.2">
      <c r="A69" s="239" t="s">
        <v>3262</v>
      </c>
      <c r="B69" s="288" t="s">
        <v>2951</v>
      </c>
      <c r="C69" s="289" t="s">
        <v>502</v>
      </c>
      <c r="D69" s="290"/>
      <c r="E69" s="290">
        <f>'04-01-04 АУПС'!N106</f>
        <v>32621</v>
      </c>
      <c r="F69" s="290">
        <f>'04-01-04 АУПС'!N113</f>
        <v>2758</v>
      </c>
      <c r="G69" s="290"/>
      <c r="H69" s="243">
        <f t="shared" si="5"/>
        <v>35379</v>
      </c>
      <c r="I69" s="632"/>
      <c r="J69" s="632">
        <f t="shared" si="22"/>
        <v>33480.559999999998</v>
      </c>
      <c r="K69" s="632">
        <f t="shared" si="23"/>
        <v>2758</v>
      </c>
      <c r="L69" s="632"/>
      <c r="M69" s="638">
        <f t="shared" si="21"/>
        <v>36238.559999999998</v>
      </c>
      <c r="N69" s="627"/>
    </row>
    <row r="70" spans="1:14" s="244" customFormat="1" ht="25.5" x14ac:dyDescent="0.2">
      <c r="A70" s="239" t="s">
        <v>3263</v>
      </c>
      <c r="B70" s="288" t="s">
        <v>2952</v>
      </c>
      <c r="C70" s="289" t="s">
        <v>506</v>
      </c>
      <c r="D70" s="290"/>
      <c r="E70" s="290">
        <f>'04-01-05 СОУЭ'!N87</f>
        <v>18800</v>
      </c>
      <c r="F70" s="290">
        <f>'04-01-05 СОУЭ'!N94</f>
        <v>378</v>
      </c>
      <c r="G70" s="290"/>
      <c r="H70" s="243">
        <f t="shared" si="5"/>
        <v>19178</v>
      </c>
      <c r="I70" s="632"/>
      <c r="J70" s="632">
        <f t="shared" si="22"/>
        <v>19295.38</v>
      </c>
      <c r="K70" s="632">
        <f t="shared" si="23"/>
        <v>378</v>
      </c>
      <c r="L70" s="632"/>
      <c r="M70" s="638">
        <f t="shared" si="21"/>
        <v>19673.38</v>
      </c>
      <c r="N70" s="627"/>
    </row>
    <row r="71" spans="1:14" x14ac:dyDescent="0.2">
      <c r="A71" s="21">
        <v>9</v>
      </c>
      <c r="B71" s="22" t="s">
        <v>46</v>
      </c>
      <c r="C71" s="23" t="s">
        <v>47</v>
      </c>
      <c r="D71" s="3"/>
      <c r="E71" s="3">
        <f>SUM(E72:E74)</f>
        <v>25839</v>
      </c>
      <c r="F71" s="3">
        <f>SUM(F72:F74)</f>
        <v>7362</v>
      </c>
      <c r="G71" s="3"/>
      <c r="H71" s="3">
        <f t="shared" si="5"/>
        <v>33201</v>
      </c>
      <c r="I71" s="630"/>
      <c r="J71" s="630">
        <f>SUM(J72:J74)</f>
        <v>26519.86</v>
      </c>
      <c r="K71" s="630">
        <f>SUM(K72:K74)</f>
        <v>7362</v>
      </c>
      <c r="L71" s="630"/>
      <c r="M71" s="639">
        <f t="shared" si="21"/>
        <v>33881.86</v>
      </c>
      <c r="N71" s="625"/>
    </row>
    <row r="72" spans="1:14" s="244" customFormat="1" ht="25.5" x14ac:dyDescent="0.2">
      <c r="A72" s="239" t="s">
        <v>3287</v>
      </c>
      <c r="B72" s="288" t="s">
        <v>3266</v>
      </c>
      <c r="C72" s="289" t="s">
        <v>502</v>
      </c>
      <c r="D72" s="298"/>
      <c r="E72" s="290">
        <f>'04-02-01 АУПС'!N104</f>
        <v>11305</v>
      </c>
      <c r="F72" s="290">
        <f>'04-02-01 АУПС'!N111</f>
        <v>2758</v>
      </c>
      <c r="G72" s="290"/>
      <c r="H72" s="243">
        <f t="shared" si="5"/>
        <v>14063</v>
      </c>
      <c r="I72" s="632"/>
      <c r="J72" s="632">
        <f t="shared" si="22"/>
        <v>11602.89</v>
      </c>
      <c r="K72" s="632">
        <f t="shared" si="23"/>
        <v>2758</v>
      </c>
      <c r="L72" s="632"/>
      <c r="M72" s="638">
        <f t="shared" si="21"/>
        <v>14360.89</v>
      </c>
      <c r="N72" s="627"/>
    </row>
    <row r="73" spans="1:14" s="244" customFormat="1" ht="25.5" x14ac:dyDescent="0.2">
      <c r="A73" s="239" t="s">
        <v>3288</v>
      </c>
      <c r="B73" s="288" t="s">
        <v>3267</v>
      </c>
      <c r="C73" s="289" t="s">
        <v>506</v>
      </c>
      <c r="D73" s="298"/>
      <c r="E73" s="290">
        <f>'04-02-02 СОУЭ'!N85</f>
        <v>2809</v>
      </c>
      <c r="F73" s="290">
        <f>'04-02-02 СОУЭ'!N92</f>
        <v>378</v>
      </c>
      <c r="G73" s="290"/>
      <c r="H73" s="243">
        <f t="shared" si="5"/>
        <v>3187</v>
      </c>
      <c r="I73" s="632"/>
      <c r="J73" s="632">
        <f t="shared" si="22"/>
        <v>2883.02</v>
      </c>
      <c r="K73" s="632">
        <f t="shared" si="23"/>
        <v>378</v>
      </c>
      <c r="L73" s="632"/>
      <c r="M73" s="638">
        <f t="shared" si="21"/>
        <v>3261.02</v>
      </c>
      <c r="N73" s="627"/>
    </row>
    <row r="74" spans="1:14" s="244" customFormat="1" x14ac:dyDescent="0.2">
      <c r="A74" s="239" t="s">
        <v>3289</v>
      </c>
      <c r="B74" s="288" t="s">
        <v>3268</v>
      </c>
      <c r="C74" s="289" t="s">
        <v>488</v>
      </c>
      <c r="D74" s="298"/>
      <c r="E74" s="290">
        <f>'04-02-03 СОТС'!N128</f>
        <v>11725</v>
      </c>
      <c r="F74" s="290">
        <f>'04-02-03 СОТС'!N135</f>
        <v>4226</v>
      </c>
      <c r="G74" s="290"/>
      <c r="H74" s="243">
        <f t="shared" si="5"/>
        <v>15951</v>
      </c>
      <c r="I74" s="632"/>
      <c r="J74" s="632">
        <f t="shared" si="22"/>
        <v>12033.95</v>
      </c>
      <c r="K74" s="632">
        <f t="shared" si="23"/>
        <v>4226</v>
      </c>
      <c r="L74" s="632"/>
      <c r="M74" s="638">
        <f t="shared" si="21"/>
        <v>16259.95</v>
      </c>
      <c r="N74" s="627"/>
    </row>
    <row r="75" spans="1:14" x14ac:dyDescent="0.2">
      <c r="A75" s="21">
        <v>10</v>
      </c>
      <c r="B75" s="22" t="s">
        <v>48</v>
      </c>
      <c r="C75" s="23" t="s">
        <v>49</v>
      </c>
      <c r="D75" s="3">
        <f>'04-03-01 ЭС 0,4кВ'!N422</f>
        <v>21009</v>
      </c>
      <c r="E75" s="3">
        <f>'04-03-01 ЭС 0,4кВ'!N431</f>
        <v>313328</v>
      </c>
      <c r="F75" s="3">
        <f>'04-03-01 ЭС 0,4кВ'!N438</f>
        <v>136198</v>
      </c>
      <c r="G75" s="3"/>
      <c r="H75" s="3">
        <f t="shared" si="5"/>
        <v>470535</v>
      </c>
      <c r="I75" s="628">
        <f>D75*(1.031-3.1%*15%)</f>
        <v>21562.59</v>
      </c>
      <c r="J75" s="628">
        <f>E75*(1.031-3.1%*15%)</f>
        <v>321584.19</v>
      </c>
      <c r="K75" s="630">
        <f>F75</f>
        <v>136198</v>
      </c>
      <c r="L75" s="630"/>
      <c r="M75" s="639">
        <f t="shared" si="21"/>
        <v>479344.78</v>
      </c>
      <c r="N75" s="625"/>
    </row>
    <row r="76" spans="1:14" ht="25.5" x14ac:dyDescent="0.2">
      <c r="A76" s="21"/>
      <c r="B76" s="22" t="s">
        <v>31</v>
      </c>
      <c r="C76" s="23" t="s">
        <v>50</v>
      </c>
      <c r="D76" s="3">
        <f>D65+D71+D75</f>
        <v>179376</v>
      </c>
      <c r="E76" s="3">
        <f>E65+E71+E75</f>
        <v>1178002</v>
      </c>
      <c r="F76" s="3">
        <f>F65+F71+F75</f>
        <v>6274458</v>
      </c>
      <c r="G76" s="3">
        <f>G65+G71+G75</f>
        <v>0</v>
      </c>
      <c r="H76" s="3">
        <f t="shared" si="5"/>
        <v>7631836</v>
      </c>
      <c r="I76" s="630">
        <f>I65+I71+I75</f>
        <v>184102.56</v>
      </c>
      <c r="J76" s="630">
        <f>J65+J71+J75</f>
        <v>1209042.3400000001</v>
      </c>
      <c r="K76" s="630">
        <f>K65+K71+K75</f>
        <v>6274458</v>
      </c>
      <c r="L76" s="628"/>
      <c r="M76" s="639">
        <f t="shared" si="21"/>
        <v>7667602.9000000004</v>
      </c>
      <c r="N76" s="625"/>
    </row>
    <row r="77" spans="1:14" ht="21" customHeight="1" x14ac:dyDescent="0.2">
      <c r="A77" s="787" t="s">
        <v>51</v>
      </c>
      <c r="B77" s="788"/>
      <c r="C77" s="788"/>
      <c r="D77" s="788"/>
      <c r="E77" s="788"/>
      <c r="F77" s="788"/>
      <c r="G77" s="788"/>
      <c r="H77" s="788"/>
      <c r="I77" s="628"/>
      <c r="J77" s="629"/>
      <c r="K77" s="628"/>
      <c r="L77" s="628"/>
      <c r="M77" s="640"/>
      <c r="N77" s="625"/>
    </row>
    <row r="78" spans="1:14" x14ac:dyDescent="0.2">
      <c r="A78" s="42">
        <v>11</v>
      </c>
      <c r="B78" s="22" t="s">
        <v>52</v>
      </c>
      <c r="C78" s="23" t="s">
        <v>53</v>
      </c>
      <c r="D78" s="299">
        <f>'05-01-01 НСС'!N357</f>
        <v>287988</v>
      </c>
      <c r="E78" s="299">
        <f>'05-01-01 НСС'!N366</f>
        <v>488961</v>
      </c>
      <c r="F78" s="299">
        <f>'05-01-01 НСС'!N373</f>
        <v>24628</v>
      </c>
      <c r="G78" s="24"/>
      <c r="H78" s="3">
        <f t="shared" si="5"/>
        <v>801577</v>
      </c>
      <c r="I78" s="628">
        <f>D78*(1.031-3.1%*15%)</f>
        <v>295576.48</v>
      </c>
      <c r="J78" s="628">
        <f>E78*(1.031-3.1%*15%)</f>
        <v>501845.12</v>
      </c>
      <c r="K78" s="630">
        <f>F78</f>
        <v>24628</v>
      </c>
      <c r="L78" s="628"/>
      <c r="M78" s="639">
        <f t="shared" ref="M78:M79" si="24">SUM(I78:L78)</f>
        <v>822049.6</v>
      </c>
      <c r="N78" s="625"/>
    </row>
    <row r="79" spans="1:14" ht="25.5" x14ac:dyDescent="0.2">
      <c r="A79" s="21"/>
      <c r="B79" s="22" t="s">
        <v>31</v>
      </c>
      <c r="C79" s="23" t="s">
        <v>54</v>
      </c>
      <c r="D79" s="24">
        <f>D78</f>
        <v>287988</v>
      </c>
      <c r="E79" s="24">
        <f t="shared" ref="E79:G79" si="25">E78</f>
        <v>488961</v>
      </c>
      <c r="F79" s="24">
        <f t="shared" si="25"/>
        <v>24628</v>
      </c>
      <c r="G79" s="24">
        <f t="shared" si="25"/>
        <v>0</v>
      </c>
      <c r="H79" s="3">
        <f t="shared" si="5"/>
        <v>801577</v>
      </c>
      <c r="I79" s="630">
        <f>I78</f>
        <v>295576.48</v>
      </c>
      <c r="J79" s="630">
        <f t="shared" ref="J79:L79" si="26">J78</f>
        <v>501845.12</v>
      </c>
      <c r="K79" s="630">
        <f t="shared" si="26"/>
        <v>24628</v>
      </c>
      <c r="L79" s="630">
        <f t="shared" si="26"/>
        <v>0</v>
      </c>
      <c r="M79" s="639">
        <f t="shared" si="24"/>
        <v>822049.6</v>
      </c>
      <c r="N79" s="625"/>
    </row>
    <row r="80" spans="1:14" ht="21" customHeight="1" x14ac:dyDescent="0.2">
      <c r="A80" s="787" t="s">
        <v>55</v>
      </c>
      <c r="B80" s="788"/>
      <c r="C80" s="788"/>
      <c r="D80" s="788"/>
      <c r="E80" s="788"/>
      <c r="F80" s="788"/>
      <c r="G80" s="788"/>
      <c r="H80" s="788"/>
      <c r="I80" s="628"/>
      <c r="J80" s="629"/>
      <c r="K80" s="628"/>
      <c r="L80" s="628"/>
      <c r="M80" s="640"/>
      <c r="N80" s="625"/>
    </row>
    <row r="81" spans="1:14" x14ac:dyDescent="0.2">
      <c r="A81" s="21"/>
      <c r="B81" s="22" t="s">
        <v>31</v>
      </c>
      <c r="C81" s="23" t="s">
        <v>56</v>
      </c>
      <c r="D81" s="3">
        <f>D28+D63+D76+D79</f>
        <v>28807425</v>
      </c>
      <c r="E81" s="3">
        <f>E28+E63+E76+E79</f>
        <v>5196794</v>
      </c>
      <c r="F81" s="3">
        <f>F28+F63+F76+F79</f>
        <v>28533564.969999999</v>
      </c>
      <c r="G81" s="3">
        <f>G28+G63+G76+G79</f>
        <v>59985.4</v>
      </c>
      <c r="H81" s="3">
        <f t="shared" si="5"/>
        <v>62597769.369999997</v>
      </c>
      <c r="I81" s="630">
        <f>I28+I63+I76+I79</f>
        <v>29566500.649999999</v>
      </c>
      <c r="J81" s="630">
        <f>J28+J63+J76+J79</f>
        <v>5333729.53</v>
      </c>
      <c r="K81" s="630">
        <f>K28+K63+K76+K79</f>
        <v>28533564.969999999</v>
      </c>
      <c r="L81" s="630">
        <f>L28+L63+L76+L79</f>
        <v>59985.4</v>
      </c>
      <c r="M81" s="639">
        <f t="shared" ref="M81" si="27">SUM(I81:L81)</f>
        <v>63493780.549999997</v>
      </c>
      <c r="N81" s="625"/>
    </row>
    <row r="82" spans="1:14" ht="21" customHeight="1" x14ac:dyDescent="0.2">
      <c r="A82" s="787" t="s">
        <v>57</v>
      </c>
      <c r="B82" s="788"/>
      <c r="C82" s="788"/>
      <c r="D82" s="788"/>
      <c r="E82" s="788"/>
      <c r="F82" s="788"/>
      <c r="G82" s="788"/>
      <c r="H82" s="788"/>
      <c r="I82" s="628"/>
      <c r="J82" s="629"/>
      <c r="K82" s="628"/>
      <c r="L82" s="628"/>
      <c r="M82" s="640"/>
      <c r="N82" s="625"/>
    </row>
    <row r="83" spans="1:14" ht="51" x14ac:dyDescent="0.2">
      <c r="A83" s="21">
        <v>12</v>
      </c>
      <c r="B83" s="22" t="s">
        <v>58</v>
      </c>
      <c r="C83" s="23" t="s">
        <v>59</v>
      </c>
      <c r="D83" s="3">
        <f>D81*3.1%</f>
        <v>893030.18</v>
      </c>
      <c r="E83" s="3">
        <f>E81*3.1%</f>
        <v>161100.60999999999</v>
      </c>
      <c r="F83" s="24"/>
      <c r="G83" s="24"/>
      <c r="H83" s="3">
        <f t="shared" si="5"/>
        <v>1054130.79</v>
      </c>
      <c r="I83" s="628"/>
      <c r="J83" s="629"/>
      <c r="K83" s="628"/>
      <c r="L83" s="628"/>
      <c r="M83" s="640"/>
      <c r="N83" s="625"/>
    </row>
    <row r="84" spans="1:14" ht="25.5" x14ac:dyDescent="0.2">
      <c r="A84" s="21"/>
      <c r="B84" s="22" t="s">
        <v>31</v>
      </c>
      <c r="C84" s="23" t="s">
        <v>60</v>
      </c>
      <c r="D84" s="24">
        <f>D83</f>
        <v>893030.18</v>
      </c>
      <c r="E84" s="24">
        <f t="shared" ref="E84:G84" si="28">E83</f>
        <v>161100.60999999999</v>
      </c>
      <c r="F84" s="24">
        <f t="shared" si="28"/>
        <v>0</v>
      </c>
      <c r="G84" s="24">
        <f t="shared" si="28"/>
        <v>0</v>
      </c>
      <c r="H84" s="3">
        <f t="shared" si="5"/>
        <v>1054130.79</v>
      </c>
      <c r="I84" s="628"/>
      <c r="J84" s="629"/>
      <c r="K84" s="628"/>
      <c r="L84" s="628"/>
      <c r="M84" s="640"/>
      <c r="N84" s="625"/>
    </row>
    <row r="85" spans="1:14" x14ac:dyDescent="0.2">
      <c r="A85" s="21"/>
      <c r="B85" s="22" t="s">
        <v>31</v>
      </c>
      <c r="C85" s="23" t="s">
        <v>61</v>
      </c>
      <c r="D85" s="3">
        <f>D81+D84</f>
        <v>29700455.18</v>
      </c>
      <c r="E85" s="3">
        <f t="shared" ref="E85:G85" si="29">E81+E84</f>
        <v>5357894.6100000003</v>
      </c>
      <c r="F85" s="3">
        <f t="shared" si="29"/>
        <v>28533564.969999999</v>
      </c>
      <c r="G85" s="3">
        <f t="shared" si="29"/>
        <v>59985.4</v>
      </c>
      <c r="H85" s="3">
        <f t="shared" si="5"/>
        <v>63651900.159999996</v>
      </c>
      <c r="I85" s="628">
        <f>I81</f>
        <v>29566500.649999999</v>
      </c>
      <c r="J85" s="628">
        <f t="shared" ref="J85:L85" si="30">J81</f>
        <v>5333729.53</v>
      </c>
      <c r="K85" s="628">
        <f t="shared" si="30"/>
        <v>28533564.969999999</v>
      </c>
      <c r="L85" s="628">
        <f t="shared" si="30"/>
        <v>59985.4</v>
      </c>
      <c r="M85" s="639">
        <f t="shared" ref="M85" si="31">SUM(I85:L85)</f>
        <v>63493780.549999997</v>
      </c>
      <c r="N85" s="625"/>
    </row>
    <row r="86" spans="1:14" ht="21" customHeight="1" x14ac:dyDescent="0.2">
      <c r="A86" s="787" t="s">
        <v>62</v>
      </c>
      <c r="B86" s="788"/>
      <c r="C86" s="788"/>
      <c r="D86" s="788"/>
      <c r="E86" s="788"/>
      <c r="F86" s="788"/>
      <c r="G86" s="788"/>
      <c r="H86" s="788"/>
      <c r="I86" s="628"/>
      <c r="J86" s="629"/>
      <c r="K86" s="628"/>
      <c r="L86" s="628"/>
      <c r="M86" s="640"/>
      <c r="N86" s="625"/>
    </row>
    <row r="87" spans="1:14" x14ac:dyDescent="0.2">
      <c r="A87" s="21">
        <v>13</v>
      </c>
      <c r="B87" s="22" t="s">
        <v>63</v>
      </c>
      <c r="C87" s="23" t="s">
        <v>64</v>
      </c>
      <c r="D87" s="3"/>
      <c r="E87" s="3"/>
      <c r="F87" s="3"/>
      <c r="G87" s="3">
        <f>SUM(G88:G95)</f>
        <v>6894667</v>
      </c>
      <c r="H87" s="3">
        <f t="shared" si="5"/>
        <v>6894667</v>
      </c>
      <c r="I87" s="628"/>
      <c r="J87" s="629"/>
      <c r="K87" s="628"/>
      <c r="L87" s="630">
        <f>SUM(L88:L95)</f>
        <v>6894667</v>
      </c>
      <c r="M87" s="639">
        <f t="shared" ref="M87:M107" si="32">SUM(I87:L87)</f>
        <v>6894667</v>
      </c>
      <c r="N87" s="625"/>
    </row>
    <row r="88" spans="1:14" s="244" customFormat="1" ht="38.25" x14ac:dyDescent="0.2">
      <c r="A88" s="239" t="s">
        <v>3818</v>
      </c>
      <c r="B88" s="288" t="s">
        <v>3596</v>
      </c>
      <c r="C88" s="289" t="s">
        <v>4615</v>
      </c>
      <c r="D88" s="298"/>
      <c r="E88" s="298"/>
      <c r="F88" s="298"/>
      <c r="G88" s="290">
        <f>'09-01-01 ПНР ЭО КД'!N377*80%</f>
        <v>921925.6</v>
      </c>
      <c r="H88" s="243">
        <f t="shared" si="5"/>
        <v>921925.6</v>
      </c>
      <c r="I88" s="632"/>
      <c r="J88" s="633"/>
      <c r="K88" s="632"/>
      <c r="L88" s="632">
        <f>G88</f>
        <v>921925.6</v>
      </c>
      <c r="M88" s="638">
        <f t="shared" si="32"/>
        <v>921925.6</v>
      </c>
      <c r="N88" s="627"/>
    </row>
    <row r="89" spans="1:14" s="244" customFormat="1" ht="38.25" x14ac:dyDescent="0.2">
      <c r="A89" s="239" t="s">
        <v>3819</v>
      </c>
      <c r="B89" s="288" t="s">
        <v>3596</v>
      </c>
      <c r="C89" s="289" t="s">
        <v>4616</v>
      </c>
      <c r="D89" s="298"/>
      <c r="E89" s="298"/>
      <c r="F89" s="298"/>
      <c r="G89" s="290">
        <f>'09-01-01 ПНР ЭО КД'!N378*20%</f>
        <v>230481.4</v>
      </c>
      <c r="H89" s="243">
        <f t="shared" ref="H89" si="33">SUM(D89:G89)</f>
        <v>230481.4</v>
      </c>
      <c r="I89" s="632"/>
      <c r="J89" s="633"/>
      <c r="K89" s="632"/>
      <c r="L89" s="632">
        <f>G89</f>
        <v>230481.4</v>
      </c>
      <c r="M89" s="638">
        <f t="shared" ref="M89" si="34">SUM(I89:L89)</f>
        <v>230481.4</v>
      </c>
      <c r="N89" s="627"/>
    </row>
    <row r="90" spans="1:14" s="244" customFormat="1" ht="38.25" x14ac:dyDescent="0.2">
      <c r="A90" s="239" t="s">
        <v>3820</v>
      </c>
      <c r="B90" s="288" t="s">
        <v>3598</v>
      </c>
      <c r="C90" s="289" t="s">
        <v>4617</v>
      </c>
      <c r="D90" s="298"/>
      <c r="E90" s="298"/>
      <c r="F90" s="298"/>
      <c r="G90" s="290">
        <f>'09-01-02 ПНР КТП'!N189*80%</f>
        <v>40512</v>
      </c>
      <c r="H90" s="243">
        <f t="shared" ref="H90" si="35">SUM(D90:G90)</f>
        <v>40512</v>
      </c>
      <c r="I90" s="632"/>
      <c r="J90" s="633"/>
      <c r="K90" s="632"/>
      <c r="L90" s="632">
        <f t="shared" ref="L90" si="36">G90</f>
        <v>40512</v>
      </c>
      <c r="M90" s="638">
        <f t="shared" ref="M90" si="37">SUM(I90:L90)</f>
        <v>40512</v>
      </c>
      <c r="N90" s="627"/>
    </row>
    <row r="91" spans="1:14" s="244" customFormat="1" ht="38.25" x14ac:dyDescent="0.2">
      <c r="A91" s="239" t="s">
        <v>3821</v>
      </c>
      <c r="B91" s="288" t="s">
        <v>3598</v>
      </c>
      <c r="C91" s="289" t="s">
        <v>4618</v>
      </c>
      <c r="D91" s="298"/>
      <c r="E91" s="298"/>
      <c r="F91" s="298"/>
      <c r="G91" s="290">
        <f>'09-01-02 ПНР КТП'!N189*20%</f>
        <v>10128</v>
      </c>
      <c r="H91" s="243">
        <f t="shared" si="5"/>
        <v>10128</v>
      </c>
      <c r="I91" s="632"/>
      <c r="J91" s="633"/>
      <c r="K91" s="632"/>
      <c r="L91" s="632">
        <f t="shared" ref="L91:L94" si="38">G91</f>
        <v>10128</v>
      </c>
      <c r="M91" s="638">
        <f t="shared" si="32"/>
        <v>10128</v>
      </c>
      <c r="N91" s="627"/>
    </row>
    <row r="92" spans="1:14" s="244" customFormat="1" ht="25.5" x14ac:dyDescent="0.2">
      <c r="A92" s="239" t="s">
        <v>4611</v>
      </c>
      <c r="B92" s="288" t="s">
        <v>3600</v>
      </c>
      <c r="C92" s="289" t="s">
        <v>4622</v>
      </c>
      <c r="D92" s="298"/>
      <c r="E92" s="298"/>
      <c r="F92" s="298"/>
      <c r="G92" s="290">
        <f>'09-01-03 ПНР КЛ10кВ'!N104*80%</f>
        <v>27117.599999999999</v>
      </c>
      <c r="H92" s="243">
        <f t="shared" si="5"/>
        <v>27117.599999999999</v>
      </c>
      <c r="I92" s="632"/>
      <c r="J92" s="633"/>
      <c r="K92" s="632"/>
      <c r="L92" s="632">
        <f t="shared" si="38"/>
        <v>27117.599999999999</v>
      </c>
      <c r="M92" s="638">
        <f t="shared" si="32"/>
        <v>27117.599999999999</v>
      </c>
      <c r="N92" s="627"/>
    </row>
    <row r="93" spans="1:14" s="244" customFormat="1" ht="25.5" x14ac:dyDescent="0.2">
      <c r="A93" s="239" t="s">
        <v>4612</v>
      </c>
      <c r="B93" s="288" t="s">
        <v>3600</v>
      </c>
      <c r="C93" s="289" t="s">
        <v>4619</v>
      </c>
      <c r="D93" s="298"/>
      <c r="E93" s="298"/>
      <c r="F93" s="298"/>
      <c r="G93" s="290">
        <f>'09-01-03 ПНР КЛ10кВ'!N105*20%</f>
        <v>6779.4</v>
      </c>
      <c r="H93" s="243">
        <f t="shared" ref="H93" si="39">SUM(D93:G93)</f>
        <v>6779.4</v>
      </c>
      <c r="I93" s="632"/>
      <c r="J93" s="633"/>
      <c r="K93" s="632"/>
      <c r="L93" s="632">
        <f t="shared" ref="L93" si="40">G93</f>
        <v>6779.4</v>
      </c>
      <c r="M93" s="638">
        <f t="shared" ref="M93" si="41">SUM(I93:L93)</f>
        <v>6779.4</v>
      </c>
      <c r="N93" s="627"/>
    </row>
    <row r="94" spans="1:14" s="244" customFormat="1" ht="38.25" x14ac:dyDescent="0.2">
      <c r="A94" s="239" t="s">
        <v>4613</v>
      </c>
      <c r="B94" s="288" t="s">
        <v>3602</v>
      </c>
      <c r="C94" s="289" t="s">
        <v>4621</v>
      </c>
      <c r="D94" s="298"/>
      <c r="E94" s="298"/>
      <c r="F94" s="298"/>
      <c r="G94" s="290">
        <f>'09-01-04 ПНР КД'!N181*55%</f>
        <v>3111747.65</v>
      </c>
      <c r="H94" s="243">
        <f t="shared" si="5"/>
        <v>3111747.65</v>
      </c>
      <c r="I94" s="632"/>
      <c r="J94" s="633"/>
      <c r="K94" s="632"/>
      <c r="L94" s="632">
        <f t="shared" si="38"/>
        <v>3111747.65</v>
      </c>
      <c r="M94" s="638">
        <f t="shared" si="32"/>
        <v>3111747.65</v>
      </c>
      <c r="N94" s="627"/>
    </row>
    <row r="95" spans="1:14" s="244" customFormat="1" ht="38.25" x14ac:dyDescent="0.2">
      <c r="A95" s="239" t="s">
        <v>4614</v>
      </c>
      <c r="B95" s="288" t="s">
        <v>3602</v>
      </c>
      <c r="C95" s="289" t="s">
        <v>4620</v>
      </c>
      <c r="D95" s="298"/>
      <c r="E95" s="298"/>
      <c r="F95" s="298"/>
      <c r="G95" s="290">
        <f>'09-01-04 ПНР КД'!N182*45%</f>
        <v>2545975.35</v>
      </c>
      <c r="H95" s="243">
        <f t="shared" ref="H95" si="42">SUM(D95:G95)</f>
        <v>2545975.35</v>
      </c>
      <c r="I95" s="632"/>
      <c r="J95" s="633"/>
      <c r="K95" s="632"/>
      <c r="L95" s="632">
        <f t="shared" ref="L95" si="43">G95</f>
        <v>2545975.35</v>
      </c>
      <c r="M95" s="638">
        <f t="shared" ref="M95" si="44">SUM(I95:L95)</f>
        <v>2545975.35</v>
      </c>
      <c r="N95" s="627"/>
    </row>
    <row r="96" spans="1:14" ht="45" x14ac:dyDescent="0.25">
      <c r="A96" s="642">
        <v>14</v>
      </c>
      <c r="B96" s="643" t="s">
        <v>65</v>
      </c>
      <c r="C96" s="644" t="s">
        <v>66</v>
      </c>
      <c r="D96" s="645"/>
      <c r="E96" s="645"/>
      <c r="F96" s="645"/>
      <c r="G96" s="645">
        <f>'09-02 НТС'!F16*0</f>
        <v>0</v>
      </c>
      <c r="H96" s="645">
        <f t="shared" si="5"/>
        <v>0</v>
      </c>
      <c r="I96" s="646"/>
      <c r="J96" s="646"/>
      <c r="K96" s="646"/>
      <c r="L96" s="646">
        <f>G96</f>
        <v>0</v>
      </c>
      <c r="M96" s="650">
        <f t="shared" si="32"/>
        <v>0</v>
      </c>
      <c r="N96" s="625" t="s">
        <v>4623</v>
      </c>
    </row>
    <row r="97" spans="1:14" x14ac:dyDescent="0.2">
      <c r="A97" s="21">
        <v>15</v>
      </c>
      <c r="B97" s="22" t="s">
        <v>67</v>
      </c>
      <c r="C97" s="23" t="s">
        <v>68</v>
      </c>
      <c r="D97" s="3"/>
      <c r="E97" s="3"/>
      <c r="F97" s="3"/>
      <c r="G97" s="3">
        <f>'09-03 ГТМ'!L31</f>
        <v>1740519.87</v>
      </c>
      <c r="H97" s="3">
        <f t="shared" si="5"/>
        <v>1740519.87</v>
      </c>
      <c r="I97" s="628"/>
      <c r="J97" s="629"/>
      <c r="K97" s="628"/>
      <c r="L97" s="628">
        <f>G97</f>
        <v>1740519.87</v>
      </c>
      <c r="M97" s="639">
        <f t="shared" si="32"/>
        <v>1740519.87</v>
      </c>
      <c r="N97" s="625"/>
    </row>
    <row r="98" spans="1:14" ht="38.25" x14ac:dyDescent="0.2">
      <c r="A98" s="21">
        <v>16</v>
      </c>
      <c r="B98" s="22" t="s">
        <v>69</v>
      </c>
      <c r="C98" s="23" t="s">
        <v>70</v>
      </c>
      <c r="D98" s="3"/>
      <c r="E98" s="3"/>
      <c r="F98" s="3"/>
      <c r="G98" s="3">
        <f>'СР-3 '!E14</f>
        <v>553392</v>
      </c>
      <c r="H98" s="3">
        <f t="shared" si="5"/>
        <v>553392</v>
      </c>
      <c r="I98" s="628"/>
      <c r="J98" s="629"/>
      <c r="K98" s="628"/>
      <c r="L98" s="628">
        <f>G98</f>
        <v>553392</v>
      </c>
      <c r="M98" s="639">
        <f t="shared" si="32"/>
        <v>553392</v>
      </c>
      <c r="N98" s="625"/>
    </row>
    <row r="99" spans="1:14" ht="38.25" x14ac:dyDescent="0.2">
      <c r="A99" s="21">
        <v>17</v>
      </c>
      <c r="B99" s="22" t="s">
        <v>71</v>
      </c>
      <c r="C99" s="23" t="s">
        <v>72</v>
      </c>
      <c r="D99" s="3"/>
      <c r="E99" s="3"/>
      <c r="F99" s="3"/>
      <c r="G99" s="3">
        <f>0.47*1000</f>
        <v>470</v>
      </c>
      <c r="H99" s="3">
        <f t="shared" ref="H99:H124" si="45">SUM(D99:G99)</f>
        <v>470</v>
      </c>
      <c r="I99" s="628"/>
      <c r="J99" s="629"/>
      <c r="K99" s="628"/>
      <c r="L99" s="628">
        <f t="shared" ref="L99:L102" si="46">G99</f>
        <v>470</v>
      </c>
      <c r="M99" s="639">
        <f t="shared" si="32"/>
        <v>470</v>
      </c>
      <c r="N99" s="625"/>
    </row>
    <row r="100" spans="1:14" ht="63.75" x14ac:dyDescent="0.2">
      <c r="A100" s="21">
        <v>18</v>
      </c>
      <c r="B100" s="22" t="s">
        <v>71</v>
      </c>
      <c r="C100" s="23" t="s">
        <v>73</v>
      </c>
      <c r="D100" s="3"/>
      <c r="E100" s="3"/>
      <c r="F100" s="3"/>
      <c r="G100" s="3">
        <f>4.06*1000</f>
        <v>4060</v>
      </c>
      <c r="H100" s="3">
        <f t="shared" si="45"/>
        <v>4060</v>
      </c>
      <c r="I100" s="628"/>
      <c r="J100" s="629"/>
      <c r="K100" s="628"/>
      <c r="L100" s="628">
        <f t="shared" si="46"/>
        <v>4060</v>
      </c>
      <c r="M100" s="639">
        <f t="shared" si="32"/>
        <v>4060</v>
      </c>
      <c r="N100" s="625"/>
    </row>
    <row r="101" spans="1:14" ht="38.25" x14ac:dyDescent="0.2">
      <c r="A101" s="21">
        <v>19</v>
      </c>
      <c r="B101" s="22" t="s">
        <v>71</v>
      </c>
      <c r="C101" s="23" t="s">
        <v>108</v>
      </c>
      <c r="D101" s="3"/>
      <c r="E101" s="3"/>
      <c r="F101" s="3"/>
      <c r="G101" s="3">
        <f>21.04*1000</f>
        <v>21040</v>
      </c>
      <c r="H101" s="3">
        <f t="shared" si="45"/>
        <v>21040</v>
      </c>
      <c r="I101" s="628"/>
      <c r="J101" s="629"/>
      <c r="K101" s="628"/>
      <c r="L101" s="628">
        <f t="shared" si="46"/>
        <v>21040</v>
      </c>
      <c r="M101" s="639">
        <f t="shared" si="32"/>
        <v>21040</v>
      </c>
      <c r="N101" s="625"/>
    </row>
    <row r="102" spans="1:14" ht="30" x14ac:dyDescent="0.25">
      <c r="A102" s="642">
        <v>20</v>
      </c>
      <c r="B102" s="643" t="s">
        <v>74</v>
      </c>
      <c r="C102" s="644" t="s">
        <v>75</v>
      </c>
      <c r="D102" s="645"/>
      <c r="E102" s="645"/>
      <c r="F102" s="645"/>
      <c r="G102" s="645">
        <f>'СР-5'!G36*0</f>
        <v>0</v>
      </c>
      <c r="H102" s="645">
        <f t="shared" si="45"/>
        <v>0</v>
      </c>
      <c r="I102" s="646"/>
      <c r="J102" s="646"/>
      <c r="K102" s="646"/>
      <c r="L102" s="646">
        <f t="shared" si="46"/>
        <v>0</v>
      </c>
      <c r="M102" s="650">
        <f t="shared" si="32"/>
        <v>0</v>
      </c>
      <c r="N102" s="625" t="s">
        <v>4623</v>
      </c>
    </row>
    <row r="103" spans="1:14" ht="25.5" x14ac:dyDescent="0.2">
      <c r="A103" s="21"/>
      <c r="B103" s="22" t="s">
        <v>31</v>
      </c>
      <c r="C103" s="23" t="s">
        <v>76</v>
      </c>
      <c r="D103" s="3"/>
      <c r="E103" s="3"/>
      <c r="F103" s="3"/>
      <c r="G103" s="3">
        <f>G87+G96+G97+G98+G99+G100+G101+G102</f>
        <v>9214148.8699999992</v>
      </c>
      <c r="H103" s="3">
        <f t="shared" si="45"/>
        <v>9214148.8699999992</v>
      </c>
      <c r="I103" s="628"/>
      <c r="J103" s="629"/>
      <c r="K103" s="628"/>
      <c r="L103" s="630">
        <f>L87+L96+L97+L98+L99+L100+L101+L102</f>
        <v>9214148.8699999992</v>
      </c>
      <c r="M103" s="639">
        <f t="shared" si="32"/>
        <v>9214148.8699999992</v>
      </c>
      <c r="N103" s="625"/>
    </row>
    <row r="104" spans="1:14" x14ac:dyDescent="0.2">
      <c r="A104" s="21"/>
      <c r="B104" s="22" t="s">
        <v>31</v>
      </c>
      <c r="C104" s="23" t="s">
        <v>77</v>
      </c>
      <c r="D104" s="3">
        <f>D85+D103</f>
        <v>29700455.18</v>
      </c>
      <c r="E104" s="3">
        <f>E85+E103</f>
        <v>5357894.6100000003</v>
      </c>
      <c r="F104" s="3">
        <f>F85+F103</f>
        <v>28533564.969999999</v>
      </c>
      <c r="G104" s="3">
        <f>G85+G103</f>
        <v>9274134.2699999996</v>
      </c>
      <c r="H104" s="3">
        <f t="shared" si="45"/>
        <v>72866049.030000001</v>
      </c>
      <c r="I104" s="630">
        <f>I85+I103</f>
        <v>29566500.649999999</v>
      </c>
      <c r="J104" s="630">
        <f>J85+J103</f>
        <v>5333729.53</v>
      </c>
      <c r="K104" s="630">
        <f>K85+K103</f>
        <v>28533564.969999999</v>
      </c>
      <c r="L104" s="630">
        <f>L85+L103</f>
        <v>9274134.2699999996</v>
      </c>
      <c r="M104" s="639">
        <f t="shared" si="32"/>
        <v>72707929.420000002</v>
      </c>
      <c r="N104" s="625"/>
    </row>
    <row r="105" spans="1:14" ht="21" customHeight="1" x14ac:dyDescent="0.2">
      <c r="A105" s="787" t="s">
        <v>78</v>
      </c>
      <c r="B105" s="788"/>
      <c r="C105" s="788"/>
      <c r="D105" s="788"/>
      <c r="E105" s="788"/>
      <c r="F105" s="788"/>
      <c r="G105" s="788"/>
      <c r="H105" s="788"/>
      <c r="I105" s="628"/>
      <c r="J105" s="629"/>
      <c r="K105" s="628"/>
      <c r="L105" s="628"/>
      <c r="M105" s="640"/>
      <c r="N105" s="625"/>
    </row>
    <row r="106" spans="1:14" ht="75" x14ac:dyDescent="0.25">
      <c r="A106" s="642">
        <v>21</v>
      </c>
      <c r="B106" s="643" t="s">
        <v>79</v>
      </c>
      <c r="C106" s="644" t="s">
        <v>103</v>
      </c>
      <c r="D106" s="651"/>
      <c r="E106" s="651"/>
      <c r="F106" s="651"/>
      <c r="G106" s="645">
        <f>(D104+E104+F104)*1.72%*0</f>
        <v>0</v>
      </c>
      <c r="H106" s="645">
        <f t="shared" si="45"/>
        <v>0</v>
      </c>
      <c r="I106" s="646"/>
      <c r="J106" s="646"/>
      <c r="K106" s="646"/>
      <c r="L106" s="646">
        <f>G106</f>
        <v>0</v>
      </c>
      <c r="M106" s="650">
        <f t="shared" si="32"/>
        <v>0</v>
      </c>
      <c r="N106" s="625" t="s">
        <v>4623</v>
      </c>
    </row>
    <row r="107" spans="1:14" ht="25.5" x14ac:dyDescent="0.2">
      <c r="A107" s="21"/>
      <c r="B107" s="22" t="s">
        <v>31</v>
      </c>
      <c r="C107" s="23" t="s">
        <v>80</v>
      </c>
      <c r="D107" s="24"/>
      <c r="E107" s="24"/>
      <c r="F107" s="24"/>
      <c r="G107" s="3">
        <f>G106</f>
        <v>0</v>
      </c>
      <c r="H107" s="3">
        <f t="shared" si="45"/>
        <v>0</v>
      </c>
      <c r="I107" s="628"/>
      <c r="J107" s="629"/>
      <c r="K107" s="628"/>
      <c r="L107" s="630">
        <f>L106</f>
        <v>0</v>
      </c>
      <c r="M107" s="639">
        <f t="shared" si="32"/>
        <v>0</v>
      </c>
      <c r="N107" s="625"/>
    </row>
    <row r="108" spans="1:14" ht="80.099999999999994" customHeight="1" x14ac:dyDescent="0.2">
      <c r="A108" s="787" t="s">
        <v>81</v>
      </c>
      <c r="B108" s="788"/>
      <c r="C108" s="788"/>
      <c r="D108" s="788"/>
      <c r="E108" s="788"/>
      <c r="F108" s="788"/>
      <c r="G108" s="788"/>
      <c r="H108" s="788"/>
      <c r="I108" s="628"/>
      <c r="J108" s="629"/>
      <c r="K108" s="628"/>
      <c r="L108" s="628"/>
      <c r="M108" s="640"/>
      <c r="N108" s="625"/>
    </row>
    <row r="109" spans="1:14" ht="60" x14ac:dyDescent="0.25">
      <c r="A109" s="642">
        <v>22</v>
      </c>
      <c r="B109" s="643" t="s">
        <v>82</v>
      </c>
      <c r="C109" s="644" t="s">
        <v>104</v>
      </c>
      <c r="D109" s="645"/>
      <c r="E109" s="645"/>
      <c r="F109" s="645"/>
      <c r="G109" s="645">
        <f>1402901.44/1.02*0</f>
        <v>0</v>
      </c>
      <c r="H109" s="645">
        <f>SUM(D109:G109)</f>
        <v>0</v>
      </c>
      <c r="I109" s="646"/>
      <c r="J109" s="646"/>
      <c r="K109" s="646"/>
      <c r="L109" s="646">
        <f>G109</f>
        <v>0</v>
      </c>
      <c r="M109" s="650">
        <f>SUM(I109:L109)</f>
        <v>0</v>
      </c>
      <c r="N109" s="625" t="s">
        <v>4623</v>
      </c>
    </row>
    <row r="110" spans="1:14" ht="45" x14ac:dyDescent="0.25">
      <c r="A110" s="642">
        <v>23</v>
      </c>
      <c r="B110" s="643" t="s">
        <v>83</v>
      </c>
      <c r="C110" s="644" t="s">
        <v>84</v>
      </c>
      <c r="D110" s="645"/>
      <c r="E110" s="645"/>
      <c r="F110" s="645"/>
      <c r="G110" s="645">
        <f>'12-01-01 ПД'!E415*0</f>
        <v>0</v>
      </c>
      <c r="H110" s="645">
        <f t="shared" si="45"/>
        <v>0</v>
      </c>
      <c r="I110" s="646"/>
      <c r="J110" s="646"/>
      <c r="K110" s="646"/>
      <c r="L110" s="646">
        <f>G110</f>
        <v>0</v>
      </c>
      <c r="M110" s="650">
        <f t="shared" ref="M110:M116" si="47">SUM(I110:L110)</f>
        <v>0</v>
      </c>
      <c r="N110" s="625" t="s">
        <v>4623</v>
      </c>
    </row>
    <row r="111" spans="1:14" ht="30" x14ac:dyDescent="0.25">
      <c r="A111" s="642">
        <v>24</v>
      </c>
      <c r="B111" s="643" t="s">
        <v>85</v>
      </c>
      <c r="C111" s="644" t="s">
        <v>86</v>
      </c>
      <c r="D111" s="645"/>
      <c r="E111" s="645"/>
      <c r="F111" s="645"/>
      <c r="G111" s="645">
        <f>'12-01-02 РД'!E410*0</f>
        <v>0</v>
      </c>
      <c r="H111" s="645">
        <f t="shared" si="45"/>
        <v>0</v>
      </c>
      <c r="I111" s="646"/>
      <c r="J111" s="646"/>
      <c r="K111" s="646"/>
      <c r="L111" s="646">
        <f t="shared" ref="L111:L113" si="48">G111</f>
        <v>0</v>
      </c>
      <c r="M111" s="650">
        <f t="shared" si="47"/>
        <v>0</v>
      </c>
      <c r="N111" s="625" t="s">
        <v>4623</v>
      </c>
    </row>
    <row r="112" spans="1:14" ht="60" x14ac:dyDescent="0.25">
      <c r="A112" s="642">
        <v>25</v>
      </c>
      <c r="B112" s="643" t="s">
        <v>87</v>
      </c>
      <c r="C112" s="644" t="s">
        <v>88</v>
      </c>
      <c r="D112" s="645"/>
      <c r="E112" s="645"/>
      <c r="F112" s="645"/>
      <c r="G112" s="645">
        <f>'СР-9'!C21*0</f>
        <v>0</v>
      </c>
      <c r="H112" s="645">
        <f t="shared" si="45"/>
        <v>0</v>
      </c>
      <c r="I112" s="646"/>
      <c r="J112" s="646"/>
      <c r="K112" s="646"/>
      <c r="L112" s="646">
        <f t="shared" si="48"/>
        <v>0</v>
      </c>
      <c r="M112" s="650">
        <f t="shared" si="47"/>
        <v>0</v>
      </c>
      <c r="N112" s="625" t="s">
        <v>4623</v>
      </c>
    </row>
    <row r="113" spans="1:14" ht="409.5" x14ac:dyDescent="0.25">
      <c r="A113" s="642">
        <v>26</v>
      </c>
      <c r="B113" s="643" t="s">
        <v>89</v>
      </c>
      <c r="C113" s="644" t="s">
        <v>90</v>
      </c>
      <c r="D113" s="645"/>
      <c r="E113" s="645"/>
      <c r="F113" s="645"/>
      <c r="G113" s="645">
        <f>H104*0.2%*0</f>
        <v>0</v>
      </c>
      <c r="H113" s="645">
        <f t="shared" si="45"/>
        <v>0</v>
      </c>
      <c r="I113" s="646"/>
      <c r="J113" s="646"/>
      <c r="K113" s="646"/>
      <c r="L113" s="646">
        <f t="shared" si="48"/>
        <v>0</v>
      </c>
      <c r="M113" s="650">
        <f t="shared" si="47"/>
        <v>0</v>
      </c>
      <c r="N113" s="625" t="s">
        <v>4623</v>
      </c>
    </row>
    <row r="114" spans="1:14" ht="30" x14ac:dyDescent="0.25">
      <c r="A114" s="642">
        <v>27</v>
      </c>
      <c r="B114" s="643" t="s">
        <v>91</v>
      </c>
      <c r="C114" s="644" t="s">
        <v>111</v>
      </c>
      <c r="D114" s="645"/>
      <c r="E114" s="645"/>
      <c r="F114" s="645"/>
      <c r="G114" s="645">
        <f>'СР-8'!D18*0</f>
        <v>0</v>
      </c>
      <c r="H114" s="645">
        <f t="shared" si="45"/>
        <v>0</v>
      </c>
      <c r="I114" s="646"/>
      <c r="J114" s="646"/>
      <c r="K114" s="646"/>
      <c r="L114" s="646">
        <f>G114</f>
        <v>0</v>
      </c>
      <c r="M114" s="650">
        <f t="shared" si="47"/>
        <v>0</v>
      </c>
      <c r="N114" s="625" t="s">
        <v>4623</v>
      </c>
    </row>
    <row r="115" spans="1:14" ht="191.25" x14ac:dyDescent="0.2">
      <c r="A115" s="21"/>
      <c r="B115" s="22" t="s">
        <v>31</v>
      </c>
      <c r="C115" s="23" t="s">
        <v>92</v>
      </c>
      <c r="D115" s="3"/>
      <c r="E115" s="3"/>
      <c r="F115" s="3"/>
      <c r="G115" s="3">
        <f>G110+G111+G112+G113+G114</f>
        <v>0</v>
      </c>
      <c r="H115" s="3">
        <f t="shared" si="45"/>
        <v>0</v>
      </c>
      <c r="I115" s="628"/>
      <c r="J115" s="629"/>
      <c r="K115" s="628"/>
      <c r="L115" s="628">
        <f>G115</f>
        <v>0</v>
      </c>
      <c r="M115" s="639">
        <f t="shared" si="47"/>
        <v>0</v>
      </c>
      <c r="N115" s="625"/>
    </row>
    <row r="116" spans="1:14" x14ac:dyDescent="0.2">
      <c r="A116" s="21"/>
      <c r="B116" s="22" t="s">
        <v>31</v>
      </c>
      <c r="C116" s="23" t="s">
        <v>93</v>
      </c>
      <c r="D116" s="3">
        <f>D104+D107+D115</f>
        <v>29700455.18</v>
      </c>
      <c r="E116" s="3">
        <f t="shared" ref="E116:G116" si="49">E104+E107+E115</f>
        <v>5357894.6100000003</v>
      </c>
      <c r="F116" s="3">
        <f t="shared" si="49"/>
        <v>28533564.969999999</v>
      </c>
      <c r="G116" s="3">
        <f t="shared" si="49"/>
        <v>9274134.2699999996</v>
      </c>
      <c r="H116" s="3">
        <f t="shared" si="45"/>
        <v>72866049.030000001</v>
      </c>
      <c r="I116" s="630">
        <f>I104+I107+I115</f>
        <v>29566500.649999999</v>
      </c>
      <c r="J116" s="630">
        <f t="shared" ref="J116:L116" si="50">J104+J107+J115</f>
        <v>5333729.53</v>
      </c>
      <c r="K116" s="630">
        <f t="shared" si="50"/>
        <v>28533564.969999999</v>
      </c>
      <c r="L116" s="630">
        <f t="shared" si="50"/>
        <v>9274134.2699999996</v>
      </c>
      <c r="M116" s="639">
        <f t="shared" si="47"/>
        <v>72707929.420000002</v>
      </c>
      <c r="N116" s="625"/>
    </row>
    <row r="117" spans="1:14" ht="21" customHeight="1" x14ac:dyDescent="0.2">
      <c r="A117" s="787" t="s">
        <v>94</v>
      </c>
      <c r="B117" s="788"/>
      <c r="C117" s="788"/>
      <c r="D117" s="788"/>
      <c r="E117" s="788"/>
      <c r="F117" s="788"/>
      <c r="G117" s="788"/>
      <c r="H117" s="788"/>
      <c r="I117" s="628"/>
      <c r="J117" s="629"/>
      <c r="K117" s="628"/>
      <c r="L117" s="628"/>
      <c r="M117" s="640"/>
      <c r="N117" s="625"/>
    </row>
    <row r="118" spans="1:14" ht="51" x14ac:dyDescent="0.2">
      <c r="A118" s="21">
        <v>28</v>
      </c>
      <c r="B118" s="22" t="s">
        <v>95</v>
      </c>
      <c r="C118" s="23" t="s">
        <v>96</v>
      </c>
      <c r="D118" s="3">
        <f>D116*3%</f>
        <v>891013.66</v>
      </c>
      <c r="E118" s="3">
        <f t="shared" ref="E118:G118" si="51">E116*3%</f>
        <v>160736.84</v>
      </c>
      <c r="F118" s="3">
        <f t="shared" si="51"/>
        <v>856006.95</v>
      </c>
      <c r="G118" s="3">
        <f t="shared" si="51"/>
        <v>278224.03000000003</v>
      </c>
      <c r="H118" s="3">
        <f t="shared" si="45"/>
        <v>2185981.48</v>
      </c>
      <c r="I118" s="630">
        <f>(I116+D83*15%)*3%</f>
        <v>891013.66</v>
      </c>
      <c r="J118" s="630">
        <f>(J116+E83*15%)*3%</f>
        <v>160736.84</v>
      </c>
      <c r="K118" s="630">
        <f t="shared" ref="K118:L118" si="52">K116*3%</f>
        <v>856006.95</v>
      </c>
      <c r="L118" s="630">
        <f t="shared" si="52"/>
        <v>278224.03000000003</v>
      </c>
      <c r="M118" s="639">
        <f t="shared" ref="M118:M120" si="53">SUM(I118:L118)</f>
        <v>2185981.48</v>
      </c>
      <c r="N118" s="625"/>
    </row>
    <row r="119" spans="1:14" x14ac:dyDescent="0.2">
      <c r="A119" s="21"/>
      <c r="B119" s="22" t="s">
        <v>31</v>
      </c>
      <c r="C119" s="23" t="s">
        <v>97</v>
      </c>
      <c r="D119" s="3">
        <f>D118</f>
        <v>891013.66</v>
      </c>
      <c r="E119" s="3">
        <f t="shared" ref="E119:G119" si="54">E118</f>
        <v>160736.84</v>
      </c>
      <c r="F119" s="3">
        <f t="shared" si="54"/>
        <v>856006.95</v>
      </c>
      <c r="G119" s="3">
        <f t="shared" si="54"/>
        <v>278224.03000000003</v>
      </c>
      <c r="H119" s="3">
        <f t="shared" si="45"/>
        <v>2185981.48</v>
      </c>
      <c r="I119" s="630">
        <f>I118</f>
        <v>891013.66</v>
      </c>
      <c r="J119" s="630">
        <f t="shared" ref="J119:L119" si="55">J118</f>
        <v>160736.84</v>
      </c>
      <c r="K119" s="630">
        <f t="shared" si="55"/>
        <v>856006.95</v>
      </c>
      <c r="L119" s="630">
        <f t="shared" si="55"/>
        <v>278224.03000000003</v>
      </c>
      <c r="M119" s="639">
        <f t="shared" si="53"/>
        <v>2185981.48</v>
      </c>
      <c r="N119" s="625"/>
    </row>
    <row r="120" spans="1:14" x14ac:dyDescent="0.2">
      <c r="A120" s="21"/>
      <c r="B120" s="22" t="s">
        <v>31</v>
      </c>
      <c r="C120" s="23" t="s">
        <v>98</v>
      </c>
      <c r="D120" s="3">
        <f>D116+D119</f>
        <v>30591468.84</v>
      </c>
      <c r="E120" s="3">
        <f t="shared" ref="E120:G120" si="56">E116+E119</f>
        <v>5518631.4500000002</v>
      </c>
      <c r="F120" s="3">
        <f t="shared" si="56"/>
        <v>29389571.920000002</v>
      </c>
      <c r="G120" s="3">
        <f t="shared" si="56"/>
        <v>9552358.3000000007</v>
      </c>
      <c r="H120" s="3">
        <f t="shared" si="45"/>
        <v>75052030.510000005</v>
      </c>
      <c r="I120" s="630">
        <f>I116+I119</f>
        <v>30457514.309999999</v>
      </c>
      <c r="J120" s="630">
        <f t="shared" ref="J120:L120" si="57">J116+J119</f>
        <v>5494466.3700000001</v>
      </c>
      <c r="K120" s="630">
        <f t="shared" si="57"/>
        <v>29389571.920000002</v>
      </c>
      <c r="L120" s="630">
        <f t="shared" si="57"/>
        <v>9552358.3000000007</v>
      </c>
      <c r="M120" s="639">
        <f t="shared" si="53"/>
        <v>74893910.900000006</v>
      </c>
      <c r="N120" s="625"/>
    </row>
    <row r="121" spans="1:14" ht="21" customHeight="1" x14ac:dyDescent="0.2">
      <c r="A121" s="787" t="s">
        <v>99</v>
      </c>
      <c r="B121" s="788"/>
      <c r="C121" s="788"/>
      <c r="D121" s="788"/>
      <c r="E121" s="788"/>
      <c r="F121" s="788"/>
      <c r="G121" s="788"/>
      <c r="H121" s="788"/>
      <c r="I121" s="628"/>
      <c r="J121" s="629"/>
      <c r="K121" s="628"/>
      <c r="L121" s="628"/>
      <c r="M121" s="640"/>
      <c r="N121" s="625"/>
    </row>
    <row r="122" spans="1:14" ht="25.5" x14ac:dyDescent="0.2">
      <c r="A122" s="21">
        <v>29</v>
      </c>
      <c r="B122" s="22" t="s">
        <v>105</v>
      </c>
      <c r="C122" s="23" t="s">
        <v>110</v>
      </c>
      <c r="D122" s="3">
        <f>D120*20%</f>
        <v>6118293.7699999996</v>
      </c>
      <c r="E122" s="3">
        <f t="shared" ref="E122:F122" si="58">E120*20%</f>
        <v>1103726.29</v>
      </c>
      <c r="F122" s="3">
        <f t="shared" si="58"/>
        <v>5877914.3799999999</v>
      </c>
      <c r="G122" s="3">
        <f>(G120-(G26+G96)*1.03)*20%</f>
        <v>1910471.66</v>
      </c>
      <c r="H122" s="3">
        <f t="shared" si="45"/>
        <v>15010406.1</v>
      </c>
      <c r="I122" s="630">
        <f>I120*20%</f>
        <v>6091502.8600000003</v>
      </c>
      <c r="J122" s="630">
        <f t="shared" ref="J122:K122" si="59">J120*20%</f>
        <v>1098893.27</v>
      </c>
      <c r="K122" s="630">
        <f t="shared" si="59"/>
        <v>5877914.3799999999</v>
      </c>
      <c r="L122" s="630">
        <f>(L120-(L26+L96)*1.03)*20%</f>
        <v>1910471.66</v>
      </c>
      <c r="M122" s="639">
        <f t="shared" ref="M122:M124" si="60">SUM(I122:L122)</f>
        <v>14978782.17</v>
      </c>
      <c r="N122" s="625"/>
    </row>
    <row r="123" spans="1:14" x14ac:dyDescent="0.2">
      <c r="A123" s="21"/>
      <c r="B123" s="22" t="s">
        <v>31</v>
      </c>
      <c r="C123" s="23" t="s">
        <v>106</v>
      </c>
      <c r="D123" s="3">
        <f>D122</f>
        <v>6118293.7699999996</v>
      </c>
      <c r="E123" s="3">
        <f t="shared" ref="E123:G123" si="61">E122</f>
        <v>1103726.29</v>
      </c>
      <c r="F123" s="3">
        <f t="shared" si="61"/>
        <v>5877914.3799999999</v>
      </c>
      <c r="G123" s="3">
        <f t="shared" si="61"/>
        <v>1910471.66</v>
      </c>
      <c r="H123" s="3">
        <f t="shared" si="45"/>
        <v>15010406.1</v>
      </c>
      <c r="I123" s="630">
        <f>I122</f>
        <v>6091502.8600000003</v>
      </c>
      <c r="J123" s="630">
        <f t="shared" ref="J123:L123" si="62">J122</f>
        <v>1098893.27</v>
      </c>
      <c r="K123" s="630">
        <f t="shared" si="62"/>
        <v>5877914.3799999999</v>
      </c>
      <c r="L123" s="630">
        <f t="shared" si="62"/>
        <v>1910471.66</v>
      </c>
      <c r="M123" s="639">
        <f t="shared" si="60"/>
        <v>14978782.17</v>
      </c>
      <c r="N123" s="625"/>
    </row>
    <row r="124" spans="1:14" x14ac:dyDescent="0.2">
      <c r="A124" s="21"/>
      <c r="B124" s="22" t="s">
        <v>31</v>
      </c>
      <c r="C124" s="23" t="s">
        <v>100</v>
      </c>
      <c r="D124" s="3">
        <f>D120+D123</f>
        <v>36709762.609999999</v>
      </c>
      <c r="E124" s="3">
        <f t="shared" ref="E124:G124" si="63">E120+E123</f>
        <v>6622357.7400000002</v>
      </c>
      <c r="F124" s="3">
        <f t="shared" si="63"/>
        <v>35267486.299999997</v>
      </c>
      <c r="G124" s="3">
        <f t="shared" si="63"/>
        <v>11462829.960000001</v>
      </c>
      <c r="H124" s="3">
        <f t="shared" si="45"/>
        <v>90062436.609999999</v>
      </c>
      <c r="I124" s="630">
        <f>I120+I123</f>
        <v>36549017.170000002</v>
      </c>
      <c r="J124" s="630">
        <f t="shared" ref="J124:L124" si="64">J120+J123</f>
        <v>6593359.6399999997</v>
      </c>
      <c r="K124" s="630">
        <f t="shared" si="64"/>
        <v>35267486.299999997</v>
      </c>
      <c r="L124" s="630">
        <f t="shared" si="64"/>
        <v>11462829.960000001</v>
      </c>
      <c r="M124" s="639">
        <f t="shared" si="60"/>
        <v>89872693.069999993</v>
      </c>
      <c r="N124" s="625"/>
    </row>
    <row r="125" spans="1:14" x14ac:dyDescent="0.2">
      <c r="A125" s="29"/>
      <c r="B125" s="30"/>
      <c r="C125" s="31" t="s">
        <v>109</v>
      </c>
      <c r="D125" s="32"/>
      <c r="E125" s="32"/>
      <c r="F125" s="32"/>
      <c r="G125" s="32"/>
      <c r="H125" s="33">
        <f>H110+H111</f>
        <v>0</v>
      </c>
    </row>
    <row r="127" spans="1:14" ht="25.5" x14ac:dyDescent="0.2">
      <c r="C127" s="622" t="s">
        <v>4609</v>
      </c>
      <c r="D127" s="623">
        <f>-D83*15%*1.2</f>
        <v>-160745.43</v>
      </c>
      <c r="E127" s="623">
        <f>-E83*15%*1.2</f>
        <v>-28998.11</v>
      </c>
      <c r="F127" s="623"/>
      <c r="G127" s="623"/>
      <c r="H127" s="623">
        <f>SUM(D127:G127)</f>
        <v>-189743.54</v>
      </c>
    </row>
    <row r="128" spans="1:14" ht="25.5" x14ac:dyDescent="0.2">
      <c r="C128" s="27" t="s">
        <v>4610</v>
      </c>
      <c r="D128" s="624">
        <f>D124+D127</f>
        <v>36549017.18</v>
      </c>
      <c r="E128" s="624">
        <f>E124+E127</f>
        <v>6593359.6299999999</v>
      </c>
      <c r="F128" s="624">
        <f>F124+F127</f>
        <v>35267486.299999997</v>
      </c>
      <c r="G128" s="624">
        <f>G124+G127</f>
        <v>11462829.960000001</v>
      </c>
      <c r="H128" s="624">
        <f>SUM(D128:G128)</f>
        <v>89872693.069999993</v>
      </c>
      <c r="I128" s="635"/>
      <c r="J128" s="634"/>
    </row>
    <row r="130" spans="1:8" x14ac:dyDescent="0.2">
      <c r="D130" s="652"/>
      <c r="E130" s="652"/>
      <c r="F130" s="45"/>
      <c r="G130" s="45"/>
      <c r="H130" s="653"/>
    </row>
    <row r="132" spans="1:8" x14ac:dyDescent="0.2">
      <c r="A132" s="34" t="s">
        <v>6</v>
      </c>
      <c r="C132" s="35"/>
      <c r="E132" s="35"/>
      <c r="F132" s="36"/>
      <c r="G132" s="37"/>
      <c r="H132" s="35"/>
    </row>
    <row r="133" spans="1:8" x14ac:dyDescent="0.2">
      <c r="C133" s="38"/>
      <c r="D133" s="38" t="s">
        <v>7</v>
      </c>
      <c r="E133" s="38"/>
      <c r="F133" s="38"/>
      <c r="G133" s="38"/>
      <c r="H133" s="38"/>
    </row>
    <row r="134" spans="1:8" x14ac:dyDescent="0.2">
      <c r="A134" s="34" t="s">
        <v>8</v>
      </c>
      <c r="C134" s="39"/>
      <c r="E134" s="39"/>
      <c r="F134" s="39"/>
      <c r="H134" s="35"/>
    </row>
    <row r="135" spans="1:8" x14ac:dyDescent="0.2">
      <c r="C135" s="38"/>
      <c r="D135" s="38" t="s">
        <v>7</v>
      </c>
      <c r="E135" s="38"/>
      <c r="F135" s="38"/>
      <c r="G135" s="38"/>
      <c r="H135" s="38"/>
    </row>
    <row r="136" spans="1:8" x14ac:dyDescent="0.2">
      <c r="A136" s="34" t="s">
        <v>9</v>
      </c>
      <c r="C136" s="39"/>
      <c r="D136" s="34"/>
      <c r="E136" s="39"/>
      <c r="F136" s="39"/>
      <c r="H136" s="35"/>
    </row>
    <row r="137" spans="1:8" x14ac:dyDescent="0.2">
      <c r="C137" s="44" t="s">
        <v>21</v>
      </c>
      <c r="D137" s="38" t="s">
        <v>7</v>
      </c>
      <c r="E137" s="38"/>
      <c r="F137" s="38"/>
      <c r="G137" s="38"/>
      <c r="H137" s="38"/>
    </row>
    <row r="138" spans="1:8" x14ac:dyDescent="0.2">
      <c r="A138" s="34" t="s">
        <v>10</v>
      </c>
      <c r="C138" s="36"/>
      <c r="D138" s="36"/>
      <c r="E138" s="35"/>
      <c r="F138" s="36"/>
      <c r="G138" s="37"/>
      <c r="H138" s="35"/>
    </row>
    <row r="139" spans="1:8" x14ac:dyDescent="0.2">
      <c r="C139" s="797" t="s">
        <v>11</v>
      </c>
      <c r="D139" s="797"/>
      <c r="E139" s="797"/>
      <c r="F139" s="797"/>
      <c r="G139" s="38"/>
      <c r="H139" s="38"/>
    </row>
    <row r="148" spans="7:7" x14ac:dyDescent="0.2">
      <c r="G148" s="40"/>
    </row>
    <row r="149" spans="7:7" x14ac:dyDescent="0.2">
      <c r="G149" s="40"/>
    </row>
    <row r="151" spans="7:7" x14ac:dyDescent="0.2">
      <c r="G151" s="40"/>
    </row>
  </sheetData>
  <mergeCells count="34">
    <mergeCell ref="C139:F139"/>
    <mergeCell ref="I19:M19"/>
    <mergeCell ref="N19:N22"/>
    <mergeCell ref="I20:I22"/>
    <mergeCell ref="J20:J22"/>
    <mergeCell ref="K20:K22"/>
    <mergeCell ref="L20:L22"/>
    <mergeCell ref="M20:M22"/>
    <mergeCell ref="A86:H86"/>
    <mergeCell ref="A105:H105"/>
    <mergeCell ref="A108:H108"/>
    <mergeCell ref="A117:H117"/>
    <mergeCell ref="A121:H121"/>
    <mergeCell ref="A24:H24"/>
    <mergeCell ref="A29:H29"/>
    <mergeCell ref="A64:H64"/>
    <mergeCell ref="A77:H77"/>
    <mergeCell ref="A80:H80"/>
    <mergeCell ref="A82:H82"/>
    <mergeCell ref="A19:A22"/>
    <mergeCell ref="B19:B22"/>
    <mergeCell ref="C19:C22"/>
    <mergeCell ref="D19:H19"/>
    <mergeCell ref="D20:D22"/>
    <mergeCell ref="E20:E22"/>
    <mergeCell ref="F20:F22"/>
    <mergeCell ref="G20:G22"/>
    <mergeCell ref="H20:H22"/>
    <mergeCell ref="C14:G14"/>
    <mergeCell ref="C3:G3"/>
    <mergeCell ref="C4:G4"/>
    <mergeCell ref="C8:G8"/>
    <mergeCell ref="C9:G9"/>
    <mergeCell ref="C13:G13"/>
  </mergeCells>
  <pageMargins left="0.34" right="0.25" top="0.75" bottom="0.75" header="0.3" footer="0.3"/>
  <pageSetup paperSize="9" scale="41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6"/>
  <sheetViews>
    <sheetView topLeftCell="A10" workbookViewId="0">
      <selection activeCell="D15" sqref="D15"/>
    </sheetView>
  </sheetViews>
  <sheetFormatPr defaultRowHeight="15" x14ac:dyDescent="0.25"/>
  <cols>
    <col min="1" max="1" width="5.85546875" style="554" customWidth="1"/>
    <col min="2" max="2" width="40.85546875" style="554" customWidth="1"/>
    <col min="3" max="3" width="16.28515625" style="554" customWidth="1"/>
    <col min="4" max="4" width="32.28515625" style="554" customWidth="1"/>
    <col min="5" max="5" width="34.42578125" style="554" customWidth="1"/>
    <col min="6" max="16384" width="9.140625" style="554"/>
  </cols>
  <sheetData>
    <row r="1" spans="1:10" x14ac:dyDescent="0.25">
      <c r="A1" s="1018" t="s">
        <v>4548</v>
      </c>
      <c r="B1" s="1018"/>
      <c r="C1" s="1018"/>
      <c r="D1" s="1018"/>
      <c r="E1" s="1018"/>
      <c r="F1" s="553"/>
      <c r="G1" s="553"/>
      <c r="H1" s="553"/>
      <c r="I1" s="553"/>
      <c r="J1" s="553"/>
    </row>
    <row r="2" spans="1:10" x14ac:dyDescent="0.25">
      <c r="A2" s="1019" t="s">
        <v>4549</v>
      </c>
      <c r="B2" s="1019"/>
      <c r="C2" s="1019"/>
      <c r="D2" s="1019"/>
      <c r="E2" s="1019"/>
      <c r="F2" s="555"/>
      <c r="G2" s="555"/>
      <c r="H2" s="555"/>
      <c r="I2" s="555"/>
      <c r="J2" s="555"/>
    </row>
    <row r="3" spans="1:10" x14ac:dyDescent="0.25">
      <c r="A3" s="556" t="s">
        <v>4550</v>
      </c>
      <c r="B3" s="557"/>
      <c r="C3" s="557"/>
      <c r="D3" s="557"/>
    </row>
    <row r="4" spans="1:10" ht="64.150000000000006" customHeight="1" x14ac:dyDescent="0.25">
      <c r="A4" s="1020" t="s">
        <v>4551</v>
      </c>
      <c r="B4" s="1020"/>
      <c r="C4" s="1020"/>
      <c r="D4" s="1020"/>
      <c r="E4" s="1020"/>
    </row>
    <row r="5" spans="1:10" ht="64.150000000000006" customHeight="1" x14ac:dyDescent="0.25">
      <c r="A5" s="558" t="s">
        <v>4552</v>
      </c>
      <c r="B5" s="559" t="s">
        <v>3882</v>
      </c>
      <c r="C5" s="559" t="s">
        <v>4553</v>
      </c>
      <c r="D5" s="559" t="s">
        <v>4554</v>
      </c>
      <c r="E5" s="559" t="s">
        <v>15</v>
      </c>
    </row>
    <row r="6" spans="1:10" ht="22.9" customHeight="1" x14ac:dyDescent="0.25">
      <c r="A6" s="560"/>
      <c r="B6" s="561" t="s">
        <v>4555</v>
      </c>
      <c r="C6" s="562"/>
      <c r="D6" s="562"/>
      <c r="E6" s="562"/>
    </row>
    <row r="7" spans="1:10" ht="37.15" customHeight="1" x14ac:dyDescent="0.25">
      <c r="A7" s="563"/>
      <c r="B7" s="564" t="s">
        <v>4556</v>
      </c>
      <c r="C7" s="563" t="s">
        <v>4557</v>
      </c>
      <c r="D7" s="565">
        <v>6</v>
      </c>
      <c r="E7" s="566"/>
    </row>
    <row r="8" spans="1:10" ht="37.15" customHeight="1" x14ac:dyDescent="0.25">
      <c r="A8" s="563"/>
      <c r="B8" s="564" t="s">
        <v>4558</v>
      </c>
      <c r="C8" s="563" t="s">
        <v>4559</v>
      </c>
      <c r="D8" s="563">
        <v>1</v>
      </c>
      <c r="E8" s="566" t="s">
        <v>4560</v>
      </c>
    </row>
    <row r="9" spans="1:10" ht="57.6" customHeight="1" x14ac:dyDescent="0.25">
      <c r="A9" s="563"/>
      <c r="B9" s="566" t="s">
        <v>4561</v>
      </c>
      <c r="C9" s="563" t="s">
        <v>3889</v>
      </c>
      <c r="D9" s="567">
        <v>1</v>
      </c>
      <c r="E9" s="566"/>
    </row>
    <row r="10" spans="1:10" ht="37.15" customHeight="1" x14ac:dyDescent="0.25">
      <c r="A10" s="563">
        <v>1</v>
      </c>
      <c r="B10" s="568" t="s">
        <v>4562</v>
      </c>
      <c r="C10" s="563"/>
      <c r="D10" s="567"/>
      <c r="E10" s="566"/>
    </row>
    <row r="11" spans="1:10" ht="37.15" customHeight="1" x14ac:dyDescent="0.25">
      <c r="A11" s="563"/>
      <c r="B11" s="566" t="s">
        <v>4563</v>
      </c>
      <c r="C11" s="563" t="s">
        <v>186</v>
      </c>
      <c r="D11" s="569">
        <f>6870</f>
        <v>6870</v>
      </c>
      <c r="E11" s="566" t="s">
        <v>4564</v>
      </c>
    </row>
    <row r="12" spans="1:10" ht="37.15" customHeight="1" x14ac:dyDescent="0.25">
      <c r="A12" s="563"/>
      <c r="B12" s="566" t="s">
        <v>4565</v>
      </c>
      <c r="C12" s="563" t="s">
        <v>4566</v>
      </c>
      <c r="D12" s="567">
        <f>D7*D8*D9*2</f>
        <v>12</v>
      </c>
      <c r="E12" s="566" t="s">
        <v>4567</v>
      </c>
    </row>
    <row r="13" spans="1:10" ht="37.15" customHeight="1" x14ac:dyDescent="0.25">
      <c r="A13" s="563"/>
      <c r="B13" s="566" t="s">
        <v>4568</v>
      </c>
      <c r="C13" s="563" t="s">
        <v>186</v>
      </c>
      <c r="D13" s="570">
        <f>D11*D12</f>
        <v>82440</v>
      </c>
      <c r="E13" s="566"/>
    </row>
    <row r="14" spans="1:10" ht="37.15" customHeight="1" x14ac:dyDescent="0.25">
      <c r="A14" s="563">
        <v>2</v>
      </c>
      <c r="B14" s="571" t="s">
        <v>4569</v>
      </c>
      <c r="C14" s="572"/>
      <c r="D14" s="573"/>
      <c r="E14" s="574"/>
    </row>
    <row r="15" spans="1:10" ht="37.15" customHeight="1" x14ac:dyDescent="0.25">
      <c r="A15" s="563"/>
      <c r="B15" s="575" t="s">
        <v>4570</v>
      </c>
      <c r="C15" s="576" t="s">
        <v>186</v>
      </c>
      <c r="D15" s="577">
        <f>'расчет маш-часа перевозки № 1'!E19</f>
        <v>29236.91</v>
      </c>
      <c r="E15" s="576" t="s">
        <v>4571</v>
      </c>
    </row>
    <row r="16" spans="1:10" ht="37.15" customHeight="1" x14ac:dyDescent="0.25">
      <c r="A16" s="563"/>
      <c r="B16" s="578" t="s">
        <v>4572</v>
      </c>
      <c r="C16" s="579" t="s">
        <v>4573</v>
      </c>
      <c r="D16" s="580">
        <f>D7*D8*D9*2</f>
        <v>12</v>
      </c>
      <c r="E16" s="579"/>
    </row>
    <row r="17" spans="1:5" ht="37.15" customHeight="1" x14ac:dyDescent="0.25">
      <c r="A17" s="563"/>
      <c r="B17" s="566" t="s">
        <v>4574</v>
      </c>
      <c r="C17" s="563" t="s">
        <v>186</v>
      </c>
      <c r="D17" s="581">
        <f>D15*D16</f>
        <v>350843</v>
      </c>
      <c r="E17" s="582"/>
    </row>
    <row r="18" spans="1:5" ht="45" customHeight="1" x14ac:dyDescent="0.25">
      <c r="A18" s="583"/>
      <c r="B18" s="584" t="s">
        <v>4575</v>
      </c>
      <c r="C18" s="585" t="s">
        <v>186</v>
      </c>
      <c r="D18" s="586">
        <f>D13+D17</f>
        <v>433283</v>
      </c>
      <c r="E18" s="586"/>
    </row>
    <row r="19" spans="1:5" ht="81" customHeight="1" x14ac:dyDescent="0.25">
      <c r="A19" s="587"/>
      <c r="B19" s="584" t="s">
        <v>4576</v>
      </c>
      <c r="C19" s="585" t="s">
        <v>186</v>
      </c>
      <c r="D19" s="588">
        <f>D18/11.91</f>
        <v>36379.760000000002</v>
      </c>
      <c r="E19" s="587"/>
    </row>
    <row r="22" spans="1:5" x14ac:dyDescent="0.25">
      <c r="A22" s="1021" t="s">
        <v>4546</v>
      </c>
      <c r="B22" s="1021"/>
      <c r="C22" s="1021"/>
      <c r="D22" s="1021"/>
      <c r="E22" s="1021"/>
    </row>
    <row r="23" spans="1:5" x14ac:dyDescent="0.25">
      <c r="A23" s="1017" t="s">
        <v>156</v>
      </c>
      <c r="B23" s="1017"/>
      <c r="C23" s="1017"/>
      <c r="D23" s="1017"/>
      <c r="E23" s="1017"/>
    </row>
    <row r="24" spans="1:5" x14ac:dyDescent="0.25">
      <c r="A24" s="589"/>
      <c r="B24" s="590"/>
      <c r="C24" s="591"/>
      <c r="D24" s="592"/>
      <c r="E24" s="593"/>
    </row>
    <row r="25" spans="1:5" x14ac:dyDescent="0.25">
      <c r="A25" s="1021" t="s">
        <v>4547</v>
      </c>
      <c r="B25" s="1021"/>
      <c r="C25" s="1021"/>
      <c r="D25" s="1021"/>
      <c r="E25" s="1021"/>
    </row>
    <row r="26" spans="1:5" x14ac:dyDescent="0.25">
      <c r="A26" s="1017" t="s">
        <v>156</v>
      </c>
      <c r="B26" s="1017"/>
      <c r="C26" s="1017"/>
      <c r="D26" s="1017"/>
      <c r="E26" s="1017"/>
    </row>
  </sheetData>
  <mergeCells count="7">
    <mergeCell ref="A26:E26"/>
    <mergeCell ref="A1:E1"/>
    <mergeCell ref="A2:E2"/>
    <mergeCell ref="A4:E4"/>
    <mergeCell ref="A22:E22"/>
    <mergeCell ref="A23:E23"/>
    <mergeCell ref="A25:E25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19"/>
  <sheetViews>
    <sheetView topLeftCell="A16" workbookViewId="0">
      <selection activeCell="L9" sqref="L9"/>
    </sheetView>
  </sheetViews>
  <sheetFormatPr defaultRowHeight="12.75" x14ac:dyDescent="0.2"/>
  <cols>
    <col min="1" max="1" width="9.140625" style="200"/>
    <col min="2" max="2" width="28.85546875" style="200" customWidth="1"/>
    <col min="3" max="3" width="16.140625" style="200" customWidth="1"/>
    <col min="4" max="4" width="9.140625" style="200"/>
    <col min="5" max="5" width="49" style="200" customWidth="1"/>
    <col min="6" max="16384" width="9.140625" style="200"/>
  </cols>
  <sheetData>
    <row r="1" spans="1:5" ht="15" x14ac:dyDescent="0.25">
      <c r="A1" s="594"/>
      <c r="B1" s="594"/>
      <c r="C1" s="594"/>
      <c r="D1" s="594"/>
      <c r="E1" s="594"/>
    </row>
    <row r="2" spans="1:5" ht="29.25" customHeight="1" x14ac:dyDescent="0.2">
      <c r="A2" s="1022" t="s">
        <v>4577</v>
      </c>
      <c r="B2" s="1022"/>
      <c r="C2" s="1022"/>
      <c r="D2" s="1022"/>
      <c r="E2" s="1022"/>
    </row>
    <row r="3" spans="1:5" ht="15" x14ac:dyDescent="0.25">
      <c r="A3" s="594"/>
      <c r="B3" s="594"/>
      <c r="C3" s="594"/>
      <c r="D3" s="594"/>
      <c r="E3" s="594"/>
    </row>
    <row r="4" spans="1:5" ht="14.25" x14ac:dyDescent="0.2">
      <c r="A4" s="1023" t="s">
        <v>4578</v>
      </c>
      <c r="B4" s="1023"/>
      <c r="C4" s="1023"/>
      <c r="D4" s="1023"/>
      <c r="E4" s="1023"/>
    </row>
    <row r="5" spans="1:5" ht="14.25" x14ac:dyDescent="0.2">
      <c r="A5" s="1024" t="s">
        <v>3880</v>
      </c>
      <c r="B5" s="1024"/>
      <c r="C5" s="1024"/>
      <c r="D5" s="1024"/>
      <c r="E5" s="1024"/>
    </row>
    <row r="6" spans="1:5" ht="14.25" x14ac:dyDescent="0.2">
      <c r="A6" s="1024" t="s">
        <v>4579</v>
      </c>
      <c r="B6" s="1024"/>
      <c r="C6" s="1024"/>
      <c r="D6" s="1024"/>
      <c r="E6" s="1024"/>
    </row>
    <row r="7" spans="1:5" ht="14.25" x14ac:dyDescent="0.2">
      <c r="A7" s="595" t="s">
        <v>3881</v>
      </c>
      <c r="B7" s="595" t="s">
        <v>3882</v>
      </c>
      <c r="C7" s="595" t="s">
        <v>15</v>
      </c>
      <c r="D7" s="595" t="s">
        <v>3883</v>
      </c>
      <c r="E7" s="595" t="s">
        <v>120</v>
      </c>
    </row>
    <row r="8" spans="1:5" ht="15" x14ac:dyDescent="0.2">
      <c r="A8" s="596">
        <v>1</v>
      </c>
      <c r="B8" s="597" t="s">
        <v>4580</v>
      </c>
      <c r="C8" s="598" t="s">
        <v>4581</v>
      </c>
      <c r="D8" s="599" t="s">
        <v>4582</v>
      </c>
      <c r="E8" s="600">
        <f>6*2</f>
        <v>12</v>
      </c>
    </row>
    <row r="9" spans="1:5" ht="30" x14ac:dyDescent="0.2">
      <c r="A9" s="596">
        <v>3</v>
      </c>
      <c r="B9" s="601" t="s">
        <v>4583</v>
      </c>
      <c r="C9" s="582" t="s">
        <v>4584</v>
      </c>
      <c r="D9" s="582" t="s">
        <v>4585</v>
      </c>
      <c r="E9" s="600">
        <v>1</v>
      </c>
    </row>
    <row r="10" spans="1:5" ht="30" x14ac:dyDescent="0.2">
      <c r="A10" s="596">
        <v>4</v>
      </c>
      <c r="B10" s="601" t="s">
        <v>4586</v>
      </c>
      <c r="C10" s="582" t="s">
        <v>4587</v>
      </c>
      <c r="D10" s="582" t="s">
        <v>4582</v>
      </c>
      <c r="E10" s="600">
        <f>6*2</f>
        <v>12</v>
      </c>
    </row>
    <row r="11" spans="1:5" ht="30" x14ac:dyDescent="0.2">
      <c r="A11" s="596">
        <v>5</v>
      </c>
      <c r="B11" s="578" t="s">
        <v>4588</v>
      </c>
      <c r="C11" s="579"/>
      <c r="D11" s="579" t="s">
        <v>4589</v>
      </c>
      <c r="E11" s="602">
        <v>115</v>
      </c>
    </row>
    <row r="12" spans="1:5" ht="120" x14ac:dyDescent="0.2">
      <c r="A12" s="596">
        <v>6</v>
      </c>
      <c r="B12" s="601" t="s">
        <v>4590</v>
      </c>
      <c r="C12" s="579" t="s">
        <v>4591</v>
      </c>
      <c r="D12" s="582" t="s">
        <v>4592</v>
      </c>
      <c r="E12" s="603">
        <v>45</v>
      </c>
    </row>
    <row r="13" spans="1:5" ht="15" x14ac:dyDescent="0.2">
      <c r="A13" s="596">
        <v>7</v>
      </c>
      <c r="B13" s="601" t="s">
        <v>4593</v>
      </c>
      <c r="C13" s="602" t="s">
        <v>4594</v>
      </c>
      <c r="D13" s="604" t="s">
        <v>4595</v>
      </c>
      <c r="E13" s="605">
        <f>(E11/45)</f>
        <v>2.6</v>
      </c>
    </row>
    <row r="14" spans="1:5" ht="30" x14ac:dyDescent="0.2">
      <c r="A14" s="596">
        <v>8</v>
      </c>
      <c r="B14" s="601" t="s">
        <v>4596</v>
      </c>
      <c r="C14" s="606" t="s">
        <v>4597</v>
      </c>
      <c r="D14" s="607" t="s">
        <v>4598</v>
      </c>
      <c r="E14" s="604">
        <v>56.81</v>
      </c>
    </row>
    <row r="15" spans="1:5" ht="30" x14ac:dyDescent="0.2">
      <c r="A15" s="596">
        <v>9</v>
      </c>
      <c r="B15" s="601" t="s">
        <v>4599</v>
      </c>
      <c r="C15" s="606"/>
      <c r="D15" s="607" t="s">
        <v>4600</v>
      </c>
      <c r="E15" s="608">
        <v>13.5</v>
      </c>
    </row>
    <row r="16" spans="1:5" ht="51" x14ac:dyDescent="0.2">
      <c r="A16" s="596">
        <v>10</v>
      </c>
      <c r="B16" s="601" t="s">
        <v>4601</v>
      </c>
      <c r="C16" s="606" t="s">
        <v>4602</v>
      </c>
      <c r="D16" s="609">
        <v>1.62</v>
      </c>
      <c r="E16" s="610">
        <f>E15*D16</f>
        <v>21.87</v>
      </c>
    </row>
    <row r="17" spans="1:5" ht="30" x14ac:dyDescent="0.2">
      <c r="A17" s="596">
        <v>11</v>
      </c>
      <c r="B17" s="601" t="s">
        <v>4603</v>
      </c>
      <c r="C17" s="606"/>
      <c r="D17" s="607"/>
      <c r="E17" s="611">
        <f>E14+E16</f>
        <v>78.680000000000007</v>
      </c>
    </row>
    <row r="18" spans="1:5" ht="42.75" x14ac:dyDescent="0.2">
      <c r="A18" s="612">
        <v>12</v>
      </c>
      <c r="B18" s="613" t="s">
        <v>4604</v>
      </c>
      <c r="C18" s="614"/>
      <c r="D18" s="615" t="s">
        <v>186</v>
      </c>
      <c r="E18" s="616">
        <f>E17*E13*E10</f>
        <v>2454.8200000000002</v>
      </c>
    </row>
    <row r="19" spans="1:5" ht="128.25" x14ac:dyDescent="0.2">
      <c r="A19" s="617">
        <v>13</v>
      </c>
      <c r="B19" s="618" t="s">
        <v>4605</v>
      </c>
      <c r="C19" s="619" t="s">
        <v>4606</v>
      </c>
      <c r="D19" s="620" t="s">
        <v>186</v>
      </c>
      <c r="E19" s="621">
        <f>E18*11.91</f>
        <v>29236.91</v>
      </c>
    </row>
  </sheetData>
  <mergeCells count="4">
    <mergeCell ref="A2:E2"/>
    <mergeCell ref="A4:E4"/>
    <mergeCell ref="A5:E5"/>
    <mergeCell ref="A6:E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143"/>
  <sheetViews>
    <sheetView showGridLines="0" showZeros="0" view="pageBreakPreview" topLeftCell="A79" zoomScale="90" zoomScaleNormal="80" zoomScaleSheetLayoutView="90" workbookViewId="0">
      <selection activeCell="H121" sqref="H121"/>
    </sheetView>
  </sheetViews>
  <sheetFormatPr defaultRowHeight="12.75" x14ac:dyDescent="0.2"/>
  <cols>
    <col min="1" max="1" width="5.28515625" style="1" customWidth="1"/>
    <col min="2" max="2" width="16.5703125" style="1" customWidth="1"/>
    <col min="3" max="3" width="37.7109375" style="1" customWidth="1"/>
    <col min="4" max="8" width="16.7109375" style="1" customWidth="1"/>
    <col min="9" max="9" width="10.140625" bestFit="1" customWidth="1"/>
    <col min="10" max="10" width="9.140625" style="2"/>
  </cols>
  <sheetData>
    <row r="1" spans="1:8" x14ac:dyDescent="0.2">
      <c r="H1" s="4" t="s">
        <v>13</v>
      </c>
    </row>
    <row r="2" spans="1:8" x14ac:dyDescent="0.2">
      <c r="A2" s="5"/>
      <c r="B2" s="6"/>
      <c r="C2" s="7"/>
      <c r="D2" s="8"/>
      <c r="E2" s="8"/>
      <c r="F2" s="8"/>
      <c r="G2" s="8"/>
      <c r="H2" s="4" t="s">
        <v>12</v>
      </c>
    </row>
    <row r="3" spans="1:8" ht="32.25" customHeight="1" x14ac:dyDescent="0.2">
      <c r="A3" s="5"/>
      <c r="B3" s="9" t="s">
        <v>0</v>
      </c>
      <c r="C3" s="784" t="s">
        <v>22</v>
      </c>
      <c r="D3" s="784"/>
      <c r="E3" s="784"/>
      <c r="F3" s="784"/>
      <c r="G3" s="784"/>
      <c r="H3" s="8"/>
    </row>
    <row r="4" spans="1:8" x14ac:dyDescent="0.2">
      <c r="A4" s="5"/>
      <c r="B4" s="6"/>
      <c r="C4" s="785" t="s">
        <v>1</v>
      </c>
      <c r="D4" s="785"/>
      <c r="E4" s="785"/>
      <c r="F4" s="785"/>
      <c r="G4" s="785"/>
      <c r="H4" s="8"/>
    </row>
    <row r="5" spans="1:8" x14ac:dyDescent="0.2">
      <c r="A5" s="5"/>
      <c r="B5" s="6" t="s">
        <v>14</v>
      </c>
      <c r="C5" s="10"/>
      <c r="D5" s="8"/>
      <c r="E5" s="11"/>
      <c r="F5" s="8"/>
      <c r="G5" s="8"/>
      <c r="H5" s="8"/>
    </row>
    <row r="6" spans="1:8" x14ac:dyDescent="0.2">
      <c r="A6" s="5"/>
      <c r="B6" s="6"/>
      <c r="C6" s="7"/>
      <c r="D6" s="8"/>
      <c r="E6" s="11"/>
      <c r="F6" s="8"/>
      <c r="G6" s="8"/>
      <c r="H6" s="8"/>
    </row>
    <row r="7" spans="1:8" ht="13.5" x14ac:dyDescent="0.2">
      <c r="A7" s="5"/>
      <c r="B7" s="12" t="s">
        <v>112</v>
      </c>
      <c r="C7" s="13"/>
      <c r="D7" s="14"/>
      <c r="E7" s="15"/>
      <c r="F7" s="14"/>
      <c r="G7" s="14"/>
      <c r="H7" s="8"/>
    </row>
    <row r="8" spans="1:8" ht="27.75" customHeight="1" x14ac:dyDescent="0.2">
      <c r="A8" s="5"/>
      <c r="B8" s="6"/>
      <c r="C8" s="786"/>
      <c r="D8" s="786"/>
      <c r="E8" s="786"/>
      <c r="F8" s="786"/>
      <c r="G8" s="786"/>
      <c r="H8" s="8"/>
    </row>
    <row r="9" spans="1:8" x14ac:dyDescent="0.2">
      <c r="A9" s="5"/>
      <c r="B9" s="6"/>
      <c r="C9" s="785" t="s">
        <v>2</v>
      </c>
      <c r="D9" s="785"/>
      <c r="E9" s="785"/>
      <c r="F9" s="785"/>
      <c r="G9" s="785"/>
      <c r="H9" s="8"/>
    </row>
    <row r="10" spans="1:8" x14ac:dyDescent="0.2">
      <c r="A10" s="5"/>
      <c r="B10" s="6"/>
      <c r="C10" s="7"/>
      <c r="D10" s="8"/>
      <c r="E10" s="11"/>
      <c r="F10" s="8"/>
      <c r="G10" s="8"/>
      <c r="H10" s="8"/>
    </row>
    <row r="11" spans="1:8" x14ac:dyDescent="0.2">
      <c r="A11" s="5"/>
      <c r="B11" s="6"/>
      <c r="C11" s="7"/>
      <c r="D11" s="16"/>
      <c r="E11" s="16"/>
      <c r="F11" s="16"/>
      <c r="G11" s="16"/>
      <c r="H11" s="8"/>
    </row>
    <row r="12" spans="1:8" x14ac:dyDescent="0.2">
      <c r="A12" s="5"/>
      <c r="B12" s="6"/>
      <c r="C12" s="7"/>
      <c r="D12" s="17" t="s">
        <v>101</v>
      </c>
      <c r="E12" s="16"/>
      <c r="F12" s="16"/>
      <c r="G12" s="8"/>
      <c r="H12" s="8"/>
    </row>
    <row r="13" spans="1:8" ht="27.75" customHeight="1" x14ac:dyDescent="0.2">
      <c r="A13" s="5"/>
      <c r="B13" s="6"/>
      <c r="C13" s="786" t="s">
        <v>23</v>
      </c>
      <c r="D13" s="786"/>
      <c r="E13" s="786"/>
      <c r="F13" s="786"/>
      <c r="G13" s="786"/>
      <c r="H13" s="8"/>
    </row>
    <row r="14" spans="1:8" x14ac:dyDescent="0.2">
      <c r="A14" s="5"/>
      <c r="B14" s="6"/>
      <c r="C14" s="783" t="s">
        <v>3</v>
      </c>
      <c r="D14" s="783"/>
      <c r="E14" s="783"/>
      <c r="F14" s="783"/>
      <c r="G14" s="783"/>
      <c r="H14" s="8"/>
    </row>
    <row r="15" spans="1:8" x14ac:dyDescent="0.2">
      <c r="A15" s="5"/>
      <c r="B15" s="6"/>
      <c r="C15" s="7"/>
      <c r="D15" s="16"/>
      <c r="E15" s="16"/>
      <c r="F15" s="16"/>
      <c r="G15" s="16"/>
      <c r="H15" s="8"/>
    </row>
    <row r="16" spans="1:8" x14ac:dyDescent="0.2">
      <c r="A16" s="5"/>
      <c r="B16" s="18" t="s">
        <v>107</v>
      </c>
      <c r="C16" s="7"/>
      <c r="D16" s="19"/>
      <c r="E16" s="8"/>
      <c r="F16" s="8"/>
      <c r="G16" s="8"/>
      <c r="H16" s="8"/>
    </row>
    <row r="17" spans="1:10" x14ac:dyDescent="0.2">
      <c r="A17" s="5"/>
      <c r="B17" s="6"/>
      <c r="C17" s="7"/>
      <c r="D17" s="19"/>
      <c r="E17" s="8"/>
      <c r="F17" s="8"/>
      <c r="G17" s="8"/>
      <c r="H17" s="8"/>
    </row>
    <row r="18" spans="1:10" x14ac:dyDescent="0.2">
      <c r="A18" s="5"/>
      <c r="B18" s="6"/>
      <c r="C18" s="7"/>
      <c r="D18" s="8"/>
      <c r="E18" s="8"/>
      <c r="F18" s="8"/>
      <c r="G18" s="8"/>
      <c r="H18" s="8"/>
    </row>
    <row r="19" spans="1:10" ht="12.75" customHeight="1" x14ac:dyDescent="0.2">
      <c r="A19" s="789" t="s">
        <v>4</v>
      </c>
      <c r="B19" s="790" t="s">
        <v>15</v>
      </c>
      <c r="C19" s="789" t="s">
        <v>16</v>
      </c>
      <c r="D19" s="791" t="s">
        <v>113</v>
      </c>
      <c r="E19" s="792"/>
      <c r="F19" s="792"/>
      <c r="G19" s="792"/>
      <c r="H19" s="793"/>
    </row>
    <row r="20" spans="1:10" ht="27.75" customHeight="1" x14ac:dyDescent="0.2">
      <c r="A20" s="789"/>
      <c r="B20" s="790"/>
      <c r="C20" s="789"/>
      <c r="D20" s="789" t="s">
        <v>17</v>
      </c>
      <c r="E20" s="789" t="s">
        <v>5</v>
      </c>
      <c r="F20" s="789" t="s">
        <v>18</v>
      </c>
      <c r="G20" s="789" t="s">
        <v>19</v>
      </c>
      <c r="H20" s="794" t="s">
        <v>20</v>
      </c>
    </row>
    <row r="21" spans="1:10" ht="27.75" customHeight="1" x14ac:dyDescent="0.2">
      <c r="A21" s="789"/>
      <c r="B21" s="790"/>
      <c r="C21" s="789"/>
      <c r="D21" s="789"/>
      <c r="E21" s="789"/>
      <c r="F21" s="789"/>
      <c r="G21" s="789"/>
      <c r="H21" s="795"/>
    </row>
    <row r="22" spans="1:10" ht="27.75" customHeight="1" x14ac:dyDescent="0.2">
      <c r="A22" s="789"/>
      <c r="B22" s="790"/>
      <c r="C22" s="789"/>
      <c r="D22" s="789"/>
      <c r="E22" s="789"/>
      <c r="F22" s="789"/>
      <c r="G22" s="789"/>
      <c r="H22" s="796"/>
    </row>
    <row r="23" spans="1:10" x14ac:dyDescent="0.2">
      <c r="A23" s="20">
        <v>1</v>
      </c>
      <c r="B23" s="20">
        <v>2</v>
      </c>
      <c r="C23" s="20">
        <v>3</v>
      </c>
      <c r="D23" s="20">
        <v>4</v>
      </c>
      <c r="E23" s="20">
        <v>5</v>
      </c>
      <c r="F23" s="20">
        <v>6</v>
      </c>
      <c r="G23" s="20">
        <v>7</v>
      </c>
      <c r="H23" s="20">
        <v>8</v>
      </c>
    </row>
    <row r="24" spans="1:10" ht="21" customHeight="1" x14ac:dyDescent="0.2">
      <c r="A24" s="787" t="s">
        <v>25</v>
      </c>
      <c r="B24" s="788"/>
      <c r="C24" s="788"/>
      <c r="D24" s="788"/>
      <c r="E24" s="788"/>
      <c r="F24" s="788"/>
      <c r="G24" s="788"/>
      <c r="H24" s="788"/>
    </row>
    <row r="25" spans="1:10" ht="25.5" x14ac:dyDescent="0.2">
      <c r="A25" s="21">
        <v>1</v>
      </c>
      <c r="B25" s="22" t="s">
        <v>26</v>
      </c>
      <c r="C25" s="23" t="s">
        <v>102</v>
      </c>
      <c r="D25" s="3"/>
      <c r="E25" s="3"/>
      <c r="F25" s="3"/>
      <c r="G25" s="3">
        <f>'01-01-01 ГРО'!M21</f>
        <v>59985.4</v>
      </c>
      <c r="H25" s="3">
        <f>SUM(D25:G25)</f>
        <v>59985.4</v>
      </c>
    </row>
    <row r="26" spans="1:10" ht="38.25" x14ac:dyDescent="0.2">
      <c r="A26" s="21">
        <v>2</v>
      </c>
      <c r="B26" s="22" t="s">
        <v>27</v>
      </c>
      <c r="C26" s="23" t="s">
        <v>28</v>
      </c>
      <c r="D26" s="3"/>
      <c r="E26" s="3"/>
      <c r="F26" s="3"/>
      <c r="G26" s="3">
        <f>'01-03-01 СТУ'!F16</f>
        <v>1450000</v>
      </c>
      <c r="H26" s="3">
        <f>SUM(D26:G26)</f>
        <v>1450000</v>
      </c>
    </row>
    <row r="27" spans="1:10" x14ac:dyDescent="0.2">
      <c r="A27" s="21">
        <v>3</v>
      </c>
      <c r="B27" s="22" t="s">
        <v>29</v>
      </c>
      <c r="C27" s="23" t="s">
        <v>30</v>
      </c>
      <c r="D27" s="3">
        <f>'01-02-01 ПТ'!N487</f>
        <v>2327818</v>
      </c>
      <c r="E27" s="3"/>
      <c r="F27" s="3"/>
      <c r="G27" s="3"/>
      <c r="H27" s="3">
        <f>SUM(D27:G27)</f>
        <v>2327818</v>
      </c>
    </row>
    <row r="28" spans="1:10" ht="25.5" x14ac:dyDescent="0.2">
      <c r="A28" s="21"/>
      <c r="B28" s="22" t="s">
        <v>31</v>
      </c>
      <c r="C28" s="23" t="s">
        <v>32</v>
      </c>
      <c r="D28" s="3">
        <f>D25+D26+D27</f>
        <v>2327818</v>
      </c>
      <c r="E28" s="3">
        <f t="shared" ref="E28:G28" si="0">E25+E26+E27</f>
        <v>0</v>
      </c>
      <c r="F28" s="3">
        <f t="shared" si="0"/>
        <v>0</v>
      </c>
      <c r="G28" s="3">
        <f t="shared" si="0"/>
        <v>1509985.4</v>
      </c>
      <c r="H28" s="3">
        <f>SUM(D28:G28)</f>
        <v>3837803.4</v>
      </c>
    </row>
    <row r="29" spans="1:10" ht="21" customHeight="1" x14ac:dyDescent="0.2">
      <c r="A29" s="787" t="s">
        <v>33</v>
      </c>
      <c r="B29" s="788"/>
      <c r="C29" s="788"/>
      <c r="D29" s="788"/>
      <c r="E29" s="788"/>
      <c r="F29" s="788"/>
      <c r="G29" s="788"/>
      <c r="H29" s="788"/>
    </row>
    <row r="30" spans="1:10" x14ac:dyDescent="0.2">
      <c r="A30" s="21">
        <v>4</v>
      </c>
      <c r="B30" s="22" t="s">
        <v>34</v>
      </c>
      <c r="C30" s="23" t="s">
        <v>35</v>
      </c>
      <c r="D30" s="3">
        <f>SUM(D31:D43)</f>
        <v>382318</v>
      </c>
      <c r="E30" s="3">
        <f t="shared" ref="E30:F30" si="1">SUM(E31:E43)</f>
        <v>255263</v>
      </c>
      <c r="F30" s="3">
        <f t="shared" si="1"/>
        <v>9822802</v>
      </c>
      <c r="G30" s="3"/>
      <c r="H30" s="3">
        <f>SUM(D30:G30)</f>
        <v>10460383</v>
      </c>
    </row>
    <row r="31" spans="1:10" s="244" customFormat="1" ht="25.5" x14ac:dyDescent="0.2">
      <c r="A31" s="239" t="s">
        <v>1428</v>
      </c>
      <c r="B31" s="240" t="s">
        <v>481</v>
      </c>
      <c r="C31" s="241" t="s">
        <v>482</v>
      </c>
      <c r="D31" s="242">
        <f>'02-01-01 КР'!N240</f>
        <v>153497</v>
      </c>
      <c r="E31" s="242"/>
      <c r="F31" s="242"/>
      <c r="G31" s="242"/>
      <c r="H31" s="243">
        <f t="shared" ref="H31:H43" si="2">SUM(D31:G31)</f>
        <v>153497</v>
      </c>
      <c r="J31" s="245"/>
    </row>
    <row r="32" spans="1:10" s="244" customFormat="1" x14ac:dyDescent="0.2">
      <c r="A32" s="239" t="s">
        <v>1429</v>
      </c>
      <c r="B32" s="240" t="s">
        <v>483</v>
      </c>
      <c r="C32" s="241" t="s">
        <v>484</v>
      </c>
      <c r="D32" s="242">
        <f>'02-01-02 АР'!N193</f>
        <v>228821</v>
      </c>
      <c r="E32" s="242">
        <f>'02-01-02 АР'!N200</f>
        <v>59720</v>
      </c>
      <c r="F32" s="242">
        <f>'02-01-02 АР'!N207</f>
        <v>2812517</v>
      </c>
      <c r="G32" s="242"/>
      <c r="H32" s="243">
        <f t="shared" si="2"/>
        <v>3101058</v>
      </c>
      <c r="J32" s="245"/>
    </row>
    <row r="33" spans="1:10" s="244" customFormat="1" x14ac:dyDescent="0.2">
      <c r="A33" s="239" t="s">
        <v>1430</v>
      </c>
      <c r="B33" s="240" t="s">
        <v>485</v>
      </c>
      <c r="C33" s="241" t="s">
        <v>486</v>
      </c>
      <c r="D33" s="242"/>
      <c r="E33" s="242">
        <f>'02-01-03 СОТ'!N255</f>
        <v>29130</v>
      </c>
      <c r="F33" s="242">
        <f>'02-01-03 СОТ'!N262</f>
        <v>366511</v>
      </c>
      <c r="G33" s="242"/>
      <c r="H33" s="243">
        <f t="shared" si="2"/>
        <v>395641</v>
      </c>
      <c r="J33" s="245"/>
    </row>
    <row r="34" spans="1:10" s="244" customFormat="1" x14ac:dyDescent="0.2">
      <c r="A34" s="239" t="s">
        <v>1431</v>
      </c>
      <c r="B34" s="240" t="s">
        <v>487</v>
      </c>
      <c r="C34" s="241" t="s">
        <v>488</v>
      </c>
      <c r="D34" s="242"/>
      <c r="E34" s="242">
        <f>'02-01-04 СОТС'!N249</f>
        <v>19818</v>
      </c>
      <c r="F34" s="242">
        <f>'02-01-04 СОТС'!N256</f>
        <v>30193</v>
      </c>
      <c r="G34" s="242"/>
      <c r="H34" s="243">
        <f t="shared" si="2"/>
        <v>50011</v>
      </c>
      <c r="J34" s="245"/>
    </row>
    <row r="35" spans="1:10" s="244" customFormat="1" x14ac:dyDescent="0.2">
      <c r="A35" s="239" t="s">
        <v>1432</v>
      </c>
      <c r="B35" s="240" t="s">
        <v>489</v>
      </c>
      <c r="C35" s="241" t="s">
        <v>490</v>
      </c>
      <c r="D35" s="242"/>
      <c r="E35" s="242">
        <f>'02-01-05 СКУД'!N160</f>
        <v>20845</v>
      </c>
      <c r="F35" s="242">
        <f>'02-01-05 СКУД'!N167</f>
        <v>16871</v>
      </c>
      <c r="G35" s="242"/>
      <c r="H35" s="243">
        <f t="shared" si="2"/>
        <v>37716</v>
      </c>
      <c r="J35" s="245"/>
    </row>
    <row r="36" spans="1:10" s="244" customFormat="1" x14ac:dyDescent="0.2">
      <c r="A36" s="239" t="s">
        <v>1433</v>
      </c>
      <c r="B36" s="240" t="s">
        <v>491</v>
      </c>
      <c r="C36" s="241" t="s">
        <v>492</v>
      </c>
      <c r="D36" s="242"/>
      <c r="E36" s="242">
        <f>'02-01-06 СКС'!N276</f>
        <v>51260</v>
      </c>
      <c r="F36" s="242">
        <f>'02-01-06 СКС'!N283</f>
        <v>602998</v>
      </c>
      <c r="G36" s="242"/>
      <c r="H36" s="243">
        <f t="shared" si="2"/>
        <v>654258</v>
      </c>
      <c r="J36" s="245"/>
    </row>
    <row r="37" spans="1:10" s="244" customFormat="1" x14ac:dyDescent="0.2">
      <c r="A37" s="239" t="s">
        <v>1434</v>
      </c>
      <c r="B37" s="240" t="s">
        <v>493</v>
      </c>
      <c r="C37" s="241" t="s">
        <v>494</v>
      </c>
      <c r="D37" s="242"/>
      <c r="E37" s="242">
        <f>'02-01-07 СТС'!N60</f>
        <v>1687</v>
      </c>
      <c r="F37" s="242">
        <f>'02-01-07 СТС'!N66</f>
        <v>7891</v>
      </c>
      <c r="G37" s="242"/>
      <c r="H37" s="243">
        <f t="shared" si="2"/>
        <v>9578</v>
      </c>
      <c r="J37" s="245"/>
    </row>
    <row r="38" spans="1:10" s="244" customFormat="1" x14ac:dyDescent="0.2">
      <c r="A38" s="239" t="s">
        <v>1435</v>
      </c>
      <c r="B38" s="240" t="s">
        <v>495</v>
      </c>
      <c r="C38" s="241" t="s">
        <v>496</v>
      </c>
      <c r="D38" s="242"/>
      <c r="E38" s="242">
        <f>'02-01-08 СЧ'!N95</f>
        <v>7908</v>
      </c>
      <c r="F38" s="242">
        <f>'02-01-08 СЧ'!N102</f>
        <v>355036</v>
      </c>
      <c r="G38" s="242"/>
      <c r="H38" s="243">
        <f t="shared" si="2"/>
        <v>362944</v>
      </c>
      <c r="J38" s="245"/>
    </row>
    <row r="39" spans="1:10" s="244" customFormat="1" x14ac:dyDescent="0.2">
      <c r="A39" s="239" t="s">
        <v>1436</v>
      </c>
      <c r="B39" s="240" t="s">
        <v>497</v>
      </c>
      <c r="C39" s="241" t="s">
        <v>498</v>
      </c>
      <c r="D39" s="242"/>
      <c r="E39" s="242">
        <f>'02-01-09 ППС'!N126</f>
        <v>12986</v>
      </c>
      <c r="F39" s="242">
        <f>'02-01-09 ППС'!N133</f>
        <v>4977835</v>
      </c>
      <c r="G39" s="242"/>
      <c r="H39" s="243">
        <f t="shared" si="2"/>
        <v>4990821</v>
      </c>
      <c r="J39" s="245"/>
    </row>
    <row r="40" spans="1:10" s="244" customFormat="1" x14ac:dyDescent="0.2">
      <c r="A40" s="239" t="s">
        <v>1437</v>
      </c>
      <c r="B40" s="240" t="s">
        <v>499</v>
      </c>
      <c r="C40" s="241" t="s">
        <v>500</v>
      </c>
      <c r="D40" s="242"/>
      <c r="E40" s="242">
        <f>'02-01-10 СОДС'!N95</f>
        <v>8317</v>
      </c>
      <c r="F40" s="242">
        <f>'02-01-10 СОДС'!N102</f>
        <v>143140</v>
      </c>
      <c r="G40" s="242"/>
      <c r="H40" s="243">
        <f t="shared" si="2"/>
        <v>151457</v>
      </c>
      <c r="J40" s="245"/>
    </row>
    <row r="41" spans="1:10" s="244" customFormat="1" ht="25.5" x14ac:dyDescent="0.2">
      <c r="A41" s="239" t="s">
        <v>1438</v>
      </c>
      <c r="B41" s="240" t="s">
        <v>501</v>
      </c>
      <c r="C41" s="241" t="s">
        <v>502</v>
      </c>
      <c r="D41" s="242"/>
      <c r="E41" s="242">
        <f>'02-01-11 АУПС'!N256</f>
        <v>24739</v>
      </c>
      <c r="F41" s="242">
        <f>'02-01-11 АУПС'!N263</f>
        <v>75041</v>
      </c>
      <c r="G41" s="242"/>
      <c r="H41" s="243">
        <f t="shared" si="2"/>
        <v>99780</v>
      </c>
      <c r="J41" s="245"/>
    </row>
    <row r="42" spans="1:10" s="244" customFormat="1" x14ac:dyDescent="0.2">
      <c r="A42" s="239" t="s">
        <v>1439</v>
      </c>
      <c r="B42" s="240" t="s">
        <v>503</v>
      </c>
      <c r="C42" s="241" t="s">
        <v>504</v>
      </c>
      <c r="D42" s="242"/>
      <c r="E42" s="242">
        <f>'02-01-12 СГС'!N259</f>
        <v>14986</v>
      </c>
      <c r="F42" s="242">
        <f>'02-01-12 СГС'!N266</f>
        <v>430839</v>
      </c>
      <c r="G42" s="242"/>
      <c r="H42" s="243">
        <f t="shared" si="2"/>
        <v>445825</v>
      </c>
      <c r="J42" s="245"/>
    </row>
    <row r="43" spans="1:10" s="244" customFormat="1" ht="25.5" x14ac:dyDescent="0.2">
      <c r="A43" s="239" t="s">
        <v>1440</v>
      </c>
      <c r="B43" s="240" t="s">
        <v>505</v>
      </c>
      <c r="C43" s="241" t="s">
        <v>506</v>
      </c>
      <c r="D43" s="242"/>
      <c r="E43" s="242">
        <f>'02-01-13 СОУЭ'!N118</f>
        <v>3867</v>
      </c>
      <c r="F43" s="242">
        <f>'02-01-13 СОУЭ'!N125</f>
        <v>3930</v>
      </c>
      <c r="G43" s="242"/>
      <c r="H43" s="243">
        <f t="shared" si="2"/>
        <v>7797</v>
      </c>
      <c r="J43" s="245"/>
    </row>
    <row r="44" spans="1:10" x14ac:dyDescent="0.2">
      <c r="A44" s="21">
        <v>5</v>
      </c>
      <c r="B44" s="22" t="s">
        <v>36</v>
      </c>
      <c r="C44" s="23" t="s">
        <v>37</v>
      </c>
      <c r="D44" s="3">
        <f>SUM(D45:D57)</f>
        <v>630204</v>
      </c>
      <c r="E44" s="3">
        <f t="shared" ref="E44:F44" si="3">SUM(E45:E57)</f>
        <v>357770</v>
      </c>
      <c r="F44" s="3">
        <f t="shared" si="3"/>
        <v>9214372</v>
      </c>
      <c r="G44" s="3"/>
      <c r="H44" s="3">
        <f t="shared" ref="H44:H120" si="4">SUM(D44:G44)</f>
        <v>10202346</v>
      </c>
    </row>
    <row r="45" spans="1:10" s="244" customFormat="1" x14ac:dyDescent="0.2">
      <c r="A45" s="239" t="s">
        <v>1843</v>
      </c>
      <c r="B45" s="288" t="s">
        <v>1443</v>
      </c>
      <c r="C45" s="289" t="s">
        <v>1444</v>
      </c>
      <c r="D45" s="290">
        <f>'02-02-01 КР'!N239</f>
        <v>233551</v>
      </c>
      <c r="E45" s="290"/>
      <c r="F45" s="290"/>
      <c r="G45" s="290"/>
      <c r="H45" s="243">
        <f t="shared" si="4"/>
        <v>233551</v>
      </c>
      <c r="J45" s="245"/>
    </row>
    <row r="46" spans="1:10" s="244" customFormat="1" x14ac:dyDescent="0.2">
      <c r="A46" s="239" t="s">
        <v>1844</v>
      </c>
      <c r="B46" s="288" t="s">
        <v>1445</v>
      </c>
      <c r="C46" s="289" t="s">
        <v>484</v>
      </c>
      <c r="D46" s="290">
        <f>'02-02-02 АР'!N197</f>
        <v>388937</v>
      </c>
      <c r="E46" s="290">
        <f>'02-02-02 АР'!N204</f>
        <v>119439</v>
      </c>
      <c r="F46" s="290">
        <f>'02-02-02 АР'!N211</f>
        <v>5578650</v>
      </c>
      <c r="G46" s="290"/>
      <c r="H46" s="243">
        <f t="shared" si="4"/>
        <v>6087026</v>
      </c>
      <c r="J46" s="245"/>
    </row>
    <row r="47" spans="1:10" s="244" customFormat="1" x14ac:dyDescent="0.2">
      <c r="A47" s="239" t="s">
        <v>1845</v>
      </c>
      <c r="B47" s="288" t="s">
        <v>1446</v>
      </c>
      <c r="C47" s="289" t="s">
        <v>486</v>
      </c>
      <c r="D47" s="290"/>
      <c r="E47" s="290">
        <f>'02-02-03 СОТ'!N403</f>
        <v>44949</v>
      </c>
      <c r="F47" s="290">
        <f>'02-02-03 СОТ'!N410</f>
        <v>1885493</v>
      </c>
      <c r="G47" s="290"/>
      <c r="H47" s="243">
        <f t="shared" si="4"/>
        <v>1930442</v>
      </c>
      <c r="J47" s="245"/>
    </row>
    <row r="48" spans="1:10" s="244" customFormat="1" x14ac:dyDescent="0.2">
      <c r="A48" s="239" t="s">
        <v>1846</v>
      </c>
      <c r="B48" s="288" t="s">
        <v>1447</v>
      </c>
      <c r="C48" s="289" t="s">
        <v>490</v>
      </c>
      <c r="D48" s="290"/>
      <c r="E48" s="290">
        <f>'02-02-04 СКУД'!N160</f>
        <v>24308</v>
      </c>
      <c r="F48" s="290">
        <f>'02-02-04 СКУД'!N167</f>
        <v>16871</v>
      </c>
      <c r="G48" s="290"/>
      <c r="H48" s="243">
        <f t="shared" si="4"/>
        <v>41179</v>
      </c>
      <c r="J48" s="245"/>
    </row>
    <row r="49" spans="1:10" s="244" customFormat="1" x14ac:dyDescent="0.2">
      <c r="A49" s="239" t="s">
        <v>1847</v>
      </c>
      <c r="B49" s="288" t="s">
        <v>1448</v>
      </c>
      <c r="C49" s="289" t="s">
        <v>488</v>
      </c>
      <c r="D49" s="290"/>
      <c r="E49" s="290">
        <f>'02-02-05 СОТС'!N259</f>
        <v>26443</v>
      </c>
      <c r="F49" s="290">
        <f>'02-02-05 СОТС'!N266</f>
        <v>44487</v>
      </c>
      <c r="G49" s="290"/>
      <c r="H49" s="243">
        <f t="shared" si="4"/>
        <v>70930</v>
      </c>
      <c r="J49" s="245"/>
    </row>
    <row r="50" spans="1:10" s="244" customFormat="1" ht="25.5" x14ac:dyDescent="0.2">
      <c r="A50" s="239" t="s">
        <v>1848</v>
      </c>
      <c r="B50" s="288" t="s">
        <v>1449</v>
      </c>
      <c r="C50" s="289" t="s">
        <v>1450</v>
      </c>
      <c r="D50" s="290">
        <f>'02-02-06 ОВ'!N104</f>
        <v>7716</v>
      </c>
      <c r="E50" s="290"/>
      <c r="F50" s="290"/>
      <c r="G50" s="290"/>
      <c r="H50" s="243">
        <f t="shared" si="4"/>
        <v>7716</v>
      </c>
      <c r="J50" s="245"/>
    </row>
    <row r="51" spans="1:10" s="244" customFormat="1" x14ac:dyDescent="0.2">
      <c r="A51" s="239" t="s">
        <v>1849</v>
      </c>
      <c r="B51" s="288" t="s">
        <v>1451</v>
      </c>
      <c r="C51" s="289" t="s">
        <v>492</v>
      </c>
      <c r="D51" s="290"/>
      <c r="E51" s="290">
        <f>'02-02-07 СКС'!N279</f>
        <v>51260</v>
      </c>
      <c r="F51" s="290">
        <f>'02-02-07 СКС'!N286</f>
        <v>620582</v>
      </c>
      <c r="G51" s="290"/>
      <c r="H51" s="243">
        <f t="shared" si="4"/>
        <v>671842</v>
      </c>
      <c r="J51" s="245"/>
    </row>
    <row r="52" spans="1:10" s="244" customFormat="1" x14ac:dyDescent="0.2">
      <c r="A52" s="239" t="s">
        <v>1850</v>
      </c>
      <c r="B52" s="288" t="s">
        <v>1452</v>
      </c>
      <c r="C52" s="289" t="s">
        <v>494</v>
      </c>
      <c r="D52" s="290"/>
      <c r="E52" s="290">
        <f>'02-02-08 СТС'!N60</f>
        <v>1687</v>
      </c>
      <c r="F52" s="290">
        <f>'02-02-08 СТС'!N66</f>
        <v>7891</v>
      </c>
      <c r="G52" s="290"/>
      <c r="H52" s="243">
        <f t="shared" si="4"/>
        <v>9578</v>
      </c>
      <c r="J52" s="245"/>
    </row>
    <row r="53" spans="1:10" s="244" customFormat="1" x14ac:dyDescent="0.2">
      <c r="A53" s="239" t="s">
        <v>1851</v>
      </c>
      <c r="B53" s="288" t="s">
        <v>1453</v>
      </c>
      <c r="C53" s="289" t="s">
        <v>496</v>
      </c>
      <c r="D53" s="290"/>
      <c r="E53" s="290">
        <f>'02-02-09 СЧ'!N95</f>
        <v>7908</v>
      </c>
      <c r="F53" s="290">
        <f>'02-02-09 СЧ'!N102</f>
        <v>355036</v>
      </c>
      <c r="G53" s="290"/>
      <c r="H53" s="243">
        <f t="shared" si="4"/>
        <v>362944</v>
      </c>
      <c r="J53" s="245"/>
    </row>
    <row r="54" spans="1:10" s="244" customFormat="1" ht="25.5" x14ac:dyDescent="0.2">
      <c r="A54" s="239" t="s">
        <v>1852</v>
      </c>
      <c r="B54" s="288" t="s">
        <v>1454</v>
      </c>
      <c r="C54" s="289" t="s">
        <v>502</v>
      </c>
      <c r="D54" s="290"/>
      <c r="E54" s="290">
        <f>'02-02-10 АУПС'!N298</f>
        <v>33338</v>
      </c>
      <c r="F54" s="290">
        <f>'02-02-10 АУПС'!N305</f>
        <v>244228</v>
      </c>
      <c r="G54" s="290"/>
      <c r="H54" s="243">
        <f t="shared" si="4"/>
        <v>277566</v>
      </c>
      <c r="J54" s="245"/>
    </row>
    <row r="55" spans="1:10" s="244" customFormat="1" x14ac:dyDescent="0.2">
      <c r="A55" s="239" t="s">
        <v>1853</v>
      </c>
      <c r="B55" s="288" t="s">
        <v>1455</v>
      </c>
      <c r="C55" s="289" t="s">
        <v>504</v>
      </c>
      <c r="D55" s="290"/>
      <c r="E55" s="290">
        <f>'02-02-11 СГС'!N246</f>
        <v>13680</v>
      </c>
      <c r="F55" s="290">
        <f>'02-02-11 СГС'!N253</f>
        <v>430839</v>
      </c>
      <c r="G55" s="290"/>
      <c r="H55" s="243">
        <f t="shared" si="4"/>
        <v>444519</v>
      </c>
      <c r="J55" s="245"/>
    </row>
    <row r="56" spans="1:10" s="244" customFormat="1" ht="25.5" x14ac:dyDescent="0.2">
      <c r="A56" s="239" t="s">
        <v>1854</v>
      </c>
      <c r="B56" s="288" t="s">
        <v>1456</v>
      </c>
      <c r="C56" s="289" t="s">
        <v>506</v>
      </c>
      <c r="D56" s="290"/>
      <c r="E56" s="290">
        <f>'02-02-12 СОУЭ'!N120</f>
        <v>8327</v>
      </c>
      <c r="F56" s="290">
        <f>'02-02-12 СОУЭ'!N127</f>
        <v>7860</v>
      </c>
      <c r="G56" s="290"/>
      <c r="H56" s="243">
        <f t="shared" si="4"/>
        <v>16187</v>
      </c>
      <c r="J56" s="245"/>
    </row>
    <row r="57" spans="1:10" s="244" customFormat="1" ht="25.5" x14ac:dyDescent="0.2">
      <c r="A57" s="239" t="s">
        <v>1855</v>
      </c>
      <c r="B57" s="288" t="s">
        <v>1457</v>
      </c>
      <c r="C57" s="289" t="s">
        <v>1458</v>
      </c>
      <c r="D57" s="290"/>
      <c r="E57" s="290">
        <f>'02-02-13 АУПП'!N235</f>
        <v>26431</v>
      </c>
      <c r="F57" s="290">
        <f>'02-02-13 АУПП'!N242</f>
        <v>22435</v>
      </c>
      <c r="G57" s="290"/>
      <c r="H57" s="243">
        <f t="shared" si="4"/>
        <v>48866</v>
      </c>
      <c r="J57" s="245"/>
    </row>
    <row r="58" spans="1:10" x14ac:dyDescent="0.2">
      <c r="A58" s="21">
        <v>6</v>
      </c>
      <c r="B58" s="22" t="s">
        <v>38</v>
      </c>
      <c r="C58" s="23" t="s">
        <v>39</v>
      </c>
      <c r="D58" s="3">
        <f>SUM(D59:D61)</f>
        <v>12867939</v>
      </c>
      <c r="E58" s="3">
        <f t="shared" ref="E58:F58" si="5">SUM(E59:E61)</f>
        <v>2916798</v>
      </c>
      <c r="F58" s="3">
        <f t="shared" si="5"/>
        <v>257539410</v>
      </c>
      <c r="G58" s="3"/>
      <c r="H58" s="3">
        <f t="shared" si="4"/>
        <v>273324147</v>
      </c>
    </row>
    <row r="59" spans="1:10" s="244" customFormat="1" x14ac:dyDescent="0.2">
      <c r="A59" s="294" t="s">
        <v>2882</v>
      </c>
      <c r="B59" s="288" t="s">
        <v>1858</v>
      </c>
      <c r="C59" s="289" t="s">
        <v>1444</v>
      </c>
      <c r="D59" s="290">
        <f>'02-03-01 КР'!N2082</f>
        <v>11191896</v>
      </c>
      <c r="E59" s="290">
        <f>'02-03-01 КР'!N2091</f>
        <v>3372</v>
      </c>
      <c r="F59" s="290"/>
      <c r="G59" s="290"/>
      <c r="H59" s="243">
        <f t="shared" si="4"/>
        <v>11195268</v>
      </c>
      <c r="J59" s="245"/>
    </row>
    <row r="60" spans="1:10" s="244" customFormat="1" x14ac:dyDescent="0.2">
      <c r="A60" s="294" t="s">
        <v>2883</v>
      </c>
      <c r="B60" s="288" t="s">
        <v>1859</v>
      </c>
      <c r="C60" s="289" t="s">
        <v>488</v>
      </c>
      <c r="D60" s="290"/>
      <c r="E60" s="290">
        <f>'02-03-02 СОТС'!N264</f>
        <v>269735</v>
      </c>
      <c r="F60" s="290">
        <f>'02-03-02 СОТС'!N271</f>
        <v>1068495</v>
      </c>
      <c r="G60" s="290"/>
      <c r="H60" s="243">
        <f t="shared" si="4"/>
        <v>1338230</v>
      </c>
      <c r="J60" s="245"/>
    </row>
    <row r="61" spans="1:10" s="244" customFormat="1" x14ac:dyDescent="0.2">
      <c r="A61" s="294" t="s">
        <v>2884</v>
      </c>
      <c r="B61" s="288" t="s">
        <v>1860</v>
      </c>
      <c r="C61" s="289" t="s">
        <v>1861</v>
      </c>
      <c r="D61" s="290">
        <f>'02-03-03 ТХ'!N448</f>
        <v>1676043</v>
      </c>
      <c r="E61" s="290">
        <f>'02-03-03 ТХ'!N455</f>
        <v>2643691</v>
      </c>
      <c r="F61" s="290">
        <f>'02-03-03 ТХ'!N462</f>
        <v>256470915</v>
      </c>
      <c r="G61" s="290"/>
      <c r="H61" s="243">
        <f t="shared" si="4"/>
        <v>260790649</v>
      </c>
      <c r="J61" s="245"/>
    </row>
    <row r="62" spans="1:10" ht="25.5" x14ac:dyDescent="0.2">
      <c r="A62" s="21">
        <v>7</v>
      </c>
      <c r="B62" s="22" t="s">
        <v>40</v>
      </c>
      <c r="C62" s="23" t="s">
        <v>41</v>
      </c>
      <c r="D62" s="3">
        <f>'02-04-01 ИЗ'!N127</f>
        <v>12131782</v>
      </c>
      <c r="E62" s="3"/>
      <c r="F62" s="3"/>
      <c r="G62" s="3"/>
      <c r="H62" s="3">
        <f t="shared" si="4"/>
        <v>12131782</v>
      </c>
    </row>
    <row r="63" spans="1:10" ht="25.5" x14ac:dyDescent="0.2">
      <c r="A63" s="21"/>
      <c r="B63" s="22" t="s">
        <v>31</v>
      </c>
      <c r="C63" s="23" t="s">
        <v>42</v>
      </c>
      <c r="D63" s="3">
        <f>D30+D44+D58+D62</f>
        <v>26012243</v>
      </c>
      <c r="E63" s="3">
        <f>E30+E44+E58+E62</f>
        <v>3529831</v>
      </c>
      <c r="F63" s="3">
        <f>F30+F44+F58+F62</f>
        <v>276576584</v>
      </c>
      <c r="G63" s="3">
        <f>G30+G44+G58+G62</f>
        <v>0</v>
      </c>
      <c r="H63" s="3">
        <f t="shared" si="4"/>
        <v>306118658</v>
      </c>
      <c r="I63" s="43"/>
    </row>
    <row r="64" spans="1:10" ht="21" customHeight="1" x14ac:dyDescent="0.2">
      <c r="A64" s="787" t="s">
        <v>43</v>
      </c>
      <c r="B64" s="788"/>
      <c r="C64" s="788"/>
      <c r="D64" s="788"/>
      <c r="E64" s="788"/>
      <c r="F64" s="788"/>
      <c r="G64" s="788"/>
      <c r="H64" s="788"/>
    </row>
    <row r="65" spans="1:10" x14ac:dyDescent="0.2">
      <c r="A65" s="21">
        <v>8</v>
      </c>
      <c r="B65" s="22" t="s">
        <v>44</v>
      </c>
      <c r="C65" s="23" t="s">
        <v>45</v>
      </c>
      <c r="D65" s="3">
        <f>SUM(D66:D70)</f>
        <v>158367</v>
      </c>
      <c r="E65" s="3">
        <f t="shared" ref="E65:F65" si="6">SUM(E66:E70)</f>
        <v>838835</v>
      </c>
      <c r="F65" s="3">
        <f t="shared" si="6"/>
        <v>6130898</v>
      </c>
      <c r="G65" s="3"/>
      <c r="H65" s="3">
        <f t="shared" si="4"/>
        <v>7128100</v>
      </c>
    </row>
    <row r="66" spans="1:10" s="244" customFormat="1" x14ac:dyDescent="0.2">
      <c r="A66" s="239" t="s">
        <v>3259</v>
      </c>
      <c r="B66" s="288" t="s">
        <v>2947</v>
      </c>
      <c r="C66" s="289" t="s">
        <v>1444</v>
      </c>
      <c r="D66" s="290">
        <f>'04-01-01 КР'!N366</f>
        <v>147260</v>
      </c>
      <c r="E66" s="290">
        <f>'04-01-01 КР'!N375</f>
        <v>481</v>
      </c>
      <c r="F66" s="290"/>
      <c r="G66" s="290"/>
      <c r="H66" s="243">
        <f t="shared" si="4"/>
        <v>147741</v>
      </c>
      <c r="J66" s="245"/>
    </row>
    <row r="67" spans="1:10" s="244" customFormat="1" x14ac:dyDescent="0.2">
      <c r="A67" s="239" t="s">
        <v>3260</v>
      </c>
      <c r="B67" s="288" t="s">
        <v>2948</v>
      </c>
      <c r="C67" s="289" t="s">
        <v>2949</v>
      </c>
      <c r="D67" s="290">
        <f>'04-01-02 ЭС'!N343</f>
        <v>11107</v>
      </c>
      <c r="E67" s="290">
        <f>'04-01-02 ЭС'!N352</f>
        <v>771405</v>
      </c>
      <c r="F67" s="290">
        <f>'04-01-02 ЭС'!N359</f>
        <v>6123536</v>
      </c>
      <c r="G67" s="290"/>
      <c r="H67" s="243">
        <f t="shared" si="4"/>
        <v>6906048</v>
      </c>
      <c r="J67" s="245"/>
    </row>
    <row r="68" spans="1:10" s="244" customFormat="1" x14ac:dyDescent="0.2">
      <c r="A68" s="239" t="s">
        <v>3261</v>
      </c>
      <c r="B68" s="288" t="s">
        <v>2950</v>
      </c>
      <c r="C68" s="289" t="s">
        <v>488</v>
      </c>
      <c r="D68" s="290"/>
      <c r="E68" s="290">
        <f>'04-01-03 СОТС'!N128</f>
        <v>15528</v>
      </c>
      <c r="F68" s="290">
        <f>'04-01-03 СОТС'!N135</f>
        <v>4226</v>
      </c>
      <c r="G68" s="290"/>
      <c r="H68" s="243">
        <f t="shared" si="4"/>
        <v>19754</v>
      </c>
      <c r="J68" s="245"/>
    </row>
    <row r="69" spans="1:10" s="244" customFormat="1" ht="25.5" x14ac:dyDescent="0.2">
      <c r="A69" s="239" t="s">
        <v>3262</v>
      </c>
      <c r="B69" s="288" t="s">
        <v>2951</v>
      </c>
      <c r="C69" s="289" t="s">
        <v>502</v>
      </c>
      <c r="D69" s="290"/>
      <c r="E69" s="290">
        <f>'04-01-04 АУПС'!N106</f>
        <v>32621</v>
      </c>
      <c r="F69" s="290">
        <f>'04-01-04 АУПС'!N113</f>
        <v>2758</v>
      </c>
      <c r="G69" s="290"/>
      <c r="H69" s="243">
        <f t="shared" si="4"/>
        <v>35379</v>
      </c>
      <c r="J69" s="245"/>
    </row>
    <row r="70" spans="1:10" s="244" customFormat="1" ht="25.5" x14ac:dyDescent="0.2">
      <c r="A70" s="239" t="s">
        <v>3263</v>
      </c>
      <c r="B70" s="288" t="s">
        <v>2952</v>
      </c>
      <c r="C70" s="289" t="s">
        <v>506</v>
      </c>
      <c r="D70" s="290"/>
      <c r="E70" s="290">
        <f>'04-01-05 СОУЭ'!N87</f>
        <v>18800</v>
      </c>
      <c r="F70" s="290">
        <f>'04-01-05 СОУЭ'!N94</f>
        <v>378</v>
      </c>
      <c r="G70" s="290"/>
      <c r="H70" s="243">
        <f t="shared" si="4"/>
        <v>19178</v>
      </c>
      <c r="J70" s="245"/>
    </row>
    <row r="71" spans="1:10" x14ac:dyDescent="0.2">
      <c r="A71" s="21">
        <v>9</v>
      </c>
      <c r="B71" s="22" t="s">
        <v>46</v>
      </c>
      <c r="C71" s="23" t="s">
        <v>47</v>
      </c>
      <c r="D71" s="3"/>
      <c r="E71" s="3">
        <f>SUM(E72:E74)</f>
        <v>25839</v>
      </c>
      <c r="F71" s="3">
        <f>SUM(F72:F74)</f>
        <v>7362</v>
      </c>
      <c r="G71" s="3"/>
      <c r="H71" s="3">
        <f t="shared" si="4"/>
        <v>33201</v>
      </c>
    </row>
    <row r="72" spans="1:10" s="244" customFormat="1" ht="25.5" x14ac:dyDescent="0.2">
      <c r="A72" s="239" t="s">
        <v>3287</v>
      </c>
      <c r="B72" s="288" t="s">
        <v>3266</v>
      </c>
      <c r="C72" s="289" t="s">
        <v>502</v>
      </c>
      <c r="D72" s="298"/>
      <c r="E72" s="290">
        <f>'04-02-01 АУПС'!N104</f>
        <v>11305</v>
      </c>
      <c r="F72" s="290">
        <f>'04-02-01 АУПС'!N111</f>
        <v>2758</v>
      </c>
      <c r="G72" s="290"/>
      <c r="H72" s="243">
        <f t="shared" si="4"/>
        <v>14063</v>
      </c>
      <c r="J72" s="245"/>
    </row>
    <row r="73" spans="1:10" s="244" customFormat="1" ht="25.5" x14ac:dyDescent="0.2">
      <c r="A73" s="239" t="s">
        <v>3288</v>
      </c>
      <c r="B73" s="288" t="s">
        <v>3267</v>
      </c>
      <c r="C73" s="289" t="s">
        <v>506</v>
      </c>
      <c r="D73" s="298"/>
      <c r="E73" s="290">
        <f>'04-02-02 СОУЭ'!N85</f>
        <v>2809</v>
      </c>
      <c r="F73" s="290">
        <f>'04-02-02 СОУЭ'!N92</f>
        <v>378</v>
      </c>
      <c r="G73" s="290"/>
      <c r="H73" s="243">
        <f t="shared" si="4"/>
        <v>3187</v>
      </c>
      <c r="J73" s="245"/>
    </row>
    <row r="74" spans="1:10" s="244" customFormat="1" x14ac:dyDescent="0.2">
      <c r="A74" s="239" t="s">
        <v>3289</v>
      </c>
      <c r="B74" s="288" t="s">
        <v>3268</v>
      </c>
      <c r="C74" s="289" t="s">
        <v>488</v>
      </c>
      <c r="D74" s="298"/>
      <c r="E74" s="290">
        <f>'04-02-03 СОТС'!N128</f>
        <v>11725</v>
      </c>
      <c r="F74" s="290">
        <f>'04-02-03 СОТС'!N135</f>
        <v>4226</v>
      </c>
      <c r="G74" s="290"/>
      <c r="H74" s="243">
        <f t="shared" si="4"/>
        <v>15951</v>
      </c>
      <c r="J74" s="245"/>
    </row>
    <row r="75" spans="1:10" x14ac:dyDescent="0.2">
      <c r="A75" s="21">
        <v>10</v>
      </c>
      <c r="B75" s="22" t="s">
        <v>48</v>
      </c>
      <c r="C75" s="23" t="s">
        <v>49</v>
      </c>
      <c r="D75" s="3">
        <f>'04-03-01 ЭС 0,4кВ'!N422</f>
        <v>21009</v>
      </c>
      <c r="E75" s="3">
        <f>'04-03-01 ЭС 0,4кВ'!N431</f>
        <v>313328</v>
      </c>
      <c r="F75" s="3">
        <f>'04-03-01 ЭС 0,4кВ'!N438</f>
        <v>136198</v>
      </c>
      <c r="G75" s="3"/>
      <c r="H75" s="3">
        <f t="shared" si="4"/>
        <v>470535</v>
      </c>
    </row>
    <row r="76" spans="1:10" ht="25.5" x14ac:dyDescent="0.2">
      <c r="A76" s="21"/>
      <c r="B76" s="22" t="s">
        <v>31</v>
      </c>
      <c r="C76" s="23" t="s">
        <v>50</v>
      </c>
      <c r="D76" s="3">
        <f>D65+D71+D75</f>
        <v>179376</v>
      </c>
      <c r="E76" s="3">
        <f>E65+E71+E75</f>
        <v>1178002</v>
      </c>
      <c r="F76" s="3">
        <f>F65+F71+F75</f>
        <v>6274458</v>
      </c>
      <c r="G76" s="3">
        <f>G65+G71+G75</f>
        <v>0</v>
      </c>
      <c r="H76" s="3">
        <f t="shared" si="4"/>
        <v>7631836</v>
      </c>
    </row>
    <row r="77" spans="1:10" ht="21" customHeight="1" x14ac:dyDescent="0.2">
      <c r="A77" s="787" t="s">
        <v>51</v>
      </c>
      <c r="B77" s="788"/>
      <c r="C77" s="788"/>
      <c r="D77" s="788"/>
      <c r="E77" s="788"/>
      <c r="F77" s="788"/>
      <c r="G77" s="788"/>
      <c r="H77" s="788"/>
    </row>
    <row r="78" spans="1:10" x14ac:dyDescent="0.2">
      <c r="A78" s="42">
        <v>11</v>
      </c>
      <c r="B78" s="22" t="s">
        <v>52</v>
      </c>
      <c r="C78" s="23" t="s">
        <v>53</v>
      </c>
      <c r="D78" s="299">
        <f>'05-01-01 НСС'!N357</f>
        <v>287988</v>
      </c>
      <c r="E78" s="299">
        <f>'05-01-01 НСС'!N366</f>
        <v>488961</v>
      </c>
      <c r="F78" s="299">
        <f>'05-01-01 НСС'!N373</f>
        <v>24628</v>
      </c>
      <c r="G78" s="24"/>
      <c r="H78" s="3">
        <f t="shared" si="4"/>
        <v>801577</v>
      </c>
    </row>
    <row r="79" spans="1:10" ht="25.5" x14ac:dyDescent="0.2">
      <c r="A79" s="21"/>
      <c r="B79" s="22" t="s">
        <v>31</v>
      </c>
      <c r="C79" s="23" t="s">
        <v>54</v>
      </c>
      <c r="D79" s="24">
        <f>D78</f>
        <v>287988</v>
      </c>
      <c r="E79" s="24">
        <f t="shared" ref="E79:G79" si="7">E78</f>
        <v>488961</v>
      </c>
      <c r="F79" s="24">
        <f t="shared" si="7"/>
        <v>24628</v>
      </c>
      <c r="G79" s="24">
        <f t="shared" si="7"/>
        <v>0</v>
      </c>
      <c r="H79" s="3">
        <f t="shared" si="4"/>
        <v>801577</v>
      </c>
    </row>
    <row r="80" spans="1:10" ht="21" customHeight="1" x14ac:dyDescent="0.2">
      <c r="A80" s="787" t="s">
        <v>55</v>
      </c>
      <c r="B80" s="788"/>
      <c r="C80" s="788"/>
      <c r="D80" s="788"/>
      <c r="E80" s="788"/>
      <c r="F80" s="788"/>
      <c r="G80" s="788"/>
      <c r="H80" s="788"/>
    </row>
    <row r="81" spans="1:10" x14ac:dyDescent="0.2">
      <c r="A81" s="21"/>
      <c r="B81" s="22" t="s">
        <v>31</v>
      </c>
      <c r="C81" s="23" t="s">
        <v>56</v>
      </c>
      <c r="D81" s="3">
        <f>D28+D63+D76+D79</f>
        <v>28807425</v>
      </c>
      <c r="E81" s="3">
        <f>E28+E63+E76+E79</f>
        <v>5196794</v>
      </c>
      <c r="F81" s="3">
        <f>F28+F63+F76+F79</f>
        <v>282875670</v>
      </c>
      <c r="G81" s="3">
        <f>G28+G63+G76+G79</f>
        <v>1509985.4</v>
      </c>
      <c r="H81" s="3">
        <f t="shared" si="4"/>
        <v>318389874.39999998</v>
      </c>
    </row>
    <row r="82" spans="1:10" ht="21" customHeight="1" x14ac:dyDescent="0.2">
      <c r="A82" s="787" t="s">
        <v>57</v>
      </c>
      <c r="B82" s="788"/>
      <c r="C82" s="788"/>
      <c r="D82" s="788"/>
      <c r="E82" s="788"/>
      <c r="F82" s="788"/>
      <c r="G82" s="788"/>
      <c r="H82" s="788"/>
    </row>
    <row r="83" spans="1:10" ht="51" x14ac:dyDescent="0.2">
      <c r="A83" s="21">
        <v>12</v>
      </c>
      <c r="B83" s="22" t="s">
        <v>58</v>
      </c>
      <c r="C83" s="23" t="s">
        <v>59</v>
      </c>
      <c r="D83" s="3">
        <f>D81*3.1%</f>
        <v>893030.18</v>
      </c>
      <c r="E83" s="3">
        <f>E81*3.1%</f>
        <v>161100.60999999999</v>
      </c>
      <c r="F83" s="24"/>
      <c r="G83" s="24"/>
      <c r="H83" s="3">
        <f t="shared" si="4"/>
        <v>1054130.79</v>
      </c>
    </row>
    <row r="84" spans="1:10" ht="25.5" x14ac:dyDescent="0.2">
      <c r="A84" s="21"/>
      <c r="B84" s="22" t="s">
        <v>31</v>
      </c>
      <c r="C84" s="23" t="s">
        <v>60</v>
      </c>
      <c r="D84" s="24">
        <f>D83</f>
        <v>893030.18</v>
      </c>
      <c r="E84" s="24">
        <f t="shared" ref="E84:G84" si="8">E83</f>
        <v>161100.60999999999</v>
      </c>
      <c r="F84" s="24">
        <f t="shared" si="8"/>
        <v>0</v>
      </c>
      <c r="G84" s="24">
        <f t="shared" si="8"/>
        <v>0</v>
      </c>
      <c r="H84" s="3">
        <f t="shared" si="4"/>
        <v>1054130.79</v>
      </c>
    </row>
    <row r="85" spans="1:10" x14ac:dyDescent="0.2">
      <c r="A85" s="21"/>
      <c r="B85" s="22" t="s">
        <v>31</v>
      </c>
      <c r="C85" s="23" t="s">
        <v>61</v>
      </c>
      <c r="D85" s="3">
        <f>D81+D84</f>
        <v>29700455.18</v>
      </c>
      <c r="E85" s="3">
        <f t="shared" ref="E85:G85" si="9">E81+E84</f>
        <v>5357894.6100000003</v>
      </c>
      <c r="F85" s="3">
        <f t="shared" si="9"/>
        <v>282875670</v>
      </c>
      <c r="G85" s="3">
        <f t="shared" si="9"/>
        <v>1509985.4</v>
      </c>
      <c r="H85" s="3">
        <f t="shared" si="4"/>
        <v>319444005.19</v>
      </c>
    </row>
    <row r="86" spans="1:10" ht="21" customHeight="1" x14ac:dyDescent="0.2">
      <c r="A86" s="787" t="s">
        <v>62</v>
      </c>
      <c r="B86" s="788"/>
      <c r="C86" s="788"/>
      <c r="D86" s="788"/>
      <c r="E86" s="788"/>
      <c r="F86" s="788"/>
      <c r="G86" s="788"/>
      <c r="H86" s="788"/>
    </row>
    <row r="87" spans="1:10" x14ac:dyDescent="0.2">
      <c r="A87" s="21">
        <v>13</v>
      </c>
      <c r="B87" s="22" t="s">
        <v>63</v>
      </c>
      <c r="C87" s="23" t="s">
        <v>64</v>
      </c>
      <c r="D87" s="3"/>
      <c r="E87" s="3"/>
      <c r="F87" s="3"/>
      <c r="G87" s="3">
        <f>SUM(G88:G91)</f>
        <v>6894667</v>
      </c>
      <c r="H87" s="3">
        <f t="shared" si="4"/>
        <v>6894667</v>
      </c>
    </row>
    <row r="88" spans="1:10" s="244" customFormat="1" ht="25.5" x14ac:dyDescent="0.2">
      <c r="A88" s="239" t="s">
        <v>3818</v>
      </c>
      <c r="B88" s="288" t="s">
        <v>3596</v>
      </c>
      <c r="C88" s="289" t="s">
        <v>3597</v>
      </c>
      <c r="D88" s="298"/>
      <c r="E88" s="298"/>
      <c r="F88" s="298"/>
      <c r="G88" s="290">
        <f>'09-01-01 ПНР ЭО КД'!N377</f>
        <v>1152407</v>
      </c>
      <c r="H88" s="243">
        <f t="shared" si="4"/>
        <v>1152407</v>
      </c>
      <c r="J88" s="245"/>
    </row>
    <row r="89" spans="1:10" s="244" customFormat="1" ht="25.5" x14ac:dyDescent="0.2">
      <c r="A89" s="239" t="s">
        <v>3819</v>
      </c>
      <c r="B89" s="288" t="s">
        <v>3598</v>
      </c>
      <c r="C89" s="289" t="s">
        <v>3599</v>
      </c>
      <c r="D89" s="298"/>
      <c r="E89" s="298"/>
      <c r="F89" s="298"/>
      <c r="G89" s="290">
        <f>'09-01-02 ПНР КТП'!N189</f>
        <v>50640</v>
      </c>
      <c r="H89" s="243">
        <f t="shared" si="4"/>
        <v>50640</v>
      </c>
      <c r="J89" s="245"/>
    </row>
    <row r="90" spans="1:10" s="244" customFormat="1" x14ac:dyDescent="0.2">
      <c r="A90" s="239" t="s">
        <v>3820</v>
      </c>
      <c r="B90" s="288" t="s">
        <v>3600</v>
      </c>
      <c r="C90" s="289" t="s">
        <v>3601</v>
      </c>
      <c r="D90" s="298"/>
      <c r="E90" s="298"/>
      <c r="F90" s="298"/>
      <c r="G90" s="290">
        <f>'09-01-03 ПНР КЛ10кВ'!N104</f>
        <v>33897</v>
      </c>
      <c r="H90" s="243">
        <f t="shared" si="4"/>
        <v>33897</v>
      </c>
      <c r="J90" s="245"/>
    </row>
    <row r="91" spans="1:10" s="244" customFormat="1" ht="25.5" x14ac:dyDescent="0.2">
      <c r="A91" s="239" t="s">
        <v>3821</v>
      </c>
      <c r="B91" s="288" t="s">
        <v>3602</v>
      </c>
      <c r="C91" s="289" t="s">
        <v>3603</v>
      </c>
      <c r="D91" s="298"/>
      <c r="E91" s="298"/>
      <c r="F91" s="298"/>
      <c r="G91" s="290">
        <f>'09-01-04 ПНР КД'!N181</f>
        <v>5657723</v>
      </c>
      <c r="H91" s="243">
        <f t="shared" si="4"/>
        <v>5657723</v>
      </c>
      <c r="J91" s="245"/>
    </row>
    <row r="92" spans="1:10" ht="25.5" x14ac:dyDescent="0.2">
      <c r="A92" s="21">
        <v>14</v>
      </c>
      <c r="B92" s="22" t="s">
        <v>65</v>
      </c>
      <c r="C92" s="23" t="s">
        <v>66</v>
      </c>
      <c r="D92" s="3"/>
      <c r="E92" s="3"/>
      <c r="F92" s="3"/>
      <c r="G92" s="3">
        <f>'09-02 НТС'!F16</f>
        <v>775000</v>
      </c>
      <c r="H92" s="3">
        <f t="shared" si="4"/>
        <v>775000</v>
      </c>
    </row>
    <row r="93" spans="1:10" x14ac:dyDescent="0.2">
      <c r="A93" s="21">
        <v>15</v>
      </c>
      <c r="B93" s="22" t="s">
        <v>67</v>
      </c>
      <c r="C93" s="23" t="s">
        <v>68</v>
      </c>
      <c r="D93" s="3"/>
      <c r="E93" s="3"/>
      <c r="F93" s="3"/>
      <c r="G93" s="3">
        <f>'09-03 ГТМ'!L31</f>
        <v>1740519.87</v>
      </c>
      <c r="H93" s="3">
        <f t="shared" si="4"/>
        <v>1740519.87</v>
      </c>
    </row>
    <row r="94" spans="1:10" ht="38.25" x14ac:dyDescent="0.2">
      <c r="A94" s="21">
        <v>16</v>
      </c>
      <c r="B94" s="22" t="s">
        <v>69</v>
      </c>
      <c r="C94" s="23" t="s">
        <v>70</v>
      </c>
      <c r="D94" s="3"/>
      <c r="E94" s="3"/>
      <c r="F94" s="3"/>
      <c r="G94" s="3">
        <f>'СР-3 '!E14</f>
        <v>553392</v>
      </c>
      <c r="H94" s="3">
        <f t="shared" si="4"/>
        <v>553392</v>
      </c>
    </row>
    <row r="95" spans="1:10" ht="38.25" x14ac:dyDescent="0.2">
      <c r="A95" s="21">
        <v>17</v>
      </c>
      <c r="B95" s="22" t="s">
        <v>71</v>
      </c>
      <c r="C95" s="23" t="s">
        <v>72</v>
      </c>
      <c r="D95" s="3"/>
      <c r="E95" s="3"/>
      <c r="F95" s="3"/>
      <c r="G95" s="3">
        <f>0.47*1000</f>
        <v>470</v>
      </c>
      <c r="H95" s="3">
        <f t="shared" si="4"/>
        <v>470</v>
      </c>
    </row>
    <row r="96" spans="1:10" ht="63.75" x14ac:dyDescent="0.2">
      <c r="A96" s="21">
        <v>18</v>
      </c>
      <c r="B96" s="22" t="s">
        <v>71</v>
      </c>
      <c r="C96" s="23" t="s">
        <v>73</v>
      </c>
      <c r="D96" s="3"/>
      <c r="E96" s="3"/>
      <c r="F96" s="3"/>
      <c r="G96" s="3">
        <f>4.06*1000</f>
        <v>4060</v>
      </c>
      <c r="H96" s="3">
        <f t="shared" si="4"/>
        <v>4060</v>
      </c>
    </row>
    <row r="97" spans="1:8" ht="38.25" x14ac:dyDescent="0.2">
      <c r="A97" s="21">
        <v>19</v>
      </c>
      <c r="B97" s="22" t="s">
        <v>71</v>
      </c>
      <c r="C97" s="23" t="s">
        <v>108</v>
      </c>
      <c r="D97" s="3"/>
      <c r="E97" s="3"/>
      <c r="F97" s="3"/>
      <c r="G97" s="3">
        <f>21.04*1000</f>
        <v>21040</v>
      </c>
      <c r="H97" s="3">
        <f t="shared" si="4"/>
        <v>21040</v>
      </c>
    </row>
    <row r="98" spans="1:8" ht="25.5" x14ac:dyDescent="0.2">
      <c r="A98" s="21">
        <v>20</v>
      </c>
      <c r="B98" s="22" t="s">
        <v>74</v>
      </c>
      <c r="C98" s="23" t="s">
        <v>75</v>
      </c>
      <c r="D98" s="3"/>
      <c r="E98" s="3"/>
      <c r="F98" s="3"/>
      <c r="G98" s="3">
        <f>'СР-5'!G36</f>
        <v>19443.52</v>
      </c>
      <c r="H98" s="3">
        <f t="shared" si="4"/>
        <v>19443.52</v>
      </c>
    </row>
    <row r="99" spans="1:8" ht="25.5" x14ac:dyDescent="0.2">
      <c r="A99" s="21"/>
      <c r="B99" s="22" t="s">
        <v>31</v>
      </c>
      <c r="C99" s="23" t="s">
        <v>76</v>
      </c>
      <c r="D99" s="3"/>
      <c r="E99" s="3"/>
      <c r="F99" s="3"/>
      <c r="G99" s="3">
        <f>G87+G92+G93+G94+G95+G96+G97+G98</f>
        <v>10008592.390000001</v>
      </c>
      <c r="H99" s="3">
        <f t="shared" si="4"/>
        <v>10008592.390000001</v>
      </c>
    </row>
    <row r="100" spans="1:8" x14ac:dyDescent="0.2">
      <c r="A100" s="21"/>
      <c r="B100" s="22" t="s">
        <v>31</v>
      </c>
      <c r="C100" s="23" t="s">
        <v>77</v>
      </c>
      <c r="D100" s="3">
        <f>D85+D99</f>
        <v>29700455.18</v>
      </c>
      <c r="E100" s="3">
        <f t="shared" ref="E100:G100" si="10">E85+E99</f>
        <v>5357894.6100000003</v>
      </c>
      <c r="F100" s="3">
        <f t="shared" si="10"/>
        <v>282875670</v>
      </c>
      <c r="G100" s="3">
        <f t="shared" si="10"/>
        <v>11518577.789999999</v>
      </c>
      <c r="H100" s="3">
        <f t="shared" si="4"/>
        <v>329452597.57999998</v>
      </c>
    </row>
    <row r="101" spans="1:8" ht="21" customHeight="1" x14ac:dyDescent="0.2">
      <c r="A101" s="787" t="s">
        <v>78</v>
      </c>
      <c r="B101" s="788"/>
      <c r="C101" s="788"/>
      <c r="D101" s="788"/>
      <c r="E101" s="788"/>
      <c r="F101" s="788"/>
      <c r="G101" s="788"/>
      <c r="H101" s="788"/>
    </row>
    <row r="102" spans="1:8" ht="51" x14ac:dyDescent="0.2">
      <c r="A102" s="21">
        <v>21</v>
      </c>
      <c r="B102" s="22" t="s">
        <v>79</v>
      </c>
      <c r="C102" s="23" t="s">
        <v>103</v>
      </c>
      <c r="D102" s="24"/>
      <c r="E102" s="24"/>
      <c r="F102" s="24"/>
      <c r="G102" s="3">
        <f>(D100+E100+F100)*1.72%</f>
        <v>5468465.1399999997</v>
      </c>
      <c r="H102" s="3">
        <f t="shared" si="4"/>
        <v>5468465.1399999997</v>
      </c>
    </row>
    <row r="103" spans="1:8" ht="25.5" x14ac:dyDescent="0.2">
      <c r="A103" s="21"/>
      <c r="B103" s="22" t="s">
        <v>31</v>
      </c>
      <c r="C103" s="23" t="s">
        <v>80</v>
      </c>
      <c r="D103" s="24"/>
      <c r="E103" s="24"/>
      <c r="F103" s="24"/>
      <c r="G103" s="3">
        <f>G102</f>
        <v>5468465.1399999997</v>
      </c>
      <c r="H103" s="3">
        <f t="shared" si="4"/>
        <v>5468465.1399999997</v>
      </c>
    </row>
    <row r="104" spans="1:8" ht="80.099999999999994" customHeight="1" x14ac:dyDescent="0.2">
      <c r="A104" s="787" t="s">
        <v>81</v>
      </c>
      <c r="B104" s="788"/>
      <c r="C104" s="788"/>
      <c r="D104" s="788"/>
      <c r="E104" s="788"/>
      <c r="F104" s="788"/>
      <c r="G104" s="788"/>
      <c r="H104" s="788"/>
    </row>
    <row r="105" spans="1:8" ht="38.25" x14ac:dyDescent="0.2">
      <c r="A105" s="25">
        <v>22</v>
      </c>
      <c r="B105" s="26" t="s">
        <v>82</v>
      </c>
      <c r="C105" s="27" t="s">
        <v>104</v>
      </c>
      <c r="D105" s="28"/>
      <c r="E105" s="28"/>
      <c r="F105" s="28"/>
      <c r="G105" s="28">
        <f>1402901.44/1.02</f>
        <v>1375393.57</v>
      </c>
      <c r="H105" s="28">
        <f>SUM(D105:G105)</f>
        <v>1375393.57</v>
      </c>
    </row>
    <row r="106" spans="1:8" ht="25.5" x14ac:dyDescent="0.2">
      <c r="A106" s="21">
        <v>23</v>
      </c>
      <c r="B106" s="22" t="s">
        <v>83</v>
      </c>
      <c r="C106" s="23" t="s">
        <v>84</v>
      </c>
      <c r="D106" s="3"/>
      <c r="E106" s="3"/>
      <c r="F106" s="3"/>
      <c r="G106" s="3">
        <f>'12-01-01 ПД'!E415</f>
        <v>4171266.46</v>
      </c>
      <c r="H106" s="3">
        <f t="shared" si="4"/>
        <v>4171266.46</v>
      </c>
    </row>
    <row r="107" spans="1:8" ht="25.5" x14ac:dyDescent="0.2">
      <c r="A107" s="21">
        <v>24</v>
      </c>
      <c r="B107" s="22" t="s">
        <v>85</v>
      </c>
      <c r="C107" s="23" t="s">
        <v>86</v>
      </c>
      <c r="D107" s="3"/>
      <c r="E107" s="3"/>
      <c r="F107" s="3"/>
      <c r="G107" s="3">
        <f>'12-01-02 РД'!E410</f>
        <v>4934486.1900000004</v>
      </c>
      <c r="H107" s="3">
        <f t="shared" si="4"/>
        <v>4934486.1900000004</v>
      </c>
    </row>
    <row r="108" spans="1:8" ht="38.25" x14ac:dyDescent="0.2">
      <c r="A108" s="21">
        <v>25</v>
      </c>
      <c r="B108" s="22" t="s">
        <v>87</v>
      </c>
      <c r="C108" s="23" t="s">
        <v>88</v>
      </c>
      <c r="D108" s="3"/>
      <c r="E108" s="3"/>
      <c r="F108" s="3"/>
      <c r="G108" s="3">
        <f>'СР-9'!C21</f>
        <v>862472.45</v>
      </c>
      <c r="H108" s="3">
        <f t="shared" si="4"/>
        <v>862472.45</v>
      </c>
    </row>
    <row r="109" spans="1:8" ht="369.75" x14ac:dyDescent="0.2">
      <c r="A109" s="21">
        <v>26</v>
      </c>
      <c r="B109" s="22" t="s">
        <v>89</v>
      </c>
      <c r="C109" s="23" t="s">
        <v>90</v>
      </c>
      <c r="D109" s="3"/>
      <c r="E109" s="3"/>
      <c r="F109" s="3"/>
      <c r="G109" s="3">
        <f>H100*0.2%</f>
        <v>658905.19999999995</v>
      </c>
      <c r="H109" s="3">
        <f t="shared" si="4"/>
        <v>658905.19999999995</v>
      </c>
    </row>
    <row r="110" spans="1:8" ht="25.5" x14ac:dyDescent="0.2">
      <c r="A110" s="21">
        <v>27</v>
      </c>
      <c r="B110" s="22" t="s">
        <v>91</v>
      </c>
      <c r="C110" s="23" t="s">
        <v>111</v>
      </c>
      <c r="D110" s="3"/>
      <c r="E110" s="3"/>
      <c r="F110" s="3"/>
      <c r="G110" s="3">
        <f>'СР-8'!D18</f>
        <v>433283</v>
      </c>
      <c r="H110" s="3">
        <f t="shared" si="4"/>
        <v>433283</v>
      </c>
    </row>
    <row r="111" spans="1:8" ht="191.25" x14ac:dyDescent="0.2">
      <c r="A111" s="21"/>
      <c r="B111" s="22" t="s">
        <v>31</v>
      </c>
      <c r="C111" s="23" t="s">
        <v>92</v>
      </c>
      <c r="D111" s="3"/>
      <c r="E111" s="3"/>
      <c r="F111" s="3"/>
      <c r="G111" s="3">
        <f>G106+G107+G108+G109+G110</f>
        <v>11060413.300000001</v>
      </c>
      <c r="H111" s="3">
        <f t="shared" si="4"/>
        <v>11060413.300000001</v>
      </c>
    </row>
    <row r="112" spans="1:8" x14ac:dyDescent="0.2">
      <c r="A112" s="21"/>
      <c r="B112" s="22" t="s">
        <v>31</v>
      </c>
      <c r="C112" s="23" t="s">
        <v>93</v>
      </c>
      <c r="D112" s="3">
        <f>D100+D103+D111</f>
        <v>29700455.18</v>
      </c>
      <c r="E112" s="3">
        <f t="shared" ref="E112:G112" si="11">E100+E103+E111</f>
        <v>5357894.6100000003</v>
      </c>
      <c r="F112" s="3">
        <f t="shared" si="11"/>
        <v>282875670</v>
      </c>
      <c r="G112" s="3">
        <f t="shared" si="11"/>
        <v>28047456.23</v>
      </c>
      <c r="H112" s="3">
        <f t="shared" si="4"/>
        <v>345981476.01999998</v>
      </c>
    </row>
    <row r="113" spans="1:10" ht="21" customHeight="1" x14ac:dyDescent="0.2">
      <c r="A113" s="787" t="s">
        <v>94</v>
      </c>
      <c r="B113" s="788"/>
      <c r="C113" s="788"/>
      <c r="D113" s="788"/>
      <c r="E113" s="788"/>
      <c r="F113" s="788"/>
      <c r="G113" s="788"/>
      <c r="H113" s="788"/>
    </row>
    <row r="114" spans="1:10" ht="51" x14ac:dyDescent="0.2">
      <c r="A114" s="21">
        <v>28</v>
      </c>
      <c r="B114" s="22" t="s">
        <v>95</v>
      </c>
      <c r="C114" s="23" t="s">
        <v>96</v>
      </c>
      <c r="D114" s="3">
        <f>D112*3%</f>
        <v>891013.66</v>
      </c>
      <c r="E114" s="3">
        <f t="shared" ref="E114:G114" si="12">E112*3%</f>
        <v>160736.84</v>
      </c>
      <c r="F114" s="3">
        <f t="shared" si="12"/>
        <v>8486270.0999999996</v>
      </c>
      <c r="G114" s="3">
        <f t="shared" si="12"/>
        <v>841423.69</v>
      </c>
      <c r="H114" s="3">
        <f t="shared" si="4"/>
        <v>10379444.289999999</v>
      </c>
    </row>
    <row r="115" spans="1:10" x14ac:dyDescent="0.2">
      <c r="A115" s="21"/>
      <c r="B115" s="22" t="s">
        <v>31</v>
      </c>
      <c r="C115" s="23" t="s">
        <v>97</v>
      </c>
      <c r="D115" s="3">
        <f>D114</f>
        <v>891013.66</v>
      </c>
      <c r="E115" s="3">
        <f t="shared" ref="E115:G115" si="13">E114</f>
        <v>160736.84</v>
      </c>
      <c r="F115" s="3">
        <f t="shared" si="13"/>
        <v>8486270.0999999996</v>
      </c>
      <c r="G115" s="3">
        <f t="shared" si="13"/>
        <v>841423.69</v>
      </c>
      <c r="H115" s="3">
        <f t="shared" si="4"/>
        <v>10379444.289999999</v>
      </c>
      <c r="I115" s="804"/>
      <c r="J115" s="804"/>
    </row>
    <row r="116" spans="1:10" x14ac:dyDescent="0.2">
      <c r="A116" s="21"/>
      <c r="B116" s="22" t="s">
        <v>31</v>
      </c>
      <c r="C116" s="23" t="s">
        <v>98</v>
      </c>
      <c r="D116" s="3">
        <f>D112+D115</f>
        <v>30591468.84</v>
      </c>
      <c r="E116" s="3">
        <f t="shared" ref="E116:G116" si="14">E112+E115</f>
        <v>5518631.4500000002</v>
      </c>
      <c r="F116" s="3">
        <f t="shared" si="14"/>
        <v>291361940.10000002</v>
      </c>
      <c r="G116" s="3">
        <f t="shared" si="14"/>
        <v>28888879.920000002</v>
      </c>
      <c r="H116" s="3">
        <f t="shared" si="4"/>
        <v>356360920.31</v>
      </c>
    </row>
    <row r="117" spans="1:10" ht="21" customHeight="1" x14ac:dyDescent="0.2">
      <c r="A117" s="787" t="s">
        <v>99</v>
      </c>
      <c r="B117" s="788"/>
      <c r="C117" s="788"/>
      <c r="D117" s="788"/>
      <c r="E117" s="788"/>
      <c r="F117" s="788"/>
      <c r="G117" s="788"/>
      <c r="H117" s="788"/>
    </row>
    <row r="118" spans="1:10" ht="25.5" x14ac:dyDescent="0.2">
      <c r="A118" s="21">
        <v>29</v>
      </c>
      <c r="B118" s="22" t="s">
        <v>105</v>
      </c>
      <c r="C118" s="23" t="s">
        <v>110</v>
      </c>
      <c r="D118" s="3">
        <f>D116*20%</f>
        <v>6118293.7699999996</v>
      </c>
      <c r="E118" s="3">
        <f t="shared" ref="E118:F118" si="15">E116*20%</f>
        <v>1103726.29</v>
      </c>
      <c r="F118" s="3">
        <f t="shared" si="15"/>
        <v>58272388.020000003</v>
      </c>
      <c r="G118" s="3">
        <f>(G116-(G26+G92)*1.03)*20%</f>
        <v>5319425.9800000004</v>
      </c>
      <c r="H118" s="3">
        <f t="shared" si="4"/>
        <v>70813834.060000002</v>
      </c>
    </row>
    <row r="119" spans="1:10" x14ac:dyDescent="0.2">
      <c r="A119" s="21"/>
      <c r="B119" s="22" t="s">
        <v>31</v>
      </c>
      <c r="C119" s="23" t="s">
        <v>106</v>
      </c>
      <c r="D119" s="3">
        <f>D118</f>
        <v>6118293.7699999996</v>
      </c>
      <c r="E119" s="3">
        <f t="shared" ref="E119:G119" si="16">E118</f>
        <v>1103726.29</v>
      </c>
      <c r="F119" s="3">
        <f t="shared" si="16"/>
        <v>58272388.020000003</v>
      </c>
      <c r="G119" s="3">
        <f t="shared" si="16"/>
        <v>5319425.9800000004</v>
      </c>
      <c r="H119" s="3">
        <f t="shared" si="4"/>
        <v>70813834.060000002</v>
      </c>
    </row>
    <row r="120" spans="1:10" x14ac:dyDescent="0.2">
      <c r="A120" s="21"/>
      <c r="B120" s="22" t="s">
        <v>31</v>
      </c>
      <c r="C120" s="23" t="s">
        <v>100</v>
      </c>
      <c r="D120" s="3">
        <f>D116+D119</f>
        <v>36709762.609999999</v>
      </c>
      <c r="E120" s="3">
        <f t="shared" ref="E120:G120" si="17">E116+E119</f>
        <v>6622357.7400000002</v>
      </c>
      <c r="F120" s="3">
        <f t="shared" si="17"/>
        <v>349634328.12</v>
      </c>
      <c r="G120" s="3">
        <f t="shared" si="17"/>
        <v>34208305.899999999</v>
      </c>
      <c r="H120" s="3">
        <f t="shared" si="4"/>
        <v>427174754.37</v>
      </c>
    </row>
    <row r="121" spans="1:10" x14ac:dyDescent="0.2">
      <c r="A121" s="29"/>
      <c r="B121" s="30"/>
      <c r="C121" s="31" t="s">
        <v>109</v>
      </c>
      <c r="D121" s="32"/>
      <c r="E121" s="32"/>
      <c r="F121" s="32"/>
      <c r="G121" s="32"/>
      <c r="H121" s="33">
        <f>H106+H107</f>
        <v>9105752.6500000004</v>
      </c>
    </row>
    <row r="124" spans="1:10" x14ac:dyDescent="0.2">
      <c r="A124" s="34" t="s">
        <v>6</v>
      </c>
      <c r="C124" s="35"/>
      <c r="E124" s="35"/>
      <c r="F124" s="36"/>
      <c r="G124" s="37"/>
      <c r="H124" s="35"/>
    </row>
    <row r="125" spans="1:10" x14ac:dyDescent="0.2">
      <c r="C125" s="38"/>
      <c r="D125" s="38" t="s">
        <v>7</v>
      </c>
      <c r="E125" s="38"/>
      <c r="F125" s="38"/>
      <c r="G125" s="38"/>
      <c r="H125" s="38"/>
    </row>
    <row r="126" spans="1:10" x14ac:dyDescent="0.2">
      <c r="A126" s="34" t="s">
        <v>8</v>
      </c>
      <c r="C126" s="39"/>
      <c r="E126" s="39"/>
      <c r="F126" s="39"/>
      <c r="H126" s="35"/>
    </row>
    <row r="127" spans="1:10" x14ac:dyDescent="0.2">
      <c r="C127" s="38"/>
      <c r="D127" s="38" t="s">
        <v>7</v>
      </c>
      <c r="E127" s="38"/>
      <c r="F127" s="38"/>
      <c r="G127" s="38"/>
      <c r="H127" s="38"/>
    </row>
    <row r="128" spans="1:10" x14ac:dyDescent="0.2">
      <c r="A128" s="34" t="s">
        <v>9</v>
      </c>
      <c r="C128" s="39"/>
      <c r="D128" s="34"/>
      <c r="E128" s="39"/>
      <c r="F128" s="39"/>
      <c r="H128" s="35"/>
    </row>
    <row r="129" spans="1:8" x14ac:dyDescent="0.2">
      <c r="C129" s="44" t="s">
        <v>21</v>
      </c>
      <c r="D129" s="38" t="s">
        <v>7</v>
      </c>
      <c r="E129" s="38"/>
      <c r="F129" s="38"/>
      <c r="G129" s="38"/>
      <c r="H129" s="38"/>
    </row>
    <row r="130" spans="1:8" x14ac:dyDescent="0.2">
      <c r="A130" s="34" t="s">
        <v>10</v>
      </c>
      <c r="C130" s="36"/>
      <c r="D130" s="36"/>
      <c r="E130" s="35"/>
      <c r="F130" s="36"/>
      <c r="G130" s="37"/>
      <c r="H130" s="35"/>
    </row>
    <row r="131" spans="1:8" x14ac:dyDescent="0.2">
      <c r="C131" s="797" t="s">
        <v>11</v>
      </c>
      <c r="D131" s="797"/>
      <c r="E131" s="797"/>
      <c r="F131" s="797"/>
      <c r="G131" s="38"/>
      <c r="H131" s="38"/>
    </row>
    <row r="140" spans="1:8" x14ac:dyDescent="0.2">
      <c r="G140" s="40"/>
    </row>
    <row r="141" spans="1:8" x14ac:dyDescent="0.2">
      <c r="G141" s="40"/>
    </row>
    <row r="143" spans="1:8" x14ac:dyDescent="0.2">
      <c r="G143" s="40"/>
    </row>
  </sheetData>
  <mergeCells count="28">
    <mergeCell ref="C131:F131"/>
    <mergeCell ref="A86:H86"/>
    <mergeCell ref="A101:H101"/>
    <mergeCell ref="A104:H104"/>
    <mergeCell ref="A113:H113"/>
    <mergeCell ref="I115:J115"/>
    <mergeCell ref="A117:H117"/>
    <mergeCell ref="A24:H24"/>
    <mergeCell ref="A29:H29"/>
    <mergeCell ref="A64:H64"/>
    <mergeCell ref="A77:H77"/>
    <mergeCell ref="A80:H80"/>
    <mergeCell ref="A82:H82"/>
    <mergeCell ref="A19:A22"/>
    <mergeCell ref="B19:B22"/>
    <mergeCell ref="C19:C22"/>
    <mergeCell ref="D19:H19"/>
    <mergeCell ref="D20:D22"/>
    <mergeCell ref="E20:E22"/>
    <mergeCell ref="F20:F22"/>
    <mergeCell ref="G20:G22"/>
    <mergeCell ref="H20:H22"/>
    <mergeCell ref="C14:G14"/>
    <mergeCell ref="C3:G3"/>
    <mergeCell ref="C4:G4"/>
    <mergeCell ref="C8:G8"/>
    <mergeCell ref="C9:G9"/>
    <mergeCell ref="C13:G13"/>
  </mergeCells>
  <pageMargins left="0.34" right="0.25" top="0.75" bottom="0.75" header="0.3" footer="0.3"/>
  <pageSetup paperSize="9" scale="69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102"/>
  <sheetViews>
    <sheetView showGridLines="0" showZeros="0" view="pageBreakPreview" zoomScale="90" zoomScaleNormal="80" zoomScaleSheetLayoutView="90" workbookViewId="0">
      <selection activeCell="J21" sqref="J21"/>
    </sheetView>
  </sheetViews>
  <sheetFormatPr defaultRowHeight="12.75" x14ac:dyDescent="0.2"/>
  <cols>
    <col min="1" max="1" width="5.28515625" style="1" customWidth="1"/>
    <col min="2" max="2" width="16.5703125" style="1" customWidth="1"/>
    <col min="3" max="3" width="37.7109375" style="1" customWidth="1"/>
    <col min="4" max="8" width="16.7109375" style="1" customWidth="1"/>
    <col min="9" max="9" width="10.140625" bestFit="1" customWidth="1"/>
    <col min="10" max="10" width="9.140625" style="2"/>
  </cols>
  <sheetData>
    <row r="1" spans="1:8" x14ac:dyDescent="0.2">
      <c r="H1" s="4" t="s">
        <v>13</v>
      </c>
    </row>
    <row r="2" spans="1:8" x14ac:dyDescent="0.2">
      <c r="A2" s="5"/>
      <c r="B2" s="6"/>
      <c r="C2" s="7"/>
      <c r="D2" s="8"/>
      <c r="E2" s="8"/>
      <c r="F2" s="8"/>
      <c r="G2" s="8"/>
      <c r="H2" s="4" t="s">
        <v>12</v>
      </c>
    </row>
    <row r="3" spans="1:8" ht="32.25" customHeight="1" x14ac:dyDescent="0.2">
      <c r="A3" s="5"/>
      <c r="B3" s="9" t="s">
        <v>0</v>
      </c>
      <c r="C3" s="784" t="s">
        <v>22</v>
      </c>
      <c r="D3" s="784"/>
      <c r="E3" s="784"/>
      <c r="F3" s="784"/>
      <c r="G3" s="784"/>
      <c r="H3" s="8"/>
    </row>
    <row r="4" spans="1:8" x14ac:dyDescent="0.2">
      <c r="A4" s="5"/>
      <c r="B4" s="6"/>
      <c r="C4" s="785" t="s">
        <v>1</v>
      </c>
      <c r="D4" s="785"/>
      <c r="E4" s="785"/>
      <c r="F4" s="785"/>
      <c r="G4" s="785"/>
      <c r="H4" s="8"/>
    </row>
    <row r="5" spans="1:8" x14ac:dyDescent="0.2">
      <c r="A5" s="5"/>
      <c r="B5" s="6" t="s">
        <v>14</v>
      </c>
      <c r="C5" s="10"/>
      <c r="D5" s="8"/>
      <c r="E5" s="11"/>
      <c r="F5" s="8"/>
      <c r="G5" s="8"/>
      <c r="H5" s="8"/>
    </row>
    <row r="6" spans="1:8" x14ac:dyDescent="0.2">
      <c r="A6" s="5"/>
      <c r="B6" s="6"/>
      <c r="C6" s="7"/>
      <c r="D6" s="8"/>
      <c r="E6" s="11"/>
      <c r="F6" s="8"/>
      <c r="G6" s="8"/>
      <c r="H6" s="8"/>
    </row>
    <row r="7" spans="1:8" ht="13.5" x14ac:dyDescent="0.2">
      <c r="A7" s="5"/>
      <c r="B7" s="12" t="s">
        <v>112</v>
      </c>
      <c r="C7" s="13"/>
      <c r="D7" s="14"/>
      <c r="E7" s="15"/>
      <c r="F7" s="14"/>
      <c r="G7" s="14"/>
      <c r="H7" s="8"/>
    </row>
    <row r="8" spans="1:8" ht="27.75" customHeight="1" x14ac:dyDescent="0.2">
      <c r="A8" s="5"/>
      <c r="B8" s="6"/>
      <c r="C8" s="786"/>
      <c r="D8" s="786"/>
      <c r="E8" s="786"/>
      <c r="F8" s="786"/>
      <c r="G8" s="786"/>
      <c r="H8" s="8"/>
    </row>
    <row r="9" spans="1:8" x14ac:dyDescent="0.2">
      <c r="A9" s="5"/>
      <c r="B9" s="6"/>
      <c r="C9" s="785" t="s">
        <v>2</v>
      </c>
      <c r="D9" s="785"/>
      <c r="E9" s="785"/>
      <c r="F9" s="785"/>
      <c r="G9" s="785"/>
      <c r="H9" s="8"/>
    </row>
    <row r="10" spans="1:8" x14ac:dyDescent="0.2">
      <c r="A10" s="5"/>
      <c r="B10" s="6"/>
      <c r="C10" s="7"/>
      <c r="D10" s="8"/>
      <c r="E10" s="11"/>
      <c r="F10" s="8"/>
      <c r="G10" s="8"/>
      <c r="H10" s="8"/>
    </row>
    <row r="11" spans="1:8" x14ac:dyDescent="0.2">
      <c r="A11" s="5"/>
      <c r="B11" s="6"/>
      <c r="C11" s="7"/>
      <c r="D11" s="16"/>
      <c r="E11" s="16"/>
      <c r="F11" s="16"/>
      <c r="G11" s="16"/>
      <c r="H11" s="8"/>
    </row>
    <row r="12" spans="1:8" x14ac:dyDescent="0.2">
      <c r="A12" s="5"/>
      <c r="B12" s="6"/>
      <c r="C12" s="7"/>
      <c r="D12" s="17" t="s">
        <v>101</v>
      </c>
      <c r="E12" s="16"/>
      <c r="F12" s="16"/>
      <c r="G12" s="8"/>
      <c r="H12" s="8"/>
    </row>
    <row r="13" spans="1:8" ht="27.75" customHeight="1" x14ac:dyDescent="0.2">
      <c r="A13" s="5"/>
      <c r="B13" s="6"/>
      <c r="C13" s="786" t="s">
        <v>23</v>
      </c>
      <c r="D13" s="786"/>
      <c r="E13" s="786"/>
      <c r="F13" s="786"/>
      <c r="G13" s="786"/>
      <c r="H13" s="8"/>
    </row>
    <row r="14" spans="1:8" x14ac:dyDescent="0.2">
      <c r="A14" s="5"/>
      <c r="B14" s="6"/>
      <c r="C14" s="783" t="s">
        <v>3</v>
      </c>
      <c r="D14" s="783"/>
      <c r="E14" s="783"/>
      <c r="F14" s="783"/>
      <c r="G14" s="783"/>
      <c r="H14" s="8"/>
    </row>
    <row r="15" spans="1:8" x14ac:dyDescent="0.2">
      <c r="A15" s="5"/>
      <c r="B15" s="6"/>
      <c r="C15" s="7"/>
      <c r="D15" s="16"/>
      <c r="E15" s="16"/>
      <c r="F15" s="16"/>
      <c r="G15" s="16"/>
      <c r="H15" s="8"/>
    </row>
    <row r="16" spans="1:8" x14ac:dyDescent="0.2">
      <c r="A16" s="5"/>
      <c r="B16" s="18" t="s">
        <v>107</v>
      </c>
      <c r="C16" s="7"/>
      <c r="D16" s="19"/>
      <c r="E16" s="8"/>
      <c r="F16" s="8"/>
      <c r="G16" s="8"/>
      <c r="H16" s="8"/>
    </row>
    <row r="17" spans="1:8" x14ac:dyDescent="0.2">
      <c r="A17" s="5"/>
      <c r="B17" s="6"/>
      <c r="C17" s="7"/>
      <c r="D17" s="19"/>
      <c r="E17" s="8"/>
      <c r="F17" s="8"/>
      <c r="G17" s="8"/>
      <c r="H17" s="8"/>
    </row>
    <row r="18" spans="1:8" x14ac:dyDescent="0.2">
      <c r="A18" s="5"/>
      <c r="B18" s="6"/>
      <c r="C18" s="7"/>
      <c r="D18" s="8"/>
      <c r="E18" s="8"/>
      <c r="F18" s="8"/>
      <c r="G18" s="8"/>
      <c r="H18" s="8"/>
    </row>
    <row r="19" spans="1:8" ht="12.75" customHeight="1" x14ac:dyDescent="0.2">
      <c r="A19" s="789" t="s">
        <v>4</v>
      </c>
      <c r="B19" s="790" t="s">
        <v>15</v>
      </c>
      <c r="C19" s="789" t="s">
        <v>16</v>
      </c>
      <c r="D19" s="791" t="s">
        <v>24</v>
      </c>
      <c r="E19" s="792"/>
      <c r="F19" s="792"/>
      <c r="G19" s="792"/>
      <c r="H19" s="793"/>
    </row>
    <row r="20" spans="1:8" ht="27.75" customHeight="1" x14ac:dyDescent="0.2">
      <c r="A20" s="789"/>
      <c r="B20" s="790"/>
      <c r="C20" s="789"/>
      <c r="D20" s="789" t="s">
        <v>17</v>
      </c>
      <c r="E20" s="789" t="s">
        <v>5</v>
      </c>
      <c r="F20" s="789" t="s">
        <v>18</v>
      </c>
      <c r="G20" s="789" t="s">
        <v>19</v>
      </c>
      <c r="H20" s="794" t="s">
        <v>20</v>
      </c>
    </row>
    <row r="21" spans="1:8" ht="27.75" customHeight="1" x14ac:dyDescent="0.2">
      <c r="A21" s="789"/>
      <c r="B21" s="790"/>
      <c r="C21" s="789"/>
      <c r="D21" s="789"/>
      <c r="E21" s="789"/>
      <c r="F21" s="789"/>
      <c r="G21" s="789"/>
      <c r="H21" s="795"/>
    </row>
    <row r="22" spans="1:8" ht="27.75" customHeight="1" x14ac:dyDescent="0.2">
      <c r="A22" s="789"/>
      <c r="B22" s="790"/>
      <c r="C22" s="789"/>
      <c r="D22" s="789"/>
      <c r="E22" s="789"/>
      <c r="F22" s="789"/>
      <c r="G22" s="789"/>
      <c r="H22" s="796"/>
    </row>
    <row r="23" spans="1:8" x14ac:dyDescent="0.2">
      <c r="A23" s="20">
        <v>1</v>
      </c>
      <c r="B23" s="20">
        <v>2</v>
      </c>
      <c r="C23" s="20">
        <v>3</v>
      </c>
      <c r="D23" s="20">
        <v>4</v>
      </c>
      <c r="E23" s="20">
        <v>5</v>
      </c>
      <c r="F23" s="20">
        <v>6</v>
      </c>
      <c r="G23" s="20">
        <v>7</v>
      </c>
      <c r="H23" s="20">
        <v>8</v>
      </c>
    </row>
    <row r="24" spans="1:8" ht="21" customHeight="1" x14ac:dyDescent="0.2">
      <c r="A24" s="787" t="s">
        <v>25</v>
      </c>
      <c r="B24" s="788"/>
      <c r="C24" s="788"/>
      <c r="D24" s="788"/>
      <c r="E24" s="788"/>
      <c r="F24" s="788"/>
      <c r="G24" s="788"/>
      <c r="H24" s="788"/>
    </row>
    <row r="25" spans="1:8" ht="25.5" x14ac:dyDescent="0.2">
      <c r="A25" s="21">
        <v>1</v>
      </c>
      <c r="B25" s="22" t="s">
        <v>26</v>
      </c>
      <c r="C25" s="23" t="s">
        <v>102</v>
      </c>
      <c r="D25" s="3"/>
      <c r="E25" s="3"/>
      <c r="F25" s="3"/>
      <c r="G25" s="3">
        <v>59.99</v>
      </c>
      <c r="H25" s="3">
        <f>SUM(D25:G25)</f>
        <v>59.99</v>
      </c>
    </row>
    <row r="26" spans="1:8" ht="38.25" x14ac:dyDescent="0.2">
      <c r="A26" s="21">
        <v>2</v>
      </c>
      <c r="B26" s="22" t="s">
        <v>27</v>
      </c>
      <c r="C26" s="23" t="s">
        <v>28</v>
      </c>
      <c r="D26" s="3"/>
      <c r="E26" s="3"/>
      <c r="F26" s="3"/>
      <c r="G26" s="3">
        <v>1450</v>
      </c>
      <c r="H26" s="3">
        <f>SUM(D26:G26)</f>
        <v>1450</v>
      </c>
    </row>
    <row r="27" spans="1:8" x14ac:dyDescent="0.2">
      <c r="A27" s="21">
        <v>3</v>
      </c>
      <c r="B27" s="22" t="s">
        <v>29</v>
      </c>
      <c r="C27" s="23" t="s">
        <v>30</v>
      </c>
      <c r="D27" s="3">
        <v>2327.8200000000002</v>
      </c>
      <c r="E27" s="3"/>
      <c r="F27" s="3"/>
      <c r="G27" s="3"/>
      <c r="H27" s="3">
        <f>SUM(D27:G27)</f>
        <v>2327.8200000000002</v>
      </c>
    </row>
    <row r="28" spans="1:8" ht="25.5" x14ac:dyDescent="0.2">
      <c r="A28" s="21"/>
      <c r="B28" s="22" t="s">
        <v>31</v>
      </c>
      <c r="C28" s="23" t="s">
        <v>32</v>
      </c>
      <c r="D28" s="3">
        <f>D25+D26+D27</f>
        <v>2327.8200000000002</v>
      </c>
      <c r="E28" s="3">
        <f t="shared" ref="E28:G28" si="0">E25+E26+E27</f>
        <v>0</v>
      </c>
      <c r="F28" s="3">
        <f t="shared" si="0"/>
        <v>0</v>
      </c>
      <c r="G28" s="3">
        <f t="shared" si="0"/>
        <v>1509.99</v>
      </c>
      <c r="H28" s="3">
        <f>SUM(D28:G28)</f>
        <v>3837.81</v>
      </c>
    </row>
    <row r="29" spans="1:8" ht="21" customHeight="1" x14ac:dyDescent="0.2">
      <c r="A29" s="787" t="s">
        <v>33</v>
      </c>
      <c r="B29" s="788"/>
      <c r="C29" s="788"/>
      <c r="D29" s="788"/>
      <c r="E29" s="788"/>
      <c r="F29" s="788"/>
      <c r="G29" s="788"/>
      <c r="H29" s="788"/>
    </row>
    <row r="30" spans="1:8" x14ac:dyDescent="0.2">
      <c r="A30" s="21">
        <v>4</v>
      </c>
      <c r="B30" s="22" t="s">
        <v>34</v>
      </c>
      <c r="C30" s="23" t="s">
        <v>35</v>
      </c>
      <c r="D30" s="3">
        <v>382.32</v>
      </c>
      <c r="E30" s="3">
        <v>255.29</v>
      </c>
      <c r="F30" s="3">
        <v>9822.7900000000009</v>
      </c>
      <c r="G30" s="3"/>
      <c r="H30" s="3">
        <f>SUM(D30:G30)</f>
        <v>10460.4</v>
      </c>
    </row>
    <row r="31" spans="1:8" x14ac:dyDescent="0.2">
      <c r="A31" s="21">
        <v>5</v>
      </c>
      <c r="B31" s="22" t="s">
        <v>36</v>
      </c>
      <c r="C31" s="23" t="s">
        <v>37</v>
      </c>
      <c r="D31" s="3">
        <v>630.21</v>
      </c>
      <c r="E31" s="3">
        <v>357.78</v>
      </c>
      <c r="F31" s="3">
        <v>9214.3700000000008</v>
      </c>
      <c r="G31" s="3"/>
      <c r="H31" s="3">
        <f t="shared" ref="H31:H79" si="1">SUM(D31:G31)</f>
        <v>10202.36</v>
      </c>
    </row>
    <row r="32" spans="1:8" x14ac:dyDescent="0.2">
      <c r="A32" s="21">
        <v>6</v>
      </c>
      <c r="B32" s="22" t="s">
        <v>38</v>
      </c>
      <c r="C32" s="23" t="s">
        <v>39</v>
      </c>
      <c r="D32" s="3">
        <v>12867.94</v>
      </c>
      <c r="E32" s="3">
        <v>2916.79</v>
      </c>
      <c r="F32" s="3">
        <v>257539.42</v>
      </c>
      <c r="G32" s="3"/>
      <c r="H32" s="3">
        <f t="shared" si="1"/>
        <v>273324.15000000002</v>
      </c>
    </row>
    <row r="33" spans="1:9" ht="25.5" x14ac:dyDescent="0.2">
      <c r="A33" s="21">
        <v>7</v>
      </c>
      <c r="B33" s="22" t="s">
        <v>40</v>
      </c>
      <c r="C33" s="23" t="s">
        <v>41</v>
      </c>
      <c r="D33" s="3">
        <v>12131.78</v>
      </c>
      <c r="E33" s="3"/>
      <c r="F33" s="3"/>
      <c r="G33" s="3"/>
      <c r="H33" s="3">
        <f t="shared" si="1"/>
        <v>12131.78</v>
      </c>
    </row>
    <row r="34" spans="1:9" ht="25.5" x14ac:dyDescent="0.2">
      <c r="A34" s="21"/>
      <c r="B34" s="22" t="s">
        <v>31</v>
      </c>
      <c r="C34" s="23" t="s">
        <v>42</v>
      </c>
      <c r="D34" s="3">
        <f>D30+D31+D32+D33</f>
        <v>26012.25</v>
      </c>
      <c r="E34" s="3">
        <f t="shared" ref="E34:G34" si="2">E30+E31+E32+E33</f>
        <v>3529.86</v>
      </c>
      <c r="F34" s="3">
        <f t="shared" si="2"/>
        <v>276576.58</v>
      </c>
      <c r="G34" s="3">
        <f t="shared" si="2"/>
        <v>0</v>
      </c>
      <c r="H34" s="3">
        <f t="shared" si="1"/>
        <v>306118.69</v>
      </c>
      <c r="I34" s="43"/>
    </row>
    <row r="35" spans="1:9" ht="21" customHeight="1" x14ac:dyDescent="0.2">
      <c r="A35" s="787" t="s">
        <v>43</v>
      </c>
      <c r="B35" s="788"/>
      <c r="C35" s="788"/>
      <c r="D35" s="788"/>
      <c r="E35" s="788"/>
      <c r="F35" s="788"/>
      <c r="G35" s="788"/>
      <c r="H35" s="788"/>
    </row>
    <row r="36" spans="1:9" x14ac:dyDescent="0.2">
      <c r="A36" s="21">
        <v>8</v>
      </c>
      <c r="B36" s="22" t="s">
        <v>44</v>
      </c>
      <c r="C36" s="23" t="s">
        <v>45</v>
      </c>
      <c r="D36" s="3">
        <v>158.37</v>
      </c>
      <c r="E36" s="3">
        <v>838.83</v>
      </c>
      <c r="F36" s="3">
        <v>6130.9</v>
      </c>
      <c r="G36" s="3"/>
      <c r="H36" s="3">
        <f t="shared" si="1"/>
        <v>7128.1</v>
      </c>
    </row>
    <row r="37" spans="1:9" x14ac:dyDescent="0.2">
      <c r="A37" s="21">
        <v>9</v>
      </c>
      <c r="B37" s="22" t="s">
        <v>46</v>
      </c>
      <c r="C37" s="23" t="s">
        <v>47</v>
      </c>
      <c r="D37" s="3"/>
      <c r="E37" s="3">
        <v>25.83</v>
      </c>
      <c r="F37" s="3">
        <v>7.37</v>
      </c>
      <c r="G37" s="3"/>
      <c r="H37" s="3">
        <f t="shared" si="1"/>
        <v>33.200000000000003</v>
      </c>
    </row>
    <row r="38" spans="1:9" x14ac:dyDescent="0.2">
      <c r="A38" s="21">
        <v>10</v>
      </c>
      <c r="B38" s="22" t="s">
        <v>48</v>
      </c>
      <c r="C38" s="23" t="s">
        <v>49</v>
      </c>
      <c r="D38" s="3">
        <v>21.01</v>
      </c>
      <c r="E38" s="3">
        <v>313.33</v>
      </c>
      <c r="F38" s="3">
        <v>136.19999999999999</v>
      </c>
      <c r="G38" s="3"/>
      <c r="H38" s="3">
        <f t="shared" si="1"/>
        <v>470.54</v>
      </c>
    </row>
    <row r="39" spans="1:9" ht="25.5" x14ac:dyDescent="0.2">
      <c r="A39" s="21"/>
      <c r="B39" s="22" t="s">
        <v>31</v>
      </c>
      <c r="C39" s="23" t="s">
        <v>50</v>
      </c>
      <c r="D39" s="3">
        <f>D36+D37+D38</f>
        <v>179.38</v>
      </c>
      <c r="E39" s="3">
        <f t="shared" ref="E39:G39" si="3">E36+E37+E38</f>
        <v>1177.99</v>
      </c>
      <c r="F39" s="3">
        <f t="shared" si="3"/>
        <v>6274.47</v>
      </c>
      <c r="G39" s="3">
        <f t="shared" si="3"/>
        <v>0</v>
      </c>
      <c r="H39" s="3">
        <f t="shared" si="1"/>
        <v>7631.84</v>
      </c>
    </row>
    <row r="40" spans="1:9" ht="21" customHeight="1" x14ac:dyDescent="0.2">
      <c r="A40" s="787" t="s">
        <v>51</v>
      </c>
      <c r="B40" s="788"/>
      <c r="C40" s="788"/>
      <c r="D40" s="788"/>
      <c r="E40" s="788"/>
      <c r="F40" s="788"/>
      <c r="G40" s="788"/>
      <c r="H40" s="788"/>
    </row>
    <row r="41" spans="1:9" x14ac:dyDescent="0.2">
      <c r="A41" s="42">
        <v>11</v>
      </c>
      <c r="B41" s="22" t="s">
        <v>52</v>
      </c>
      <c r="C41" s="23" t="s">
        <v>53</v>
      </c>
      <c r="D41" s="24">
        <v>287.99</v>
      </c>
      <c r="E41" s="24">
        <v>488.96</v>
      </c>
      <c r="F41" s="24">
        <v>24.63</v>
      </c>
      <c r="G41" s="24"/>
      <c r="H41" s="3">
        <f t="shared" si="1"/>
        <v>801.58</v>
      </c>
    </row>
    <row r="42" spans="1:9" ht="25.5" x14ac:dyDescent="0.2">
      <c r="A42" s="21"/>
      <c r="B42" s="22" t="s">
        <v>31</v>
      </c>
      <c r="C42" s="23" t="s">
        <v>54</v>
      </c>
      <c r="D42" s="24">
        <f>D41</f>
        <v>287.99</v>
      </c>
      <c r="E42" s="24">
        <f t="shared" ref="E42:G42" si="4">E41</f>
        <v>488.96</v>
      </c>
      <c r="F42" s="24">
        <f t="shared" si="4"/>
        <v>24.63</v>
      </c>
      <c r="G42" s="24">
        <f t="shared" si="4"/>
        <v>0</v>
      </c>
      <c r="H42" s="3">
        <f t="shared" si="1"/>
        <v>801.58</v>
      </c>
    </row>
    <row r="43" spans="1:9" ht="21" customHeight="1" x14ac:dyDescent="0.2">
      <c r="A43" s="787" t="s">
        <v>55</v>
      </c>
      <c r="B43" s="788"/>
      <c r="C43" s="788"/>
      <c r="D43" s="788"/>
      <c r="E43" s="788"/>
      <c r="F43" s="788"/>
      <c r="G43" s="788"/>
      <c r="H43" s="788"/>
    </row>
    <row r="44" spans="1:9" x14ac:dyDescent="0.2">
      <c r="A44" s="21"/>
      <c r="B44" s="22" t="s">
        <v>31</v>
      </c>
      <c r="C44" s="23" t="s">
        <v>56</v>
      </c>
      <c r="D44" s="3">
        <f>D28+D34+D39+D42</f>
        <v>28807.439999999999</v>
      </c>
      <c r="E44" s="3">
        <f t="shared" ref="E44:G44" si="5">E28+E34+E39+E42</f>
        <v>5196.8100000000004</v>
      </c>
      <c r="F44" s="3">
        <f t="shared" si="5"/>
        <v>282875.68</v>
      </c>
      <c r="G44" s="3">
        <f t="shared" si="5"/>
        <v>1509.99</v>
      </c>
      <c r="H44" s="3">
        <f t="shared" si="1"/>
        <v>318389.92</v>
      </c>
    </row>
    <row r="45" spans="1:9" ht="21" customHeight="1" x14ac:dyDescent="0.2">
      <c r="A45" s="787" t="s">
        <v>57</v>
      </c>
      <c r="B45" s="788"/>
      <c r="C45" s="788"/>
      <c r="D45" s="788"/>
      <c r="E45" s="788"/>
      <c r="F45" s="788"/>
      <c r="G45" s="788"/>
      <c r="H45" s="788"/>
    </row>
    <row r="46" spans="1:9" ht="51" x14ac:dyDescent="0.2">
      <c r="A46" s="21">
        <v>12</v>
      </c>
      <c r="B46" s="22" t="s">
        <v>58</v>
      </c>
      <c r="C46" s="23" t="s">
        <v>59</v>
      </c>
      <c r="D46" s="3">
        <f>D44*3.1%</f>
        <v>893.03</v>
      </c>
      <c r="E46" s="3">
        <f>E44*3.1%</f>
        <v>161.1</v>
      </c>
      <c r="F46" s="24"/>
      <c r="G46" s="24"/>
      <c r="H46" s="3">
        <f t="shared" si="1"/>
        <v>1054.1300000000001</v>
      </c>
    </row>
    <row r="47" spans="1:9" ht="25.5" x14ac:dyDescent="0.2">
      <c r="A47" s="21"/>
      <c r="B47" s="22" t="s">
        <v>31</v>
      </c>
      <c r="C47" s="23" t="s">
        <v>60</v>
      </c>
      <c r="D47" s="24">
        <f>D46</f>
        <v>893.03</v>
      </c>
      <c r="E47" s="24">
        <f t="shared" ref="E47:G47" si="6">E46</f>
        <v>161.1</v>
      </c>
      <c r="F47" s="24">
        <f t="shared" si="6"/>
        <v>0</v>
      </c>
      <c r="G47" s="24">
        <f t="shared" si="6"/>
        <v>0</v>
      </c>
      <c r="H47" s="3">
        <f t="shared" si="1"/>
        <v>1054.1300000000001</v>
      </c>
    </row>
    <row r="48" spans="1:9" x14ac:dyDescent="0.2">
      <c r="A48" s="21"/>
      <c r="B48" s="22" t="s">
        <v>31</v>
      </c>
      <c r="C48" s="23" t="s">
        <v>61</v>
      </c>
      <c r="D48" s="3">
        <f>D44+D47</f>
        <v>29700.47</v>
      </c>
      <c r="E48" s="3">
        <f t="shared" ref="E48:G48" si="7">E44+E47</f>
        <v>5357.91</v>
      </c>
      <c r="F48" s="3">
        <f t="shared" si="7"/>
        <v>282875.68</v>
      </c>
      <c r="G48" s="3">
        <f t="shared" si="7"/>
        <v>1509.99</v>
      </c>
      <c r="H48" s="3">
        <f t="shared" si="1"/>
        <v>319444.05</v>
      </c>
    </row>
    <row r="49" spans="1:8" ht="21" customHeight="1" x14ac:dyDescent="0.2">
      <c r="A49" s="787" t="s">
        <v>62</v>
      </c>
      <c r="B49" s="788"/>
      <c r="C49" s="788"/>
      <c r="D49" s="788"/>
      <c r="E49" s="788"/>
      <c r="F49" s="788"/>
      <c r="G49" s="788"/>
      <c r="H49" s="788"/>
    </row>
    <row r="50" spans="1:8" x14ac:dyDescent="0.2">
      <c r="A50" s="21">
        <v>13</v>
      </c>
      <c r="B50" s="22" t="s">
        <v>63</v>
      </c>
      <c r="C50" s="23" t="s">
        <v>64</v>
      </c>
      <c r="D50" s="3"/>
      <c r="E50" s="3"/>
      <c r="F50" s="3"/>
      <c r="G50" s="3">
        <v>6894.67</v>
      </c>
      <c r="H50" s="3">
        <f t="shared" si="1"/>
        <v>6894.67</v>
      </c>
    </row>
    <row r="51" spans="1:8" ht="25.5" x14ac:dyDescent="0.2">
      <c r="A51" s="21">
        <v>14</v>
      </c>
      <c r="B51" s="22" t="s">
        <v>65</v>
      </c>
      <c r="C51" s="23" t="s">
        <v>66</v>
      </c>
      <c r="D51" s="3"/>
      <c r="E51" s="3"/>
      <c r="F51" s="3"/>
      <c r="G51" s="3">
        <v>775</v>
      </c>
      <c r="H51" s="3">
        <f t="shared" si="1"/>
        <v>775</v>
      </c>
    </row>
    <row r="52" spans="1:8" x14ac:dyDescent="0.2">
      <c r="A52" s="21">
        <v>15</v>
      </c>
      <c r="B52" s="22" t="s">
        <v>67</v>
      </c>
      <c r="C52" s="23" t="s">
        <v>68</v>
      </c>
      <c r="D52" s="3"/>
      <c r="E52" s="3"/>
      <c r="F52" s="3"/>
      <c r="G52" s="3">
        <v>1740.52</v>
      </c>
      <c r="H52" s="3">
        <f t="shared" si="1"/>
        <v>1740.52</v>
      </c>
    </row>
    <row r="53" spans="1:8" ht="38.25" x14ac:dyDescent="0.2">
      <c r="A53" s="21">
        <v>16</v>
      </c>
      <c r="B53" s="22" t="s">
        <v>69</v>
      </c>
      <c r="C53" s="23" t="s">
        <v>70</v>
      </c>
      <c r="D53" s="3"/>
      <c r="E53" s="3"/>
      <c r="F53" s="3"/>
      <c r="G53" s="3">
        <v>553.39</v>
      </c>
      <c r="H53" s="3">
        <f t="shared" si="1"/>
        <v>553.39</v>
      </c>
    </row>
    <row r="54" spans="1:8" ht="38.25" x14ac:dyDescent="0.2">
      <c r="A54" s="21">
        <v>17</v>
      </c>
      <c r="B54" s="22" t="s">
        <v>71</v>
      </c>
      <c r="C54" s="23" t="s">
        <v>72</v>
      </c>
      <c r="D54" s="3"/>
      <c r="E54" s="3"/>
      <c r="F54" s="3"/>
      <c r="G54" s="3">
        <v>0.47</v>
      </c>
      <c r="H54" s="3">
        <f t="shared" si="1"/>
        <v>0.47</v>
      </c>
    </row>
    <row r="55" spans="1:8" ht="63.75" x14ac:dyDescent="0.2">
      <c r="A55" s="21">
        <v>18</v>
      </c>
      <c r="B55" s="22" t="s">
        <v>71</v>
      </c>
      <c r="C55" s="23" t="s">
        <v>73</v>
      </c>
      <c r="D55" s="3"/>
      <c r="E55" s="3"/>
      <c r="F55" s="3"/>
      <c r="G55" s="3">
        <v>4.0599999999999996</v>
      </c>
      <c r="H55" s="3">
        <f t="shared" si="1"/>
        <v>4.0599999999999996</v>
      </c>
    </row>
    <row r="56" spans="1:8" ht="38.25" x14ac:dyDescent="0.2">
      <c r="A56" s="21">
        <v>19</v>
      </c>
      <c r="B56" s="22" t="s">
        <v>71</v>
      </c>
      <c r="C56" s="23" t="s">
        <v>108</v>
      </c>
      <c r="D56" s="3"/>
      <c r="E56" s="3"/>
      <c r="F56" s="3"/>
      <c r="G56" s="3">
        <v>21.04</v>
      </c>
      <c r="H56" s="3">
        <f t="shared" si="1"/>
        <v>21.04</v>
      </c>
    </row>
    <row r="57" spans="1:8" ht="25.5" x14ac:dyDescent="0.2">
      <c r="A57" s="21">
        <v>20</v>
      </c>
      <c r="B57" s="22" t="s">
        <v>74</v>
      </c>
      <c r="C57" s="23" t="s">
        <v>75</v>
      </c>
      <c r="D57" s="3"/>
      <c r="E57" s="3"/>
      <c r="F57" s="3"/>
      <c r="G57" s="3">
        <v>19.440000000000001</v>
      </c>
      <c r="H57" s="3">
        <f t="shared" si="1"/>
        <v>19.440000000000001</v>
      </c>
    </row>
    <row r="58" spans="1:8" ht="25.5" x14ac:dyDescent="0.2">
      <c r="A58" s="21"/>
      <c r="B58" s="22" t="s">
        <v>31</v>
      </c>
      <c r="C58" s="23" t="s">
        <v>76</v>
      </c>
      <c r="D58" s="3"/>
      <c r="E58" s="3"/>
      <c r="F58" s="3"/>
      <c r="G58" s="3">
        <f>G50+G51+G52+G53+G54+G55+G56+G57</f>
        <v>10008.59</v>
      </c>
      <c r="H58" s="3">
        <f t="shared" si="1"/>
        <v>10008.59</v>
      </c>
    </row>
    <row r="59" spans="1:8" x14ac:dyDescent="0.2">
      <c r="A59" s="21"/>
      <c r="B59" s="22" t="s">
        <v>31</v>
      </c>
      <c r="C59" s="23" t="s">
        <v>77</v>
      </c>
      <c r="D59" s="3">
        <f>D48+D58</f>
        <v>29700.47</v>
      </c>
      <c r="E59" s="3">
        <f t="shared" ref="E59:G59" si="8">E48+E58</f>
        <v>5357.91</v>
      </c>
      <c r="F59" s="3">
        <f t="shared" si="8"/>
        <v>282875.68</v>
      </c>
      <c r="G59" s="3">
        <f t="shared" si="8"/>
        <v>11518.58</v>
      </c>
      <c r="H59" s="3">
        <f t="shared" si="1"/>
        <v>329452.64</v>
      </c>
    </row>
    <row r="60" spans="1:8" ht="21" customHeight="1" x14ac:dyDescent="0.2">
      <c r="A60" s="787" t="s">
        <v>78</v>
      </c>
      <c r="B60" s="788"/>
      <c r="C60" s="788"/>
      <c r="D60" s="788"/>
      <c r="E60" s="788"/>
      <c r="F60" s="788"/>
      <c r="G60" s="788"/>
      <c r="H60" s="788"/>
    </row>
    <row r="61" spans="1:8" ht="51" x14ac:dyDescent="0.2">
      <c r="A61" s="21">
        <v>21</v>
      </c>
      <c r="B61" s="22" t="s">
        <v>79</v>
      </c>
      <c r="C61" s="23" t="s">
        <v>103</v>
      </c>
      <c r="D61" s="24"/>
      <c r="E61" s="24"/>
      <c r="F61" s="24"/>
      <c r="G61" s="3">
        <f>(D59+E59+F59)*1.72%</f>
        <v>5468.47</v>
      </c>
      <c r="H61" s="3">
        <f t="shared" si="1"/>
        <v>5468.47</v>
      </c>
    </row>
    <row r="62" spans="1:8" ht="25.5" x14ac:dyDescent="0.2">
      <c r="A62" s="21"/>
      <c r="B62" s="22" t="s">
        <v>31</v>
      </c>
      <c r="C62" s="23" t="s">
        <v>80</v>
      </c>
      <c r="D62" s="24"/>
      <c r="E62" s="24"/>
      <c r="F62" s="24"/>
      <c r="G62" s="3">
        <f>G61</f>
        <v>5468.47</v>
      </c>
      <c r="H62" s="3">
        <f t="shared" si="1"/>
        <v>5468.47</v>
      </c>
    </row>
    <row r="63" spans="1:8" ht="80.099999999999994" customHeight="1" x14ac:dyDescent="0.2">
      <c r="A63" s="787" t="s">
        <v>81</v>
      </c>
      <c r="B63" s="788"/>
      <c r="C63" s="788"/>
      <c r="D63" s="788"/>
      <c r="E63" s="788"/>
      <c r="F63" s="788"/>
      <c r="G63" s="788"/>
      <c r="H63" s="788"/>
    </row>
    <row r="64" spans="1:8" ht="38.25" x14ac:dyDescent="0.2">
      <c r="A64" s="25">
        <v>22</v>
      </c>
      <c r="B64" s="26" t="s">
        <v>82</v>
      </c>
      <c r="C64" s="27" t="s">
        <v>104</v>
      </c>
      <c r="D64" s="28"/>
      <c r="E64" s="28"/>
      <c r="F64" s="28"/>
      <c r="G64" s="28">
        <f>1402901.44/1.02/1000</f>
        <v>1375.39</v>
      </c>
      <c r="H64" s="28">
        <f>SUM(D64:G64)</f>
        <v>1375.39</v>
      </c>
    </row>
    <row r="65" spans="1:10" ht="25.5" x14ac:dyDescent="0.2">
      <c r="A65" s="21">
        <v>23</v>
      </c>
      <c r="B65" s="22" t="s">
        <v>83</v>
      </c>
      <c r="C65" s="23" t="s">
        <v>84</v>
      </c>
      <c r="D65" s="3"/>
      <c r="E65" s="3"/>
      <c r="F65" s="3"/>
      <c r="G65" s="3">
        <v>4171.2700000000004</v>
      </c>
      <c r="H65" s="3">
        <f t="shared" si="1"/>
        <v>4171.2700000000004</v>
      </c>
    </row>
    <row r="66" spans="1:10" ht="25.5" x14ac:dyDescent="0.2">
      <c r="A66" s="21">
        <v>24</v>
      </c>
      <c r="B66" s="22" t="s">
        <v>85</v>
      </c>
      <c r="C66" s="23" t="s">
        <v>86</v>
      </c>
      <c r="D66" s="3"/>
      <c r="E66" s="3"/>
      <c r="F66" s="3"/>
      <c r="G66" s="3">
        <v>4934.49</v>
      </c>
      <c r="H66" s="3">
        <f t="shared" si="1"/>
        <v>4934.49</v>
      </c>
    </row>
    <row r="67" spans="1:10" ht="38.25" x14ac:dyDescent="0.2">
      <c r="A67" s="21">
        <v>25</v>
      </c>
      <c r="B67" s="22" t="s">
        <v>87</v>
      </c>
      <c r="C67" s="23" t="s">
        <v>88</v>
      </c>
      <c r="D67" s="3"/>
      <c r="E67" s="3"/>
      <c r="F67" s="3"/>
      <c r="G67" s="3">
        <v>862.47</v>
      </c>
      <c r="H67" s="3">
        <f t="shared" si="1"/>
        <v>862.47</v>
      </c>
    </row>
    <row r="68" spans="1:10" ht="369.75" x14ac:dyDescent="0.2">
      <c r="A68" s="21">
        <v>26</v>
      </c>
      <c r="B68" s="22" t="s">
        <v>89</v>
      </c>
      <c r="C68" s="23" t="s">
        <v>90</v>
      </c>
      <c r="D68" s="3"/>
      <c r="E68" s="3"/>
      <c r="F68" s="3"/>
      <c r="G68" s="3">
        <f>H59*0.2%</f>
        <v>658.91</v>
      </c>
      <c r="H68" s="3">
        <f t="shared" si="1"/>
        <v>658.91</v>
      </c>
    </row>
    <row r="69" spans="1:10" ht="25.5" x14ac:dyDescent="0.2">
      <c r="A69" s="21">
        <v>27</v>
      </c>
      <c r="B69" s="22" t="s">
        <v>91</v>
      </c>
      <c r="C69" s="23" t="s">
        <v>111</v>
      </c>
      <c r="D69" s="3"/>
      <c r="E69" s="3"/>
      <c r="F69" s="3"/>
      <c r="G69" s="3">
        <v>433.28</v>
      </c>
      <c r="H69" s="3">
        <f t="shared" si="1"/>
        <v>433.28</v>
      </c>
    </row>
    <row r="70" spans="1:10" ht="191.25" x14ac:dyDescent="0.2">
      <c r="A70" s="21"/>
      <c r="B70" s="22" t="s">
        <v>31</v>
      </c>
      <c r="C70" s="23" t="s">
        <v>92</v>
      </c>
      <c r="D70" s="3"/>
      <c r="E70" s="3"/>
      <c r="F70" s="3"/>
      <c r="G70" s="3">
        <f>G65+G66+G67+G68+G69</f>
        <v>11060.42</v>
      </c>
      <c r="H70" s="3">
        <f t="shared" si="1"/>
        <v>11060.42</v>
      </c>
    </row>
    <row r="71" spans="1:10" x14ac:dyDescent="0.2">
      <c r="A71" s="21"/>
      <c r="B71" s="22" t="s">
        <v>31</v>
      </c>
      <c r="C71" s="23" t="s">
        <v>93</v>
      </c>
      <c r="D71" s="3">
        <f>D59+D62+D70</f>
        <v>29700.47</v>
      </c>
      <c r="E71" s="3">
        <f t="shared" ref="E71:G71" si="9">E59+E62+E70</f>
        <v>5357.91</v>
      </c>
      <c r="F71" s="3">
        <f t="shared" si="9"/>
        <v>282875.68</v>
      </c>
      <c r="G71" s="3">
        <f t="shared" si="9"/>
        <v>28047.47</v>
      </c>
      <c r="H71" s="3">
        <f t="shared" si="1"/>
        <v>345981.53</v>
      </c>
    </row>
    <row r="72" spans="1:10" ht="21" customHeight="1" x14ac:dyDescent="0.2">
      <c r="A72" s="787" t="s">
        <v>94</v>
      </c>
      <c r="B72" s="788"/>
      <c r="C72" s="788"/>
      <c r="D72" s="788"/>
      <c r="E72" s="788"/>
      <c r="F72" s="788"/>
      <c r="G72" s="788"/>
      <c r="H72" s="788"/>
    </row>
    <row r="73" spans="1:10" ht="51" x14ac:dyDescent="0.2">
      <c r="A73" s="21">
        <v>28</v>
      </c>
      <c r="B73" s="22" t="s">
        <v>95</v>
      </c>
      <c r="C73" s="23" t="s">
        <v>96</v>
      </c>
      <c r="D73" s="3">
        <f>D71*3%</f>
        <v>891.01</v>
      </c>
      <c r="E73" s="3">
        <f t="shared" ref="E73:G73" si="10">E71*3%</f>
        <v>160.74</v>
      </c>
      <c r="F73" s="3">
        <f t="shared" si="10"/>
        <v>8486.27</v>
      </c>
      <c r="G73" s="3">
        <f t="shared" si="10"/>
        <v>841.42</v>
      </c>
      <c r="H73" s="3">
        <f t="shared" si="1"/>
        <v>10379.44</v>
      </c>
    </row>
    <row r="74" spans="1:10" x14ac:dyDescent="0.2">
      <c r="A74" s="21"/>
      <c r="B74" s="22" t="s">
        <v>31</v>
      </c>
      <c r="C74" s="23" t="s">
        <v>97</v>
      </c>
      <c r="D74" s="3">
        <f>D73</f>
        <v>891.01</v>
      </c>
      <c r="E74" s="3">
        <f t="shared" ref="E74:G74" si="11">E73</f>
        <v>160.74</v>
      </c>
      <c r="F74" s="3">
        <f t="shared" si="11"/>
        <v>8486.27</v>
      </c>
      <c r="G74" s="3">
        <f t="shared" si="11"/>
        <v>841.42</v>
      </c>
      <c r="H74" s="3">
        <f t="shared" si="1"/>
        <v>10379.44</v>
      </c>
      <c r="I74" s="804"/>
      <c r="J74" s="804"/>
    </row>
    <row r="75" spans="1:10" x14ac:dyDescent="0.2">
      <c r="A75" s="21"/>
      <c r="B75" s="22" t="s">
        <v>31</v>
      </c>
      <c r="C75" s="23" t="s">
        <v>98</v>
      </c>
      <c r="D75" s="3">
        <f>D71+D74</f>
        <v>30591.48</v>
      </c>
      <c r="E75" s="3">
        <f t="shared" ref="E75:G75" si="12">E71+E74</f>
        <v>5518.65</v>
      </c>
      <c r="F75" s="3">
        <f t="shared" si="12"/>
        <v>291361.95</v>
      </c>
      <c r="G75" s="3">
        <f t="shared" si="12"/>
        <v>28888.89</v>
      </c>
      <c r="H75" s="3">
        <f t="shared" si="1"/>
        <v>356360.97</v>
      </c>
    </row>
    <row r="76" spans="1:10" ht="21" customHeight="1" x14ac:dyDescent="0.2">
      <c r="A76" s="787" t="s">
        <v>99</v>
      </c>
      <c r="B76" s="788"/>
      <c r="C76" s="788"/>
      <c r="D76" s="788"/>
      <c r="E76" s="788"/>
      <c r="F76" s="788"/>
      <c r="G76" s="788"/>
      <c r="H76" s="788"/>
    </row>
    <row r="77" spans="1:10" ht="25.5" x14ac:dyDescent="0.2">
      <c r="A77" s="21">
        <v>29</v>
      </c>
      <c r="B77" s="22" t="s">
        <v>105</v>
      </c>
      <c r="C77" s="23" t="s">
        <v>110</v>
      </c>
      <c r="D77" s="3">
        <f>D75*20%</f>
        <v>6118.3</v>
      </c>
      <c r="E77" s="3">
        <f t="shared" ref="E77:F77" si="13">E75*20%</f>
        <v>1103.73</v>
      </c>
      <c r="F77" s="3">
        <f t="shared" si="13"/>
        <v>58272.39</v>
      </c>
      <c r="G77" s="3">
        <f>(G75-(G26+G51)*1.03)*20%</f>
        <v>5319.43</v>
      </c>
      <c r="H77" s="3">
        <f t="shared" si="1"/>
        <v>70813.850000000006</v>
      </c>
    </row>
    <row r="78" spans="1:10" x14ac:dyDescent="0.2">
      <c r="A78" s="21"/>
      <c r="B78" s="22" t="s">
        <v>31</v>
      </c>
      <c r="C78" s="23" t="s">
        <v>106</v>
      </c>
      <c r="D78" s="3">
        <f>D77</f>
        <v>6118.3</v>
      </c>
      <c r="E78" s="3">
        <f t="shared" ref="E78:G78" si="14">E77</f>
        <v>1103.73</v>
      </c>
      <c r="F78" s="3">
        <f t="shared" si="14"/>
        <v>58272.39</v>
      </c>
      <c r="G78" s="3">
        <f t="shared" si="14"/>
        <v>5319.43</v>
      </c>
      <c r="H78" s="3">
        <f t="shared" si="1"/>
        <v>70813.850000000006</v>
      </c>
    </row>
    <row r="79" spans="1:10" x14ac:dyDescent="0.2">
      <c r="A79" s="21"/>
      <c r="B79" s="22" t="s">
        <v>31</v>
      </c>
      <c r="C79" s="23" t="s">
        <v>100</v>
      </c>
      <c r="D79" s="3">
        <f>D75+D78</f>
        <v>36709.78</v>
      </c>
      <c r="E79" s="3">
        <f t="shared" ref="E79:G79" si="15">E75+E78</f>
        <v>6622.38</v>
      </c>
      <c r="F79" s="3">
        <f t="shared" si="15"/>
        <v>349634.34</v>
      </c>
      <c r="G79" s="3">
        <f t="shared" si="15"/>
        <v>34208.32</v>
      </c>
      <c r="H79" s="3">
        <f t="shared" si="1"/>
        <v>427174.82</v>
      </c>
    </row>
    <row r="80" spans="1:10" x14ac:dyDescent="0.2">
      <c r="A80" s="29"/>
      <c r="B80" s="30"/>
      <c r="C80" s="31" t="s">
        <v>109</v>
      </c>
      <c r="D80" s="32"/>
      <c r="E80" s="32"/>
      <c r="F80" s="32"/>
      <c r="G80" s="32"/>
      <c r="H80" s="33">
        <f>H65+H66</f>
        <v>9105.76</v>
      </c>
    </row>
    <row r="83" spans="1:8" x14ac:dyDescent="0.2">
      <c r="A83" s="34" t="s">
        <v>6</v>
      </c>
      <c r="C83" s="35"/>
      <c r="E83" s="35"/>
      <c r="F83" s="36"/>
      <c r="G83" s="37"/>
      <c r="H83" s="35"/>
    </row>
    <row r="84" spans="1:8" x14ac:dyDescent="0.2">
      <c r="C84" s="38"/>
      <c r="D84" s="38" t="s">
        <v>7</v>
      </c>
      <c r="E84" s="38"/>
      <c r="F84" s="38"/>
      <c r="G84" s="38"/>
      <c r="H84" s="38"/>
    </row>
    <row r="85" spans="1:8" x14ac:dyDescent="0.2">
      <c r="A85" s="34" t="s">
        <v>8</v>
      </c>
      <c r="C85" s="39"/>
      <c r="E85" s="39"/>
      <c r="F85" s="39"/>
      <c r="H85" s="35"/>
    </row>
    <row r="86" spans="1:8" x14ac:dyDescent="0.2">
      <c r="C86" s="38"/>
      <c r="D86" s="38" t="s">
        <v>7</v>
      </c>
      <c r="E86" s="38"/>
      <c r="F86" s="38"/>
      <c r="G86" s="38"/>
      <c r="H86" s="38"/>
    </row>
    <row r="87" spans="1:8" x14ac:dyDescent="0.2">
      <c r="A87" s="34" t="s">
        <v>9</v>
      </c>
      <c r="C87" s="39"/>
      <c r="D87" s="34"/>
      <c r="E87" s="39"/>
      <c r="F87" s="39"/>
      <c r="H87" s="35"/>
    </row>
    <row r="88" spans="1:8" x14ac:dyDescent="0.2">
      <c r="C88" s="41" t="s">
        <v>21</v>
      </c>
      <c r="D88" s="38" t="s">
        <v>7</v>
      </c>
      <c r="E88" s="38"/>
      <c r="F88" s="38"/>
      <c r="G88" s="38"/>
      <c r="H88" s="38"/>
    </row>
    <row r="89" spans="1:8" x14ac:dyDescent="0.2">
      <c r="A89" s="34" t="s">
        <v>10</v>
      </c>
      <c r="C89" s="36"/>
      <c r="D89" s="36"/>
      <c r="E89" s="35"/>
      <c r="F89" s="36"/>
      <c r="G89" s="37"/>
      <c r="H89" s="35"/>
    </row>
    <row r="90" spans="1:8" x14ac:dyDescent="0.2">
      <c r="C90" s="797" t="s">
        <v>11</v>
      </c>
      <c r="D90" s="797"/>
      <c r="E90" s="797"/>
      <c r="F90" s="797"/>
      <c r="G90" s="38"/>
      <c r="H90" s="38"/>
    </row>
    <row r="99" spans="7:7" x14ac:dyDescent="0.2">
      <c r="G99" s="40"/>
    </row>
    <row r="100" spans="7:7" x14ac:dyDescent="0.2">
      <c r="G100" s="40"/>
    </row>
    <row r="102" spans="7:7" x14ac:dyDescent="0.2">
      <c r="G102" s="40"/>
    </row>
  </sheetData>
  <mergeCells count="28">
    <mergeCell ref="C90:F90"/>
    <mergeCell ref="A24:H24"/>
    <mergeCell ref="A29:H29"/>
    <mergeCell ref="A35:H35"/>
    <mergeCell ref="A40:H40"/>
    <mergeCell ref="A43:H43"/>
    <mergeCell ref="A45:H45"/>
    <mergeCell ref="A49:H49"/>
    <mergeCell ref="A60:H60"/>
    <mergeCell ref="A63:H63"/>
    <mergeCell ref="A72:H72"/>
    <mergeCell ref="A76:H76"/>
    <mergeCell ref="A19:A22"/>
    <mergeCell ref="B19:B22"/>
    <mergeCell ref="C19:C22"/>
    <mergeCell ref="D19:H19"/>
    <mergeCell ref="D20:D22"/>
    <mergeCell ref="E20:E22"/>
    <mergeCell ref="F20:F22"/>
    <mergeCell ref="G20:G22"/>
    <mergeCell ref="H20:H22"/>
    <mergeCell ref="C14:G14"/>
    <mergeCell ref="I74:J74"/>
    <mergeCell ref="C3:G3"/>
    <mergeCell ref="C4:G4"/>
    <mergeCell ref="C8:G8"/>
    <mergeCell ref="C9:G9"/>
    <mergeCell ref="C13:G13"/>
  </mergeCells>
  <pageMargins left="0.34" right="0.25" top="0.75" bottom="0.75" header="0.3" footer="0.3"/>
  <pageSetup paperSize="9" scale="69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71</vt:i4>
      </vt:variant>
      <vt:variant>
        <vt:lpstr>Именованные диапазоны</vt:lpstr>
      </vt:variant>
      <vt:variant>
        <vt:i4>122</vt:i4>
      </vt:variant>
    </vt:vector>
  </HeadingPairs>
  <TitlesOfParts>
    <vt:vector size="193" baseType="lpstr">
      <vt:lpstr>ПЗ</vt:lpstr>
      <vt:lpstr>НМЦ</vt:lpstr>
      <vt:lpstr>Протокол НМЦК</vt:lpstr>
      <vt:lpstr>Проект сметы контракта</vt:lpstr>
      <vt:lpstr>ВОР</vt:lpstr>
      <vt:lpstr>НМЦК</vt:lpstr>
      <vt:lpstr>Затраты подрядчика</vt:lpstr>
      <vt:lpstr>ССР в рублях</vt:lpstr>
      <vt:lpstr>ССР 2020</vt:lpstr>
      <vt:lpstr>01-01-01 ГРО</vt:lpstr>
      <vt:lpstr>01-03-01 СТУ</vt:lpstr>
      <vt:lpstr>01-02-01 ПТ</vt:lpstr>
      <vt:lpstr>ОС 02-01</vt:lpstr>
      <vt:lpstr>02-01-01 КР</vt:lpstr>
      <vt:lpstr>02-01-02 АР</vt:lpstr>
      <vt:lpstr>02-01-03 СОТ</vt:lpstr>
      <vt:lpstr>02-01-04 СОТС</vt:lpstr>
      <vt:lpstr>02-01-05 СКУД</vt:lpstr>
      <vt:lpstr>02-01-06 СКС</vt:lpstr>
      <vt:lpstr>02-01-07 СТС</vt:lpstr>
      <vt:lpstr>02-01-08 СЧ</vt:lpstr>
      <vt:lpstr>02-01-09 ППС</vt:lpstr>
      <vt:lpstr>02-01-10 СОДС</vt:lpstr>
      <vt:lpstr>02-01-11 АУПС</vt:lpstr>
      <vt:lpstr>02-01-12 СГС</vt:lpstr>
      <vt:lpstr>02-01-13 СОУЭ</vt:lpstr>
      <vt:lpstr>ОС 02-02</vt:lpstr>
      <vt:lpstr>02-02-01 КР</vt:lpstr>
      <vt:lpstr>02-02-02 АР</vt:lpstr>
      <vt:lpstr>02-02-03 СОТ</vt:lpstr>
      <vt:lpstr>02-02-04 СКУД</vt:lpstr>
      <vt:lpstr>02-02-05 СОТС</vt:lpstr>
      <vt:lpstr>02-02-06 ОВ</vt:lpstr>
      <vt:lpstr>02-02-07 СКС</vt:lpstr>
      <vt:lpstr>02-02-08 СТС</vt:lpstr>
      <vt:lpstr>02-02-09 СЧ</vt:lpstr>
      <vt:lpstr>02-02-10 АУПС</vt:lpstr>
      <vt:lpstr>02-02-11 СГС</vt:lpstr>
      <vt:lpstr>02-02-12 СОУЭ</vt:lpstr>
      <vt:lpstr>02-02-13 АУПП</vt:lpstr>
      <vt:lpstr>ОС 02-03</vt:lpstr>
      <vt:lpstr>02-03-01 КР</vt:lpstr>
      <vt:lpstr>02-03-02 СОТС</vt:lpstr>
      <vt:lpstr>02-03-03 ТХ</vt:lpstr>
      <vt:lpstr>02-04-01 ИЗ</vt:lpstr>
      <vt:lpstr>ОС 04-01</vt:lpstr>
      <vt:lpstr>04-01-01 КР</vt:lpstr>
      <vt:lpstr>04-01-02 ЭС</vt:lpstr>
      <vt:lpstr>04-01-03 СОТС</vt:lpstr>
      <vt:lpstr>04-01-04 АУПС</vt:lpstr>
      <vt:lpstr>04-01-05 СОУЭ</vt:lpstr>
      <vt:lpstr>ОС 04-02</vt:lpstr>
      <vt:lpstr>04-02-01 АУПС</vt:lpstr>
      <vt:lpstr>04-02-02 СОУЭ</vt:lpstr>
      <vt:lpstr>04-02-03 СОТС</vt:lpstr>
      <vt:lpstr>04-03-01 ЭС 0,4кВ</vt:lpstr>
      <vt:lpstr>05-01-01 НСС</vt:lpstr>
      <vt:lpstr>ОС 09-01</vt:lpstr>
      <vt:lpstr>09-01-01 ПНР ЭО КД</vt:lpstr>
      <vt:lpstr>09-01-02 ПНР КТП</vt:lpstr>
      <vt:lpstr>09-01-03 ПНР КЛ10кВ</vt:lpstr>
      <vt:lpstr>09-01-04 ПНР КД</vt:lpstr>
      <vt:lpstr>09-02 НТС</vt:lpstr>
      <vt:lpstr>09-03 ГТМ</vt:lpstr>
      <vt:lpstr>СР-3 </vt:lpstr>
      <vt:lpstr>СР-5</vt:lpstr>
      <vt:lpstr>12-01-01 ПД</vt:lpstr>
      <vt:lpstr>12-01-02 РД</vt:lpstr>
      <vt:lpstr>СР-9</vt:lpstr>
      <vt:lpstr>СР-8</vt:lpstr>
      <vt:lpstr>расчет маш-часа перевозки № 1</vt:lpstr>
      <vt:lpstr>'01-02-01 ПТ'!Print_Area</vt:lpstr>
      <vt:lpstr>'02-01-01 КР'!Print_Area</vt:lpstr>
      <vt:lpstr>'02-01-02 АР'!Print_Area</vt:lpstr>
      <vt:lpstr>'02-01-03 СОТ'!Print_Area</vt:lpstr>
      <vt:lpstr>'02-01-04 СОТС'!Print_Area</vt:lpstr>
      <vt:lpstr>'02-01-05 СКУД'!Print_Area</vt:lpstr>
      <vt:lpstr>'02-01-06 СКС'!Print_Area</vt:lpstr>
      <vt:lpstr>'02-01-07 СТС'!Print_Area</vt:lpstr>
      <vt:lpstr>'02-01-08 СЧ'!Print_Area</vt:lpstr>
      <vt:lpstr>'02-01-09 ППС'!Print_Area</vt:lpstr>
      <vt:lpstr>'02-01-10 СОДС'!Print_Area</vt:lpstr>
      <vt:lpstr>'02-01-11 АУПС'!Print_Area</vt:lpstr>
      <vt:lpstr>'02-01-12 СГС'!Print_Area</vt:lpstr>
      <vt:lpstr>'02-01-13 СОУЭ'!Print_Area</vt:lpstr>
      <vt:lpstr>'02-02-01 КР'!Print_Area</vt:lpstr>
      <vt:lpstr>'02-02-02 АР'!Print_Area</vt:lpstr>
      <vt:lpstr>'02-02-03 СОТ'!Print_Area</vt:lpstr>
      <vt:lpstr>'02-02-04 СКУД'!Print_Area</vt:lpstr>
      <vt:lpstr>'02-02-05 СОТС'!Print_Area</vt:lpstr>
      <vt:lpstr>'02-02-06 ОВ'!Print_Area</vt:lpstr>
      <vt:lpstr>'02-02-07 СКС'!Print_Area</vt:lpstr>
      <vt:lpstr>'02-02-08 СТС'!Print_Area</vt:lpstr>
      <vt:lpstr>'02-02-09 СЧ'!Print_Area</vt:lpstr>
      <vt:lpstr>'02-02-10 АУПС'!Print_Area</vt:lpstr>
      <vt:lpstr>'02-02-11 СГС'!Print_Area</vt:lpstr>
      <vt:lpstr>'02-02-12 СОУЭ'!Print_Area</vt:lpstr>
      <vt:lpstr>'02-02-13 АУПП'!Print_Area</vt:lpstr>
      <vt:lpstr>'02-03-01 КР'!Print_Area</vt:lpstr>
      <vt:lpstr>'02-03-02 СОТС'!Print_Area</vt:lpstr>
      <vt:lpstr>'02-03-03 ТХ'!Print_Area</vt:lpstr>
      <vt:lpstr>'02-04-01 ИЗ'!Print_Area</vt:lpstr>
      <vt:lpstr>'04-01-01 КР'!Print_Area</vt:lpstr>
      <vt:lpstr>'04-01-02 ЭС'!Print_Area</vt:lpstr>
      <vt:lpstr>'04-01-03 СОТС'!Print_Area</vt:lpstr>
      <vt:lpstr>'04-01-04 АУПС'!Print_Area</vt:lpstr>
      <vt:lpstr>'04-01-05 СОУЭ'!Print_Area</vt:lpstr>
      <vt:lpstr>'04-02-01 АУПС'!Print_Area</vt:lpstr>
      <vt:lpstr>'04-02-02 СОУЭ'!Print_Area</vt:lpstr>
      <vt:lpstr>'04-02-03 СОТС'!Print_Area</vt:lpstr>
      <vt:lpstr>'04-03-01 ЭС 0,4кВ'!Print_Area</vt:lpstr>
      <vt:lpstr>'05-01-01 НСС'!Print_Area</vt:lpstr>
      <vt:lpstr>'09-01-01 ПНР ЭО КД'!Print_Area</vt:lpstr>
      <vt:lpstr>'09-01-02 ПНР КТП'!Print_Area</vt:lpstr>
      <vt:lpstr>'09-01-03 ПНР КЛ10кВ'!Print_Area</vt:lpstr>
      <vt:lpstr>'09-01-04 ПНР КД'!Print_Area</vt:lpstr>
      <vt:lpstr>'01-02-01 ПТ'!Print_Titles</vt:lpstr>
      <vt:lpstr>'02-01-01 КР'!Print_Titles</vt:lpstr>
      <vt:lpstr>'02-01-02 АР'!Print_Titles</vt:lpstr>
      <vt:lpstr>'02-01-03 СОТ'!Print_Titles</vt:lpstr>
      <vt:lpstr>'02-01-04 СОТС'!Print_Titles</vt:lpstr>
      <vt:lpstr>'02-01-05 СКУД'!Print_Titles</vt:lpstr>
      <vt:lpstr>'02-01-06 СКС'!Print_Titles</vt:lpstr>
      <vt:lpstr>'02-01-07 СТС'!Print_Titles</vt:lpstr>
      <vt:lpstr>'02-01-08 СЧ'!Print_Titles</vt:lpstr>
      <vt:lpstr>'02-01-09 ППС'!Print_Titles</vt:lpstr>
      <vt:lpstr>'02-01-10 СОДС'!Print_Titles</vt:lpstr>
      <vt:lpstr>'02-01-11 АУПС'!Print_Titles</vt:lpstr>
      <vt:lpstr>'02-01-12 СГС'!Print_Titles</vt:lpstr>
      <vt:lpstr>'02-01-13 СОУЭ'!Print_Titles</vt:lpstr>
      <vt:lpstr>'02-02-01 КР'!Print_Titles</vt:lpstr>
      <vt:lpstr>'02-02-02 АР'!Print_Titles</vt:lpstr>
      <vt:lpstr>'02-02-03 СОТ'!Print_Titles</vt:lpstr>
      <vt:lpstr>'02-02-04 СКУД'!Print_Titles</vt:lpstr>
      <vt:lpstr>'02-02-05 СОТС'!Print_Titles</vt:lpstr>
      <vt:lpstr>'02-02-06 ОВ'!Print_Titles</vt:lpstr>
      <vt:lpstr>'02-02-07 СКС'!Print_Titles</vt:lpstr>
      <vt:lpstr>'02-02-08 СТС'!Print_Titles</vt:lpstr>
      <vt:lpstr>'02-02-09 СЧ'!Print_Titles</vt:lpstr>
      <vt:lpstr>'02-02-10 АУПС'!Print_Titles</vt:lpstr>
      <vt:lpstr>'02-02-11 СГС'!Print_Titles</vt:lpstr>
      <vt:lpstr>'02-02-12 СОУЭ'!Print_Titles</vt:lpstr>
      <vt:lpstr>'02-02-13 АУПП'!Print_Titles</vt:lpstr>
      <vt:lpstr>'02-03-01 КР'!Print_Titles</vt:lpstr>
      <vt:lpstr>'02-03-02 СОТС'!Print_Titles</vt:lpstr>
      <vt:lpstr>'02-03-03 ТХ'!Print_Titles</vt:lpstr>
      <vt:lpstr>'02-04-01 ИЗ'!Print_Titles</vt:lpstr>
      <vt:lpstr>'04-01-01 КР'!Print_Titles</vt:lpstr>
      <vt:lpstr>'04-01-02 ЭС'!Print_Titles</vt:lpstr>
      <vt:lpstr>'04-01-03 СОТС'!Print_Titles</vt:lpstr>
      <vt:lpstr>'04-01-04 АУПС'!Print_Titles</vt:lpstr>
      <vt:lpstr>'04-01-05 СОУЭ'!Print_Titles</vt:lpstr>
      <vt:lpstr>'04-02-01 АУПС'!Print_Titles</vt:lpstr>
      <vt:lpstr>'04-02-02 СОУЭ'!Print_Titles</vt:lpstr>
      <vt:lpstr>'04-02-03 СОТС'!Print_Titles</vt:lpstr>
      <vt:lpstr>'04-03-01 ЭС 0,4кВ'!Print_Titles</vt:lpstr>
      <vt:lpstr>'05-01-01 НСС'!Print_Titles</vt:lpstr>
      <vt:lpstr>'09-01-01 ПНР ЭО КД'!Print_Titles</vt:lpstr>
      <vt:lpstr>'09-01-02 ПНР КТП'!Print_Titles</vt:lpstr>
      <vt:lpstr>'09-01-03 ПНР КЛ10кВ'!Print_Titles</vt:lpstr>
      <vt:lpstr>'09-01-04 ПНР КД'!Print_Titles</vt:lpstr>
      <vt:lpstr>'ОС 02-01'!Print_Titles</vt:lpstr>
      <vt:lpstr>'ОС 02-02'!Print_Titles</vt:lpstr>
      <vt:lpstr>'ОС 02-03'!Print_Titles</vt:lpstr>
      <vt:lpstr>'ОС 04-01'!Print_Titles</vt:lpstr>
      <vt:lpstr>'ОС 04-02'!Print_Titles</vt:lpstr>
      <vt:lpstr>'ОС 09-01'!Print_Titles</vt:lpstr>
      <vt:lpstr>'01-03-01 СТУ'!Заголовки_для_печати</vt:lpstr>
      <vt:lpstr>'09-02 НТС'!Заголовки_для_печати</vt:lpstr>
      <vt:lpstr>'09-03 ГТМ'!Заголовки_для_печати</vt:lpstr>
      <vt:lpstr>'ОС 02-01'!Заголовки_для_печати</vt:lpstr>
      <vt:lpstr>'ОС 02-02'!Заголовки_для_печати</vt:lpstr>
      <vt:lpstr>'ОС 02-03'!Заголовки_для_печати</vt:lpstr>
      <vt:lpstr>'ОС 04-01'!Заголовки_для_печати</vt:lpstr>
      <vt:lpstr>'ОС 04-02'!Заголовки_для_печати</vt:lpstr>
      <vt:lpstr>'ОС 09-01'!Заголовки_для_печати</vt:lpstr>
      <vt:lpstr>'01-01-01 ГРО'!Область_печати</vt:lpstr>
      <vt:lpstr>'01-03-01 СТУ'!Область_печати</vt:lpstr>
      <vt:lpstr>'09-02 НТС'!Область_печати</vt:lpstr>
      <vt:lpstr>'09-03 ГТМ'!Область_печати</vt:lpstr>
      <vt:lpstr>ВОР!Область_печати</vt:lpstr>
      <vt:lpstr>'Затраты подрядчика'!Область_печати</vt:lpstr>
      <vt:lpstr>НМЦ!Область_печати</vt:lpstr>
      <vt:lpstr>НМЦК!Область_печати</vt:lpstr>
      <vt:lpstr>'ОС 02-01'!Область_печати</vt:lpstr>
      <vt:lpstr>'ОС 02-02'!Область_печати</vt:lpstr>
      <vt:lpstr>'ОС 04-01'!Область_печати</vt:lpstr>
      <vt:lpstr>'ОС 04-02'!Область_печати</vt:lpstr>
      <vt:lpstr>'ОС 09-01'!Область_печати</vt:lpstr>
      <vt:lpstr>'Проект сметы контракта'!Область_печати</vt:lpstr>
      <vt:lpstr>'СР-3 '!Область_печати</vt:lpstr>
      <vt:lpstr>'ССР 2020'!Область_печати</vt:lpstr>
      <vt:lpstr>'ССР в рублях'!Область_печати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Ильюшенкова Ирина Георгиевна</dc:creator>
  <cp:lastModifiedBy>Татаринова Елена Александровна</cp:lastModifiedBy>
  <cp:lastPrinted>2021-04-01T20:09:09Z</cp:lastPrinted>
  <dcterms:created xsi:type="dcterms:W3CDTF">2003-01-28T12:33:10Z</dcterms:created>
  <dcterms:modified xsi:type="dcterms:W3CDTF">2021-05-04T10:07:01Z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наименование гр рас">
    <vt:lpwstr>это и есть наим</vt:lpwstr>
  </property>
</Properties>
</file>